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SPP\20220050\Discovery\OPC POD 1 (1-28)\Attachments\Native for distribution\4-22-22 serve\"/>
    </mc:Choice>
  </mc:AlternateContent>
  <xr:revisionPtr revIDLastSave="0" documentId="13_ncr:1_{37DF3A55-D64A-43E6-9210-5C1198B1508F}" xr6:coauthVersionLast="47" xr6:coauthVersionMax="47" xr10:uidLastSave="{00000000-0000-0000-0000-000000000000}"/>
  <bookViews>
    <workbookView xWindow="-110" yWindow="-110" windowWidth="19420" windowHeight="10420" xr2:uid="{BD84D223-D6AC-4E58-989B-BEAB081353FF}"/>
  </bookViews>
  <sheets>
    <sheet name="SPP Clause Rate Impacts 3yrs_" sheetId="99" r:id="rId1"/>
    <sheet name="2023-2032 Annual Rev Req" sheetId="84" r:id="rId2"/>
    <sheet name="Summary of Annual Rev Req" sheetId="85" r:id="rId3"/>
    <sheet name="Distribution Summary" sheetId="71" r:id="rId4"/>
    <sheet name="Transmission Summary" sheetId="73" r:id="rId5"/>
    <sheet name="2023-2032 Feeder Hardening" sheetId="44" r:id="rId6"/>
    <sheet name="2023-2032 Lateral Hardening" sheetId="56" r:id="rId7"/>
    <sheet name="2023-2032 SOG" sheetId="57" r:id="rId8"/>
    <sheet name="2023-2032 UG Flood Mitigation" sheetId="58" r:id="rId9"/>
    <sheet name="2023-2032 Veg Mgt Distribution" sheetId="61" r:id="rId10"/>
    <sheet name="2023-2032 Structure Hardening" sheetId="64" r:id="rId11"/>
    <sheet name="2023-2032 Substation Mitigation" sheetId="65" r:id="rId12"/>
    <sheet name="2023-2032 Loop Radially Fed Sub" sheetId="66" r:id="rId13"/>
    <sheet name="2023-2032 Substation Hrdng" sheetId="67" r:id="rId14"/>
    <sheet name="2023-2032 Veg Mngt Transmission" sheetId="68" r:id="rId15"/>
    <sheet name="2023 Form 6p__" sheetId="140" r:id="rId16"/>
    <sheet name="2023 Summary SPP" sheetId="104" r:id="rId17"/>
    <sheet name="Form 7P -2023" sheetId="141" r:id="rId18"/>
    <sheet name="2024 Summary SPP" sheetId="107" r:id="rId19"/>
    <sheet name="Form 7P -2024" sheetId="142" r:id="rId20"/>
    <sheet name="2025 Summary SPP" sheetId="109" r:id="rId21"/>
    <sheet name="Form 7P -2025" sheetId="143" r:id="rId22"/>
    <sheet name="SPP 2.0 10-Year CapEx &amp;OM" sheetId="101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thinkcellREMAAAAAAAAEAAAARM3YEr2Vska_PC_IFuLITA" hidden="1">'[1]LCOE Calculation (fixed)'!$P$93:$W$101</definedName>
    <definedName name="__123Graph_A" hidden="1">[2]Assum!$B$14:$B$22</definedName>
    <definedName name="__123Graph_AScreenCrv" hidden="1">[3]screeningcurves!$F$16:$F$23</definedName>
    <definedName name="__123Graph_B" localSheetId="16" hidden="1">'[4]VA-3 Book-Cash-OC (CORE)'!#REF!</definedName>
    <definedName name="__123Graph_B" localSheetId="1" hidden="1">'[4]VA-3 Book-Cash-OC (CORE)'!#REF!</definedName>
    <definedName name="__123Graph_B" localSheetId="5" hidden="1">'[4]VA-3 Book-Cash-OC (CORE)'!#REF!</definedName>
    <definedName name="__123Graph_B" localSheetId="6" hidden="1">'[4]VA-3 Book-Cash-OC (CORE)'!#REF!</definedName>
    <definedName name="__123Graph_B" localSheetId="12" hidden="1">'[4]VA-3 Book-Cash-OC (CORE)'!#REF!</definedName>
    <definedName name="__123Graph_B" localSheetId="7" hidden="1">'[4]VA-3 Book-Cash-OC (CORE)'!#REF!</definedName>
    <definedName name="__123Graph_B" localSheetId="10" hidden="1">'[4]VA-3 Book-Cash-OC (CORE)'!#REF!</definedName>
    <definedName name="__123Graph_B" localSheetId="13" hidden="1">'[4]VA-3 Book-Cash-OC (CORE)'!#REF!</definedName>
    <definedName name="__123Graph_B" localSheetId="11" hidden="1">'[4]VA-3 Book-Cash-OC (CORE)'!#REF!</definedName>
    <definedName name="__123Graph_B" localSheetId="8" hidden="1">'[4]VA-3 Book-Cash-OC (CORE)'!#REF!</definedName>
    <definedName name="__123Graph_B" localSheetId="9" hidden="1">'[4]VA-3 Book-Cash-OC (CORE)'!#REF!</definedName>
    <definedName name="__123Graph_B" localSheetId="14" hidden="1">'[4]VA-3 Book-Cash-OC (CORE)'!#REF!</definedName>
    <definedName name="__123Graph_B" localSheetId="18" hidden="1">'[4]VA-3 Book-Cash-OC (CORE)'!#REF!</definedName>
    <definedName name="__123Graph_B" localSheetId="20" hidden="1">'[4]VA-3 Book-Cash-OC (CORE)'!#REF!</definedName>
    <definedName name="__123Graph_B" localSheetId="22" hidden="1">'[4]VA-3 Book-Cash-OC (CORE)'!#REF!</definedName>
    <definedName name="__123Graph_B" localSheetId="0" hidden="1">'[4]VA-3 Book-Cash-OC (CORE)'!#REF!</definedName>
    <definedName name="__123Graph_B" hidden="1">'[4]VA-3 Book-Cash-OC (CORE)'!#REF!</definedName>
    <definedName name="__123Graph_BScreenCrv" hidden="1">[3]screeningcurves!$G$16:$G$23</definedName>
    <definedName name="__123Graph_C" localSheetId="16" hidden="1">'[4]VA-3 Book-Cash-OC (CORE)'!#REF!</definedName>
    <definedName name="__123Graph_C" localSheetId="1" hidden="1">'[4]VA-3 Book-Cash-OC (CORE)'!#REF!</definedName>
    <definedName name="__123Graph_C" localSheetId="5" hidden="1">'[4]VA-3 Book-Cash-OC (CORE)'!#REF!</definedName>
    <definedName name="__123Graph_C" localSheetId="6" hidden="1">'[4]VA-3 Book-Cash-OC (CORE)'!#REF!</definedName>
    <definedName name="__123Graph_C" localSheetId="12" hidden="1">'[4]VA-3 Book-Cash-OC (CORE)'!#REF!</definedName>
    <definedName name="__123Graph_C" localSheetId="7" hidden="1">'[4]VA-3 Book-Cash-OC (CORE)'!#REF!</definedName>
    <definedName name="__123Graph_C" localSheetId="10" hidden="1">'[4]VA-3 Book-Cash-OC (CORE)'!#REF!</definedName>
    <definedName name="__123Graph_C" localSheetId="13" hidden="1">'[4]VA-3 Book-Cash-OC (CORE)'!#REF!</definedName>
    <definedName name="__123Graph_C" localSheetId="11" hidden="1">'[4]VA-3 Book-Cash-OC (CORE)'!#REF!</definedName>
    <definedName name="__123Graph_C" localSheetId="8" hidden="1">'[4]VA-3 Book-Cash-OC (CORE)'!#REF!</definedName>
    <definedName name="__123Graph_C" localSheetId="9" hidden="1">'[4]VA-3 Book-Cash-OC (CORE)'!#REF!</definedName>
    <definedName name="__123Graph_C" localSheetId="14" hidden="1">'[4]VA-3 Book-Cash-OC (CORE)'!#REF!</definedName>
    <definedName name="__123Graph_C" localSheetId="18" hidden="1">'[4]VA-3 Book-Cash-OC (CORE)'!#REF!</definedName>
    <definedName name="__123Graph_C" localSheetId="20" hidden="1">'[4]VA-3 Book-Cash-OC (CORE)'!#REF!</definedName>
    <definedName name="__123Graph_C" localSheetId="22" hidden="1">'[4]VA-3 Book-Cash-OC (CORE)'!#REF!</definedName>
    <definedName name="__123Graph_C" localSheetId="0" hidden="1">'[4]VA-3 Book-Cash-OC (CORE)'!#REF!</definedName>
    <definedName name="__123Graph_C" hidden="1">'[4]VA-3 Book-Cash-OC (CORE)'!#REF!</definedName>
    <definedName name="__123Graph_CScreenCrv" hidden="1">[3]screeningcurves!$K$19:$K$23</definedName>
    <definedName name="__123Graph_D" hidden="1">[2]Assum!$E$14:$E$22</definedName>
    <definedName name="__123Graph_E" hidden="1">[2]Assum!$F$14:$F$20</definedName>
    <definedName name="__cp3" localSheetId="22" hidden="1">{#N/A,#N/A,FALSE,"ALLOC"}</definedName>
    <definedName name="__cp3" hidden="1">{#N/A,#N/A,FALSE,"ALLOC"}</definedName>
    <definedName name="__FDS_HYPERLINK_TOGGLE_STATE__" hidden="1">"ON"</definedName>
    <definedName name="__key2" localSheetId="16" hidden="1">#REF!</definedName>
    <definedName name="__key2" localSheetId="1" hidden="1">#REF!</definedName>
    <definedName name="__key2" localSheetId="5" hidden="1">#REF!</definedName>
    <definedName name="__key2" localSheetId="6" hidden="1">#REF!</definedName>
    <definedName name="__key2" localSheetId="12" hidden="1">#REF!</definedName>
    <definedName name="__key2" localSheetId="7" hidden="1">#REF!</definedName>
    <definedName name="__key2" localSheetId="10" hidden="1">#REF!</definedName>
    <definedName name="__key2" localSheetId="13" hidden="1">#REF!</definedName>
    <definedName name="__key2" localSheetId="11" hidden="1">#REF!</definedName>
    <definedName name="__key2" localSheetId="8" hidden="1">#REF!</definedName>
    <definedName name="__key2" localSheetId="9" hidden="1">#REF!</definedName>
    <definedName name="__key2" localSheetId="14" hidden="1">#REF!</definedName>
    <definedName name="__key2" localSheetId="18" hidden="1">#REF!</definedName>
    <definedName name="__key2" localSheetId="20" hidden="1">#REF!</definedName>
    <definedName name="__key2" localSheetId="22" hidden="1">#REF!</definedName>
    <definedName name="__key2" localSheetId="0" hidden="1">#REF!</definedName>
    <definedName name="__key2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MI2002">'[5]Capital Support'!$D$949:$AF$954</definedName>
    <definedName name="_CMI2003">'[5]Capital Support'!$D$856:$AF$860</definedName>
    <definedName name="_CMI2004">'[5]Capital Support'!$D$721:$AF$725</definedName>
    <definedName name="_DOT2003">'[5]Capital Support'!$A$1030:$AE$1056</definedName>
    <definedName name="_Fill" localSheetId="16" hidden="1">#REF!</definedName>
    <definedName name="_Fill" localSheetId="1" hidden="1">#REF!</definedName>
    <definedName name="_Fill" localSheetId="5" hidden="1">#REF!</definedName>
    <definedName name="_Fill" localSheetId="6" hidden="1">#REF!</definedName>
    <definedName name="_Fill" localSheetId="12" hidden="1">#REF!</definedName>
    <definedName name="_Fill" localSheetId="7" hidden="1">#REF!</definedName>
    <definedName name="_Fill" localSheetId="10" hidden="1">#REF!</definedName>
    <definedName name="_Fill" localSheetId="13" hidden="1">#REF!</definedName>
    <definedName name="_Fill" localSheetId="11" hidden="1">#REF!</definedName>
    <definedName name="_Fill" localSheetId="8" hidden="1">#REF!</definedName>
    <definedName name="_Fill" localSheetId="9" hidden="1">#REF!</definedName>
    <definedName name="_Fill" localSheetId="14" hidden="1">#REF!</definedName>
    <definedName name="_Fill" localSheetId="18" hidden="1">#REF!</definedName>
    <definedName name="_Fill" localSheetId="20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2" hidden="1">'[6]RETAIL FAC'!#REF!</definedName>
    <definedName name="_Fill" localSheetId="0" hidden="1">#REF!</definedName>
    <definedName name="_Fill" hidden="1">#REF!</definedName>
    <definedName name="_Key1" localSheetId="16" hidden="1">#REF!</definedName>
    <definedName name="_Key1" localSheetId="1" hidden="1">#REF!</definedName>
    <definedName name="_Key1" localSheetId="5" hidden="1">#REF!</definedName>
    <definedName name="_Key1" localSheetId="6" hidden="1">#REF!</definedName>
    <definedName name="_Key1" localSheetId="12" hidden="1">#REF!</definedName>
    <definedName name="_Key1" localSheetId="7" hidden="1">#REF!</definedName>
    <definedName name="_Key1" localSheetId="10" hidden="1">#REF!</definedName>
    <definedName name="_Key1" localSheetId="13" hidden="1">#REF!</definedName>
    <definedName name="_Key1" localSheetId="11" hidden="1">#REF!</definedName>
    <definedName name="_Key1" localSheetId="8" hidden="1">#REF!</definedName>
    <definedName name="_Key1" localSheetId="9" hidden="1">#REF!</definedName>
    <definedName name="_Key1" localSheetId="14" hidden="1">#REF!</definedName>
    <definedName name="_Key1" localSheetId="18" hidden="1">#REF!</definedName>
    <definedName name="_Key1" localSheetId="20" hidden="1">#REF!</definedName>
    <definedName name="_Key1" localSheetId="17" hidden="1">#REF!</definedName>
    <definedName name="_Key1" localSheetId="19" hidden="1">#REF!</definedName>
    <definedName name="_Key1" localSheetId="21" hidden="1">#REF!</definedName>
    <definedName name="_Key1" localSheetId="22" hidden="1">#REF!</definedName>
    <definedName name="_Key1" localSheetId="0" hidden="1">#REF!</definedName>
    <definedName name="_Key1" hidden="1">#REF!</definedName>
    <definedName name="_Key2" localSheetId="16" hidden="1">#REF!</definedName>
    <definedName name="_Key2" localSheetId="1" hidden="1">#REF!</definedName>
    <definedName name="_Key2" localSheetId="5" hidden="1">#REF!</definedName>
    <definedName name="_Key2" localSheetId="6" hidden="1">#REF!</definedName>
    <definedName name="_Key2" localSheetId="12" hidden="1">#REF!</definedName>
    <definedName name="_Key2" localSheetId="7" hidden="1">#REF!</definedName>
    <definedName name="_Key2" localSheetId="10" hidden="1">#REF!</definedName>
    <definedName name="_Key2" localSheetId="13" hidden="1">#REF!</definedName>
    <definedName name="_Key2" localSheetId="11" hidden="1">#REF!</definedName>
    <definedName name="_Key2" localSheetId="8" hidden="1">#REF!</definedName>
    <definedName name="_Key2" localSheetId="9" hidden="1">#REF!</definedName>
    <definedName name="_Key2" localSheetId="14" hidden="1">#REF!</definedName>
    <definedName name="_Key2" localSheetId="18" hidden="1">#REF!</definedName>
    <definedName name="_Key2" localSheetId="20" hidden="1">#REF!</definedName>
    <definedName name="_Key2" localSheetId="17" hidden="1">#REF!</definedName>
    <definedName name="_Key2" localSheetId="19" hidden="1">#REF!</definedName>
    <definedName name="_Key2" localSheetId="21" hidden="1">#REF!</definedName>
    <definedName name="_Key2" localSheetId="22" hidden="1">#REF!</definedName>
    <definedName name="_Key2" localSheetId="0" hidden="1">#REF!</definedName>
    <definedName name="_Key2" hidden="1">#REF!</definedName>
    <definedName name="_Map1" localSheetId="0">#REF!</definedName>
    <definedName name="_Map1">#REF!</definedName>
    <definedName name="_Order1" hidden="1">255</definedName>
    <definedName name="_Order2" hidden="1">0</definedName>
    <definedName name="_Parse_In" localSheetId="16" hidden="1">#REF!</definedName>
    <definedName name="_Parse_In" localSheetId="1" hidden="1">#REF!</definedName>
    <definedName name="_Parse_In" localSheetId="5" hidden="1">#REF!</definedName>
    <definedName name="_Parse_In" localSheetId="6" hidden="1">#REF!</definedName>
    <definedName name="_Parse_In" localSheetId="12" hidden="1">#REF!</definedName>
    <definedName name="_Parse_In" localSheetId="7" hidden="1">#REF!</definedName>
    <definedName name="_Parse_In" localSheetId="10" hidden="1">#REF!</definedName>
    <definedName name="_Parse_In" localSheetId="13" hidden="1">#REF!</definedName>
    <definedName name="_Parse_In" localSheetId="11" hidden="1">#REF!</definedName>
    <definedName name="_Parse_In" localSheetId="8" hidden="1">#REF!</definedName>
    <definedName name="_Parse_In" localSheetId="9" hidden="1">#REF!</definedName>
    <definedName name="_Parse_In" localSheetId="14" hidden="1">#REF!</definedName>
    <definedName name="_Parse_In" localSheetId="18" hidden="1">#REF!</definedName>
    <definedName name="_Parse_In" localSheetId="20" hidden="1">#REF!</definedName>
    <definedName name="_Parse_In" localSheetId="17" hidden="1">#REF!</definedName>
    <definedName name="_Parse_In" localSheetId="19" hidden="1">#REF!</definedName>
    <definedName name="_Parse_In" localSheetId="21" hidden="1">#REF!</definedName>
    <definedName name="_Parse_In" localSheetId="22" hidden="1">#REF!</definedName>
    <definedName name="_Parse_In" localSheetId="0" hidden="1">#REF!</definedName>
    <definedName name="_Parse_In" hidden="1">#REF!</definedName>
    <definedName name="_Parse_Out" localSheetId="16" hidden="1">#REF!</definedName>
    <definedName name="_Parse_Out" localSheetId="1" hidden="1">#REF!</definedName>
    <definedName name="_Parse_Out" localSheetId="5" hidden="1">#REF!</definedName>
    <definedName name="_Parse_Out" localSheetId="6" hidden="1">#REF!</definedName>
    <definedName name="_Parse_Out" localSheetId="12" hidden="1">#REF!</definedName>
    <definedName name="_Parse_Out" localSheetId="7" hidden="1">#REF!</definedName>
    <definedName name="_Parse_Out" localSheetId="10" hidden="1">#REF!</definedName>
    <definedName name="_Parse_Out" localSheetId="13" hidden="1">#REF!</definedName>
    <definedName name="_Parse_Out" localSheetId="11" hidden="1">#REF!</definedName>
    <definedName name="_Parse_Out" localSheetId="8" hidden="1">#REF!</definedName>
    <definedName name="_Parse_Out" localSheetId="9" hidden="1">#REF!</definedName>
    <definedName name="_Parse_Out" localSheetId="14" hidden="1">#REF!</definedName>
    <definedName name="_Parse_Out" localSheetId="18" hidden="1">#REF!</definedName>
    <definedName name="_Parse_Out" localSheetId="20" hidden="1">#REF!</definedName>
    <definedName name="_Parse_Out" localSheetId="17" hidden="1">#REF!</definedName>
    <definedName name="_Parse_Out" localSheetId="19" hidden="1">#REF!</definedName>
    <definedName name="_Parse_Out" localSheetId="21" hidden="1">#REF!</definedName>
    <definedName name="_Parse_Out" localSheetId="22" hidden="1">#REF!</definedName>
    <definedName name="_Parse_Out" localSheetId="0" hidden="1">#REF!</definedName>
    <definedName name="_Parse_Out" hidden="1">#REF!</definedName>
    <definedName name="_Regression_Int" hidden="1">1</definedName>
    <definedName name="_Sort" localSheetId="16" hidden="1">#REF!</definedName>
    <definedName name="_Sort" localSheetId="1" hidden="1">#REF!</definedName>
    <definedName name="_Sort" localSheetId="5" hidden="1">#REF!</definedName>
    <definedName name="_Sort" localSheetId="6" hidden="1">#REF!</definedName>
    <definedName name="_Sort" localSheetId="12" hidden="1">#REF!</definedName>
    <definedName name="_Sort" localSheetId="7" hidden="1">#REF!</definedName>
    <definedName name="_Sort" localSheetId="10" hidden="1">#REF!</definedName>
    <definedName name="_Sort" localSheetId="13" hidden="1">#REF!</definedName>
    <definedName name="_Sort" localSheetId="11" hidden="1">#REF!</definedName>
    <definedName name="_Sort" localSheetId="8" hidden="1">#REF!</definedName>
    <definedName name="_Sort" localSheetId="9" hidden="1">#REF!</definedName>
    <definedName name="_Sort" localSheetId="14" hidden="1">#REF!</definedName>
    <definedName name="_Sort" localSheetId="18" hidden="1">#REF!</definedName>
    <definedName name="_Sort" localSheetId="20" hidden="1">#REF!</definedName>
    <definedName name="_Sort" localSheetId="17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0" hidden="1">#REF!</definedName>
    <definedName name="_Sort" hidden="1">#REF!</definedName>
    <definedName name="_Table2_In1" localSheetId="17" hidden="1">#REF!</definedName>
    <definedName name="_Table2_In1" localSheetId="19" hidden="1">#REF!</definedName>
    <definedName name="_Table2_In1" localSheetId="21" hidden="1">#REF!</definedName>
    <definedName name="_Table2_In1" hidden="1">#REF!</definedName>
    <definedName name="_Table2_In2" localSheetId="17" hidden="1">#REF!</definedName>
    <definedName name="_Table2_In2" localSheetId="19" hidden="1">#REF!</definedName>
    <definedName name="_Table2_In2" localSheetId="21" hidden="1">#REF!</definedName>
    <definedName name="_Table2_In2" hidden="1">#REF!</definedName>
    <definedName name="_Table2_Out" localSheetId="17" hidden="1">#REF!</definedName>
    <definedName name="_Table2_Out" localSheetId="19" hidden="1">#REF!</definedName>
    <definedName name="_Table2_Out" localSheetId="21" hidden="1">#REF!</definedName>
    <definedName name="_Table2_Out" hidden="1">#REF!</definedName>
    <definedName name="_Table3_In2" localSheetId="17" hidden="1">#REF!</definedName>
    <definedName name="_Table3_In2" localSheetId="19" hidden="1">#REF!</definedName>
    <definedName name="_Table3_In2" localSheetId="21" hidden="1">#REF!</definedName>
    <definedName name="_Table3_In2" hidden="1">#REF!</definedName>
    <definedName name="aa" localSheetId="16" hidden="1">#REF!</definedName>
    <definedName name="aa" localSheetId="1" hidden="1">#REF!</definedName>
    <definedName name="aa" localSheetId="5" hidden="1">#REF!</definedName>
    <definedName name="aa" localSheetId="6" hidden="1">#REF!</definedName>
    <definedName name="aa" localSheetId="12" hidden="1">#REF!</definedName>
    <definedName name="aa" localSheetId="7" hidden="1">#REF!</definedName>
    <definedName name="aa" localSheetId="10" hidden="1">#REF!</definedName>
    <definedName name="aa" localSheetId="13" hidden="1">#REF!</definedName>
    <definedName name="aa" localSheetId="11" hidden="1">#REF!</definedName>
    <definedName name="aa" localSheetId="8" hidden="1">#REF!</definedName>
    <definedName name="aa" localSheetId="9" hidden="1">#REF!</definedName>
    <definedName name="aa" localSheetId="14" hidden="1">#REF!</definedName>
    <definedName name="aa" localSheetId="18" hidden="1">#REF!</definedName>
    <definedName name="aa" localSheetId="20" hidden="1">#REF!</definedName>
    <definedName name="aa" localSheetId="22" hidden="1">#REF!</definedName>
    <definedName name="aa" localSheetId="0" hidden="1">#REF!</definedName>
    <definedName name="aa" hidden="1">#REF!</definedName>
    <definedName name="AAA" localSheetId="0">#REF!</definedName>
    <definedName name="AAA">#REF!</definedName>
    <definedName name="AAA_DOCTOPS" hidden="1">"AAA_SET"</definedName>
    <definedName name="aaaaa" localSheetId="22" hidden="1">{#N/A,#N/A,FALSE,"EXPENSE"}</definedName>
    <definedName name="aaaaa" hidden="1">{#N/A,#N/A,FALSE,"EXPENSE"}</definedName>
    <definedName name="aaaaaaaaaaaaaaaaaaaaa" localSheetId="22" hidden="1">{#N/A,#N/A,FALSE,"EXPENSE"}</definedName>
    <definedName name="aaaaaaaaaaaaaaaaaaaaa" hidden="1">{#N/A,#N/A,FALSE,"EXPENSE"}</definedName>
    <definedName name="Actuals2002">'[7]2002 Table'!$A$61:$AB$64</definedName>
    <definedName name="Actuals2003">'[5]Capital Support'!$D$901:$AF$905</definedName>
    <definedName name="Actuals2004">'[5]Capital Support'!$D$766:$AF$770</definedName>
    <definedName name="ACwvu.print2." localSheetId="16" hidden="1">'[8]92A-complete'!#REF!</definedName>
    <definedName name="ACwvu.print2." localSheetId="1" hidden="1">'[8]92A-complete'!#REF!</definedName>
    <definedName name="ACwvu.print2." localSheetId="5" hidden="1">'[8]92A-complete'!#REF!</definedName>
    <definedName name="ACwvu.print2." localSheetId="6" hidden="1">'[8]92A-complete'!#REF!</definedName>
    <definedName name="ACwvu.print2." localSheetId="12" hidden="1">'[8]92A-complete'!#REF!</definedName>
    <definedName name="ACwvu.print2." localSheetId="7" hidden="1">'[8]92A-complete'!#REF!</definedName>
    <definedName name="ACwvu.print2." localSheetId="10" hidden="1">'[8]92A-complete'!#REF!</definedName>
    <definedName name="ACwvu.print2." localSheetId="13" hidden="1">'[8]92A-complete'!#REF!</definedName>
    <definedName name="ACwvu.print2." localSheetId="11" hidden="1">'[8]92A-complete'!#REF!</definedName>
    <definedName name="ACwvu.print2." localSheetId="8" hidden="1">'[8]92A-complete'!#REF!</definedName>
    <definedName name="ACwvu.print2." localSheetId="9" hidden="1">'[8]92A-complete'!#REF!</definedName>
    <definedName name="ACwvu.print2." localSheetId="14" hidden="1">'[8]92A-complete'!#REF!</definedName>
    <definedName name="ACwvu.print2." localSheetId="18" hidden="1">'[8]92A-complete'!#REF!</definedName>
    <definedName name="ACwvu.print2." localSheetId="20" hidden="1">'[8]92A-complete'!#REF!</definedName>
    <definedName name="ACwvu.print2." localSheetId="22" hidden="1">'[8]92A-complete'!#REF!</definedName>
    <definedName name="ACwvu.print2." localSheetId="0" hidden="1">'[8]92A-complete'!#REF!</definedName>
    <definedName name="ACwvu.print2." hidden="1">'[8]92A-complete'!#REF!</definedName>
    <definedName name="ACwvu.print3." localSheetId="16" hidden="1">'[8]92A-complete'!#REF!</definedName>
    <definedName name="ACwvu.print3." localSheetId="1" hidden="1">'[8]92A-complete'!#REF!</definedName>
    <definedName name="ACwvu.print3." localSheetId="5" hidden="1">'[8]92A-complete'!#REF!</definedName>
    <definedName name="ACwvu.print3." localSheetId="6" hidden="1">'[8]92A-complete'!#REF!</definedName>
    <definedName name="ACwvu.print3." localSheetId="12" hidden="1">'[8]92A-complete'!#REF!</definedName>
    <definedName name="ACwvu.print3." localSheetId="7" hidden="1">'[8]92A-complete'!#REF!</definedName>
    <definedName name="ACwvu.print3." localSheetId="10" hidden="1">'[8]92A-complete'!#REF!</definedName>
    <definedName name="ACwvu.print3." localSheetId="13" hidden="1">'[8]92A-complete'!#REF!</definedName>
    <definedName name="ACwvu.print3." localSheetId="11" hidden="1">'[8]92A-complete'!#REF!</definedName>
    <definedName name="ACwvu.print3." localSheetId="8" hidden="1">'[8]92A-complete'!#REF!</definedName>
    <definedName name="ACwvu.print3." localSheetId="9" hidden="1">'[8]92A-complete'!#REF!</definedName>
    <definedName name="ACwvu.print3." localSheetId="14" hidden="1">'[8]92A-complete'!#REF!</definedName>
    <definedName name="ACwvu.print3." localSheetId="18" hidden="1">'[8]92A-complete'!#REF!</definedName>
    <definedName name="ACwvu.print3." localSheetId="20" hidden="1">'[8]92A-complete'!#REF!</definedName>
    <definedName name="ACwvu.print3." localSheetId="22" hidden="1">'[8]92A-complete'!#REF!</definedName>
    <definedName name="ACwvu.print3." localSheetId="0" hidden="1">'[8]92A-complete'!#REF!</definedName>
    <definedName name="ACwvu.print3." hidden="1">'[8]92A-complete'!#REF!</definedName>
    <definedName name="adfadfadfadf" localSheetId="22" hidden="1">{#N/A,#N/A,FALSE,"EXPENSE"}</definedName>
    <definedName name="adfadfadfadf" hidden="1">{#N/A,#N/A,FALSE,"EXPENSE"}</definedName>
    <definedName name="aertajyiukfjhdh" localSheetId="22" hidden="1">{#N/A,#N/A,FALSE,"ALLOC"}</definedName>
    <definedName name="aertajyiukfjhdh" hidden="1">{#N/A,#N/A,FALSE,"ALLOC"}</definedName>
    <definedName name="aewrawerasdfsdaf" localSheetId="22" hidden="1">{#N/A,#N/A,FALSE,"EXPENSE"}</definedName>
    <definedName name="aewrawerasdfsdaf" hidden="1">{#N/A,#N/A,FALSE,"EXPENSE"}</definedName>
    <definedName name="afdasdfaertgrthngbvc" localSheetId="22" hidden="1">{#N/A,#N/A,FALSE,"EXPENSE"}</definedName>
    <definedName name="afdasdfaertgrthngbvc" hidden="1">{#N/A,#N/A,FALSE,"EXPENSE"}</definedName>
    <definedName name="AFUDC" localSheetId="17" hidden="1">'[9]RETAIL FAC'!#REF!</definedName>
    <definedName name="AFUDC" localSheetId="19" hidden="1">'[9]RETAIL FAC'!#REF!</definedName>
    <definedName name="AFUDC" localSheetId="21" hidden="1">'[9]RETAIL FAC'!#REF!</definedName>
    <definedName name="AFUDC" hidden="1">'[9]RETAIL FAC'!#REF!</definedName>
    <definedName name="afwerwerewf" localSheetId="22" hidden="1">{#N/A,#N/A,FALSE,"EXPENSE"}</definedName>
    <definedName name="afwerwerewf" hidden="1">{#N/A,#N/A,FALSE,"EXPENSE"}</definedName>
    <definedName name="anscount" hidden="1">1</definedName>
    <definedName name="AS2DocOpenMode" hidden="1">"AS2DocumentBrowse"</definedName>
    <definedName name="asdf" localSheetId="16" hidden="1">#REF!</definedName>
    <definedName name="asdf" localSheetId="1" hidden="1">#REF!</definedName>
    <definedName name="asdf" localSheetId="5" hidden="1">#REF!</definedName>
    <definedName name="asdf" localSheetId="6" hidden="1">#REF!</definedName>
    <definedName name="asdf" localSheetId="12" hidden="1">#REF!</definedName>
    <definedName name="asdf" localSheetId="7" hidden="1">#REF!</definedName>
    <definedName name="asdf" localSheetId="10" hidden="1">#REF!</definedName>
    <definedName name="asdf" localSheetId="13" hidden="1">#REF!</definedName>
    <definedName name="asdf" localSheetId="11" hidden="1">#REF!</definedName>
    <definedName name="asdf" localSheetId="8" hidden="1">#REF!</definedName>
    <definedName name="asdf" localSheetId="9" hidden="1">#REF!</definedName>
    <definedName name="asdf" localSheetId="14" hidden="1">#REF!</definedName>
    <definedName name="asdf" localSheetId="18" hidden="1">#REF!</definedName>
    <definedName name="asdf" localSheetId="20" hidden="1">#REF!</definedName>
    <definedName name="asdf" localSheetId="22" hidden="1">#REF!</definedName>
    <definedName name="asdf" localSheetId="0" hidden="1">#REF!</definedName>
    <definedName name="asdf" hidden="1">#REF!</definedName>
    <definedName name="asdfasfasdfasdfsdfsdf" localSheetId="22" hidden="1">{#N/A,#N/A,FALSE,"EXPENSE"}</definedName>
    <definedName name="asdfasfasdfasdfsdfsdf" hidden="1">{#N/A,#N/A,FALSE,"EXPENSE"}</definedName>
    <definedName name="awerwaerwerfw" localSheetId="22" hidden="1">{#N/A,#N/A,FALSE,"ALLOC"}</definedName>
    <definedName name="awerwaerwerfw" hidden="1">{#N/A,#N/A,FALSE,"ALLOC"}</definedName>
    <definedName name="Base_Cap">'[5]Capital Support'!$A$372:$AF$401</definedName>
    <definedName name="Base_OM" localSheetId="0">#REF!</definedName>
    <definedName name="Base_OM">#REF!</definedName>
    <definedName name="BASE_PROGRAMS2003">'[10]2003 Data'!$A$2:$AF$55</definedName>
    <definedName name="BASE_PROGRAMS2004">'[10]2004 Data'!$A$2:$R$54</definedName>
    <definedName name="BBB" localSheetId="0">#REF!</definedName>
    <definedName name="BBB">#REF!</definedName>
    <definedName name="BBBBBB" localSheetId="0">#REF!</definedName>
    <definedName name="BBBBBB">#REF!</definedName>
    <definedName name="bfhbfvdzvcxzv" localSheetId="22" hidden="1">{#N/A,#N/A,FALSE,"EXPENSE"}</definedName>
    <definedName name="bfhbfvdzvcxzv" hidden="1">{#N/A,#N/A,FALSE,"EXPENSE"}</definedName>
    <definedName name="bgfdghsszsdfzsdf" localSheetId="22" hidden="1">{#N/A,#N/A,FALSE,"EXPENSE"}</definedName>
    <definedName name="bgfdghsszsdfzsdf" hidden="1">{#N/A,#N/A,FALSE,"EXPENSE"}</definedName>
    <definedName name="BNE_MESSAGES_HIDDEN" localSheetId="16" hidden="1">#REF!</definedName>
    <definedName name="BNE_MESSAGES_HIDDEN" localSheetId="1" hidden="1">#REF!</definedName>
    <definedName name="BNE_MESSAGES_HIDDEN" localSheetId="5" hidden="1">#REF!</definedName>
    <definedName name="BNE_MESSAGES_HIDDEN" localSheetId="6" hidden="1">#REF!</definedName>
    <definedName name="BNE_MESSAGES_HIDDEN" localSheetId="12" hidden="1">#REF!</definedName>
    <definedName name="BNE_MESSAGES_HIDDEN" localSheetId="7" hidden="1">#REF!</definedName>
    <definedName name="BNE_MESSAGES_HIDDEN" localSheetId="10" hidden="1">#REF!</definedName>
    <definedName name="BNE_MESSAGES_HIDDEN" localSheetId="13" hidden="1">#REF!</definedName>
    <definedName name="BNE_MESSAGES_HIDDEN" localSheetId="11" hidden="1">#REF!</definedName>
    <definedName name="BNE_MESSAGES_HIDDEN" localSheetId="8" hidden="1">#REF!</definedName>
    <definedName name="BNE_MESSAGES_HIDDEN" localSheetId="9" hidden="1">#REF!</definedName>
    <definedName name="BNE_MESSAGES_HIDDEN" localSheetId="14" hidden="1">#REF!</definedName>
    <definedName name="BNE_MESSAGES_HIDDEN" localSheetId="18" hidden="1">#REF!</definedName>
    <definedName name="BNE_MESSAGES_HIDDEN" localSheetId="20" hidden="1">#REF!</definedName>
    <definedName name="BNE_MESSAGES_HIDDEN" localSheetId="22" hidden="1">#REF!</definedName>
    <definedName name="BNE_MESSAGES_HIDDEN" localSheetId="0" hidden="1">#REF!</definedName>
    <definedName name="BNE_MESSAGES_HIDDEN" hidden="1">#REF!</definedName>
    <definedName name="bob" localSheetId="22" hidden="1">{#N/A,#N/A,FALSE,"EXPENSE"}</definedName>
    <definedName name="bob" hidden="1">{#N/A,#N/A,FALSE,"EXPENSE"}</definedName>
    <definedName name="Budget2002">'[7]2002 Table'!$A$68:$AB$71</definedName>
    <definedName name="Budget2003">'[5]Capital Support'!$D$910:$AF$914</definedName>
    <definedName name="Budget2004">'[5]Capital Support'!$D$775:$AF$779</definedName>
    <definedName name="CapCashflow">'[5]Capital Support'!$A$486:$AF$494</definedName>
    <definedName name="CapCategoryGrow">'[5]Capital Support'!$A$542:$AF$574</definedName>
    <definedName name="CapCategoryGrowIndirects">'[5]Capital Support'!$A$619:$AF$648</definedName>
    <definedName name="CapCategoryMaintain">'[5]Capital Support'!$A$576:$AF$608</definedName>
    <definedName name="CapCategoryMaintainIndirects">'[5]Capital Support'!$A$653:$AF$689</definedName>
    <definedName name="CapRestoration">'[5]Capital Support'!$A$498:$AF$519</definedName>
    <definedName name="CCCCCC" localSheetId="0">#REF!</definedName>
    <definedName name="CCCCCC">#REF!</definedName>
    <definedName name="ChgToCapital">'[5]Capital Support'!$A$5:$AF$43</definedName>
    <definedName name="ChgToOM" localSheetId="0">#REF!</definedName>
    <definedName name="ChgToOM">#REF!</definedName>
    <definedName name="Clause">'[11]SPPCRC Form 1E'!$A$2</definedName>
    <definedName name="Combined" localSheetId="22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localSheetId="17" hidden="1">[12]capcost!#REF!</definedName>
    <definedName name="Comp" localSheetId="19" hidden="1">[12]capcost!#REF!</definedName>
    <definedName name="Comp" localSheetId="21" hidden="1">[12]capcost!#REF!</definedName>
    <definedName name="Comp" hidden="1">[12]capcost!#REF!</definedName>
    <definedName name="Company_Name">'[11]SPPCRC Form 1E'!$A$1</definedName>
    <definedName name="CostCat">[13]Lookup!$B$2:$B$10</definedName>
    <definedName name="cprange3" localSheetId="22" hidden="1">{#N/A,#N/A,FALSE,"ALLOC"}</definedName>
    <definedName name="cprange3" hidden="1">{#N/A,#N/A,FALSE,"ALLOC"}</definedName>
    <definedName name="cprrange2" localSheetId="22" hidden="1">{#N/A,#N/A,FALSE,"ALLOC"}</definedName>
    <definedName name="cprrange2" hidden="1">{#N/A,#N/A,FALSE,"ALLOC"}</definedName>
    <definedName name="CTE_Cap">'[5]Capital Support'!$A$338:$AF$367</definedName>
    <definedName name="CTE_OM" localSheetId="0">#REF!</definedName>
    <definedName name="CTE_OM">#REF!</definedName>
    <definedName name="CTE_PROGRAMS2003">'[10]2003 Data'!$A$59:$AF$113</definedName>
    <definedName name="CTE_PROGRAMS2004">'[10]2004 Data'!$A$59:$R$117</definedName>
    <definedName name="Customers2002">'[5]Capital Support'!$D$931:$AF$936</definedName>
    <definedName name="Customers2003">'[5]Capital Support'!$D$838:$AF$842</definedName>
    <definedName name="Customers2004">'[5]Capital Support'!$D$703:$AF$707</definedName>
    <definedName name="CustomersAffected2002">'[5]Capital Support'!$D$940:$AF$945</definedName>
    <definedName name="CustomersAffected2003">'[5]Capital Support'!$D$847:$AF$851</definedName>
    <definedName name="CustomersAffected2004">'[5]Capital Support'!$D$712:$AF$716</definedName>
    <definedName name="cvzdfzsdfdsfsf" localSheetId="22" hidden="1">{#N/A,#N/A,FALSE,"EXPENSE"}</definedName>
    <definedName name="cvzdfzsdfdsfsf" hidden="1">{#N/A,#N/A,FALSE,"EXPENSE"}</definedName>
    <definedName name="Cwvu.GREY_ALL." localSheetId="17" hidden="1">#REF!</definedName>
    <definedName name="Cwvu.GREY_ALL." localSheetId="19" hidden="1">#REF!</definedName>
    <definedName name="Cwvu.GREY_ALL." localSheetId="21" hidden="1">#REF!</definedName>
    <definedName name="Cwvu.GREY_ALL." hidden="1">#REF!</definedName>
    <definedName name="d">'[14]Unbilled Calc'!#REF!</definedName>
    <definedName name="DATA" localSheetId="0">#REF!</definedName>
    <definedName name="DATA">#REF!</definedName>
    <definedName name="DDDDDDD" localSheetId="0">#REF!</definedName>
    <definedName name="DDDDDDD">#REF!</definedName>
    <definedName name="DDDDDDDDDDDD" localSheetId="0">#REF!</definedName>
    <definedName name="DDDDDDDDDDDD">#REF!</definedName>
    <definedName name="Debt">#REF!</definedName>
    <definedName name="dfadsfadfadfewfr" localSheetId="22" hidden="1">{#N/A,#N/A,FALSE,"EXPENSE"}</definedName>
    <definedName name="dfadsfadfadfewfr" hidden="1">{#N/A,#N/A,FALSE,"EXPENSE"}</definedName>
    <definedName name="dfadsfasdfdsf" localSheetId="22" hidden="1">{#N/A,#N/A,FALSE,"EXPENSE"}</definedName>
    <definedName name="dfadsfasdfdsf" hidden="1">{#N/A,#N/A,FALSE,"EXPENSE"}</definedName>
    <definedName name="dfadsfdsafdf" localSheetId="22" hidden="1">{#N/A,#N/A,FALSE,"ALLOC"}</definedName>
    <definedName name="dfadsfdsafdf" hidden="1">{#N/A,#N/A,FALSE,"ALLOC"}</definedName>
    <definedName name="dfasdfasdf" localSheetId="22" hidden="1">{#N/A,#N/A,FALSE,"ALLOC"}</definedName>
    <definedName name="dfasdfasdf" hidden="1">{#N/A,#N/A,FALSE,"ALLOC"}</definedName>
    <definedName name="dfasdfasdfdsaf" localSheetId="22" hidden="1">{#N/A,#N/A,FALSE,"ALLOC"}</definedName>
    <definedName name="dfasdfasdfdsaf" hidden="1">{#N/A,#N/A,FALSE,"ALLOC"}</definedName>
    <definedName name="dfasfasfdfadsf" localSheetId="22" hidden="1">{#N/A,#N/A,FALSE,"EXPENSE"}</definedName>
    <definedName name="dfasfasfdfadsf" hidden="1">{#N/A,#N/A,FALSE,"EXPENSE"}</definedName>
    <definedName name="dfdfdsfadsf" localSheetId="22" hidden="1">{#N/A,#N/A,FALSE,"EXPENSE"}</definedName>
    <definedName name="dfdfdsfadsf" hidden="1">{#N/A,#N/A,FALSE,"EXPENSE"}</definedName>
    <definedName name="dfdsfsdfdfdsf" localSheetId="22" hidden="1">{#N/A,#N/A,FALSE,"EXPENSE"}</definedName>
    <definedName name="dfdsfsdfdfdsf" hidden="1">{#N/A,#N/A,FALSE,"EXPENSE"}</definedName>
    <definedName name="dfsadfdsfdsf" localSheetId="22" hidden="1">{#N/A,#N/A,FALSE,"ALLOC"}</definedName>
    <definedName name="dfsadfdsfdsf" hidden="1">{#N/A,#N/A,FALSE,"ALLOC"}</definedName>
    <definedName name="dfsdfdsfdsfds" localSheetId="22" hidden="1">{#N/A,#N/A,FALSE,"EXPENSE"}</definedName>
    <definedName name="dfsdfdsfdsfds" hidden="1">{#N/A,#N/A,FALSE,"EXPENSE"}</definedName>
    <definedName name="dgdgdfgdg" localSheetId="22" hidden="1">{#N/A,#N/A,FALSE,"EXPENSE"}</definedName>
    <definedName name="dgdgdfgdg" hidden="1">{#N/A,#N/A,FALSE,"EXPENSE"}</definedName>
    <definedName name="dhdyyrtyr" localSheetId="22" hidden="1">{#N/A,#N/A,FALSE,"EXPENSE"}</definedName>
    <definedName name="dhdyyrtyr" hidden="1">{#N/A,#N/A,FALSE,"EXPENSE"}</definedName>
    <definedName name="Dispatch2004" localSheetId="0">#REF!</definedName>
    <definedName name="Dispatch2004">#REF!</definedName>
    <definedName name="DOT">'[5]Capital Support'!$A$443:$AF$466</definedName>
    <definedName name="DOT_PROJECTS2003">'[10]2003 Data'!$A$117:$AF$172</definedName>
    <definedName name="DOT_PROJECTS2004">'[10]2004 Data'!$A$123:$AF$173</definedName>
    <definedName name="dsfasdfdasf" localSheetId="22" hidden="1">{#N/A,#N/A,FALSE,"EXPENSE"}</definedName>
    <definedName name="dsfasdfdasf" hidden="1">{#N/A,#N/A,FALSE,"EXPENSE"}</definedName>
    <definedName name="dsfasdfdsf" localSheetId="22" hidden="1">{#N/A,#N/A,FALSE,"EXPENSE"}</definedName>
    <definedName name="dsfasdfdsf" hidden="1">{#N/A,#N/A,FALSE,"EXPENSE"}</definedName>
    <definedName name="dtresyttyujyujtghgh" localSheetId="22" hidden="1">{#N/A,#N/A,FALSE,"EXPENSE"}</definedName>
    <definedName name="dtresyttyujyujtghgh" hidden="1">{#N/A,#N/A,FALSE,"EXPENSE"}</definedName>
    <definedName name="eatawerawerfe" localSheetId="22" hidden="1">{#N/A,#N/A,FALSE,"ALLOC"}</definedName>
    <definedName name="eatawerawerfe" hidden="1">{#N/A,#N/A,FALSE,"ALLOC"}</definedName>
    <definedName name="EDS_Strategic2004" localSheetId="0">#REF!</definedName>
    <definedName name="EDS_Strategic2004">#REF!</definedName>
    <definedName name="Equity">#REF!</definedName>
    <definedName name="fadfasdfasdfadsf" localSheetId="22" hidden="1">{#N/A,#N/A,FALSE,"ALLOC"}</definedName>
    <definedName name="fadfasdfasdfadsf" hidden="1">{#N/A,#N/A,FALSE,"ALLOC"}</definedName>
    <definedName name="fadfasdfwaerwe" localSheetId="22" hidden="1">{#N/A,#N/A,FALSE,"ALLOC"}</definedName>
    <definedName name="fadfasdfwaerwe" hidden="1">{#N/A,#N/A,FALSE,"ALLOC"}</definedName>
    <definedName name="fadsfadsfadsf" localSheetId="22" hidden="1">{#N/A,#N/A,FALSE,"EXPENSE"}</definedName>
    <definedName name="fadsfadsfadsf" hidden="1">{#N/A,#N/A,FALSE,"EXPENSE"}</definedName>
    <definedName name="fadsfadsfdasf" localSheetId="22" hidden="1">{#N/A,#N/A,FALSE,"EXPENSE"}</definedName>
    <definedName name="fadsfadsfdasf" hidden="1">{#N/A,#N/A,FALSE,"EXPENSE"}</definedName>
    <definedName name="fadsfdsafdfd" localSheetId="22" hidden="1">{#N/A,#N/A,FALSE,"ALLOC"}</definedName>
    <definedName name="fadsfdsafdfd" hidden="1">{#N/A,#N/A,FALSE,"ALLOC"}</definedName>
    <definedName name="fasdfadsfdasf" localSheetId="22" hidden="1">{#N/A,#N/A,FALSE,"ALLOC"}</definedName>
    <definedName name="fasdfadsfdasf" hidden="1">{#N/A,#N/A,FALSE,"ALLOC"}</definedName>
    <definedName name="fasdfasdfadsf" localSheetId="22" hidden="1">{#N/A,#N/A,FALSE,"EXPENSE"}</definedName>
    <definedName name="fasdfasdfadsf" hidden="1">{#N/A,#N/A,FALSE,"EXPENSE"}</definedName>
    <definedName name="fasdfdfdf" localSheetId="22" hidden="1">{#N/A,#N/A,FALSE,"EXPENSE"}</definedName>
    <definedName name="fasdfdfdf" hidden="1">{#N/A,#N/A,FALSE,"EXPENSE"}</definedName>
    <definedName name="fasfdsfdsafads" localSheetId="22" hidden="1">{#N/A,#N/A,FALSE,"EXPENSE"}</definedName>
    <definedName name="fasfdsfdsafads" hidden="1">{#N/A,#N/A,FALSE,"EXPENSE"}</definedName>
    <definedName name="fcsdafasdfadsf" localSheetId="22" hidden="1">{#N/A,#N/A,FALSE,"EXPENSE"}</definedName>
    <definedName name="fcsdafasdfadsf" hidden="1">{#N/A,#N/A,FALSE,"EXPENSE"}</definedName>
    <definedName name="fd" localSheetId="17" hidden="1">{#N/A,#N/A,FALSE,"GIS"}</definedName>
    <definedName name="fd" localSheetId="19" hidden="1">{#N/A,#N/A,FALSE,"GIS"}</definedName>
    <definedName name="fd" localSheetId="21" hidden="1">{#N/A,#N/A,FALSE,"GIS"}</definedName>
    <definedName name="fd" hidden="1">{#N/A,#N/A,FALSE,"GIS"}</definedName>
    <definedName name="fdasfadfdaf" localSheetId="22" hidden="1">{#N/A,#N/A,FALSE,"EXPENSE"}</definedName>
    <definedName name="fdasfadfdaf" hidden="1">{#N/A,#N/A,FALSE,"EXPENSE"}</definedName>
    <definedName name="fdsfdsafdasfds" localSheetId="22" hidden="1">{#N/A,#N/A,FALSE,"EXPENSE"}</definedName>
    <definedName name="fdsfdsafdasfds" hidden="1">{#N/A,#N/A,FALSE,"EXPENSE"}</definedName>
    <definedName name="fdsfsadfsdafdsa" localSheetId="22" hidden="1">{#N/A,#N/A,FALSE,"EXPENSE"}</definedName>
    <definedName name="fdsfsadfsdafdsa" hidden="1">{#N/A,#N/A,FALSE,"EXPENSE"}</definedName>
    <definedName name="fdsfsdfdsfd" localSheetId="22" hidden="1">{#N/A,#N/A,FALSE,"EXPENSE"}</definedName>
    <definedName name="fdsfsdfdsfd" hidden="1">{#N/A,#N/A,FALSE,"EXPENSE"}</definedName>
    <definedName name="fewrfwerwqerwe" localSheetId="22" hidden="1">{#N/A,#N/A,FALSE,"EXPENSE"}</definedName>
    <definedName name="fewrfwerwqerwe" hidden="1">{#N/A,#N/A,FALSE,"EXPENSE"}</definedName>
    <definedName name="ffff" localSheetId="22" hidden="1">{#N/A,#N/A,FALSE,"ALLOC"}</definedName>
    <definedName name="ffff" hidden="1">{#N/A,#N/A,FALSE,"ALLOC"}</definedName>
    <definedName name="FGC">#REF!</definedName>
    <definedName name="fgdfgdzfxczv" localSheetId="22" hidden="1">{#N/A,#N/A,FALSE,"EXPENSE"}</definedName>
    <definedName name="fgdfgdzfxczv" hidden="1">{#N/A,#N/A,FALSE,"EXPENSE"}</definedName>
    <definedName name="fgdfzdsfASFDAS" localSheetId="22" hidden="1">{#N/A,#N/A,FALSE,"EXPENSE"}</definedName>
    <definedName name="fgdfzdsfASFDAS" hidden="1">{#N/A,#N/A,FALSE,"EXPENSE"}</definedName>
    <definedName name="fgdgdfdvcx" localSheetId="22" hidden="1">{#N/A,#N/A,FALSE,"ALLOC"}</definedName>
    <definedName name="fgdgdfdvcx" hidden="1">{#N/A,#N/A,FALSE,"ALLOC"}</definedName>
    <definedName name="fgdsfasdfscc" localSheetId="22" hidden="1">{#N/A,#N/A,FALSE,"ALLOC"}</definedName>
    <definedName name="fgdsfasdfscc" hidden="1">{#N/A,#N/A,FALSE,"ALLOC"}</definedName>
    <definedName name="fgdsfdsfd" localSheetId="22" hidden="1">{#N/A,#N/A,FALSE,"EXPENSE"}</definedName>
    <definedName name="fgdsfdsfd" hidden="1">{#N/A,#N/A,FALSE,"EXPENSE"}</definedName>
    <definedName name="fhfgdgdg" localSheetId="22" hidden="1">{#N/A,#N/A,FALSE,"EXPENSE"}</definedName>
    <definedName name="fhfgdgdg" hidden="1">{#N/A,#N/A,FALSE,"EXPENSE"}</definedName>
    <definedName name="fhfhfhfg" localSheetId="22" hidden="1">{#N/A,#N/A,FALSE,"EXPENSE"}</definedName>
    <definedName name="fhfhfhfg" hidden="1">{#N/A,#N/A,FALSE,"EXPENSE"}</definedName>
    <definedName name="fhgfdgdzfcxvcx" localSheetId="22" hidden="1">{#N/A,#N/A,FALSE,"EXPENSE"}</definedName>
    <definedName name="fhgfdgdzfcxvcx" hidden="1">{#N/A,#N/A,FALSE,"EXPENSE"}</definedName>
    <definedName name="Filing">'[11]SPPCRC Form 1E'!$A$3</definedName>
    <definedName name="FORM42_7A">#REF!</definedName>
    <definedName name="FORM42_8A_P1">#REF!</definedName>
    <definedName name="FORM42_8A_P10">#REF!</definedName>
    <definedName name="FORM42_8A_P11">#REF!</definedName>
    <definedName name="FORM42_8A_P12">#REF!</definedName>
    <definedName name="FORM42_8A_P13">#REF!</definedName>
    <definedName name="FORM42_8A_P14">#REF!</definedName>
    <definedName name="FORM42_8A_P15">#REF!</definedName>
    <definedName name="FORM42_8A_P16">#REF!</definedName>
    <definedName name="FORM42_8A_P17">#REF!</definedName>
    <definedName name="FORM42_8A_P18">#REF!</definedName>
    <definedName name="FORM42_8A_P19">#REF!</definedName>
    <definedName name="FORM42_8A_P2">#REF!</definedName>
    <definedName name="FORM42_8A_P20">#REF!</definedName>
    <definedName name="FORM42_8A_P3">#REF!</definedName>
    <definedName name="FORM42_8A_P4">#REF!</definedName>
    <definedName name="FORM42_8A_P5">#REF!</definedName>
    <definedName name="FORM42_8A_P6">#REF!</definedName>
    <definedName name="FORM42_8A_P7">#REF!</definedName>
    <definedName name="FORM42_8A_P8">#REF!</definedName>
    <definedName name="FORM42_8A_P9">#REF!</definedName>
    <definedName name="freb" localSheetId="22" hidden="1">{#N/A,#N/A,FALSE,"EXPENSE"}</definedName>
    <definedName name="freb" hidden="1">{#N/A,#N/A,FALSE,"EXPENSE"}</definedName>
    <definedName name="frwerwerwerfw" localSheetId="22" hidden="1">{#N/A,#N/A,FALSE,"EXPENSE"}</definedName>
    <definedName name="frwerwerwerfw" hidden="1">{#N/A,#N/A,FALSE,"EXPENSE"}</definedName>
    <definedName name="frwerwerwerwerfew" localSheetId="22" hidden="1">{#N/A,#N/A,FALSE,"EXPENSE"}</definedName>
    <definedName name="frwerwerwerwerfew" hidden="1">{#N/A,#N/A,FALSE,"EXPENSE"}</definedName>
    <definedName name="fsadfsdfadfdfwerf" localSheetId="22" hidden="1">{#N/A,#N/A,FALSE,"EXPENSE"}</definedName>
    <definedName name="fsadfsdfadfdfwerf" hidden="1">{#N/A,#N/A,FALSE,"EXPENSE"}</definedName>
    <definedName name="fsafwaerwer" localSheetId="22" hidden="1">{#N/A,#N/A,FALSE,"EXPENSE"}</definedName>
    <definedName name="fsafwaerwer" hidden="1">{#N/A,#N/A,FALSE,"EXPENSE"}</definedName>
    <definedName name="fsdfadsfdfd" localSheetId="22" hidden="1">{#N/A,#N/A,FALSE,"EXPENSE"}</definedName>
    <definedName name="fsdfadsfdfd" hidden="1">{#N/A,#N/A,FALSE,"EXPENSE"}</definedName>
    <definedName name="fsdfasdfadsf" localSheetId="22" hidden="1">{#N/A,#N/A,FALSE,"EXPENSE"}</definedName>
    <definedName name="fsdfasdfadsf" hidden="1">{#N/A,#N/A,FALSE,"EXPENSE"}</definedName>
    <definedName name="fsdfdfbfvbcvbb" localSheetId="22" hidden="1">{#N/A,#N/A,FALSE,"ALLOC"}</definedName>
    <definedName name="fsdfdfbfvbcvbb" hidden="1">{#N/A,#N/A,FALSE,"ALLOC"}</definedName>
    <definedName name="fsdfdwfdsf" localSheetId="22" hidden="1">{#N/A,#N/A,FALSE,"EXPENSE"}</definedName>
    <definedName name="fsdfdwfdsf" hidden="1">{#N/A,#N/A,FALSE,"EXPENSE"}</definedName>
    <definedName name="fsgrhghj" localSheetId="22" hidden="1">{#N/A,#N/A,FALSE,"ALLOC"}</definedName>
    <definedName name="fsgrhghj" hidden="1">{#N/A,#N/A,FALSE,"ALLOC"}</definedName>
    <definedName name="ftyrtdrt" localSheetId="22" hidden="1">{#N/A,#N/A,FALSE,"ALLOC"}</definedName>
    <definedName name="ftyrtdrt" hidden="1">{#N/A,#N/A,FALSE,"ALLOC"}</definedName>
    <definedName name="gbdfgdfdfzvc" localSheetId="22" hidden="1">{#N/A,#N/A,FALSE,"ALLOC"}</definedName>
    <definedName name="gbdfgdfdfzvc" hidden="1">{#N/A,#N/A,FALSE,"ALLOC"}</definedName>
    <definedName name="gbdfgzdfvvc" localSheetId="22" hidden="1">{#N/A,#N/A,FALSE,"EXPENSE"}</definedName>
    <definedName name="gbdfgzdfvvc" hidden="1">{#N/A,#N/A,FALSE,"EXPENSE"}</definedName>
    <definedName name="gdfgdvzxcvc" localSheetId="22" hidden="1">{#N/A,#N/A,FALSE,"EXPENSE"}</definedName>
    <definedName name="gdfgdvzxcvc" hidden="1">{#N/A,#N/A,FALSE,"EXPENSE"}</definedName>
    <definedName name="gdfgdzfdzfvxzc" localSheetId="22" hidden="1">{#N/A,#N/A,FALSE,"ALLOC"}</definedName>
    <definedName name="gdfgdzfdzfvxzc" hidden="1">{#N/A,#N/A,FALSE,"ALLOC"}</definedName>
    <definedName name="gdfgfbcvbcv" localSheetId="22" hidden="1">{#N/A,#N/A,FALSE,"EXPENSE"}</definedName>
    <definedName name="gdfgfbcvbcv" hidden="1">{#N/A,#N/A,FALSE,"EXPENSE"}</definedName>
    <definedName name="gdfgfvcxvcx" localSheetId="22" hidden="1">{#N/A,#N/A,FALSE,"ALLOC"}</definedName>
    <definedName name="gdfgfvcxvcx" hidden="1">{#N/A,#N/A,FALSE,"ALLOC"}</definedName>
    <definedName name="gdgddgd" localSheetId="22" hidden="1">{#N/A,#N/A,FALSE,"EXPENSE"}</definedName>
    <definedName name="gdgddgd" hidden="1">{#N/A,#N/A,FALSE,"EXPENSE"}</definedName>
    <definedName name="gdsfgdcvcx" localSheetId="22" hidden="1">{#N/A,#N/A,FALSE,"EXPENSE"}</definedName>
    <definedName name="gdsfgdcvcx" hidden="1">{#N/A,#N/A,FALSE,"EXPENSE"}</definedName>
    <definedName name="gdsfgdfvgzcxvcxz" localSheetId="22" hidden="1">{#N/A,#N/A,FALSE,"EXPENSE"}</definedName>
    <definedName name="gdsfgdfvgzcxvcxz" hidden="1">{#N/A,#N/A,FALSE,"EXPENSE"}</definedName>
    <definedName name="gdsgdfvcxvxc" localSheetId="22" hidden="1">{#N/A,#N/A,FALSE,"EXPENSE"}</definedName>
    <definedName name="gdsgdfvcxvxc" hidden="1">{#N/A,#N/A,FALSE,"EXPENSE"}</definedName>
    <definedName name="gfgsdftesrt" localSheetId="22" hidden="1">{#N/A,#N/A,FALSE,"EXPENSE"}</definedName>
    <definedName name="gfgsdftesrt" hidden="1">{#N/A,#N/A,FALSE,"EXPENSE"}</definedName>
    <definedName name="gfhbgfggbvcvcx" localSheetId="22" hidden="1">{#N/A,#N/A,FALSE,"EXPENSE"}</definedName>
    <definedName name="gfhbgfggbvcvcx" hidden="1">{#N/A,#N/A,FALSE,"EXPENSE"}</definedName>
    <definedName name="gfhfgfbcvcv" localSheetId="22" hidden="1">{#N/A,#N/A,FALSE,"EXPENSE"}</definedName>
    <definedName name="gfhfgfbcvcv" hidden="1">{#N/A,#N/A,FALSE,"EXPENSE"}</definedName>
    <definedName name="gfhfxcxvcxzv" localSheetId="22" hidden="1">{#N/A,#N/A,FALSE,"EXPENSE"}</definedName>
    <definedName name="gfhfxcxvcxzv" hidden="1">{#N/A,#N/A,FALSE,"EXPENSE"}</definedName>
    <definedName name="gfhsdzfzasdfSAF" localSheetId="22" hidden="1">{#N/A,#N/A,FALSE,"ALLOC"}</definedName>
    <definedName name="gfhsdzfzasdfSAF" hidden="1">{#N/A,#N/A,FALSE,"ALLOC"}</definedName>
    <definedName name="gfhshyghgf" localSheetId="22" hidden="1">{#N/A,#N/A,FALSE,"EXPENSE"}</definedName>
    <definedName name="gfhshyghgf" hidden="1">{#N/A,#N/A,FALSE,"EXPENSE"}</definedName>
    <definedName name="gfnhsfgdzvc" localSheetId="22" hidden="1">{#N/A,#N/A,FALSE,"ALLOC"}</definedName>
    <definedName name="gfnhsfgdzvc" hidden="1">{#N/A,#N/A,FALSE,"ALLOC"}</definedName>
    <definedName name="gfsgesrwerwer" localSheetId="22" hidden="1">{#N/A,#N/A,FALSE,"EXPENSE"}</definedName>
    <definedName name="gfsgesrwerwer" hidden="1">{#N/A,#N/A,FALSE,"EXPENSE"}</definedName>
    <definedName name="gggg" localSheetId="22" hidden="1">{#N/A,#N/A,FALSE,"EXPENSE"}</definedName>
    <definedName name="gggg" hidden="1">{#N/A,#N/A,FALSE,"EXPENSE"}</definedName>
    <definedName name="ggggg" localSheetId="22" hidden="1">{#N/A,#N/A,FALSE,"EXPENSE"}</definedName>
    <definedName name="ggggg" hidden="1">{#N/A,#N/A,FALSE,"EXPENSE"}</definedName>
    <definedName name="gggggg" localSheetId="22" hidden="1">{#N/A,#N/A,FALSE,"EXPENSE"}</definedName>
    <definedName name="gggggg" hidden="1">{#N/A,#N/A,FALSE,"EXPENSE"}</definedName>
    <definedName name="ghsfgdszfzsdf" localSheetId="22" hidden="1">{#N/A,#N/A,FALSE,"EXPENSE"}</definedName>
    <definedName name="ghsfgdszfzsdf" hidden="1">{#N/A,#N/A,FALSE,"EXPENSE"}</definedName>
    <definedName name="gretertertert" localSheetId="22" hidden="1">{#N/A,#N/A,FALSE,"EXPENSE"}</definedName>
    <definedName name="gretertertert" hidden="1">{#N/A,#N/A,FALSE,"EXPENSE"}</definedName>
    <definedName name="gsdfgdzcvzcxvc" localSheetId="22" hidden="1">{#N/A,#N/A,FALSE,"EXPENSE"}</definedName>
    <definedName name="gsdfgdzcvzcxvc" hidden="1">{#N/A,#N/A,FALSE,"EXPENSE"}</definedName>
    <definedName name="gsdfgdzfzdvcxz" localSheetId="22" hidden="1">{#N/A,#N/A,FALSE,"EXPENSE"}</definedName>
    <definedName name="gsdfgdzfzdvcxz" hidden="1">{#N/A,#N/A,FALSE,"EXPENSE"}</definedName>
    <definedName name="gsdfgzsdfzsdcs" localSheetId="22" hidden="1">{#N/A,#N/A,FALSE,"EXPENSE"}</definedName>
    <definedName name="gsdfgzsdfzsdcs" hidden="1">{#N/A,#N/A,FALSE,"EXPENSE"}</definedName>
    <definedName name="gsfdgzdfcxv" localSheetId="22" hidden="1">{#N/A,#N/A,FALSE,"EXPENSE"}</definedName>
    <definedName name="gsfdgzdfcxv" hidden="1">{#N/A,#N/A,FALSE,"EXPENSE"}</definedName>
    <definedName name="hfgdfdcvc" localSheetId="22" hidden="1">{#N/A,#N/A,FALSE,"EXPENSE"}</definedName>
    <definedName name="hfgdfdcvc" hidden="1">{#N/A,#N/A,FALSE,"EXPENSE"}</definedName>
    <definedName name="hgfhngfvbvcb" localSheetId="22" hidden="1">{#N/A,#N/A,FALSE,"EXPENSE"}</definedName>
    <definedName name="hgfhngfvbvcb" hidden="1">{#N/A,#N/A,FALSE,"EXPENSE"}</definedName>
    <definedName name="hgfhsfdgadgfzdv" localSheetId="22" hidden="1">{#N/A,#N/A,FALSE,"EXPENSE"}</definedName>
    <definedName name="hgfhsfdgadgfzdv" hidden="1">{#N/A,#N/A,FALSE,"EXPENSE"}</definedName>
    <definedName name="hghfdghfgh" localSheetId="22" hidden="1">{#N/A,#N/A,FALSE,"EXPENSE"}</definedName>
    <definedName name="hghfdghfgh" hidden="1">{#N/A,#N/A,FALSE,"EXPENSE"}</definedName>
    <definedName name="hgsfdgdzgfdszfds" localSheetId="22" hidden="1">{#N/A,#N/A,FALSE,"EXPENSE"}</definedName>
    <definedName name="hgsfdgdzgfdszfds" hidden="1">{#N/A,#N/A,FALSE,"EXPENSE"}</definedName>
    <definedName name="hhfghfh" localSheetId="22" hidden="1">{#N/A,#N/A,FALSE,"EXPENSE"}</definedName>
    <definedName name="hhfghfh" hidden="1">{#N/A,#N/A,FALSE,"EXPENSE"}</definedName>
    <definedName name="hhgbvxcv" localSheetId="22" hidden="1">{#N/A,#N/A,FALSE,"EXPENSE"}</definedName>
    <definedName name="hhgbvxcv" hidden="1">{#N/A,#N/A,FALSE,"EXPENSE"}</definedName>
    <definedName name="hhhh" localSheetId="22" hidden="1">{#N/A,#N/A,FALSE,"EXPENSE"}</definedName>
    <definedName name="hhhh" hidden="1">{#N/A,#N/A,FALSE,"EXPENSE"}</definedName>
    <definedName name="hhhhh" localSheetId="22" hidden="1">{#N/A,#N/A,FALSE,"ALLOC"}</definedName>
    <definedName name="hhhhh" hidden="1">{#N/A,#N/A,FALSE,"ALLOC"}</definedName>
    <definedName name="hjgfhgfhgf" localSheetId="22" hidden="1">{#N/A,#N/A,FALSE,"EXPENSE"}</definedName>
    <definedName name="hjgfhgfhgf" hidden="1">{#N/A,#N/A,FALSE,"EXPENSE"}</definedName>
    <definedName name="hnftgszdgfzsdfv" localSheetId="22" hidden="1">{#N/A,#N/A,FALSE,"EXPENSE"}</definedName>
    <definedName name="hnftgszdgfzsdfv" hidden="1">{#N/A,#N/A,FALSE,"EXPENSE"}</definedName>
    <definedName name="Hotel_List">[15]Hotel!$A$2:$C$34</definedName>
    <definedName name="hshgsgfgdfg" localSheetId="22" hidden="1">{#N/A,#N/A,FALSE,"ALLOC"}</definedName>
    <definedName name="hshgsgfgdfg" hidden="1">{#N/A,#N/A,FALSE,"ALLOC"}</definedName>
    <definedName name="HTML_CodePage" hidden="1">1252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yrtyfghfg" localSheetId="22" hidden="1">{#N/A,#N/A,FALSE,"EXPENSE"}</definedName>
    <definedName name="htyrtyfghfg" hidden="1">{#N/A,#N/A,FALSE,"EXPENSE"}</definedName>
    <definedName name="iiittuty" localSheetId="22" hidden="1">{#N/A,#N/A,FALSE,"EXPENSE"}</definedName>
    <definedName name="iiittuty" hidden="1">{#N/A,#N/A,FALSE,"EXPENSE"}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PS_GROWTH_1YR" hidden="1">"c1636"</definedName>
    <definedName name="IQ_EST_EPS_GROWTH_1YR_CIQ" hidden="1">"c3628"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39477.4477083333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iyiiyi" localSheetId="22" hidden="1">{#N/A,#N/A,FALSE,"EXPENSE"}</definedName>
    <definedName name="iuiyiiyi" hidden="1">{#N/A,#N/A,FALSE,"EXPENSE"}</definedName>
    <definedName name="iutyutytyu" localSheetId="22" hidden="1">{#N/A,#N/A,FALSE,"EXPENSE"}</definedName>
    <definedName name="iutyutytyu" hidden="1">{#N/A,#N/A,FALSE,"EXPENSE"}</definedName>
    <definedName name="jgjddd" localSheetId="22" hidden="1">{#N/A,#N/A,FALSE,"EXPENSE"}</definedName>
    <definedName name="jgjddd" hidden="1">{#N/A,#N/A,FALSE,"EXPENSE"}</definedName>
    <definedName name="jgjfgjghj" localSheetId="22" hidden="1">{#N/A,#N/A,FALSE,"EXPENSE"}</definedName>
    <definedName name="jgjfgjghj" hidden="1">{#N/A,#N/A,FALSE,"EXPENSE"}</definedName>
    <definedName name="jgjghfhd" localSheetId="22" hidden="1">{#N/A,#N/A,FALSE,"EXPENSE"}</definedName>
    <definedName name="jgjghfhd" hidden="1">{#N/A,#N/A,FALSE,"EXPENSE"}</definedName>
    <definedName name="jgjythfg" localSheetId="22" hidden="1">{#N/A,#N/A,FALSE,"EXPENSE"}</definedName>
    <definedName name="jgjythfg" hidden="1">{#N/A,#N/A,FALSE,"EXPENSE"}</definedName>
    <definedName name="jjjj" localSheetId="22" hidden="1">{#N/A,#N/A,FALSE,"EXPENSE"}</definedName>
    <definedName name="jjjj" hidden="1">{#N/A,#N/A,FALSE,"EXPENSE"}</definedName>
    <definedName name="jnhjhjggh" localSheetId="22" hidden="1">{#N/A,#N/A,FALSE,"EXPENSE"}</definedName>
    <definedName name="jnhjhjggh" hidden="1">{#N/A,#N/A,FALSE,"EXPENSE"}</definedName>
    <definedName name="jnmhgjdbcxbvc" localSheetId="22" hidden="1">{#N/A,#N/A,FALSE,"EXPENSE"}</definedName>
    <definedName name="jnmhgjdbcxbvc" hidden="1">{#N/A,#N/A,FALSE,"EXPENSE"}</definedName>
    <definedName name="jukyukyujkyjm" localSheetId="22" hidden="1">{#N/A,#N/A,FALSE,"EXPENSE"}</definedName>
    <definedName name="jukyukyujkyjm" hidden="1">{#N/A,#N/A,FALSE,"EXPENSE"}</definedName>
    <definedName name="juyjghjghjgt" localSheetId="22" hidden="1">{#N/A,#N/A,FALSE,"EXPENSE"}</definedName>
    <definedName name="juyjghjghjgt" hidden="1">{#N/A,#N/A,FALSE,"EXPENSE"}</definedName>
    <definedName name="jytuyutyu" localSheetId="22" hidden="1">{#N/A,#N/A,FALSE,"EXPENSE"}</definedName>
    <definedName name="jytuyutyu" hidden="1">{#N/A,#N/A,FALSE,"EXPENSE"}</definedName>
    <definedName name="KAW" hidden="1">'[6]RETAIL FAC'!#REF!</definedName>
    <definedName name="kgkgjkghkj" localSheetId="22" hidden="1">{#N/A,#N/A,FALSE,"EXPENSE"}</definedName>
    <definedName name="kgkgjkghkj" hidden="1">{#N/A,#N/A,FALSE,"EXPENSE"}</definedName>
    <definedName name="khgkjgkghkhj" localSheetId="22" hidden="1">{#N/A,#N/A,FALSE,"EXPENSE"}</definedName>
    <definedName name="khgkjgkghkhj" hidden="1">{#N/A,#N/A,FALSE,"EXPENSE"}</definedName>
    <definedName name="khkhkhkh" localSheetId="22" hidden="1">{#N/A,#N/A,FALSE,"EXPENSE"}</definedName>
    <definedName name="khkhkhkh" hidden="1">{#N/A,#N/A,FALSE,"EXPENSE"}</definedName>
    <definedName name="kkhkjhkjh" localSheetId="22" hidden="1">{#N/A,#N/A,FALSE,"EXPENSE"}</definedName>
    <definedName name="kkhkjhkjh" hidden="1">{#N/A,#N/A,FALSE,"EXPENSE"}</definedName>
    <definedName name="kuhgjghjghj" localSheetId="22" hidden="1">{#N/A,#N/A,FALSE,"ALLOC"}</definedName>
    <definedName name="kuhgjghjghj" hidden="1">{#N/A,#N/A,FALSE,"ALLOC"}</definedName>
    <definedName name="kyukytjgdhfgfd" localSheetId="22" hidden="1">{#N/A,#N/A,FALSE,"EXPENSE"}</definedName>
    <definedName name="kyukytjgdhfgfd" hidden="1">{#N/A,#N/A,FALSE,"EXPENSE"}</definedName>
    <definedName name="Lightning2002">'[5]Capital Support'!$D$985:$AF$990</definedName>
    <definedName name="Lightning2003">'[5]Capital Support'!$D$892:$AF$896</definedName>
    <definedName name="Lightning2004">'[5]Capital Support'!$D$757:$AF$761</definedName>
    <definedName name="LineOps2004" localSheetId="0">#REF!</definedName>
    <definedName name="LineOps2004">#REF!</definedName>
    <definedName name="lkfyhjfghfdgdgf" localSheetId="22" hidden="1">{#N/A,#N/A,FALSE,"ALLOC"}</definedName>
    <definedName name="lkfyhjfghfdgdgf" hidden="1">{#N/A,#N/A,FALSE,"ALLOC"}</definedName>
    <definedName name="lllllll" localSheetId="22" hidden="1">{#N/A,#N/A,FALSE,"EXPENSE"}</definedName>
    <definedName name="lllllll" hidden="1">{#N/A,#N/A,FALSE,"EXPENSE"}</definedName>
    <definedName name="llmmn" localSheetId="22" hidden="1">{#N/A,#N/A,FALSE,"EXPENSE"}</definedName>
    <definedName name="llmmn" hidden="1">{#N/A,#N/A,FALSE,"EXPENSE"}</definedName>
    <definedName name="LOAD_GROWTH_PROJECTS2003">'[10]2003 Data'!$A$176:$AF$229</definedName>
    <definedName name="LOAD_GROWTH_PROJECTS2004">'[10]2004 Data'!$A$177:$AF$234</definedName>
    <definedName name="LoadGrowth">'[5]Capital Support'!$A$406:$AF$435</definedName>
    <definedName name="LRC">'[5]Capital Support'!$A$324:$AF$326</definedName>
    <definedName name="LRC_Costs">'[5]Capital Support'!$A$303:$AF$320</definedName>
    <definedName name="Map" localSheetId="0">'[16]BO Detail'!#REF!</definedName>
    <definedName name="Map">'[16]BO Detail'!#REF!</definedName>
    <definedName name="MapJobTypes" localSheetId="0">#REF!</definedName>
    <definedName name="MapJobTypes">#REF!</definedName>
    <definedName name="MenuItem.Caption">"RE2B - Budget Employee Headcount"</definedName>
    <definedName name="MeterReading2004" localSheetId="0">#REF!</definedName>
    <definedName name="MeterReading2004">#REF!</definedName>
    <definedName name="Meters_Transformers2004">'[5]Capital Support'!$A$471:$AF$482</definedName>
    <definedName name="mmmmmmmm" localSheetId="22" hidden="1">{#N/A,#N/A,FALSE,"EXPENSE"}</definedName>
    <definedName name="mmmmmmmm" hidden="1">{#N/A,#N/A,FALSE,"EXPENSE"}</definedName>
    <definedName name="mnhngfxvbcvx" localSheetId="22" hidden="1">{#N/A,#N/A,FALSE,"EXPENSE"}</definedName>
    <definedName name="mnhngfxvbcvx" hidden="1">{#N/A,#N/A,FALSE,"EXPENSE"}</definedName>
    <definedName name="new" localSheetId="22" hidden="1">{#N/A,#N/A,FALSE,"EXPENSE"}</definedName>
    <definedName name="new" hidden="1">{#N/A,#N/A,FALSE,"EXPENSE"}</definedName>
    <definedName name="New_Customer_Units">'[10]2003 Data'!$A$488:$S$493</definedName>
    <definedName name="NEW_CUSTOMER_WORK2003">'[10]2003 Data'!$A$286:$AF$333</definedName>
    <definedName name="NEW_CUSTOMER_WORK2004">'[10]2004 Data'!$A$283:$AF$328</definedName>
    <definedName name="nghmndghbfdxgfd" localSheetId="22" hidden="1">{#N/A,#N/A,FALSE,"EXPENSE"}</definedName>
    <definedName name="nghmndghbfdxgfd" hidden="1">{#N/A,#N/A,FALSE,"EXPENSE"}</definedName>
    <definedName name="nhgmnbcvbvc" localSheetId="22" hidden="1">{#N/A,#N/A,FALSE,"EXPENSE"}</definedName>
    <definedName name="nhgmnbcvbvc" hidden="1">{#N/A,#N/A,FALSE,"EXPENSE"}</definedName>
    <definedName name="nhmhgnbvnvb" localSheetId="22" hidden="1">{#N/A,#N/A,FALSE,"ALLOC"}</definedName>
    <definedName name="nhmhgnbvnvb" hidden="1">{#N/A,#N/A,FALSE,"ALLOC"}</definedName>
    <definedName name="nhnjfgdzfvcv" localSheetId="22" hidden="1">{#N/A,#N/A,FALSE,"EXPENSE"}</definedName>
    <definedName name="nhnjfgdzfvcv" hidden="1">{#N/A,#N/A,FALSE,"EXPENSE"}</definedName>
    <definedName name="njhgnfgchfgbf" localSheetId="22" hidden="1">{#N/A,#N/A,FALSE,"EXPENSE"}</definedName>
    <definedName name="njhgnfgchfgbf" hidden="1">{#N/A,#N/A,FALSE,"EXPENSE"}</definedName>
    <definedName name="njhhgnbvbvcb" localSheetId="22" hidden="1">{#N/A,#N/A,FALSE,"ALLOC"}</definedName>
    <definedName name="njhhgnbvbvcb" hidden="1">{#N/A,#N/A,FALSE,"ALLOC"}</definedName>
    <definedName name="NSC_2003_CandI_Units">'[5]Capital Support'!$A$273:$AF$276</definedName>
    <definedName name="NSC_2003_Residential_Units">'[5]Capital Support'!$A$266:$AF$269</definedName>
    <definedName name="NSC_CandI_CIAC">'[5]Capital Support'!$A$230:$AF$244</definedName>
    <definedName name="NSC_CandI_Costs">'[5]Capital Support'!$A$139:$AF$153</definedName>
    <definedName name="NSC_CandI_Units">'[5]Capital Support'!$A$175:$AF$189</definedName>
    <definedName name="NSC_Combined_CIAC">'[5]Capital Support'!$A$248:$AF$262</definedName>
    <definedName name="NSC_Combined_Costs">'[5]Capital Support'!$A$103:$AF$117</definedName>
    <definedName name="NSC_Combined_Units">'[5]Capital Support'!$A$193:$AF$207</definedName>
    <definedName name="NSC_Costs">'[5]Capital Support'!$A$103:$AF$114</definedName>
    <definedName name="NSC_Residential_CIAC">'[5]Capital Support'!$A$211:$AF$226</definedName>
    <definedName name="NSC_Residential_Costs">'[5]Capital Support'!$A$121:$AF$135</definedName>
    <definedName name="NSC_Residential_Units">'[5]Capital Support'!$A$157:$AF$171</definedName>
    <definedName name="NSC_Units">'[5]Capital Support'!$A$280:$AF$291</definedName>
    <definedName name="NSC_Units2002">'[5]Capital Support'!$A$295:$AF$298</definedName>
    <definedName name="NUMBER_OF_FEEDERS">'[5]Capital Support'!$D$792:$AF$799</definedName>
    <definedName name="NvsParentRef">[17]Sheet1!$I$10</definedName>
    <definedName name="OH_PRIMARY">'[5]Capital Support'!$D$808:$AF$814</definedName>
    <definedName name="OHPrimary_wBranch">'[5]Capital Support'!$D$800:$AF$806</definedName>
    <definedName name="OpCntr">[15]Food!$A$26:$C$47</definedName>
    <definedName name="OpCntrConvList">'[15]PEF Labor Support'!$T$13:$AL$45</definedName>
    <definedName name="OpCntrRates">'[15]PEF Labor Support'!$L$13:$S$47</definedName>
    <definedName name="Other2002">'[5]Capital Support'!$A$1317:$AF$1431</definedName>
    <definedName name="Other2003">'[5]Capital Support'!$A$1159:$AF$1273</definedName>
    <definedName name="Other2004">'[5]Capital Support'!$A$1441:$AF$1555</definedName>
    <definedName name="OtherIndirect2003">'[5]Capital Support'!$A$1280:$AE$1312</definedName>
    <definedName name="Outages">'[10]2003 Data'!$A$480:$S$485</definedName>
    <definedName name="Outages2002">'[5]Capital Support'!$D$1012:$AF$1017</definedName>
    <definedName name="Outages2003">'[5]Capital Support'!$D$919:$AF$924</definedName>
    <definedName name="Outages2004">'[5]Capital Support'!$D$784:$AF$788</definedName>
    <definedName name="PageOptions.page_1.Caption">"01A09S - POWER OPERATIONS PEC"</definedName>
    <definedName name="PageOptions.page_1.Caption.1">"01A09S - POWER OPERATIONS PEC"</definedName>
    <definedName name="PageOptions.page_1.Caption.Count">1</definedName>
    <definedName name="PageOptions.page_1.Key">"[ExpenditureOrg].[01A09S]"</definedName>
    <definedName name="PageOptions.page_1.Key.1">"[ExpenditureOrg].[01A09S]"</definedName>
    <definedName name="PageOptions.page_1.Key.Count">1</definedName>
    <definedName name="PageOptions.page_1.Name">"01A09S"</definedName>
    <definedName name="PageOptions.page_1.Name.1">"01A09S"</definedName>
    <definedName name="PageOptions.page_1.Name.Count">1</definedName>
    <definedName name="PageOptions.page_2.Caption">"FY2011"</definedName>
    <definedName name="PageOptions.page_2.Caption.1">"FY2011"</definedName>
    <definedName name="PageOptions.page_2.Caption.Count">1</definedName>
    <definedName name="PageOptions.page_2.Key">"[Year].[FY2011]"</definedName>
    <definedName name="PageOptions.page_2.Key.1">"[Year].[FY2011]"</definedName>
    <definedName name="PageOptions.page_2.Key.Count">1</definedName>
    <definedName name="PageOptions.page_2.Name">"FY2011"</definedName>
    <definedName name="PageOptions.page_2.Name.1">"FY2011"</definedName>
    <definedName name="PageOptions.page_2.Name.Count">1</definedName>
    <definedName name="Pal_Workbook_GUID" hidden="1">"1KSSGF3ZWY3E3EQEL76D82LV"</definedName>
    <definedName name="pam" localSheetId="22" hidden="1">{#N/A,#N/A,FALSE,"ALLOC"}</definedName>
    <definedName name="pam" hidden="1">{#N/A,#N/A,FALSE,"ALLOC"}</definedName>
    <definedName name="paul" localSheetId="17" hidden="1">#REF!</definedName>
    <definedName name="paul" localSheetId="19" hidden="1">#REF!</definedName>
    <definedName name="paul" localSheetId="21" hidden="1">#REF!</definedName>
    <definedName name="paul" hidden="1">#REF!</definedName>
    <definedName name="Period">'[11]SPPCRC Form 1E'!$A$4</definedName>
    <definedName name="pesc1" localSheetId="17" hidden="1">{#N/A,#N/A,FALSE,"Aging Summary";#N/A,#N/A,FALSE,"Ratio Analysis";#N/A,#N/A,FALSE,"Test 120 Day Accts";#N/A,#N/A,FALSE,"Tickmarks"}</definedName>
    <definedName name="pesc1" localSheetId="19" hidden="1">{#N/A,#N/A,FALSE,"Aging Summary";#N/A,#N/A,FALSE,"Ratio Analysis";#N/A,#N/A,FALSE,"Test 120 Day Accts";#N/A,#N/A,FALSE,"Tickmarks"}</definedName>
    <definedName name="pesc1" localSheetId="21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22" hidden="1">{#N/A,#N/A,FALSE,"EXPENSE"}</definedName>
    <definedName name="piiiiii" hidden="1">{#N/A,#N/A,FALSE,"EXPENSE"}</definedName>
    <definedName name="ppppppp" localSheetId="22" hidden="1">{#N/A,#N/A,FALSE,"ALLOC"}</definedName>
    <definedName name="ppppppp" hidden="1">{#N/A,#N/A,FALSE,"ALLOC"}</definedName>
    <definedName name="pppppppp" localSheetId="22" hidden="1">{#N/A,#N/A,FALSE,"EXPENSE"}</definedName>
    <definedName name="pppppppp" hidden="1">{#N/A,#N/A,FALSE,"EXPENSE"}</definedName>
    <definedName name="_xlnm.Print_Area" localSheetId="15">'2023 Form 6p__'!$A$1:$P$78</definedName>
    <definedName name="_xlnm.Print_Area" localSheetId="16">'2023 Summary SPP'!$A$1:$K$23</definedName>
    <definedName name="_xlnm.Print_Area" localSheetId="5">'2023-2032 Feeder Hardening'!$A$1:$O$70</definedName>
    <definedName name="_xlnm.Print_Area" localSheetId="6">'2023-2032 Lateral Hardening'!$A$1:$O$68</definedName>
    <definedName name="_xlnm.Print_Area" localSheetId="12">'2023-2032 Loop Radially Fed Sub'!$A$1:$O$44</definedName>
    <definedName name="_xlnm.Print_Area" localSheetId="7">'2023-2032 SOG'!$A$1:$O$45</definedName>
    <definedName name="_xlnm.Print_Area" localSheetId="10">'2023-2032 Structure Hardening'!$A$1:$O$45</definedName>
    <definedName name="_xlnm.Print_Area" localSheetId="13">'2023-2032 Substation Hrdng'!$A$1:$O$45</definedName>
    <definedName name="_xlnm.Print_Area" localSheetId="11">'2023-2032 Substation Mitigation'!$A$1:$O$45</definedName>
    <definedName name="_xlnm.Print_Area" localSheetId="8">'2023-2032 UG Flood Mitigation'!$A$1:$O$45</definedName>
    <definedName name="_xlnm.Print_Area" localSheetId="9">'2023-2032 Veg Mgt Distribution'!$A$1:$O$45</definedName>
    <definedName name="_xlnm.Print_Area" localSheetId="14">'2023-2032 Veg Mngt Transmission'!$A$1:$O$44</definedName>
    <definedName name="_xlnm.Print_Area" localSheetId="3">'Distribution Summary'!$A$1:$L$33</definedName>
    <definedName name="_xlnm.Print_Area" localSheetId="17">'Form 7P -2023'!$A$1:$R$70</definedName>
    <definedName name="_xlnm.Print_Area" localSheetId="19">'Form 7P -2024'!$A$1:$R$70</definedName>
    <definedName name="_xlnm.Print_Area" localSheetId="21">'Form 7P -2025'!$A$1:$R$70</definedName>
    <definedName name="_xlnm.Print_Area" localSheetId="22">'SPP 2.0 10-Year CapEx &amp;OM'!$A$1:$AI$45</definedName>
    <definedName name="_xlnm.Print_Area" localSheetId="0">'SPP Clause Rate Impacts 3yrs_'!$A$1:$E$42</definedName>
    <definedName name="_xlnm.Print_Area" localSheetId="2">'Summary of Annual Rev Req'!$A$1:$L$23</definedName>
    <definedName name="_xlnm.Print_Area" localSheetId="4">'Transmission Summary'!$A$1:$L$34</definedName>
    <definedName name="_xlnm.Print_Area">#REF!</definedName>
    <definedName name="Print_Area_0" localSheetId="0">#REF!</definedName>
    <definedName name="Print_Area_0">#REF!</definedName>
    <definedName name="Print_Area_1" localSheetId="0">#REF!</definedName>
    <definedName name="Print_Area_1">#REF!</definedName>
    <definedName name="Print_Area_3" localSheetId="0">#REF!</definedName>
    <definedName name="Print_Area_3">#REF!</definedName>
    <definedName name="Print_Area_4" localSheetId="0">#REF!</definedName>
    <definedName name="Print_Area_4">#REF!</definedName>
    <definedName name="Print_Area_9">#REF!</definedName>
    <definedName name="_xlnm.Print_Titles" localSheetId="22">'SPP 2.0 10-Year CapEx &amp;OM'!$C:$D</definedName>
    <definedName name="_xlnm.Print_Titles">#N/A</definedName>
    <definedName name="PRIORMOACTUAL">'[14]Unbilled Calc'!#REF!</definedName>
    <definedName name="PRIORMOBUDGET">'[14]Unbilled Calc'!#REF!</definedName>
    <definedName name="PRIORYRACCURMO">'[14]Unbilled Calc'!#REF!</definedName>
    <definedName name="Projection">#REF!</definedName>
    <definedName name="qqqqq" localSheetId="22" hidden="1">{#N/A,#N/A,FALSE,"EXPENSE"}</definedName>
    <definedName name="qqqqq" hidden="1">{#N/A,#N/A,FALSE,"EXPENSE"}</definedName>
    <definedName name="range" localSheetId="22" hidden="1">{#N/A,#N/A,FALSE,"EXPENSE"}</definedName>
    <definedName name="range" hidden="1">{#N/A,#N/A,FALSE,"EXPENSE"}</definedName>
    <definedName name="range2" localSheetId="22" hidden="1">{#N/A,#N/A,FALSE,"EXPENSE"}</definedName>
    <definedName name="range2" hidden="1">{#N/A,#N/A,FALSE,"EXPENSE"}</definedName>
    <definedName name="range3" localSheetId="22" hidden="1">{#N/A,#N/A,FALSE,"EXPENSE"}</definedName>
    <definedName name="range3" hidden="1">{#N/A,#N/A,FALSE,"EXPENSE"}</definedName>
    <definedName name="RD_2004" localSheetId="0">#REF!</definedName>
    <definedName name="RD_2004">#REF!</definedName>
    <definedName name="RDReg2004" localSheetId="0">#REF!</definedName>
    <definedName name="RDReg2004">#REF!</definedName>
    <definedName name="reagsrgsrgfaefda" localSheetId="22" hidden="1">{#N/A,#N/A,FALSE,"ALLOC"}</definedName>
    <definedName name="reagsrgsrgfaefda" hidden="1">{#N/A,#N/A,FALSE,"ALLOC"}</definedName>
    <definedName name="RESTORATION2003">'[10]2003 Data'!$A$337:$AF$382</definedName>
    <definedName name="RESTORATION2004">'[10]2004 Data'!$A$332:$AF$375</definedName>
    <definedName name="RestorationbyGMOHUG_2003">'[5]Capital Support'!$A$1076:$AE$1112</definedName>
    <definedName name="RestorationbyGMOHUG_2004">'[5]Capital Support'!$A$1115:$AE$1151</definedName>
    <definedName name="rew4wwer" localSheetId="22" hidden="1">{#N/A,#N/A,FALSE,"EXPENSE"}</definedName>
    <definedName name="rew4wwer" hidden="1">{#N/A,#N/A,FALSE,"EXPENSE"}</definedName>
    <definedName name="rfgfdcvc" localSheetId="22" hidden="1">{#N/A,#N/A,FALSE,"ALLOC"}</definedName>
    <definedName name="rfgfdcvc" hidden="1">{#N/A,#N/A,FALSE,"ALLOC"}</definedName>
    <definedName name="rfsetgthnyukmgff" localSheetId="22" hidden="1">{#N/A,#N/A,FALSE,"EXPENSE"}</definedName>
    <definedName name="rfsetgthnyukmgff" hidden="1">{#N/A,#N/A,FALSE,"EXPENSE"}</definedName>
    <definedName name="rfwaerwaerwerwe" localSheetId="22" hidden="1">{#N/A,#N/A,FALSE,"EXPENSE"}</definedName>
    <definedName name="rfwaerwaerwerwe" hidden="1">{#N/A,#N/A,FALSE,"EXPENSE"}</definedName>
    <definedName name="rgrg" localSheetId="16" hidden="1">#REF!</definedName>
    <definedName name="rgrg" localSheetId="1" hidden="1">#REF!</definedName>
    <definedName name="rgrg" localSheetId="5" hidden="1">#REF!</definedName>
    <definedName name="rgrg" localSheetId="6" hidden="1">#REF!</definedName>
    <definedName name="rgrg" localSheetId="12" hidden="1">#REF!</definedName>
    <definedName name="rgrg" localSheetId="7" hidden="1">#REF!</definedName>
    <definedName name="rgrg" localSheetId="10" hidden="1">#REF!</definedName>
    <definedName name="rgrg" localSheetId="13" hidden="1">#REF!</definedName>
    <definedName name="rgrg" localSheetId="11" hidden="1">#REF!</definedName>
    <definedName name="rgrg" localSheetId="8" hidden="1">#REF!</definedName>
    <definedName name="rgrg" localSheetId="9" hidden="1">#REF!</definedName>
    <definedName name="rgrg" localSheetId="14" hidden="1">#REF!</definedName>
    <definedName name="rgrg" localSheetId="18" hidden="1">#REF!</definedName>
    <definedName name="rgrg" localSheetId="20" hidden="1">#REF!</definedName>
    <definedName name="rgrg" localSheetId="22" hidden="1">#REF!</definedName>
    <definedName name="rgrg" localSheetId="0" hidden="1">#REF!</definedName>
    <definedName name="rgrg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ddonTemplate" localSheetId="17" hidden="1">'[18]Add-Ons'!#REF!</definedName>
    <definedName name="rngAddonTemplate" localSheetId="19" hidden="1">'[18]Add-Ons'!#REF!</definedName>
    <definedName name="rngAddonTemplate" localSheetId="21" hidden="1">'[18]Add-Ons'!#REF!</definedName>
    <definedName name="rngAddonTemplate" hidden="1">'[18]Add-Ons'!#REF!</definedName>
    <definedName name="rtyrsygyuiukhjghgt" localSheetId="22" hidden="1">{#N/A,#N/A,FALSE,"EXPENSE"}</definedName>
    <definedName name="rtyrsygyuiukhjghgt" hidden="1">{#N/A,#N/A,FALSE,"EXPENSE"}</definedName>
    <definedName name="rtyrtyrty" localSheetId="22" hidden="1">{#N/A,#N/A,FALSE,"ALLOC"}</definedName>
    <definedName name="rtyrtyrty" hidden="1">{#N/A,#N/A,FALSE,"ALLOC"}</definedName>
    <definedName name="rwerfwerewrew" localSheetId="22" hidden="1">{#N/A,#N/A,FALSE,"ALLOC"}</definedName>
    <definedName name="rwerfwerewrew" hidden="1">{#N/A,#N/A,FALSE,"ALLOC"}</definedName>
    <definedName name="rysrysrtygthgh" localSheetId="22" hidden="1">{#N/A,#N/A,FALSE,"EXPENSE"}</definedName>
    <definedName name="rysrysrtygthgh" hidden="1">{#N/A,#N/A,FALSE,"EXPENSE"}</definedName>
    <definedName name="S1Qtr1" localSheetId="0">#REF!</definedName>
    <definedName name="S1Qtr1">#REF!</definedName>
    <definedName name="S1Qtr2" localSheetId="0">#REF!</definedName>
    <definedName name="S1Qtr2">#REF!</definedName>
    <definedName name="S1Qtr3" localSheetId="0">#REF!</definedName>
    <definedName name="S1Qtr3">#REF!</definedName>
    <definedName name="S1Qtr4" localSheetId="0">#REF!</definedName>
    <definedName name="S1Qtr4">#REF!</definedName>
    <definedName name="Safety_Training2004" localSheetId="0">#REF!</definedName>
    <definedName name="Safety_Training2004">#REF!</definedName>
    <definedName name="SAIDI2002">'[5]Capital Support'!$D$958:$AF$963</definedName>
    <definedName name="SAIDI2003">'[5]Capital Support'!$D$865:$AF$870</definedName>
    <definedName name="SAIDI2004">'[5]Capital Support'!$D$730:$AF$735</definedName>
    <definedName name="SCR_Feb02_Transactions" localSheetId="0">#REF!</definedName>
    <definedName name="SCR_Feb02_Transactions">#REF!</definedName>
    <definedName name="sencount" hidden="1">1</definedName>
    <definedName name="sersadffasf" localSheetId="22" hidden="1">{#N/A,#N/A,FALSE,"ALLOC"}</definedName>
    <definedName name="sersadffasf" hidden="1">{#N/A,#N/A,FALSE,"ALLOC"}</definedName>
    <definedName name="sertearawertutyu" localSheetId="22" hidden="1">{#N/A,#N/A,FALSE,"EXPENSE"}</definedName>
    <definedName name="sertearawertutyu" hidden="1">{#N/A,#N/A,FALSE,"EXPENSE"}</definedName>
    <definedName name="sfsadfafsdaf" localSheetId="22" hidden="1">{#N/A,#N/A,FALSE,"EXPENSE"}</definedName>
    <definedName name="sfsadfafsdaf" hidden="1">{#N/A,#N/A,FALSE,"EXPENSE"}</definedName>
    <definedName name="srfaedtgthjtdhfdg" localSheetId="22" hidden="1">{#N/A,#N/A,FALSE,"EXPENSE"}</definedName>
    <definedName name="srfaedtgthjtdhfdg" hidden="1">{#N/A,#N/A,FALSE,"EXPENSE"}</definedName>
    <definedName name="ssss" localSheetId="22" hidden="1">{#N/A,#N/A,FALSE,"EXPENSE"}</definedName>
    <definedName name="ssss" hidden="1">{#N/A,#N/A,FALSE,"EXPENSE"}</definedName>
    <definedName name="Staging_List">[15]Logistics!$A$2:$C$24</definedName>
    <definedName name="StagingSite">[15]Logistics!$A$27:$C$45</definedName>
    <definedName name="StartingPoint" localSheetId="17" hidden="1">#REF!</definedName>
    <definedName name="StartingPoint" localSheetId="19" hidden="1">#REF!</definedName>
    <definedName name="StartingPoint" localSheetId="21" hidden="1">#REF!</definedName>
    <definedName name="StartingPoint" hidden="1">#REF!</definedName>
    <definedName name="Streetlight">'[5]Capital Support'!$A$48:$AF$62</definedName>
    <definedName name="STREETLIGHT_MAINTENANCE">'[10]2003 Data'!$A$506:$R$509</definedName>
    <definedName name="STREETLIGHT_MAINTENANCE2003">'[10]2003 Data'!$A$436:$AF$477</definedName>
    <definedName name="STREETLIGHT_MAINTENANCE2004">'[10]2004 Data'!$A$429:$AF$471</definedName>
    <definedName name="STREETLIGHT2003">'[10]2003 Data'!$A$387:$AF$432</definedName>
    <definedName name="STREETLIGHT2004">'[10]2004 Data'!$A$380:$AF$425</definedName>
    <definedName name="StreetlightMaint2004" localSheetId="0">#REF!</definedName>
    <definedName name="StreetlightMaint2004">#REF!</definedName>
    <definedName name="STREETLIGHTS_INSTALLED">'[10]2003 Data'!$A$496:$R$501</definedName>
    <definedName name="StreetlightUnits">'[5]Capital Support'!$A$67:$AF$81</definedName>
    <definedName name="stsaeryyjiutjdhg" localSheetId="22" hidden="1">{#N/A,#N/A,FALSE,"EXPENSE"}</definedName>
    <definedName name="stsaeryyjiutjdhg" hidden="1">{#N/A,#N/A,FALSE,"EXPENSE"}</definedName>
    <definedName name="SupportOrgRates">'[15]PEF Labor Support'!$L$53:$S$65</definedName>
    <definedName name="Swaptable">[19]Swapped!$R$3:$S$23</definedName>
    <definedName name="Swvu.print2." localSheetId="16" hidden="1">'[8]92A-complete'!#REF!</definedName>
    <definedName name="Swvu.print2." localSheetId="1" hidden="1">'[8]92A-complete'!#REF!</definedName>
    <definedName name="Swvu.print2." localSheetId="5" hidden="1">'[8]92A-complete'!#REF!</definedName>
    <definedName name="Swvu.print2." localSheetId="6" hidden="1">'[8]92A-complete'!#REF!</definedName>
    <definedName name="Swvu.print2." localSheetId="12" hidden="1">'[8]92A-complete'!#REF!</definedName>
    <definedName name="Swvu.print2." localSheetId="7" hidden="1">'[8]92A-complete'!#REF!</definedName>
    <definedName name="Swvu.print2." localSheetId="10" hidden="1">'[8]92A-complete'!#REF!</definedName>
    <definedName name="Swvu.print2." localSheetId="13" hidden="1">'[8]92A-complete'!#REF!</definedName>
    <definedName name="Swvu.print2." localSheetId="11" hidden="1">'[8]92A-complete'!#REF!</definedName>
    <definedName name="Swvu.print2." localSheetId="8" hidden="1">'[8]92A-complete'!#REF!</definedName>
    <definedName name="Swvu.print2." localSheetId="9" hidden="1">'[8]92A-complete'!#REF!</definedName>
    <definedName name="Swvu.print2." localSheetId="14" hidden="1">'[8]92A-complete'!#REF!</definedName>
    <definedName name="Swvu.print2." localSheetId="18" hidden="1">'[8]92A-complete'!#REF!</definedName>
    <definedName name="Swvu.print2." localSheetId="20" hidden="1">'[8]92A-complete'!#REF!</definedName>
    <definedName name="Swvu.print2." localSheetId="22" hidden="1">'[8]92A-complete'!#REF!</definedName>
    <definedName name="Swvu.print2." localSheetId="0" hidden="1">'[8]92A-complete'!#REF!</definedName>
    <definedName name="Swvu.print2." hidden="1">'[8]92A-complete'!#REF!</definedName>
    <definedName name="Swvu.print3." localSheetId="16" hidden="1">'[8]92A-complete'!#REF!</definedName>
    <definedName name="Swvu.print3." localSheetId="1" hidden="1">'[8]92A-complete'!#REF!</definedName>
    <definedName name="Swvu.print3." localSheetId="5" hidden="1">'[8]92A-complete'!#REF!</definedName>
    <definedName name="Swvu.print3." localSheetId="6" hidden="1">'[8]92A-complete'!#REF!</definedName>
    <definedName name="Swvu.print3." localSheetId="12" hidden="1">'[8]92A-complete'!#REF!</definedName>
    <definedName name="Swvu.print3." localSheetId="7" hidden="1">'[8]92A-complete'!#REF!</definedName>
    <definedName name="Swvu.print3." localSheetId="10" hidden="1">'[8]92A-complete'!#REF!</definedName>
    <definedName name="Swvu.print3." localSheetId="13" hidden="1">'[8]92A-complete'!#REF!</definedName>
    <definedName name="Swvu.print3." localSheetId="11" hidden="1">'[8]92A-complete'!#REF!</definedName>
    <definedName name="Swvu.print3." localSheetId="8" hidden="1">'[8]92A-complete'!#REF!</definedName>
    <definedName name="Swvu.print3." localSheetId="9" hidden="1">'[8]92A-complete'!#REF!</definedName>
    <definedName name="Swvu.print3." localSheetId="14" hidden="1">'[8]92A-complete'!#REF!</definedName>
    <definedName name="Swvu.print3." localSheetId="18" hidden="1">'[8]92A-complete'!#REF!</definedName>
    <definedName name="Swvu.print3." localSheetId="20" hidden="1">'[8]92A-complete'!#REF!</definedName>
    <definedName name="Swvu.print3." localSheetId="22" hidden="1">'[8]92A-complete'!#REF!</definedName>
    <definedName name="Swvu.print3." localSheetId="0" hidden="1">'[8]92A-complete'!#REF!</definedName>
    <definedName name="Swvu.print3." hidden="1">'[8]92A-complete'!#REF!</definedName>
    <definedName name="t5terer" localSheetId="22" hidden="1">{#N/A,#N/A,FALSE,"EXPENSE"}</definedName>
    <definedName name="t5terer" hidden="1">{#N/A,#N/A,FALSE,"EXPENSE"}</definedName>
    <definedName name="Template.Build.End">40589.4973630556</definedName>
    <definedName name="Template.Build.Start">40589.4973388542</definedName>
    <definedName name="Template.Name">"RE2B-SummaryEmployeeHeadcount"</definedName>
    <definedName name="Template.SaveAll">"false"</definedName>
    <definedName name="TemplateNotes.HasNote">"False"</definedName>
    <definedName name="tgrgfdgfdg" localSheetId="22" hidden="1">{#N/A,#N/A,FALSE,"EXPENSE"}</definedName>
    <definedName name="tgrgfdgfdg" hidden="1">{#N/A,#N/A,FALSE,"EXPENSE"}</definedName>
    <definedName name="tom" localSheetId="22" hidden="1">{#N/A,#N/A,FALSE,"EXPENSE"}</definedName>
    <definedName name="tom" hidden="1">{#N/A,#N/A,FALSE,"EXPENSE"}</definedName>
    <definedName name="ton" localSheetId="22" hidden="1">{#N/A,#N/A,FALSE,"EXPENSE"}</definedName>
    <definedName name="ton" hidden="1">{#N/A,#N/A,FALSE,"EXPENSE"}</definedName>
    <definedName name="TPAYNE" localSheetId="17" hidden="1">[12]capcost!#REF!</definedName>
    <definedName name="TPAYNE" localSheetId="19" hidden="1">[12]capcost!#REF!</definedName>
    <definedName name="TPAYNE" localSheetId="21" hidden="1">[12]capcost!#REF!</definedName>
    <definedName name="TPAYNE" hidden="1">[12]capcost!#REF!</definedName>
    <definedName name="TransMerchant">'[5]Capital Support'!$A$693:$AF$698</definedName>
    <definedName name="TreeTrimming" localSheetId="0">#REF!</definedName>
    <definedName name="TreeTrimming">#REF!</definedName>
    <definedName name="tresrtesrtresrftg" localSheetId="22" hidden="1">{#N/A,#N/A,FALSE,"EXPENSE"}</definedName>
    <definedName name="tresrtesrtresrftg" hidden="1">{#N/A,#N/A,FALSE,"EXPENSE"}</definedName>
    <definedName name="tresytyuijiukuyjfghgh" localSheetId="22" hidden="1">{#N/A,#N/A,FALSE,"EXPENSE"}</definedName>
    <definedName name="tresytyuijiukuyjfghgh" hidden="1">{#N/A,#N/A,FALSE,"EXPENSE"}</definedName>
    <definedName name="trtertertret" localSheetId="22" hidden="1">{#N/A,#N/A,FALSE,"EXPENSE"}</definedName>
    <definedName name="trtertertret" hidden="1">{#N/A,#N/A,FALSE,"EXPENSE"}</definedName>
    <definedName name="tterr4r4" localSheetId="22" hidden="1">{#N/A,#N/A,FALSE,"ALLOC"}</definedName>
    <definedName name="tterr4r4" hidden="1">{#N/A,#N/A,FALSE,"ALLOC"}</definedName>
    <definedName name="ttttt" localSheetId="22" hidden="1">{#N/A,#N/A,FALSE,"EXPENSE"}</definedName>
    <definedName name="ttttt" hidden="1">{#N/A,#N/A,FALSE,"EXPENSE"}</definedName>
    <definedName name="ttttttt" localSheetId="22" hidden="1">{#N/A,#N/A,FALSE,"ALLOC"}</definedName>
    <definedName name="ttttttt" hidden="1">{#N/A,#N/A,FALSE,"ALLOC"}</definedName>
    <definedName name="ttttttttttttt" localSheetId="22" hidden="1">{#N/A,#N/A,FALSE,"EXPENSE"}</definedName>
    <definedName name="ttttttttttttt" hidden="1">{#N/A,#N/A,FALSE,"EXPENSE"}</definedName>
    <definedName name="tutututu" localSheetId="22" hidden="1">{#N/A,#N/A,FALSE,"ALLOC"}</definedName>
    <definedName name="tutututu" hidden="1">{#N/A,#N/A,FALSE,"ALLOC"}</definedName>
    <definedName name="twrtesrsf" localSheetId="22" hidden="1">{#N/A,#N/A,FALSE,"EXPENSE"}</definedName>
    <definedName name="twrtesrsf" hidden="1">{#N/A,#N/A,FALSE,"EXPENSE"}</definedName>
    <definedName name="tyhtiiliklhjhgj" localSheetId="22" hidden="1">{#N/A,#N/A,FALSE,"ALLOC"}</definedName>
    <definedName name="tyhtiiliklhjhgj" hidden="1">{#N/A,#N/A,FALSE,"ALLOC"}</definedName>
    <definedName name="tyseryuykiiukhjg" localSheetId="22" hidden="1">{#N/A,#N/A,FALSE,"EXPENSE"}</definedName>
    <definedName name="tyseryuykiiukhjg" hidden="1">{#N/A,#N/A,FALSE,"EXPENSE"}</definedName>
    <definedName name="u6yr5y5yrty" localSheetId="22" hidden="1">{#N/A,#N/A,FALSE,"EXPENSE"}</definedName>
    <definedName name="u6yr5y5yrty" hidden="1">{#N/A,#N/A,FALSE,"EXPENSE"}</definedName>
    <definedName name="UG_PRIMARY">'[5]Capital Support'!$D$824:$AF$830</definedName>
    <definedName name="UGPrimary_wBranch">'[5]Capital Support'!$D$816:$AF$822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Data">'[20]op cntr summary'!$B$3:$Q$363</definedName>
    <definedName name="uryryryry" localSheetId="22" hidden="1">{#N/A,#N/A,FALSE,"ALLOC"}</definedName>
    <definedName name="uryryryry" hidden="1">{#N/A,#N/A,FALSE,"ALLOC"}</definedName>
    <definedName name="User.Language">"en-US"</definedName>
    <definedName name="User.Name">"i42833"</definedName>
    <definedName name="User.Session">"xyrrmx55wpufl555puoa2cnq"</definedName>
    <definedName name="uturfhfh" localSheetId="22" hidden="1">{#N/A,#N/A,FALSE,"EXPENSE"}</definedName>
    <definedName name="uturfhfh" hidden="1">{#N/A,#N/A,FALSE,"EXPENSE"}</definedName>
    <definedName name="utututt" localSheetId="22" hidden="1">{#N/A,#N/A,FALSE,"EXPENSE"}</definedName>
    <definedName name="utututt" hidden="1">{#N/A,#N/A,FALSE,"EXPENSE"}</definedName>
    <definedName name="utututu" localSheetId="22" hidden="1">{#N/A,#N/A,FALSE,"EXPENSE"}</definedName>
    <definedName name="utututu" hidden="1">{#N/A,#N/A,FALSE,"EXPENSE"}</definedName>
    <definedName name="utuyututyu" localSheetId="22" hidden="1">{#N/A,#N/A,FALSE,"EXPENSE"}</definedName>
    <definedName name="utuyututyu" hidden="1">{#N/A,#N/A,FALSE,"EXPENSE"}</definedName>
    <definedName name="utyurturhfg" localSheetId="22" hidden="1">{#N/A,#N/A,FALSE,"EXPENSE"}</definedName>
    <definedName name="utyurturhfg" hidden="1">{#N/A,#N/A,FALSE,"EXPENSE"}</definedName>
    <definedName name="utyutfghgf" localSheetId="22" hidden="1">{#N/A,#N/A,FALSE,"EXPENSE"}</definedName>
    <definedName name="utyutfghgf" hidden="1">{#N/A,#N/A,FALSE,"EXPENSE"}</definedName>
    <definedName name="uuututu" localSheetId="22" hidden="1">{#N/A,#N/A,FALSE,"EXPENSE"}</definedName>
    <definedName name="uuututu" hidden="1">{#N/A,#N/A,FALSE,"EXPENSE"}</definedName>
    <definedName name="uuuuu" localSheetId="22" hidden="1">{#N/A,#N/A,FALSE,"EXPENSE"}</definedName>
    <definedName name="uuuuu" hidden="1">{#N/A,#N/A,FALSE,"EXPENSE"}</definedName>
    <definedName name="uuuuuu" localSheetId="22" hidden="1">{#N/A,#N/A,FALSE,"EXPENSE"}</definedName>
    <definedName name="uuuuuu" hidden="1">{#N/A,#N/A,FALSE,"EXPENSE"}</definedName>
    <definedName name="uytututut" localSheetId="22" hidden="1">{#N/A,#N/A,FALSE,"EXPENSE"}</definedName>
    <definedName name="uytututut" hidden="1">{#N/A,#N/A,FALSE,"EXPENSE"}</definedName>
    <definedName name="uytutyht" localSheetId="22" hidden="1">{#N/A,#N/A,FALSE,"ALLOC"}</definedName>
    <definedName name="uytutyht" hidden="1">{#N/A,#N/A,FALSE,"ALLOC"}</definedName>
    <definedName name="vcscvbxvbfvb" localSheetId="22" hidden="1">{#N/A,#N/A,FALSE,"EXPENSE"}</definedName>
    <definedName name="vcscvbxvbfvb" hidden="1">{#N/A,#N/A,FALSE,"EXPENSE"}</definedName>
    <definedName name="wearwaerwearfefr" localSheetId="22" hidden="1">{#N/A,#N/A,FALSE,"ALLOC"}</definedName>
    <definedName name="wearwaerwearfefr" hidden="1">{#N/A,#N/A,FALSE,"ALLOC"}</definedName>
    <definedName name="weqeqwewqewewe" localSheetId="22" hidden="1">{#N/A,#N/A,FALSE,"EXPENSE"}</definedName>
    <definedName name="weqeqwewqewewe" hidden="1">{#N/A,#N/A,FALSE,"EXPENSE"}</definedName>
    <definedName name="weqweqweqw" localSheetId="22" hidden="1">{#N/A,#N/A,FALSE,"EXPENSE"}</definedName>
    <definedName name="weqweqweqw" hidden="1">{#N/A,#N/A,FALSE,"EXPENSE"}</definedName>
    <definedName name="werwerwerwefrd" localSheetId="22" hidden="1">{#N/A,#N/A,FALSE,"ALLOC"}</definedName>
    <definedName name="werwerwerwefrd" hidden="1">{#N/A,#N/A,FALSE,"ALLOC"}</definedName>
    <definedName name="wrn.3cases." localSheetId="17" hidden="1">{#N/A,"Base",FALSE,"Dividend";#N/A,"Conservative",FALSE,"Dividend";#N/A,"Downside",FALSE,"Dividend"}</definedName>
    <definedName name="wrn.3cases." localSheetId="19" hidden="1">{#N/A,"Base",FALSE,"Dividend";#N/A,"Conservative",FALSE,"Dividend";#N/A,"Downside",FALSE,"Dividend"}</definedName>
    <definedName name="wrn.3cases." localSheetId="21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7" hidden="1">{"Accretion",#N/A,FALSE,"Assum"}</definedName>
    <definedName name="wrn.Accretion." localSheetId="19" hidden="1">{"Accretion",#N/A,FALSE,"Assum"}</definedName>
    <definedName name="wrn.Accretion." localSheetId="21" hidden="1">{"Accretion",#N/A,FALSE,"Assum"}</definedName>
    <definedName name="wrn.Accretion." hidden="1">{"Accretion",#N/A,FALSE,"Assum"}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_Sheets." localSheetId="17" hidden="1">{#N/A,#N/A,FALSE,"CONT_MWH";#N/A,#N/A,FALSE,"CONT_MW";#N/A,#N/A,FALSE,"MIN_MWH";#N/A,#N/A,FALSE,"MIN_MW";#N/A,#N/A,FALSE,"BASECASE_MWH";#N/A,#N/A,FALSE,"BASECASE_MW"}</definedName>
    <definedName name="wrn.All_Sheets." localSheetId="19" hidden="1">{#N/A,#N/A,FALSE,"CONT_MWH";#N/A,#N/A,FALSE,"CONT_MW";#N/A,#N/A,FALSE,"MIN_MWH";#N/A,#N/A,FALSE,"MIN_MW";#N/A,#N/A,FALSE,"BASECASE_MWH";#N/A,#N/A,FALSE,"BASECASE_MW"}</definedName>
    <definedName name="wrn.All_Sheets." localSheetId="21" hidden="1">{#N/A,#N/A,FALSE,"CONT_MWH";#N/A,#N/A,FALSE,"CONT_MW";#N/A,#N/A,FALSE,"MIN_MWH";#N/A,#N/A,FALSE,"MIN_MW";#N/A,#N/A,FALSE,"BASECASE_MWH";#N/A,#N/A,FALSE,"BASECASE_MW"}</definedName>
    <definedName name="wrn.All_Sheets." localSheetId="22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22" hidden="1">{#N/A,#N/A,FALSE,"ALLOC"}</definedName>
    <definedName name="wrn.ALLOC." hidden="1">{#N/A,#N/A,FALSE,"ALLOC"}</definedName>
    <definedName name="wrn.Analysis." localSheetId="17" hidden="1">{"Analysis",#N/A,FALSE,"Analysis";"Details",#N/A,FALSE,"Analysis"}</definedName>
    <definedName name="wrn.Analysis." localSheetId="19" hidden="1">{"Analysis",#N/A,FALSE,"Analysis";"Details",#N/A,FALSE,"Analysis"}</definedName>
    <definedName name="wrn.Analysis." localSheetId="21" hidden="1">{"Analysis",#N/A,FALSE,"Analysis";"Details",#N/A,FALSE,"Analysis"}</definedName>
    <definedName name="wrn.Analysis." hidden="1">{"Analysis",#N/A,FALSE,"Analysis";"Details",#N/A,FALSE,"Analysis"}</definedName>
    <definedName name="wrn.Assumptions." localSheetId="17" hidden="1">{"Assumptions",#N/A,FALSE,"Assum"}</definedName>
    <definedName name="wrn.Assumptions." localSheetId="19" hidden="1">{"Assumptions",#N/A,FALSE,"Assum"}</definedName>
    <definedName name="wrn.Assumptions." localSheetId="21" hidden="1">{"Assumptions",#N/A,FALSE,"Assum"}</definedName>
    <definedName name="wrn.Assumptions." hidden="1">{"Assumptions",#N/A,FALSE,"Assum"}</definedName>
    <definedName name="wrn.CAG." localSheetId="17" hidden="1">{#N/A,#N/A,FALSE,"CAG"}</definedName>
    <definedName name="wrn.CAG." localSheetId="19" hidden="1">{#N/A,#N/A,FALSE,"CAG"}</definedName>
    <definedName name="wrn.CAG." localSheetId="21" hidden="1">{#N/A,#N/A,FALSE,"CAG"}</definedName>
    <definedName name="wrn.CAG." hidden="1">{#N/A,#N/A,FALSE,"CAG"}</definedName>
    <definedName name="wrn.capandinputs." localSheetId="17" hidden="1">{"capital",#N/A,FALSE,"Analysis";"input data",#N/A,FALSE,"Analysis"}</definedName>
    <definedName name="wrn.capandinputs." localSheetId="19" hidden="1">{"capital",#N/A,FALSE,"Analysis";"input data",#N/A,FALSE,"Analysis"}</definedName>
    <definedName name="wrn.capandinputs." localSheetId="21" hidden="1">{"capital",#N/A,FALSE,"Analysis";"input data",#N/A,FALSE,"Analysis"}</definedName>
    <definedName name="wrn.capandinputs." hidden="1">{"capital",#N/A,FALSE,"Analysis";"input data",#N/A,FALSE,"Analysis"}</definedName>
    <definedName name="wrn.CPB." localSheetId="17" hidden="1">{#N/A,#N/A,FALSE,"CPB"}</definedName>
    <definedName name="wrn.CPB." localSheetId="19" hidden="1">{#N/A,#N/A,FALSE,"CPB"}</definedName>
    <definedName name="wrn.CPB." localSheetId="21" hidden="1">{#N/A,#N/A,FALSE,"CPB"}</definedName>
    <definedName name="wrn.CPB." hidden="1">{#N/A,#N/A,FALSE,"CPB"}</definedName>
    <definedName name="wrn.Credit._.Summary." localSheetId="17" hidden="1">{#N/A,#N/A,FALSE,"Credit Summary"}</definedName>
    <definedName name="wrn.Credit._.Summary." localSheetId="19" hidden="1">{#N/A,#N/A,FALSE,"Credit Summary"}</definedName>
    <definedName name="wrn.Credit._.Summary." localSheetId="21" hidden="1">{#N/A,#N/A,FALSE,"Credit Summary"}</definedName>
    <definedName name="wrn.Credit._.Summary." hidden="1">{#N/A,#N/A,FALSE,"Credit Summary"}</definedName>
    <definedName name="wrn.EXPENSE." localSheetId="22" hidden="1">{#N/A,#N/A,FALSE,"EXPENSE"}</definedName>
    <definedName name="wrn.EXPENSE." hidden="1">{#N/A,#N/A,FALSE,"EXPENSE"}</definedName>
    <definedName name="wrn.FCB." localSheetId="17" hidden="1">{"FCB_ALL",#N/A,FALSE,"FCB"}</definedName>
    <definedName name="wrn.FCB." localSheetId="19" hidden="1">{"FCB_ALL",#N/A,FALSE,"FCB"}</definedName>
    <definedName name="wrn.FCB." localSheetId="21" hidden="1">{"FCB_ALL",#N/A,FALSE,"FCB"}</definedName>
    <definedName name="wrn.FCB." hidden="1">{"FCB_ALL",#N/A,FALSE,"FCB"}</definedName>
    <definedName name="wrn.fcb2" localSheetId="17" hidden="1">{"FCB_ALL",#N/A,FALSE,"FCB"}</definedName>
    <definedName name="wrn.fcb2" localSheetId="19" hidden="1">{"FCB_ALL",#N/A,FALSE,"FCB"}</definedName>
    <definedName name="wrn.fcb2" localSheetId="21" hidden="1">{"FCB_ALL",#N/A,FALSE,"FCB"}</definedName>
    <definedName name="wrn.fcb2" hidden="1">{"FCB_ALL",#N/A,FALSE,"FCB"}</definedName>
    <definedName name="wrn.Full." localSheetId="17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19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2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17" hidden="1">{#N/A,#N/A,FALSE,"GIS"}</definedName>
    <definedName name="wrn.GIS." localSheetId="19" hidden="1">{#N/A,#N/A,FALSE,"GIS"}</definedName>
    <definedName name="wrn.GIS." localSheetId="21" hidden="1">{#N/A,#N/A,FALSE,"GIS"}</definedName>
    <definedName name="wrn.GIS." hidden="1">{#N/A,#N/A,FALSE,"GIS"}</definedName>
    <definedName name="wrn.GL._.154._.BALANCE." localSheetId="17" hidden="1">{#N/A,#N/A,FALSE,"BALANCE"}</definedName>
    <definedName name="wrn.GL._.154._.BALANCE." localSheetId="19" hidden="1">{#N/A,#N/A,FALSE,"BALANCE"}</definedName>
    <definedName name="wrn.GL._.154._.BALANCE." localSheetId="21" hidden="1">{#N/A,#N/A,FALSE,"BALANCE"}</definedName>
    <definedName name="wrn.GL._.154._.BALANCE." localSheetId="22" hidden="1">{#N/A,#N/A,FALSE,"BALANCE"}</definedName>
    <definedName name="wrn.GL._.154._.BALANCE." hidden="1">{#N/A,#N/A,FALSE,"BALANCE"}</definedName>
    <definedName name="wrn.GL154._.ISSUES." localSheetId="17" hidden="1">{#N/A,#N/A,FALSE,"ISSUES"}</definedName>
    <definedName name="wrn.GL154._.ISSUES." localSheetId="19" hidden="1">{#N/A,#N/A,FALSE,"ISSUES"}</definedName>
    <definedName name="wrn.GL154._.ISSUES." localSheetId="21" hidden="1">{#N/A,#N/A,FALSE,"ISSUES"}</definedName>
    <definedName name="wrn.GL154._.ISSUES." localSheetId="22" hidden="1">{#N/A,#N/A,FALSE,"ISSUES"}</definedName>
    <definedName name="wrn.GL154._.ISSUES." hidden="1">{#N/A,#N/A,FALSE,"ISSUES"}</definedName>
    <definedName name="wrn.GL154._.RECEIPTS." localSheetId="17" hidden="1">{#N/A,#N/A,FALSE,"RECEIPTS"}</definedName>
    <definedName name="wrn.GL154._.RECEIPTS." localSheetId="19" hidden="1">{#N/A,#N/A,FALSE,"RECEIPTS"}</definedName>
    <definedName name="wrn.GL154._.RECEIPTS." localSheetId="21" hidden="1">{#N/A,#N/A,FALSE,"RECEIPTS"}</definedName>
    <definedName name="wrn.GL154._.RECEIPTS." localSheetId="22" hidden="1">{#N/A,#N/A,FALSE,"RECEIPTS"}</definedName>
    <definedName name="wrn.GL154._.RECEIPTS." hidden="1">{#N/A,#N/A,FALSE,"RECEIPTS"}</definedName>
    <definedName name="wrn.GL154._.SALVAGE." localSheetId="17" hidden="1">{#N/A,#N/A,FALSE,"SALVAGE"}</definedName>
    <definedName name="wrn.GL154._.SALVAGE." localSheetId="19" hidden="1">{#N/A,#N/A,FALSE,"SALVAGE"}</definedName>
    <definedName name="wrn.GL154._.SALVAGE." localSheetId="21" hidden="1">{#N/A,#N/A,FALSE,"SALVAGE"}</definedName>
    <definedName name="wrn.GL154._.SALVAGE." localSheetId="22" hidden="1">{#N/A,#N/A,FALSE,"SALVAGE"}</definedName>
    <definedName name="wrn.GL154._.SALVAGE." hidden="1">{#N/A,#N/A,FALSE,"SALVAGE"}</definedName>
    <definedName name="wrn.GL154._.SYSTEM._.LEDGER._.REPORTS." localSheetId="17" hidden="1">{#N/A,#N/A,FALSE,"BALANCE";#N/A,#N/A,FALSE,"ISSUES";#N/A,#N/A,FALSE,"RECEIPTS";#N/A,#N/A,FALSE,"SALVAGE"}</definedName>
    <definedName name="wrn.GL154._.SYSTEM._.LEDGER._.REPORTS." localSheetId="19" hidden="1">{#N/A,#N/A,FALSE,"BALANCE";#N/A,#N/A,FALSE,"ISSUES";#N/A,#N/A,FALSE,"RECEIPTS";#N/A,#N/A,FALSE,"SALVAGE"}</definedName>
    <definedName name="wrn.GL154._.SYSTEM._.LEDGER._.REPORTS." localSheetId="21" hidden="1">{#N/A,#N/A,FALSE,"BALANCE";#N/A,#N/A,FALSE,"ISSUES";#N/A,#N/A,FALSE,"RECEIPTS";#N/A,#N/A,FALSE,"SALVAGE"}</definedName>
    <definedName name="wrn.GL154._.SYSTEM._.LEDGER._.REPORTS." localSheetId="22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17" hidden="1">{#N/A,#N/A,FALSE,"HNZ"}</definedName>
    <definedName name="wrn.HNZ." localSheetId="19" hidden="1">{#N/A,#N/A,FALSE,"HNZ"}</definedName>
    <definedName name="wrn.HNZ." localSheetId="21" hidden="1">{#N/A,#N/A,FALSE,"HNZ"}</definedName>
    <definedName name="wrn.HNZ." hidden="1">{#N/A,#N/A,FALSE,"HNZ"}</definedName>
    <definedName name="wrn.INT." localSheetId="22" hidden="1">{#N/A,#N/A,FALSE,"EXPENSE"}</definedName>
    <definedName name="wrn.INT." hidden="1">{#N/A,#N/A,FALSE,"EXPENSE"}</definedName>
    <definedName name="wrn.K." localSheetId="17" hidden="1">{#N/A,#N/A,FALSE,"K"}</definedName>
    <definedName name="wrn.K." localSheetId="19" hidden="1">{#N/A,#N/A,FALSE,"K"}</definedName>
    <definedName name="wrn.K." localSheetId="21" hidden="1">{#N/A,#N/A,FALSE,"K"}</definedName>
    <definedName name="wrn.K." hidden="1">{#N/A,#N/A,FALSE,"K"}</definedName>
    <definedName name="wrn.KeyCorp._.Summary." localSheetId="22" hidden="1">{#N/A,#N/A,FALSE,"Mike"}</definedName>
    <definedName name="wrn.KeyCorp._.Summary." hidden="1">{#N/A,#N/A,FALSE,"Mike"}</definedName>
    <definedName name="wrn.LEM." localSheetId="17" hidden="1">{#N/A,#N/A,TRUE,"Summary";#N/A,#N/A,TRUE,"Sales";#N/A,#N/A,TRUE,"Inc. Stmt.";#N/A,#N/A,TRUE,"Cash Flow"}</definedName>
    <definedName name="wrn.LEM." localSheetId="19" hidden="1">{#N/A,#N/A,TRUE,"Summary";#N/A,#N/A,TRUE,"Sales";#N/A,#N/A,TRUE,"Inc. Stmt.";#N/A,#N/A,TRUE,"Cash Flow"}</definedName>
    <definedName name="wrn.LEM." localSheetId="21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CCRK." localSheetId="17" hidden="1">{#N/A,#N/A,FALSE,"MCCRK"}</definedName>
    <definedName name="wrn.MCCRK." localSheetId="19" hidden="1">{#N/A,#N/A,FALSE,"MCCRK"}</definedName>
    <definedName name="wrn.MCCRK." localSheetId="21" hidden="1">{#N/A,#N/A,FALSE,"MCCRK"}</definedName>
    <definedName name="wrn.MCCRK." hidden="1">{#N/A,#N/A,FALSE,"MCCRK"}</definedName>
    <definedName name="wrn.NA." localSheetId="17" hidden="1">{#N/A,#N/A,FALSE,"NA"}</definedName>
    <definedName name="wrn.NA." localSheetId="19" hidden="1">{#N/A,#N/A,FALSE,"NA"}</definedName>
    <definedName name="wrn.NA." localSheetId="21" hidden="1">{#N/A,#N/A,FALSE,"NA"}</definedName>
    <definedName name="wrn.NA." hidden="1">{#N/A,#N/A,FALSE,"NA"}</definedName>
    <definedName name="wrn.PORTFOLIO." localSheetId="22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22" hidden="1">{#N/A,#N/A,FALSE,"EXPENSE"}</definedName>
    <definedName name="wrn.PREMDISC." hidden="1">{#N/A,#N/A,FALSE,"EXPENSE"}</definedName>
    <definedName name="wrn.print." localSheetId="17" hidden="1">{"Input",#N/A,FALSE,"Input";"trueup",#N/A,FALSE,"Input";"Interest",#N/A,FALSE,"Input"}</definedName>
    <definedName name="wrn.print." localSheetId="19" hidden="1">{"Input",#N/A,FALSE,"Input";"trueup",#N/A,FALSE,"Input";"Interest",#N/A,FALSE,"Input"}</definedName>
    <definedName name="wrn.print." localSheetId="21" hidden="1">{"Input",#N/A,FALSE,"Input";"trueup",#N/A,FALSE,"Input";"Interest",#N/A,FALSE,"Input"}</definedName>
    <definedName name="wrn.print." localSheetId="22" hidden="1">{"print1",#N/A,FALSE;"print2",#N/A,FALSE;"print3",#N/A,FALSE}</definedName>
    <definedName name="wrn.print." hidden="1">{"Input",#N/A,FALSE,"Input";"trueup",#N/A,FALSE,"Input";"Interest",#N/A,FALSE,"Input"}</definedName>
    <definedName name="wrn.print._.graphs." localSheetId="17" hidden="1">{"cap_structure",#N/A,FALSE,"Graph-Mkt Cap";"price",#N/A,FALSE,"Graph-Price";"ebit",#N/A,FALSE,"Graph-EBITDA";"ebitda",#N/A,FALSE,"Graph-EBITDA"}</definedName>
    <definedName name="wrn.print._.graphs." localSheetId="19" hidden="1">{"cap_structure",#N/A,FALSE,"Graph-Mkt Cap";"price",#N/A,FALSE,"Graph-Price";"ebit",#N/A,FALSE,"Graph-EBITDA";"ebitda",#N/A,FALSE,"Graph-EBITDA"}</definedName>
    <definedName name="wrn.print._.graphs." localSheetId="2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7" hidden="1">{"inputs raw data",#N/A,TRUE,"INPUT"}</definedName>
    <definedName name="wrn.print._.raw._.data._.entry." localSheetId="19" hidden="1">{"inputs raw data",#N/A,TRUE,"INPUT"}</definedName>
    <definedName name="wrn.print._.raw._.data._.entry." localSheetId="21" hidden="1">{"inputs raw data",#N/A,TRUE,"INPUT"}</definedName>
    <definedName name="wrn.print._.raw._.data._.entry." hidden="1">{"inputs raw data",#N/A,TRUE,"INPUT"}</definedName>
    <definedName name="wrn.print._.summary._.sheets." localSheetId="17" hidden="1">{"summary1",#N/A,TRUE,"Comps";"summary2",#N/A,TRUE,"Comps";"summary3",#N/A,TRUE,"Comps"}</definedName>
    <definedName name="wrn.print._.summary._.sheets." localSheetId="19" hidden="1">{"summary1",#N/A,TRUE,"Comps";"summary2",#N/A,TRUE,"Comps";"summary3",#N/A,TRUE,"Comps"}</definedName>
    <definedName name="wrn.print._.summary._.sheets." localSheetId="2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7" hidden="1">{"summary1",#N/A,TRUE,"Comps";"summary2",#N/A,TRUE,"Comps";"summary3",#N/A,TRUE,"Comps"}</definedName>
    <definedName name="wrn.print._.summary._.sheets.2" localSheetId="19" hidden="1">{"summary1",#N/A,TRUE,"Comps";"summary2",#N/A,TRUE,"Comps";"summary3",#N/A,TRUE,"Comps"}</definedName>
    <definedName name="wrn.print._.summary._.sheets.2" localSheetId="2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7" hidden="1">{#N/A,"DR",FALSE,"increm pf";#N/A,"MAMSI",FALSE,"increm pf";#N/A,"MAXI",FALSE,"increm pf";#N/A,"PCAM",FALSE,"increm pf";#N/A,"PHSV",FALSE,"increm pf";#N/A,"SIE",FALSE,"increm pf"}</definedName>
    <definedName name="wrn.Print_Buyer." localSheetId="19" hidden="1">{#N/A,"DR",FALSE,"increm pf";#N/A,"MAMSI",FALSE,"increm pf";#N/A,"MAXI",FALSE,"increm pf";#N/A,"PCAM",FALSE,"increm pf";#N/A,"PHSV",FALSE,"increm pf";#N/A,"SIE",FALSE,"increm pf"}</definedName>
    <definedName name="wrn.Print_Buyer." localSheetId="2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2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Y_Sum." localSheetId="22" hidden="1">{"PY_SumDol",#N/A,TRUE,"Revenue";"PY_SumPct",#N/A,TRUE,"Revenue"}</definedName>
    <definedName name="wrn.PY_Sum." hidden="1">{"PY_SumDol",#N/A,TRUE,"Revenue";"PY_SumPct",#N/A,TRUE,"Revenue"}</definedName>
    <definedName name="wrn.STAND_ALONE_BOTH." localSheetId="17" hidden="1">{"FCB_ALL",#N/A,FALSE,"FCB";"GREY_ALL",#N/A,FALSE,"GREY"}</definedName>
    <definedName name="wrn.STAND_ALONE_BOTH." localSheetId="19" hidden="1">{"FCB_ALL",#N/A,FALSE,"FCB";"GREY_ALL",#N/A,FALSE,"GREY"}</definedName>
    <definedName name="wrn.STAND_ALONE_BOTH." localSheetId="21" hidden="1">{"FCB_ALL",#N/A,FALSE,"FCB";"GREY_ALL",#N/A,FALSE,"GREY"}</definedName>
    <definedName name="wrn.STAND_ALONE_BOTH." hidden="1">{"FCB_ALL",#N/A,FALSE,"FCB";"GREY_ALL",#N/A,FALSE,"GREY"}</definedName>
    <definedName name="wrn.Trading._.Summary." localSheetId="17" hidden="1">{#N/A,#N/A,FALSE,"Trading Summary"}</definedName>
    <definedName name="wrn.Trading._.Summary." localSheetId="19" hidden="1">{#N/A,#N/A,FALSE,"Trading Summary"}</definedName>
    <definedName name="wrn.Trading._.Summary." localSheetId="21" hidden="1">{#N/A,#N/A,FALSE,"Trading Summary"}</definedName>
    <definedName name="wrn.Trading._.Summary." hidden="1">{#N/A,#N/A,FALSE,"Trading Summary"}</definedName>
    <definedName name="wrn.USA." localSheetId="22" hidden="1">{#N/A,#N/A,FALSE,"USA"}</definedName>
    <definedName name="wrn.USA." hidden="1">{#N/A,#N/A,FALSE,"USA"}</definedName>
    <definedName name="wrn.WWY." localSheetId="17" hidden="1">{#N/A,#N/A,FALSE,"WWY"}</definedName>
    <definedName name="wrn.WWY." localSheetId="19" hidden="1">{#N/A,#N/A,FALSE,"WWY"}</definedName>
    <definedName name="wrn.WWY." localSheetId="21" hidden="1">{#N/A,#N/A,FALSE,"WWY"}</definedName>
    <definedName name="wrn.WWY." hidden="1">{#N/A,#N/A,FALSE,"WWY"}</definedName>
    <definedName name="wrt" localSheetId="22" hidden="1">{#N/A,#N/A,FALSE,"EXPENSE"}</definedName>
    <definedName name="wrt" hidden="1">{#N/A,#N/A,FALSE,"EXPENSE"}</definedName>
    <definedName name="wrwerrwer" localSheetId="22" hidden="1">{#N/A,#N/A,FALSE,"ALLOC"}</definedName>
    <definedName name="wrwerrwer" hidden="1">{#N/A,#N/A,FALSE,"ALLOC"}</definedName>
    <definedName name="wvu.inputs._.raw._.data." localSheetId="1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22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22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22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1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22" hidden="1">{#N/A,#N/A,FALSE,"EXPENSE"}</definedName>
    <definedName name="wwwwwww" hidden="1">{#N/A,#N/A,FALSE,"EXPENSE"}</definedName>
    <definedName name="XRefActiveRow" localSheetId="17" hidden="1">#REF!</definedName>
    <definedName name="XRefActiveRow" localSheetId="19" hidden="1">#REF!</definedName>
    <definedName name="XRefActiveRow" localSheetId="21" hidden="1">#REF!</definedName>
    <definedName name="XRefActiveRow" hidden="1">#REF!</definedName>
    <definedName name="XRefColumnsCount" hidden="1">3</definedName>
    <definedName name="XRefCopy1Row" localSheetId="17" hidden="1">#REF!</definedName>
    <definedName name="XRefCopy1Row" localSheetId="19" hidden="1">#REF!</definedName>
    <definedName name="XRefCopy1Row" localSheetId="21" hidden="1">#REF!</definedName>
    <definedName name="XRefCopy1Row" hidden="1">#REF!</definedName>
    <definedName name="XRefCopy2Row" localSheetId="17" hidden="1">#REF!</definedName>
    <definedName name="XRefCopy2Row" localSheetId="19" hidden="1">#REF!</definedName>
    <definedName name="XRefCopy2Row" localSheetId="21" hidden="1">#REF!</definedName>
    <definedName name="XRefCopy2Row" hidden="1">#REF!</definedName>
    <definedName name="XRefCopy3Row" localSheetId="17" hidden="1">#REF!</definedName>
    <definedName name="XRefCopy3Row" localSheetId="19" hidden="1">#REF!</definedName>
    <definedName name="XRefCopy3Row" localSheetId="21" hidden="1">#REF!</definedName>
    <definedName name="XRefCopy3Row" hidden="1">#REF!</definedName>
    <definedName name="XRefCopyRangeCount" hidden="1">3</definedName>
    <definedName name="XRefPaste1Row" localSheetId="17" hidden="1">#REF!</definedName>
    <definedName name="XRefPaste1Row" localSheetId="19" hidden="1">#REF!</definedName>
    <definedName name="XRefPaste1Row" localSheetId="21" hidden="1">#REF!</definedName>
    <definedName name="XRefPaste1Row" hidden="1">#REF!</definedName>
    <definedName name="XRefPaste2Row" localSheetId="17" hidden="1">#REF!</definedName>
    <definedName name="XRefPaste2Row" localSheetId="19" hidden="1">#REF!</definedName>
    <definedName name="XRefPaste2Row" localSheetId="21" hidden="1">#REF!</definedName>
    <definedName name="XRefPaste2Row" hidden="1">#REF!</definedName>
    <definedName name="XRefPasteRangeCount" hidden="1">2</definedName>
    <definedName name="xxxxxxxxxxxxxxxxxxxxxx" localSheetId="22" hidden="1">{#N/A,#N/A,FALSE,"EXPENSE"}</definedName>
    <definedName name="xxxxxxxxxxxxxxxxxxxxxx" hidden="1">{#N/A,#N/A,FALSE,"EXPENSE"}</definedName>
    <definedName name="xzy" localSheetId="22" hidden="1">{#N/A,#N/A,FALSE,"ALLOC"}</definedName>
    <definedName name="xzy" hidden="1">{#N/A,#N/A,FALSE,"ALLOC"}</definedName>
    <definedName name="y" hidden="1">[2]Assum!$B$14:$B$22</definedName>
    <definedName name="ydrtydgdg" localSheetId="22" hidden="1">{#N/A,#N/A,FALSE,"EXPENSE"}</definedName>
    <definedName name="ydrtydgdg" hidden="1">{#N/A,#N/A,FALSE,"EXPENSE"}</definedName>
    <definedName name="Yes.No">[13]Lookup!$H$2:$H$4</definedName>
    <definedName name="yeteterter" localSheetId="22" hidden="1">{#N/A,#N/A,FALSE,"ALLOC"}</definedName>
    <definedName name="yeteterter" hidden="1">{#N/A,#N/A,FALSE,"ALLOC"}</definedName>
    <definedName name="yeyertrt" localSheetId="22" hidden="1">{#N/A,#N/A,FALSE,"ALLOC"}</definedName>
    <definedName name="yeyertrt" hidden="1">{#N/A,#N/A,FALSE,"ALLOC"}</definedName>
    <definedName name="yjtdhjhtshbrfgadf" localSheetId="22" hidden="1">{#N/A,#N/A,FALSE,"EXPENSE"}</definedName>
    <definedName name="yjtdhjhtshbrfgadf" hidden="1">{#N/A,#N/A,FALSE,"EXPENSE"}</definedName>
    <definedName name="yrtyrtyrt" localSheetId="22" hidden="1">{#N/A,#N/A,FALSE,"ALLOC"}</definedName>
    <definedName name="yrtyrtyrt" hidden="1">{#N/A,#N/A,FALSE,"ALLOC"}</definedName>
    <definedName name="yrtyryryf" localSheetId="22" hidden="1">{#N/A,#N/A,FALSE,"EXPENSE"}</definedName>
    <definedName name="yrtyryryf" hidden="1">{#N/A,#N/A,FALSE,"EXPENSE"}</definedName>
    <definedName name="yryrtyrty" localSheetId="22" hidden="1">{#N/A,#N/A,FALSE,"EXPENSE"}</definedName>
    <definedName name="yryrtyrty" hidden="1">{#N/A,#N/A,FALSE,"EXPENSE"}</definedName>
    <definedName name="ytetetet" localSheetId="22" hidden="1">{#N/A,#N/A,FALSE,"EXPENSE"}</definedName>
    <definedName name="ytetetet" hidden="1">{#N/A,#N/A,FALSE,"EXPENSE"}</definedName>
    <definedName name="ytrysrtertrtyhfgh" localSheetId="22" hidden="1">{#N/A,#N/A,FALSE,"EXPENSE"}</definedName>
    <definedName name="ytrysrtertrtyhfgh" hidden="1">{#N/A,#N/A,FALSE,"EXPENSE"}</definedName>
    <definedName name="ytyrtyhrbfgbv" localSheetId="22" hidden="1">{#N/A,#N/A,FALSE,"EXPENSE"}</definedName>
    <definedName name="ytyrtyhrbfgbv" hidden="1">{#N/A,#N/A,FALSE,"EXPENSE"}</definedName>
    <definedName name="yyyyy" localSheetId="22" hidden="1">{#N/A,#N/A,FALSE,"EXPENSE"}</definedName>
    <definedName name="yyyyy" hidden="1">{#N/A,#N/A,FALSE,"EXPENSE"}</definedName>
    <definedName name="yyyyyyy" localSheetId="22" hidden="1">{#N/A,#N/A,FALSE,"EXPENSE"}</definedName>
    <definedName name="yyyyyyy" hidden="1">{#N/A,#N/A,FALSE,"EXPENSE"}</definedName>
    <definedName name="zbfgbzxcvxzcv" localSheetId="22" hidden="1">{#N/A,#N/A,FALSE,"EXPENSE"}</definedName>
    <definedName name="zbfgbzxcvxzcv" hidden="1">{#N/A,#N/A,FALSE,"EXPENSE"}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2" i="140" l="1"/>
  <c r="G38" i="56"/>
  <c r="H38" i="56"/>
  <c r="I38" i="56"/>
  <c r="J38" i="56"/>
  <c r="K38" i="56"/>
  <c r="L38" i="56"/>
  <c r="M38" i="56"/>
  <c r="N38" i="56"/>
  <c r="O38" i="56"/>
  <c r="AB37" i="101"/>
  <c r="AB19" i="101"/>
  <c r="Y21" i="101"/>
  <c r="Y7" i="101"/>
  <c r="K5" i="104"/>
  <c r="F28" i="67"/>
  <c r="P38" i="65"/>
  <c r="O4" i="65" s="1"/>
  <c r="O4" i="58"/>
  <c r="E52" i="44" l="1"/>
  <c r="E28" i="67"/>
  <c r="G41" i="64"/>
  <c r="H41" i="64" s="1"/>
  <c r="I41" i="64" s="1"/>
  <c r="J41" i="64" s="1"/>
  <c r="K41" i="64" s="1"/>
  <c r="L41" i="64" s="1"/>
  <c r="M41" i="64" s="1"/>
  <c r="N41" i="64" s="1"/>
  <c r="O41" i="64" s="1"/>
  <c r="F62" i="44"/>
  <c r="K62" i="44"/>
  <c r="L62" i="44" s="1"/>
  <c r="M62" i="44" s="1"/>
  <c r="N62" i="44" s="1"/>
  <c r="O62" i="44" s="1"/>
  <c r="J62" i="44"/>
  <c r="I62" i="44"/>
  <c r="H62" i="44"/>
  <c r="G62" i="44"/>
  <c r="O39" i="44"/>
  <c r="N39" i="44"/>
  <c r="M39" i="44"/>
  <c r="L39" i="44"/>
  <c r="K39" i="44"/>
  <c r="J39" i="44"/>
  <c r="I39" i="44"/>
  <c r="H39" i="44"/>
  <c r="G39" i="44"/>
  <c r="C29" i="44" l="1"/>
  <c r="C30" i="44" s="1"/>
  <c r="C31" i="44" s="1"/>
  <c r="D27" i="44" s="1"/>
  <c r="F29" i="44" a="1"/>
  <c r="F29" i="44" s="1"/>
  <c r="D29" i="44"/>
  <c r="D30" i="44" s="1"/>
  <c r="E30" i="44" s="1"/>
  <c r="E28" i="64"/>
  <c r="F30" i="44" l="1"/>
  <c r="D31" i="44"/>
  <c r="E27" i="44" s="1"/>
  <c r="E31" i="44" s="1"/>
  <c r="F27" i="44" s="1"/>
  <c r="F34" i="101"/>
  <c r="F38" i="64" s="1"/>
  <c r="F38" i="56" l="1"/>
  <c r="AB9" i="101"/>
  <c r="E10" i="101"/>
  <c r="E15" i="101" l="1"/>
  <c r="AB8" i="101"/>
  <c r="F15" i="101"/>
  <c r="F60" i="56"/>
  <c r="F10" i="101"/>
  <c r="F39" i="44"/>
  <c r="P60" i="56" l="1"/>
  <c r="E49" i="56"/>
  <c r="P38" i="67" l="1"/>
  <c r="O4" i="67" s="1"/>
  <c r="O26" i="66"/>
  <c r="N26" i="66"/>
  <c r="M26" i="66"/>
  <c r="P37" i="66"/>
  <c r="O4" i="66" s="1"/>
  <c r="AB42" i="101"/>
  <c r="AB41" i="101"/>
  <c r="AB36" i="101"/>
  <c r="AB35" i="101"/>
  <c r="AB34" i="101"/>
  <c r="AB28" i="101"/>
  <c r="AB29" i="101"/>
  <c r="AB30" i="101"/>
  <c r="AB31" i="101"/>
  <c r="AB32" i="101"/>
  <c r="AB33" i="101"/>
  <c r="AB27" i="101"/>
  <c r="AB21" i="101"/>
  <c r="AB20" i="101"/>
  <c r="AB17" i="101"/>
  <c r="AB16" i="101"/>
  <c r="AB12" i="101"/>
  <c r="AB13" i="101"/>
  <c r="AB14" i="101"/>
  <c r="AB11" i="101"/>
  <c r="AB7" i="101"/>
  <c r="Y42" i="101"/>
  <c r="AA42" i="101" s="1"/>
  <c r="AE42" i="101" s="1"/>
  <c r="Y41" i="101"/>
  <c r="AA41" i="101" s="1"/>
  <c r="AE41" i="101" s="1"/>
  <c r="Y37" i="101"/>
  <c r="Y36" i="101"/>
  <c r="Y35" i="101"/>
  <c r="Y28" i="101"/>
  <c r="Y29" i="101"/>
  <c r="Y30" i="101"/>
  <c r="Y31" i="101"/>
  <c r="Y32" i="101"/>
  <c r="Y33" i="101"/>
  <c r="Y27" i="101"/>
  <c r="Y20" i="101"/>
  <c r="Y19" i="101"/>
  <c r="Y17" i="101"/>
  <c r="Y16" i="101"/>
  <c r="Y12" i="101"/>
  <c r="Y13" i="101"/>
  <c r="Y14" i="101"/>
  <c r="Y11" i="101"/>
  <c r="Y8" i="101"/>
  <c r="Y9" i="101"/>
  <c r="N51" i="143"/>
  <c r="H51" i="143"/>
  <c r="G51" i="143"/>
  <c r="F51" i="143"/>
  <c r="E51" i="143"/>
  <c r="L48" i="143"/>
  <c r="N47" i="143"/>
  <c r="H47" i="143"/>
  <c r="G47" i="143"/>
  <c r="F47" i="143"/>
  <c r="E47" i="143"/>
  <c r="N46" i="143"/>
  <c r="H46" i="143"/>
  <c r="G46" i="143"/>
  <c r="F46" i="143"/>
  <c r="E46" i="143"/>
  <c r="N45" i="143"/>
  <c r="H45" i="143"/>
  <c r="G45" i="143"/>
  <c r="F45" i="143"/>
  <c r="E45" i="143"/>
  <c r="L41" i="143"/>
  <c r="N39" i="143"/>
  <c r="H39" i="143"/>
  <c r="G39" i="143"/>
  <c r="F39" i="143"/>
  <c r="E39" i="143"/>
  <c r="N38" i="143"/>
  <c r="H38" i="143"/>
  <c r="G38" i="143"/>
  <c r="F38" i="143"/>
  <c r="E38" i="143"/>
  <c r="L34" i="143"/>
  <c r="N33" i="143"/>
  <c r="H33" i="143"/>
  <c r="G33" i="143"/>
  <c r="F33" i="143"/>
  <c r="E33" i="143"/>
  <c r="N32" i="143"/>
  <c r="H32" i="143"/>
  <c r="G32" i="143"/>
  <c r="F32" i="143"/>
  <c r="E32" i="143"/>
  <c r="N31" i="143"/>
  <c r="H31" i="143"/>
  <c r="G31" i="143"/>
  <c r="F31" i="143"/>
  <c r="E31" i="143"/>
  <c r="N27" i="143"/>
  <c r="H27" i="143"/>
  <c r="G27" i="143"/>
  <c r="F27" i="143"/>
  <c r="E27" i="143"/>
  <c r="L24" i="143"/>
  <c r="N23" i="143"/>
  <c r="H23" i="143"/>
  <c r="G23" i="143"/>
  <c r="F23" i="143"/>
  <c r="E23" i="143"/>
  <c r="N22" i="143"/>
  <c r="H22" i="143"/>
  <c r="G22" i="143"/>
  <c r="F22" i="143"/>
  <c r="E22" i="143"/>
  <c r="N21" i="143"/>
  <c r="H21" i="143"/>
  <c r="G21" i="143"/>
  <c r="F21" i="143"/>
  <c r="E21" i="143"/>
  <c r="N17" i="143"/>
  <c r="H17" i="143"/>
  <c r="G17" i="143"/>
  <c r="F17" i="143"/>
  <c r="E17" i="143"/>
  <c r="F8" i="143"/>
  <c r="G8" i="143" s="1"/>
  <c r="H8" i="143" s="1"/>
  <c r="I8" i="143" s="1"/>
  <c r="J8" i="143" s="1"/>
  <c r="K8" i="143" s="1"/>
  <c r="L8" i="143" s="1"/>
  <c r="M8" i="143" s="1"/>
  <c r="N8" i="143" s="1"/>
  <c r="O8" i="143" s="1"/>
  <c r="P8" i="143" s="1"/>
  <c r="Q8" i="143" s="1"/>
  <c r="R8" i="143" s="1"/>
  <c r="N51" i="142"/>
  <c r="H51" i="142"/>
  <c r="G51" i="142"/>
  <c r="F51" i="142"/>
  <c r="E51" i="142"/>
  <c r="L48" i="142"/>
  <c r="N47" i="142"/>
  <c r="H47" i="142"/>
  <c r="G47" i="142"/>
  <c r="F47" i="142"/>
  <c r="E47" i="142"/>
  <c r="N46" i="142"/>
  <c r="H46" i="142"/>
  <c r="G46" i="142"/>
  <c r="F46" i="142"/>
  <c r="E46" i="142"/>
  <c r="N45" i="142"/>
  <c r="H45" i="142"/>
  <c r="G45" i="142"/>
  <c r="F45" i="142"/>
  <c r="E45" i="142"/>
  <c r="L41" i="142"/>
  <c r="N39" i="142"/>
  <c r="H39" i="142"/>
  <c r="G39" i="142"/>
  <c r="F39" i="142"/>
  <c r="E39" i="142"/>
  <c r="N38" i="142"/>
  <c r="H38" i="142"/>
  <c r="G38" i="142"/>
  <c r="F38" i="142"/>
  <c r="E38" i="142"/>
  <c r="L34" i="142"/>
  <c r="N33" i="142"/>
  <c r="H33" i="142"/>
  <c r="G33" i="142"/>
  <c r="F33" i="142"/>
  <c r="E33" i="142"/>
  <c r="N32" i="142"/>
  <c r="H32" i="142"/>
  <c r="G32" i="142"/>
  <c r="F32" i="142"/>
  <c r="E32" i="142"/>
  <c r="N31" i="142"/>
  <c r="H31" i="142"/>
  <c r="G31" i="142"/>
  <c r="F31" i="142"/>
  <c r="E31" i="142"/>
  <c r="N27" i="142"/>
  <c r="H27" i="142"/>
  <c r="G27" i="142"/>
  <c r="F27" i="142"/>
  <c r="E27" i="142"/>
  <c r="L24" i="142"/>
  <c r="N23" i="142"/>
  <c r="H23" i="142"/>
  <c r="G23" i="142"/>
  <c r="F23" i="142"/>
  <c r="E23" i="142"/>
  <c r="N22" i="142"/>
  <c r="H22" i="142"/>
  <c r="G22" i="142"/>
  <c r="F22" i="142"/>
  <c r="E22" i="142"/>
  <c r="N21" i="142"/>
  <c r="H21" i="142"/>
  <c r="G21" i="142"/>
  <c r="F21" i="142"/>
  <c r="E21" i="142"/>
  <c r="N17" i="142"/>
  <c r="H17" i="142"/>
  <c r="G17" i="142"/>
  <c r="F17" i="142"/>
  <c r="E17" i="142"/>
  <c r="F8" i="142"/>
  <c r="G8" i="142" s="1"/>
  <c r="H8" i="142" s="1"/>
  <c r="I8" i="142" s="1"/>
  <c r="J8" i="142" s="1"/>
  <c r="K8" i="142" s="1"/>
  <c r="L8" i="142" s="1"/>
  <c r="M8" i="142" s="1"/>
  <c r="N8" i="142" s="1"/>
  <c r="O8" i="142" s="1"/>
  <c r="P8" i="142" s="1"/>
  <c r="Q8" i="142" s="1"/>
  <c r="R8" i="142" s="1"/>
  <c r="O49" i="56"/>
  <c r="O27" i="56" s="1"/>
  <c r="N49" i="56"/>
  <c r="N27" i="56" s="1"/>
  <c r="M49" i="56"/>
  <c r="M27" i="56" s="1"/>
  <c r="L49" i="56"/>
  <c r="L27" i="56" s="1"/>
  <c r="K49" i="56"/>
  <c r="K27" i="56" s="1"/>
  <c r="J49" i="56"/>
  <c r="I49" i="56"/>
  <c r="I27" i="56" s="1"/>
  <c r="H49" i="56"/>
  <c r="H27" i="56" s="1"/>
  <c r="G49" i="56"/>
  <c r="G27" i="56" s="1"/>
  <c r="F49" i="56"/>
  <c r="F27" i="56" l="1"/>
  <c r="F41" i="142"/>
  <c r="F34" i="143"/>
  <c r="F41" i="143"/>
  <c r="N48" i="142"/>
  <c r="F34" i="142"/>
  <c r="E34" i="143"/>
  <c r="G48" i="142"/>
  <c r="E24" i="143"/>
  <c r="H34" i="143"/>
  <c r="E48" i="143"/>
  <c r="E41" i="143"/>
  <c r="N24" i="142"/>
  <c r="G24" i="143"/>
  <c r="H24" i="143"/>
  <c r="N24" i="143"/>
  <c r="F48" i="143"/>
  <c r="E24" i="142"/>
  <c r="E34" i="142"/>
  <c r="H34" i="142"/>
  <c r="E41" i="142"/>
  <c r="N34" i="143"/>
  <c r="G48" i="143"/>
  <c r="Y34" i="101"/>
  <c r="E48" i="142"/>
  <c r="N34" i="142"/>
  <c r="H48" i="142"/>
  <c r="AE43" i="101"/>
  <c r="J27" i="56"/>
  <c r="G41" i="143"/>
  <c r="F24" i="142"/>
  <c r="F48" i="142"/>
  <c r="H41" i="143"/>
  <c r="H48" i="143"/>
  <c r="G24" i="142"/>
  <c r="N48" i="143"/>
  <c r="H24" i="142"/>
  <c r="G41" i="142"/>
  <c r="N41" i="142"/>
  <c r="H41" i="142"/>
  <c r="F24" i="143"/>
  <c r="P49" i="56"/>
  <c r="N41" i="143"/>
  <c r="G34" i="143"/>
  <c r="G34" i="142"/>
  <c r="P27" i="56" l="1"/>
  <c r="L4" i="56" s="1"/>
  <c r="E54" i="142"/>
  <c r="G54" i="143"/>
  <c r="F54" i="143"/>
  <c r="H54" i="142"/>
  <c r="E54" i="143"/>
  <c r="H54" i="143"/>
  <c r="F54" i="142"/>
  <c r="N54" i="143"/>
  <c r="N54" i="142"/>
  <c r="G54" i="142"/>
  <c r="F38" i="61" l="1"/>
  <c r="P62" i="44" l="1"/>
  <c r="AB43" i="101" l="1"/>
  <c r="AD43" i="101" s="1"/>
  <c r="AD41" i="101"/>
  <c r="AD42" i="101"/>
  <c r="AD28" i="101"/>
  <c r="AD29" i="101"/>
  <c r="AD30" i="101"/>
  <c r="AD31" i="101"/>
  <c r="AD32" i="101"/>
  <c r="AD33" i="101"/>
  <c r="AD27" i="101"/>
  <c r="X43" i="101"/>
  <c r="W43" i="101"/>
  <c r="V43" i="101"/>
  <c r="U43" i="101"/>
  <c r="T43" i="101"/>
  <c r="S43" i="101"/>
  <c r="R43" i="101"/>
  <c r="Q43" i="101"/>
  <c r="P43" i="101"/>
  <c r="O43" i="101"/>
  <c r="N43" i="101"/>
  <c r="M43" i="101"/>
  <c r="L43" i="101"/>
  <c r="K43" i="101"/>
  <c r="J43" i="101"/>
  <c r="I43" i="101"/>
  <c r="H43" i="101"/>
  <c r="G43" i="101"/>
  <c r="F43" i="101"/>
  <c r="E43" i="101"/>
  <c r="X38" i="101"/>
  <c r="W38" i="101"/>
  <c r="V38" i="101"/>
  <c r="U38" i="101"/>
  <c r="T38" i="101"/>
  <c r="S38" i="101"/>
  <c r="R38" i="101"/>
  <c r="Q38" i="101"/>
  <c r="P38" i="101"/>
  <c r="O38" i="101"/>
  <c r="N38" i="101"/>
  <c r="M38" i="101"/>
  <c r="L38" i="101"/>
  <c r="K38" i="101"/>
  <c r="J38" i="101"/>
  <c r="I38" i="101"/>
  <c r="H38" i="101"/>
  <c r="G38" i="101"/>
  <c r="F38" i="101"/>
  <c r="E38" i="101"/>
  <c r="X23" i="101"/>
  <c r="W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AB38" i="101" l="1"/>
  <c r="AD34" i="101"/>
  <c r="AD38" i="101" s="1"/>
  <c r="AA37" i="101" l="1"/>
  <c r="AE37" i="101" s="1"/>
  <c r="AA36" i="101"/>
  <c r="AE36" i="101" s="1"/>
  <c r="AA35" i="101"/>
  <c r="AE35" i="101" s="1"/>
  <c r="AA34" i="101"/>
  <c r="AA33" i="101"/>
  <c r="AE33" i="101" s="1"/>
  <c r="AA32" i="101"/>
  <c r="AE32" i="101" s="1"/>
  <c r="AA31" i="101"/>
  <c r="AE31" i="101" s="1"/>
  <c r="AA30" i="101"/>
  <c r="AE30" i="101" s="1"/>
  <c r="AA29" i="101"/>
  <c r="AE29" i="101" s="1"/>
  <c r="AA28" i="101"/>
  <c r="AE28" i="101" s="1"/>
  <c r="AA27" i="101"/>
  <c r="AE27" i="101" s="1"/>
  <c r="Y38" i="101"/>
  <c r="AA38" i="101" s="1"/>
  <c r="Y43" i="101"/>
  <c r="AA43" i="101" s="1"/>
  <c r="AC22" i="101"/>
  <c r="Z22" i="101"/>
  <c r="AD21" i="101"/>
  <c r="AA21" i="101"/>
  <c r="AA20" i="101"/>
  <c r="AE20" i="101" s="1"/>
  <c r="AE22" i="101" s="1"/>
  <c r="AD19" i="101"/>
  <c r="AA19" i="101"/>
  <c r="AE19" i="101" s="1"/>
  <c r="AC18" i="101"/>
  <c r="Z18" i="101"/>
  <c r="AD17" i="101"/>
  <c r="AA17" i="101"/>
  <c r="AE17" i="101" s="1"/>
  <c r="AA16" i="101"/>
  <c r="AE16" i="101" s="1"/>
  <c r="AC15" i="101"/>
  <c r="Z15" i="101"/>
  <c r="AD14" i="101"/>
  <c r="AA14" i="101"/>
  <c r="AE14" i="101" s="1"/>
  <c r="AD13" i="101"/>
  <c r="AA13" i="101"/>
  <c r="AE13" i="101" s="1"/>
  <c r="AD12" i="101"/>
  <c r="AA12" i="101"/>
  <c r="AE12" i="101" s="1"/>
  <c r="AC10" i="101"/>
  <c r="Z10" i="101"/>
  <c r="AD9" i="101"/>
  <c r="AA9" i="101"/>
  <c r="AE9" i="101" s="1"/>
  <c r="AD8" i="101"/>
  <c r="AA8" i="101"/>
  <c r="AE8" i="101" s="1"/>
  <c r="AA7" i="101"/>
  <c r="AE7" i="101" s="1"/>
  <c r="AE34" i="101" l="1"/>
  <c r="AF31" i="101" s="1"/>
  <c r="AF33" i="101"/>
  <c r="AF28" i="101"/>
  <c r="AF8" i="101"/>
  <c r="AF32" i="101"/>
  <c r="AE18" i="101"/>
  <c r="AF16" i="101" s="1"/>
  <c r="AF29" i="101"/>
  <c r="AE38" i="101"/>
  <c r="AE10" i="101"/>
  <c r="AF7" i="101"/>
  <c r="AF30" i="101"/>
  <c r="I45" i="101"/>
  <c r="H45" i="101"/>
  <c r="S45" i="101"/>
  <c r="R45" i="101"/>
  <c r="J45" i="101"/>
  <c r="AB18" i="101"/>
  <c r="AB22" i="101"/>
  <c r="F45" i="101"/>
  <c r="P45" i="101"/>
  <c r="X45" i="101"/>
  <c r="W45" i="101"/>
  <c r="O45" i="101"/>
  <c r="G45" i="101"/>
  <c r="Q45" i="101"/>
  <c r="E45" i="101"/>
  <c r="V45" i="101"/>
  <c r="N45" i="101"/>
  <c r="U45" i="101"/>
  <c r="M45" i="101"/>
  <c r="K45" i="101"/>
  <c r="T45" i="101"/>
  <c r="L45" i="101"/>
  <c r="Z23" i="101"/>
  <c r="Z45" i="101" s="1"/>
  <c r="AC23" i="101"/>
  <c r="AC45" i="101" s="1"/>
  <c r="Y15" i="101"/>
  <c r="AB10" i="101"/>
  <c r="AB15" i="101"/>
  <c r="AA22" i="101"/>
  <c r="AA10" i="101"/>
  <c r="AA18" i="101"/>
  <c r="Y22" i="101"/>
  <c r="AD7" i="101"/>
  <c r="AD10" i="101" s="1"/>
  <c r="AA11" i="101"/>
  <c r="AD16" i="101"/>
  <c r="AD18" i="101" s="1"/>
  <c r="Y10" i="101"/>
  <c r="AD11" i="101"/>
  <c r="AD15" i="101" s="1"/>
  <c r="AD20" i="101"/>
  <c r="AD22" i="101" s="1"/>
  <c r="Y18" i="101"/>
  <c r="AF17" i="101" l="1"/>
  <c r="AF27" i="101"/>
  <c r="AA15" i="101"/>
  <c r="AA23" i="101" s="1"/>
  <c r="AA45" i="101" s="1"/>
  <c r="AE11" i="101"/>
  <c r="AB23" i="101"/>
  <c r="AB45" i="101" s="1"/>
  <c r="Y23" i="101"/>
  <c r="Y45" i="101" s="1"/>
  <c r="AD23" i="101"/>
  <c r="AD45" i="101" s="1"/>
  <c r="AE15" i="101" l="1"/>
  <c r="AE23" i="101" s="1"/>
  <c r="AE45" i="101" s="1"/>
  <c r="N17" i="141"/>
  <c r="AF11" i="101" l="1"/>
  <c r="L48" i="141" l="1"/>
  <c r="L41" i="141"/>
  <c r="N38" i="141"/>
  <c r="L34" i="141"/>
  <c r="L24" i="141"/>
  <c r="F8" i="141"/>
  <c r="G8" i="141" s="1"/>
  <c r="H8" i="141" s="1"/>
  <c r="I8" i="141" s="1"/>
  <c r="J8" i="141" s="1"/>
  <c r="K8" i="141" s="1"/>
  <c r="L8" i="141" s="1"/>
  <c r="M8" i="141" s="1"/>
  <c r="N8" i="141" s="1"/>
  <c r="O8" i="141" s="1"/>
  <c r="P8" i="141" s="1"/>
  <c r="Q8" i="141" s="1"/>
  <c r="R8" i="141" s="1"/>
  <c r="N21" i="141" l="1"/>
  <c r="N31" i="141"/>
  <c r="N33" i="141"/>
  <c r="N32" i="141"/>
  <c r="N23" i="141"/>
  <c r="N39" i="141"/>
  <c r="N45" i="141"/>
  <c r="N27" i="141"/>
  <c r="N46" i="141"/>
  <c r="N47" i="141"/>
  <c r="N22" i="141"/>
  <c r="N51" i="141"/>
  <c r="N41" i="141" l="1"/>
  <c r="N24" i="141"/>
  <c r="N34" i="141"/>
  <c r="N48" i="141"/>
  <c r="N54" i="141" s="1"/>
  <c r="E51" i="141" l="1"/>
  <c r="E33" i="141"/>
  <c r="E23" i="141"/>
  <c r="E39" i="141"/>
  <c r="E22" i="141"/>
  <c r="E47" i="141"/>
  <c r="E27" i="141"/>
  <c r="F17" i="141"/>
  <c r="F38" i="141"/>
  <c r="F51" i="141"/>
  <c r="G23" i="141" l="1"/>
  <c r="G33" i="141"/>
  <c r="G22" i="141"/>
  <c r="G27" i="141"/>
  <c r="G51" i="141"/>
  <c r="H17" i="141"/>
  <c r="E32" i="141"/>
  <c r="F23" i="141"/>
  <c r="H23" i="141"/>
  <c r="F32" i="141"/>
  <c r="E21" i="141"/>
  <c r="E24" i="141" s="1"/>
  <c r="H51" i="141"/>
  <c r="F31" i="141"/>
  <c r="F21" i="141"/>
  <c r="H38" i="141"/>
  <c r="H22" i="141"/>
  <c r="F22" i="141"/>
  <c r="F46" i="141"/>
  <c r="H46" i="141"/>
  <c r="F45" i="141"/>
  <c r="F47" i="141"/>
  <c r="H47" i="141"/>
  <c r="E31" i="141"/>
  <c r="E17" i="141"/>
  <c r="E45" i="141"/>
  <c r="F33" i="141"/>
  <c r="H33" i="141"/>
  <c r="F27" i="141"/>
  <c r="H27" i="141"/>
  <c r="F39" i="141"/>
  <c r="F41" i="141" s="1"/>
  <c r="H39" i="141"/>
  <c r="E46" i="141"/>
  <c r="E38" i="141"/>
  <c r="E41" i="141" s="1"/>
  <c r="H41" i="141" l="1"/>
  <c r="E48" i="141"/>
  <c r="E34" i="141"/>
  <c r="E54" i="141" s="1"/>
  <c r="G31" i="141"/>
  <c r="H45" i="141"/>
  <c r="H48" i="141" s="1"/>
  <c r="G46" i="141"/>
  <c r="F24" i="141"/>
  <c r="G32" i="141"/>
  <c r="F48" i="141"/>
  <c r="G38" i="141"/>
  <c r="H21" i="141"/>
  <c r="H24" i="141" s="1"/>
  <c r="H32" i="141"/>
  <c r="F34" i="141"/>
  <c r="G17" i="141"/>
  <c r="G39" i="141"/>
  <c r="H31" i="141"/>
  <c r="G45" i="141"/>
  <c r="G21" i="141"/>
  <c r="G47" i="141"/>
  <c r="F54" i="141" l="1"/>
  <c r="H34" i="141"/>
  <c r="H54" i="141" s="1"/>
  <c r="G48" i="141"/>
  <c r="G41" i="141"/>
  <c r="G24" i="141"/>
  <c r="G34" i="141"/>
  <c r="G54" i="141" l="1"/>
  <c r="O27" i="67"/>
  <c r="N27" i="67"/>
  <c r="M27" i="67"/>
  <c r="F4" i="68" l="1"/>
  <c r="F4" i="61"/>
  <c r="O37" i="68"/>
  <c r="N37" i="68"/>
  <c r="M37" i="68"/>
  <c r="O26" i="68"/>
  <c r="N26" i="68"/>
  <c r="M26" i="68"/>
  <c r="O27" i="65"/>
  <c r="N27" i="65"/>
  <c r="M27" i="65"/>
  <c r="O38" i="64"/>
  <c r="N38" i="64"/>
  <c r="M38" i="64"/>
  <c r="O27" i="64"/>
  <c r="N27" i="64"/>
  <c r="M27" i="64"/>
  <c r="O38" i="61" l="1"/>
  <c r="N38" i="61"/>
  <c r="M38" i="61"/>
  <c r="O27" i="61"/>
  <c r="N27" i="61"/>
  <c r="O51" i="44"/>
  <c r="N51" i="44"/>
  <c r="O28" i="44"/>
  <c r="N28" i="44"/>
  <c r="M27" i="61"/>
  <c r="O27" i="58"/>
  <c r="N27" i="58"/>
  <c r="M27" i="58"/>
  <c r="L27" i="58"/>
  <c r="K27" i="58"/>
  <c r="J27" i="58"/>
  <c r="I27" i="58"/>
  <c r="H27" i="58"/>
  <c r="G27" i="58"/>
  <c r="F27" i="58"/>
  <c r="M26" i="57"/>
  <c r="M37" i="57"/>
  <c r="M51" i="44"/>
  <c r="M28" i="44"/>
  <c r="O28" i="58" l="1"/>
  <c r="G28" i="58"/>
  <c r="N28" i="58"/>
  <c r="F28" i="58"/>
  <c r="M28" i="58"/>
  <c r="J28" i="58"/>
  <c r="L28" i="58"/>
  <c r="K28" i="58"/>
  <c r="I28" i="58"/>
  <c r="H28" i="58"/>
  <c r="E28" i="58"/>
  <c r="P27" i="58"/>
  <c r="L4" i="58" s="1"/>
  <c r="K3" i="104" l="1"/>
  <c r="K3" i="107"/>
  <c r="K3" i="109"/>
  <c r="G17" i="109"/>
  <c r="G19" i="109" s="1"/>
  <c r="G17" i="107"/>
  <c r="G19" i="107" s="1"/>
  <c r="G17" i="104"/>
  <c r="G23" i="104" s="1"/>
  <c r="I4" i="68"/>
  <c r="I4" i="66"/>
  <c r="I4" i="65"/>
  <c r="F4" i="67" l="1"/>
  <c r="F4" i="65"/>
  <c r="F4" i="66"/>
  <c r="I4" i="57"/>
  <c r="I4" i="56"/>
  <c r="F4" i="58"/>
  <c r="I4" i="44" l="1"/>
  <c r="I4" i="61"/>
  <c r="I4" i="64"/>
  <c r="F4" i="64"/>
  <c r="F4" i="57"/>
  <c r="F4" i="56"/>
  <c r="F4" i="44" l="1"/>
  <c r="L37" i="68" l="1"/>
  <c r="L26" i="68"/>
  <c r="L38" i="61"/>
  <c r="L27" i="61"/>
  <c r="K37" i="68"/>
  <c r="K26" i="68"/>
  <c r="K38" i="61"/>
  <c r="K27" i="61"/>
  <c r="J37" i="68"/>
  <c r="J26" i="68"/>
  <c r="J38" i="61"/>
  <c r="J27" i="61"/>
  <c r="I37" i="68"/>
  <c r="I26" i="68"/>
  <c r="I38" i="61"/>
  <c r="I27" i="61"/>
  <c r="H37" i="68"/>
  <c r="H26" i="68"/>
  <c r="H38" i="61"/>
  <c r="H27" i="61"/>
  <c r="G37" i="68"/>
  <c r="G26" i="68"/>
  <c r="G38" i="61"/>
  <c r="F37" i="68"/>
  <c r="F26" i="68"/>
  <c r="F27" i="61"/>
  <c r="F27" i="67"/>
  <c r="F26" i="66"/>
  <c r="F27" i="65"/>
  <c r="G27" i="67"/>
  <c r="G26" i="66"/>
  <c r="G27" i="65"/>
  <c r="H27" i="67"/>
  <c r="H26" i="66"/>
  <c r="H27" i="65"/>
  <c r="I27" i="67"/>
  <c r="I26" i="66"/>
  <c r="I27" i="65"/>
  <c r="J27" i="67"/>
  <c r="J26" i="66"/>
  <c r="J27" i="65"/>
  <c r="K27" i="67"/>
  <c r="K26" i="66"/>
  <c r="K27" i="65"/>
  <c r="L27" i="67"/>
  <c r="L26" i="66"/>
  <c r="L27" i="65"/>
  <c r="L37" i="57"/>
  <c r="L26" i="57"/>
  <c r="L51" i="44"/>
  <c r="K37" i="57"/>
  <c r="K26" i="57"/>
  <c r="K51" i="44"/>
  <c r="K28" i="44"/>
  <c r="J37" i="57"/>
  <c r="J26" i="57"/>
  <c r="J51" i="44"/>
  <c r="J28" i="44"/>
  <c r="I37" i="57"/>
  <c r="I26" i="57"/>
  <c r="I51" i="44"/>
  <c r="I28" i="44"/>
  <c r="H37" i="57"/>
  <c r="H26" i="57"/>
  <c r="H51" i="44"/>
  <c r="G37" i="57"/>
  <c r="G26" i="57"/>
  <c r="G51" i="44"/>
  <c r="G28" i="44"/>
  <c r="F37" i="57"/>
  <c r="F26" i="57"/>
  <c r="P27" i="65" l="1"/>
  <c r="L4" i="65" s="1"/>
  <c r="P37" i="68"/>
  <c r="O4" i="68" s="1"/>
  <c r="O28" i="67"/>
  <c r="G28" i="67"/>
  <c r="N28" i="67"/>
  <c r="K28" i="67"/>
  <c r="M28" i="67"/>
  <c r="L28" i="67"/>
  <c r="J28" i="67"/>
  <c r="I28" i="67"/>
  <c r="H28" i="67"/>
  <c r="O27" i="66"/>
  <c r="G27" i="66"/>
  <c r="I27" i="66"/>
  <c r="N27" i="66"/>
  <c r="M27" i="66"/>
  <c r="L27" i="66"/>
  <c r="K27" i="66"/>
  <c r="J27" i="66"/>
  <c r="H27" i="66"/>
  <c r="F27" i="66"/>
  <c r="O28" i="65"/>
  <c r="G28" i="65"/>
  <c r="N28" i="65"/>
  <c r="H28" i="65"/>
  <c r="M28" i="65"/>
  <c r="L28" i="65"/>
  <c r="K28" i="65"/>
  <c r="J28" i="65"/>
  <c r="I28" i="65"/>
  <c r="P38" i="56"/>
  <c r="O4" i="56" s="1"/>
  <c r="P38" i="61"/>
  <c r="O4" i="61" s="1"/>
  <c r="P37" i="57"/>
  <c r="O4" i="57" s="1"/>
  <c r="P26" i="66"/>
  <c r="L4" i="66" s="1"/>
  <c r="P27" i="67"/>
  <c r="L4" i="67" s="1"/>
  <c r="P26" i="57"/>
  <c r="L4" i="57" s="1"/>
  <c r="P26" i="68"/>
  <c r="L4" i="68" s="1"/>
  <c r="L28" i="44"/>
  <c r="G27" i="61"/>
  <c r="F28" i="44"/>
  <c r="F51" i="44"/>
  <c r="P39" i="44"/>
  <c r="O4" i="44" s="1"/>
  <c r="H28" i="44"/>
  <c r="P27" i="61" l="1"/>
  <c r="L4" i="61" s="1"/>
  <c r="O52" i="44"/>
  <c r="G52" i="44"/>
  <c r="K52" i="44"/>
  <c r="N52" i="44"/>
  <c r="L52" i="44"/>
  <c r="I52" i="44"/>
  <c r="H52" i="44"/>
  <c r="M52" i="44"/>
  <c r="J52" i="44"/>
  <c r="F52" i="44"/>
  <c r="J29" i="44"/>
  <c r="I29" i="44"/>
  <c r="O29" i="44"/>
  <c r="L29" i="44"/>
  <c r="K29" i="44"/>
  <c r="N29" i="44"/>
  <c r="H29" i="44"/>
  <c r="G29" i="44"/>
  <c r="M29" i="44"/>
  <c r="P51" i="44"/>
  <c r="P28" i="44"/>
  <c r="L4" i="44" s="1"/>
  <c r="G54" i="56" l="1"/>
  <c r="H54" i="56" s="1"/>
  <c r="I54" i="56" s="1"/>
  <c r="J54" i="56" s="1"/>
  <c r="K54" i="56" s="1"/>
  <c r="L54" i="56" s="1"/>
  <c r="M54" i="56" s="1"/>
  <c r="N54" i="56" s="1"/>
  <c r="O54" i="56" s="1"/>
  <c r="G56" i="44" l="1"/>
  <c r="H56" i="44" s="1"/>
  <c r="I56" i="44" s="1"/>
  <c r="J56" i="44" s="1"/>
  <c r="K56" i="44" s="1"/>
  <c r="L56" i="44" s="1"/>
  <c r="M56" i="44" s="1"/>
  <c r="N56" i="44" s="1"/>
  <c r="O56" i="44" s="1"/>
  <c r="G31" i="68" l="1"/>
  <c r="H31" i="68" s="1"/>
  <c r="I31" i="68" s="1"/>
  <c r="J31" i="68" s="1"/>
  <c r="K31" i="68" s="1"/>
  <c r="L31" i="68" s="1"/>
  <c r="M31" i="68" s="1"/>
  <c r="N31" i="68" s="1"/>
  <c r="O31" i="68" s="1"/>
  <c r="G32" i="67"/>
  <c r="H32" i="67" s="1"/>
  <c r="I32" i="67" s="1"/>
  <c r="J32" i="67" s="1"/>
  <c r="K32" i="67" s="1"/>
  <c r="L32" i="67" s="1"/>
  <c r="M32" i="67" s="1"/>
  <c r="N32" i="67" s="1"/>
  <c r="O32" i="67" s="1"/>
  <c r="G31" i="66"/>
  <c r="H31" i="66" s="1"/>
  <c r="I31" i="66" s="1"/>
  <c r="J31" i="66" s="1"/>
  <c r="K31" i="66" s="1"/>
  <c r="L31" i="66" s="1"/>
  <c r="M31" i="66" s="1"/>
  <c r="N31" i="66" s="1"/>
  <c r="O31" i="66" s="1"/>
  <c r="G32" i="65"/>
  <c r="H32" i="65" s="1"/>
  <c r="I32" i="65" s="1"/>
  <c r="J32" i="65" s="1"/>
  <c r="K32" i="65" s="1"/>
  <c r="L32" i="65" s="1"/>
  <c r="M32" i="65" s="1"/>
  <c r="N32" i="65" s="1"/>
  <c r="O32" i="65" s="1"/>
  <c r="G32" i="64"/>
  <c r="H32" i="64" s="1"/>
  <c r="I32" i="64" s="1"/>
  <c r="J32" i="64" s="1"/>
  <c r="K32" i="64" s="1"/>
  <c r="L32" i="64" s="1"/>
  <c r="M32" i="64" s="1"/>
  <c r="N32" i="64" s="1"/>
  <c r="O32" i="64" s="1"/>
  <c r="G32" i="61"/>
  <c r="H32" i="61" s="1"/>
  <c r="I32" i="61" s="1"/>
  <c r="J32" i="61" s="1"/>
  <c r="K32" i="61" s="1"/>
  <c r="L32" i="61" s="1"/>
  <c r="M32" i="61" s="1"/>
  <c r="N32" i="61" s="1"/>
  <c r="O32" i="61" s="1"/>
  <c r="G32" i="58"/>
  <c r="H32" i="58" s="1"/>
  <c r="I32" i="58" s="1"/>
  <c r="J32" i="58" s="1"/>
  <c r="K32" i="58" s="1"/>
  <c r="L32" i="58" s="1"/>
  <c r="M32" i="58" s="1"/>
  <c r="N32" i="58" s="1"/>
  <c r="O32" i="58" s="1"/>
  <c r="G31" i="57"/>
  <c r="H31" i="57" s="1"/>
  <c r="I31" i="57" s="1"/>
  <c r="J31" i="57" s="1"/>
  <c r="K31" i="57" s="1"/>
  <c r="L31" i="57" s="1"/>
  <c r="M31" i="57" s="1"/>
  <c r="N31" i="57" s="1"/>
  <c r="O31" i="57" s="1"/>
  <c r="G32" i="56"/>
  <c r="H32" i="56" s="1"/>
  <c r="I32" i="56" s="1"/>
  <c r="J32" i="56" s="1"/>
  <c r="K32" i="56" s="1"/>
  <c r="L32" i="56" s="1"/>
  <c r="M32" i="56" s="1"/>
  <c r="N32" i="56" s="1"/>
  <c r="O32" i="56" s="1"/>
  <c r="G33" i="44"/>
  <c r="H33" i="44" s="1"/>
  <c r="I33" i="44" s="1"/>
  <c r="J33" i="44" s="1"/>
  <c r="K33" i="44" s="1"/>
  <c r="L33" i="44" s="1"/>
  <c r="M33" i="44" s="1"/>
  <c r="N33" i="44" s="1"/>
  <c r="O33" i="44" s="1"/>
  <c r="O27" i="68" l="1"/>
  <c r="G27" i="68"/>
  <c r="H27" i="68"/>
  <c r="N27" i="68"/>
  <c r="F27" i="68"/>
  <c r="M27" i="68"/>
  <c r="L27" i="68"/>
  <c r="K27" i="68"/>
  <c r="J27" i="68"/>
  <c r="I27" i="68"/>
  <c r="E27" i="68"/>
  <c r="P4" i="66"/>
  <c r="M4" i="66"/>
  <c r="M4" i="67"/>
  <c r="P4" i="65"/>
  <c r="F27" i="64"/>
  <c r="I27" i="64"/>
  <c r="K27" i="64"/>
  <c r="M4" i="65"/>
  <c r="M4" i="58"/>
  <c r="F28" i="64" l="1"/>
  <c r="O28" i="61"/>
  <c r="G28" i="61"/>
  <c r="N28" i="61"/>
  <c r="F28" i="61"/>
  <c r="L28" i="61"/>
  <c r="M28" i="61"/>
  <c r="J28" i="61"/>
  <c r="H28" i="61"/>
  <c r="K28" i="61"/>
  <c r="I28" i="61"/>
  <c r="E28" i="61"/>
  <c r="P4" i="61"/>
  <c r="Q4" i="65"/>
  <c r="M4" i="68"/>
  <c r="P4" i="68"/>
  <c r="Q4" i="66"/>
  <c r="G27" i="64"/>
  <c r="H27" i="64"/>
  <c r="L27" i="64"/>
  <c r="J27" i="64"/>
  <c r="D28" i="61"/>
  <c r="C28" i="61"/>
  <c r="C29" i="61" s="1"/>
  <c r="C30" i="61" s="1"/>
  <c r="L28" i="64" l="1"/>
  <c r="H28" i="64"/>
  <c r="N28" i="64"/>
  <c r="I28" i="64"/>
  <c r="G28" i="64"/>
  <c r="J28" i="64"/>
  <c r="O28" i="64"/>
  <c r="K28" i="64"/>
  <c r="M28" i="64"/>
  <c r="O27" i="57"/>
  <c r="G27" i="57"/>
  <c r="N27" i="57"/>
  <c r="F27" i="57"/>
  <c r="M27" i="57"/>
  <c r="H27" i="57"/>
  <c r="L27" i="57"/>
  <c r="K27" i="57"/>
  <c r="J27" i="57"/>
  <c r="I27" i="57"/>
  <c r="E27" i="57"/>
  <c r="P27" i="64"/>
  <c r="L4" i="64" s="1"/>
  <c r="M4" i="64" s="1"/>
  <c r="M4" i="61"/>
  <c r="Q4" i="61" s="1"/>
  <c r="Q4" i="68"/>
  <c r="L38" i="64"/>
  <c r="D29" i="61"/>
  <c r="E29" i="61" s="1"/>
  <c r="F29" i="61" s="1"/>
  <c r="G29" i="61" s="1"/>
  <c r="H29" i="61" s="1"/>
  <c r="I29" i="61" s="1"/>
  <c r="J29" i="61" s="1"/>
  <c r="K29" i="61" s="1"/>
  <c r="L29" i="61" s="1"/>
  <c r="M29" i="61" s="1"/>
  <c r="D27" i="68"/>
  <c r="C27" i="68"/>
  <c r="D26" i="61"/>
  <c r="P4" i="67"/>
  <c r="Q4" i="67" s="1"/>
  <c r="N29" i="61" l="1"/>
  <c r="H38" i="64"/>
  <c r="J38" i="64"/>
  <c r="G38" i="64"/>
  <c r="I38" i="64"/>
  <c r="K38" i="64"/>
  <c r="C28" i="68"/>
  <c r="M4" i="57"/>
  <c r="D30" i="61"/>
  <c r="E26" i="61" s="1"/>
  <c r="P4" i="58"/>
  <c r="Q4" i="58" s="1"/>
  <c r="C29" i="68" l="1"/>
  <c r="P38" i="64"/>
  <c r="O4" i="64" s="1"/>
  <c r="P4" i="57"/>
  <c r="Q4" i="57" s="1"/>
  <c r="M4" i="44"/>
  <c r="O29" i="61"/>
  <c r="D28" i="68"/>
  <c r="D25" i="68"/>
  <c r="E30" i="61"/>
  <c r="F26" i="61" s="1"/>
  <c r="E28" i="68" l="1"/>
  <c r="P52" i="44"/>
  <c r="D29" i="68"/>
  <c r="F30" i="61"/>
  <c r="G26" i="61" s="1"/>
  <c r="F28" i="68" l="1"/>
  <c r="C52" i="44"/>
  <c r="C53" i="44" s="1"/>
  <c r="D52" i="44"/>
  <c r="P50" i="56"/>
  <c r="C50" i="56" s="1"/>
  <c r="C51" i="56" s="1"/>
  <c r="F28" i="56"/>
  <c r="E28" i="56"/>
  <c r="E50" i="56"/>
  <c r="F50" i="56"/>
  <c r="O50" i="56"/>
  <c r="I50" i="56"/>
  <c r="J50" i="56"/>
  <c r="K50" i="56"/>
  <c r="L50" i="56"/>
  <c r="M50" i="56"/>
  <c r="N50" i="56"/>
  <c r="H50" i="56"/>
  <c r="G50" i="56"/>
  <c r="M28" i="56"/>
  <c r="I28" i="56"/>
  <c r="K28" i="56"/>
  <c r="J28" i="56"/>
  <c r="O28" i="56"/>
  <c r="G28" i="56"/>
  <c r="H28" i="56"/>
  <c r="L28" i="56"/>
  <c r="N28" i="56"/>
  <c r="P4" i="56"/>
  <c r="E25" i="68"/>
  <c r="G28" i="68"/>
  <c r="G30" i="61"/>
  <c r="H26" i="61" s="1"/>
  <c r="F31" i="61"/>
  <c r="D50" i="56" l="1"/>
  <c r="D53" i="44"/>
  <c r="E53" i="44" s="1"/>
  <c r="F53" i="44" s="1"/>
  <c r="C54" i="44"/>
  <c r="D50" i="44" s="1"/>
  <c r="D54" i="44" s="1"/>
  <c r="E50" i="44" s="1"/>
  <c r="E54" i="44" s="1"/>
  <c r="F50" i="44" s="1"/>
  <c r="C52" i="56"/>
  <c r="D51" i="56"/>
  <c r="E51" i="56" s="1"/>
  <c r="F51" i="56" s="1"/>
  <c r="G51" i="56" s="1"/>
  <c r="H51" i="56" s="1"/>
  <c r="I51" i="56" s="1"/>
  <c r="J51" i="56" s="1"/>
  <c r="K51" i="56" s="1"/>
  <c r="L51" i="56" s="1"/>
  <c r="M51" i="56" s="1"/>
  <c r="N51" i="56" s="1"/>
  <c r="O51" i="56" s="1"/>
  <c r="E29" i="68"/>
  <c r="H28" i="68"/>
  <c r="F33" i="61"/>
  <c r="F35" i="61"/>
  <c r="G31" i="61"/>
  <c r="H30" i="61"/>
  <c r="I26" i="61" s="1"/>
  <c r="D48" i="56" l="1"/>
  <c r="F25" i="68"/>
  <c r="I28" i="68"/>
  <c r="F36" i="61"/>
  <c r="F39" i="61" s="1"/>
  <c r="F43" i="61" s="1"/>
  <c r="H31" i="61"/>
  <c r="G33" i="61"/>
  <c r="G35" i="61"/>
  <c r="I30" i="61"/>
  <c r="J26" i="61" s="1"/>
  <c r="C10" i="68" l="1"/>
  <c r="C11" i="68" s="1"/>
  <c r="F10" i="61"/>
  <c r="C30" i="71" s="1"/>
  <c r="D52" i="56"/>
  <c r="E48" i="56" s="1"/>
  <c r="J28" i="68"/>
  <c r="F29" i="68"/>
  <c r="G36" i="61"/>
  <c r="G39" i="61" s="1"/>
  <c r="G43" i="61" s="1"/>
  <c r="J30" i="61"/>
  <c r="K26" i="61" s="1"/>
  <c r="I31" i="61"/>
  <c r="H35" i="61"/>
  <c r="H33" i="61"/>
  <c r="D10" i="68" l="1"/>
  <c r="D11" i="68" s="1"/>
  <c r="F30" i="68"/>
  <c r="F34" i="68"/>
  <c r="F32" i="68"/>
  <c r="C31" i="71"/>
  <c r="C5" i="71" s="1"/>
  <c r="G10" i="61"/>
  <c r="D30" i="71" s="1"/>
  <c r="E52" i="56"/>
  <c r="F48" i="56" s="1"/>
  <c r="G25" i="68"/>
  <c r="K28" i="68"/>
  <c r="J31" i="61"/>
  <c r="J35" i="61" s="1"/>
  <c r="H36" i="61"/>
  <c r="H39" i="61" s="1"/>
  <c r="H43" i="61" s="1"/>
  <c r="I35" i="61"/>
  <c r="I33" i="61"/>
  <c r="K30" i="61"/>
  <c r="L26" i="61" s="1"/>
  <c r="D31" i="71" l="1"/>
  <c r="D5" i="71" s="1"/>
  <c r="J33" i="61"/>
  <c r="H10" i="61"/>
  <c r="E30" i="71" s="1"/>
  <c r="F11" i="61"/>
  <c r="F52" i="56"/>
  <c r="G48" i="56" s="1"/>
  <c r="L28" i="68"/>
  <c r="F35" i="68"/>
  <c r="G29" i="68"/>
  <c r="I36" i="61"/>
  <c r="I39" i="61" s="1"/>
  <c r="I43" i="61" s="1"/>
  <c r="L30" i="61"/>
  <c r="K31" i="61"/>
  <c r="F38" i="68" l="1"/>
  <c r="M28" i="68"/>
  <c r="E31" i="71"/>
  <c r="E5" i="71" s="1"/>
  <c r="J36" i="61"/>
  <c r="J39" i="61" s="1"/>
  <c r="J43" i="61" s="1"/>
  <c r="J10" i="61" s="1"/>
  <c r="G30" i="71" s="1"/>
  <c r="L31" i="61"/>
  <c r="L35" i="61" s="1"/>
  <c r="M26" i="61"/>
  <c r="F53" i="56"/>
  <c r="F55" i="56" s="1"/>
  <c r="I10" i="61"/>
  <c r="F30" i="71" s="1"/>
  <c r="G52" i="56"/>
  <c r="H48" i="56" s="1"/>
  <c r="D28" i="67"/>
  <c r="C28" i="67"/>
  <c r="C28" i="64"/>
  <c r="C29" i="64" s="1"/>
  <c r="D28" i="64"/>
  <c r="D28" i="56"/>
  <c r="C28" i="56"/>
  <c r="C29" i="56" s="1"/>
  <c r="C27" i="57"/>
  <c r="C28" i="57" s="1"/>
  <c r="D27" i="57"/>
  <c r="C28" i="58"/>
  <c r="C29" i="58" s="1"/>
  <c r="D28" i="58"/>
  <c r="G30" i="68"/>
  <c r="H25" i="68"/>
  <c r="K35" i="61"/>
  <c r="K33" i="61"/>
  <c r="N28" i="68" l="1"/>
  <c r="D29" i="56"/>
  <c r="E29" i="56" s="1"/>
  <c r="C30" i="56"/>
  <c r="E10" i="68"/>
  <c r="E11" i="68" s="1"/>
  <c r="F42" i="68"/>
  <c r="G31" i="71"/>
  <c r="G5" i="71" s="1"/>
  <c r="F31" i="71"/>
  <c r="F5" i="71" s="1"/>
  <c r="L33" i="61"/>
  <c r="O28" i="68"/>
  <c r="M30" i="61"/>
  <c r="M31" i="61" s="1"/>
  <c r="G34" i="68"/>
  <c r="G53" i="56"/>
  <c r="G55" i="56" s="1"/>
  <c r="F57" i="56"/>
  <c r="F58" i="56" s="1"/>
  <c r="F61" i="56" s="1"/>
  <c r="F65" i="56" s="1"/>
  <c r="F10" i="56" s="1"/>
  <c r="G11" i="61"/>
  <c r="H52" i="56"/>
  <c r="I48" i="56" s="1"/>
  <c r="G32" i="68"/>
  <c r="C29" i="67"/>
  <c r="F28" i="66"/>
  <c r="G28" i="66" s="1"/>
  <c r="H28" i="66" s="1"/>
  <c r="I28" i="66" s="1"/>
  <c r="J28" i="66" s="1"/>
  <c r="K28" i="66" s="1"/>
  <c r="L28" i="66" s="1"/>
  <c r="M28" i="66" s="1"/>
  <c r="C30" i="64"/>
  <c r="D29" i="64"/>
  <c r="F29" i="65"/>
  <c r="G29" i="65" s="1"/>
  <c r="H29" i="65" s="1"/>
  <c r="I29" i="65" s="1"/>
  <c r="J29" i="65" s="1"/>
  <c r="K29" i="65" s="1"/>
  <c r="L29" i="65" s="1"/>
  <c r="M29" i="65" s="1"/>
  <c r="C30" i="58"/>
  <c r="D29" i="58"/>
  <c r="E29" i="58" s="1"/>
  <c r="F29" i="58" s="1"/>
  <c r="G29" i="58" s="1"/>
  <c r="H29" i="58" s="1"/>
  <c r="I29" i="58" s="1"/>
  <c r="J29" i="58" s="1"/>
  <c r="K29" i="58" s="1"/>
  <c r="L29" i="58" s="1"/>
  <c r="M29" i="58" s="1"/>
  <c r="D28" i="57"/>
  <c r="E28" i="57" s="1"/>
  <c r="F28" i="57" s="1"/>
  <c r="G28" i="57" s="1"/>
  <c r="H28" i="57" s="1"/>
  <c r="I28" i="57" s="1"/>
  <c r="J28" i="57" s="1"/>
  <c r="K28" i="57" s="1"/>
  <c r="L28" i="57" s="1"/>
  <c r="M28" i="57" s="1"/>
  <c r="C29" i="57"/>
  <c r="H29" i="68"/>
  <c r="K36" i="61"/>
  <c r="K39" i="61" s="1"/>
  <c r="K43" i="61" s="1"/>
  <c r="F10" i="68" l="1"/>
  <c r="L36" i="61"/>
  <c r="L39" i="61" s="1"/>
  <c r="L43" i="61" s="1"/>
  <c r="L10" i="61" s="1"/>
  <c r="I30" i="71" s="1"/>
  <c r="M35" i="61"/>
  <c r="M33" i="61"/>
  <c r="N28" i="57"/>
  <c r="N26" i="61"/>
  <c r="N28" i="66"/>
  <c r="N29" i="65"/>
  <c r="N29" i="58"/>
  <c r="G35" i="68"/>
  <c r="G57" i="56"/>
  <c r="G58" i="56" s="1"/>
  <c r="G61" i="56" s="1"/>
  <c r="G65" i="56" s="1"/>
  <c r="G10" i="56" s="1"/>
  <c r="C30" i="67"/>
  <c r="D29" i="67"/>
  <c r="H53" i="56"/>
  <c r="H55" i="56" s="1"/>
  <c r="K10" i="61"/>
  <c r="H30" i="71" s="1"/>
  <c r="I52" i="56"/>
  <c r="J48" i="56" s="1"/>
  <c r="D26" i="65"/>
  <c r="D26" i="64"/>
  <c r="D26" i="58"/>
  <c r="D25" i="57"/>
  <c r="I25" i="68"/>
  <c r="H30" i="68"/>
  <c r="C31" i="73" l="1"/>
  <c r="C5" i="73" s="1"/>
  <c r="F11" i="68"/>
  <c r="C32" i="73" s="1"/>
  <c r="G38" i="68"/>
  <c r="H31" i="71"/>
  <c r="H5" i="71" s="1"/>
  <c r="I31" i="71"/>
  <c r="I5" i="71" s="1"/>
  <c r="O28" i="66"/>
  <c r="N30" i="61"/>
  <c r="N31" i="61" s="1"/>
  <c r="O29" i="65"/>
  <c r="O28" i="57"/>
  <c r="M36" i="61"/>
  <c r="M39" i="61" s="1"/>
  <c r="M43" i="61" s="1"/>
  <c r="M10" i="61" s="1"/>
  <c r="D26" i="67"/>
  <c r="O29" i="58"/>
  <c r="H57" i="56"/>
  <c r="H58" i="56" s="1"/>
  <c r="H61" i="56" s="1"/>
  <c r="H65" i="56" s="1"/>
  <c r="H10" i="56" s="1"/>
  <c r="I53" i="56"/>
  <c r="I55" i="56" s="1"/>
  <c r="J52" i="56"/>
  <c r="K48" i="56" s="1"/>
  <c r="D26" i="56"/>
  <c r="D30" i="64"/>
  <c r="E26" i="64" s="1"/>
  <c r="E26" i="65"/>
  <c r="D30" i="58"/>
  <c r="E26" i="58" s="1"/>
  <c r="D29" i="57"/>
  <c r="E25" i="57" s="1"/>
  <c r="H32" i="68"/>
  <c r="H34" i="68"/>
  <c r="I29" i="68"/>
  <c r="D30" i="56" l="1"/>
  <c r="E26" i="56"/>
  <c r="G42" i="68"/>
  <c r="D30" i="67"/>
  <c r="E26" i="67" s="1"/>
  <c r="N33" i="61"/>
  <c r="N35" i="61"/>
  <c r="J30" i="71"/>
  <c r="O26" i="61"/>
  <c r="I57" i="56"/>
  <c r="I58" i="56" s="1"/>
  <c r="I61" i="56" s="1"/>
  <c r="I65" i="56" s="1"/>
  <c r="I10" i="56" s="1"/>
  <c r="H11" i="61"/>
  <c r="J53" i="56"/>
  <c r="J57" i="56" s="1"/>
  <c r="H35" i="68"/>
  <c r="K52" i="56"/>
  <c r="L48" i="56" s="1"/>
  <c r="L52" i="56" s="1"/>
  <c r="F26" i="65"/>
  <c r="F25" i="66"/>
  <c r="F29" i="66" s="1"/>
  <c r="E29" i="57"/>
  <c r="F25" i="57" s="1"/>
  <c r="E30" i="58"/>
  <c r="F26" i="58" s="1"/>
  <c r="J25" i="68"/>
  <c r="I30" i="68"/>
  <c r="E30" i="56" l="1"/>
  <c r="G10" i="68"/>
  <c r="G11" i="68" s="1"/>
  <c r="D32" i="73" s="1"/>
  <c r="H38" i="68"/>
  <c r="J31" i="71"/>
  <c r="J5" i="71" s="1"/>
  <c r="N36" i="61"/>
  <c r="N39" i="61" s="1"/>
  <c r="N43" i="61" s="1"/>
  <c r="N10" i="61" s="1"/>
  <c r="K30" i="71" s="1"/>
  <c r="L53" i="56"/>
  <c r="L57" i="56" s="1"/>
  <c r="M48" i="56"/>
  <c r="O30" i="61"/>
  <c r="K53" i="56"/>
  <c r="K57" i="56" s="1"/>
  <c r="J55" i="56"/>
  <c r="C11" i="66"/>
  <c r="I11" i="61"/>
  <c r="F30" i="65"/>
  <c r="G26" i="65" s="1"/>
  <c r="F30" i="66"/>
  <c r="G25" i="66"/>
  <c r="G29" i="66" s="1"/>
  <c r="F29" i="57"/>
  <c r="G25" i="57" s="1"/>
  <c r="F30" i="58"/>
  <c r="G26" i="58" s="1"/>
  <c r="I34" i="68"/>
  <c r="I32" i="68"/>
  <c r="J29" i="68"/>
  <c r="H42" i="68" l="1"/>
  <c r="D31" i="73"/>
  <c r="D5" i="73" s="1"/>
  <c r="K31" i="71"/>
  <c r="K5" i="71" s="1"/>
  <c r="L55" i="56"/>
  <c r="L58" i="56" s="1"/>
  <c r="L61" i="56" s="1"/>
  <c r="L65" i="56" s="1"/>
  <c r="L10" i="56" s="1"/>
  <c r="M52" i="56"/>
  <c r="N48" i="56" s="1"/>
  <c r="O31" i="61"/>
  <c r="K55" i="56"/>
  <c r="J58" i="56"/>
  <c r="J61" i="56" s="1"/>
  <c r="J65" i="56" s="1"/>
  <c r="J10" i="56" s="1"/>
  <c r="G30" i="66"/>
  <c r="H25" i="66"/>
  <c r="H29" i="66" s="1"/>
  <c r="F31" i="58"/>
  <c r="F35" i="58" s="1"/>
  <c r="F30" i="57"/>
  <c r="F31" i="65"/>
  <c r="G30" i="65"/>
  <c r="H26" i="65" s="1"/>
  <c r="F32" i="66"/>
  <c r="F34" i="66"/>
  <c r="G30" i="58"/>
  <c r="H26" i="58" s="1"/>
  <c r="G29" i="57"/>
  <c r="H25" i="57" s="1"/>
  <c r="J30" i="68"/>
  <c r="I35" i="68"/>
  <c r="K25" i="68"/>
  <c r="H10" i="68" l="1"/>
  <c r="I38" i="68"/>
  <c r="F32" i="57"/>
  <c r="F34" i="57"/>
  <c r="M53" i="56"/>
  <c r="M55" i="56" s="1"/>
  <c r="N52" i="56"/>
  <c r="O48" i="56" s="1"/>
  <c r="O35" i="61"/>
  <c r="O33" i="61"/>
  <c r="K58" i="56"/>
  <c r="K61" i="56" s="1"/>
  <c r="K65" i="56" s="1"/>
  <c r="K10" i="56" s="1"/>
  <c r="J32" i="68"/>
  <c r="D11" i="66"/>
  <c r="J34" i="68"/>
  <c r="G30" i="57"/>
  <c r="C11" i="67"/>
  <c r="F35" i="66"/>
  <c r="F38" i="66" s="1"/>
  <c r="F42" i="66" s="1"/>
  <c r="C21" i="73" s="1"/>
  <c r="G31" i="58"/>
  <c r="G35" i="58" s="1"/>
  <c r="F33" i="58"/>
  <c r="H30" i="66"/>
  <c r="I25" i="66"/>
  <c r="I29" i="66" s="1"/>
  <c r="G32" i="66"/>
  <c r="G34" i="66"/>
  <c r="F35" i="65"/>
  <c r="F33" i="65"/>
  <c r="H30" i="65"/>
  <c r="I26" i="65" s="1"/>
  <c r="G31" i="65"/>
  <c r="H29" i="57"/>
  <c r="I25" i="57" s="1"/>
  <c r="H30" i="58"/>
  <c r="I26" i="58" s="1"/>
  <c r="K29" i="68"/>
  <c r="J11" i="61"/>
  <c r="I42" i="68" l="1"/>
  <c r="E31" i="73"/>
  <c r="E5" i="73" s="1"/>
  <c r="H11" i="68"/>
  <c r="E32" i="73" s="1"/>
  <c r="G32" i="57"/>
  <c r="G34" i="57"/>
  <c r="G35" i="57" s="1"/>
  <c r="G38" i="57" s="1"/>
  <c r="G42" i="57" s="1"/>
  <c r="G9" i="57" s="1"/>
  <c r="M57" i="56"/>
  <c r="M58" i="56" s="1"/>
  <c r="M61" i="56" s="1"/>
  <c r="M65" i="56" s="1"/>
  <c r="M10" i="56" s="1"/>
  <c r="F35" i="57"/>
  <c r="F38" i="57" s="1"/>
  <c r="F42" i="57" s="1"/>
  <c r="F9" i="57" s="1"/>
  <c r="F36" i="58"/>
  <c r="F39" i="58" s="1"/>
  <c r="F43" i="58" s="1"/>
  <c r="O52" i="56"/>
  <c r="O53" i="56" s="1"/>
  <c r="N53" i="56"/>
  <c r="O36" i="61"/>
  <c r="O39" i="61" s="1"/>
  <c r="O43" i="61" s="1"/>
  <c r="O10" i="61" s="1"/>
  <c r="J35" i="68"/>
  <c r="E11" i="66"/>
  <c r="G35" i="66"/>
  <c r="G38" i="66" s="1"/>
  <c r="G42" i="66" s="1"/>
  <c r="D21" i="73" s="1"/>
  <c r="D11" i="67"/>
  <c r="G33" i="58"/>
  <c r="H31" i="58"/>
  <c r="H35" i="58" s="1"/>
  <c r="H30" i="57"/>
  <c r="I30" i="65"/>
  <c r="J26" i="65" s="1"/>
  <c r="I30" i="66"/>
  <c r="J25" i="66"/>
  <c r="J29" i="66" s="1"/>
  <c r="H34" i="66"/>
  <c r="H32" i="66"/>
  <c r="G35" i="65"/>
  <c r="G33" i="65"/>
  <c r="H31" i="65"/>
  <c r="F36" i="65"/>
  <c r="F39" i="65" s="1"/>
  <c r="F43" i="65" s="1"/>
  <c r="I30" i="58"/>
  <c r="J26" i="58" s="1"/>
  <c r="I29" i="57"/>
  <c r="J25" i="57" s="1"/>
  <c r="L25" i="68"/>
  <c r="K30" i="68"/>
  <c r="K11" i="61"/>
  <c r="J38" i="68" l="1"/>
  <c r="I10" i="68"/>
  <c r="H32" i="57"/>
  <c r="H34" i="57"/>
  <c r="F9" i="65"/>
  <c r="C16" i="73" s="1"/>
  <c r="F9" i="58"/>
  <c r="C26" i="71" s="1"/>
  <c r="C21" i="71"/>
  <c r="C22" i="71" s="1"/>
  <c r="G36" i="58"/>
  <c r="G39" i="58" s="1"/>
  <c r="G43" i="58" s="1"/>
  <c r="G9" i="58" s="1"/>
  <c r="D26" i="71" s="1"/>
  <c r="D21" i="71"/>
  <c r="D22" i="71" s="1"/>
  <c r="N55" i="56"/>
  <c r="N57" i="56"/>
  <c r="O55" i="56"/>
  <c r="O57" i="56"/>
  <c r="L30" i="71"/>
  <c r="H33" i="58"/>
  <c r="F11" i="66"/>
  <c r="C22" i="73" s="1"/>
  <c r="H35" i="66"/>
  <c r="H38" i="66" s="1"/>
  <c r="H42" i="66" s="1"/>
  <c r="H9" i="66" s="1"/>
  <c r="E21" i="73" s="1"/>
  <c r="G36" i="65"/>
  <c r="G39" i="65" s="1"/>
  <c r="G43" i="65" s="1"/>
  <c r="G9" i="65" s="1"/>
  <c r="D16" i="73" s="1"/>
  <c r="H33" i="65"/>
  <c r="H35" i="65"/>
  <c r="J30" i="65"/>
  <c r="K26" i="65" s="1"/>
  <c r="J30" i="66"/>
  <c r="K25" i="66"/>
  <c r="K29" i="66" s="1"/>
  <c r="I31" i="58"/>
  <c r="I33" i="58" s="1"/>
  <c r="I34" i="66"/>
  <c r="I32" i="66"/>
  <c r="I31" i="65"/>
  <c r="J29" i="57"/>
  <c r="K25" i="57" s="1"/>
  <c r="J30" i="58"/>
  <c r="K26" i="58" s="1"/>
  <c r="I30" i="57"/>
  <c r="K34" i="68"/>
  <c r="K32" i="68"/>
  <c r="L29" i="68"/>
  <c r="F11" i="65" l="1"/>
  <c r="M25" i="68"/>
  <c r="F31" i="73"/>
  <c r="F5" i="73" s="1"/>
  <c r="I11" i="68"/>
  <c r="F32" i="73" s="1"/>
  <c r="J42" i="68"/>
  <c r="L31" i="71"/>
  <c r="L5" i="71" s="1"/>
  <c r="D27" i="71"/>
  <c r="C27" i="71"/>
  <c r="H35" i="57"/>
  <c r="H38" i="57" s="1"/>
  <c r="H42" i="57" s="1"/>
  <c r="H9" i="57" s="1"/>
  <c r="E21" i="71" s="1"/>
  <c r="E22" i="71" s="1"/>
  <c r="N58" i="56"/>
  <c r="N61" i="56" s="1"/>
  <c r="N65" i="56" s="1"/>
  <c r="N10" i="56" s="1"/>
  <c r="O58" i="56"/>
  <c r="O61" i="56" s="1"/>
  <c r="O65" i="56" s="1"/>
  <c r="O10" i="56" s="1"/>
  <c r="H36" i="58"/>
  <c r="H39" i="58" s="1"/>
  <c r="H43" i="58" s="1"/>
  <c r="H9" i="58" s="1"/>
  <c r="E26" i="71" s="1"/>
  <c r="M29" i="68"/>
  <c r="I35" i="58"/>
  <c r="I36" i="58" s="1"/>
  <c r="I39" i="58" s="1"/>
  <c r="I43" i="58" s="1"/>
  <c r="I9" i="58" s="1"/>
  <c r="J31" i="65"/>
  <c r="J33" i="65" s="1"/>
  <c r="I35" i="66"/>
  <c r="I38" i="66" s="1"/>
  <c r="I42" i="66" s="1"/>
  <c r="I9" i="66" s="1"/>
  <c r="F21" i="73" s="1"/>
  <c r="K30" i="65"/>
  <c r="L26" i="65" s="1"/>
  <c r="L30" i="65" s="1"/>
  <c r="C17" i="73"/>
  <c r="I35" i="65"/>
  <c r="I33" i="65"/>
  <c r="K30" i="66"/>
  <c r="L25" i="66"/>
  <c r="J34" i="66"/>
  <c r="J32" i="66"/>
  <c r="H36" i="65"/>
  <c r="H39" i="65" s="1"/>
  <c r="H43" i="65" s="1"/>
  <c r="H9" i="65" s="1"/>
  <c r="K29" i="57"/>
  <c r="L25" i="57" s="1"/>
  <c r="L29" i="57" s="1"/>
  <c r="I34" i="57"/>
  <c r="I32" i="57"/>
  <c r="F11" i="58"/>
  <c r="J31" i="58"/>
  <c r="K30" i="58"/>
  <c r="L26" i="58" s="1"/>
  <c r="L30" i="58" s="1"/>
  <c r="J30" i="57"/>
  <c r="L30" i="68"/>
  <c r="K35" i="68"/>
  <c r="J10" i="68" l="1"/>
  <c r="G31" i="73" s="1"/>
  <c r="G5" i="73" s="1"/>
  <c r="K38" i="68"/>
  <c r="M30" i="68"/>
  <c r="E27" i="71"/>
  <c r="F26" i="71"/>
  <c r="N25" i="68"/>
  <c r="L30" i="57"/>
  <c r="L34" i="57" s="1"/>
  <c r="M25" i="57"/>
  <c r="L31" i="65"/>
  <c r="L35" i="65" s="1"/>
  <c r="M26" i="65"/>
  <c r="L31" i="58"/>
  <c r="L33" i="58" s="1"/>
  <c r="M26" i="58"/>
  <c r="J35" i="65"/>
  <c r="J36" i="65" s="1"/>
  <c r="J39" i="65" s="1"/>
  <c r="J43" i="65" s="1"/>
  <c r="J9" i="65" s="1"/>
  <c r="G16" i="73" s="1"/>
  <c r="C11" i="85"/>
  <c r="K30" i="57"/>
  <c r="K34" i="57" s="1"/>
  <c r="K31" i="58"/>
  <c r="K35" i="58" s="1"/>
  <c r="E16" i="73"/>
  <c r="J35" i="66"/>
  <c r="J38" i="66" s="1"/>
  <c r="J42" i="66" s="1"/>
  <c r="J9" i="66" s="1"/>
  <c r="L29" i="66"/>
  <c r="K34" i="66"/>
  <c r="K32" i="66"/>
  <c r="I36" i="65"/>
  <c r="I39" i="65" s="1"/>
  <c r="I43" i="65" s="1"/>
  <c r="I9" i="65" s="1"/>
  <c r="F16" i="73" s="1"/>
  <c r="K31" i="65"/>
  <c r="J35" i="58"/>
  <c r="J33" i="58"/>
  <c r="F11" i="57"/>
  <c r="J34" i="57"/>
  <c r="J32" i="57"/>
  <c r="I35" i="57"/>
  <c r="I38" i="57" s="1"/>
  <c r="I42" i="57" s="1"/>
  <c r="I9" i="57" s="1"/>
  <c r="L32" i="68"/>
  <c r="L34" i="68"/>
  <c r="M32" i="68" l="1"/>
  <c r="M34" i="68"/>
  <c r="K42" i="68"/>
  <c r="J11" i="68"/>
  <c r="G32" i="73" s="1"/>
  <c r="F27" i="71"/>
  <c r="L32" i="57"/>
  <c r="L35" i="58"/>
  <c r="L36" i="58" s="1"/>
  <c r="L39" i="58" s="1"/>
  <c r="L43" i="58" s="1"/>
  <c r="L9" i="58" s="1"/>
  <c r="L33" i="65"/>
  <c r="F21" i="71"/>
  <c r="F22" i="71" s="1"/>
  <c r="M30" i="65"/>
  <c r="M31" i="65" s="1"/>
  <c r="M29" i="57"/>
  <c r="M30" i="57" s="1"/>
  <c r="N29" i="68"/>
  <c r="M35" i="68"/>
  <c r="L30" i="66"/>
  <c r="L34" i="66" s="1"/>
  <c r="M25" i="66"/>
  <c r="M30" i="58"/>
  <c r="M31" i="58" s="1"/>
  <c r="K33" i="58"/>
  <c r="G11" i="66"/>
  <c r="D22" i="73" s="1"/>
  <c r="L11" i="61"/>
  <c r="K32" i="57"/>
  <c r="L35" i="68"/>
  <c r="K35" i="66"/>
  <c r="K38" i="66" s="1"/>
  <c r="K42" i="66" s="1"/>
  <c r="K9" i="66" s="1"/>
  <c r="K33" i="65"/>
  <c r="K35" i="65"/>
  <c r="G21" i="73"/>
  <c r="J36" i="58"/>
  <c r="J39" i="58" s="1"/>
  <c r="J43" i="58" s="1"/>
  <c r="J9" i="58" s="1"/>
  <c r="G11" i="57"/>
  <c r="J35" i="57"/>
  <c r="J38" i="57" s="1"/>
  <c r="J42" i="57" s="1"/>
  <c r="J9" i="57" s="1"/>
  <c r="L38" i="68" l="1"/>
  <c r="N30" i="68"/>
  <c r="K10" i="68"/>
  <c r="L36" i="65"/>
  <c r="L39" i="65" s="1"/>
  <c r="L43" i="65" s="1"/>
  <c r="L9" i="65" s="1"/>
  <c r="I16" i="73" s="1"/>
  <c r="L32" i="66"/>
  <c r="L35" i="57"/>
  <c r="L38" i="57" s="1"/>
  <c r="L42" i="57" s="1"/>
  <c r="L9" i="57" s="1"/>
  <c r="I21" i="71" s="1"/>
  <c r="I22" i="71" s="1"/>
  <c r="M11" i="61"/>
  <c r="K36" i="58"/>
  <c r="K39" i="58" s="1"/>
  <c r="K43" i="58" s="1"/>
  <c r="K9" i="58" s="1"/>
  <c r="H26" i="71" s="1"/>
  <c r="K35" i="57"/>
  <c r="K38" i="57" s="1"/>
  <c r="K42" i="57" s="1"/>
  <c r="K9" i="57" s="1"/>
  <c r="H21" i="71" s="1"/>
  <c r="H22" i="71" s="1"/>
  <c r="G21" i="71"/>
  <c r="G22" i="71" s="1"/>
  <c r="G26" i="71"/>
  <c r="M34" i="57"/>
  <c r="M32" i="57"/>
  <c r="N25" i="57"/>
  <c r="M38" i="68"/>
  <c r="M33" i="65"/>
  <c r="M35" i="65"/>
  <c r="M29" i="66"/>
  <c r="M30" i="66" s="1"/>
  <c r="O25" i="68"/>
  <c r="N26" i="65"/>
  <c r="M33" i="58"/>
  <c r="M35" i="58"/>
  <c r="N26" i="58"/>
  <c r="G11" i="65"/>
  <c r="D17" i="73" s="1"/>
  <c r="G11" i="58"/>
  <c r="K36" i="65"/>
  <c r="K39" i="65" s="1"/>
  <c r="K43" i="65" s="1"/>
  <c r="K9" i="65" s="1"/>
  <c r="H16" i="73" s="1"/>
  <c r="H21" i="73"/>
  <c r="I26" i="71"/>
  <c r="H31" i="73" l="1"/>
  <c r="H5" i="73" s="1"/>
  <c r="K11" i="68"/>
  <c r="H32" i="73" s="1"/>
  <c r="N32" i="68"/>
  <c r="N34" i="68"/>
  <c r="L42" i="68"/>
  <c r="L35" i="66"/>
  <c r="L38" i="66" s="1"/>
  <c r="L42" i="66" s="1"/>
  <c r="L9" i="66" s="1"/>
  <c r="I21" i="73" s="1"/>
  <c r="G27" i="71"/>
  <c r="H27" i="71"/>
  <c r="I27" i="71"/>
  <c r="D11" i="85"/>
  <c r="N11" i="61"/>
  <c r="M36" i="65"/>
  <c r="M39" i="65" s="1"/>
  <c r="M43" i="65" s="1"/>
  <c r="M9" i="65" s="1"/>
  <c r="J16" i="73" s="1"/>
  <c r="O29" i="68"/>
  <c r="M42" i="68"/>
  <c r="M32" i="66"/>
  <c r="M34" i="66"/>
  <c r="N25" i="66"/>
  <c r="N30" i="65"/>
  <c r="N31" i="65" s="1"/>
  <c r="N29" i="57"/>
  <c r="N30" i="57" s="1"/>
  <c r="M36" i="58"/>
  <c r="M39" i="58" s="1"/>
  <c r="M43" i="58" s="1"/>
  <c r="M9" i="58" s="1"/>
  <c r="M35" i="57"/>
  <c r="M38" i="57" s="1"/>
  <c r="M42" i="57" s="1"/>
  <c r="M9" i="57" s="1"/>
  <c r="N30" i="58"/>
  <c r="N31" i="58" s="1"/>
  <c r="H11" i="66"/>
  <c r="E22" i="73" s="1"/>
  <c r="H11" i="57"/>
  <c r="L10" i="68" l="1"/>
  <c r="M10" i="68"/>
  <c r="N35" i="68"/>
  <c r="M35" i="66"/>
  <c r="M38" i="66" s="1"/>
  <c r="M42" i="66" s="1"/>
  <c r="M9" i="66" s="1"/>
  <c r="J21" i="73" s="1"/>
  <c r="N33" i="65"/>
  <c r="N35" i="65"/>
  <c r="J21" i="71"/>
  <c r="J22" i="71" s="1"/>
  <c r="N29" i="66"/>
  <c r="N30" i="66" s="1"/>
  <c r="O26" i="65"/>
  <c r="J26" i="71"/>
  <c r="N32" i="57"/>
  <c r="N34" i="57"/>
  <c r="O25" i="57"/>
  <c r="O30" i="68"/>
  <c r="N33" i="58"/>
  <c r="N35" i="58"/>
  <c r="O26" i="58"/>
  <c r="H11" i="65"/>
  <c r="E17" i="73" s="1"/>
  <c r="I11" i="66"/>
  <c r="F22" i="73" s="1"/>
  <c r="H11" i="58"/>
  <c r="N38" i="68" l="1"/>
  <c r="I31" i="73"/>
  <c r="I5" i="73" s="1"/>
  <c r="L11" i="68"/>
  <c r="I32" i="73" s="1"/>
  <c r="J27" i="71"/>
  <c r="E11" i="85"/>
  <c r="N36" i="65"/>
  <c r="N39" i="65" s="1"/>
  <c r="N43" i="65" s="1"/>
  <c r="N9" i="65" s="1"/>
  <c r="K16" i="73" s="1"/>
  <c r="N35" i="57"/>
  <c r="N38" i="57" s="1"/>
  <c r="N42" i="57" s="1"/>
  <c r="N9" i="57" s="1"/>
  <c r="K21" i="71" s="1"/>
  <c r="K22" i="71" s="1"/>
  <c r="N34" i="66"/>
  <c r="N32" i="66"/>
  <c r="O32" i="68"/>
  <c r="O34" i="68"/>
  <c r="O29" i="57"/>
  <c r="O30" i="57" s="1"/>
  <c r="M11" i="68"/>
  <c r="J32" i="73" s="1"/>
  <c r="J31" i="73"/>
  <c r="J5" i="73" s="1"/>
  <c r="O25" i="66"/>
  <c r="N42" i="68"/>
  <c r="O30" i="65"/>
  <c r="N36" i="58"/>
  <c r="N39" i="58" s="1"/>
  <c r="N43" i="58" s="1"/>
  <c r="N9" i="58" s="1"/>
  <c r="O30" i="58"/>
  <c r="I11" i="65"/>
  <c r="F17" i="73" s="1"/>
  <c r="I11" i="57"/>
  <c r="N10" i="68" l="1"/>
  <c r="O35" i="68"/>
  <c r="K26" i="71"/>
  <c r="O29" i="66"/>
  <c r="O32" i="57"/>
  <c r="O34" i="57"/>
  <c r="O31" i="65"/>
  <c r="N35" i="66"/>
  <c r="N38" i="66" s="1"/>
  <c r="N42" i="66" s="1"/>
  <c r="N9" i="66" s="1"/>
  <c r="O31" i="58"/>
  <c r="I11" i="58"/>
  <c r="J11" i="66"/>
  <c r="G22" i="73" s="1"/>
  <c r="K27" i="71" l="1"/>
  <c r="F11" i="85"/>
  <c r="O11" i="61"/>
  <c r="O35" i="57"/>
  <c r="O38" i="57" s="1"/>
  <c r="O42" i="57" s="1"/>
  <c r="O9" i="57" s="1"/>
  <c r="O38" i="68"/>
  <c r="O33" i="65"/>
  <c r="O35" i="65"/>
  <c r="K31" i="73"/>
  <c r="K5" i="73" s="1"/>
  <c r="N11" i="68"/>
  <c r="K32" i="73" s="1"/>
  <c r="O30" i="66"/>
  <c r="K21" i="73"/>
  <c r="O33" i="58"/>
  <c r="O35" i="58"/>
  <c r="J11" i="65"/>
  <c r="O36" i="65" l="1"/>
  <c r="O39" i="65" s="1"/>
  <c r="O43" i="65" s="1"/>
  <c r="O9" i="65" s="1"/>
  <c r="L16" i="73" s="1"/>
  <c r="L21" i="71"/>
  <c r="L22" i="71" s="1"/>
  <c r="O36" i="58"/>
  <c r="O39" i="58" s="1"/>
  <c r="O43" i="58" s="1"/>
  <c r="O9" i="58" s="1"/>
  <c r="L26" i="71" s="1"/>
  <c r="O42" i="68"/>
  <c r="O34" i="66"/>
  <c r="O32" i="66"/>
  <c r="G17" i="73"/>
  <c r="K11" i="65"/>
  <c r="J11" i="57"/>
  <c r="O10" i="68" l="1"/>
  <c r="L27" i="71"/>
  <c r="G11" i="85"/>
  <c r="O35" i="66"/>
  <c r="O38" i="66" s="1"/>
  <c r="O42" i="66" s="1"/>
  <c r="O9" i="66" s="1"/>
  <c r="K11" i="58"/>
  <c r="J11" i="58"/>
  <c r="H17" i="73"/>
  <c r="L31" i="73" l="1"/>
  <c r="L5" i="73" s="1"/>
  <c r="O11" i="68"/>
  <c r="L32" i="73" s="1"/>
  <c r="L21" i="73"/>
  <c r="K11" i="57"/>
  <c r="K11" i="66"/>
  <c r="H22" i="73" s="1"/>
  <c r="L11" i="65" l="1"/>
  <c r="H11" i="85"/>
  <c r="L11" i="57" l="1"/>
  <c r="L11" i="66"/>
  <c r="I22" i="73" s="1"/>
  <c r="I17" i="73"/>
  <c r="L11" i="58"/>
  <c r="M11" i="66" l="1"/>
  <c r="J22" i="73" s="1"/>
  <c r="M11" i="65"/>
  <c r="J17" i="73" s="1"/>
  <c r="J11" i="85" l="1"/>
  <c r="I11" i="85"/>
  <c r="M11" i="58"/>
  <c r="N11" i="66" l="1"/>
  <c r="K22" i="73" s="1"/>
  <c r="K11" i="85" l="1"/>
  <c r="N11" i="58"/>
  <c r="M11" i="57"/>
  <c r="O11" i="65" l="1"/>
  <c r="L17" i="73" s="1"/>
  <c r="O11" i="58"/>
  <c r="O11" i="66"/>
  <c r="L22" i="73" s="1"/>
  <c r="N11" i="57" l="1"/>
  <c r="L11" i="85" l="1"/>
  <c r="N11" i="65"/>
  <c r="K17" i="73" s="1"/>
  <c r="O11" i="57" l="1"/>
  <c r="O38" i="142" l="1"/>
  <c r="O40" i="142"/>
  <c r="O39" i="142"/>
  <c r="P39" i="142" s="1"/>
  <c r="O45" i="142"/>
  <c r="P45" i="142" s="1"/>
  <c r="O47" i="142"/>
  <c r="P47" i="142" s="1"/>
  <c r="O46" i="142"/>
  <c r="P46" i="142" s="1"/>
  <c r="O38" i="141"/>
  <c r="O40" i="141"/>
  <c r="O39" i="141"/>
  <c r="P39" i="141" s="1"/>
  <c r="O33" i="141"/>
  <c r="P33" i="141" s="1"/>
  <c r="O31" i="141"/>
  <c r="P31" i="141" s="1"/>
  <c r="O32" i="141"/>
  <c r="P32" i="141" s="1"/>
  <c r="P40" i="141"/>
  <c r="P38" i="141"/>
  <c r="O47" i="141"/>
  <c r="P47" i="141" s="1"/>
  <c r="O46" i="141"/>
  <c r="P46" i="141" s="1"/>
  <c r="O45" i="141"/>
  <c r="P45" i="141" s="1"/>
  <c r="O38" i="143"/>
  <c r="O40" i="143"/>
  <c r="O39" i="143"/>
  <c r="P39" i="143" s="1"/>
  <c r="O33" i="142"/>
  <c r="P33" i="142" s="1"/>
  <c r="O31" i="142"/>
  <c r="P31" i="142" s="1"/>
  <c r="P38" i="142"/>
  <c r="P40" i="142"/>
  <c r="O32" i="142"/>
  <c r="P32" i="142" s="1"/>
  <c r="O47" i="143"/>
  <c r="P47" i="143" s="1"/>
  <c r="O46" i="143"/>
  <c r="P46" i="143" s="1"/>
  <c r="O45" i="143"/>
  <c r="P45" i="143" s="1"/>
  <c r="P40" i="143"/>
  <c r="P38" i="143"/>
  <c r="P41" i="143" s="1"/>
  <c r="O32" i="143"/>
  <c r="P32" i="143" s="1"/>
  <c r="O33" i="143"/>
  <c r="P33" i="143" s="1"/>
  <c r="O31" i="143"/>
  <c r="P31" i="143" s="1"/>
  <c r="P41" i="141" l="1"/>
  <c r="P41" i="142"/>
  <c r="P34" i="142"/>
  <c r="P48" i="143"/>
  <c r="P48" i="142"/>
  <c r="P34" i="141"/>
  <c r="P34" i="143"/>
  <c r="P48" i="141"/>
  <c r="Q60" i="141" l="1"/>
  <c r="Q60" i="143"/>
  <c r="Q60" i="142"/>
  <c r="F54" i="44" l="1"/>
  <c r="F55" i="44" l="1"/>
  <c r="G50" i="44"/>
  <c r="G53" i="44"/>
  <c r="H53" i="44" l="1"/>
  <c r="G54" i="44"/>
  <c r="F59" i="44"/>
  <c r="F60" i="44" l="1"/>
  <c r="G55" i="44"/>
  <c r="H50" i="44"/>
  <c r="I53" i="44"/>
  <c r="G57" i="44" l="1"/>
  <c r="G59" i="44"/>
  <c r="F63" i="44"/>
  <c r="J53" i="44"/>
  <c r="H54" i="44"/>
  <c r="H55" i="44" s="1"/>
  <c r="K53" i="44" l="1"/>
  <c r="H59" i="44"/>
  <c r="H57" i="44"/>
  <c r="F67" i="44"/>
  <c r="I50" i="44"/>
  <c r="G60" i="44"/>
  <c r="F10" i="44" l="1"/>
  <c r="H60" i="44"/>
  <c r="G63" i="44"/>
  <c r="L53" i="44"/>
  <c r="I54" i="44"/>
  <c r="C6" i="85" l="1"/>
  <c r="C17" i="85" s="1"/>
  <c r="G67" i="44"/>
  <c r="H63" i="44"/>
  <c r="I55" i="44"/>
  <c r="J50" i="44"/>
  <c r="M53" i="44"/>
  <c r="J54" i="44" l="1"/>
  <c r="I57" i="44"/>
  <c r="I59" i="44"/>
  <c r="H67" i="44"/>
  <c r="N53" i="44"/>
  <c r="G10" i="44"/>
  <c r="O53" i="44" l="1"/>
  <c r="I60" i="44"/>
  <c r="H10" i="44"/>
  <c r="J55" i="44"/>
  <c r="K50" i="44"/>
  <c r="D6" i="85" l="1"/>
  <c r="D17" i="85" s="1"/>
  <c r="K54" i="44"/>
  <c r="K55" i="44" s="1"/>
  <c r="J59" i="44"/>
  <c r="J57" i="44"/>
  <c r="I63" i="44"/>
  <c r="E6" i="85" l="1"/>
  <c r="E17" i="85" s="1"/>
  <c r="J60" i="44"/>
  <c r="K57" i="44"/>
  <c r="K59" i="44"/>
  <c r="L50" i="44"/>
  <c r="I67" i="44"/>
  <c r="L54" i="44" l="1"/>
  <c r="L55" i="44" s="1"/>
  <c r="K60" i="44"/>
  <c r="J63" i="44"/>
  <c r="I10" i="44"/>
  <c r="K63" i="44" l="1"/>
  <c r="L57" i="44"/>
  <c r="L59" i="44"/>
  <c r="J67" i="44"/>
  <c r="M50" i="44"/>
  <c r="F6" i="85" l="1"/>
  <c r="F17" i="85" s="1"/>
  <c r="L60" i="44"/>
  <c r="M54" i="44"/>
  <c r="M55" i="44" s="1"/>
  <c r="K67" i="44"/>
  <c r="J10" i="44"/>
  <c r="K10" i="44" l="1"/>
  <c r="M59" i="44"/>
  <c r="M57" i="44"/>
  <c r="N50" i="44"/>
  <c r="L63" i="44"/>
  <c r="H6" i="85" l="1"/>
  <c r="H17" i="85" s="1"/>
  <c r="G6" i="85"/>
  <c r="G17" i="85" s="1"/>
  <c r="N54" i="44"/>
  <c r="N55" i="44" s="1"/>
  <c r="M60" i="44"/>
  <c r="L67" i="44"/>
  <c r="N59" i="44" l="1"/>
  <c r="N57" i="44"/>
  <c r="O50" i="44"/>
  <c r="L10" i="44"/>
  <c r="M63" i="44"/>
  <c r="O54" i="44" l="1"/>
  <c r="M67" i="44"/>
  <c r="N60" i="44"/>
  <c r="I6" i="85" l="1"/>
  <c r="I17" i="85" s="1"/>
  <c r="O55" i="44"/>
  <c r="M10" i="44"/>
  <c r="O57" i="44"/>
  <c r="O59" i="44"/>
  <c r="N63" i="44"/>
  <c r="N67" i="44" l="1"/>
  <c r="O60" i="44"/>
  <c r="J6" i="85" l="1"/>
  <c r="J17" i="85" s="1"/>
  <c r="O63" i="44"/>
  <c r="N10" i="44"/>
  <c r="K6" i="85" l="1"/>
  <c r="K17" i="85" s="1"/>
  <c r="O67" i="44"/>
  <c r="O10" i="44" l="1"/>
  <c r="E30" i="67"/>
  <c r="F26" i="67" l="1"/>
  <c r="E29" i="67"/>
  <c r="L6" i="85" l="1"/>
  <c r="L17" i="85" s="1"/>
  <c r="F29" i="67"/>
  <c r="F30" i="67"/>
  <c r="G26" i="67" l="1"/>
  <c r="G29" i="67"/>
  <c r="E30" i="64"/>
  <c r="F31" i="67"/>
  <c r="M4" i="56" l="1"/>
  <c r="Q4" i="56" s="1"/>
  <c r="F26" i="64"/>
  <c r="H29" i="67"/>
  <c r="F33" i="67"/>
  <c r="F35" i="67"/>
  <c r="E29" i="64"/>
  <c r="G30" i="67"/>
  <c r="F26" i="56" l="1"/>
  <c r="F30" i="64"/>
  <c r="F31" i="64" s="1"/>
  <c r="F33" i="64" s="1"/>
  <c r="H26" i="67"/>
  <c r="I29" i="67"/>
  <c r="F29" i="64"/>
  <c r="G31" i="67"/>
  <c r="F36" i="67"/>
  <c r="G35" i="67" l="1"/>
  <c r="G33" i="67"/>
  <c r="F29" i="56"/>
  <c r="J29" i="67"/>
  <c r="F35" i="64"/>
  <c r="G26" i="64"/>
  <c r="G29" i="64"/>
  <c r="H30" i="67"/>
  <c r="F39" i="67"/>
  <c r="F30" i="56"/>
  <c r="F31" i="56" s="1"/>
  <c r="F43" i="67" l="1"/>
  <c r="K29" i="67"/>
  <c r="E11" i="67"/>
  <c r="G26" i="56"/>
  <c r="H29" i="64"/>
  <c r="H31" i="67"/>
  <c r="I26" i="67"/>
  <c r="F35" i="56"/>
  <c r="F33" i="56"/>
  <c r="F36" i="64"/>
  <c r="G29" i="56"/>
  <c r="G30" i="64"/>
  <c r="G31" i="64" s="1"/>
  <c r="G36" i="67"/>
  <c r="F36" i="56" l="1"/>
  <c r="F39" i="56" s="1"/>
  <c r="F43" i="56" s="1"/>
  <c r="F9" i="56" s="1"/>
  <c r="C16" i="71" s="1"/>
  <c r="I30" i="67"/>
  <c r="I29" i="64"/>
  <c r="L29" i="67"/>
  <c r="H33" i="67"/>
  <c r="H35" i="67"/>
  <c r="H26" i="64"/>
  <c r="F9" i="67"/>
  <c r="G30" i="56"/>
  <c r="H29" i="56"/>
  <c r="F39" i="64"/>
  <c r="G33" i="64"/>
  <c r="G35" i="64"/>
  <c r="G39" i="67"/>
  <c r="F11" i="56" l="1"/>
  <c r="G43" i="67"/>
  <c r="H36" i="67"/>
  <c r="F43" i="64"/>
  <c r="H26" i="56"/>
  <c r="I29" i="56"/>
  <c r="J29" i="64"/>
  <c r="G36" i="64"/>
  <c r="M29" i="67"/>
  <c r="C26" i="73"/>
  <c r="F11" i="67"/>
  <c r="C27" i="73" s="1"/>
  <c r="G31" i="56"/>
  <c r="H30" i="64"/>
  <c r="I31" i="67"/>
  <c r="J26" i="67"/>
  <c r="C17" i="71" l="1"/>
  <c r="I26" i="64"/>
  <c r="G35" i="56"/>
  <c r="G33" i="56"/>
  <c r="H39" i="67"/>
  <c r="J30" i="67"/>
  <c r="G39" i="64"/>
  <c r="J29" i="56"/>
  <c r="G9" i="67"/>
  <c r="I35" i="67"/>
  <c r="I33" i="67"/>
  <c r="N29" i="67"/>
  <c r="H30" i="56"/>
  <c r="H31" i="56" s="1"/>
  <c r="F9" i="64"/>
  <c r="H31" i="64"/>
  <c r="K29" i="64"/>
  <c r="G36" i="56" l="1"/>
  <c r="G39" i="56" s="1"/>
  <c r="G43" i="56" s="1"/>
  <c r="G9" i="56" s="1"/>
  <c r="D16" i="71" s="1"/>
  <c r="O29" i="67"/>
  <c r="L29" i="64"/>
  <c r="J31" i="67"/>
  <c r="K26" i="67"/>
  <c r="C11" i="73"/>
  <c r="F11" i="64"/>
  <c r="C12" i="73" s="1"/>
  <c r="C6" i="73" s="1"/>
  <c r="D26" i="73"/>
  <c r="G11" i="67"/>
  <c r="D27" i="73" s="1"/>
  <c r="H33" i="64"/>
  <c r="H35" i="64"/>
  <c r="K29" i="56"/>
  <c r="H33" i="56"/>
  <c r="H35" i="56"/>
  <c r="G11" i="56"/>
  <c r="I26" i="56"/>
  <c r="I36" i="67"/>
  <c r="G43" i="64"/>
  <c r="H43" i="67"/>
  <c r="I30" i="64"/>
  <c r="I31" i="64" s="1"/>
  <c r="C4" i="73" l="1"/>
  <c r="C10" i="85" s="1"/>
  <c r="D17" i="71"/>
  <c r="H36" i="56"/>
  <c r="H39" i="56" s="1"/>
  <c r="H43" i="56" s="1"/>
  <c r="H9" i="56" s="1"/>
  <c r="I35" i="64"/>
  <c r="I33" i="64"/>
  <c r="H9" i="67"/>
  <c r="L29" i="56"/>
  <c r="J33" i="67"/>
  <c r="J35" i="67"/>
  <c r="I39" i="67"/>
  <c r="G9" i="64"/>
  <c r="H36" i="64"/>
  <c r="M29" i="64"/>
  <c r="I30" i="56"/>
  <c r="I31" i="56" s="1"/>
  <c r="J26" i="64"/>
  <c r="K30" i="67"/>
  <c r="C12" i="85" l="1"/>
  <c r="I15" i="104"/>
  <c r="K15" i="104" s="1"/>
  <c r="H11" i="56"/>
  <c r="E16" i="71"/>
  <c r="K31" i="67"/>
  <c r="L26" i="67"/>
  <c r="H39" i="64"/>
  <c r="J30" i="64"/>
  <c r="J26" i="56"/>
  <c r="M29" i="56"/>
  <c r="I35" i="56"/>
  <c r="I33" i="56"/>
  <c r="E26" i="73"/>
  <c r="H11" i="67"/>
  <c r="E27" i="73" s="1"/>
  <c r="D11" i="73"/>
  <c r="D4" i="73" s="1"/>
  <c r="G11" i="64"/>
  <c r="D12" i="73" s="1"/>
  <c r="D6" i="73" s="1"/>
  <c r="N29" i="64"/>
  <c r="I43" i="67"/>
  <c r="J36" i="67"/>
  <c r="I36" i="64"/>
  <c r="D10" i="85" l="1"/>
  <c r="E17" i="71"/>
  <c r="I9" i="67"/>
  <c r="N29" i="56"/>
  <c r="K26" i="64"/>
  <c r="J39" i="67"/>
  <c r="H43" i="64"/>
  <c r="I39" i="64"/>
  <c r="J30" i="56"/>
  <c r="J31" i="56" s="1"/>
  <c r="O29" i="64"/>
  <c r="I36" i="56"/>
  <c r="I39" i="56" s="1"/>
  <c r="I43" i="56" s="1"/>
  <c r="I9" i="56" s="1"/>
  <c r="F16" i="71" s="1"/>
  <c r="L30" i="67"/>
  <c r="L31" i="67" s="1"/>
  <c r="J31" i="64"/>
  <c r="K35" i="67"/>
  <c r="K33" i="67"/>
  <c r="I15" i="107" l="1"/>
  <c r="K15" i="107" s="1"/>
  <c r="D12" i="85"/>
  <c r="J54" i="142"/>
  <c r="J39" i="142" s="1"/>
  <c r="L33" i="67"/>
  <c r="L35" i="67"/>
  <c r="J35" i="56"/>
  <c r="J33" i="56"/>
  <c r="K26" i="56"/>
  <c r="J43" i="67"/>
  <c r="O29" i="56"/>
  <c r="H9" i="64"/>
  <c r="M26" i="67"/>
  <c r="K36" i="67"/>
  <c r="K30" i="64"/>
  <c r="K31" i="64" s="1"/>
  <c r="J35" i="64"/>
  <c r="J33" i="64"/>
  <c r="I11" i="56"/>
  <c r="I43" i="64"/>
  <c r="F26" i="73"/>
  <c r="I11" i="67"/>
  <c r="F27" i="73" s="1"/>
  <c r="J23" i="142" l="1"/>
  <c r="J27" i="142"/>
  <c r="J33" i="142"/>
  <c r="J51" i="142"/>
  <c r="J31" i="142"/>
  <c r="J45" i="142"/>
  <c r="J47" i="142"/>
  <c r="J46" i="142"/>
  <c r="J40" i="142"/>
  <c r="J21" i="142"/>
  <c r="J17" i="142"/>
  <c r="J22" i="142"/>
  <c r="J38" i="142"/>
  <c r="J32" i="142"/>
  <c r="F17" i="71"/>
  <c r="K33" i="64"/>
  <c r="K35" i="64"/>
  <c r="K39" i="67"/>
  <c r="J36" i="56"/>
  <c r="J39" i="56" s="1"/>
  <c r="J43" i="56" s="1"/>
  <c r="J9" i="56" s="1"/>
  <c r="G16" i="71" s="1"/>
  <c r="J36" i="64"/>
  <c r="L26" i="64"/>
  <c r="I9" i="64"/>
  <c r="J9" i="67"/>
  <c r="E11" i="73"/>
  <c r="E4" i="73" s="1"/>
  <c r="H11" i="64"/>
  <c r="E12" i="73" s="1"/>
  <c r="E6" i="73" s="1"/>
  <c r="L36" i="67"/>
  <c r="M30" i="67"/>
  <c r="M31" i="67" s="1"/>
  <c r="K30" i="56"/>
  <c r="K31" i="56"/>
  <c r="J34" i="142" l="1"/>
  <c r="E10" i="85"/>
  <c r="J48" i="142"/>
  <c r="J41" i="142"/>
  <c r="J24" i="142"/>
  <c r="M33" i="67"/>
  <c r="M35" i="67"/>
  <c r="L39" i="67"/>
  <c r="J11" i="56"/>
  <c r="N26" i="67"/>
  <c r="J11" i="67"/>
  <c r="G27" i="73" s="1"/>
  <c r="G26" i="73"/>
  <c r="K43" i="67"/>
  <c r="K35" i="56"/>
  <c r="K33" i="56"/>
  <c r="F11" i="73"/>
  <c r="F4" i="73" s="1"/>
  <c r="I11" i="64"/>
  <c r="F12" i="73" s="1"/>
  <c r="F6" i="73" s="1"/>
  <c r="L30" i="64"/>
  <c r="L31" i="64" s="1"/>
  <c r="K36" i="64"/>
  <c r="J39" i="64"/>
  <c r="L26" i="56"/>
  <c r="I15" i="109" l="1"/>
  <c r="J54" i="143" s="1"/>
  <c r="J27" i="143" s="1"/>
  <c r="E12" i="85"/>
  <c r="F10" i="85"/>
  <c r="J55" i="142"/>
  <c r="G17" i="71"/>
  <c r="K39" i="64"/>
  <c r="L30" i="56"/>
  <c r="L31" i="56" s="1"/>
  <c r="L35" i="64"/>
  <c r="L33" i="64"/>
  <c r="M26" i="64"/>
  <c r="K36" i="56"/>
  <c r="K39" i="56" s="1"/>
  <c r="K43" i="56" s="1"/>
  <c r="K9" i="56" s="1"/>
  <c r="H16" i="71" s="1"/>
  <c r="N30" i="67"/>
  <c r="M36" i="67"/>
  <c r="J43" i="64"/>
  <c r="L43" i="67"/>
  <c r="K9" i="67"/>
  <c r="J33" i="143" l="1"/>
  <c r="K15" i="109"/>
  <c r="J17" i="143"/>
  <c r="J51" i="143"/>
  <c r="J23" i="143"/>
  <c r="J47" i="143"/>
  <c r="J48" i="143" s="1"/>
  <c r="J40" i="143"/>
  <c r="J41" i="143" s="1"/>
  <c r="J31" i="143"/>
  <c r="J21" i="143"/>
  <c r="J39" i="143"/>
  <c r="J46" i="143"/>
  <c r="J38" i="143"/>
  <c r="J45" i="143"/>
  <c r="J22" i="143"/>
  <c r="J24" i="143" s="1"/>
  <c r="J32" i="143"/>
  <c r="F12" i="85"/>
  <c r="J9" i="64"/>
  <c r="O26" i="67"/>
  <c r="L35" i="56"/>
  <c r="L33" i="56"/>
  <c r="M26" i="56"/>
  <c r="H26" i="73"/>
  <c r="K11" i="67"/>
  <c r="H27" i="73" s="1"/>
  <c r="L9" i="67"/>
  <c r="M39" i="67"/>
  <c r="K11" i="56"/>
  <c r="M30" i="64"/>
  <c r="N31" i="67"/>
  <c r="L36" i="64"/>
  <c r="K43" i="64"/>
  <c r="J34" i="143" l="1"/>
  <c r="H17" i="71"/>
  <c r="J55" i="143"/>
  <c r="N35" i="67"/>
  <c r="N33" i="67"/>
  <c r="L36" i="56"/>
  <c r="L39" i="56" s="1"/>
  <c r="L43" i="56" s="1"/>
  <c r="L9" i="56" s="1"/>
  <c r="I16" i="71" s="1"/>
  <c r="L39" i="64"/>
  <c r="O30" i="67"/>
  <c r="O31" i="67" s="1"/>
  <c r="M43" i="67"/>
  <c r="M30" i="56"/>
  <c r="K9" i="64"/>
  <c r="L11" i="67"/>
  <c r="I27" i="73" s="1"/>
  <c r="I26" i="73"/>
  <c r="G11" i="73"/>
  <c r="G4" i="73" s="1"/>
  <c r="J11" i="64"/>
  <c r="G12" i="73" s="1"/>
  <c r="G6" i="73" s="1"/>
  <c r="M31" i="64"/>
  <c r="N26" i="64"/>
  <c r="G10" i="85" l="1"/>
  <c r="N30" i="64"/>
  <c r="H11" i="73"/>
  <c r="H4" i="73" s="1"/>
  <c r="K11" i="64"/>
  <c r="H12" i="73" s="1"/>
  <c r="H6" i="73" s="1"/>
  <c r="M35" i="64"/>
  <c r="M33" i="64"/>
  <c r="O33" i="67"/>
  <c r="O35" i="67"/>
  <c r="M31" i="56"/>
  <c r="N26" i="56"/>
  <c r="L43" i="64"/>
  <c r="M9" i="67"/>
  <c r="L11" i="56"/>
  <c r="N36" i="67"/>
  <c r="G12" i="85" l="1"/>
  <c r="H10" i="85"/>
  <c r="I17" i="71"/>
  <c r="J26" i="73"/>
  <c r="M11" i="67"/>
  <c r="J27" i="73" s="1"/>
  <c r="N39" i="67"/>
  <c r="N30" i="56"/>
  <c r="O36" i="67"/>
  <c r="M36" i="64"/>
  <c r="M35" i="56"/>
  <c r="M33" i="56"/>
  <c r="L9" i="64"/>
  <c r="N31" i="64"/>
  <c r="O26" i="64"/>
  <c r="H12" i="85" l="1"/>
  <c r="I11" i="73"/>
  <c r="I4" i="73" s="1"/>
  <c r="L11" i="64"/>
  <c r="I12" i="73" s="1"/>
  <c r="I6" i="73" s="1"/>
  <c r="N43" i="67"/>
  <c r="M39" i="64"/>
  <c r="O30" i="64"/>
  <c r="O31" i="64" s="1"/>
  <c r="N33" i="64"/>
  <c r="N35" i="64"/>
  <c r="O39" i="67"/>
  <c r="M36" i="56"/>
  <c r="M39" i="56" s="1"/>
  <c r="M43" i="56" s="1"/>
  <c r="M9" i="56" s="1"/>
  <c r="J16" i="71" s="1"/>
  <c r="N31" i="56"/>
  <c r="O26" i="56"/>
  <c r="I10" i="85" l="1"/>
  <c r="N35" i="56"/>
  <c r="N33" i="56"/>
  <c r="N9" i="67"/>
  <c r="O43" i="67"/>
  <c r="M11" i="56"/>
  <c r="N36" i="64"/>
  <c r="O35" i="64"/>
  <c r="O33" i="64"/>
  <c r="O30" i="56"/>
  <c r="M43" i="64"/>
  <c r="I12" i="85" l="1"/>
  <c r="J17" i="71"/>
  <c r="O31" i="56"/>
  <c r="O35" i="56" s="1"/>
  <c r="M9" i="64"/>
  <c r="O9" i="67"/>
  <c r="O36" i="64"/>
  <c r="K26" i="73"/>
  <c r="N11" i="67"/>
  <c r="K27" i="73" s="1"/>
  <c r="N39" i="64"/>
  <c r="N36" i="56"/>
  <c r="N39" i="56" s="1"/>
  <c r="N43" i="56" s="1"/>
  <c r="N9" i="56" s="1"/>
  <c r="K16" i="71" s="1"/>
  <c r="O33" i="56" l="1"/>
  <c r="L26" i="73"/>
  <c r="O11" i="67"/>
  <c r="L27" i="73" s="1"/>
  <c r="N43" i="64"/>
  <c r="O36" i="56"/>
  <c r="O39" i="56" s="1"/>
  <c r="O43" i="56" s="1"/>
  <c r="O9" i="56" s="1"/>
  <c r="L16" i="71" s="1"/>
  <c r="O39" i="64"/>
  <c r="N11" i="56"/>
  <c r="J11" i="73"/>
  <c r="J4" i="73" s="1"/>
  <c r="M11" i="64"/>
  <c r="J12" i="73" s="1"/>
  <c r="J6" i="73" s="1"/>
  <c r="J10" i="85" l="1"/>
  <c r="K17" i="71"/>
  <c r="N9" i="64"/>
  <c r="O43" i="64"/>
  <c r="O11" i="56"/>
  <c r="J12" i="85" l="1"/>
  <c r="L17" i="71"/>
  <c r="O9" i="64"/>
  <c r="K11" i="73"/>
  <c r="K4" i="73" s="1"/>
  <c r="N11" i="64"/>
  <c r="K12" i="73" s="1"/>
  <c r="K6" i="73" s="1"/>
  <c r="K10" i="85" l="1"/>
  <c r="L11" i="73"/>
  <c r="L4" i="73" s="1"/>
  <c r="O11" i="64"/>
  <c r="L12" i="73" s="1"/>
  <c r="K12" i="85" l="1"/>
  <c r="L10" i="85"/>
  <c r="L6" i="73"/>
  <c r="L12" i="85" l="1"/>
  <c r="G30" i="44" l="1"/>
  <c r="F31" i="44"/>
  <c r="F32" i="44" s="1"/>
  <c r="F36" i="44" l="1"/>
  <c r="F34" i="44"/>
  <c r="G27" i="44"/>
  <c r="H30" i="44"/>
  <c r="G31" i="44" l="1"/>
  <c r="G32" i="44" s="1"/>
  <c r="I30" i="44"/>
  <c r="F37" i="44"/>
  <c r="G36" i="44" l="1"/>
  <c r="G34" i="44"/>
  <c r="H27" i="44"/>
  <c r="F40" i="44"/>
  <c r="J30" i="44"/>
  <c r="F44" i="44" l="1"/>
  <c r="K30" i="44"/>
  <c r="H31" i="44"/>
  <c r="H32" i="44" s="1"/>
  <c r="G37" i="44"/>
  <c r="G40" i="44" l="1"/>
  <c r="H34" i="44"/>
  <c r="H36" i="44"/>
  <c r="F9" i="44"/>
  <c r="C12" i="71" s="1"/>
  <c r="C4" i="71" s="1"/>
  <c r="L30" i="44"/>
  <c r="I27" i="44"/>
  <c r="F11" i="44" l="1"/>
  <c r="M30" i="44"/>
  <c r="I31" i="44"/>
  <c r="I32" i="44" s="1"/>
  <c r="H37" i="44"/>
  <c r="G44" i="44"/>
  <c r="C6" i="71" l="1"/>
  <c r="C13" i="71"/>
  <c r="I36" i="44"/>
  <c r="I34" i="44"/>
  <c r="J27" i="44"/>
  <c r="H40" i="44"/>
  <c r="G9" i="44"/>
  <c r="D12" i="71" s="1"/>
  <c r="D4" i="71" s="1"/>
  <c r="N30" i="44"/>
  <c r="C5" i="85" l="1"/>
  <c r="C16" i="85" s="1"/>
  <c r="C22" i="85" s="1"/>
  <c r="K4" i="104" s="1"/>
  <c r="K6" i="104" s="1"/>
  <c r="H44" i="44"/>
  <c r="J31" i="44"/>
  <c r="D6" i="71"/>
  <c r="G11" i="44"/>
  <c r="I37" i="44"/>
  <c r="O30" i="44"/>
  <c r="C6" i="84" l="1"/>
  <c r="C7" i="85"/>
  <c r="C18" i="85" s="1"/>
  <c r="I14" i="104"/>
  <c r="D5" i="85"/>
  <c r="D7" i="85" s="1"/>
  <c r="D18" i="85" s="1"/>
  <c r="D13" i="71"/>
  <c r="H9" i="44"/>
  <c r="E12" i="71" s="1"/>
  <c r="E4" i="71" s="1"/>
  <c r="I40" i="44"/>
  <c r="K27" i="44"/>
  <c r="J32" i="44"/>
  <c r="I14" i="107" l="1"/>
  <c r="I17" i="107" s="1"/>
  <c r="I19" i="107" s="1"/>
  <c r="K14" i="104"/>
  <c r="K17" i="104" s="1"/>
  <c r="I17" i="104"/>
  <c r="D16" i="85"/>
  <c r="D22" i="85" s="1"/>
  <c r="K4" i="107" s="1"/>
  <c r="E6" i="71"/>
  <c r="H11" i="44"/>
  <c r="K31" i="44"/>
  <c r="K32" i="44" s="1"/>
  <c r="J34" i="44"/>
  <c r="J36" i="44"/>
  <c r="I44" i="44"/>
  <c r="K54" i="142" l="1"/>
  <c r="K14" i="107"/>
  <c r="K17" i="107" s="1"/>
  <c r="K19" i="107" s="1"/>
  <c r="D6" i="84"/>
  <c r="E5" i="85"/>
  <c r="E7" i="85" s="1"/>
  <c r="E18" i="85" s="1"/>
  <c r="E13" i="71"/>
  <c r="K34" i="44"/>
  <c r="K36" i="44"/>
  <c r="I9" i="44"/>
  <c r="F12" i="71" s="1"/>
  <c r="F4" i="71" s="1"/>
  <c r="L27" i="44"/>
  <c r="K40" i="142"/>
  <c r="M40" i="142" s="1"/>
  <c r="K21" i="142"/>
  <c r="K32" i="142"/>
  <c r="M32" i="142" s="1"/>
  <c r="Q32" i="142" s="1"/>
  <c r="D26" i="99" s="1"/>
  <c r="K31" i="142"/>
  <c r="K38" i="142"/>
  <c r="K46" i="142"/>
  <c r="M46" i="142" s="1"/>
  <c r="Q46" i="142" s="1"/>
  <c r="D38" i="99" s="1"/>
  <c r="K33" i="142"/>
  <c r="M33" i="142" s="1"/>
  <c r="Q33" i="142" s="1"/>
  <c r="D27" i="99" s="1"/>
  <c r="K45" i="142"/>
  <c r="K39" i="142"/>
  <c r="M39" i="142" s="1"/>
  <c r="Q39" i="142" s="1"/>
  <c r="K23" i="142"/>
  <c r="M23" i="142" s="1"/>
  <c r="K17" i="142"/>
  <c r="M17" i="142" s="1"/>
  <c r="K47" i="142"/>
  <c r="M47" i="142" s="1"/>
  <c r="Q47" i="142" s="1"/>
  <c r="D39" i="99" s="1"/>
  <c r="K27" i="142"/>
  <c r="M27" i="142" s="1"/>
  <c r="R27" i="142" s="1"/>
  <c r="D21" i="99" s="1"/>
  <c r="K51" i="142"/>
  <c r="K22" i="142"/>
  <c r="M22" i="142" s="1"/>
  <c r="J37" i="44"/>
  <c r="I14" i="109" l="1"/>
  <c r="E16" i="85"/>
  <c r="E22" i="85" s="1"/>
  <c r="Q38" i="142"/>
  <c r="D32" i="99"/>
  <c r="L31" i="44"/>
  <c r="L32" i="44" s="1"/>
  <c r="K4" i="109"/>
  <c r="E6" i="84"/>
  <c r="K54" i="143"/>
  <c r="K14" i="109"/>
  <c r="K17" i="109" s="1"/>
  <c r="K19" i="109" s="1"/>
  <c r="I17" i="109"/>
  <c r="I19" i="109" s="1"/>
  <c r="K48" i="142"/>
  <c r="M45" i="142"/>
  <c r="I11" i="44"/>
  <c r="F6" i="71"/>
  <c r="K37" i="44"/>
  <c r="K41" i="142"/>
  <c r="M38" i="142"/>
  <c r="M41" i="142" s="1"/>
  <c r="J40" i="44"/>
  <c r="K34" i="142"/>
  <c r="M31" i="142"/>
  <c r="M51" i="142"/>
  <c r="R51" i="142" s="1"/>
  <c r="D42" i="99" s="1"/>
  <c r="R17" i="142"/>
  <c r="D13" i="99" s="1"/>
  <c r="K24" i="142"/>
  <c r="M21" i="142"/>
  <c r="M24" i="142" s="1"/>
  <c r="R21" i="142" s="1"/>
  <c r="D16" i="99" s="1"/>
  <c r="F5" i="85" l="1"/>
  <c r="F7" i="85" s="1"/>
  <c r="F18" i="85" s="1"/>
  <c r="F13" i="71"/>
  <c r="Q40" i="142"/>
  <c r="D33" i="99" s="1"/>
  <c r="D31" i="99"/>
  <c r="K55" i="142"/>
  <c r="R22" i="142"/>
  <c r="D17" i="99" s="1"/>
  <c r="R23" i="142"/>
  <c r="D18" i="99" s="1"/>
  <c r="F16" i="85"/>
  <c r="F22" i="85" s="1"/>
  <c r="K38" i="143"/>
  <c r="K45" i="143"/>
  <c r="K39" i="143"/>
  <c r="M39" i="143" s="1"/>
  <c r="Q39" i="143" s="1"/>
  <c r="K33" i="143"/>
  <c r="M33" i="143" s="1"/>
  <c r="Q33" i="143" s="1"/>
  <c r="E27" i="99" s="1"/>
  <c r="K51" i="143"/>
  <c r="K32" i="143"/>
  <c r="M32" i="143" s="1"/>
  <c r="Q32" i="143" s="1"/>
  <c r="E26" i="99" s="1"/>
  <c r="K22" i="143"/>
  <c r="M22" i="143" s="1"/>
  <c r="K21" i="143"/>
  <c r="K31" i="143"/>
  <c r="K23" i="143"/>
  <c r="M23" i="143" s="1"/>
  <c r="K17" i="143"/>
  <c r="M17" i="143" s="1"/>
  <c r="K40" i="143"/>
  <c r="M40" i="143" s="1"/>
  <c r="K27" i="143"/>
  <c r="M27" i="143" s="1"/>
  <c r="R27" i="143" s="1"/>
  <c r="E21" i="99" s="1"/>
  <c r="K47" i="143"/>
  <c r="M47" i="143" s="1"/>
  <c r="Q47" i="143" s="1"/>
  <c r="E39" i="99" s="1"/>
  <c r="K46" i="143"/>
  <c r="M46" i="143" s="1"/>
  <c r="Q46" i="143" s="1"/>
  <c r="E38" i="99" s="1"/>
  <c r="L36" i="44"/>
  <c r="L34" i="44"/>
  <c r="J44" i="44"/>
  <c r="K40" i="44"/>
  <c r="M34" i="142"/>
  <c r="Q31" i="142"/>
  <c r="D25" i="99" s="1"/>
  <c r="M48" i="142"/>
  <c r="Q45" i="142"/>
  <c r="D37" i="99" s="1"/>
  <c r="M27" i="44"/>
  <c r="Q38" i="143" l="1"/>
  <c r="E32" i="99"/>
  <c r="M54" i="142"/>
  <c r="R54" i="142" s="1"/>
  <c r="J9" i="44"/>
  <c r="G12" i="71" s="1"/>
  <c r="G4" i="71" s="1"/>
  <c r="M51" i="143"/>
  <c r="R51" i="143" s="1"/>
  <c r="E42" i="99" s="1"/>
  <c r="F6" i="84"/>
  <c r="R17" i="143"/>
  <c r="E13" i="99" s="1"/>
  <c r="M31" i="44"/>
  <c r="M32" i="44" s="1"/>
  <c r="P60" i="142"/>
  <c r="R60" i="142" s="1"/>
  <c r="K48" i="143"/>
  <c r="M45" i="143"/>
  <c r="L37" i="44"/>
  <c r="K34" i="143"/>
  <c r="M31" i="143"/>
  <c r="K41" i="143"/>
  <c r="M38" i="143"/>
  <c r="M41" i="143" s="1"/>
  <c r="K44" i="44"/>
  <c r="K24" i="143"/>
  <c r="M21" i="143"/>
  <c r="M24" i="143" s="1"/>
  <c r="R21" i="143" s="1"/>
  <c r="E16" i="99" s="1"/>
  <c r="Q40" i="143" l="1"/>
  <c r="E33" i="99" s="1"/>
  <c r="E31" i="99"/>
  <c r="K55" i="143"/>
  <c r="L40" i="44"/>
  <c r="K9" i="44"/>
  <c r="H12" i="71" s="1"/>
  <c r="H4" i="71" s="1"/>
  <c r="M36" i="44"/>
  <c r="M34" i="44"/>
  <c r="M34" i="143"/>
  <c r="Q31" i="143"/>
  <c r="E25" i="99" s="1"/>
  <c r="M48" i="143"/>
  <c r="Q45" i="143"/>
  <c r="E37" i="99" s="1"/>
  <c r="R23" i="143"/>
  <c r="E18" i="99" s="1"/>
  <c r="R22" i="143"/>
  <c r="E17" i="99" s="1"/>
  <c r="N27" i="44"/>
  <c r="P64" i="142"/>
  <c r="N63" i="142"/>
  <c r="P63" i="142"/>
  <c r="N64" i="142"/>
  <c r="J11" i="44"/>
  <c r="G6" i="71"/>
  <c r="G5" i="85" l="1"/>
  <c r="G7" i="85" s="1"/>
  <c r="G18" i="85" s="1"/>
  <c r="G13" i="71"/>
  <c r="R63" i="142"/>
  <c r="Q63" i="142"/>
  <c r="N31" i="44"/>
  <c r="N32" i="44" s="1"/>
  <c r="P60" i="143"/>
  <c r="R60" i="143" s="1"/>
  <c r="M54" i="143"/>
  <c r="R54" i="143" s="1"/>
  <c r="M37" i="44"/>
  <c r="H6" i="71"/>
  <c r="K11" i="44"/>
  <c r="L44" i="44"/>
  <c r="Q64" i="142"/>
  <c r="R64" i="142"/>
  <c r="G16" i="85" l="1"/>
  <c r="G22" i="85" s="1"/>
  <c r="G6" i="84" s="1"/>
  <c r="H5" i="85"/>
  <c r="H7" i="85" s="1"/>
  <c r="H18" i="85" s="1"/>
  <c r="H13" i="71"/>
  <c r="N36" i="44"/>
  <c r="N34" i="44"/>
  <c r="L9" i="44"/>
  <c r="I12" i="71" s="1"/>
  <c r="I4" i="71" s="1"/>
  <c r="M40" i="44"/>
  <c r="O27" i="44"/>
  <c r="N64" i="143"/>
  <c r="P63" i="143"/>
  <c r="N63" i="143"/>
  <c r="P64" i="143"/>
  <c r="H16" i="85" l="1"/>
  <c r="H22" i="85" s="1"/>
  <c r="H6" i="84" s="1"/>
  <c r="M44" i="44"/>
  <c r="L11" i="44"/>
  <c r="I6" i="71"/>
  <c r="R64" i="143"/>
  <c r="Q64" i="143"/>
  <c r="R63" i="143"/>
  <c r="Q63" i="143"/>
  <c r="O31" i="44"/>
  <c r="N37" i="44"/>
  <c r="I5" i="85" l="1"/>
  <c r="I7" i="85" s="1"/>
  <c r="I18" i="85" s="1"/>
  <c r="I13" i="71"/>
  <c r="N40" i="44"/>
  <c r="M9" i="44"/>
  <c r="J12" i="71" s="1"/>
  <c r="J4" i="71" s="1"/>
  <c r="O32" i="44"/>
  <c r="I16" i="85" l="1"/>
  <c r="I22" i="85" s="1"/>
  <c r="I6" i="84" s="1"/>
  <c r="N44" i="44"/>
  <c r="O36" i="44"/>
  <c r="O34" i="44"/>
  <c r="J6" i="71"/>
  <c r="M11" i="44"/>
  <c r="J5" i="85" l="1"/>
  <c r="J7" i="85" s="1"/>
  <c r="J13" i="71"/>
  <c r="O37" i="44"/>
  <c r="N9" i="44"/>
  <c r="K12" i="71" s="1"/>
  <c r="K4" i="71" s="1"/>
  <c r="J16" i="85" l="1"/>
  <c r="J22" i="85" s="1"/>
  <c r="J18" i="85"/>
  <c r="O40" i="44"/>
  <c r="K6" i="71"/>
  <c r="N11" i="44"/>
  <c r="J6" i="84" l="1"/>
  <c r="K5" i="85"/>
  <c r="K7" i="85" s="1"/>
  <c r="K18" i="85" s="1"/>
  <c r="K13" i="71"/>
  <c r="O44" i="44"/>
  <c r="K16" i="85"/>
  <c r="K22" i="85" s="1"/>
  <c r="O9" i="44" l="1"/>
  <c r="L12" i="71" s="1"/>
  <c r="L4" i="71" s="1"/>
  <c r="K6" i="84"/>
  <c r="L6" i="71" l="1"/>
  <c r="O11" i="44"/>
  <c r="L5" i="85" l="1"/>
  <c r="L7" i="85" s="1"/>
  <c r="L13" i="71"/>
  <c r="L16" i="85" l="1"/>
  <c r="L22" i="85" s="1"/>
  <c r="L18" i="85"/>
  <c r="L6" i="84" l="1"/>
  <c r="I21" i="104" l="1"/>
  <c r="I20" i="104"/>
  <c r="K54" i="141" l="1"/>
  <c r="K20" i="104"/>
  <c r="J54" i="141"/>
  <c r="K21" i="104"/>
  <c r="I23" i="104"/>
  <c r="K23" i="104" l="1"/>
  <c r="K31" i="141"/>
  <c r="K45" i="141"/>
  <c r="K40" i="141"/>
  <c r="K17" i="141"/>
  <c r="K22" i="141"/>
  <c r="K21" i="141"/>
  <c r="K27" i="141"/>
  <c r="K39" i="141"/>
  <c r="K33" i="141"/>
  <c r="K32" i="141"/>
  <c r="K23" i="141"/>
  <c r="K47" i="141"/>
  <c r="K38" i="141"/>
  <c r="K51" i="141"/>
  <c r="K46" i="141"/>
  <c r="J47" i="141"/>
  <c r="J31" i="141"/>
  <c r="J51" i="141"/>
  <c r="J17" i="141"/>
  <c r="J32" i="141"/>
  <c r="J33" i="141"/>
  <c r="M33" i="141" s="1"/>
  <c r="Q33" i="141" s="1"/>
  <c r="C27" i="99" s="1"/>
  <c r="J21" i="141"/>
  <c r="J23" i="141"/>
  <c r="M23" i="141" s="1"/>
  <c r="J27" i="141"/>
  <c r="J46" i="141"/>
  <c r="J40" i="141"/>
  <c r="J45" i="141"/>
  <c r="J22" i="141"/>
  <c r="J38" i="141"/>
  <c r="J39" i="141"/>
  <c r="K24" i="141" l="1"/>
  <c r="M17" i="141"/>
  <c r="R17" i="141" s="1"/>
  <c r="C13" i="99" s="1"/>
  <c r="M40" i="141"/>
  <c r="M51" i="141"/>
  <c r="R51" i="141" s="1"/>
  <c r="C42" i="99" s="1"/>
  <c r="M46" i="141"/>
  <c r="Q46" i="141" s="1"/>
  <c r="C38" i="99" s="1"/>
  <c r="M31" i="141"/>
  <c r="J34" i="141"/>
  <c r="K41" i="141"/>
  <c r="M22" i="141"/>
  <c r="M27" i="141"/>
  <c r="R27" i="141" s="1"/>
  <c r="C21" i="99" s="1"/>
  <c r="M47" i="141"/>
  <c r="Q47" i="141" s="1"/>
  <c r="C39" i="99" s="1"/>
  <c r="J24" i="141"/>
  <c r="M21" i="141"/>
  <c r="M32" i="141"/>
  <c r="Q32" i="141" s="1"/>
  <c r="C26" i="99" s="1"/>
  <c r="K48" i="141"/>
  <c r="J48" i="141"/>
  <c r="M45" i="141"/>
  <c r="M39" i="141"/>
  <c r="Q39" i="141" s="1"/>
  <c r="M38" i="141"/>
  <c r="J41" i="141"/>
  <c r="K34" i="141"/>
  <c r="M24" i="141" l="1"/>
  <c r="R21" i="141" s="1"/>
  <c r="C16" i="99" s="1"/>
  <c r="M41" i="141"/>
  <c r="K55" i="141"/>
  <c r="J55" i="141"/>
  <c r="C32" i="99"/>
  <c r="Q38" i="141"/>
  <c r="Q45" i="141"/>
  <c r="C37" i="99" s="1"/>
  <c r="M48" i="141"/>
  <c r="M34" i="141"/>
  <c r="Q31" i="141"/>
  <c r="C25" i="99" s="1"/>
  <c r="R23" i="141" l="1"/>
  <c r="C18" i="99" s="1"/>
  <c r="R22" i="141"/>
  <c r="C17" i="99" s="1"/>
  <c r="P60" i="141"/>
  <c r="R60" i="141" s="1"/>
  <c r="P63" i="141" s="1"/>
  <c r="Q63" i="141" s="1"/>
  <c r="M54" i="141"/>
  <c r="R54" i="141" s="1"/>
  <c r="Q40" i="141"/>
  <c r="C33" i="99" s="1"/>
  <c r="C31" i="99"/>
  <c r="R63" i="141" l="1"/>
  <c r="N63" i="141"/>
  <c r="P64" i="141"/>
  <c r="R64" i="141" s="1"/>
  <c r="N64" i="141"/>
  <c r="Q64" i="14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<sst xmlns="http://schemas.openxmlformats.org/spreadsheetml/2006/main" count="1821" uniqueCount="291">
  <si>
    <t>TOTAL</t>
  </si>
  <si>
    <t>O&amp;M</t>
  </si>
  <si>
    <t>Programs</t>
  </si>
  <si>
    <t>Sub-Programs</t>
  </si>
  <si>
    <t>DISTRIBUTION</t>
  </si>
  <si>
    <t>Feeder Hardening</t>
  </si>
  <si>
    <t>Lateral Hardening</t>
  </si>
  <si>
    <t>UG</t>
  </si>
  <si>
    <t>OH</t>
  </si>
  <si>
    <t>Self Optimizing Grid</t>
  </si>
  <si>
    <t>Wood Pole Inspection (O&amp;M) / Replacement</t>
  </si>
  <si>
    <t>Pole Replacement</t>
  </si>
  <si>
    <t>Inspection</t>
  </si>
  <si>
    <t>Distribution - SUB TOTAL</t>
  </si>
  <si>
    <t>TRANSMISSION</t>
  </si>
  <si>
    <t>Structure Hardening</t>
  </si>
  <si>
    <t>Wood Pole Program</t>
  </si>
  <si>
    <t>Structure Inspections (O&amp;M)</t>
  </si>
  <si>
    <t>GOAB Automation</t>
  </si>
  <si>
    <t>Tower Replacements</t>
  </si>
  <si>
    <t>Tower Drone Inspections (O&amp;M)</t>
  </si>
  <si>
    <t>Tower Cathodic Protection</t>
  </si>
  <si>
    <t>OH Ground Wires</t>
  </si>
  <si>
    <t>Substation Flood Mitigation</t>
  </si>
  <si>
    <t>Loop Radially Fed Substations</t>
  </si>
  <si>
    <t>Substation Hardening</t>
  </si>
  <si>
    <t>Breaker Replacements &amp; Electromechanical Relays</t>
  </si>
  <si>
    <t>Transmission - SUB TOTAL</t>
  </si>
  <si>
    <t>VEG MGMT</t>
  </si>
  <si>
    <t>VM - Distribution</t>
  </si>
  <si>
    <t>VM - Transmission</t>
  </si>
  <si>
    <t>Vegetation Management - SUB TOTAL</t>
  </si>
  <si>
    <t xml:space="preserve">Distribution </t>
  </si>
  <si>
    <t>Rev Requirement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</si>
  <si>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</si>
  <si>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</si>
  <si>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</si>
  <si>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</si>
  <si>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</si>
  <si>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</si>
  <si>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</si>
  <si>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</si>
  <si>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</si>
  <si>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</si>
  <si>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Distribution</t>
  </si>
  <si>
    <t>Transmission</t>
  </si>
  <si>
    <t>Total</t>
  </si>
  <si>
    <t>Beg Bal</t>
  </si>
  <si>
    <t>Investment</t>
  </si>
  <si>
    <t>Accum Depr</t>
  </si>
  <si>
    <t>End Bal</t>
  </si>
  <si>
    <t>Avg Bal</t>
  </si>
  <si>
    <t>Return</t>
  </si>
  <si>
    <t>Property Tax</t>
  </si>
  <si>
    <t>Capital Rev Req</t>
  </si>
  <si>
    <t>Retail</t>
  </si>
  <si>
    <t>Distribution Rev Req</t>
  </si>
  <si>
    <t>Transmission Rev Req</t>
  </si>
  <si>
    <t>Duke Energy Florida</t>
  </si>
  <si>
    <t>Storm Protection Plan Cost Recovery Clause</t>
  </si>
  <si>
    <t>Initial Projection</t>
  </si>
  <si>
    <t>Summary of Projected Period Recovery Amount</t>
  </si>
  <si>
    <t>(in Dollars)</t>
  </si>
  <si>
    <t>Line</t>
  </si>
  <si>
    <t>Energy ($)</t>
  </si>
  <si>
    <t>Demand ($)</t>
  </si>
  <si>
    <t>Total ($)</t>
  </si>
  <si>
    <t>1.</t>
  </si>
  <si>
    <t>Total Jurisdictional Revenue Requirements for the Projected Period</t>
  </si>
  <si>
    <t>a.</t>
  </si>
  <si>
    <t>b.</t>
  </si>
  <si>
    <t>c.</t>
  </si>
  <si>
    <t>d.</t>
  </si>
  <si>
    <t>Total Projected Period Rev. Req.</t>
  </si>
  <si>
    <t>Jurisdictional Amount to Recovered/(Refunded) Adjusted for Taxes</t>
  </si>
  <si>
    <t xml:space="preserve">Revenue Tax Multiplier: </t>
  </si>
  <si>
    <t>Storm Protection Cost Recovery Clause</t>
  </si>
  <si>
    <t>Calculation of the Energy &amp; Demand Allocation % by Rate Class</t>
  </si>
  <si>
    <t xml:space="preserve"> </t>
  </si>
  <si>
    <t>number of hours in the year</t>
  </si>
  <si>
    <t>NCP</t>
  </si>
  <si>
    <t>at Source</t>
  </si>
  <si>
    <t>mWh Sales</t>
  </si>
  <si>
    <t>Load Factor</t>
  </si>
  <si>
    <t>Sales</t>
  </si>
  <si>
    <t>at Meter</t>
  </si>
  <si>
    <t>Delivery</t>
  </si>
  <si>
    <t>Demand</t>
  </si>
  <si>
    <t>(MW)</t>
  </si>
  <si>
    <t>Load</t>
  </si>
  <si>
    <t>Efficiency</t>
  </si>
  <si>
    <t>(mWh)</t>
  </si>
  <si>
    <t>Allocator</t>
  </si>
  <si>
    <t>Rate Class</t>
  </si>
  <si>
    <t>(%)</t>
  </si>
  <si>
    <t>Factor</t>
  </si>
  <si>
    <t>Residential</t>
  </si>
  <si>
    <t>RS-1, RST-1, RSL-1, RSL-2, RSS-1</t>
  </si>
  <si>
    <t>Secondary</t>
  </si>
  <si>
    <t>General Service Non-Demand</t>
  </si>
  <si>
    <t>GS-1, GST-1</t>
  </si>
  <si>
    <t>Primary</t>
  </si>
  <si>
    <t>General Service</t>
  </si>
  <si>
    <t>GS-2</t>
  </si>
  <si>
    <t>General Service Demand</t>
  </si>
  <si>
    <t>GSD-1, GSDT-1</t>
  </si>
  <si>
    <t>Secondary Del/ Primary Mtr</t>
  </si>
  <si>
    <t>Transm Del/ Primary Mtr</t>
  </si>
  <si>
    <t>SS-1</t>
  </si>
  <si>
    <t>Transm Del/ Transm Mtr</t>
  </si>
  <si>
    <t>Curtailable</t>
  </si>
  <si>
    <t>CS-1, CST-1, CS-2, CST-2, SS-3</t>
  </si>
  <si>
    <t>SS-3</t>
  </si>
  <si>
    <t>Interruptible</t>
  </si>
  <si>
    <t>Sec Del/Primary Mtr</t>
  </si>
  <si>
    <t>Primary Del / Primary Mtr</t>
  </si>
  <si>
    <t>Primary Del / Transm Mtr</t>
  </si>
  <si>
    <t>SS-2</t>
  </si>
  <si>
    <t>Lighting</t>
  </si>
  <si>
    <t>Notes:</t>
  </si>
  <si>
    <t>Column 3 / Column 5</t>
  </si>
  <si>
    <t>Column 6 excluding transmission service</t>
  </si>
  <si>
    <t>Column 6/ Total Column 6</t>
  </si>
  <si>
    <t>Column 8/ Total Column 8</t>
  </si>
  <si>
    <t>Calculation  Rate Factors by Rate Class</t>
  </si>
  <si>
    <t>Energy-</t>
  </si>
  <si>
    <t>Production</t>
  </si>
  <si>
    <t>Projected</t>
  </si>
  <si>
    <t>SPP</t>
  </si>
  <si>
    <t>Related</t>
  </si>
  <si>
    <t>Effective Sales</t>
  </si>
  <si>
    <t>Cost Recovery</t>
  </si>
  <si>
    <t>Costs</t>
  </si>
  <si>
    <t>at Meter Level</t>
  </si>
  <si>
    <t>Factors</t>
  </si>
  <si>
    <t>($)</t>
  </si>
  <si>
    <t>(cents/kWh)</t>
  </si>
  <si>
    <t>Do not print this -</t>
  </si>
  <si>
    <t>Voltage Factors:</t>
  </si>
  <si>
    <t>Transm</t>
  </si>
  <si>
    <t>Distri Primary</t>
  </si>
  <si>
    <t>TOTAL GS</t>
  </si>
  <si>
    <t>GSD-1, GSDT-1, SS-1</t>
  </si>
  <si>
    <t>TOTAL GSD</t>
  </si>
  <si>
    <t>CS-1, CST-1, CS-2, CST-2, CS-3, CST-3, SS-3</t>
  </si>
  <si>
    <t>TOTAL CS</t>
  </si>
  <si>
    <t>IS-1, IST-1, IS-2, IST-2, SS-2</t>
  </si>
  <si>
    <t>TOTAL IS</t>
  </si>
  <si>
    <t>LS-1</t>
  </si>
  <si>
    <t>5.</t>
  </si>
  <si>
    <t>WACC</t>
  </si>
  <si>
    <t>Deprecation</t>
  </si>
  <si>
    <t>Depreciation</t>
  </si>
  <si>
    <t>Capital Investment</t>
  </si>
  <si>
    <t>O&amp;M Spend</t>
  </si>
  <si>
    <t xml:space="preserve">Rates Impacts </t>
  </si>
  <si>
    <t>Assumptions used in 10 Year Rev Requirement Estimates</t>
  </si>
  <si>
    <t>Estimated SPP</t>
  </si>
  <si>
    <t>Total System Rev Req</t>
  </si>
  <si>
    <t>10-yr Plan</t>
  </si>
  <si>
    <t>25-6.030 (3)(h) An estimate of rate impacts for each of the first three years of the Storm</t>
  </si>
  <si>
    <t xml:space="preserve"> Protection Plan for the utility's typical residential, commercial, and industrial customers.</t>
  </si>
  <si>
    <t>25-6.030 (3)(g) An estimate of the annual jurisdictional revenue requirements for each year of the Storm Protection Plan.</t>
  </si>
  <si>
    <t>Incremental</t>
  </si>
  <si>
    <t>On-Going</t>
  </si>
  <si>
    <t>Automation</t>
  </si>
  <si>
    <t>C&amp;C</t>
  </si>
  <si>
    <t>UG Flood Mitigation</t>
  </si>
  <si>
    <t>FERC</t>
  </si>
  <si>
    <t>Dep Rate</t>
  </si>
  <si>
    <t>Weighted Avg</t>
  </si>
  <si>
    <t>% Inv</t>
  </si>
  <si>
    <t>Capital Inv</t>
  </si>
  <si>
    <t>Weighted Avg Depr Rate</t>
  </si>
  <si>
    <t>In-Service</t>
  </si>
  <si>
    <t>Weighted Average of Total 10-year SPP Investment by FERC asset class by Program</t>
  </si>
  <si>
    <t>Self-Optimizing Grid</t>
  </si>
  <si>
    <t>Underground Flood Mitigation</t>
  </si>
  <si>
    <t>Veg Management - Distribution</t>
  </si>
  <si>
    <t>Loop Radially Fed Substation</t>
  </si>
  <si>
    <t>Vegetation Management -Transmission</t>
  </si>
  <si>
    <t xml:space="preserve">SPP </t>
  </si>
  <si>
    <t>SOG</t>
  </si>
  <si>
    <t>Total Distribution</t>
  </si>
  <si>
    <t>Annual Revenue Requirements</t>
  </si>
  <si>
    <t>Total SPP</t>
  </si>
  <si>
    <t>Vegetation Management</t>
  </si>
  <si>
    <t>Vegetation Management Trans</t>
  </si>
  <si>
    <t>Total Transmission</t>
  </si>
  <si>
    <t>Total Revenue Requirements</t>
  </si>
  <si>
    <t>Distribution Programs Including Vegetation Management (Distribution)</t>
  </si>
  <si>
    <t>Transmission Programs  Including Vegetation Management (Transmission)</t>
  </si>
  <si>
    <t>2020-2029 Annual Revenue Req</t>
  </si>
  <si>
    <t>Total Distribution incl VM</t>
  </si>
  <si>
    <t>Total Transmission incl. VM</t>
  </si>
  <si>
    <t>($ Millions)</t>
  </si>
  <si>
    <t>SPP Incremental</t>
  </si>
  <si>
    <t>364 POLES AND FIXTURES</t>
  </si>
  <si>
    <t>367 UNDERGROUND CONDUCTOR</t>
  </si>
  <si>
    <t>365 OVERHEAD CONDUCTOR</t>
  </si>
  <si>
    <t>355 POLES AND FIXTURES</t>
  </si>
  <si>
    <t>356 OVERHEAD CONDUCTOR</t>
  </si>
  <si>
    <t>354 TOWERS AND FIXTURES</t>
  </si>
  <si>
    <t>358 UNDERGROUND CONDUCTOR</t>
  </si>
  <si>
    <t>Estimated Annual Jurisdictional Revenue Requirements for Each Year of the Storm Protection Plan</t>
  </si>
  <si>
    <t>O&amp;M $'s</t>
  </si>
  <si>
    <t xml:space="preserve">Retail Juris. Sep Factors </t>
  </si>
  <si>
    <t>Capital $'s</t>
  </si>
  <si>
    <t>Distribution Hardening Programs</t>
  </si>
  <si>
    <t>Transmission Hardening Programs</t>
  </si>
  <si>
    <t>Other</t>
  </si>
  <si>
    <t>Distribution Primary</t>
  </si>
  <si>
    <t>Billing KW</t>
  </si>
  <si>
    <t>Effective KW</t>
  </si>
  <si>
    <t>(kW)</t>
  </si>
  <si>
    <t>Total GSD, CS, IS</t>
  </si>
  <si>
    <t>SS-1, 2, 3  - $/kW-mo</t>
  </si>
  <si>
    <t>($/kW-mo)</t>
  </si>
  <si>
    <t>General Service Demand    ($kW-Mo)</t>
  </si>
  <si>
    <t>Curtailable    ($kW-Mo)</t>
  </si>
  <si>
    <t>Interruptible    ($kW-Mo)</t>
  </si>
  <si>
    <t>Total 2020 - 2032</t>
  </si>
  <si>
    <t>Projected Period: January 2023 through December 2023</t>
  </si>
  <si>
    <t>January 2023 - December 2023</t>
  </si>
  <si>
    <t>January 2024 - December 2024</t>
  </si>
  <si>
    <t>Projected Period: January 2024 through December 2024</t>
  </si>
  <si>
    <t>January 2025 - December 2025</t>
  </si>
  <si>
    <t>Projected Period: January 2025 through December 2025</t>
  </si>
  <si>
    <t>2030</t>
  </si>
  <si>
    <t>2031</t>
  </si>
  <si>
    <t>2023-2032</t>
  </si>
  <si>
    <t>2032</t>
  </si>
  <si>
    <t>Capital from Below</t>
  </si>
  <si>
    <t>O&amp;M from Below</t>
  </si>
  <si>
    <t>Overall</t>
  </si>
  <si>
    <t>12 CP</t>
  </si>
  <si>
    <t>12 CP &amp;</t>
  </si>
  <si>
    <t>Distrib.</t>
  </si>
  <si>
    <t>25% AD</t>
  </si>
  <si>
    <t>System</t>
  </si>
  <si>
    <t>Energy</t>
  </si>
  <si>
    <t>IS-2, IST-2</t>
  </si>
  <si>
    <t>Average 12CP load factor based on load research study filed July 30, 2021</t>
  </si>
  <si>
    <t>NCP load factor based on load research study filed July 30, 2021</t>
  </si>
  <si>
    <t>Projected kWh sales for the period January 2023 to December 2023</t>
  </si>
  <si>
    <t>Projected kWh sales for the period January 2023 to December 2023 excluding transmission service</t>
  </si>
  <si>
    <t>Based on system average line loss analysis for 2021</t>
  </si>
  <si>
    <t>Calculated:  (Column 3 / (8,760hours * Column 1)) x Column 5</t>
  </si>
  <si>
    <t>Calculated:  (Column 4 / (8,760hours * Column 2)) x Column 5</t>
  </si>
  <si>
    <t>Column 9/ Total Column 9</t>
  </si>
  <si>
    <t>Column 10 x 1/4 + Column 11 x 3/4</t>
  </si>
  <si>
    <t>(¢/kWh)</t>
  </si>
  <si>
    <t>CS-2, CST-2, CS-3, CST-3, SS-3</t>
  </si>
  <si>
    <t>IS-2, IST-2, SS-2</t>
  </si>
  <si>
    <t>Calculation of Standby Service kW Charges</t>
  </si>
  <si>
    <t>SPPCRC Cost</t>
  </si>
  <si>
    <t>Effective kW</t>
  </si>
  <si>
    <t>$/kW</t>
  </si>
  <si>
    <t>N/A</t>
  </si>
  <si>
    <t>LS-1 (Secondary)</t>
  </si>
  <si>
    <t>SPP Investment</t>
  </si>
  <si>
    <t>2023-2032 SPP Investment</t>
  </si>
  <si>
    <t>Including (Over) Under from Prior Periods</t>
  </si>
  <si>
    <t>7.61% - 2023 Projected WACC (updated with FL State Tax change)</t>
  </si>
  <si>
    <t>The demand related retail jurisdictional separation factors were taken from 2021 Settlment held flat for 2023-2032 (Distribution Primary or Transmission)</t>
  </si>
  <si>
    <t>Assumes Assets Placed In-Service may assume engineering lead time. Used half-year convention for depreciation, where appropriate. Ex: Pole Replacements</t>
  </si>
  <si>
    <t>2023 Projected Sales 6P &amp; 7P, used for 2024 &amp; 2025 Estimates as well</t>
  </si>
  <si>
    <t>2020-2022 Activity</t>
  </si>
  <si>
    <t>Calculation of Est. Rev Requirements 2023-2032 SPP SOG</t>
  </si>
  <si>
    <t>Lateral Hardening Pole Replace</t>
  </si>
  <si>
    <t>Feeder Hardening -Pole Replace</t>
  </si>
  <si>
    <t>SOG (Automation and C&amp;C)</t>
  </si>
  <si>
    <t>Automation &amp; C&amp;C</t>
  </si>
  <si>
    <t>SPP - Veg Mgt</t>
  </si>
  <si>
    <t>SPP VM</t>
  </si>
  <si>
    <t xml:space="preserve">Calculation of Est. Rev Requirements 2023-2032 SPP - Structure Hardening </t>
  </si>
  <si>
    <t>Calculation of Est. Rev Requirements 2023-2032 SPP - Loop Radially Fed Substation</t>
  </si>
  <si>
    <t>Calculation of Est. Rev Requirements 2023-2032 SPP - Substation Flood Mitigation</t>
  </si>
  <si>
    <t>SPP Veg Mngt</t>
  </si>
  <si>
    <t xml:space="preserve">Calculation of Est. Rev Requirements 2023-2032 SPP Lateral Hardening </t>
  </si>
  <si>
    <t>Calculation of Est. Rev Requirements 2023-2032 SPP -  Underground Flood Mitigation</t>
  </si>
  <si>
    <t>Calculation of Est. Rev Requirements 2023-2032  -  Veg Management - Distribution  - Historical Base</t>
  </si>
  <si>
    <t xml:space="preserve">Calculation of Est. Rev Requirements 2023-2032 SPP - Substation Hardening </t>
  </si>
  <si>
    <t xml:space="preserve">Calculation of Est. Rev Requirements 2023-2032 SPP - Vegetation Management -Transmission - </t>
  </si>
  <si>
    <t>Form 6P</t>
  </si>
  <si>
    <t xml:space="preserve">2023 Beginning Balances were estimated to assist in the Rate Making and Revenue Requirements for 2023-2032. </t>
  </si>
  <si>
    <t>Calculation of Est. Rev Requirements 2023-2032 SPP Feeder Hardening - Pole Replacement</t>
  </si>
  <si>
    <t xml:space="preserve">Calculation of Est. Rev Requirements 2023-2032 SPP Feeder Hardening </t>
  </si>
  <si>
    <t>Calculation of Est. Rev Requirements 2023-2032 SPP Lateral Hardening - Pole Replacements</t>
  </si>
  <si>
    <t>SPP - Veg Mngt</t>
  </si>
  <si>
    <t>SPP Program 2023-2032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</si>
</sst>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0.0%"/>
    <numFmt numFmtId="167" formatCode="_(* #,##0.0_);_(* \(#,##0.0\);_(* &quot;-&quot;??_);_(@_)"/>
    <numFmt numFmtId="168" formatCode="#,##0.0000000_);\(#,##0.0000000\)"/>
    <numFmt numFmtId="169" formatCode="#,##0.0000000"/>
    <numFmt numFmtId="170" formatCode="#,##0.0_);\(#,##0.0\)"/>
    <numFmt numFmtId="171" formatCode="_(&quot;$&quot;* #,##0_);_(&quot;$&quot;* \(#,##0\);_(&quot;$&quot;* &quot;-&quot;??_);_(@_)"/>
    <numFmt numFmtId="172" formatCode="#,##0.0000_);\(#,##0.0000\)"/>
    <numFmt numFmtId="173" formatCode="_(* #,##0.00000_);_(* \(#,##0.00000\);_(* &quot;-&quot;??_);_(@_)"/>
    <numFmt numFmtId="174" formatCode="_(* #,##0.000000_);_(* \(#,##0.000000\);_(* &quot;-&quot;??_);_(@_)"/>
    <numFmt numFmtId="175" formatCode="#,##0.000_);[Red]\(#,##0.000\)"/>
    <numFmt numFmtId="176" formatCode="#,##0.000_);\(#,##0.000\)"/>
    <numFmt numFmtId="177" formatCode="0.000%"/>
    <numFmt numFmtId="178" formatCode="#,##0.00000_);\(#,##0.00000\)"/>
    <numFmt numFmtId="179" formatCode="_(&quot;$&quot;* #,##0.0_);_(&quot;$&quot;* \(#,##0.0\);_(&quot;$&quot;* &quot;-&quot;??_);_(@_)"/>
    <numFmt numFmtId="180" formatCode="0_);\(0\)"/>
    <numFmt numFmtId="181" formatCode="#,##0.000000_);\(#,##0.000000\)"/>
    <numFmt numFmtId="182" formatCode="0.00000%"/>
    <numFmt numFmtId="183" formatCode="_(* #,##0.000_);_(* \(#,##0.000\);_(* &quot;-&quot;??_);_(@_)"/>
  </numFmts>
  <fonts count="45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u/>
      <sz val="12"/>
      <name val="Arial"/>
      <family val="2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2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37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2" fillId="0" borderId="0"/>
    <xf numFmtId="0" fontId="16" fillId="0" borderId="0"/>
    <xf numFmtId="37" fontId="16" fillId="0" borderId="0" applyBorder="0" applyProtection="0"/>
    <xf numFmtId="0" fontId="11" fillId="0" borderId="0"/>
    <xf numFmtId="37" fontId="16" fillId="0" borderId="0" applyBorder="0" applyProtection="0"/>
    <xf numFmtId="37" fontId="16" fillId="0" borderId="0"/>
    <xf numFmtId="0" fontId="16" fillId="0" borderId="0"/>
    <xf numFmtId="0" fontId="16" fillId="0" borderId="0"/>
    <xf numFmtId="37" fontId="16" fillId="0" borderId="0"/>
    <xf numFmtId="0" fontId="28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16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16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</cellStyleXfs>
  <cellXfs count="516">
    <xf numFmtId="37" fontId="0" fillId="0" borderId="0" xfId="0"/>
    <xf numFmtId="37" fontId="19" fillId="0" borderId="0" xfId="5" applyNumberFormat="1" applyFont="1" applyFill="1"/>
    <xf numFmtId="165" fontId="19" fillId="0" borderId="0" xfId="1" applyNumberFormat="1" applyFont="1" applyFill="1"/>
    <xf numFmtId="165" fontId="0" fillId="0" borderId="0" xfId="1" applyNumberFormat="1" applyFont="1"/>
    <xf numFmtId="37" fontId="16" fillId="0" borderId="0" xfId="0" applyFont="1" applyFill="1" applyProtection="1"/>
    <xf numFmtId="37" fontId="16" fillId="0" borderId="17" xfId="0" applyFont="1" applyFill="1" applyBorder="1" applyProtection="1"/>
    <xf numFmtId="37" fontId="16" fillId="0" borderId="17" xfId="0" applyNumberFormat="1" applyFont="1" applyFill="1" applyBorder="1" applyProtection="1"/>
    <xf numFmtId="37" fontId="16" fillId="0" borderId="0" xfId="0" applyFont="1" applyFill="1"/>
    <xf numFmtId="37" fontId="16" fillId="0" borderId="0" xfId="0" quotePrefix="1" applyNumberFormat="1" applyFont="1" applyFill="1" applyProtection="1"/>
    <xf numFmtId="37" fontId="16" fillId="0" borderId="0" xfId="0" applyNumberFormat="1" applyFont="1" applyFill="1" applyProtection="1"/>
    <xf numFmtId="168" fontId="16" fillId="0" borderId="0" xfId="0" applyNumberFormat="1" applyFont="1" applyFill="1" applyProtection="1"/>
    <xf numFmtId="169" fontId="16" fillId="0" borderId="0" xfId="0" applyNumberFormat="1" applyFont="1" applyFill="1"/>
    <xf numFmtId="168" fontId="16" fillId="0" borderId="0" xfId="0" applyNumberFormat="1" applyFont="1" applyFill="1" applyAlignment="1" applyProtection="1"/>
    <xf numFmtId="37" fontId="17" fillId="0" borderId="0" xfId="0" applyFont="1" applyFill="1"/>
    <xf numFmtId="165" fontId="16" fillId="0" borderId="0" xfId="1" applyNumberFormat="1" applyFont="1" applyFill="1"/>
    <xf numFmtId="37" fontId="16" fillId="0" borderId="0" xfId="0" applyFont="1" applyFill="1" applyBorder="1" applyProtection="1"/>
    <xf numFmtId="37" fontId="0" fillId="0" borderId="0" xfId="0" applyBorder="1"/>
    <xf numFmtId="37" fontId="16" fillId="0" borderId="0" xfId="0" applyFont="1" applyAlignment="1">
      <alignment horizontal="right" vertical="center"/>
    </xf>
    <xf numFmtId="0" fontId="16" fillId="0" borderId="0" xfId="6" applyNumberFormat="1" applyFont="1"/>
    <xf numFmtId="0" fontId="16" fillId="0" borderId="0" xfId="7" applyFont="1" applyAlignment="1">
      <alignment horizontal="right"/>
    </xf>
    <xf numFmtId="37" fontId="16" fillId="0" borderId="0" xfId="6" applyFont="1"/>
    <xf numFmtId="37" fontId="16" fillId="0" borderId="0" xfId="6" applyFont="1" applyAlignment="1" applyProtection="1">
      <alignment horizontal="centerContinuous"/>
    </xf>
    <xf numFmtId="37" fontId="17" fillId="0" borderId="0" xfId="6" applyFont="1" applyAlignment="1" applyProtection="1">
      <alignment horizontal="centerContinuous"/>
    </xf>
    <xf numFmtId="0" fontId="16" fillId="0" borderId="0" xfId="6" applyNumberFormat="1" applyFont="1" applyAlignment="1">
      <alignment horizontal="center"/>
    </xf>
    <xf numFmtId="37" fontId="16" fillId="0" borderId="19" xfId="6" applyFont="1" applyBorder="1" applyProtection="1"/>
    <xf numFmtId="37" fontId="16" fillId="0" borderId="0" xfId="6" applyFont="1" applyBorder="1" applyProtection="1"/>
    <xf numFmtId="37" fontId="16" fillId="0" borderId="0" xfId="6" applyFont="1" applyProtection="1"/>
    <xf numFmtId="37" fontId="16" fillId="0" borderId="19" xfId="6" applyFont="1" applyBorder="1" applyAlignment="1" applyProtection="1">
      <alignment horizontal="center"/>
    </xf>
    <xf numFmtId="0" fontId="16" fillId="0" borderId="19" xfId="6" applyNumberFormat="1" applyFont="1" applyBorder="1" applyAlignment="1" applyProtection="1">
      <alignment horizontal="center"/>
    </xf>
    <xf numFmtId="37" fontId="16" fillId="0" borderId="0" xfId="6" quotePrefix="1" applyFont="1"/>
    <xf numFmtId="37" fontId="16" fillId="0" borderId="0" xfId="6" applyFont="1" applyBorder="1" applyAlignment="1"/>
    <xf numFmtId="37" fontId="16" fillId="0" borderId="0" xfId="6" applyFont="1" applyBorder="1"/>
    <xf numFmtId="37" fontId="16" fillId="0" borderId="0" xfId="6" applyFont="1" applyFill="1" applyAlignment="1">
      <alignment horizontal="right"/>
    </xf>
    <xf numFmtId="37" fontId="16" fillId="0" borderId="0" xfId="8" applyFont="1" applyFill="1"/>
    <xf numFmtId="171" fontId="16" fillId="0" borderId="0" xfId="2" applyNumberFormat="1" applyFont="1"/>
    <xf numFmtId="37" fontId="16" fillId="0" borderId="0" xfId="6" applyFont="1" applyFill="1"/>
    <xf numFmtId="171" fontId="16" fillId="0" borderId="0" xfId="2" applyNumberFormat="1" applyFont="1" applyProtection="1"/>
    <xf numFmtId="37" fontId="16" fillId="0" borderId="0" xfId="6" applyFont="1" applyFill="1" applyProtection="1"/>
    <xf numFmtId="171" fontId="16" fillId="0" borderId="19" xfId="2" applyNumberFormat="1" applyFont="1" applyBorder="1" applyProtection="1"/>
    <xf numFmtId="171" fontId="16" fillId="0" borderId="19" xfId="2" applyNumberFormat="1" applyFont="1" applyBorder="1"/>
    <xf numFmtId="37" fontId="16" fillId="0" borderId="0" xfId="6" quotePrefix="1" applyFont="1" applyFill="1" applyAlignment="1">
      <alignment horizontal="right"/>
    </xf>
    <xf numFmtId="37" fontId="16" fillId="0" borderId="0" xfId="6" quotePrefix="1" applyFont="1" applyFill="1" applyAlignment="1">
      <alignment horizontal="left"/>
    </xf>
    <xf numFmtId="172" fontId="16" fillId="0" borderId="0" xfId="6" applyNumberFormat="1" applyFont="1"/>
    <xf numFmtId="171" fontId="16" fillId="0" borderId="20" xfId="2" applyNumberFormat="1" applyFont="1" applyBorder="1"/>
    <xf numFmtId="37" fontId="16" fillId="0" borderId="0" xfId="6" applyFont="1" applyAlignment="1">
      <alignment horizontal="right"/>
    </xf>
    <xf numFmtId="173" fontId="16" fillId="0" borderId="0" xfId="1" applyNumberFormat="1" applyFont="1"/>
    <xf numFmtId="37" fontId="23" fillId="0" borderId="0" xfId="5" applyNumberFormat="1" applyFont="1" applyAlignment="1">
      <alignment horizontal="right"/>
    </xf>
    <xf numFmtId="37" fontId="23" fillId="0" borderId="0" xfId="5" applyNumberFormat="1" applyFont="1"/>
    <xf numFmtId="37" fontId="24" fillId="0" borderId="0" xfId="5" applyNumberFormat="1" applyFont="1" applyAlignment="1">
      <alignment horizontal="right"/>
    </xf>
    <xf numFmtId="37" fontId="24" fillId="0" borderId="0" xfId="5" applyNumberFormat="1" applyFont="1"/>
    <xf numFmtId="37" fontId="24" fillId="0" borderId="0" xfId="5" applyNumberFormat="1" applyFont="1" applyAlignment="1">
      <alignment horizontal="centerContinuous"/>
    </xf>
    <xf numFmtId="37" fontId="23" fillId="0" borderId="0" xfId="5" applyNumberFormat="1" applyFont="1" applyAlignment="1">
      <alignment horizontal="center"/>
    </xf>
    <xf numFmtId="37" fontId="23" fillId="0" borderId="0" xfId="5" quotePrefix="1" applyNumberFormat="1" applyFont="1" applyAlignment="1">
      <alignment horizontal="center"/>
    </xf>
    <xf numFmtId="17" fontId="25" fillId="0" borderId="21" xfId="5" quotePrefix="1" applyNumberFormat="1" applyFont="1" applyBorder="1" applyAlignment="1">
      <alignment horizontal="center"/>
    </xf>
    <xf numFmtId="17" fontId="23" fillId="0" borderId="21" xfId="5" applyNumberFormat="1" applyFont="1" applyBorder="1" applyAlignment="1">
      <alignment horizontal="center"/>
    </xf>
    <xf numFmtId="37" fontId="23" fillId="0" borderId="0" xfId="5" applyNumberFormat="1" applyFont="1" applyFill="1"/>
    <xf numFmtId="37" fontId="22" fillId="0" borderId="0" xfId="5" applyNumberFormat="1" applyFont="1"/>
    <xf numFmtId="37" fontId="23" fillId="0" borderId="0" xfId="5" applyNumberFormat="1" applyFont="1" applyFill="1" applyBorder="1"/>
    <xf numFmtId="177" fontId="23" fillId="0" borderId="0" xfId="3" applyNumberFormat="1" applyFont="1" applyFill="1" applyBorder="1"/>
    <xf numFmtId="177" fontId="23" fillId="0" borderId="8" xfId="3" applyNumberFormat="1" applyFont="1" applyFill="1" applyBorder="1"/>
    <xf numFmtId="165" fontId="23" fillId="0" borderId="0" xfId="1" applyNumberFormat="1" applyFont="1" applyFill="1" applyBorder="1" applyProtection="1"/>
    <xf numFmtId="177" fontId="23" fillId="0" borderId="0" xfId="3" applyNumberFormat="1" applyFont="1" applyFill="1" applyBorder="1" applyProtection="1"/>
    <xf numFmtId="165" fontId="23" fillId="0" borderId="0" xfId="1" applyNumberFormat="1" applyFont="1" applyFill="1" applyProtection="1"/>
    <xf numFmtId="177" fontId="23" fillId="0" borderId="0" xfId="3" applyNumberFormat="1" applyFont="1" applyFill="1" applyProtection="1"/>
    <xf numFmtId="165" fontId="23" fillId="0" borderId="0" xfId="1" applyNumberFormat="1" applyFont="1" applyFill="1"/>
    <xf numFmtId="177" fontId="23" fillId="0" borderId="0" xfId="3" applyNumberFormat="1" applyFont="1" applyFill="1"/>
    <xf numFmtId="177" fontId="26" fillId="0" borderId="0" xfId="3" applyNumberFormat="1" applyFont="1" applyFill="1"/>
    <xf numFmtId="37" fontId="23" fillId="0" borderId="18" xfId="5" applyNumberFormat="1" applyFont="1" applyBorder="1"/>
    <xf numFmtId="170" fontId="23" fillId="0" borderId="18" xfId="5" applyNumberFormat="1" applyFont="1" applyBorder="1"/>
    <xf numFmtId="177" fontId="23" fillId="0" borderId="18" xfId="3" applyNumberFormat="1" applyFont="1" applyFill="1" applyBorder="1"/>
    <xf numFmtId="177" fontId="23" fillId="0" borderId="0" xfId="5" applyNumberFormat="1" applyFont="1"/>
    <xf numFmtId="37" fontId="27" fillId="0" borderId="0" xfId="5" applyNumberFormat="1" applyFont="1" applyAlignment="1" applyProtection="1">
      <alignment horizontal="centerContinuous"/>
    </xf>
    <xf numFmtId="37" fontId="19" fillId="0" borderId="0" xfId="5" applyNumberFormat="1" applyFont="1"/>
    <xf numFmtId="37" fontId="18" fillId="0" borderId="0" xfId="5" applyNumberFormat="1" applyFont="1"/>
    <xf numFmtId="37" fontId="18" fillId="0" borderId="0" xfId="5" applyNumberFormat="1" applyFont="1" applyAlignment="1">
      <alignment horizontal="centerContinuous"/>
    </xf>
    <xf numFmtId="37" fontId="19" fillId="0" borderId="0" xfId="5" applyNumberFormat="1" applyFont="1" applyAlignment="1">
      <alignment horizontal="center"/>
    </xf>
    <xf numFmtId="165" fontId="19" fillId="0" borderId="0" xfId="1" applyNumberFormat="1" applyFont="1" applyFill="1" applyAlignment="1">
      <alignment horizontal="center"/>
    </xf>
    <xf numFmtId="37" fontId="19" fillId="0" borderId="0" xfId="5" applyNumberFormat="1" applyFont="1" applyProtection="1"/>
    <xf numFmtId="17" fontId="19" fillId="0" borderId="21" xfId="5" applyNumberFormat="1" applyFont="1" applyBorder="1" applyAlignment="1">
      <alignment horizontal="center"/>
    </xf>
    <xf numFmtId="165" fontId="19" fillId="0" borderId="21" xfId="1" applyNumberFormat="1" applyFont="1" applyFill="1" applyBorder="1" applyAlignment="1">
      <alignment horizontal="center"/>
    </xf>
    <xf numFmtId="37" fontId="27" fillId="0" borderId="0" xfId="5" applyNumberFormat="1" applyFont="1"/>
    <xf numFmtId="39" fontId="19" fillId="0" borderId="0" xfId="5" applyNumberFormat="1" applyFont="1"/>
    <xf numFmtId="176" fontId="18" fillId="0" borderId="0" xfId="5" applyNumberFormat="1" applyFont="1" applyFill="1" applyBorder="1" applyProtection="1"/>
    <xf numFmtId="37" fontId="19" fillId="0" borderId="0" xfId="5" applyNumberFormat="1" applyFont="1" applyFill="1" applyBorder="1"/>
    <xf numFmtId="165" fontId="18" fillId="0" borderId="8" xfId="1" applyNumberFormat="1" applyFont="1" applyFill="1" applyBorder="1"/>
    <xf numFmtId="37" fontId="18" fillId="0" borderId="0" xfId="12" applyFont="1"/>
    <xf numFmtId="177" fontId="19" fillId="0" borderId="0" xfId="5" applyNumberFormat="1" applyFont="1"/>
    <xf numFmtId="37" fontId="19" fillId="0" borderId="0" xfId="5" applyNumberFormat="1" applyFont="1" applyAlignment="1">
      <alignment horizontal="right"/>
    </xf>
    <xf numFmtId="5" fontId="19" fillId="0" borderId="0" xfId="3" applyNumberFormat="1" applyFont="1" applyFill="1"/>
    <xf numFmtId="176" fontId="18" fillId="0" borderId="0" xfId="5" applyNumberFormat="1" applyFont="1" applyFill="1" applyAlignment="1">
      <alignment horizontal="left"/>
    </xf>
    <xf numFmtId="178" fontId="18" fillId="0" borderId="0" xfId="5" applyNumberFormat="1" applyFont="1" applyFill="1" applyBorder="1" applyAlignment="1" applyProtection="1">
      <alignment horizontal="left"/>
    </xf>
    <xf numFmtId="178" fontId="18" fillId="0" borderId="0" xfId="5" applyNumberFormat="1" applyFont="1" applyFill="1" applyAlignment="1">
      <alignment horizontal="left"/>
    </xf>
    <xf numFmtId="37" fontId="19" fillId="0" borderId="0" xfId="5" applyNumberFormat="1" applyFont="1" applyFill="1" applyAlignment="1">
      <alignment horizontal="left"/>
    </xf>
    <xf numFmtId="37" fontId="19" fillId="0" borderId="0" xfId="5" applyNumberFormat="1" applyFont="1" applyAlignment="1">
      <alignment horizontal="left"/>
    </xf>
    <xf numFmtId="165" fontId="19" fillId="0" borderId="27" xfId="1" applyNumberFormat="1" applyFont="1" applyFill="1" applyBorder="1"/>
    <xf numFmtId="37" fontId="18" fillId="0" borderId="27" xfId="5" applyNumberFormat="1" applyFont="1" applyFill="1" applyBorder="1"/>
    <xf numFmtId="37" fontId="16" fillId="0" borderId="27" xfId="0" applyFont="1" applyFill="1" applyBorder="1" applyProtection="1"/>
    <xf numFmtId="37" fontId="17" fillId="0" borderId="0" xfId="0" applyFont="1" applyFill="1" applyBorder="1" applyAlignment="1" applyProtection="1">
      <alignment horizontal="center" vertical="center"/>
    </xf>
    <xf numFmtId="169" fontId="16" fillId="0" borderId="0" xfId="0" applyNumberFormat="1" applyFont="1" applyFill="1" applyBorder="1"/>
    <xf numFmtId="37" fontId="16" fillId="0" borderId="29" xfId="0" applyFont="1" applyFill="1" applyBorder="1" applyProtection="1"/>
    <xf numFmtId="37" fontId="16" fillId="0" borderId="22" xfId="0" applyFont="1" applyFill="1" applyBorder="1" applyAlignment="1">
      <alignment horizontal="center" vertical="center"/>
    </xf>
    <xf numFmtId="37" fontId="18" fillId="0" borderId="23" xfId="5" applyNumberFormat="1" applyFont="1" applyFill="1" applyBorder="1"/>
    <xf numFmtId="37" fontId="19" fillId="0" borderId="27" xfId="5" applyNumberFormat="1" applyFont="1" applyFill="1" applyBorder="1"/>
    <xf numFmtId="165" fontId="17" fillId="0" borderId="0" xfId="1" applyNumberFormat="1" applyFont="1" applyFill="1" applyBorder="1" applyProtection="1"/>
    <xf numFmtId="37" fontId="16" fillId="0" borderId="27" xfId="0" applyFont="1" applyFill="1" applyBorder="1"/>
    <xf numFmtId="37" fontId="16" fillId="0" borderId="0" xfId="0" applyFont="1" applyFill="1" applyBorder="1" applyAlignment="1" applyProtection="1">
      <alignment horizontal="center" vertical="center"/>
    </xf>
    <xf numFmtId="37" fontId="16" fillId="0" borderId="0" xfId="0" applyFont="1" applyFill="1" applyBorder="1" applyAlignment="1">
      <alignment horizontal="center" vertical="center"/>
    </xf>
    <xf numFmtId="37" fontId="16" fillId="0" borderId="0" xfId="0" applyFont="1" applyFill="1" applyBorder="1"/>
    <xf numFmtId="37" fontId="16" fillId="0" borderId="22" xfId="0" applyFont="1" applyFill="1" applyBorder="1"/>
    <xf numFmtId="169" fontId="16" fillId="0" borderId="22" xfId="0" applyNumberFormat="1" applyFont="1" applyFill="1" applyBorder="1"/>
    <xf numFmtId="39" fontId="0" fillId="0" borderId="0" xfId="0" applyNumberFormat="1" applyBorder="1"/>
    <xf numFmtId="37" fontId="0" fillId="0" borderId="18" xfId="0" applyBorder="1"/>
    <xf numFmtId="179" fontId="17" fillId="0" borderId="22" xfId="2" applyNumberFormat="1" applyFont="1" applyBorder="1"/>
    <xf numFmtId="179" fontId="17" fillId="0" borderId="30" xfId="2" applyNumberFormat="1" applyFont="1" applyBorder="1"/>
    <xf numFmtId="37" fontId="0" fillId="0" borderId="0" xfId="0" applyFont="1" applyFill="1" applyBorder="1"/>
    <xf numFmtId="0" fontId="10" fillId="0" borderId="0" xfId="15" applyFill="1"/>
    <xf numFmtId="0" fontId="10" fillId="0" borderId="0" xfId="15" applyFill="1" applyAlignment="1">
      <alignment vertical="center"/>
    </xf>
    <xf numFmtId="37" fontId="0" fillId="0" borderId="0" xfId="0" applyFill="1" applyBorder="1"/>
    <xf numFmtId="165" fontId="0" fillId="0" borderId="0" xfId="1" applyNumberFormat="1" applyFont="1" applyFill="1" applyBorder="1"/>
    <xf numFmtId="165" fontId="17" fillId="0" borderId="0" xfId="1" applyNumberFormat="1" applyFont="1" applyFill="1" applyBorder="1"/>
    <xf numFmtId="37" fontId="0" fillId="0" borderId="0" xfId="0" applyFill="1" applyBorder="1" applyAlignment="1">
      <alignment horizontal="left" indent="1"/>
    </xf>
    <xf numFmtId="164" fontId="13" fillId="0" borderId="15" xfId="18" applyNumberFormat="1" applyFont="1" applyFill="1" applyBorder="1"/>
    <xf numFmtId="164" fontId="13" fillId="0" borderId="36" xfId="18" applyNumberFormat="1" applyFont="1" applyFill="1" applyBorder="1"/>
    <xf numFmtId="10" fontId="13" fillId="0" borderId="0" xfId="3" applyNumberFormat="1" applyFont="1" applyFill="1" applyAlignment="1">
      <alignment vertical="center"/>
    </xf>
    <xf numFmtId="37" fontId="0" fillId="0" borderId="0" xfId="0" applyFont="1" applyFill="1" applyBorder="1" applyProtection="1"/>
    <xf numFmtId="37" fontId="17" fillId="0" borderId="0" xfId="0" quotePrefix="1" applyFont="1" applyAlignment="1">
      <alignment horizontal="center"/>
    </xf>
    <xf numFmtId="165" fontId="0" fillId="0" borderId="0" xfId="1" applyNumberFormat="1" applyFont="1" applyAlignment="1">
      <alignment horizontal="center"/>
    </xf>
    <xf numFmtId="37" fontId="0" fillId="3" borderId="0" xfId="0" applyFill="1"/>
    <xf numFmtId="37" fontId="0" fillId="0" borderId="0" xfId="0" applyFill="1"/>
    <xf numFmtId="165" fontId="17" fillId="0" borderId="0" xfId="1" applyNumberFormat="1" applyFont="1" applyAlignment="1">
      <alignment horizontal="center"/>
    </xf>
    <xf numFmtId="37" fontId="0" fillId="4" borderId="0" xfId="0" applyFill="1"/>
    <xf numFmtId="37" fontId="17" fillId="0" borderId="0" xfId="0" applyFont="1" applyAlignment="1">
      <alignment horizontal="center"/>
    </xf>
    <xf numFmtId="176" fontId="0" fillId="0" borderId="0" xfId="0" applyNumberFormat="1"/>
    <xf numFmtId="0" fontId="7" fillId="0" borderId="0" xfId="15" applyFont="1" applyFill="1"/>
    <xf numFmtId="0" fontId="13" fillId="0" borderId="0" xfId="15" applyFont="1" applyFill="1" applyAlignment="1">
      <alignment vertical="center"/>
    </xf>
    <xf numFmtId="0" fontId="13" fillId="0" borderId="0" xfId="15" applyFont="1" applyFill="1"/>
    <xf numFmtId="10" fontId="0" fillId="0" borderId="0" xfId="3" applyNumberFormat="1" applyFont="1" applyFill="1"/>
    <xf numFmtId="37" fontId="17" fillId="0" borderId="0" xfId="0" quotePrefix="1" applyNumberFormat="1" applyFont="1" applyFill="1" applyBorder="1" applyAlignment="1">
      <alignment horizontal="center"/>
    </xf>
    <xf numFmtId="37" fontId="0" fillId="0" borderId="0" xfId="0" applyNumberFormat="1" applyFill="1" applyBorder="1"/>
    <xf numFmtId="10" fontId="0" fillId="0" borderId="0" xfId="3" applyNumberFormat="1" applyFont="1" applyFill="1" applyBorder="1"/>
    <xf numFmtId="166" fontId="0" fillId="0" borderId="0" xfId="3" applyNumberFormat="1" applyFont="1" applyFill="1" applyBorder="1"/>
    <xf numFmtId="167" fontId="17" fillId="0" borderId="0" xfId="1" applyNumberFormat="1" applyFont="1" applyFill="1" applyBorder="1"/>
    <xf numFmtId="37" fontId="0" fillId="0" borderId="0" xfId="0" applyNumberFormat="1" applyFill="1"/>
    <xf numFmtId="9" fontId="0" fillId="0" borderId="0" xfId="3" applyFont="1" applyFill="1" applyBorder="1"/>
    <xf numFmtId="37" fontId="30" fillId="5" borderId="23" xfId="0" applyFont="1" applyFill="1" applyBorder="1" applyAlignment="1">
      <alignment horizontal="center"/>
    </xf>
    <xf numFmtId="37" fontId="17" fillId="5" borderId="25" xfId="0" quotePrefix="1" applyFont="1" applyFill="1" applyBorder="1" applyAlignment="1">
      <alignment horizontal="center"/>
    </xf>
    <xf numFmtId="37" fontId="17" fillId="5" borderId="26" xfId="0" quotePrefix="1" applyFont="1" applyFill="1" applyBorder="1" applyAlignment="1">
      <alignment horizontal="center"/>
    </xf>
    <xf numFmtId="37" fontId="0" fillId="5" borderId="29" xfId="0" applyFill="1" applyBorder="1"/>
    <xf numFmtId="170" fontId="0" fillId="5" borderId="22" xfId="0" applyNumberFormat="1" applyFill="1" applyBorder="1"/>
    <xf numFmtId="170" fontId="0" fillId="5" borderId="30" xfId="0" applyNumberFormat="1" applyFill="1" applyBorder="1"/>
    <xf numFmtId="0" fontId="0" fillId="0" borderId="0" xfId="6" applyNumberFormat="1" applyFont="1" applyAlignment="1">
      <alignment horizontal="center"/>
    </xf>
    <xf numFmtId="37" fontId="29" fillId="0" borderId="29" xfId="0" applyFont="1" applyBorder="1" applyAlignment="1">
      <alignment horizontal="center"/>
    </xf>
    <xf numFmtId="37" fontId="17" fillId="2" borderId="40" xfId="0" applyFont="1" applyFill="1" applyBorder="1" applyAlignment="1">
      <alignment horizontal="centerContinuous"/>
    </xf>
    <xf numFmtId="37" fontId="31" fillId="7" borderId="23" xfId="0" applyFont="1" applyFill="1" applyBorder="1" applyAlignment="1">
      <alignment horizontal="center"/>
    </xf>
    <xf numFmtId="37" fontId="31" fillId="7" borderId="25" xfId="0" quotePrefix="1" applyNumberFormat="1" applyFont="1" applyFill="1" applyBorder="1" applyAlignment="1">
      <alignment horizontal="center"/>
    </xf>
    <xf numFmtId="37" fontId="31" fillId="7" borderId="26" xfId="0" quotePrefix="1" applyNumberFormat="1" applyFont="1" applyFill="1" applyBorder="1" applyAlignment="1">
      <alignment horizontal="center"/>
    </xf>
    <xf numFmtId="49" fontId="19" fillId="6" borderId="0" xfId="5" applyNumberFormat="1" applyFont="1" applyFill="1" applyBorder="1" applyProtection="1"/>
    <xf numFmtId="176" fontId="18" fillId="6" borderId="0" xfId="5" applyNumberFormat="1" applyFont="1" applyFill="1" applyBorder="1" applyProtection="1"/>
    <xf numFmtId="37" fontId="19" fillId="6" borderId="0" xfId="5" quotePrefix="1" applyNumberFormat="1" applyFont="1" applyFill="1" applyBorder="1"/>
    <xf numFmtId="178" fontId="18" fillId="6" borderId="0" xfId="5" applyNumberFormat="1" applyFont="1" applyFill="1" applyBorder="1"/>
    <xf numFmtId="178" fontId="18" fillId="6" borderId="0" xfId="5" applyNumberFormat="1" applyFont="1" applyFill="1" applyBorder="1" applyProtection="1"/>
    <xf numFmtId="49" fontId="18" fillId="6" borderId="0" xfId="5" applyNumberFormat="1" applyFont="1" applyFill="1" applyBorder="1" applyProtection="1"/>
    <xf numFmtId="37" fontId="18" fillId="6" borderId="0" xfId="5" applyNumberFormat="1" applyFont="1" applyFill="1" applyBorder="1"/>
    <xf numFmtId="37" fontId="19" fillId="6" borderId="0" xfId="5" quotePrefix="1" applyNumberFormat="1" applyFont="1" applyFill="1" applyBorder="1" applyProtection="1"/>
    <xf numFmtId="49" fontId="19" fillId="6" borderId="0" xfId="12" applyNumberFormat="1" applyFont="1" applyFill="1" applyBorder="1" applyProtection="1"/>
    <xf numFmtId="49" fontId="18" fillId="6" borderId="0" xfId="12" applyNumberFormat="1" applyFont="1" applyFill="1" applyBorder="1" applyProtection="1"/>
    <xf numFmtId="37" fontId="33" fillId="7" borderId="0" xfId="5" applyNumberFormat="1" applyFont="1" applyFill="1" applyBorder="1" applyAlignment="1">
      <alignment horizontal="center"/>
    </xf>
    <xf numFmtId="17" fontId="33" fillId="7" borderId="0" xfId="5" applyNumberFormat="1" applyFont="1" applyFill="1" applyBorder="1" applyAlignment="1">
      <alignment horizontal="center"/>
    </xf>
    <xf numFmtId="37" fontId="33" fillId="7" borderId="22" xfId="5" applyNumberFormat="1" applyFont="1" applyFill="1" applyBorder="1" applyProtection="1"/>
    <xf numFmtId="37" fontId="33" fillId="7" borderId="22" xfId="5" quotePrefix="1" applyNumberFormat="1" applyFont="1" applyFill="1" applyBorder="1" applyAlignment="1">
      <alignment horizontal="center"/>
    </xf>
    <xf numFmtId="37" fontId="32" fillId="7" borderId="23" xfId="0" applyFont="1" applyFill="1" applyBorder="1"/>
    <xf numFmtId="37" fontId="33" fillId="7" borderId="25" xfId="5" applyNumberFormat="1" applyFont="1" applyFill="1" applyBorder="1" applyAlignment="1" applyProtection="1">
      <alignment horizontal="centerContinuous"/>
    </xf>
    <xf numFmtId="37" fontId="33" fillId="7" borderId="25" xfId="5" applyNumberFormat="1" applyFont="1" applyFill="1" applyBorder="1"/>
    <xf numFmtId="37" fontId="34" fillId="7" borderId="27" xfId="5" applyNumberFormat="1" applyFont="1" applyFill="1" applyBorder="1" applyAlignment="1" applyProtection="1">
      <alignment horizontal="center"/>
    </xf>
    <xf numFmtId="37" fontId="34" fillId="7" borderId="0" xfId="5" applyNumberFormat="1" applyFont="1" applyFill="1" applyBorder="1" applyAlignment="1" applyProtection="1">
      <alignment horizontal="center"/>
    </xf>
    <xf numFmtId="37" fontId="33" fillId="7" borderId="28" xfId="5" applyNumberFormat="1" applyFont="1" applyFill="1" applyBorder="1" applyAlignment="1">
      <alignment horizontal="center"/>
    </xf>
    <xf numFmtId="37" fontId="33" fillId="7" borderId="0" xfId="5" applyNumberFormat="1" applyFont="1" applyFill="1" applyBorder="1" applyAlignment="1" applyProtection="1">
      <alignment horizontal="center"/>
    </xf>
    <xf numFmtId="37" fontId="33" fillId="7" borderId="28" xfId="5" applyNumberFormat="1" applyFont="1" applyFill="1" applyBorder="1" applyAlignment="1" applyProtection="1">
      <alignment horizontal="center"/>
    </xf>
    <xf numFmtId="37" fontId="34" fillId="7" borderId="27" xfId="5" applyNumberFormat="1" applyFont="1" applyFill="1" applyBorder="1" applyProtection="1"/>
    <xf numFmtId="37" fontId="34" fillId="7" borderId="0" xfId="5" applyNumberFormat="1" applyFont="1" applyFill="1" applyBorder="1" applyProtection="1"/>
    <xf numFmtId="17" fontId="33" fillId="7" borderId="28" xfId="5" applyNumberFormat="1" applyFont="1" applyFill="1" applyBorder="1" applyAlignment="1">
      <alignment horizontal="center"/>
    </xf>
    <xf numFmtId="37" fontId="33" fillId="7" borderId="43" xfId="5" applyNumberFormat="1" applyFont="1" applyFill="1" applyBorder="1" applyProtection="1"/>
    <xf numFmtId="37" fontId="33" fillId="7" borderId="30" xfId="5" quotePrefix="1" applyNumberFormat="1" applyFont="1" applyFill="1" applyBorder="1" applyAlignment="1">
      <alignment horizontal="center"/>
    </xf>
    <xf numFmtId="37" fontId="19" fillId="6" borderId="27" xfId="5" applyNumberFormat="1" applyFont="1" applyFill="1" applyBorder="1"/>
    <xf numFmtId="37" fontId="19" fillId="6" borderId="0" xfId="5" applyNumberFormat="1" applyFont="1" applyFill="1" applyBorder="1"/>
    <xf numFmtId="37" fontId="18" fillId="6" borderId="0" xfId="5" applyNumberFormat="1" applyFont="1" applyFill="1" applyBorder="1" applyAlignment="1">
      <alignment horizontal="left"/>
    </xf>
    <xf numFmtId="37" fontId="0" fillId="6" borderId="28" xfId="0" applyFill="1" applyBorder="1"/>
    <xf numFmtId="37" fontId="27" fillId="6" borderId="27" xfId="5" applyNumberFormat="1" applyFont="1" applyFill="1" applyBorder="1"/>
    <xf numFmtId="37" fontId="18" fillId="6" borderId="27" xfId="5" applyNumberFormat="1" applyFont="1" applyFill="1" applyBorder="1" applyProtection="1"/>
    <xf numFmtId="165" fontId="19" fillId="6" borderId="0" xfId="1" applyNumberFormat="1" applyFont="1" applyFill="1" applyBorder="1" applyAlignment="1">
      <alignment horizontal="left"/>
    </xf>
    <xf numFmtId="176" fontId="18" fillId="6" borderId="28" xfId="5" applyNumberFormat="1" applyFont="1" applyFill="1" applyBorder="1" applyProtection="1"/>
    <xf numFmtId="37" fontId="27" fillId="6" borderId="27" xfId="5" applyNumberFormat="1" applyFont="1" applyFill="1" applyBorder="1" applyProtection="1"/>
    <xf numFmtId="37" fontId="18" fillId="6" borderId="27" xfId="12" applyFont="1" applyFill="1" applyBorder="1" applyAlignment="1" applyProtection="1">
      <alignment horizontal="left"/>
    </xf>
    <xf numFmtId="37" fontId="18" fillId="6" borderId="27" xfId="12" applyFont="1" applyFill="1" applyBorder="1"/>
    <xf numFmtId="37" fontId="18" fillId="6" borderId="29" xfId="5" applyNumberFormat="1" applyFont="1" applyFill="1" applyBorder="1" applyAlignment="1" applyProtection="1">
      <alignment horizontal="left"/>
    </xf>
    <xf numFmtId="37" fontId="19" fillId="6" borderId="22" xfId="5" applyNumberFormat="1" applyFont="1" applyFill="1" applyBorder="1" applyProtection="1"/>
    <xf numFmtId="176" fontId="18" fillId="6" borderId="22" xfId="5" applyNumberFormat="1" applyFont="1" applyFill="1" applyBorder="1" applyProtection="1"/>
    <xf numFmtId="176" fontId="18" fillId="6" borderId="30" xfId="5" applyNumberFormat="1" applyFont="1" applyFill="1" applyBorder="1" applyProtection="1"/>
    <xf numFmtId="37" fontId="0" fillId="0" borderId="27" xfId="0" applyFont="1" applyFill="1" applyBorder="1" applyProtection="1"/>
    <xf numFmtId="37" fontId="0" fillId="0" borderId="0" xfId="0" applyFont="1" applyFill="1" applyProtection="1"/>
    <xf numFmtId="37" fontId="0" fillId="0" borderId="0" xfId="0" applyFont="1" applyFill="1" applyBorder="1" applyAlignment="1">
      <alignment horizontal="center" vertical="center"/>
    </xf>
    <xf numFmtId="0" fontId="21" fillId="0" borderId="0" xfId="6" applyNumberFormat="1" applyFont="1" applyAlignment="1" applyProtection="1">
      <alignment horizontal="center"/>
    </xf>
    <xf numFmtId="37" fontId="16" fillId="0" borderId="0" xfId="6" applyFont="1" applyAlignment="1" applyProtection="1">
      <alignment horizontal="center"/>
    </xf>
    <xf numFmtId="37" fontId="17" fillId="0" borderId="0" xfId="6" applyFont="1" applyAlignment="1" applyProtection="1">
      <alignment horizontal="center"/>
    </xf>
    <xf numFmtId="165" fontId="17" fillId="0" borderId="0" xfId="1" applyNumberFormat="1" applyFont="1" applyAlignment="1" applyProtection="1">
      <alignment horizontal="center"/>
    </xf>
    <xf numFmtId="37" fontId="21" fillId="0" borderId="0" xfId="6" applyNumberFormat="1" applyFont="1" applyAlignment="1">
      <alignment horizontal="center"/>
    </xf>
    <xf numFmtId="37" fontId="37" fillId="0" borderId="0" xfId="31" applyNumberFormat="1" applyFont="1" applyAlignment="1">
      <alignment horizontal="right"/>
    </xf>
    <xf numFmtId="10" fontId="39" fillId="0" borderId="0" xfId="3" applyNumberFormat="1" applyFont="1" applyFill="1" applyAlignment="1">
      <alignment vertical="center"/>
    </xf>
    <xf numFmtId="0" fontId="39" fillId="0" borderId="0" xfId="15" applyFont="1" applyFill="1" applyAlignment="1">
      <alignment vertical="center"/>
    </xf>
    <xf numFmtId="164" fontId="39" fillId="0" borderId="8" xfId="18" applyNumberFormat="1" applyFont="1" applyFill="1" applyBorder="1"/>
    <xf numFmtId="0" fontId="13" fillId="0" borderId="36" xfId="15" applyFont="1" applyFill="1" applyBorder="1"/>
    <xf numFmtId="37" fontId="33" fillId="7" borderId="26" xfId="5" applyNumberFormat="1" applyFont="1" applyFill="1" applyBorder="1"/>
    <xf numFmtId="178" fontId="18" fillId="6" borderId="28" xfId="5" applyNumberFormat="1" applyFont="1" applyFill="1" applyBorder="1"/>
    <xf numFmtId="178" fontId="18" fillId="6" borderId="28" xfId="5" applyNumberFormat="1" applyFont="1" applyFill="1" applyBorder="1" applyProtection="1"/>
    <xf numFmtId="37" fontId="18" fillId="6" borderId="28" xfId="5" applyNumberFormat="1" applyFont="1" applyFill="1" applyBorder="1"/>
    <xf numFmtId="37" fontId="18" fillId="0" borderId="27" xfId="5" applyNumberFormat="1" applyFont="1" applyFill="1" applyBorder="1" applyProtection="1"/>
    <xf numFmtId="49" fontId="19" fillId="0" borderId="0" xfId="5" applyNumberFormat="1" applyFont="1" applyFill="1" applyBorder="1" applyProtection="1"/>
    <xf numFmtId="37" fontId="27" fillId="0" borderId="27" xfId="5" applyNumberFormat="1" applyFont="1" applyFill="1" applyBorder="1" applyProtection="1"/>
    <xf numFmtId="37" fontId="18" fillId="0" borderId="27" xfId="5" applyNumberFormat="1" applyFont="1" applyFill="1" applyBorder="1" applyAlignment="1" applyProtection="1">
      <alignment horizontal="right"/>
    </xf>
    <xf numFmtId="37" fontId="18" fillId="0" borderId="27" xfId="5" applyNumberFormat="1" applyFont="1" applyFill="1" applyBorder="1" applyAlignment="1" applyProtection="1">
      <alignment horizontal="left"/>
    </xf>
    <xf numFmtId="37" fontId="18" fillId="0" borderId="0" xfId="5" applyNumberFormat="1" applyFont="1" applyFill="1" applyBorder="1" applyProtection="1"/>
    <xf numFmtId="37" fontId="27" fillId="0" borderId="27" xfId="12" applyFont="1" applyFill="1" applyBorder="1" applyAlignment="1" applyProtection="1">
      <alignment horizontal="left"/>
    </xf>
    <xf numFmtId="37" fontId="19" fillId="0" borderId="0" xfId="12" applyFont="1" applyFill="1" applyBorder="1" applyProtection="1"/>
    <xf numFmtId="37" fontId="18" fillId="0" borderId="27" xfId="12" applyFont="1" applyFill="1" applyBorder="1" applyProtection="1"/>
    <xf numFmtId="49" fontId="19" fillId="0" borderId="0" xfId="12" applyNumberFormat="1" applyFont="1" applyFill="1" applyBorder="1" applyProtection="1"/>
    <xf numFmtId="49" fontId="18" fillId="0" borderId="0" xfId="12" applyNumberFormat="1" applyFont="1" applyFill="1" applyBorder="1" applyProtection="1"/>
    <xf numFmtId="37" fontId="18" fillId="0" borderId="27" xfId="12" applyFont="1" applyFill="1" applyBorder="1" applyAlignment="1" applyProtection="1">
      <alignment horizontal="left"/>
    </xf>
    <xf numFmtId="37" fontId="18" fillId="0" borderId="0" xfId="9" applyFont="1" applyAlignment="1">
      <alignment horizontal="centerContinuous"/>
    </xf>
    <xf numFmtId="37" fontId="22" fillId="0" borderId="0" xfId="5" applyNumberFormat="1" applyFont="1" applyAlignment="1">
      <alignment horizontal="centerContinuous"/>
    </xf>
    <xf numFmtId="170" fontId="22" fillId="0" borderId="0" xfId="5" applyNumberFormat="1" applyFont="1" applyAlignment="1">
      <alignment horizontal="centerContinuous"/>
    </xf>
    <xf numFmtId="170" fontId="24" fillId="0" borderId="0" xfId="5" applyNumberFormat="1" applyFont="1" applyAlignment="1">
      <alignment horizontal="centerContinuous"/>
    </xf>
    <xf numFmtId="37" fontId="23" fillId="0" borderId="0" xfId="5" applyNumberFormat="1" applyFont="1" applyAlignment="1">
      <alignment horizontal="centerContinuous"/>
    </xf>
    <xf numFmtId="170" fontId="23" fillId="0" borderId="0" xfId="5" applyNumberFormat="1" applyFont="1" applyAlignment="1">
      <alignment horizontal="centerContinuous"/>
    </xf>
    <xf numFmtId="170" fontId="23" fillId="0" borderId="0" xfId="5" applyNumberFormat="1" applyFont="1"/>
    <xf numFmtId="170" fontId="23" fillId="0" borderId="0" xfId="5" applyNumberFormat="1" applyFont="1" applyAlignment="1">
      <alignment horizontal="center"/>
    </xf>
    <xf numFmtId="37" fontId="23" fillId="0" borderId="21" xfId="5" applyNumberFormat="1" applyFont="1" applyBorder="1" applyAlignment="1">
      <alignment horizontal="left"/>
    </xf>
    <xf numFmtId="37" fontId="24" fillId="0" borderId="22" xfId="5" applyNumberFormat="1" applyFont="1" applyBorder="1" applyAlignment="1">
      <alignment horizontal="center"/>
    </xf>
    <xf numFmtId="37" fontId="23" fillId="0" borderId="22" xfId="5" applyNumberFormat="1" applyFont="1" applyBorder="1" applyAlignment="1">
      <alignment horizontal="center"/>
    </xf>
    <xf numFmtId="17" fontId="23" fillId="0" borderId="22" xfId="5" applyNumberFormat="1" applyFont="1" applyBorder="1" applyAlignment="1">
      <alignment horizontal="center"/>
    </xf>
    <xf numFmtId="170" fontId="23" fillId="0" borderId="22" xfId="5" applyNumberFormat="1" applyFont="1" applyBorder="1" applyAlignment="1">
      <alignment horizontal="center"/>
    </xf>
    <xf numFmtId="174" fontId="23" fillId="0" borderId="0" xfId="1" applyNumberFormat="1" applyFont="1" applyFill="1" applyAlignment="1" applyProtection="1">
      <alignment horizontal="center"/>
    </xf>
    <xf numFmtId="181" fontId="23" fillId="0" borderId="0" xfId="5" applyNumberFormat="1" applyFont="1"/>
    <xf numFmtId="49" fontId="23" fillId="0" borderId="0" xfId="5" applyNumberFormat="1" applyFont="1"/>
    <xf numFmtId="37" fontId="24" fillId="0" borderId="0" xfId="5" applyNumberFormat="1" applyFont="1" applyAlignment="1">
      <alignment wrapText="1"/>
    </xf>
    <xf numFmtId="172" fontId="23" fillId="0" borderId="0" xfId="5" applyNumberFormat="1" applyFont="1"/>
    <xf numFmtId="176" fontId="23" fillId="0" borderId="0" xfId="5" applyNumberFormat="1" applyFont="1"/>
    <xf numFmtId="168" fontId="23" fillId="0" borderId="0" xfId="5" applyNumberFormat="1" applyFont="1"/>
    <xf numFmtId="37" fontId="23" fillId="0" borderId="0" xfId="5" quotePrefix="1" applyNumberFormat="1" applyFont="1"/>
    <xf numFmtId="175" fontId="23" fillId="0" borderId="0" xfId="5" applyNumberFormat="1" applyFont="1"/>
    <xf numFmtId="37" fontId="23" fillId="0" borderId="8" xfId="5" applyNumberFormat="1" applyFont="1" applyBorder="1"/>
    <xf numFmtId="170" fontId="23" fillId="0" borderId="8" xfId="5" applyNumberFormat="1" applyFont="1" applyBorder="1"/>
    <xf numFmtId="182" fontId="23" fillId="0" borderId="0" xfId="3" applyNumberFormat="1" applyFont="1" applyFill="1"/>
    <xf numFmtId="37" fontId="22" fillId="0" borderId="0" xfId="5" applyNumberFormat="1" applyFont="1" applyAlignment="1">
      <alignment horizontal="left"/>
    </xf>
    <xf numFmtId="165" fontId="23" fillId="0" borderId="0" xfId="1" applyNumberFormat="1" applyFont="1"/>
    <xf numFmtId="37" fontId="24" fillId="0" borderId="0" xfId="5" applyNumberFormat="1" applyFont="1" applyAlignment="1">
      <alignment horizontal="left"/>
    </xf>
    <xf numFmtId="178" fontId="23" fillId="0" borderId="18" xfId="5" applyNumberFormat="1" applyFont="1" applyBorder="1"/>
    <xf numFmtId="178" fontId="23" fillId="0" borderId="0" xfId="5" applyNumberFormat="1" applyFont="1"/>
    <xf numFmtId="177" fontId="23" fillId="0" borderId="21" xfId="5" applyNumberFormat="1" applyFont="1" applyBorder="1"/>
    <xf numFmtId="178" fontId="23" fillId="0" borderId="21" xfId="5" applyNumberFormat="1" applyFont="1" applyBorder="1"/>
    <xf numFmtId="37" fontId="23" fillId="0" borderId="21" xfId="5" applyNumberFormat="1" applyFont="1" applyBorder="1"/>
    <xf numFmtId="5" fontId="23" fillId="0" borderId="21" xfId="5" applyNumberFormat="1" applyFont="1" applyBorder="1"/>
    <xf numFmtId="9" fontId="23" fillId="0" borderId="21" xfId="3" applyFont="1" applyFill="1" applyBorder="1" applyProtection="1"/>
    <xf numFmtId="166" fontId="23" fillId="0" borderId="21" xfId="3" applyNumberFormat="1" applyFont="1" applyFill="1" applyBorder="1" applyProtection="1"/>
    <xf numFmtId="10" fontId="23" fillId="0" borderId="21" xfId="3" applyNumberFormat="1" applyFont="1" applyFill="1" applyBorder="1" applyProtection="1"/>
    <xf numFmtId="165" fontId="14" fillId="0" borderId="0" xfId="1" applyNumberFormat="1" applyFont="1" applyFill="1"/>
    <xf numFmtId="37" fontId="27" fillId="0" borderId="0" xfId="5" applyNumberFormat="1" applyFont="1" applyAlignment="1">
      <alignment horizontal="centerContinuous"/>
    </xf>
    <xf numFmtId="37" fontId="23" fillId="0" borderId="0" xfId="31" applyNumberFormat="1" applyFont="1" applyAlignment="1">
      <alignment horizontal="right"/>
    </xf>
    <xf numFmtId="43" fontId="19" fillId="0" borderId="0" xfId="1" applyFont="1" applyFill="1"/>
    <xf numFmtId="37" fontId="40" fillId="0" borderId="0" xfId="5" applyNumberFormat="1" applyFont="1" applyAlignment="1">
      <alignment horizontal="left"/>
    </xf>
    <xf numFmtId="37" fontId="40" fillId="0" borderId="0" xfId="5" applyNumberFormat="1" applyFont="1"/>
    <xf numFmtId="37" fontId="19" fillId="0" borderId="0" xfId="5" applyNumberFormat="1" applyFont="1" applyAlignment="1">
      <alignment horizontal="centerContinuous"/>
    </xf>
    <xf numFmtId="165" fontId="19" fillId="0" borderId="0" xfId="1" applyNumberFormat="1" applyFont="1" applyFill="1" applyAlignment="1">
      <alignment horizontal="centerContinuous"/>
    </xf>
    <xf numFmtId="37" fontId="19" fillId="0" borderId="0" xfId="44" applyNumberFormat="1" applyFont="1" applyAlignment="1">
      <alignment horizontal="right"/>
    </xf>
    <xf numFmtId="37" fontId="19" fillId="0" borderId="0" xfId="11" applyNumberFormat="1" applyFont="1" applyAlignment="1">
      <alignment horizontal="right"/>
    </xf>
    <xf numFmtId="37" fontId="18" fillId="0" borderId="0" xfId="5" applyNumberFormat="1" applyFont="1" applyAlignment="1">
      <alignment horizontal="center"/>
    </xf>
    <xf numFmtId="180" fontId="19" fillId="0" borderId="0" xfId="5" applyNumberFormat="1" applyFont="1" applyAlignment="1">
      <alignment horizontal="center"/>
    </xf>
    <xf numFmtId="180" fontId="18" fillId="0" borderId="0" xfId="5" applyNumberFormat="1" applyFont="1" applyAlignment="1">
      <alignment horizontal="center"/>
    </xf>
    <xf numFmtId="0" fontId="19" fillId="0" borderId="0" xfId="5" applyFont="1" applyAlignment="1">
      <alignment horizontal="center"/>
    </xf>
    <xf numFmtId="0" fontId="18" fillId="0" borderId="0" xfId="5" applyFont="1" applyAlignment="1">
      <alignment horizontal="center"/>
    </xf>
    <xf numFmtId="17" fontId="19" fillId="0" borderId="0" xfId="5" applyNumberFormat="1" applyFont="1" applyAlignment="1">
      <alignment horizontal="center"/>
    </xf>
    <xf numFmtId="37" fontId="19" fillId="0" borderId="21" xfId="5" applyNumberFormat="1" applyFont="1" applyBorder="1"/>
    <xf numFmtId="37" fontId="18" fillId="0" borderId="22" xfId="5" applyNumberFormat="1" applyFont="1" applyBorder="1"/>
    <xf numFmtId="17" fontId="19" fillId="0" borderId="22" xfId="5" applyNumberFormat="1" applyFont="1" applyBorder="1" applyAlignment="1">
      <alignment horizontal="center"/>
    </xf>
    <xf numFmtId="17" fontId="18" fillId="0" borderId="22" xfId="5" applyNumberFormat="1" applyFont="1" applyBorder="1" applyAlignment="1">
      <alignment horizontal="center"/>
    </xf>
    <xf numFmtId="17" fontId="18" fillId="0" borderId="21" xfId="5" applyNumberFormat="1" applyFont="1" applyBorder="1" applyAlignment="1">
      <alignment horizontal="center"/>
    </xf>
    <xf numFmtId="17" fontId="18" fillId="0" borderId="0" xfId="5" applyNumberFormat="1" applyFont="1" applyAlignment="1">
      <alignment horizontal="center"/>
    </xf>
    <xf numFmtId="172" fontId="18" fillId="0" borderId="0" xfId="5" applyNumberFormat="1" applyFont="1"/>
    <xf numFmtId="49" fontId="19" fillId="0" borderId="0" xfId="5" applyNumberFormat="1" applyFont="1"/>
    <xf numFmtId="37" fontId="18" fillId="0" borderId="0" xfId="5" applyNumberFormat="1" applyFont="1" applyAlignment="1">
      <alignment wrapText="1"/>
    </xf>
    <xf numFmtId="177" fontId="19" fillId="0" borderId="0" xfId="3" applyNumberFormat="1" applyFont="1" applyFill="1"/>
    <xf numFmtId="5" fontId="19" fillId="0" borderId="0" xfId="5" applyNumberFormat="1" applyFont="1"/>
    <xf numFmtId="37" fontId="19" fillId="0" borderId="0" xfId="0" applyFont="1" applyAlignment="1">
      <alignment horizontal="right"/>
    </xf>
    <xf numFmtId="176" fontId="18" fillId="0" borderId="0" xfId="5" applyNumberFormat="1" applyFont="1"/>
    <xf numFmtId="183" fontId="19" fillId="0" borderId="0" xfId="1" applyNumberFormat="1" applyFont="1" applyFill="1"/>
    <xf numFmtId="37" fontId="19" fillId="0" borderId="0" xfId="5" quotePrefix="1" applyNumberFormat="1" applyFont="1"/>
    <xf numFmtId="10" fontId="19" fillId="0" borderId="0" xfId="3" applyNumberFormat="1" applyFont="1" applyFill="1"/>
    <xf numFmtId="178" fontId="18" fillId="0" borderId="0" xfId="5" applyNumberFormat="1" applyFont="1"/>
    <xf numFmtId="49" fontId="18" fillId="0" borderId="0" xfId="5" applyNumberFormat="1" applyFont="1"/>
    <xf numFmtId="177" fontId="19" fillId="0" borderId="8" xfId="3" applyNumberFormat="1" applyFont="1" applyFill="1" applyBorder="1"/>
    <xf numFmtId="5" fontId="19" fillId="0" borderId="8" xfId="5" applyNumberFormat="1" applyFont="1" applyBorder="1"/>
    <xf numFmtId="5" fontId="18" fillId="0" borderId="0" xfId="5" applyNumberFormat="1" applyFont="1"/>
    <xf numFmtId="10" fontId="19" fillId="0" borderId="0" xfId="3" applyNumberFormat="1" applyFont="1" applyFill="1" applyAlignment="1">
      <alignment horizontal="right"/>
    </xf>
    <xf numFmtId="165" fontId="19" fillId="0" borderId="0" xfId="1" applyNumberFormat="1" applyFont="1" applyFill="1" applyAlignment="1">
      <alignment horizontal="right"/>
    </xf>
    <xf numFmtId="4" fontId="18" fillId="0" borderId="0" xfId="0" applyNumberFormat="1" applyFont="1" applyAlignment="1">
      <alignment horizontal="right"/>
    </xf>
    <xf numFmtId="39" fontId="18" fillId="0" borderId="0" xfId="5" applyNumberFormat="1" applyFont="1"/>
    <xf numFmtId="9" fontId="19" fillId="0" borderId="0" xfId="3" applyFont="1" applyFill="1"/>
    <xf numFmtId="37" fontId="18" fillId="0" borderId="0" xfId="5" applyNumberFormat="1" applyFont="1" applyAlignment="1">
      <alignment horizontal="right"/>
    </xf>
    <xf numFmtId="37" fontId="18" fillId="0" borderId="0" xfId="5" applyNumberFormat="1" applyFont="1" applyAlignment="1">
      <alignment horizontal="left"/>
    </xf>
    <xf numFmtId="10" fontId="19" fillId="0" borderId="18" xfId="3" applyNumberFormat="1" applyFont="1" applyFill="1" applyBorder="1" applyAlignment="1">
      <alignment horizontal="right"/>
    </xf>
    <xf numFmtId="165" fontId="19" fillId="0" borderId="18" xfId="1" applyNumberFormat="1" applyFont="1" applyFill="1" applyBorder="1" applyAlignment="1">
      <alignment horizontal="right"/>
    </xf>
    <xf numFmtId="4" fontId="19" fillId="0" borderId="0" xfId="0" applyNumberFormat="1" applyFont="1" applyAlignment="1">
      <alignment horizontal="right"/>
    </xf>
    <xf numFmtId="165" fontId="18" fillId="0" borderId="0" xfId="1" applyNumberFormat="1" applyFont="1" applyFill="1"/>
    <xf numFmtId="37" fontId="27" fillId="0" borderId="0" xfId="12" applyFont="1" applyAlignment="1">
      <alignment horizontal="left"/>
    </xf>
    <xf numFmtId="37" fontId="19" fillId="0" borderId="0" xfId="12" applyFont="1"/>
    <xf numFmtId="49" fontId="19" fillId="0" borderId="0" xfId="12" applyNumberFormat="1" applyFont="1"/>
    <xf numFmtId="49" fontId="18" fillId="0" borderId="0" xfId="12" applyNumberFormat="1" applyFont="1"/>
    <xf numFmtId="37" fontId="18" fillId="0" borderId="0" xfId="12" applyFont="1" applyAlignment="1">
      <alignment horizontal="left"/>
    </xf>
    <xf numFmtId="177" fontId="19" fillId="0" borderId="18" xfId="3" applyNumberFormat="1" applyFont="1" applyFill="1" applyBorder="1"/>
    <xf numFmtId="37" fontId="19" fillId="0" borderId="18" xfId="5" applyNumberFormat="1" applyFont="1" applyBorder="1"/>
    <xf numFmtId="165" fontId="19" fillId="0" borderId="18" xfId="1" applyNumberFormat="1" applyFont="1" applyFill="1" applyBorder="1"/>
    <xf numFmtId="177" fontId="19" fillId="0" borderId="21" xfId="3" applyNumberFormat="1" applyFont="1" applyFill="1" applyBorder="1"/>
    <xf numFmtId="5" fontId="19" fillId="0" borderId="21" xfId="5" applyNumberFormat="1" applyFont="1" applyBorder="1"/>
    <xf numFmtId="165" fontId="19" fillId="0" borderId="21" xfId="1" applyNumberFormat="1" applyFont="1" applyFill="1" applyBorder="1"/>
    <xf numFmtId="5" fontId="19" fillId="0" borderId="0" xfId="3" applyNumberFormat="1" applyFont="1" applyFill="1" applyAlignment="1">
      <alignment horizontal="right"/>
    </xf>
    <xf numFmtId="165" fontId="23" fillId="0" borderId="0" xfId="27" applyNumberFormat="1" applyFont="1" applyFill="1"/>
    <xf numFmtId="165" fontId="23" fillId="0" borderId="7" xfId="1" applyNumberFormat="1" applyFont="1" applyFill="1" applyBorder="1"/>
    <xf numFmtId="37" fontId="23" fillId="0" borderId="8" xfId="0" applyFont="1" applyBorder="1"/>
    <xf numFmtId="178" fontId="23" fillId="0" borderId="8" xfId="12" applyNumberFormat="1" applyFont="1" applyBorder="1"/>
    <xf numFmtId="178" fontId="24" fillId="0" borderId="32" xfId="12" applyNumberFormat="1" applyFont="1" applyBorder="1"/>
    <xf numFmtId="178" fontId="24" fillId="0" borderId="0" xfId="12" applyNumberFormat="1" applyFont="1"/>
    <xf numFmtId="165" fontId="23" fillId="0" borderId="45" xfId="27" applyNumberFormat="1" applyFont="1" applyFill="1" applyBorder="1"/>
    <xf numFmtId="37" fontId="23" fillId="0" borderId="0" xfId="0" applyFont="1"/>
    <xf numFmtId="178" fontId="23" fillId="0" borderId="18" xfId="12" applyNumberFormat="1" applyFont="1" applyBorder="1" applyAlignment="1">
      <alignment horizontal="center"/>
    </xf>
    <xf numFmtId="178" fontId="23" fillId="0" borderId="46" xfId="12" applyNumberFormat="1" applyFont="1" applyBorder="1" applyAlignment="1">
      <alignment horizontal="center"/>
    </xf>
    <xf numFmtId="178" fontId="23" fillId="0" borderId="0" xfId="12" applyNumberFormat="1" applyFont="1" applyAlignment="1">
      <alignment horizontal="center"/>
    </xf>
    <xf numFmtId="5" fontId="23" fillId="0" borderId="0" xfId="12" applyNumberFormat="1" applyFont="1"/>
    <xf numFmtId="43" fontId="23" fillId="0" borderId="47" xfId="1" applyFont="1" applyFill="1" applyBorder="1"/>
    <xf numFmtId="43" fontId="23" fillId="0" borderId="0" xfId="1" applyFont="1" applyFill="1"/>
    <xf numFmtId="37" fontId="41" fillId="0" borderId="45" xfId="12" applyFont="1" applyBorder="1"/>
    <xf numFmtId="37" fontId="23" fillId="0" borderId="18" xfId="12" applyFont="1" applyBorder="1" applyAlignment="1">
      <alignment horizontal="center"/>
    </xf>
    <xf numFmtId="37" fontId="23" fillId="0" borderId="46" xfId="12" applyFont="1" applyBorder="1" applyAlignment="1">
      <alignment horizontal="center"/>
    </xf>
    <xf numFmtId="37" fontId="23" fillId="0" borderId="0" xfId="12" applyFont="1" applyAlignment="1">
      <alignment horizontal="center"/>
    </xf>
    <xf numFmtId="183" fontId="23" fillId="0" borderId="0" xfId="1" applyNumberFormat="1" applyFont="1" applyFill="1"/>
    <xf numFmtId="183" fontId="23" fillId="0" borderId="47" xfId="1" applyNumberFormat="1" applyFont="1" applyFill="1" applyBorder="1"/>
    <xf numFmtId="165" fontId="23" fillId="0" borderId="13" xfId="27" applyNumberFormat="1" applyFont="1" applyFill="1" applyBorder="1"/>
    <xf numFmtId="37" fontId="23" fillId="0" borderId="18" xfId="0" applyFont="1" applyBorder="1"/>
    <xf numFmtId="183" fontId="23" fillId="0" borderId="18" xfId="1" applyNumberFormat="1" applyFont="1" applyFill="1" applyBorder="1"/>
    <xf numFmtId="183" fontId="23" fillId="0" borderId="46" xfId="1" applyNumberFormat="1" applyFont="1" applyFill="1" applyBorder="1"/>
    <xf numFmtId="165" fontId="16" fillId="0" borderId="0" xfId="1" applyNumberFormat="1" applyFont="1" applyFill="1" applyBorder="1"/>
    <xf numFmtId="37" fontId="0" fillId="0" borderId="0" xfId="6" applyFont="1"/>
    <xf numFmtId="37" fontId="0" fillId="0" borderId="25" xfId="0" applyFill="1" applyBorder="1"/>
    <xf numFmtId="37" fontId="0" fillId="0" borderId="26" xfId="0" applyFill="1" applyBorder="1"/>
    <xf numFmtId="37" fontId="0" fillId="0" borderId="28" xfId="0" applyFill="1" applyBorder="1"/>
    <xf numFmtId="37" fontId="0" fillId="0" borderId="27" xfId="0" applyFill="1" applyBorder="1"/>
    <xf numFmtId="37" fontId="0" fillId="0" borderId="22" xfId="0" applyFill="1" applyBorder="1"/>
    <xf numFmtId="165" fontId="0" fillId="0" borderId="0" xfId="1" applyNumberFormat="1" applyFont="1" applyFill="1"/>
    <xf numFmtId="170" fontId="0" fillId="0" borderId="0" xfId="0" applyNumberFormat="1" applyBorder="1"/>
    <xf numFmtId="37" fontId="0" fillId="0" borderId="0" xfId="0" applyBorder="1" applyAlignment="1">
      <alignment horizontal="left"/>
    </xf>
    <xf numFmtId="170" fontId="0" fillId="0" borderId="0" xfId="0" applyNumberFormat="1" applyBorder="1" applyAlignment="1">
      <alignment horizontal="left"/>
    </xf>
    <xf numFmtId="37" fontId="17" fillId="2" borderId="48" xfId="0" applyFont="1" applyFill="1" applyBorder="1" applyAlignment="1">
      <alignment horizontal="centerContinuous"/>
    </xf>
    <xf numFmtId="37" fontId="0" fillId="0" borderId="23" xfId="0" applyFill="1" applyBorder="1"/>
    <xf numFmtId="37" fontId="17" fillId="0" borderId="25" xfId="0" applyFont="1" applyFill="1" applyBorder="1" applyAlignment="1">
      <alignment horizontal="center"/>
    </xf>
    <xf numFmtId="37" fontId="0" fillId="0" borderId="25" xfId="0" applyFill="1" applyBorder="1" applyAlignment="1">
      <alignment horizontal="center"/>
    </xf>
    <xf numFmtId="37" fontId="0" fillId="0" borderId="29" xfId="0" applyFill="1" applyBorder="1"/>
    <xf numFmtId="37" fontId="17" fillId="0" borderId="22" xfId="0" applyFont="1" applyFill="1" applyBorder="1"/>
    <xf numFmtId="37" fontId="0" fillId="0" borderId="30" xfId="0" applyFill="1" applyBorder="1"/>
    <xf numFmtId="37" fontId="17" fillId="0" borderId="25" xfId="0" applyFont="1" applyFill="1" applyBorder="1"/>
    <xf numFmtId="37" fontId="17" fillId="0" borderId="25" xfId="0" quotePrefix="1" applyNumberFormat="1" applyFont="1" applyFill="1" applyBorder="1" applyAlignment="1">
      <alignment horizontal="center"/>
    </xf>
    <xf numFmtId="37" fontId="0" fillId="0" borderId="18" xfId="0" applyFill="1" applyBorder="1"/>
    <xf numFmtId="37" fontId="17" fillId="0" borderId="0" xfId="0" applyFont="1" applyFill="1" applyBorder="1"/>
    <xf numFmtId="37" fontId="0" fillId="0" borderId="0" xfId="0" applyFont="1" applyFill="1" applyBorder="1" applyAlignment="1">
      <alignment horizontal="center"/>
    </xf>
    <xf numFmtId="39" fontId="0" fillId="0" borderId="0" xfId="0" applyNumberFormat="1" applyFill="1" applyBorder="1"/>
    <xf numFmtId="37" fontId="0" fillId="0" borderId="22" xfId="0" applyFill="1" applyBorder="1" applyAlignment="1">
      <alignment horizontal="left" indent="1"/>
    </xf>
    <xf numFmtId="37" fontId="0" fillId="0" borderId="0" xfId="0" applyFill="1" applyAlignment="1">
      <alignment horizontal="left" indent="1"/>
    </xf>
    <xf numFmtId="37" fontId="17" fillId="0" borderId="24" xfId="0" applyNumberFormat="1" applyFont="1" applyFill="1" applyBorder="1" applyAlignment="1">
      <alignment horizontal="center"/>
    </xf>
    <xf numFmtId="37" fontId="17" fillId="0" borderId="0" xfId="0" quotePrefix="1" applyNumberFormat="1" applyFont="1" applyFill="1" applyAlignment="1">
      <alignment horizontal="center"/>
    </xf>
    <xf numFmtId="37" fontId="16" fillId="0" borderId="0" xfId="0" applyNumberFormat="1" applyFont="1" applyFill="1" applyBorder="1"/>
    <xf numFmtId="37" fontId="0" fillId="0" borderId="0" xfId="0" applyNumberFormat="1" applyFont="1" applyFill="1" applyBorder="1" applyAlignment="1">
      <alignment horizontal="left" indent="2"/>
    </xf>
    <xf numFmtId="37" fontId="29" fillId="0" borderId="0" xfId="0" applyNumberFormat="1" applyFont="1" applyFill="1" applyBorder="1"/>
    <xf numFmtId="10" fontId="0" fillId="0" borderId="18" xfId="3" applyNumberFormat="1" applyFont="1" applyFill="1" applyBorder="1"/>
    <xf numFmtId="165" fontId="16" fillId="0" borderId="0" xfId="1" applyNumberFormat="1" applyFont="1" applyFill="1" applyBorder="1" applyAlignment="1">
      <alignment horizontal="left" indent="2"/>
    </xf>
    <xf numFmtId="165" fontId="29" fillId="0" borderId="17" xfId="1" applyNumberFormat="1" applyFont="1" applyFill="1" applyBorder="1"/>
    <xf numFmtId="165" fontId="16" fillId="0" borderId="17" xfId="1" applyNumberFormat="1" applyFont="1" applyFill="1" applyBorder="1" applyAlignment="1">
      <alignment horizontal="left" indent="2"/>
    </xf>
    <xf numFmtId="37" fontId="17" fillId="0" borderId="0" xfId="0" applyNumberFormat="1" applyFont="1" applyFill="1" applyBorder="1"/>
    <xf numFmtId="167" fontId="17" fillId="0" borderId="0" xfId="1" applyNumberFormat="1" applyFont="1" applyFill="1"/>
    <xf numFmtId="9" fontId="0" fillId="0" borderId="0" xfId="3" applyFont="1" applyFill="1"/>
    <xf numFmtId="37" fontId="42" fillId="0" borderId="0" xfId="0" applyFont="1" applyFill="1"/>
    <xf numFmtId="37" fontId="0" fillId="0" borderId="0" xfId="0" applyFill="1" applyAlignment="1">
      <alignment horizontal="right"/>
    </xf>
    <xf numFmtId="37" fontId="43" fillId="0" borderId="0" xfId="0" applyFont="1" applyFill="1"/>
    <xf numFmtId="165" fontId="29" fillId="0" borderId="0" xfId="1" applyNumberFormat="1" applyFont="1" applyFill="1" applyBorder="1"/>
    <xf numFmtId="37" fontId="16" fillId="0" borderId="18" xfId="6" applyNumberFormat="1" applyFont="1" applyBorder="1"/>
    <xf numFmtId="165" fontId="17" fillId="0" borderId="0" xfId="6" applyNumberFormat="1" applyFont="1"/>
    <xf numFmtId="165" fontId="16" fillId="0" borderId="0" xfId="1" applyNumberFormat="1" applyFont="1" applyAlignment="1" applyProtection="1">
      <alignment horizontal="center"/>
    </xf>
    <xf numFmtId="37" fontId="16" fillId="0" borderId="0" xfId="0" applyNumberFormat="1" applyFont="1" applyFill="1" applyBorder="1" applyProtection="1"/>
    <xf numFmtId="37" fontId="0" fillId="0" borderId="0" xfId="0" applyFill="1" applyBorder="1" applyAlignment="1">
      <alignment horizontal="center"/>
    </xf>
    <xf numFmtId="37" fontId="0" fillId="0" borderId="18" xfId="0" applyFill="1" applyBorder="1" applyAlignment="1">
      <alignment horizontal="center"/>
    </xf>
    <xf numFmtId="37" fontId="17" fillId="0" borderId="0" xfId="0" applyFont="1" applyFill="1" applyBorder="1" applyAlignment="1">
      <alignment horizontal="center"/>
    </xf>
    <xf numFmtId="37" fontId="0" fillId="0" borderId="0" xfId="0" applyNumberFormat="1" applyFont="1" applyFill="1" applyBorder="1" applyProtection="1"/>
    <xf numFmtId="0" fontId="35" fillId="0" borderId="0" xfId="15" applyFont="1" applyFill="1" applyAlignment="1">
      <alignment horizontal="left" vertical="center"/>
    </xf>
    <xf numFmtId="0" fontId="10" fillId="0" borderId="0" xfId="15" applyFill="1" applyAlignment="1">
      <alignment horizontal="center" vertical="center"/>
    </xf>
    <xf numFmtId="166" fontId="10" fillId="0" borderId="0" xfId="3" applyNumberFormat="1" applyFont="1" applyFill="1"/>
    <xf numFmtId="0" fontId="13" fillId="0" borderId="0" xfId="15" applyFont="1" applyFill="1" applyAlignment="1">
      <alignment horizontal="center" vertical="center"/>
    </xf>
    <xf numFmtId="10" fontId="10" fillId="0" borderId="0" xfId="15" applyNumberFormat="1" applyFill="1"/>
    <xf numFmtId="0" fontId="8" fillId="0" borderId="0" xfId="18" applyFill="1" applyAlignment="1">
      <alignment horizontal="center" vertical="center"/>
    </xf>
    <xf numFmtId="0" fontId="13" fillId="0" borderId="1" xfId="18" applyFont="1" applyFill="1" applyBorder="1" applyAlignment="1">
      <alignment horizontal="center"/>
    </xf>
    <xf numFmtId="0" fontId="13" fillId="0" borderId="3" xfId="18" applyFont="1" applyFill="1" applyBorder="1" applyAlignment="1">
      <alignment horizontal="center"/>
    </xf>
    <xf numFmtId="0" fontId="13" fillId="0" borderId="42" xfId="18" applyFont="1" applyFill="1" applyBorder="1" applyAlignment="1">
      <alignment horizontal="center"/>
    </xf>
    <xf numFmtId="0" fontId="13" fillId="0" borderId="2" xfId="18" applyFont="1" applyFill="1" applyBorder="1" applyAlignment="1">
      <alignment horizontal="center"/>
    </xf>
    <xf numFmtId="0" fontId="13" fillId="0" borderId="5" xfId="18" applyFont="1" applyFill="1" applyBorder="1" applyAlignment="1">
      <alignment horizontal="center" vertical="center"/>
    </xf>
    <xf numFmtId="0" fontId="13" fillId="0" borderId="7" xfId="18" applyFont="1" applyFill="1" applyBorder="1" applyAlignment="1">
      <alignment horizontal="center" vertical="center"/>
    </xf>
    <xf numFmtId="0" fontId="13" fillId="0" borderId="14" xfId="18" applyFont="1" applyFill="1" applyBorder="1" applyAlignment="1">
      <alignment horizontal="center"/>
    </xf>
    <xf numFmtId="0" fontId="13" fillId="0" borderId="16" xfId="18" applyFont="1" applyFill="1" applyBorder="1" applyAlignment="1">
      <alignment horizontal="center"/>
    </xf>
    <xf numFmtId="0" fontId="13" fillId="0" borderId="44" xfId="18" applyFont="1" applyFill="1" applyBorder="1" applyAlignment="1">
      <alignment horizontal="center"/>
    </xf>
    <xf numFmtId="0" fontId="13" fillId="0" borderId="15" xfId="18" applyFont="1" applyFill="1" applyBorder="1" applyAlignment="1">
      <alignment horizontal="center"/>
    </xf>
    <xf numFmtId="0" fontId="13" fillId="0" borderId="8" xfId="18" applyFont="1" applyFill="1" applyBorder="1" applyAlignment="1">
      <alignment horizontal="center" vertical="center"/>
    </xf>
    <xf numFmtId="0" fontId="13" fillId="0" borderId="4" xfId="18" applyFont="1" applyFill="1" applyBorder="1" applyAlignment="1">
      <alignment horizontal="center"/>
    </xf>
    <xf numFmtId="0" fontId="13" fillId="0" borderId="6" xfId="18" applyFont="1" applyFill="1" applyBorder="1" applyAlignment="1">
      <alignment horizontal="center"/>
    </xf>
    <xf numFmtId="0" fontId="13" fillId="0" borderId="32" xfId="18" applyFont="1" applyFill="1" applyBorder="1" applyAlignment="1">
      <alignment horizontal="center"/>
    </xf>
    <xf numFmtId="0" fontId="13" fillId="0" borderId="8" xfId="18" applyFont="1" applyFill="1" applyBorder="1" applyAlignment="1">
      <alignment horizontal="center"/>
    </xf>
    <xf numFmtId="0" fontId="13" fillId="0" borderId="9" xfId="18" applyFont="1" applyFill="1" applyBorder="1" applyAlignment="1">
      <alignment horizontal="center"/>
    </xf>
    <xf numFmtId="0" fontId="13" fillId="0" borderId="0" xfId="15" applyFont="1" applyFill="1" applyAlignment="1">
      <alignment horizontal="center"/>
    </xf>
    <xf numFmtId="166" fontId="13" fillId="0" borderId="0" xfId="3" applyNumberFormat="1" applyFont="1" applyFill="1" applyAlignment="1">
      <alignment horizontal="center"/>
    </xf>
    <xf numFmtId="0" fontId="14" fillId="0" borderId="7" xfId="18" applyFont="1" applyFill="1" applyBorder="1" applyAlignment="1">
      <alignment horizontal="center" vertical="center" wrapText="1"/>
    </xf>
    <xf numFmtId="9" fontId="10" fillId="0" borderId="0" xfId="3" applyFont="1" applyFill="1"/>
    <xf numFmtId="9" fontId="10" fillId="0" borderId="0" xfId="15" applyNumberFormat="1" applyFill="1"/>
    <xf numFmtId="9" fontId="7" fillId="0" borderId="0" xfId="15" applyNumberFormat="1" applyFont="1" applyFill="1"/>
    <xf numFmtId="164" fontId="13" fillId="0" borderId="0" xfId="15" applyNumberFormat="1" applyFont="1" applyFill="1"/>
    <xf numFmtId="9" fontId="7" fillId="0" borderId="0" xfId="3" applyFont="1" applyFill="1"/>
    <xf numFmtId="166" fontId="7" fillId="0" borderId="0" xfId="3" applyNumberFormat="1" applyFont="1" applyFill="1"/>
    <xf numFmtId="166" fontId="13" fillId="0" borderId="0" xfId="3" applyNumberFormat="1" applyFont="1" applyFill="1"/>
    <xf numFmtId="166" fontId="10" fillId="0" borderId="0" xfId="3" applyNumberFormat="1" applyFont="1" applyFill="1" applyAlignment="1">
      <alignment vertical="center"/>
    </xf>
    <xf numFmtId="0" fontId="14" fillId="0" borderId="8" xfId="18" applyFont="1" applyFill="1" applyBorder="1" applyAlignment="1">
      <alignment horizontal="center" vertical="center" wrapText="1"/>
    </xf>
    <xf numFmtId="3" fontId="13" fillId="0" borderId="4" xfId="18" applyNumberFormat="1" applyFont="1" applyFill="1" applyBorder="1" applyAlignment="1">
      <alignment vertical="center"/>
    </xf>
    <xf numFmtId="3" fontId="13" fillId="0" borderId="39" xfId="18" applyNumberFormat="1" applyFont="1" applyFill="1" applyBorder="1" applyAlignment="1">
      <alignment vertical="center"/>
    </xf>
    <xf numFmtId="3" fontId="13" fillId="0" borderId="32" xfId="18" applyNumberFormat="1" applyFont="1" applyFill="1" applyBorder="1" applyAlignment="1">
      <alignment vertical="center"/>
    </xf>
    <xf numFmtId="0" fontId="15" fillId="0" borderId="7" xfId="18" applyFont="1" applyFill="1" applyBorder="1" applyAlignment="1">
      <alignment horizontal="center" vertical="center" wrapText="1"/>
    </xf>
    <xf numFmtId="0" fontId="15" fillId="0" borderId="8" xfId="18" applyFont="1" applyFill="1" applyBorder="1" applyAlignment="1">
      <alignment horizontal="right" vertical="center"/>
    </xf>
    <xf numFmtId="9" fontId="13" fillId="0" borderId="0" xfId="3" applyFont="1" applyFill="1"/>
    <xf numFmtId="166" fontId="13" fillId="0" borderId="0" xfId="3" applyNumberFormat="1" applyFont="1" applyFill="1" applyAlignment="1">
      <alignment vertical="center"/>
    </xf>
    <xf numFmtId="0" fontId="38" fillId="0" borderId="7" xfId="18" applyFont="1" applyFill="1" applyBorder="1" applyAlignment="1">
      <alignment horizontal="center" vertical="center" wrapText="1"/>
    </xf>
    <xf numFmtId="0" fontId="38" fillId="0" borderId="8" xfId="18" applyFont="1" applyFill="1" applyBorder="1" applyAlignment="1">
      <alignment horizontal="right" vertical="center"/>
    </xf>
    <xf numFmtId="164" fontId="39" fillId="0" borderId="29" xfId="18" applyNumberFormat="1" applyFont="1" applyFill="1" applyBorder="1" applyAlignment="1">
      <alignment vertical="center"/>
    </xf>
    <xf numFmtId="164" fontId="39" fillId="0" borderId="30" xfId="18" applyNumberFormat="1" applyFont="1" applyFill="1" applyBorder="1" applyAlignment="1">
      <alignment vertical="center"/>
    </xf>
    <xf numFmtId="164" fontId="39" fillId="0" borderId="18" xfId="18" applyNumberFormat="1" applyFont="1" applyFill="1" applyBorder="1" applyAlignment="1">
      <alignment vertical="center"/>
    </xf>
    <xf numFmtId="164" fontId="39" fillId="0" borderId="9" xfId="18" applyNumberFormat="1" applyFont="1" applyFill="1" applyBorder="1" applyAlignment="1">
      <alignment vertical="center"/>
    </xf>
    <xf numFmtId="164" fontId="39" fillId="0" borderId="8" xfId="18" applyNumberFormat="1" applyFont="1" applyFill="1" applyBorder="1" applyAlignment="1">
      <alignment vertical="center"/>
    </xf>
    <xf numFmtId="164" fontId="39" fillId="0" borderId="0" xfId="15" applyNumberFormat="1" applyFont="1" applyFill="1"/>
    <xf numFmtId="9" fontId="39" fillId="0" borderId="0" xfId="3" applyFont="1" applyFill="1"/>
    <xf numFmtId="166" fontId="39" fillId="0" borderId="0" xfId="3" applyNumberFormat="1" applyFont="1" applyFill="1" applyAlignment="1">
      <alignment vertical="center"/>
    </xf>
    <xf numFmtId="164" fontId="13" fillId="0" borderId="18" xfId="18" applyNumberFormat="1" applyFont="1" applyFill="1" applyBorder="1" applyAlignment="1">
      <alignment vertical="center"/>
    </xf>
    <xf numFmtId="164" fontId="13" fillId="0" borderId="8" xfId="18" applyNumberFormat="1" applyFont="1" applyFill="1" applyBorder="1" applyAlignment="1">
      <alignment vertical="center"/>
    </xf>
    <xf numFmtId="164" fontId="13" fillId="0" borderId="9" xfId="18" applyNumberFormat="1" applyFont="1" applyFill="1" applyBorder="1" applyAlignment="1">
      <alignment vertical="center"/>
    </xf>
    <xf numFmtId="9" fontId="10" fillId="0" borderId="0" xfId="3" applyFont="1" applyFill="1" applyAlignment="1">
      <alignment vertical="center"/>
    </xf>
    <xf numFmtId="10" fontId="10" fillId="0" borderId="0" xfId="3" applyNumberFormat="1" applyFont="1" applyFill="1" applyAlignment="1">
      <alignment vertical="center"/>
    </xf>
    <xf numFmtId="9" fontId="10" fillId="0" borderId="0" xfId="3" applyNumberFormat="1" applyFont="1" applyFill="1" applyAlignment="1">
      <alignment vertical="center"/>
    </xf>
    <xf numFmtId="9" fontId="13" fillId="0" borderId="0" xfId="3" applyFont="1" applyFill="1" applyAlignment="1">
      <alignment vertical="center"/>
    </xf>
    <xf numFmtId="5" fontId="39" fillId="0" borderId="9" xfId="19" applyNumberFormat="1" applyFont="1" applyFill="1" applyBorder="1" applyAlignment="1">
      <alignment vertical="center"/>
    </xf>
    <xf numFmtId="164" fontId="39" fillId="0" borderId="9" xfId="18" applyNumberFormat="1" applyFont="1" applyFill="1" applyBorder="1"/>
    <xf numFmtId="9" fontId="39" fillId="0" borderId="0" xfId="3" applyFont="1" applyFill="1" applyAlignment="1">
      <alignment vertical="center"/>
    </xf>
    <xf numFmtId="0" fontId="8" fillId="0" borderId="7" xfId="18" applyFill="1" applyBorder="1" applyAlignment="1">
      <alignment horizontal="center" vertical="center"/>
    </xf>
    <xf numFmtId="0" fontId="15" fillId="0" borderId="12" xfId="18" applyFont="1" applyFill="1" applyBorder="1" applyAlignment="1">
      <alignment horizontal="center" vertical="center" wrapText="1"/>
    </xf>
    <xf numFmtId="0" fontId="15" fillId="0" borderId="34" xfId="18" applyFont="1" applyFill="1" applyBorder="1" applyAlignment="1">
      <alignment horizontal="right" vertical="center"/>
    </xf>
    <xf numFmtId="164" fontId="13" fillId="0" borderId="35" xfId="18" applyNumberFormat="1" applyFont="1" applyFill="1" applyBorder="1" applyAlignment="1">
      <alignment vertical="center"/>
    </xf>
    <xf numFmtId="164" fontId="13" fillId="0" borderId="15" xfId="18" applyNumberFormat="1" applyFont="1" applyFill="1" applyBorder="1" applyAlignment="1">
      <alignment vertical="center"/>
    </xf>
    <xf numFmtId="5" fontId="13" fillId="0" borderId="16" xfId="19" applyNumberFormat="1" applyFont="1" applyFill="1" applyBorder="1" applyAlignment="1">
      <alignment vertical="center"/>
    </xf>
    <xf numFmtId="164" fontId="13" fillId="0" borderId="16" xfId="18" applyNumberFormat="1" applyFont="1" applyFill="1" applyBorder="1"/>
    <xf numFmtId="0" fontId="15" fillId="0" borderId="36" xfId="18" applyFont="1" applyFill="1" applyBorder="1" applyAlignment="1">
      <alignment horizontal="center" vertical="center" wrapText="1"/>
    </xf>
    <xf numFmtId="0" fontId="15" fillId="0" borderId="36" xfId="18" applyFont="1" applyFill="1" applyBorder="1" applyAlignment="1">
      <alignment horizontal="right" vertical="center"/>
    </xf>
    <xf numFmtId="164" fontId="39" fillId="0" borderId="36" xfId="18" applyNumberFormat="1" applyFont="1" applyFill="1" applyBorder="1" applyAlignment="1">
      <alignment vertical="center"/>
    </xf>
    <xf numFmtId="164" fontId="13" fillId="0" borderId="36" xfId="18" applyNumberFormat="1" applyFont="1" applyFill="1" applyBorder="1" applyAlignment="1">
      <alignment vertical="center"/>
    </xf>
    <xf numFmtId="5" fontId="13" fillId="0" borderId="36" xfId="19" applyNumberFormat="1" applyFont="1" applyFill="1" applyBorder="1" applyAlignment="1">
      <alignment vertical="center"/>
    </xf>
    <xf numFmtId="0" fontId="15" fillId="0" borderId="13" xfId="18" applyFont="1" applyFill="1" applyBorder="1" applyAlignment="1">
      <alignment horizontal="center" vertical="center" wrapText="1"/>
    </xf>
    <xf numFmtId="0" fontId="15" fillId="0" borderId="18" xfId="18" applyFont="1" applyFill="1" applyBorder="1" applyAlignment="1">
      <alignment horizontal="right" vertical="center"/>
    </xf>
    <xf numFmtId="164" fontId="13" fillId="0" borderId="37" xfId="18" applyNumberFormat="1" applyFont="1" applyFill="1" applyBorder="1"/>
    <xf numFmtId="0" fontId="44" fillId="0" borderId="0" xfId="15" applyFont="1" applyFill="1" applyAlignment="1">
      <alignment horizontal="center" vertical="center"/>
    </xf>
    <xf numFmtId="37" fontId="0" fillId="0" borderId="0" xfId="0" quotePrefix="1" applyBorder="1" applyAlignment="1">
      <alignment horizontal="left"/>
    </xf>
    <xf numFmtId="37" fontId="0" fillId="0" borderId="17" xfId="0" applyNumberFormat="1" applyFill="1" applyBorder="1"/>
    <xf numFmtId="164" fontId="8" fillId="0" borderId="4" xfId="18" applyNumberFormat="1" applyFill="1" applyBorder="1"/>
    <xf numFmtId="164" fontId="8" fillId="0" borderId="32" xfId="18" applyNumberFormat="1" applyFill="1" applyBorder="1"/>
    <xf numFmtId="164" fontId="8" fillId="0" borderId="6" xfId="18" applyNumberFormat="1" applyFill="1" applyBorder="1"/>
    <xf numFmtId="3" fontId="13" fillId="0" borderId="4" xfId="18" applyNumberFormat="1" applyFont="1" applyFill="1" applyBorder="1"/>
    <xf numFmtId="3" fontId="13" fillId="0" borderId="32" xfId="18" applyNumberFormat="1" applyFont="1" applyFill="1" applyBorder="1"/>
    <xf numFmtId="3" fontId="13" fillId="0" borderId="39" xfId="18" applyNumberFormat="1" applyFont="1" applyFill="1" applyBorder="1"/>
    <xf numFmtId="164" fontId="13" fillId="0" borderId="4" xfId="18" applyNumberFormat="1" applyFont="1" applyFill="1" applyBorder="1" applyAlignment="1">
      <alignment vertical="center"/>
    </xf>
    <xf numFmtId="164" fontId="13" fillId="0" borderId="6" xfId="18" applyNumberFormat="1" applyFont="1" applyFill="1" applyBorder="1" applyAlignment="1">
      <alignment vertical="center"/>
    </xf>
    <xf numFmtId="164" fontId="13" fillId="0" borderId="32" xfId="18" applyNumberFormat="1" applyFont="1" applyFill="1" applyBorder="1" applyAlignment="1">
      <alignment vertical="center"/>
    </xf>
    <xf numFmtId="164" fontId="13" fillId="0" borderId="5" xfId="18" applyNumberFormat="1" applyFont="1" applyFill="1" applyBorder="1" applyAlignment="1">
      <alignment vertical="center"/>
    </xf>
    <xf numFmtId="164" fontId="13" fillId="0" borderId="4" xfId="18" applyNumberFormat="1" applyFont="1" applyFill="1" applyBorder="1"/>
    <xf numFmtId="164" fontId="13" fillId="0" borderId="6" xfId="18" applyNumberFormat="1" applyFont="1" applyFill="1" applyBorder="1"/>
    <xf numFmtId="164" fontId="13" fillId="0" borderId="32" xfId="18" applyNumberFormat="1" applyFont="1" applyFill="1" applyBorder="1"/>
    <xf numFmtId="164" fontId="8" fillId="0" borderId="7" xfId="18" applyNumberFormat="1" applyFill="1" applyBorder="1" applyAlignment="1">
      <alignment vertical="center"/>
    </xf>
    <xf numFmtId="0" fontId="14" fillId="0" borderId="33" xfId="18" applyFont="1" applyFill="1" applyBorder="1" applyAlignment="1">
      <alignment horizontal="center" vertical="center" wrapText="1"/>
    </xf>
    <xf numFmtId="0" fontId="14" fillId="0" borderId="11" xfId="18" applyFont="1" applyFill="1" applyBorder="1" applyAlignment="1">
      <alignment horizontal="center" vertical="center" wrapText="1"/>
    </xf>
    <xf numFmtId="0" fontId="14" fillId="0" borderId="13" xfId="18" applyFont="1" applyFill="1" applyBorder="1" applyAlignment="1">
      <alignment horizontal="center" vertical="center" wrapText="1"/>
    </xf>
    <xf numFmtId="0" fontId="14" fillId="0" borderId="5" xfId="18" applyFont="1" applyFill="1" applyBorder="1" applyAlignment="1">
      <alignment horizontal="center" vertical="center" wrapText="1"/>
    </xf>
    <xf numFmtId="164" fontId="8" fillId="0" borderId="5" xfId="18" applyNumberFormat="1" applyFill="1" applyBorder="1"/>
    <xf numFmtId="164" fontId="10" fillId="0" borderId="0" xfId="15" applyNumberFormat="1" applyFill="1"/>
    <xf numFmtId="164" fontId="13" fillId="0" borderId="5" xfId="18" applyNumberFormat="1" applyFont="1" applyFill="1" applyBorder="1"/>
    <xf numFmtId="164" fontId="10" fillId="0" borderId="38" xfId="15" applyNumberFormat="1" applyFill="1" applyBorder="1"/>
    <xf numFmtId="164" fontId="8" fillId="0" borderId="5" xfId="18" applyNumberFormat="1" applyFill="1" applyBorder="1" applyAlignment="1">
      <alignment vertical="center"/>
    </xf>
    <xf numFmtId="5" fontId="0" fillId="0" borderId="6" xfId="19" applyNumberFormat="1" applyFont="1" applyFill="1" applyBorder="1" applyAlignment="1">
      <alignment vertical="center"/>
    </xf>
    <xf numFmtId="164" fontId="8" fillId="0" borderId="6" xfId="18" applyNumberFormat="1" applyFill="1" applyBorder="1" applyAlignment="1">
      <alignment vertical="center"/>
    </xf>
    <xf numFmtId="0" fontId="21" fillId="0" borderId="0" xfId="6" applyNumberFormat="1" applyFont="1" applyAlignment="1" applyProtection="1">
      <alignment horizontal="center"/>
    </xf>
    <xf numFmtId="37" fontId="16" fillId="0" borderId="0" xfId="6" applyFont="1" applyAlignment="1" applyProtection="1">
      <alignment horizontal="center"/>
    </xf>
    <xf numFmtId="37" fontId="17" fillId="0" borderId="0" xfId="6" applyFont="1" applyAlignment="1" applyProtection="1">
      <alignment horizontal="center"/>
    </xf>
    <xf numFmtId="0" fontId="14" fillId="0" borderId="10" xfId="18" applyFont="1" applyFill="1" applyBorder="1" applyAlignment="1">
      <alignment horizontal="center" vertical="center" wrapText="1"/>
    </xf>
    <xf numFmtId="0" fontId="14" fillId="0" borderId="33" xfId="18" applyFont="1" applyFill="1" applyBorder="1" applyAlignment="1">
      <alignment horizontal="center" vertical="center" wrapText="1"/>
    </xf>
    <xf numFmtId="0" fontId="14" fillId="0" borderId="11" xfId="18" applyFont="1" applyFill="1" applyBorder="1" applyAlignment="1">
      <alignment horizontal="center" vertical="center" wrapText="1"/>
    </xf>
    <xf numFmtId="0" fontId="14" fillId="0" borderId="12" xfId="18" applyFont="1" applyFill="1" applyBorder="1" applyAlignment="1">
      <alignment horizontal="center" vertical="center" wrapText="1"/>
    </xf>
    <xf numFmtId="0" fontId="14" fillId="0" borderId="13" xfId="18" applyFont="1" applyFill="1" applyBorder="1" applyAlignment="1">
      <alignment horizontal="center" vertical="center" wrapText="1"/>
    </xf>
    <xf numFmtId="0" fontId="14" fillId="0" borderId="5" xfId="18" applyFont="1" applyFill="1" applyBorder="1" applyAlignment="1">
      <alignment horizontal="center" vertical="center" wrapText="1"/>
    </xf>
    <xf numFmtId="0" fontId="13" fillId="0" borderId="24" xfId="18" applyFont="1" applyFill="1" applyBorder="1" applyAlignment="1">
      <alignment horizontal="center"/>
    </xf>
    <xf numFmtId="0" fontId="13" fillId="0" borderId="31" xfId="18" applyFont="1" applyFill="1" applyBorder="1" applyAlignment="1">
      <alignment horizontal="center"/>
    </xf>
    <xf numFmtId="0" fontId="13" fillId="0" borderId="40" xfId="18" applyFont="1" applyFill="1" applyBorder="1" applyAlignment="1">
      <alignment horizontal="center"/>
    </xf>
    <xf numFmtId="37" fontId="0" fillId="0" borderId="41" xfId="0" applyFill="1" applyBorder="1" applyAlignment="1">
      <alignment horizontal="center"/>
    </xf>
    <xf numFmtId="0" fontId="13" fillId="0" borderId="36" xfId="18" applyFont="1" applyFill="1" applyBorder="1" applyAlignment="1">
      <alignment horizontal="center"/>
    </xf>
  </cellXfs>
  <cellStyles count="45">
    <cellStyle name="_x0013_" xfId="26" xr:uid="{C24E26BB-C4AF-42DD-BCD0-52CE587DD14A}"/>
    <cellStyle name="_x0013_ 2" xfId="5" xr:uid="{F31EC126-4FE7-4285-BD7C-06F163B98618}"/>
    <cellStyle name="Comma" xfId="1" builtinId="3"/>
    <cellStyle name="Comma 2" xfId="16" xr:uid="{32D27E72-2A99-408A-A1A2-C9EDCC9139EE}"/>
    <cellStyle name="Comma 23 2 2" xfId="35" xr:uid="{4891C0E5-9AD5-4EDF-A46F-AB5D346983B4}"/>
    <cellStyle name="Comma 3" xfId="19" xr:uid="{E3503031-31C4-43C8-9DD6-646372D9BB60}"/>
    <cellStyle name="Comma 4" xfId="21" xr:uid="{C15DC9A9-471C-45C9-A93A-163F38B3A868}"/>
    <cellStyle name="Comma 5" xfId="29" xr:uid="{35EB0D77-CA64-49B5-97D0-043D4030292E}"/>
    <cellStyle name="Comma 6" xfId="39" xr:uid="{B360323E-2D67-46C6-81AD-731CCCEC1A47}"/>
    <cellStyle name="Comma 7" xfId="43" xr:uid="{DAF999C6-9FC9-46C0-B2AB-D9D2CEB7B03A}"/>
    <cellStyle name="Comma_ECRC_2006_Projection_JP3_Settlement Draft_090805_FINAL_NewLinks" xfId="27" xr:uid="{861FD9A5-29E3-4388-8E89-C864E488BF43}"/>
    <cellStyle name="Currency" xfId="2" builtinId="4"/>
    <cellStyle name="Currency 2" xfId="23" xr:uid="{618831C1-C2C6-4797-8F9A-0EB54F12F2EE}"/>
    <cellStyle name="Currency 3" xfId="25" xr:uid="{EE9EC7CA-C70F-417B-A0F0-4759ED7B2B7C}"/>
    <cellStyle name="Currency 3 2" xfId="34" xr:uid="{26092FF2-B285-47B3-B5D1-228EE8A0274B}"/>
    <cellStyle name="Normal" xfId="0" builtinId="0"/>
    <cellStyle name="Normal 10" xfId="38" xr:uid="{8601B668-E253-4137-A407-ED096FE0B649}"/>
    <cellStyle name="Normal 11" xfId="41" xr:uid="{F468C2B6-4991-4F2F-A620-4F00EAEDAF5D}"/>
    <cellStyle name="Normal 2" xfId="13" xr:uid="{A139934A-AB1C-4156-B187-5497FC2D1EFA}"/>
    <cellStyle name="Normal 2 2" xfId="36" xr:uid="{5909AEFA-E127-41BA-A5FF-3665DF5A8D46}"/>
    <cellStyle name="Normal 24" xfId="10" xr:uid="{1FE2B7E5-0DDB-4CCE-A034-689151E77C29}"/>
    <cellStyle name="Normal 24 2 2" xfId="44" xr:uid="{93F176FE-DC52-495D-8483-33A217F462C2}"/>
    <cellStyle name="Normal 29" xfId="4" xr:uid="{C4D9C9DB-13F5-4495-9E95-8546799F16C6}"/>
    <cellStyle name="Normal 29 2" xfId="30" xr:uid="{74757D8A-E86B-4C0F-BEE6-23BCAF94142A}"/>
    <cellStyle name="Normal 3" xfId="15" xr:uid="{421201EA-5EB1-4D32-B9E9-6D0A07627504}"/>
    <cellStyle name="Normal 3 13" xfId="32" xr:uid="{EF36AFF5-0056-4D88-850C-3400F6A10FCE}"/>
    <cellStyle name="Normal 3 2 2 4" xfId="31" xr:uid="{554D1E2D-CA64-441F-890F-BB709CFE219D}"/>
    <cellStyle name="Normal 3 3" xfId="7" xr:uid="{049B2052-096A-4AE0-B65B-1116C048B74D}"/>
    <cellStyle name="Normal 3 3 8 2" xfId="37" xr:uid="{125F05D1-0C9C-48A1-9907-5928B644CE1E}"/>
    <cellStyle name="Normal 4" xfId="17" xr:uid="{7196E956-0EB0-4C1B-8370-F157E32DF7E8}"/>
    <cellStyle name="Normal 4 7" xfId="11" xr:uid="{45EE3755-4316-4E8F-B2A1-CEDC35B9AE0B}"/>
    <cellStyle name="Normal 43 2" xfId="33" xr:uid="{F28E6F06-7E8E-4B6C-813E-9AAFC741ABC1}"/>
    <cellStyle name="Normal 5" xfId="18" xr:uid="{CB633F45-1E4F-48A5-B660-F94AFA2B6B70}"/>
    <cellStyle name="Normal 6" xfId="20" xr:uid="{F97209C5-70B5-436F-B173-638A2443A332}"/>
    <cellStyle name="Normal 7" xfId="14" xr:uid="{90325EA7-EC51-44D8-A142-8A429942C92A}"/>
    <cellStyle name="Normal 8" xfId="24" xr:uid="{8F845D7F-0C6F-41A1-8933-62FCC5D18573}"/>
    <cellStyle name="Normal 9" xfId="28" xr:uid="{14403520-B58B-40E1-8CA1-3BBD3DAADB18}"/>
    <cellStyle name="Normal_2006 Act-Est Schedules FINAL Revised_081706 2" xfId="6" xr:uid="{A9AFAD34-B063-4951-AEF8-D7254F5404F8}"/>
    <cellStyle name="Normal_2006 Act-Est Schedules FINAL Revised_081706_TRUP2009_Dec 09_YE_030310" xfId="8" xr:uid="{FBAFB11E-AA9D-4F73-B745-ACF1E76E5F6C}"/>
    <cellStyle name="Normal_ECRC_2006_Actual_TU_Monthly_Jan 2" xfId="9" xr:uid="{E37D53D3-6B88-416C-AD88-0CB9FCD1E1FD}"/>
    <cellStyle name="Normal_ECRC_2006_Projection_JP3_Settlement Draft_090805_FINAL_NewLinks" xfId="12" xr:uid="{D941A137-E161-442B-9C7C-BD7A4638DA3D}"/>
    <cellStyle name="Percent" xfId="3" builtinId="5"/>
    <cellStyle name="Percent 2" xfId="22" xr:uid="{A2A85F69-BA8E-4C99-8F2B-1AB6285E8053}"/>
    <cellStyle name="Percent 3" xfId="40" xr:uid="{8997DF9D-E583-4347-855F-C42EAB41203A}"/>
    <cellStyle name="Percent 4" xfId="42" xr:uid="{1536460C-BEF5-43C0-BD28-72AB14CF84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LUKEOW~1\LOCALS~1\Temp\notesC41F34\08.10.20-Quanta-SOLAR%20ECONOMICS%20MODEL-%20V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Mgmt\Energy%20Delivery-FL\Budget\2004\Energy%20Delivery\Cash%20Flow\MP%20Cash%20Flow\North%20Central%202003-2004%20Cashflow%20Support%2012.3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Planning\Florida\Storm%20Protection%20Plan%20(SPP)\Regualtory%20Filing%20Schedules%20(SPPCRC)\Docket%2020210092\2021%20Est-Act%20Filing\(TGF-2)%20-%202021%20SPPCRC%20Estimated%20Actual_Draft_V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12138\Local%20Settings\Temporary%20Internet%20Files\Content.Outlook\UEFZMG32\SC_Y2012%20_Filing%20Support_Variable%20and%205%20Year%20Rates%20expanded%20for%20REP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35176\Local%20Settings\Temporary%20Internet%20Files\Content.Outlook\8C3O0SDP\Master%20Watchlist%20and%20Action%20Sheet%20April%20201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5852\My%20Documents\Critical%20Spreadsheet%20Example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T08702\Local%20Settings\Temporary%20Internet%20Files\Content.Outlook\1W7LQQ3O\7.2.10%20ED%20Template%20-%20PEF%20Fa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3%20Suncoast%20Ops\ADJ's\07-2003\ADJ_OT00550_PROJ_JUN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%202000%20Programs\Reports\PS%20Reports\RCLLABO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moo34282\AppData\Local\Microsoft\Windows\Temporary%20Internet%20Files\Content.Outlook\WCS1GCMZ\CRB%20Report%20-%20Reliance%20Option%201%20-%204x1000%20(4-11-2013)-AS%20BID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ashMgmt\Roy%20Files\Debt%20Portfolio\Roy%20Files\Debt%20Portfolio\Combined_Portfolio_Mode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TRY\HKS\Acquisition%20Model%2010.18.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Mgmt\Energy%20Delivery-FL\Monthly%20Reporting\2006\Energy%20Delivery\Unit%20Data\2006%20Unit%20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duke-energy.com/internal/WPW/norrisscreen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acctg/reval/ANALYSIS/EMSR11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Mgmt\Energy%20Delivery-FL\Monthly%20Reporting\2004\Energy%20Delivery\CMR_COO\ED-FL%20Monthly%20Report%20-%202004%20New%20V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losing\2004\May\Monthly%20Fuel-update%20varianc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Mgmt\Energy%20Delivery-FL\Monthly%20Reporting\2003\Distribution\Strikes%20vs%20Restor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FGL&amp;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66109\Local%20Settings\Temporary%20Internet%20Files\Content.Outlook\NNQOOA68\Monthly%20Fuel%2012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Structure"/>
      <sheetName val="Input Tables (module and misc.)"/>
      <sheetName val="Input Tables (system component)"/>
      <sheetName val="Global Assumptions"/>
      <sheetName val="Project Assumptions"/>
      <sheetName val="Region Assumptions"/>
      <sheetName val="Energy Price Assumptions"/>
      <sheetName val="LCOE Calculation (fixed)"/>
      <sheetName val="Project Costs"/>
      <sheetName val="Power Output"/>
      <sheetName val="Power Revenue"/>
      <sheetName val="Cash Flow"/>
      <sheetName val="LCOE Calculatio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 Up by Program"/>
      <sheetName val="Roll Up by Resource Type"/>
      <sheetName val="Base Programs"/>
      <sheetName val="CTE Programs"/>
      <sheetName val="DOT Projects"/>
      <sheetName val="Load Growth Projects"/>
      <sheetName val="New Customer Work"/>
      <sheetName val="New Service Connection Data"/>
      <sheetName val="Other"/>
      <sheetName val="Restoration"/>
      <sheetName val="Street Lights"/>
      <sheetName val="Street Light Maintenance"/>
      <sheetName val="Street Light Unit Data"/>
      <sheetName val="2003 Data"/>
      <sheetName val="2004 Data"/>
      <sheetName val="BASE 2004"/>
      <sheetName val="CTE 2004"/>
      <sheetName val="DOT 2004"/>
      <sheetName val="LOAD GROWTH 2004"/>
      <sheetName val="NEW CUSTOMER WORK 2004"/>
      <sheetName val="RESTORATION 2004"/>
      <sheetName val="STREET LIGHTS 2004"/>
      <sheetName val="STREET LIGHT MAIN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B2" t="str">
            <v>Org #</v>
          </cell>
          <cell r="C2" t="str">
            <v>Charge By Org</v>
          </cell>
          <cell r="F2" t="str">
            <v>Jan</v>
          </cell>
          <cell r="G2" t="str">
            <v>Feb</v>
          </cell>
          <cell r="H2" t="str">
            <v>Mar</v>
          </cell>
          <cell r="I2" t="str">
            <v>Apr</v>
          </cell>
          <cell r="J2" t="str">
            <v>May</v>
          </cell>
          <cell r="K2" t="str">
            <v>Jun</v>
          </cell>
          <cell r="L2" t="str">
            <v>Jul</v>
          </cell>
          <cell r="M2" t="str">
            <v>Aug</v>
          </cell>
          <cell r="N2" t="str">
            <v>Sep</v>
          </cell>
          <cell r="O2" t="str">
            <v>Oct</v>
          </cell>
          <cell r="P2" t="str">
            <v>Nov</v>
          </cell>
          <cell r="Q2" t="str">
            <v>Dec</v>
          </cell>
          <cell r="R2" t="str">
            <v>YTD</v>
          </cell>
          <cell r="S2" t="str">
            <v>Projection</v>
          </cell>
          <cell r="T2" t="str">
            <v>Sum:</v>
          </cell>
        </row>
        <row r="3">
          <cell r="A3" t="str">
            <v xml:space="preserve">60379S - SOUTH COASTALPayroll </v>
          </cell>
          <cell r="B3" t="str">
            <v>60379S</v>
          </cell>
          <cell r="C3" t="str">
            <v>60379S - SOUTH COASTAL</v>
          </cell>
          <cell r="D3" t="str">
            <v xml:space="preserve">Payroll </v>
          </cell>
          <cell r="E3" t="str">
            <v>Actual:</v>
          </cell>
          <cell r="F3">
            <v>1062</v>
          </cell>
          <cell r="G3">
            <v>661</v>
          </cell>
          <cell r="H3">
            <v>1937</v>
          </cell>
          <cell r="I3">
            <v>7937</v>
          </cell>
          <cell r="J3">
            <v>1761</v>
          </cell>
          <cell r="K3">
            <v>1550</v>
          </cell>
          <cell r="L3">
            <v>1716</v>
          </cell>
          <cell r="M3">
            <v>1652</v>
          </cell>
          <cell r="N3">
            <v>0</v>
          </cell>
          <cell r="O3">
            <v>0</v>
          </cell>
          <cell r="P3">
            <v>0</v>
          </cell>
          <cell r="Q3">
            <v>938</v>
          </cell>
          <cell r="R3">
            <v>23291</v>
          </cell>
          <cell r="S3">
            <v>11305.88</v>
          </cell>
          <cell r="T3">
            <v>19213</v>
          </cell>
        </row>
        <row r="4">
          <cell r="A4" t="str">
            <v>60379S - SOUTH COASTALPayroll OT</v>
          </cell>
          <cell r="C4" t="str">
            <v>60379S - SOUTH COASTAL</v>
          </cell>
          <cell r="D4" t="str">
            <v>Payroll OT</v>
          </cell>
          <cell r="E4" t="str">
            <v>Actual:</v>
          </cell>
          <cell r="F4">
            <v>250</v>
          </cell>
          <cell r="G4">
            <v>162</v>
          </cell>
          <cell r="H4">
            <v>253</v>
          </cell>
          <cell r="I4">
            <v>3118</v>
          </cell>
          <cell r="J4">
            <v>346</v>
          </cell>
          <cell r="K4">
            <v>237</v>
          </cell>
          <cell r="L4">
            <v>470</v>
          </cell>
          <cell r="M4">
            <v>201</v>
          </cell>
          <cell r="N4">
            <v>0</v>
          </cell>
          <cell r="O4">
            <v>0</v>
          </cell>
          <cell r="P4">
            <v>0</v>
          </cell>
          <cell r="Q4">
            <v>224</v>
          </cell>
          <cell r="R4">
            <v>0</v>
          </cell>
          <cell r="S4">
            <v>0</v>
          </cell>
          <cell r="T4">
            <v>5261</v>
          </cell>
        </row>
        <row r="5">
          <cell r="A5" t="str">
            <v>60379S - SOUTH COASTALBargaining Unit</v>
          </cell>
          <cell r="C5" t="str">
            <v>60379S - SOUTH COASTAL</v>
          </cell>
          <cell r="D5" t="str">
            <v>Bargaining Unit</v>
          </cell>
          <cell r="E5" t="str">
            <v>Actual:</v>
          </cell>
          <cell r="F5">
            <v>6688</v>
          </cell>
          <cell r="G5">
            <v>4400</v>
          </cell>
          <cell r="H5">
            <v>9863</v>
          </cell>
          <cell r="I5">
            <v>24920</v>
          </cell>
          <cell r="J5">
            <v>19912</v>
          </cell>
          <cell r="K5">
            <v>11042</v>
          </cell>
          <cell r="L5">
            <v>5359</v>
          </cell>
          <cell r="M5">
            <v>9608</v>
          </cell>
          <cell r="N5">
            <v>193</v>
          </cell>
          <cell r="O5">
            <v>3029</v>
          </cell>
          <cell r="P5">
            <v>2749</v>
          </cell>
          <cell r="Q5">
            <v>4615</v>
          </cell>
          <cell r="R5">
            <v>101330</v>
          </cell>
          <cell r="S5">
            <v>89896.9</v>
          </cell>
          <cell r="T5">
            <v>102378</v>
          </cell>
        </row>
        <row r="6">
          <cell r="A6" t="str">
            <v>60379S - SOUTH COASTALBargaining Unit OT</v>
          </cell>
          <cell r="C6" t="str">
            <v>60379S - SOUTH COASTAL</v>
          </cell>
          <cell r="D6" t="str">
            <v>Bargaining Unit OT</v>
          </cell>
          <cell r="E6" t="str">
            <v>Actual:</v>
          </cell>
          <cell r="F6">
            <v>922</v>
          </cell>
          <cell r="G6">
            <v>2282</v>
          </cell>
          <cell r="H6">
            <v>4270</v>
          </cell>
          <cell r="I6">
            <v>24858</v>
          </cell>
          <cell r="J6">
            <v>7183</v>
          </cell>
          <cell r="K6">
            <v>6866</v>
          </cell>
          <cell r="L6">
            <v>4647</v>
          </cell>
          <cell r="M6">
            <v>4319</v>
          </cell>
          <cell r="N6">
            <v>0</v>
          </cell>
          <cell r="O6">
            <v>200</v>
          </cell>
          <cell r="P6">
            <v>879</v>
          </cell>
          <cell r="Q6">
            <v>2878</v>
          </cell>
          <cell r="R6">
            <v>0</v>
          </cell>
          <cell r="S6">
            <v>0</v>
          </cell>
          <cell r="T6">
            <v>59303</v>
          </cell>
        </row>
        <row r="7">
          <cell r="A7" t="str">
            <v>60379S - SOUTH COASTALContractors</v>
          </cell>
          <cell r="C7" t="str">
            <v>60379S - SOUTH COASTAL</v>
          </cell>
          <cell r="D7" t="str">
            <v>Contractors</v>
          </cell>
          <cell r="E7" t="str">
            <v>Actual:</v>
          </cell>
          <cell r="F7">
            <v>-82001</v>
          </cell>
          <cell r="G7">
            <v>541290</v>
          </cell>
          <cell r="H7">
            <v>384782</v>
          </cell>
          <cell r="I7">
            <v>165824</v>
          </cell>
          <cell r="J7">
            <v>97778</v>
          </cell>
          <cell r="K7">
            <v>177924</v>
          </cell>
          <cell r="L7">
            <v>27176</v>
          </cell>
          <cell r="M7">
            <v>16980</v>
          </cell>
          <cell r="N7">
            <v>25892</v>
          </cell>
          <cell r="O7">
            <v>80995</v>
          </cell>
          <cell r="P7">
            <v>94319</v>
          </cell>
          <cell r="Q7">
            <v>410474</v>
          </cell>
          <cell r="R7">
            <v>2202184</v>
          </cell>
          <cell r="S7">
            <v>1688777.4</v>
          </cell>
          <cell r="T7">
            <v>1941433</v>
          </cell>
        </row>
        <row r="8">
          <cell r="A8" t="str">
            <v>60379S - SOUTH COASTALMaterials w/ burdens</v>
          </cell>
          <cell r="C8" t="str">
            <v>60379S - SOUTH COASTAL</v>
          </cell>
          <cell r="D8" t="str">
            <v>Materials w/ burdens</v>
          </cell>
          <cell r="E8" t="str">
            <v>Actual:</v>
          </cell>
          <cell r="F8">
            <v>106797</v>
          </cell>
          <cell r="G8">
            <v>25437</v>
          </cell>
          <cell r="H8">
            <v>63909</v>
          </cell>
          <cell r="I8">
            <v>56920</v>
          </cell>
          <cell r="J8">
            <v>40590</v>
          </cell>
          <cell r="K8">
            <v>24824</v>
          </cell>
          <cell r="L8">
            <v>46287</v>
          </cell>
          <cell r="M8">
            <v>26444</v>
          </cell>
          <cell r="N8">
            <v>-2162</v>
          </cell>
          <cell r="O8">
            <v>-31745</v>
          </cell>
          <cell r="P8">
            <v>23541</v>
          </cell>
          <cell r="Q8">
            <v>58426</v>
          </cell>
          <cell r="R8">
            <v>1052488</v>
          </cell>
          <cell r="S8">
            <v>921547.19</v>
          </cell>
          <cell r="T8">
            <v>439268</v>
          </cell>
        </row>
        <row r="9">
          <cell r="A9" t="str">
            <v>60379S - SOUTH COASTALFleet</v>
          </cell>
          <cell r="C9" t="str">
            <v>60379S - SOUTH COASTAL</v>
          </cell>
          <cell r="D9" t="str">
            <v>Fleet</v>
          </cell>
          <cell r="E9" t="str">
            <v>Actual:</v>
          </cell>
          <cell r="F9">
            <v>2715</v>
          </cell>
          <cell r="G9">
            <v>1847</v>
          </cell>
          <cell r="H9">
            <v>4671</v>
          </cell>
          <cell r="I9">
            <v>15424</v>
          </cell>
          <cell r="J9">
            <v>8342</v>
          </cell>
          <cell r="K9">
            <v>5564</v>
          </cell>
          <cell r="L9">
            <v>3225</v>
          </cell>
          <cell r="M9">
            <v>5375</v>
          </cell>
          <cell r="N9">
            <v>65</v>
          </cell>
          <cell r="O9">
            <v>1128</v>
          </cell>
          <cell r="P9">
            <v>1066</v>
          </cell>
          <cell r="Q9">
            <v>2697</v>
          </cell>
          <cell r="R9">
            <v>0</v>
          </cell>
          <cell r="S9">
            <v>0</v>
          </cell>
          <cell r="T9">
            <v>52119</v>
          </cell>
        </row>
        <row r="10">
          <cell r="A10" t="str">
            <v>60379S - SOUTH COASTALOther</v>
          </cell>
          <cell r="C10" t="str">
            <v>60379S - SOUTH COASTAL</v>
          </cell>
          <cell r="D10" t="str">
            <v>Other</v>
          </cell>
          <cell r="E10" t="str">
            <v>Actual:</v>
          </cell>
          <cell r="F10">
            <v>0</v>
          </cell>
          <cell r="G10">
            <v>435</v>
          </cell>
          <cell r="H10">
            <v>77</v>
          </cell>
          <cell r="I10">
            <v>1446</v>
          </cell>
          <cell r="J10">
            <v>1674</v>
          </cell>
          <cell r="K10">
            <v>2118</v>
          </cell>
          <cell r="L10">
            <v>326</v>
          </cell>
          <cell r="M10">
            <v>1622</v>
          </cell>
          <cell r="N10">
            <v>0</v>
          </cell>
          <cell r="O10">
            <v>0</v>
          </cell>
          <cell r="P10">
            <v>2828</v>
          </cell>
          <cell r="Q10">
            <v>3444</v>
          </cell>
          <cell r="R10">
            <v>0</v>
          </cell>
          <cell r="S10">
            <v>4797</v>
          </cell>
          <cell r="T10">
            <v>13970</v>
          </cell>
        </row>
        <row r="11">
          <cell r="A11" t="str">
            <v>60379S - SOUTH COASTALBurdens</v>
          </cell>
          <cell r="C11" t="str">
            <v>60379S - SOUTH COASTAL</v>
          </cell>
          <cell r="D11" t="str">
            <v>Burdens</v>
          </cell>
          <cell r="E11" t="str">
            <v>Actual:</v>
          </cell>
          <cell r="F11">
            <v>2170</v>
          </cell>
          <cell r="G11">
            <v>1417</v>
          </cell>
          <cell r="H11">
            <v>3304</v>
          </cell>
          <cell r="I11">
            <v>9200</v>
          </cell>
          <cell r="J11">
            <v>6068</v>
          </cell>
          <cell r="K11">
            <v>3526</v>
          </cell>
          <cell r="L11">
            <v>1981</v>
          </cell>
          <cell r="M11">
            <v>3153</v>
          </cell>
          <cell r="N11">
            <v>54</v>
          </cell>
          <cell r="O11">
            <v>848</v>
          </cell>
          <cell r="P11">
            <v>770</v>
          </cell>
          <cell r="Q11">
            <v>1555</v>
          </cell>
          <cell r="R11">
            <v>34894</v>
          </cell>
          <cell r="S11">
            <v>28336.79</v>
          </cell>
          <cell r="T11">
            <v>34045</v>
          </cell>
        </row>
        <row r="12">
          <cell r="A12" t="str">
            <v>60379S - SOUTH COASTALExceptional Hrs</v>
          </cell>
          <cell r="C12" t="str">
            <v>60379S - SOUTH COASTAL</v>
          </cell>
          <cell r="D12" t="str">
            <v>Exceptional Hrs</v>
          </cell>
          <cell r="E12" t="str">
            <v>Actual:</v>
          </cell>
          <cell r="F12">
            <v>1231</v>
          </cell>
          <cell r="G12">
            <v>804</v>
          </cell>
          <cell r="H12">
            <v>1875</v>
          </cell>
          <cell r="I12">
            <v>5221</v>
          </cell>
          <cell r="J12">
            <v>3444</v>
          </cell>
          <cell r="K12">
            <v>2001</v>
          </cell>
          <cell r="L12">
            <v>1124</v>
          </cell>
          <cell r="M12">
            <v>1789</v>
          </cell>
          <cell r="N12">
            <v>31</v>
          </cell>
          <cell r="O12">
            <v>481</v>
          </cell>
          <cell r="P12">
            <v>437</v>
          </cell>
          <cell r="Q12">
            <v>882</v>
          </cell>
          <cell r="R12">
            <v>19802</v>
          </cell>
          <cell r="S12">
            <v>16081.13</v>
          </cell>
          <cell r="T12">
            <v>19321</v>
          </cell>
        </row>
        <row r="13">
          <cell r="A13" t="str">
            <v>60379S - SOUTH COASTALPayroll Taxes</v>
          </cell>
          <cell r="C13" t="str">
            <v>60379S - SOUTH COASTAL</v>
          </cell>
          <cell r="D13" t="str">
            <v>Payroll Taxes</v>
          </cell>
          <cell r="E13" t="str">
            <v>Actual:</v>
          </cell>
          <cell r="F13">
            <v>801</v>
          </cell>
          <cell r="G13">
            <v>674</v>
          </cell>
          <cell r="H13">
            <v>1466</v>
          </cell>
          <cell r="I13">
            <v>5463</v>
          </cell>
          <cell r="J13">
            <v>2622</v>
          </cell>
          <cell r="K13">
            <v>1769</v>
          </cell>
          <cell r="L13">
            <v>1095</v>
          </cell>
          <cell r="M13">
            <v>1417</v>
          </cell>
          <cell r="N13">
            <v>17</v>
          </cell>
          <cell r="O13">
            <v>290</v>
          </cell>
          <cell r="P13">
            <v>326</v>
          </cell>
          <cell r="Q13">
            <v>777</v>
          </cell>
          <cell r="R13">
            <v>11191</v>
          </cell>
          <cell r="S13">
            <v>9088</v>
          </cell>
          <cell r="T13">
            <v>16717</v>
          </cell>
        </row>
        <row r="14">
          <cell r="A14"/>
          <cell r="B14" t="str">
            <v>60379S</v>
          </cell>
          <cell r="E14" t="str">
            <v>Sum:</v>
          </cell>
          <cell r="F14">
            <v>40637</v>
          </cell>
          <cell r="G14">
            <v>579409</v>
          </cell>
          <cell r="H14">
            <v>476407</v>
          </cell>
          <cell r="I14">
            <v>320330</v>
          </cell>
          <cell r="J14">
            <v>189719</v>
          </cell>
          <cell r="K14">
            <v>237420</v>
          </cell>
          <cell r="L14">
            <v>93407</v>
          </cell>
          <cell r="M14">
            <v>72560</v>
          </cell>
          <cell r="N14">
            <v>24090</v>
          </cell>
          <cell r="O14">
            <v>55226</v>
          </cell>
          <cell r="P14">
            <v>126915</v>
          </cell>
          <cell r="Q14">
            <v>486909</v>
          </cell>
          <cell r="R14">
            <v>3445179</v>
          </cell>
          <cell r="S14">
            <v>2769830</v>
          </cell>
          <cell r="T14">
            <v>2703028</v>
          </cell>
        </row>
        <row r="15">
          <cell r="A15"/>
        </row>
        <row r="16">
          <cell r="A16" t="str">
            <v xml:space="preserve">60413S - NORTH CENT FL ADMINPayroll </v>
          </cell>
          <cell r="B16" t="str">
            <v>60413S</v>
          </cell>
          <cell r="C16" t="str">
            <v>60413S - NORTH CENT FL ADMIN</v>
          </cell>
          <cell r="D16" t="str">
            <v xml:space="preserve">Payroll </v>
          </cell>
          <cell r="E16" t="str">
            <v>Actual:</v>
          </cell>
          <cell r="F16">
            <v>7422</v>
          </cell>
          <cell r="G16">
            <v>5114</v>
          </cell>
          <cell r="H16">
            <v>2137</v>
          </cell>
          <cell r="I16">
            <v>4386</v>
          </cell>
          <cell r="J16">
            <v>2423</v>
          </cell>
          <cell r="K16">
            <v>1858</v>
          </cell>
          <cell r="L16">
            <v>909</v>
          </cell>
          <cell r="M16">
            <v>1463</v>
          </cell>
          <cell r="N16">
            <v>1251</v>
          </cell>
          <cell r="O16">
            <v>3408</v>
          </cell>
          <cell r="P16">
            <v>5528</v>
          </cell>
          <cell r="Q16">
            <v>4566</v>
          </cell>
          <cell r="R16">
            <v>286022</v>
          </cell>
          <cell r="S16">
            <v>289640.17</v>
          </cell>
          <cell r="T16">
            <v>40463</v>
          </cell>
        </row>
        <row r="17">
          <cell r="A17" t="str">
            <v>60413S - NORTH CENT FL ADMINPayroll OT</v>
          </cell>
          <cell r="C17" t="str">
            <v>60413S - NORTH CENT FL ADMIN</v>
          </cell>
          <cell r="D17" t="str">
            <v>Payroll OT</v>
          </cell>
          <cell r="E17" t="str">
            <v>Actual:</v>
          </cell>
          <cell r="F17">
            <v>551</v>
          </cell>
          <cell r="G17">
            <v>1037</v>
          </cell>
          <cell r="H17">
            <v>413</v>
          </cell>
          <cell r="I17">
            <v>401</v>
          </cell>
          <cell r="J17">
            <v>314</v>
          </cell>
          <cell r="K17">
            <v>388</v>
          </cell>
          <cell r="L17">
            <v>291</v>
          </cell>
          <cell r="M17">
            <v>295</v>
          </cell>
          <cell r="N17">
            <v>124</v>
          </cell>
          <cell r="O17">
            <v>319</v>
          </cell>
          <cell r="P17">
            <v>1691</v>
          </cell>
          <cell r="Q17">
            <v>1564</v>
          </cell>
          <cell r="R17">
            <v>0</v>
          </cell>
          <cell r="S17">
            <v>0</v>
          </cell>
          <cell r="T17">
            <v>7388</v>
          </cell>
        </row>
        <row r="18">
          <cell r="A18" t="str">
            <v>60413S - NORTH CENT FL ADMINBargaining Unit</v>
          </cell>
          <cell r="C18" t="str">
            <v>60413S - NORTH CENT FL ADMIN</v>
          </cell>
          <cell r="D18" t="str">
            <v>Bargaining Unit</v>
          </cell>
          <cell r="E18" t="str">
            <v>Actual:</v>
          </cell>
          <cell r="F18">
            <v>39991</v>
          </cell>
          <cell r="G18">
            <v>35488</v>
          </cell>
          <cell r="H18">
            <v>33951</v>
          </cell>
          <cell r="I18">
            <v>32760</v>
          </cell>
          <cell r="J18">
            <v>25384</v>
          </cell>
          <cell r="K18">
            <v>22979</v>
          </cell>
          <cell r="L18">
            <v>17262</v>
          </cell>
          <cell r="M18">
            <v>15747</v>
          </cell>
          <cell r="N18">
            <v>20548</v>
          </cell>
          <cell r="O18">
            <v>20991</v>
          </cell>
          <cell r="P18">
            <v>30847</v>
          </cell>
          <cell r="Q18">
            <v>47285</v>
          </cell>
          <cell r="R18">
            <v>241978</v>
          </cell>
          <cell r="S18">
            <v>220774.38</v>
          </cell>
          <cell r="T18">
            <v>343234</v>
          </cell>
        </row>
        <row r="19">
          <cell r="A19" t="str">
            <v>60413S - NORTH CENT FL ADMINBargaining Unit OT</v>
          </cell>
          <cell r="C19" t="str">
            <v>60413S - NORTH CENT FL ADMIN</v>
          </cell>
          <cell r="D19" t="str">
            <v>Bargaining Unit OT</v>
          </cell>
          <cell r="E19" t="str">
            <v>Actual:</v>
          </cell>
          <cell r="F19">
            <v>9662</v>
          </cell>
          <cell r="G19">
            <v>2832</v>
          </cell>
          <cell r="H19">
            <v>3164</v>
          </cell>
          <cell r="I19">
            <v>8527</v>
          </cell>
          <cell r="J19">
            <v>10266</v>
          </cell>
          <cell r="K19">
            <v>11785</v>
          </cell>
          <cell r="L19">
            <v>4279</v>
          </cell>
          <cell r="M19">
            <v>6016</v>
          </cell>
          <cell r="N19">
            <v>4925</v>
          </cell>
          <cell r="O19">
            <v>3936</v>
          </cell>
          <cell r="P19">
            <v>18978</v>
          </cell>
          <cell r="Q19">
            <v>21640</v>
          </cell>
          <cell r="R19">
            <v>0</v>
          </cell>
          <cell r="S19">
            <v>0</v>
          </cell>
          <cell r="T19">
            <v>106012</v>
          </cell>
        </row>
        <row r="20">
          <cell r="A20" t="str">
            <v>60413S - NORTH CENT FL ADMINContractors</v>
          </cell>
          <cell r="C20" t="str">
            <v>60413S - NORTH CENT FL ADMIN</v>
          </cell>
          <cell r="D20" t="str">
            <v>Contractors</v>
          </cell>
          <cell r="E20" t="str">
            <v>Actual:</v>
          </cell>
          <cell r="F20">
            <v>488048</v>
          </cell>
          <cell r="G20">
            <v>685226</v>
          </cell>
          <cell r="H20">
            <v>55346</v>
          </cell>
          <cell r="I20">
            <v>554065</v>
          </cell>
          <cell r="J20">
            <v>14517</v>
          </cell>
          <cell r="K20">
            <v>101527</v>
          </cell>
          <cell r="L20">
            <v>129781</v>
          </cell>
          <cell r="M20">
            <v>127733</v>
          </cell>
          <cell r="N20">
            <v>68848</v>
          </cell>
          <cell r="O20">
            <v>87753</v>
          </cell>
          <cell r="P20">
            <v>71017</v>
          </cell>
          <cell r="Q20">
            <v>59112</v>
          </cell>
          <cell r="R20">
            <v>2160050</v>
          </cell>
          <cell r="S20">
            <v>1927483.16</v>
          </cell>
          <cell r="T20">
            <v>2442974</v>
          </cell>
        </row>
        <row r="21">
          <cell r="A21" t="str">
            <v>60413S - NORTH CENT FL ADMINMaterials w/ burdens</v>
          </cell>
          <cell r="C21" t="str">
            <v>60413S - NORTH CENT FL ADMIN</v>
          </cell>
          <cell r="D21" t="str">
            <v>Materials w/ burdens</v>
          </cell>
          <cell r="E21" t="str">
            <v>Actual:</v>
          </cell>
          <cell r="F21">
            <v>96823</v>
          </cell>
          <cell r="G21">
            <v>66827</v>
          </cell>
          <cell r="H21">
            <v>139158</v>
          </cell>
          <cell r="I21">
            <v>167691</v>
          </cell>
          <cell r="J21">
            <v>26429</v>
          </cell>
          <cell r="K21">
            <v>147820</v>
          </cell>
          <cell r="L21">
            <v>15685</v>
          </cell>
          <cell r="M21">
            <v>21277</v>
          </cell>
          <cell r="N21">
            <v>10503</v>
          </cell>
          <cell r="O21">
            <v>26855</v>
          </cell>
          <cell r="P21">
            <v>21788</v>
          </cell>
          <cell r="Q21">
            <v>57974</v>
          </cell>
          <cell r="R21">
            <v>1135048</v>
          </cell>
          <cell r="S21">
            <v>1240307.8899999999</v>
          </cell>
          <cell r="T21">
            <v>798828</v>
          </cell>
        </row>
        <row r="22">
          <cell r="A22" t="str">
            <v>60413S - NORTH CENT FL ADMINFleet</v>
          </cell>
          <cell r="C22" t="str">
            <v>60413S - NORTH CENT FL ADMIN</v>
          </cell>
          <cell r="D22" t="str">
            <v>Fleet</v>
          </cell>
          <cell r="E22" t="str">
            <v>Actual:</v>
          </cell>
          <cell r="F22">
            <v>14568</v>
          </cell>
          <cell r="G22">
            <v>13708</v>
          </cell>
          <cell r="H22">
            <v>9730</v>
          </cell>
          <cell r="I22">
            <v>14693</v>
          </cell>
          <cell r="J22">
            <v>10697</v>
          </cell>
          <cell r="K22">
            <v>10312</v>
          </cell>
          <cell r="L22">
            <v>4560</v>
          </cell>
          <cell r="M22">
            <v>5393</v>
          </cell>
          <cell r="N22">
            <v>8298</v>
          </cell>
          <cell r="O22">
            <v>7912</v>
          </cell>
          <cell r="P22">
            <v>15398</v>
          </cell>
          <cell r="Q22">
            <v>23825</v>
          </cell>
          <cell r="R22">
            <v>0</v>
          </cell>
          <cell r="S22">
            <v>0</v>
          </cell>
          <cell r="T22">
            <v>139095</v>
          </cell>
        </row>
        <row r="23">
          <cell r="A23" t="str">
            <v>60413S - NORTH CENT FL ADMINOther</v>
          </cell>
          <cell r="C23" t="str">
            <v>60413S - NORTH CENT FL ADMIN</v>
          </cell>
          <cell r="D23" t="str">
            <v>Other</v>
          </cell>
          <cell r="E23" t="str">
            <v>Actual:</v>
          </cell>
          <cell r="F23">
            <v>9101</v>
          </cell>
          <cell r="G23">
            <v>325</v>
          </cell>
          <cell r="H23">
            <v>271</v>
          </cell>
          <cell r="I23">
            <v>454</v>
          </cell>
          <cell r="J23">
            <v>755</v>
          </cell>
          <cell r="K23">
            <v>4756</v>
          </cell>
          <cell r="L23">
            <v>204</v>
          </cell>
          <cell r="M23">
            <v>561</v>
          </cell>
          <cell r="N23">
            <v>821</v>
          </cell>
          <cell r="O23">
            <v>204</v>
          </cell>
          <cell r="P23">
            <v>319</v>
          </cell>
          <cell r="Q23">
            <v>1292</v>
          </cell>
          <cell r="R23">
            <v>0</v>
          </cell>
          <cell r="S23">
            <v>3757.65</v>
          </cell>
          <cell r="T23">
            <v>19063</v>
          </cell>
        </row>
        <row r="24">
          <cell r="A24" t="str">
            <v>60413S - NORTH CENT FL ADMINBurdens</v>
          </cell>
          <cell r="C24" t="str">
            <v>60413S - NORTH CENT FL ADMIN</v>
          </cell>
          <cell r="D24" t="str">
            <v>Burdens</v>
          </cell>
          <cell r="E24" t="str">
            <v>Actual:</v>
          </cell>
          <cell r="F24">
            <v>13275</v>
          </cell>
          <cell r="G24">
            <v>11368</v>
          </cell>
          <cell r="H24">
            <v>10105</v>
          </cell>
          <cell r="I24">
            <v>10401</v>
          </cell>
          <cell r="J24">
            <v>7786</v>
          </cell>
          <cell r="K24">
            <v>6954</v>
          </cell>
          <cell r="L24">
            <v>5088</v>
          </cell>
          <cell r="M24">
            <v>4819</v>
          </cell>
          <cell r="N24">
            <v>6104</v>
          </cell>
          <cell r="O24">
            <v>6832</v>
          </cell>
          <cell r="P24">
            <v>10185</v>
          </cell>
          <cell r="Q24">
            <v>14518</v>
          </cell>
          <cell r="R24">
            <v>147840</v>
          </cell>
          <cell r="S24">
            <v>142916.06</v>
          </cell>
          <cell r="T24">
            <v>107435</v>
          </cell>
        </row>
        <row r="25">
          <cell r="A25" t="str">
            <v>60413S - NORTH CENT FL ADMINExceptional Hrs</v>
          </cell>
          <cell r="C25" t="str">
            <v>60413S - NORTH CENT FL ADMIN</v>
          </cell>
          <cell r="D25" t="str">
            <v>Exceptional Hrs</v>
          </cell>
          <cell r="E25" t="str">
            <v>Actual:</v>
          </cell>
          <cell r="F25">
            <v>7534</v>
          </cell>
          <cell r="G25">
            <v>6452</v>
          </cell>
          <cell r="H25">
            <v>5734</v>
          </cell>
          <cell r="I25">
            <v>5902</v>
          </cell>
          <cell r="J25">
            <v>4418</v>
          </cell>
          <cell r="K25">
            <v>3947</v>
          </cell>
          <cell r="L25">
            <v>2887</v>
          </cell>
          <cell r="M25">
            <v>2735</v>
          </cell>
          <cell r="N25">
            <v>3464</v>
          </cell>
          <cell r="O25">
            <v>3877</v>
          </cell>
          <cell r="P25">
            <v>5780</v>
          </cell>
          <cell r="Q25">
            <v>8239</v>
          </cell>
          <cell r="R25">
            <v>83899</v>
          </cell>
          <cell r="S25">
            <v>81104.83</v>
          </cell>
          <cell r="T25">
            <v>60969</v>
          </cell>
        </row>
        <row r="26">
          <cell r="A26" t="str">
            <v>60413S - NORTH CENT FL ADMINPayroll Taxes</v>
          </cell>
          <cell r="C26" t="str">
            <v>60413S - NORTH CENT FL ADMIN</v>
          </cell>
          <cell r="D26" t="str">
            <v>Payroll Taxes</v>
          </cell>
          <cell r="E26" t="str">
            <v>Actual:</v>
          </cell>
          <cell r="F26">
            <v>5175</v>
          </cell>
          <cell r="G26">
            <v>3993</v>
          </cell>
          <cell r="H26">
            <v>3562</v>
          </cell>
          <cell r="I26">
            <v>4137</v>
          </cell>
          <cell r="J26">
            <v>3447</v>
          </cell>
          <cell r="K26">
            <v>3324</v>
          </cell>
          <cell r="L26">
            <v>2042</v>
          </cell>
          <cell r="M26">
            <v>2112</v>
          </cell>
          <cell r="N26">
            <v>2411</v>
          </cell>
          <cell r="O26">
            <v>2573</v>
          </cell>
          <cell r="P26">
            <v>5123</v>
          </cell>
          <cell r="Q26">
            <v>6740</v>
          </cell>
          <cell r="R26">
            <v>47414</v>
          </cell>
          <cell r="S26">
            <v>45835.15</v>
          </cell>
          <cell r="T26">
            <v>44639</v>
          </cell>
        </row>
        <row r="27">
          <cell r="A27"/>
          <cell r="B27" t="str">
            <v>60413S</v>
          </cell>
          <cell r="E27" t="str">
            <v>Sum:</v>
          </cell>
          <cell r="F27">
            <v>692150</v>
          </cell>
          <cell r="G27">
            <v>832371</v>
          </cell>
          <cell r="H27">
            <v>263572</v>
          </cell>
          <cell r="I27">
            <v>803418</v>
          </cell>
          <cell r="J27">
            <v>106436</v>
          </cell>
          <cell r="K27">
            <v>315651</v>
          </cell>
          <cell r="L27">
            <v>182989</v>
          </cell>
          <cell r="M27">
            <v>188149</v>
          </cell>
          <cell r="N27">
            <v>127297</v>
          </cell>
          <cell r="O27">
            <v>164660</v>
          </cell>
          <cell r="P27">
            <v>186652</v>
          </cell>
          <cell r="Q27">
            <v>246757</v>
          </cell>
          <cell r="R27">
            <v>4102251</v>
          </cell>
          <cell r="S27">
            <v>3951819</v>
          </cell>
          <cell r="T27">
            <v>4110102</v>
          </cell>
        </row>
        <row r="28">
          <cell r="A28"/>
        </row>
        <row r="29">
          <cell r="A29" t="str">
            <v xml:space="preserve">60445S - NORTH COASTALPayroll </v>
          </cell>
          <cell r="B29" t="str">
            <v>60445S</v>
          </cell>
          <cell r="C29" t="str">
            <v>60445S - NORTH COASTAL</v>
          </cell>
          <cell r="D29" t="str">
            <v xml:space="preserve">Payroll </v>
          </cell>
          <cell r="E29" t="str">
            <v>Actual:</v>
          </cell>
          <cell r="F29">
            <v>3835</v>
          </cell>
          <cell r="G29">
            <v>4195</v>
          </cell>
          <cell r="H29">
            <v>6768</v>
          </cell>
          <cell r="I29">
            <v>9496</v>
          </cell>
          <cell r="J29">
            <v>7634</v>
          </cell>
          <cell r="K29">
            <v>6443</v>
          </cell>
          <cell r="L29">
            <v>6123</v>
          </cell>
          <cell r="M29">
            <v>11494</v>
          </cell>
          <cell r="N29">
            <v>6937</v>
          </cell>
          <cell r="O29">
            <v>7157</v>
          </cell>
          <cell r="P29">
            <v>12649</v>
          </cell>
          <cell r="Q29">
            <v>7180</v>
          </cell>
          <cell r="R29">
            <v>9731</v>
          </cell>
          <cell r="S29">
            <v>2853</v>
          </cell>
          <cell r="T29">
            <v>89911</v>
          </cell>
        </row>
        <row r="30">
          <cell r="A30" t="str">
            <v>60445S - NORTH COASTALPayroll OT</v>
          </cell>
          <cell r="C30" t="str">
            <v>60445S - NORTH COASTAL</v>
          </cell>
          <cell r="D30" t="str">
            <v>Payroll OT</v>
          </cell>
          <cell r="E30" t="str">
            <v>Actual:</v>
          </cell>
          <cell r="F30">
            <v>26</v>
          </cell>
          <cell r="G30">
            <v>116</v>
          </cell>
          <cell r="H30">
            <v>344</v>
          </cell>
          <cell r="I30">
            <v>275</v>
          </cell>
          <cell r="J30">
            <v>131</v>
          </cell>
          <cell r="K30">
            <v>44</v>
          </cell>
          <cell r="L30">
            <v>17</v>
          </cell>
          <cell r="M30">
            <v>326</v>
          </cell>
          <cell r="N30">
            <v>872</v>
          </cell>
          <cell r="O30">
            <v>266</v>
          </cell>
          <cell r="P30">
            <v>824</v>
          </cell>
          <cell r="Q30">
            <v>56</v>
          </cell>
          <cell r="R30">
            <v>0</v>
          </cell>
          <cell r="S30">
            <v>0</v>
          </cell>
          <cell r="T30">
            <v>3297</v>
          </cell>
        </row>
        <row r="31">
          <cell r="A31" t="str">
            <v>60445S - NORTH COASTALBargaining Unit</v>
          </cell>
          <cell r="C31" t="str">
            <v>60445S - NORTH COASTAL</v>
          </cell>
          <cell r="D31" t="str">
            <v>Bargaining Unit</v>
          </cell>
          <cell r="E31" t="str">
            <v>Actual:</v>
          </cell>
          <cell r="F31">
            <v>14460</v>
          </cell>
          <cell r="G31">
            <v>8022</v>
          </cell>
          <cell r="H31">
            <v>16093</v>
          </cell>
          <cell r="I31">
            <v>19700</v>
          </cell>
          <cell r="J31">
            <v>12427</v>
          </cell>
          <cell r="K31">
            <v>6819</v>
          </cell>
          <cell r="L31">
            <v>4209</v>
          </cell>
          <cell r="M31">
            <v>-3156</v>
          </cell>
          <cell r="N31">
            <v>24700</v>
          </cell>
          <cell r="O31">
            <v>23900</v>
          </cell>
          <cell r="P31">
            <v>28338</v>
          </cell>
          <cell r="Q31">
            <v>13095</v>
          </cell>
          <cell r="R31">
            <v>55142</v>
          </cell>
          <cell r="S31">
            <v>25557.42</v>
          </cell>
          <cell r="T31">
            <v>168609</v>
          </cell>
        </row>
        <row r="32">
          <cell r="A32" t="str">
            <v>60445S - NORTH COASTALBargaining Unit OT</v>
          </cell>
          <cell r="C32" t="str">
            <v>60445S - NORTH COASTAL</v>
          </cell>
          <cell r="D32" t="str">
            <v>Bargaining Unit OT</v>
          </cell>
          <cell r="E32" t="str">
            <v>Actual:</v>
          </cell>
          <cell r="F32">
            <v>878</v>
          </cell>
          <cell r="G32">
            <v>725</v>
          </cell>
          <cell r="H32">
            <v>11725</v>
          </cell>
          <cell r="I32">
            <v>4572</v>
          </cell>
          <cell r="J32">
            <v>1918</v>
          </cell>
          <cell r="K32">
            <v>550</v>
          </cell>
          <cell r="L32">
            <v>166</v>
          </cell>
          <cell r="M32">
            <v>390</v>
          </cell>
          <cell r="N32">
            <v>5781</v>
          </cell>
          <cell r="O32">
            <v>651</v>
          </cell>
          <cell r="P32">
            <v>7540</v>
          </cell>
          <cell r="Q32">
            <v>1024</v>
          </cell>
          <cell r="R32">
            <v>0</v>
          </cell>
          <cell r="S32">
            <v>0</v>
          </cell>
          <cell r="T32">
            <v>35919</v>
          </cell>
        </row>
        <row r="33">
          <cell r="A33" t="str">
            <v>60445S - NORTH COASTALContractors</v>
          </cell>
          <cell r="C33" t="str">
            <v>60445S - NORTH COASTAL</v>
          </cell>
          <cell r="D33" t="str">
            <v>Contractors</v>
          </cell>
          <cell r="E33" t="str">
            <v>Actual:</v>
          </cell>
          <cell r="F33">
            <v>-100754</v>
          </cell>
          <cell r="G33">
            <v>40507</v>
          </cell>
          <cell r="H33">
            <v>34777</v>
          </cell>
          <cell r="I33">
            <v>36270</v>
          </cell>
          <cell r="J33">
            <v>57622</v>
          </cell>
          <cell r="K33">
            <v>54967</v>
          </cell>
          <cell r="L33">
            <v>137632</v>
          </cell>
          <cell r="M33">
            <v>109725</v>
          </cell>
          <cell r="N33">
            <v>77409</v>
          </cell>
          <cell r="O33">
            <v>26434</v>
          </cell>
          <cell r="P33">
            <v>7174</v>
          </cell>
          <cell r="Q33">
            <v>3318</v>
          </cell>
          <cell r="R33">
            <v>728609</v>
          </cell>
          <cell r="S33">
            <v>915096</v>
          </cell>
          <cell r="T33">
            <v>485080</v>
          </cell>
        </row>
        <row r="34">
          <cell r="A34" t="str">
            <v>60445S - NORTH COASTALMaterials w/ burdens</v>
          </cell>
          <cell r="C34" t="str">
            <v>60445S - NORTH COASTAL</v>
          </cell>
          <cell r="D34" t="str">
            <v>Materials w/ burdens</v>
          </cell>
          <cell r="E34" t="str">
            <v>Actual:</v>
          </cell>
          <cell r="F34">
            <v>6218</v>
          </cell>
          <cell r="G34">
            <v>38100</v>
          </cell>
          <cell r="H34">
            <v>32604</v>
          </cell>
          <cell r="I34">
            <v>47265</v>
          </cell>
          <cell r="J34">
            <v>70142</v>
          </cell>
          <cell r="K34">
            <v>17319</v>
          </cell>
          <cell r="L34">
            <v>41156</v>
          </cell>
          <cell r="M34">
            <v>11014</v>
          </cell>
          <cell r="N34">
            <v>-6660</v>
          </cell>
          <cell r="O34">
            <v>27246</v>
          </cell>
          <cell r="P34">
            <v>23422</v>
          </cell>
          <cell r="Q34">
            <v>29455</v>
          </cell>
          <cell r="R34">
            <v>867124</v>
          </cell>
          <cell r="S34">
            <v>732941.69</v>
          </cell>
          <cell r="T34">
            <v>337280</v>
          </cell>
        </row>
        <row r="35">
          <cell r="A35" t="str">
            <v>60445S - NORTH COASTALFleet</v>
          </cell>
          <cell r="C35" t="str">
            <v>60445S - NORTH COASTAL</v>
          </cell>
          <cell r="D35" t="str">
            <v>Fleet</v>
          </cell>
          <cell r="E35" t="str">
            <v>Actual:</v>
          </cell>
          <cell r="F35">
            <v>3866</v>
          </cell>
          <cell r="G35">
            <v>2360</v>
          </cell>
          <cell r="H35">
            <v>7720</v>
          </cell>
          <cell r="I35">
            <v>8961</v>
          </cell>
          <cell r="J35">
            <v>5660</v>
          </cell>
          <cell r="K35">
            <v>3979</v>
          </cell>
          <cell r="L35">
            <v>2688</v>
          </cell>
          <cell r="M35">
            <v>8682</v>
          </cell>
          <cell r="N35">
            <v>16367</v>
          </cell>
          <cell r="O35">
            <v>13960</v>
          </cell>
          <cell r="P35">
            <v>7267</v>
          </cell>
          <cell r="Q35">
            <v>7238</v>
          </cell>
          <cell r="R35">
            <v>0</v>
          </cell>
          <cell r="S35">
            <v>0</v>
          </cell>
          <cell r="T35">
            <v>88748</v>
          </cell>
        </row>
        <row r="36">
          <cell r="A36" t="str">
            <v>60445S - NORTH COASTALOther</v>
          </cell>
          <cell r="C36" t="str">
            <v>60445S - NORTH COASTAL</v>
          </cell>
          <cell r="D36" t="str">
            <v>Other</v>
          </cell>
          <cell r="E36" t="str">
            <v>Actual:</v>
          </cell>
          <cell r="F36">
            <v>619</v>
          </cell>
          <cell r="G36">
            <v>554</v>
          </cell>
          <cell r="H36">
            <v>989</v>
          </cell>
          <cell r="I36">
            <v>840</v>
          </cell>
          <cell r="J36">
            <v>475</v>
          </cell>
          <cell r="K36">
            <v>898</v>
          </cell>
          <cell r="L36">
            <v>379</v>
          </cell>
          <cell r="M36">
            <v>1624</v>
          </cell>
          <cell r="N36">
            <v>7145</v>
          </cell>
          <cell r="O36">
            <v>5480</v>
          </cell>
          <cell r="P36">
            <v>1210</v>
          </cell>
          <cell r="Q36">
            <v>963</v>
          </cell>
          <cell r="R36">
            <v>0</v>
          </cell>
          <cell r="S36">
            <v>1749.15</v>
          </cell>
          <cell r="T36">
            <v>21176</v>
          </cell>
        </row>
        <row r="37">
          <cell r="A37" t="str">
            <v>60445S - NORTH COASTALBurdens</v>
          </cell>
          <cell r="C37" t="str">
            <v>60445S - NORTH COASTAL</v>
          </cell>
          <cell r="D37" t="str">
            <v>Burdens</v>
          </cell>
          <cell r="E37" t="str">
            <v>Actual:</v>
          </cell>
          <cell r="F37">
            <v>5123</v>
          </cell>
          <cell r="G37">
            <v>3421</v>
          </cell>
          <cell r="H37">
            <v>6401</v>
          </cell>
          <cell r="I37">
            <v>8065</v>
          </cell>
          <cell r="J37">
            <v>5617</v>
          </cell>
          <cell r="K37">
            <v>3713</v>
          </cell>
          <cell r="L37">
            <v>2873</v>
          </cell>
          <cell r="M37">
            <v>2335</v>
          </cell>
          <cell r="N37">
            <v>8858</v>
          </cell>
          <cell r="O37">
            <v>8696</v>
          </cell>
          <cell r="P37">
            <v>11476</v>
          </cell>
          <cell r="Q37">
            <v>5677</v>
          </cell>
          <cell r="R37">
            <v>18164</v>
          </cell>
          <cell r="S37">
            <v>7954.98</v>
          </cell>
          <cell r="T37">
            <v>72255</v>
          </cell>
        </row>
        <row r="38">
          <cell r="A38" t="str">
            <v>60445S - NORTH COASTALExceptional Hrs</v>
          </cell>
          <cell r="C38" t="str">
            <v>60445S - NORTH COASTAL</v>
          </cell>
          <cell r="D38" t="str">
            <v>Exceptional Hrs</v>
          </cell>
          <cell r="E38" t="str">
            <v>Actual:</v>
          </cell>
          <cell r="F38">
            <v>2907</v>
          </cell>
          <cell r="G38">
            <v>1941</v>
          </cell>
          <cell r="H38">
            <v>3633</v>
          </cell>
          <cell r="I38">
            <v>4577</v>
          </cell>
          <cell r="J38">
            <v>3188</v>
          </cell>
          <cell r="K38">
            <v>2107</v>
          </cell>
          <cell r="L38">
            <v>1631</v>
          </cell>
          <cell r="M38">
            <v>1325</v>
          </cell>
          <cell r="N38">
            <v>5027</v>
          </cell>
          <cell r="O38">
            <v>4935</v>
          </cell>
          <cell r="P38">
            <v>6513</v>
          </cell>
          <cell r="Q38">
            <v>3222</v>
          </cell>
          <cell r="R38">
            <v>10308</v>
          </cell>
          <cell r="S38">
            <v>4514.3999999999996</v>
          </cell>
          <cell r="T38">
            <v>41005</v>
          </cell>
        </row>
        <row r="39">
          <cell r="A39" t="str">
            <v>60445S - NORTH COASTALPayroll Taxes</v>
          </cell>
          <cell r="C39" t="str">
            <v>60445S - NORTH COASTAL</v>
          </cell>
          <cell r="D39" t="str">
            <v>Payroll Taxes</v>
          </cell>
          <cell r="E39" t="str">
            <v>Actual:</v>
          </cell>
          <cell r="F39">
            <v>1724</v>
          </cell>
          <cell r="G39">
            <v>1173</v>
          </cell>
          <cell r="H39">
            <v>3137</v>
          </cell>
          <cell r="I39">
            <v>3057</v>
          </cell>
          <cell r="J39">
            <v>1985</v>
          </cell>
          <cell r="K39">
            <v>1244</v>
          </cell>
          <cell r="L39">
            <v>944</v>
          </cell>
          <cell r="M39">
            <v>813</v>
          </cell>
          <cell r="N39">
            <v>3438</v>
          </cell>
          <cell r="O39">
            <v>2871</v>
          </cell>
          <cell r="P39">
            <v>4432</v>
          </cell>
          <cell r="Q39">
            <v>1918</v>
          </cell>
          <cell r="R39">
            <v>5826</v>
          </cell>
          <cell r="S39">
            <v>2551.34</v>
          </cell>
          <cell r="T39">
            <v>26737</v>
          </cell>
        </row>
        <row r="40">
          <cell r="A40"/>
          <cell r="B40" t="str">
            <v>60445S</v>
          </cell>
          <cell r="E40" t="str">
            <v>Sum:</v>
          </cell>
          <cell r="F40">
            <v>-61097</v>
          </cell>
          <cell r="G40">
            <v>101113</v>
          </cell>
          <cell r="H40">
            <v>124191</v>
          </cell>
          <cell r="I40">
            <v>143076</v>
          </cell>
          <cell r="J40">
            <v>166799</v>
          </cell>
          <cell r="K40">
            <v>98084</v>
          </cell>
          <cell r="L40">
            <v>197818</v>
          </cell>
          <cell r="M40">
            <v>144572</v>
          </cell>
          <cell r="N40">
            <v>149875</v>
          </cell>
          <cell r="O40">
            <v>121596</v>
          </cell>
          <cell r="P40">
            <v>110845</v>
          </cell>
          <cell r="Q40">
            <v>73146</v>
          </cell>
          <cell r="R40">
            <v>1694905</v>
          </cell>
          <cell r="S40">
            <v>1693218</v>
          </cell>
          <cell r="T40">
            <v>1370018</v>
          </cell>
        </row>
        <row r="41">
          <cell r="A41"/>
        </row>
        <row r="42">
          <cell r="A42" t="str">
            <v xml:space="preserve">60568S - SOUTH CENTRAL FL ADMINPayroll </v>
          </cell>
          <cell r="B42" t="str">
            <v>60568S</v>
          </cell>
          <cell r="C42" t="str">
            <v>60568S - SOUTH CENTRAL FL ADMIN</v>
          </cell>
          <cell r="D42" t="str">
            <v xml:space="preserve">Payroll </v>
          </cell>
          <cell r="E42" t="str">
            <v>Actual:</v>
          </cell>
          <cell r="F42">
            <v>3838</v>
          </cell>
          <cell r="G42">
            <v>2803</v>
          </cell>
          <cell r="H42">
            <v>3482</v>
          </cell>
          <cell r="I42">
            <v>928</v>
          </cell>
          <cell r="J42">
            <v>3835</v>
          </cell>
          <cell r="K42">
            <v>3534</v>
          </cell>
          <cell r="L42">
            <v>5425</v>
          </cell>
          <cell r="M42">
            <v>4346</v>
          </cell>
          <cell r="N42">
            <v>1165</v>
          </cell>
          <cell r="O42">
            <v>2158</v>
          </cell>
          <cell r="P42">
            <v>2355</v>
          </cell>
          <cell r="Q42">
            <v>4771</v>
          </cell>
          <cell r="R42">
            <v>10425</v>
          </cell>
          <cell r="S42">
            <v>4986.5</v>
          </cell>
          <cell r="T42">
            <v>38641</v>
          </cell>
        </row>
        <row r="43">
          <cell r="A43" t="str">
            <v>60568S - SOUTH CENTRAL FL ADMINPayroll OT</v>
          </cell>
          <cell r="C43" t="str">
            <v>60568S - SOUTH CENTRAL FL ADMIN</v>
          </cell>
          <cell r="D43" t="str">
            <v>Payroll OT</v>
          </cell>
          <cell r="E43" t="str">
            <v>Actual:</v>
          </cell>
          <cell r="F43">
            <v>717</v>
          </cell>
          <cell r="G43">
            <v>1247</v>
          </cell>
          <cell r="H43">
            <v>587</v>
          </cell>
          <cell r="I43">
            <v>96</v>
          </cell>
          <cell r="J43">
            <v>835</v>
          </cell>
          <cell r="K43">
            <v>616</v>
          </cell>
          <cell r="L43">
            <v>821</v>
          </cell>
          <cell r="M43">
            <v>1013</v>
          </cell>
          <cell r="N43">
            <v>248</v>
          </cell>
          <cell r="O43">
            <v>180</v>
          </cell>
          <cell r="P43">
            <v>497</v>
          </cell>
          <cell r="Q43">
            <v>1026</v>
          </cell>
          <cell r="R43">
            <v>0</v>
          </cell>
          <cell r="S43">
            <v>0</v>
          </cell>
          <cell r="T43">
            <v>7884</v>
          </cell>
        </row>
        <row r="44">
          <cell r="A44" t="str">
            <v>60568S - SOUTH CENTRAL FL ADMINBargaining Unit</v>
          </cell>
          <cell r="C44" t="str">
            <v>60568S - SOUTH CENTRAL FL ADMIN</v>
          </cell>
          <cell r="D44" t="str">
            <v>Bargaining Unit</v>
          </cell>
          <cell r="E44" t="str">
            <v>Actual:</v>
          </cell>
          <cell r="F44">
            <v>16474</v>
          </cell>
          <cell r="G44">
            <v>12614</v>
          </cell>
          <cell r="H44">
            <v>16971</v>
          </cell>
          <cell r="I44">
            <v>6594</v>
          </cell>
          <cell r="J44">
            <v>13471</v>
          </cell>
          <cell r="K44">
            <v>12108</v>
          </cell>
          <cell r="L44">
            <v>16521</v>
          </cell>
          <cell r="M44">
            <v>21039</v>
          </cell>
          <cell r="N44">
            <v>5669</v>
          </cell>
          <cell r="O44">
            <v>11206</v>
          </cell>
          <cell r="P44">
            <v>12319</v>
          </cell>
          <cell r="Q44">
            <v>21910</v>
          </cell>
          <cell r="R44">
            <v>59077</v>
          </cell>
          <cell r="S44">
            <v>44041.66</v>
          </cell>
          <cell r="T44">
            <v>166894</v>
          </cell>
        </row>
        <row r="45">
          <cell r="A45" t="str">
            <v>60568S - SOUTH CENTRAL FL ADMINBargaining Unit OT</v>
          </cell>
          <cell r="C45" t="str">
            <v>60568S - SOUTH CENTRAL FL ADMIN</v>
          </cell>
          <cell r="D45" t="str">
            <v>Bargaining Unit OT</v>
          </cell>
          <cell r="E45" t="str">
            <v>Actual:</v>
          </cell>
          <cell r="F45">
            <v>14892</v>
          </cell>
          <cell r="G45">
            <v>207</v>
          </cell>
          <cell r="H45">
            <v>7157</v>
          </cell>
          <cell r="I45">
            <v>1375</v>
          </cell>
          <cell r="J45">
            <v>6940</v>
          </cell>
          <cell r="K45">
            <v>8295</v>
          </cell>
          <cell r="L45">
            <v>9422</v>
          </cell>
          <cell r="M45">
            <v>8843</v>
          </cell>
          <cell r="N45">
            <v>4828</v>
          </cell>
          <cell r="O45">
            <v>2591</v>
          </cell>
          <cell r="P45">
            <v>8562</v>
          </cell>
          <cell r="Q45">
            <v>6540</v>
          </cell>
          <cell r="R45">
            <v>0</v>
          </cell>
          <cell r="S45">
            <v>0</v>
          </cell>
          <cell r="T45">
            <v>79653</v>
          </cell>
        </row>
        <row r="46">
          <cell r="A46" t="str">
            <v>60568S - SOUTH CENTRAL FL ADMINContractors</v>
          </cell>
          <cell r="C46" t="str">
            <v>60568S - SOUTH CENTRAL FL ADMIN</v>
          </cell>
          <cell r="D46" t="str">
            <v>Contractors</v>
          </cell>
          <cell r="E46" t="str">
            <v>Actual:</v>
          </cell>
          <cell r="F46">
            <v>-11869</v>
          </cell>
          <cell r="G46">
            <v>34787</v>
          </cell>
          <cell r="H46">
            <v>13356</v>
          </cell>
          <cell r="I46">
            <v>65720</v>
          </cell>
          <cell r="J46">
            <v>28781</v>
          </cell>
          <cell r="K46">
            <v>273342</v>
          </cell>
          <cell r="L46">
            <v>61486</v>
          </cell>
          <cell r="M46">
            <v>104612</v>
          </cell>
          <cell r="N46">
            <v>66005</v>
          </cell>
          <cell r="O46">
            <v>43533</v>
          </cell>
          <cell r="P46">
            <v>84783</v>
          </cell>
          <cell r="Q46">
            <v>185365</v>
          </cell>
          <cell r="R46">
            <v>1395259</v>
          </cell>
          <cell r="S46">
            <v>1253853.1100000001</v>
          </cell>
          <cell r="T46">
            <v>949903</v>
          </cell>
        </row>
        <row r="47">
          <cell r="A47" t="str">
            <v>60568S - SOUTH CENTRAL FL ADMINMaterials w/ burdens</v>
          </cell>
          <cell r="C47" t="str">
            <v>60568S - SOUTH CENTRAL FL ADMIN</v>
          </cell>
          <cell r="D47" t="str">
            <v>Materials w/ burdens</v>
          </cell>
          <cell r="E47" t="str">
            <v>Actual:</v>
          </cell>
          <cell r="F47">
            <v>3185</v>
          </cell>
          <cell r="G47">
            <v>37850</v>
          </cell>
          <cell r="H47">
            <v>46530</v>
          </cell>
          <cell r="I47">
            <v>16247</v>
          </cell>
          <cell r="J47">
            <v>9543</v>
          </cell>
          <cell r="K47">
            <v>86888</v>
          </cell>
          <cell r="L47">
            <v>200848</v>
          </cell>
          <cell r="M47">
            <v>-5566</v>
          </cell>
          <cell r="N47">
            <v>30602</v>
          </cell>
          <cell r="O47">
            <v>-157437</v>
          </cell>
          <cell r="P47">
            <v>14880</v>
          </cell>
          <cell r="Q47">
            <v>17281</v>
          </cell>
          <cell r="R47">
            <v>1285872</v>
          </cell>
          <cell r="S47">
            <v>852990.99</v>
          </cell>
          <cell r="T47">
            <v>300852</v>
          </cell>
        </row>
        <row r="48">
          <cell r="A48" t="str">
            <v>60568S - SOUTH CENTRAL FL ADMINFleet</v>
          </cell>
          <cell r="C48" t="str">
            <v>60568S - SOUTH CENTRAL FL ADMIN</v>
          </cell>
          <cell r="D48" t="str">
            <v>Fleet</v>
          </cell>
          <cell r="E48" t="str">
            <v>Actual:</v>
          </cell>
          <cell r="F48">
            <v>10254</v>
          </cell>
          <cell r="G48">
            <v>4456</v>
          </cell>
          <cell r="H48">
            <v>8840</v>
          </cell>
          <cell r="I48">
            <v>2875</v>
          </cell>
          <cell r="J48">
            <v>6998</v>
          </cell>
          <cell r="K48">
            <v>6693</v>
          </cell>
          <cell r="L48">
            <v>9788</v>
          </cell>
          <cell r="M48">
            <v>9358</v>
          </cell>
          <cell r="N48">
            <v>3084</v>
          </cell>
          <cell r="O48">
            <v>5059</v>
          </cell>
          <cell r="P48">
            <v>7626</v>
          </cell>
          <cell r="Q48">
            <v>11584</v>
          </cell>
          <cell r="R48">
            <v>0</v>
          </cell>
          <cell r="S48">
            <v>0</v>
          </cell>
          <cell r="T48">
            <v>86614</v>
          </cell>
        </row>
        <row r="49">
          <cell r="A49" t="str">
            <v>60568S - SOUTH CENTRAL FL ADMINOther</v>
          </cell>
          <cell r="C49" t="str">
            <v>60568S - SOUTH CENTRAL FL ADMIN</v>
          </cell>
          <cell r="D49" t="str">
            <v>Other</v>
          </cell>
          <cell r="E49" t="str">
            <v>Actual:</v>
          </cell>
          <cell r="F49">
            <v>3206</v>
          </cell>
          <cell r="G49">
            <v>315</v>
          </cell>
          <cell r="H49">
            <v>733</v>
          </cell>
          <cell r="I49">
            <v>26</v>
          </cell>
          <cell r="J49">
            <v>536</v>
          </cell>
          <cell r="K49">
            <v>166</v>
          </cell>
          <cell r="L49">
            <v>293</v>
          </cell>
          <cell r="M49">
            <v>561</v>
          </cell>
          <cell r="N49">
            <v>653</v>
          </cell>
          <cell r="O49">
            <v>0</v>
          </cell>
          <cell r="P49">
            <v>38</v>
          </cell>
          <cell r="Q49">
            <v>1168</v>
          </cell>
          <cell r="R49">
            <v>0</v>
          </cell>
          <cell r="S49">
            <v>2931.5</v>
          </cell>
          <cell r="T49">
            <v>7695</v>
          </cell>
        </row>
        <row r="50">
          <cell r="A50" t="str">
            <v>60568S - SOUTH CENTRAL FL ADMINBurdens</v>
          </cell>
          <cell r="C50" t="str">
            <v>60568S - SOUTH CENTRAL FL ADMIN</v>
          </cell>
          <cell r="D50" t="str">
            <v>Burdens</v>
          </cell>
          <cell r="E50" t="str">
            <v>Actual:</v>
          </cell>
          <cell r="F50">
            <v>5687</v>
          </cell>
          <cell r="G50">
            <v>4317</v>
          </cell>
          <cell r="H50">
            <v>5727</v>
          </cell>
          <cell r="I50">
            <v>2106</v>
          </cell>
          <cell r="J50">
            <v>4846</v>
          </cell>
          <cell r="K50">
            <v>4380</v>
          </cell>
          <cell r="L50">
            <v>6075</v>
          </cell>
          <cell r="M50">
            <v>7108</v>
          </cell>
          <cell r="N50">
            <v>1914</v>
          </cell>
          <cell r="O50">
            <v>3742</v>
          </cell>
          <cell r="P50">
            <v>4109</v>
          </cell>
          <cell r="Q50">
            <v>7471</v>
          </cell>
          <cell r="R50">
            <v>19461</v>
          </cell>
          <cell r="S50">
            <v>13727.93</v>
          </cell>
          <cell r="T50">
            <v>57480</v>
          </cell>
        </row>
        <row r="51">
          <cell r="A51" t="str">
            <v>60568S - SOUTH CENTRAL FL ADMINExceptional Hrs</v>
          </cell>
          <cell r="C51" t="str">
            <v>60568S - SOUTH CENTRAL FL ADMIN</v>
          </cell>
          <cell r="D51" t="str">
            <v>Exceptional Hrs</v>
          </cell>
          <cell r="E51" t="str">
            <v>Actual:</v>
          </cell>
          <cell r="F51">
            <v>3228</v>
          </cell>
          <cell r="G51">
            <v>2450</v>
          </cell>
          <cell r="H51">
            <v>3250</v>
          </cell>
          <cell r="I51">
            <v>1195</v>
          </cell>
          <cell r="J51">
            <v>2750</v>
          </cell>
          <cell r="K51">
            <v>2486</v>
          </cell>
          <cell r="L51">
            <v>3448</v>
          </cell>
          <cell r="M51">
            <v>4034</v>
          </cell>
          <cell r="N51">
            <v>1086</v>
          </cell>
          <cell r="O51">
            <v>2123</v>
          </cell>
          <cell r="P51">
            <v>2332</v>
          </cell>
          <cell r="Q51">
            <v>4240</v>
          </cell>
          <cell r="R51">
            <v>11044</v>
          </cell>
          <cell r="S51">
            <v>7790.54</v>
          </cell>
          <cell r="T51">
            <v>32620</v>
          </cell>
        </row>
        <row r="52">
          <cell r="A52" t="str">
            <v>60568S - SOUTH CENTRAL FL ADMINPayroll Taxes</v>
          </cell>
          <cell r="C52" t="str">
            <v>60568S - SOUTH CENTRAL FL ADMIN</v>
          </cell>
          <cell r="D52" t="str">
            <v>Payroll Taxes</v>
          </cell>
          <cell r="E52" t="str">
            <v>Actual:</v>
          </cell>
          <cell r="F52">
            <v>3226</v>
          </cell>
          <cell r="G52">
            <v>1515</v>
          </cell>
          <cell r="H52">
            <v>2532</v>
          </cell>
          <cell r="I52">
            <v>808</v>
          </cell>
          <cell r="J52">
            <v>2252</v>
          </cell>
          <cell r="K52">
            <v>2205</v>
          </cell>
          <cell r="L52">
            <v>2891</v>
          </cell>
          <cell r="M52">
            <v>3165</v>
          </cell>
          <cell r="N52">
            <v>1070</v>
          </cell>
          <cell r="O52">
            <v>1449</v>
          </cell>
          <cell r="P52">
            <v>2131</v>
          </cell>
          <cell r="Q52">
            <v>3075</v>
          </cell>
          <cell r="R52">
            <v>6241</v>
          </cell>
          <cell r="S52">
            <v>4402.7700000000004</v>
          </cell>
          <cell r="T52">
            <v>26318</v>
          </cell>
        </row>
        <row r="53">
          <cell r="B53" t="str">
            <v>60568S</v>
          </cell>
          <cell r="E53" t="str">
            <v>Sum:</v>
          </cell>
          <cell r="F53">
            <v>52838</v>
          </cell>
          <cell r="G53">
            <v>102561</v>
          </cell>
          <cell r="H53">
            <v>109165</v>
          </cell>
          <cell r="I53">
            <v>97969</v>
          </cell>
          <cell r="J53">
            <v>80786</v>
          </cell>
          <cell r="K53">
            <v>400713</v>
          </cell>
          <cell r="L53">
            <v>317018</v>
          </cell>
          <cell r="M53">
            <v>158514</v>
          </cell>
          <cell r="N53">
            <v>116325</v>
          </cell>
          <cell r="O53">
            <v>-85395</v>
          </cell>
          <cell r="P53">
            <v>139631</v>
          </cell>
          <cell r="Q53">
            <v>264431</v>
          </cell>
          <cell r="R53">
            <v>2787379</v>
          </cell>
          <cell r="S53">
            <v>2184725</v>
          </cell>
          <cell r="T53">
            <v>1754554</v>
          </cell>
        </row>
        <row r="55">
          <cell r="C55" t="str">
            <v>Grand</v>
          </cell>
          <cell r="E55" t="str">
            <v>Actual:</v>
          </cell>
          <cell r="F55">
            <v>724527</v>
          </cell>
          <cell r="G55">
            <v>1615454</v>
          </cell>
          <cell r="H55">
            <v>973334</v>
          </cell>
          <cell r="I55">
            <v>1364793</v>
          </cell>
          <cell r="J55">
            <v>543740</v>
          </cell>
          <cell r="K55">
            <v>1051867</v>
          </cell>
          <cell r="L55">
            <v>791232</v>
          </cell>
          <cell r="M55">
            <v>563795</v>
          </cell>
          <cell r="N55">
            <v>417587</v>
          </cell>
          <cell r="O55">
            <v>256087</v>
          </cell>
          <cell r="P55">
            <v>564043</v>
          </cell>
          <cell r="Q55">
            <v>1071243</v>
          </cell>
          <cell r="R55">
            <v>12029714</v>
          </cell>
          <cell r="S55">
            <v>12029714</v>
          </cell>
          <cell r="T55">
            <v>9937701</v>
          </cell>
        </row>
        <row r="59">
          <cell r="B59" t="str">
            <v>Org #</v>
          </cell>
          <cell r="C59" t="str">
            <v>Charge By Org</v>
          </cell>
          <cell r="F59" t="str">
            <v>Jan</v>
          </cell>
          <cell r="G59" t="str">
            <v>Feb</v>
          </cell>
          <cell r="H59" t="str">
            <v>Mar</v>
          </cell>
          <cell r="I59" t="str">
            <v>Apr</v>
          </cell>
          <cell r="J59" t="str">
            <v>May</v>
          </cell>
          <cell r="K59" t="str">
            <v>Jun</v>
          </cell>
          <cell r="L59" t="str">
            <v>Jul</v>
          </cell>
          <cell r="M59" t="str">
            <v>Aug</v>
          </cell>
          <cell r="N59" t="str">
            <v>Sep</v>
          </cell>
          <cell r="O59" t="str">
            <v>Oct</v>
          </cell>
          <cell r="P59" t="str">
            <v>Nov</v>
          </cell>
          <cell r="Q59" t="str">
            <v>Dec</v>
          </cell>
          <cell r="R59" t="str">
            <v>YTD</v>
          </cell>
          <cell r="S59" t="str">
            <v>Projection</v>
          </cell>
        </row>
        <row r="60">
          <cell r="A60" t="str">
            <v xml:space="preserve">60379S - SOUTH COASTALPayroll </v>
          </cell>
          <cell r="B60" t="str">
            <v>60379S</v>
          </cell>
          <cell r="C60" t="str">
            <v>60379S - SOUTH COASTAL</v>
          </cell>
          <cell r="D60" t="str">
            <v xml:space="preserve">Payroll </v>
          </cell>
          <cell r="E60" t="str">
            <v>Actual:</v>
          </cell>
          <cell r="F60">
            <v>3859</v>
          </cell>
          <cell r="G60">
            <v>1951</v>
          </cell>
          <cell r="H60">
            <v>5801</v>
          </cell>
          <cell r="I60">
            <v>7041</v>
          </cell>
          <cell r="J60">
            <v>2651</v>
          </cell>
          <cell r="K60">
            <v>1047</v>
          </cell>
          <cell r="L60">
            <v>2029</v>
          </cell>
          <cell r="M60">
            <v>3583</v>
          </cell>
          <cell r="N60">
            <v>3925</v>
          </cell>
          <cell r="O60">
            <v>3922</v>
          </cell>
          <cell r="P60">
            <v>4691</v>
          </cell>
          <cell r="Q60">
            <v>4411</v>
          </cell>
          <cell r="R60">
            <v>10500</v>
          </cell>
          <cell r="S60">
            <v>11341.72</v>
          </cell>
          <cell r="T60">
            <v>44911</v>
          </cell>
        </row>
        <row r="61">
          <cell r="A61" t="str">
            <v>60379S - SOUTH COASTALPayroll OT</v>
          </cell>
          <cell r="C61" t="str">
            <v>60379S - SOUTH COASTAL</v>
          </cell>
          <cell r="D61" t="str">
            <v>Payroll OT</v>
          </cell>
          <cell r="E61" t="str">
            <v>Actual:</v>
          </cell>
          <cell r="F61">
            <v>327</v>
          </cell>
          <cell r="G61">
            <v>302</v>
          </cell>
          <cell r="H61">
            <v>373</v>
          </cell>
          <cell r="I61">
            <v>1252</v>
          </cell>
          <cell r="J61">
            <v>382</v>
          </cell>
          <cell r="K61">
            <v>127</v>
          </cell>
          <cell r="L61">
            <v>310</v>
          </cell>
          <cell r="M61">
            <v>809</v>
          </cell>
          <cell r="N61">
            <v>848</v>
          </cell>
          <cell r="O61">
            <v>409</v>
          </cell>
          <cell r="P61">
            <v>1693</v>
          </cell>
          <cell r="Q61">
            <v>964</v>
          </cell>
          <cell r="R61">
            <v>0</v>
          </cell>
          <cell r="S61">
            <v>0</v>
          </cell>
          <cell r="T61">
            <v>7796</v>
          </cell>
        </row>
        <row r="62">
          <cell r="A62" t="str">
            <v>60379S - SOUTH COASTALBargaining Unit</v>
          </cell>
          <cell r="C62" t="str">
            <v>60379S - SOUTH COASTAL</v>
          </cell>
          <cell r="D62" t="str">
            <v>Bargaining Unit</v>
          </cell>
          <cell r="E62" t="str">
            <v>Actual:</v>
          </cell>
          <cell r="F62">
            <v>14515</v>
          </cell>
          <cell r="G62">
            <v>15145</v>
          </cell>
          <cell r="H62">
            <v>14104</v>
          </cell>
          <cell r="I62">
            <v>24959</v>
          </cell>
          <cell r="J62">
            <v>15600</v>
          </cell>
          <cell r="K62">
            <v>58304</v>
          </cell>
          <cell r="L62">
            <v>21205</v>
          </cell>
          <cell r="M62">
            <v>55798</v>
          </cell>
          <cell r="N62">
            <v>30758</v>
          </cell>
          <cell r="O62">
            <v>26084</v>
          </cell>
          <cell r="P62">
            <v>34776</v>
          </cell>
          <cell r="Q62">
            <v>23037</v>
          </cell>
          <cell r="R62">
            <v>428000</v>
          </cell>
          <cell r="S62">
            <v>286728.96000000002</v>
          </cell>
          <cell r="T62">
            <v>334285</v>
          </cell>
        </row>
        <row r="63">
          <cell r="A63" t="str">
            <v>60379S - SOUTH COASTALBargaining Unit OT</v>
          </cell>
          <cell r="C63" t="str">
            <v>60379S - SOUTH COASTAL</v>
          </cell>
          <cell r="D63" t="str">
            <v>Bargaining Unit OT</v>
          </cell>
          <cell r="E63" t="str">
            <v>Actual:</v>
          </cell>
          <cell r="F63">
            <v>2301</v>
          </cell>
          <cell r="G63">
            <v>2074</v>
          </cell>
          <cell r="H63">
            <v>3022</v>
          </cell>
          <cell r="I63">
            <v>4287</v>
          </cell>
          <cell r="J63">
            <v>3313</v>
          </cell>
          <cell r="K63">
            <v>5698</v>
          </cell>
          <cell r="L63">
            <v>3671</v>
          </cell>
          <cell r="M63">
            <v>8522</v>
          </cell>
          <cell r="N63">
            <v>5420</v>
          </cell>
          <cell r="O63">
            <v>1879</v>
          </cell>
          <cell r="P63">
            <v>9309</v>
          </cell>
          <cell r="Q63">
            <v>2521</v>
          </cell>
          <cell r="R63">
            <v>0</v>
          </cell>
          <cell r="S63">
            <v>0</v>
          </cell>
          <cell r="T63">
            <v>52017</v>
          </cell>
        </row>
        <row r="64">
          <cell r="A64" t="str">
            <v>60379S - SOUTH COASTALContractors</v>
          </cell>
          <cell r="C64" t="str">
            <v>60379S - SOUTH COASTAL</v>
          </cell>
          <cell r="D64" t="str">
            <v>Contractors</v>
          </cell>
          <cell r="E64" t="str">
            <v>Actual:</v>
          </cell>
          <cell r="F64">
            <v>419394</v>
          </cell>
          <cell r="G64">
            <v>33176</v>
          </cell>
          <cell r="H64">
            <v>-208793</v>
          </cell>
          <cell r="I64">
            <v>100917</v>
          </cell>
          <cell r="J64">
            <v>210287</v>
          </cell>
          <cell r="K64">
            <v>259938</v>
          </cell>
          <cell r="L64">
            <v>258737</v>
          </cell>
          <cell r="M64">
            <v>123869</v>
          </cell>
          <cell r="N64">
            <v>180596</v>
          </cell>
          <cell r="O64">
            <v>119791</v>
          </cell>
          <cell r="P64">
            <v>111241</v>
          </cell>
          <cell r="Q64">
            <v>-167205</v>
          </cell>
          <cell r="R64">
            <v>2411592</v>
          </cell>
          <cell r="S64">
            <v>2755878.61</v>
          </cell>
          <cell r="T64">
            <v>1441948</v>
          </cell>
        </row>
        <row r="65">
          <cell r="A65" t="str">
            <v>60379S - SOUTH COASTALMaterials w/ burdens</v>
          </cell>
          <cell r="C65" t="str">
            <v>60379S - SOUTH COASTAL</v>
          </cell>
          <cell r="D65" t="str">
            <v>Materials w/ burdens</v>
          </cell>
          <cell r="E65" t="str">
            <v>Actual:</v>
          </cell>
          <cell r="F65">
            <v>20204</v>
          </cell>
          <cell r="G65">
            <v>76358</v>
          </cell>
          <cell r="H65">
            <v>244496</v>
          </cell>
          <cell r="I65">
            <v>115213</v>
          </cell>
          <cell r="J65">
            <v>458126</v>
          </cell>
          <cell r="K65">
            <v>44422</v>
          </cell>
          <cell r="L65">
            <v>101065</v>
          </cell>
          <cell r="M65">
            <v>20291</v>
          </cell>
          <cell r="N65">
            <v>59476</v>
          </cell>
          <cell r="O65">
            <v>184995</v>
          </cell>
          <cell r="P65">
            <v>113776</v>
          </cell>
          <cell r="Q65">
            <v>121694</v>
          </cell>
          <cell r="R65">
            <v>1410259</v>
          </cell>
          <cell r="S65">
            <v>1348764.49</v>
          </cell>
          <cell r="T65">
            <v>1560116</v>
          </cell>
        </row>
        <row r="66">
          <cell r="A66" t="str">
            <v>60379S - SOUTH COASTALFleet</v>
          </cell>
          <cell r="C66" t="str">
            <v>60379S - SOUTH COASTAL</v>
          </cell>
          <cell r="D66" t="str">
            <v>Fleet</v>
          </cell>
          <cell r="E66" t="str">
            <v>Actual:</v>
          </cell>
          <cell r="F66">
            <v>5916</v>
          </cell>
          <cell r="G66">
            <v>6214</v>
          </cell>
          <cell r="H66">
            <v>6824</v>
          </cell>
          <cell r="I66">
            <v>12248</v>
          </cell>
          <cell r="J66">
            <v>6927</v>
          </cell>
          <cell r="K66">
            <v>8655</v>
          </cell>
          <cell r="L66">
            <v>7401</v>
          </cell>
          <cell r="M66">
            <v>12351</v>
          </cell>
          <cell r="N66">
            <v>11735</v>
          </cell>
          <cell r="O66">
            <v>9057</v>
          </cell>
          <cell r="P66">
            <v>13776</v>
          </cell>
          <cell r="Q66">
            <v>10422</v>
          </cell>
          <cell r="R66">
            <v>19652</v>
          </cell>
          <cell r="S66">
            <v>11923</v>
          </cell>
          <cell r="T66">
            <v>111526</v>
          </cell>
        </row>
        <row r="67">
          <cell r="A67" t="str">
            <v>60379S - SOUTH COASTALOther</v>
          </cell>
          <cell r="C67" t="str">
            <v>60379S - SOUTH COASTAL</v>
          </cell>
          <cell r="D67" t="str">
            <v>Other</v>
          </cell>
          <cell r="E67" t="str">
            <v>Actual:</v>
          </cell>
          <cell r="F67">
            <v>38</v>
          </cell>
          <cell r="G67">
            <v>2434</v>
          </cell>
          <cell r="H67">
            <v>348</v>
          </cell>
          <cell r="I67">
            <v>255</v>
          </cell>
          <cell r="J67">
            <v>166</v>
          </cell>
          <cell r="K67">
            <v>496</v>
          </cell>
          <cell r="L67">
            <v>1451</v>
          </cell>
          <cell r="M67">
            <v>1491</v>
          </cell>
          <cell r="N67">
            <v>757</v>
          </cell>
          <cell r="O67">
            <v>1144</v>
          </cell>
          <cell r="P67">
            <v>576</v>
          </cell>
          <cell r="Q67">
            <v>1450</v>
          </cell>
          <cell r="R67">
            <v>0</v>
          </cell>
          <cell r="S67">
            <v>0</v>
          </cell>
          <cell r="T67">
            <v>10606</v>
          </cell>
        </row>
        <row r="68">
          <cell r="A68" t="str">
            <v>60379S - SOUTH COASTALBurdens</v>
          </cell>
          <cell r="C68" t="str">
            <v>60379S - SOUTH COASTAL</v>
          </cell>
          <cell r="D68" t="str">
            <v>Burdens</v>
          </cell>
          <cell r="E68" t="str">
            <v>Actual:</v>
          </cell>
          <cell r="F68">
            <v>5145</v>
          </cell>
          <cell r="G68">
            <v>4787</v>
          </cell>
          <cell r="H68">
            <v>5573</v>
          </cell>
          <cell r="I68">
            <v>8960</v>
          </cell>
          <cell r="J68">
            <v>5110</v>
          </cell>
          <cell r="K68">
            <v>16618</v>
          </cell>
          <cell r="L68">
            <v>6506</v>
          </cell>
          <cell r="M68">
            <v>16627</v>
          </cell>
          <cell r="N68">
            <v>9711</v>
          </cell>
          <cell r="O68">
            <v>8402</v>
          </cell>
          <cell r="P68">
            <v>11051</v>
          </cell>
          <cell r="Q68">
            <v>7685</v>
          </cell>
          <cell r="R68">
            <v>122780</v>
          </cell>
          <cell r="S68">
            <v>83459.839999999997</v>
          </cell>
          <cell r="T68">
            <v>106175</v>
          </cell>
        </row>
        <row r="69">
          <cell r="A69" t="str">
            <v>60379S - SOUTH COASTALIncentives</v>
          </cell>
          <cell r="C69" t="str">
            <v>60379S - SOUTH COASTAL</v>
          </cell>
          <cell r="D69" t="str">
            <v>Incentives</v>
          </cell>
          <cell r="E69" t="str">
            <v>Actual: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1114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1114</v>
          </cell>
        </row>
        <row r="70">
          <cell r="A70" t="str">
            <v>60379S - SOUTH COASTALExceptional Hrs</v>
          </cell>
          <cell r="C70" t="str">
            <v>60379S - SOUTH COASTAL</v>
          </cell>
          <cell r="D70" t="str">
            <v>Exceptional Hrs</v>
          </cell>
          <cell r="E70" t="str">
            <v>Actual:</v>
          </cell>
          <cell r="F70">
            <v>2920</v>
          </cell>
          <cell r="G70">
            <v>2717</v>
          </cell>
          <cell r="H70">
            <v>3163</v>
          </cell>
          <cell r="I70">
            <v>5085</v>
          </cell>
          <cell r="J70">
            <v>2900</v>
          </cell>
          <cell r="K70">
            <v>9431</v>
          </cell>
          <cell r="L70">
            <v>3692</v>
          </cell>
          <cell r="M70">
            <v>9436</v>
          </cell>
          <cell r="N70">
            <v>5511</v>
          </cell>
          <cell r="O70">
            <v>4768</v>
          </cell>
          <cell r="P70">
            <v>6271</v>
          </cell>
          <cell r="Q70">
            <v>4361</v>
          </cell>
          <cell r="R70">
            <v>69678</v>
          </cell>
          <cell r="S70">
            <v>47363.42</v>
          </cell>
          <cell r="T70">
            <v>60255</v>
          </cell>
        </row>
        <row r="71">
          <cell r="A71" t="str">
            <v>60379S - SOUTH COASTALPayroll Taxes</v>
          </cell>
          <cell r="C71" t="str">
            <v>60379S - SOUTH COASTAL</v>
          </cell>
          <cell r="D71" t="str">
            <v>Payroll Taxes</v>
          </cell>
          <cell r="E71" t="str">
            <v>Actual:</v>
          </cell>
          <cell r="F71">
            <v>1886</v>
          </cell>
          <cell r="G71">
            <v>1749</v>
          </cell>
          <cell r="H71">
            <v>2092</v>
          </cell>
          <cell r="I71">
            <v>3371</v>
          </cell>
          <cell r="J71">
            <v>1971</v>
          </cell>
          <cell r="K71">
            <v>5853</v>
          </cell>
          <cell r="L71">
            <v>2444</v>
          </cell>
          <cell r="M71">
            <v>6170</v>
          </cell>
          <cell r="N71">
            <v>3677</v>
          </cell>
          <cell r="O71">
            <v>2900</v>
          </cell>
          <cell r="P71">
            <v>4532</v>
          </cell>
          <cell r="Q71">
            <v>2778</v>
          </cell>
          <cell r="R71">
            <v>39377</v>
          </cell>
          <cell r="S71">
            <v>26766.75</v>
          </cell>
          <cell r="T71">
            <v>39423</v>
          </cell>
        </row>
        <row r="72">
          <cell r="A72"/>
          <cell r="B72" t="str">
            <v>60379S</v>
          </cell>
          <cell r="E72" t="str">
            <v>Sum:</v>
          </cell>
          <cell r="F72">
            <v>476503</v>
          </cell>
          <cell r="G72">
            <v>146905</v>
          </cell>
          <cell r="H72">
            <v>77005</v>
          </cell>
          <cell r="I72">
            <v>283588</v>
          </cell>
          <cell r="J72">
            <v>707433</v>
          </cell>
          <cell r="K72">
            <v>410590</v>
          </cell>
          <cell r="L72">
            <v>408512</v>
          </cell>
          <cell r="M72">
            <v>258948</v>
          </cell>
          <cell r="N72">
            <v>313529</v>
          </cell>
          <cell r="O72">
            <v>363352</v>
          </cell>
          <cell r="P72">
            <v>311692</v>
          </cell>
          <cell r="Q72">
            <v>12119</v>
          </cell>
          <cell r="R72">
            <v>4511839</v>
          </cell>
          <cell r="S72">
            <v>4572227</v>
          </cell>
          <cell r="T72">
            <v>3770176</v>
          </cell>
        </row>
        <row r="73">
          <cell r="A73"/>
        </row>
        <row r="74">
          <cell r="A74" t="str">
            <v xml:space="preserve">60413S - NORTH CENT FL ADMINPayroll </v>
          </cell>
          <cell r="B74" t="str">
            <v>60413S</v>
          </cell>
          <cell r="C74" t="str">
            <v>60413S - NORTH CENT FL ADMIN</v>
          </cell>
          <cell r="D74" t="str">
            <v xml:space="preserve">Payroll </v>
          </cell>
          <cell r="E74" t="str">
            <v>Actual:</v>
          </cell>
          <cell r="F74">
            <v>7087</v>
          </cell>
          <cell r="G74">
            <v>8052</v>
          </cell>
          <cell r="H74">
            <v>7129</v>
          </cell>
          <cell r="I74">
            <v>11089</v>
          </cell>
          <cell r="J74">
            <v>17762</v>
          </cell>
          <cell r="K74">
            <v>16471</v>
          </cell>
          <cell r="L74">
            <v>13719</v>
          </cell>
          <cell r="M74">
            <v>23034</v>
          </cell>
          <cell r="N74">
            <v>16122</v>
          </cell>
          <cell r="O74">
            <v>9152</v>
          </cell>
          <cell r="P74">
            <v>23698</v>
          </cell>
          <cell r="Q74">
            <v>45861</v>
          </cell>
          <cell r="R74">
            <v>160000</v>
          </cell>
          <cell r="S74">
            <v>225745.9</v>
          </cell>
          <cell r="T74">
            <v>199176</v>
          </cell>
        </row>
        <row r="75">
          <cell r="A75" t="str">
            <v>60413S - NORTH CENT FL ADMINPayroll OT</v>
          </cell>
          <cell r="C75" t="str">
            <v>60413S - NORTH CENT FL ADMIN</v>
          </cell>
          <cell r="D75" t="str">
            <v>Payroll OT</v>
          </cell>
          <cell r="E75" t="str">
            <v>Actual:</v>
          </cell>
          <cell r="F75">
            <v>243</v>
          </cell>
          <cell r="G75">
            <v>377</v>
          </cell>
          <cell r="H75">
            <v>331</v>
          </cell>
          <cell r="I75">
            <v>630</v>
          </cell>
          <cell r="J75">
            <v>1158</v>
          </cell>
          <cell r="K75">
            <v>1318</v>
          </cell>
          <cell r="L75">
            <v>1873</v>
          </cell>
          <cell r="M75">
            <v>1892</v>
          </cell>
          <cell r="N75">
            <v>744</v>
          </cell>
          <cell r="O75">
            <v>827</v>
          </cell>
          <cell r="P75">
            <v>7462</v>
          </cell>
          <cell r="Q75">
            <v>7644</v>
          </cell>
          <cell r="R75">
            <v>0</v>
          </cell>
          <cell r="S75">
            <v>0</v>
          </cell>
          <cell r="T75">
            <v>24499</v>
          </cell>
        </row>
        <row r="76">
          <cell r="A76" t="str">
            <v>60413S - NORTH CENT FL ADMINBargaining Unit</v>
          </cell>
          <cell r="C76" t="str">
            <v>60413S - NORTH CENT FL ADMIN</v>
          </cell>
          <cell r="D76" t="str">
            <v>Bargaining Unit</v>
          </cell>
          <cell r="E76" t="str">
            <v>Actual:</v>
          </cell>
          <cell r="F76">
            <v>7810</v>
          </cell>
          <cell r="G76">
            <v>8067</v>
          </cell>
          <cell r="H76">
            <v>15266</v>
          </cell>
          <cell r="I76">
            <v>57622</v>
          </cell>
          <cell r="J76">
            <v>49675</v>
          </cell>
          <cell r="K76">
            <v>31232</v>
          </cell>
          <cell r="L76">
            <v>14616</v>
          </cell>
          <cell r="M76">
            <v>38342</v>
          </cell>
          <cell r="N76">
            <v>37761</v>
          </cell>
          <cell r="O76">
            <v>41658</v>
          </cell>
          <cell r="P76">
            <v>71737</v>
          </cell>
          <cell r="Q76">
            <v>131649</v>
          </cell>
          <cell r="R76">
            <v>555775</v>
          </cell>
          <cell r="S76">
            <v>647975.98</v>
          </cell>
          <cell r="T76">
            <v>505435</v>
          </cell>
        </row>
        <row r="77">
          <cell r="A77" t="str">
            <v>60413S - NORTH CENT FL ADMINBargaining Unit OT</v>
          </cell>
          <cell r="C77" t="str">
            <v>60413S - NORTH CENT FL ADMIN</v>
          </cell>
          <cell r="D77" t="str">
            <v>Bargaining Unit OT</v>
          </cell>
          <cell r="E77" t="str">
            <v>Actual:</v>
          </cell>
          <cell r="F77">
            <v>1378</v>
          </cell>
          <cell r="G77">
            <v>1193</v>
          </cell>
          <cell r="H77">
            <v>796</v>
          </cell>
          <cell r="I77">
            <v>4276</v>
          </cell>
          <cell r="J77">
            <v>19838</v>
          </cell>
          <cell r="K77">
            <v>18804</v>
          </cell>
          <cell r="L77">
            <v>6091</v>
          </cell>
          <cell r="M77">
            <v>7536</v>
          </cell>
          <cell r="N77">
            <v>9985</v>
          </cell>
          <cell r="O77">
            <v>1576</v>
          </cell>
          <cell r="P77">
            <v>101469</v>
          </cell>
          <cell r="Q77">
            <v>74008</v>
          </cell>
          <cell r="R77">
            <v>0</v>
          </cell>
          <cell r="S77">
            <v>0</v>
          </cell>
          <cell r="T77">
            <v>246950</v>
          </cell>
        </row>
        <row r="78">
          <cell r="A78" t="str">
            <v>60413S - NORTH CENT FL ADMINContractors</v>
          </cell>
          <cell r="C78" t="str">
            <v>60413S - NORTH CENT FL ADMIN</v>
          </cell>
          <cell r="D78" t="str">
            <v>Contractors</v>
          </cell>
          <cell r="E78" t="str">
            <v>Actual:</v>
          </cell>
          <cell r="F78">
            <v>369521</v>
          </cell>
          <cell r="G78">
            <v>7013</v>
          </cell>
          <cell r="H78">
            <v>428262</v>
          </cell>
          <cell r="I78">
            <v>157699</v>
          </cell>
          <cell r="J78">
            <v>772578</v>
          </cell>
          <cell r="K78">
            <v>306394</v>
          </cell>
          <cell r="L78">
            <v>413494</v>
          </cell>
          <cell r="M78">
            <v>165546</v>
          </cell>
          <cell r="N78">
            <v>70830</v>
          </cell>
          <cell r="O78">
            <v>-31138</v>
          </cell>
          <cell r="P78">
            <v>71237</v>
          </cell>
          <cell r="Q78">
            <v>-9466</v>
          </cell>
          <cell r="R78">
            <v>2994133</v>
          </cell>
          <cell r="S78">
            <v>3165094.17</v>
          </cell>
          <cell r="T78">
            <v>2721970</v>
          </cell>
        </row>
        <row r="79">
          <cell r="A79" t="str">
            <v>60413S - NORTH CENT FL ADMINMaterials w/ burdens</v>
          </cell>
          <cell r="C79" t="str">
            <v>60413S - NORTH CENT FL ADMIN</v>
          </cell>
          <cell r="D79" t="str">
            <v>Materials w/ burdens</v>
          </cell>
          <cell r="E79" t="str">
            <v>Actual:</v>
          </cell>
          <cell r="F79">
            <v>86791</v>
          </cell>
          <cell r="G79">
            <v>16288</v>
          </cell>
          <cell r="H79">
            <v>95746</v>
          </cell>
          <cell r="I79">
            <v>473457</v>
          </cell>
          <cell r="J79">
            <v>421393</v>
          </cell>
          <cell r="K79">
            <v>497247</v>
          </cell>
          <cell r="L79">
            <v>149573</v>
          </cell>
          <cell r="M79">
            <v>-295547</v>
          </cell>
          <cell r="N79">
            <v>193523</v>
          </cell>
          <cell r="O79">
            <v>339480</v>
          </cell>
          <cell r="P79">
            <v>240030</v>
          </cell>
          <cell r="Q79">
            <v>270923</v>
          </cell>
          <cell r="R79">
            <v>2308338</v>
          </cell>
          <cell r="S79">
            <v>2268657.5699999998</v>
          </cell>
          <cell r="T79">
            <v>2488904</v>
          </cell>
        </row>
        <row r="80">
          <cell r="A80" t="str">
            <v>60413S - NORTH CENT FL ADMINFleet</v>
          </cell>
          <cell r="C80" t="str">
            <v>60413S - NORTH CENT FL ADMIN</v>
          </cell>
          <cell r="D80" t="str">
            <v>Fleet</v>
          </cell>
          <cell r="E80" t="str">
            <v>Actual:</v>
          </cell>
          <cell r="F80">
            <v>3379</v>
          </cell>
          <cell r="G80">
            <v>3431</v>
          </cell>
          <cell r="H80">
            <v>6813</v>
          </cell>
          <cell r="I80">
            <v>23709</v>
          </cell>
          <cell r="J80">
            <v>22525</v>
          </cell>
          <cell r="K80">
            <v>16749</v>
          </cell>
          <cell r="L80">
            <v>7899</v>
          </cell>
          <cell r="M80">
            <v>14225</v>
          </cell>
          <cell r="N80">
            <v>15800</v>
          </cell>
          <cell r="O80">
            <v>16276</v>
          </cell>
          <cell r="P80">
            <v>51125</v>
          </cell>
          <cell r="Q80">
            <v>75397</v>
          </cell>
          <cell r="R80">
            <v>81064</v>
          </cell>
          <cell r="S80">
            <v>86183.76</v>
          </cell>
          <cell r="T80">
            <v>257328</v>
          </cell>
        </row>
        <row r="81">
          <cell r="A81" t="str">
            <v>60413S - NORTH CENT FL ADMINOther</v>
          </cell>
          <cell r="C81" t="str">
            <v>60413S - NORTH CENT FL ADMIN</v>
          </cell>
          <cell r="D81" t="str">
            <v>Other</v>
          </cell>
          <cell r="E81" t="str">
            <v>Actual:</v>
          </cell>
          <cell r="F81">
            <v>240</v>
          </cell>
          <cell r="G81">
            <v>178</v>
          </cell>
          <cell r="H81">
            <v>425</v>
          </cell>
          <cell r="I81">
            <v>459</v>
          </cell>
          <cell r="J81">
            <v>1341</v>
          </cell>
          <cell r="K81">
            <v>1997</v>
          </cell>
          <cell r="L81">
            <v>1056</v>
          </cell>
          <cell r="M81">
            <v>2663</v>
          </cell>
          <cell r="N81">
            <v>992</v>
          </cell>
          <cell r="O81">
            <v>894</v>
          </cell>
          <cell r="P81">
            <v>1325</v>
          </cell>
          <cell r="Q81">
            <v>4559</v>
          </cell>
          <cell r="R81">
            <v>0</v>
          </cell>
          <cell r="S81">
            <v>0</v>
          </cell>
          <cell r="T81">
            <v>16129</v>
          </cell>
        </row>
        <row r="82">
          <cell r="A82" t="str">
            <v>60413S - NORTH CENT FL ADMINBurdens</v>
          </cell>
          <cell r="C82" t="str">
            <v>60413S - NORTH CENT FL ADMIN</v>
          </cell>
          <cell r="D82" t="str">
            <v>Burdens</v>
          </cell>
          <cell r="E82" t="str">
            <v>Actual:</v>
          </cell>
          <cell r="F82">
            <v>3892</v>
          </cell>
          <cell r="G82">
            <v>4513</v>
          </cell>
          <cell r="H82">
            <v>6270</v>
          </cell>
          <cell r="I82">
            <v>19239</v>
          </cell>
          <cell r="J82">
            <v>18882</v>
          </cell>
          <cell r="K82">
            <v>13357</v>
          </cell>
          <cell r="L82">
            <v>7934</v>
          </cell>
          <cell r="M82">
            <v>17185</v>
          </cell>
          <cell r="N82">
            <v>15087</v>
          </cell>
          <cell r="O82">
            <v>14227</v>
          </cell>
          <cell r="P82">
            <v>26722</v>
          </cell>
          <cell r="Q82">
            <v>49703</v>
          </cell>
          <cell r="R82">
            <v>200417</v>
          </cell>
          <cell r="S82">
            <v>244642.08</v>
          </cell>
          <cell r="T82">
            <v>197011</v>
          </cell>
        </row>
        <row r="83">
          <cell r="A83" t="str">
            <v>60413S - NORTH CENT FL ADMINExceptional Hrs</v>
          </cell>
          <cell r="C83" t="str">
            <v>60413S - NORTH CENT FL ADMIN</v>
          </cell>
          <cell r="D83" t="str">
            <v>Exceptional Hrs</v>
          </cell>
          <cell r="E83" t="str">
            <v>Actual:</v>
          </cell>
          <cell r="F83">
            <v>2209</v>
          </cell>
          <cell r="G83">
            <v>2561</v>
          </cell>
          <cell r="H83">
            <v>3558</v>
          </cell>
          <cell r="I83">
            <v>10918</v>
          </cell>
          <cell r="J83">
            <v>10716</v>
          </cell>
          <cell r="K83">
            <v>7580</v>
          </cell>
          <cell r="L83">
            <v>4502</v>
          </cell>
          <cell r="M83">
            <v>9753</v>
          </cell>
          <cell r="N83">
            <v>8562</v>
          </cell>
          <cell r="O83">
            <v>8074</v>
          </cell>
          <cell r="P83">
            <v>15165</v>
          </cell>
          <cell r="Q83">
            <v>28206</v>
          </cell>
          <cell r="R83">
            <v>113737</v>
          </cell>
          <cell r="S83">
            <v>138834.44</v>
          </cell>
          <cell r="T83">
            <v>111804</v>
          </cell>
        </row>
        <row r="84">
          <cell r="A84" t="str">
            <v>60413S - NORTH CENT FL ADMINPayroll Taxes</v>
          </cell>
          <cell r="C84" t="str">
            <v>60413S - NORTH CENT FL ADMIN</v>
          </cell>
          <cell r="D84" t="str">
            <v>Payroll Taxes</v>
          </cell>
          <cell r="E84" t="str">
            <v>Actual:</v>
          </cell>
          <cell r="F84">
            <v>1483</v>
          </cell>
          <cell r="G84">
            <v>1588</v>
          </cell>
          <cell r="H84">
            <v>2112</v>
          </cell>
          <cell r="I84">
            <v>6611</v>
          </cell>
          <cell r="J84">
            <v>7941</v>
          </cell>
          <cell r="K84">
            <v>6091</v>
          </cell>
          <cell r="L84">
            <v>3260</v>
          </cell>
          <cell r="M84">
            <v>6358</v>
          </cell>
          <cell r="N84">
            <v>5802</v>
          </cell>
          <cell r="O84">
            <v>4779</v>
          </cell>
          <cell r="P84">
            <v>18352</v>
          </cell>
          <cell r="Q84">
            <v>23273</v>
          </cell>
          <cell r="R84">
            <v>64277</v>
          </cell>
          <cell r="S84">
            <v>78460.25</v>
          </cell>
          <cell r="T84">
            <v>87650</v>
          </cell>
        </row>
        <row r="85">
          <cell r="A85"/>
          <cell r="B85" t="str">
            <v>60413S</v>
          </cell>
          <cell r="E85" t="str">
            <v>Sum:</v>
          </cell>
          <cell r="F85">
            <v>484032</v>
          </cell>
          <cell r="G85">
            <v>53262</v>
          </cell>
          <cell r="H85">
            <v>566707</v>
          </cell>
          <cell r="I85">
            <v>765709</v>
          </cell>
          <cell r="J85">
            <v>1343811</v>
          </cell>
          <cell r="K85">
            <v>917239</v>
          </cell>
          <cell r="L85">
            <v>624017</v>
          </cell>
          <cell r="M85">
            <v>-9012</v>
          </cell>
          <cell r="N85">
            <v>375208</v>
          </cell>
          <cell r="O85">
            <v>405804</v>
          </cell>
          <cell r="P85">
            <v>628323</v>
          </cell>
          <cell r="Q85">
            <v>701756</v>
          </cell>
          <cell r="R85">
            <v>6477740</v>
          </cell>
          <cell r="S85">
            <v>6855594</v>
          </cell>
          <cell r="T85">
            <v>6856856</v>
          </cell>
        </row>
        <row r="86">
          <cell r="A86"/>
        </row>
        <row r="87">
          <cell r="A87" t="str">
            <v xml:space="preserve">60445S - NORTH COASTALPayroll </v>
          </cell>
          <cell r="B87" t="str">
            <v>60445S</v>
          </cell>
          <cell r="C87" t="str">
            <v>60445S - NORTH COASTAL</v>
          </cell>
          <cell r="D87" t="str">
            <v xml:space="preserve">Payroll </v>
          </cell>
          <cell r="E87" t="str">
            <v>Actual:</v>
          </cell>
          <cell r="F87">
            <v>2467</v>
          </cell>
          <cell r="G87">
            <v>3856</v>
          </cell>
          <cell r="H87">
            <v>10215</v>
          </cell>
          <cell r="I87">
            <v>15736</v>
          </cell>
          <cell r="J87">
            <v>8003</v>
          </cell>
          <cell r="K87">
            <v>8393</v>
          </cell>
          <cell r="L87">
            <v>11199</v>
          </cell>
          <cell r="M87">
            <v>11646</v>
          </cell>
          <cell r="N87">
            <v>7562</v>
          </cell>
          <cell r="O87">
            <v>6141</v>
          </cell>
          <cell r="P87">
            <v>1729</v>
          </cell>
          <cell r="Q87">
            <v>8925</v>
          </cell>
          <cell r="R87">
            <v>123450</v>
          </cell>
          <cell r="S87">
            <v>92192.55</v>
          </cell>
          <cell r="T87">
            <v>95872</v>
          </cell>
        </row>
        <row r="88">
          <cell r="A88" t="str">
            <v>60445S - NORTH COASTALPayroll OT</v>
          </cell>
          <cell r="C88" t="str">
            <v>60445S - NORTH COASTAL</v>
          </cell>
          <cell r="D88" t="str">
            <v>Payroll OT</v>
          </cell>
          <cell r="E88" t="str">
            <v>Actual:</v>
          </cell>
          <cell r="F88">
            <v>63</v>
          </cell>
          <cell r="G88">
            <v>248</v>
          </cell>
          <cell r="H88">
            <v>343</v>
          </cell>
          <cell r="I88">
            <v>511</v>
          </cell>
          <cell r="J88">
            <v>321</v>
          </cell>
          <cell r="K88">
            <v>342</v>
          </cell>
          <cell r="L88">
            <v>650</v>
          </cell>
          <cell r="M88">
            <v>2073</v>
          </cell>
          <cell r="N88">
            <v>1058</v>
          </cell>
          <cell r="O88">
            <v>357</v>
          </cell>
          <cell r="P88">
            <v>-264</v>
          </cell>
          <cell r="Q88">
            <v>218</v>
          </cell>
          <cell r="R88">
            <v>0</v>
          </cell>
          <cell r="S88">
            <v>0</v>
          </cell>
          <cell r="T88">
            <v>5920</v>
          </cell>
        </row>
        <row r="89">
          <cell r="A89" t="str">
            <v>60445S - NORTH COASTALBargaining Unit</v>
          </cell>
          <cell r="C89" t="str">
            <v>60445S - NORTH COASTAL</v>
          </cell>
          <cell r="D89" t="str">
            <v>Bargaining Unit</v>
          </cell>
          <cell r="E89" t="str">
            <v>Actual:</v>
          </cell>
          <cell r="F89">
            <v>3781</v>
          </cell>
          <cell r="G89">
            <v>3451</v>
          </cell>
          <cell r="H89">
            <v>17879</v>
          </cell>
          <cell r="I89">
            <v>50642</v>
          </cell>
          <cell r="J89">
            <v>33179</v>
          </cell>
          <cell r="K89">
            <v>-17104</v>
          </cell>
          <cell r="L89">
            <v>8308</v>
          </cell>
          <cell r="M89">
            <v>46270</v>
          </cell>
          <cell r="N89">
            <v>20478</v>
          </cell>
          <cell r="O89">
            <v>10919</v>
          </cell>
          <cell r="P89">
            <v>373</v>
          </cell>
          <cell r="Q89">
            <v>15030</v>
          </cell>
          <cell r="R89">
            <v>441575</v>
          </cell>
          <cell r="S89">
            <v>355753.87</v>
          </cell>
          <cell r="T89">
            <v>193206</v>
          </cell>
        </row>
        <row r="90">
          <cell r="A90" t="str">
            <v>60445S - NORTH COASTALBargaining Unit OT</v>
          </cell>
          <cell r="C90" t="str">
            <v>60445S - NORTH COASTAL</v>
          </cell>
          <cell r="D90" t="str">
            <v>Bargaining Unit OT</v>
          </cell>
          <cell r="E90" t="str">
            <v>Actual:</v>
          </cell>
          <cell r="F90">
            <v>562</v>
          </cell>
          <cell r="G90">
            <v>2196</v>
          </cell>
          <cell r="H90">
            <v>5940</v>
          </cell>
          <cell r="I90">
            <v>7027</v>
          </cell>
          <cell r="J90">
            <v>6192</v>
          </cell>
          <cell r="K90">
            <v>6913</v>
          </cell>
          <cell r="L90">
            <v>571</v>
          </cell>
          <cell r="M90">
            <v>15002</v>
          </cell>
          <cell r="N90">
            <v>2939</v>
          </cell>
          <cell r="O90">
            <v>6633</v>
          </cell>
          <cell r="P90">
            <v>-6187</v>
          </cell>
          <cell r="Q90">
            <v>522</v>
          </cell>
          <cell r="R90">
            <v>0</v>
          </cell>
          <cell r="S90">
            <v>0</v>
          </cell>
          <cell r="T90">
            <v>48310</v>
          </cell>
        </row>
        <row r="91">
          <cell r="A91" t="str">
            <v>60445S - NORTH COASTALContractors</v>
          </cell>
          <cell r="C91" t="str">
            <v>60445S - NORTH COASTAL</v>
          </cell>
          <cell r="D91" t="str">
            <v>Contractors</v>
          </cell>
          <cell r="E91" t="str">
            <v>Actual:</v>
          </cell>
          <cell r="F91">
            <v>32127</v>
          </cell>
          <cell r="G91">
            <v>232398</v>
          </cell>
          <cell r="H91">
            <v>63143</v>
          </cell>
          <cell r="I91">
            <v>-28034</v>
          </cell>
          <cell r="J91">
            <v>214429</v>
          </cell>
          <cell r="K91">
            <v>74010</v>
          </cell>
          <cell r="L91">
            <v>67609</v>
          </cell>
          <cell r="M91">
            <v>16865</v>
          </cell>
          <cell r="N91">
            <v>50513</v>
          </cell>
          <cell r="O91">
            <v>21101</v>
          </cell>
          <cell r="P91">
            <v>34512</v>
          </cell>
          <cell r="Q91">
            <v>41714</v>
          </cell>
          <cell r="R91">
            <v>544337</v>
          </cell>
          <cell r="S91">
            <v>686703.78</v>
          </cell>
          <cell r="T91">
            <v>820387</v>
          </cell>
        </row>
        <row r="92">
          <cell r="A92" t="str">
            <v>60445S - NORTH COASTALMaterials w/ burdens</v>
          </cell>
          <cell r="C92" t="str">
            <v>60445S - NORTH COASTAL</v>
          </cell>
          <cell r="D92" t="str">
            <v>Materials w/ burdens</v>
          </cell>
          <cell r="E92" t="str">
            <v>Actual:</v>
          </cell>
          <cell r="F92">
            <v>22072</v>
          </cell>
          <cell r="G92">
            <v>93318</v>
          </cell>
          <cell r="H92">
            <v>-129081</v>
          </cell>
          <cell r="I92">
            <v>222764</v>
          </cell>
          <cell r="J92">
            <v>379438</v>
          </cell>
          <cell r="K92">
            <v>104372</v>
          </cell>
          <cell r="L92">
            <v>188665</v>
          </cell>
          <cell r="M92">
            <v>27748</v>
          </cell>
          <cell r="N92">
            <v>147865</v>
          </cell>
          <cell r="O92">
            <v>223758</v>
          </cell>
          <cell r="P92">
            <v>-211118</v>
          </cell>
          <cell r="Q92">
            <v>-34790</v>
          </cell>
          <cell r="R92">
            <v>1940151</v>
          </cell>
          <cell r="S92">
            <v>1223863.5</v>
          </cell>
          <cell r="T92">
            <v>1035011</v>
          </cell>
        </row>
        <row r="93">
          <cell r="A93" t="str">
            <v>60445S - NORTH COASTALFleet</v>
          </cell>
          <cell r="C93" t="str">
            <v>60445S - NORTH COASTAL</v>
          </cell>
          <cell r="D93" t="str">
            <v>Fleet</v>
          </cell>
          <cell r="E93" t="str">
            <v>Actual:</v>
          </cell>
          <cell r="F93">
            <v>2663</v>
          </cell>
          <cell r="G93">
            <v>2421</v>
          </cell>
          <cell r="H93">
            <v>7744</v>
          </cell>
          <cell r="I93">
            <v>18299</v>
          </cell>
          <cell r="J93">
            <v>12639</v>
          </cell>
          <cell r="K93">
            <v>10841</v>
          </cell>
          <cell r="L93">
            <v>3819</v>
          </cell>
          <cell r="M93">
            <v>20926</v>
          </cell>
          <cell r="N93">
            <v>6753</v>
          </cell>
          <cell r="O93">
            <v>5593</v>
          </cell>
          <cell r="P93">
            <v>5184</v>
          </cell>
          <cell r="Q93">
            <v>6586</v>
          </cell>
          <cell r="R93">
            <v>21842</v>
          </cell>
          <cell r="S93">
            <v>17800.59</v>
          </cell>
          <cell r="T93">
            <v>103468</v>
          </cell>
        </row>
        <row r="94">
          <cell r="A94" t="str">
            <v>60445S - NORTH COASTALOther</v>
          </cell>
          <cell r="C94" t="str">
            <v>60445S - NORTH COASTAL</v>
          </cell>
          <cell r="D94" t="str">
            <v>Other</v>
          </cell>
          <cell r="E94" t="str">
            <v>Actual:</v>
          </cell>
          <cell r="F94">
            <v>138</v>
          </cell>
          <cell r="G94">
            <v>321</v>
          </cell>
          <cell r="H94">
            <v>464</v>
          </cell>
          <cell r="I94">
            <v>2703</v>
          </cell>
          <cell r="J94">
            <v>1991</v>
          </cell>
          <cell r="K94">
            <v>-1595</v>
          </cell>
          <cell r="L94">
            <v>694</v>
          </cell>
          <cell r="M94">
            <v>801</v>
          </cell>
          <cell r="N94">
            <v>318</v>
          </cell>
          <cell r="O94">
            <v>364</v>
          </cell>
          <cell r="P94">
            <v>283</v>
          </cell>
          <cell r="Q94">
            <v>224</v>
          </cell>
          <cell r="R94">
            <v>0</v>
          </cell>
          <cell r="S94">
            <v>0</v>
          </cell>
          <cell r="T94">
            <v>6706</v>
          </cell>
        </row>
        <row r="95">
          <cell r="A95" t="str">
            <v>60445S - NORTH COASTALBurdens</v>
          </cell>
          <cell r="C95" t="str">
            <v>60445S - NORTH COASTAL</v>
          </cell>
          <cell r="D95" t="str">
            <v>Burdens</v>
          </cell>
          <cell r="E95" t="str">
            <v>Actual:</v>
          </cell>
          <cell r="F95">
            <v>1749</v>
          </cell>
          <cell r="G95">
            <v>2046</v>
          </cell>
          <cell r="H95">
            <v>7866</v>
          </cell>
          <cell r="I95">
            <v>18586</v>
          </cell>
          <cell r="J95">
            <v>11531</v>
          </cell>
          <cell r="K95">
            <v>-2439</v>
          </cell>
          <cell r="L95">
            <v>5462</v>
          </cell>
          <cell r="M95">
            <v>16165</v>
          </cell>
          <cell r="N95">
            <v>7851</v>
          </cell>
          <cell r="O95">
            <v>4777</v>
          </cell>
          <cell r="P95">
            <v>589</v>
          </cell>
          <cell r="Q95">
            <v>6708</v>
          </cell>
          <cell r="R95">
            <v>158207</v>
          </cell>
          <cell r="S95">
            <v>125425.02</v>
          </cell>
          <cell r="T95">
            <v>80891</v>
          </cell>
        </row>
        <row r="96">
          <cell r="A96" t="str">
            <v>60445S - NORTH COASTALExceptional Hrs</v>
          </cell>
          <cell r="C96" t="str">
            <v>60445S - NORTH COASTAL</v>
          </cell>
          <cell r="D96" t="str">
            <v>Exceptional Hrs</v>
          </cell>
          <cell r="E96" t="str">
            <v>Actual:</v>
          </cell>
          <cell r="F96">
            <v>993</v>
          </cell>
          <cell r="G96">
            <v>1161</v>
          </cell>
          <cell r="H96">
            <v>4464</v>
          </cell>
          <cell r="I96">
            <v>10547</v>
          </cell>
          <cell r="J96">
            <v>6544</v>
          </cell>
          <cell r="K96">
            <v>-1384</v>
          </cell>
          <cell r="L96">
            <v>3100</v>
          </cell>
          <cell r="M96">
            <v>9174</v>
          </cell>
          <cell r="N96">
            <v>4456</v>
          </cell>
          <cell r="O96">
            <v>2711</v>
          </cell>
          <cell r="P96">
            <v>334</v>
          </cell>
          <cell r="Q96">
            <v>3807</v>
          </cell>
          <cell r="R96">
            <v>89783</v>
          </cell>
          <cell r="S96">
            <v>71178.69</v>
          </cell>
          <cell r="T96">
            <v>45907</v>
          </cell>
        </row>
        <row r="97">
          <cell r="A97" t="str">
            <v>60445S - NORTH COASTALPayroll Taxes</v>
          </cell>
          <cell r="C97" t="str">
            <v>60445S - NORTH COASTAL</v>
          </cell>
          <cell r="D97" t="str">
            <v>Payroll Taxes</v>
          </cell>
          <cell r="E97" t="str">
            <v>Actual:</v>
          </cell>
          <cell r="F97">
            <v>617</v>
          </cell>
          <cell r="G97">
            <v>876</v>
          </cell>
          <cell r="H97">
            <v>3087</v>
          </cell>
          <cell r="I97">
            <v>6638</v>
          </cell>
          <cell r="J97">
            <v>4283</v>
          </cell>
          <cell r="K97">
            <v>-131</v>
          </cell>
          <cell r="L97">
            <v>1861</v>
          </cell>
          <cell r="M97">
            <v>6734</v>
          </cell>
          <cell r="N97">
            <v>2877</v>
          </cell>
          <cell r="O97">
            <v>2160</v>
          </cell>
          <cell r="P97">
            <v>-390</v>
          </cell>
          <cell r="Q97">
            <v>2218</v>
          </cell>
          <cell r="R97">
            <v>50739</v>
          </cell>
          <cell r="S97">
            <v>40225.599999999999</v>
          </cell>
          <cell r="T97">
            <v>30830</v>
          </cell>
        </row>
        <row r="98">
          <cell r="A98"/>
          <cell r="B98" t="str">
            <v>60445S</v>
          </cell>
          <cell r="E98" t="str">
            <v>Sum:</v>
          </cell>
          <cell r="F98">
            <v>67231</v>
          </cell>
          <cell r="G98">
            <v>342293</v>
          </cell>
          <cell r="H98">
            <v>-7935</v>
          </cell>
          <cell r="I98">
            <v>325418</v>
          </cell>
          <cell r="J98">
            <v>678549</v>
          </cell>
          <cell r="K98">
            <v>182218</v>
          </cell>
          <cell r="L98">
            <v>291939</v>
          </cell>
          <cell r="M98">
            <v>173404</v>
          </cell>
          <cell r="N98">
            <v>252671</v>
          </cell>
          <cell r="O98">
            <v>284514</v>
          </cell>
          <cell r="P98">
            <v>-174955</v>
          </cell>
          <cell r="Q98">
            <v>51161</v>
          </cell>
          <cell r="R98">
            <v>3370083</v>
          </cell>
          <cell r="S98">
            <v>2613144</v>
          </cell>
          <cell r="T98">
            <v>2466508</v>
          </cell>
        </row>
        <row r="99">
          <cell r="A99"/>
        </row>
        <row r="100">
          <cell r="A100" t="str">
            <v xml:space="preserve">60568S - SOUTH CENTRAL FL ADMINPayroll </v>
          </cell>
          <cell r="B100" t="str">
            <v>60568S</v>
          </cell>
          <cell r="C100" t="str">
            <v>60568S - SOUTH CENTRAL FL ADMIN</v>
          </cell>
          <cell r="D100" t="str">
            <v xml:space="preserve">Payroll </v>
          </cell>
          <cell r="E100" t="str">
            <v>Actual:</v>
          </cell>
          <cell r="F100">
            <v>1590</v>
          </cell>
          <cell r="G100">
            <v>1465</v>
          </cell>
          <cell r="H100">
            <v>1164</v>
          </cell>
          <cell r="I100">
            <v>4592</v>
          </cell>
          <cell r="J100">
            <v>6855</v>
          </cell>
          <cell r="K100">
            <v>1599</v>
          </cell>
          <cell r="L100">
            <v>162</v>
          </cell>
          <cell r="M100">
            <v>6736</v>
          </cell>
          <cell r="N100">
            <v>5484</v>
          </cell>
          <cell r="O100">
            <v>1340</v>
          </cell>
          <cell r="P100">
            <v>8592</v>
          </cell>
          <cell r="Q100">
            <v>9483</v>
          </cell>
          <cell r="R100">
            <v>54200</v>
          </cell>
          <cell r="S100">
            <v>52049.93</v>
          </cell>
          <cell r="T100">
            <v>49062</v>
          </cell>
        </row>
        <row r="101">
          <cell r="A101" t="str">
            <v>60568S - SOUTH CENTRAL FL ADMINPayroll OT</v>
          </cell>
          <cell r="C101" t="str">
            <v>60568S - SOUTH CENTRAL FL ADMIN</v>
          </cell>
          <cell r="D101" t="str">
            <v>Payroll OT</v>
          </cell>
          <cell r="E101" t="str">
            <v>Actual:</v>
          </cell>
          <cell r="F101">
            <v>-1135</v>
          </cell>
          <cell r="G101">
            <v>454</v>
          </cell>
          <cell r="H101">
            <v>224</v>
          </cell>
          <cell r="I101">
            <v>457</v>
          </cell>
          <cell r="J101">
            <v>1153</v>
          </cell>
          <cell r="K101">
            <v>325</v>
          </cell>
          <cell r="L101">
            <v>0</v>
          </cell>
          <cell r="M101">
            <v>1757</v>
          </cell>
          <cell r="N101">
            <v>880</v>
          </cell>
          <cell r="O101">
            <v>92</v>
          </cell>
          <cell r="P101">
            <v>1420</v>
          </cell>
          <cell r="Q101">
            <v>2098</v>
          </cell>
          <cell r="R101">
            <v>0</v>
          </cell>
          <cell r="S101">
            <v>0</v>
          </cell>
          <cell r="T101">
            <v>7725</v>
          </cell>
        </row>
        <row r="102">
          <cell r="A102" t="str">
            <v>60568S - SOUTH CENTRAL FL ADMINBargaining Unit</v>
          </cell>
          <cell r="C102" t="str">
            <v>60568S - SOUTH CENTRAL FL ADMIN</v>
          </cell>
          <cell r="D102" t="str">
            <v>Bargaining Unit</v>
          </cell>
          <cell r="E102" t="str">
            <v>Actual:</v>
          </cell>
          <cell r="F102">
            <v>980</v>
          </cell>
          <cell r="G102">
            <v>6885</v>
          </cell>
          <cell r="H102">
            <v>6197</v>
          </cell>
          <cell r="I102">
            <v>32369</v>
          </cell>
          <cell r="J102">
            <v>36344</v>
          </cell>
          <cell r="K102">
            <v>12408</v>
          </cell>
          <cell r="L102">
            <v>3175</v>
          </cell>
          <cell r="M102">
            <v>29095</v>
          </cell>
          <cell r="N102">
            <v>26471</v>
          </cell>
          <cell r="O102">
            <v>17229</v>
          </cell>
          <cell r="P102">
            <v>38734</v>
          </cell>
          <cell r="Q102">
            <v>34431</v>
          </cell>
          <cell r="R102">
            <v>318340</v>
          </cell>
          <cell r="S102">
            <v>288752.86</v>
          </cell>
          <cell r="T102">
            <v>244318</v>
          </cell>
        </row>
        <row r="103">
          <cell r="A103" t="str">
            <v>60568S - SOUTH CENTRAL FL ADMINBargaining Unit OT</v>
          </cell>
          <cell r="C103" t="str">
            <v>60568S - SOUTH CENTRAL FL ADMIN</v>
          </cell>
          <cell r="D103" t="str">
            <v>Bargaining Unit OT</v>
          </cell>
          <cell r="E103" t="str">
            <v>Actual:</v>
          </cell>
          <cell r="F103">
            <v>0</v>
          </cell>
          <cell r="G103">
            <v>5876</v>
          </cell>
          <cell r="H103">
            <v>2678</v>
          </cell>
          <cell r="I103">
            <v>12695</v>
          </cell>
          <cell r="J103">
            <v>20286</v>
          </cell>
          <cell r="K103">
            <v>7689</v>
          </cell>
          <cell r="L103">
            <v>4638</v>
          </cell>
          <cell r="M103">
            <v>21146</v>
          </cell>
          <cell r="N103">
            <v>15986</v>
          </cell>
          <cell r="O103">
            <v>3716</v>
          </cell>
          <cell r="P103">
            <v>38697</v>
          </cell>
          <cell r="Q103">
            <v>22116</v>
          </cell>
          <cell r="R103">
            <v>0</v>
          </cell>
          <cell r="S103">
            <v>0</v>
          </cell>
          <cell r="T103">
            <v>155523</v>
          </cell>
        </row>
        <row r="104">
          <cell r="A104" t="str">
            <v>60568S - SOUTH CENTRAL FL ADMINContractors</v>
          </cell>
          <cell r="C104" t="str">
            <v>60568S - SOUTH CENTRAL FL ADMIN</v>
          </cell>
          <cell r="D104" t="str">
            <v>Contractors</v>
          </cell>
          <cell r="E104" t="str">
            <v>Actual:</v>
          </cell>
          <cell r="F104">
            <v>72002</v>
          </cell>
          <cell r="G104">
            <v>-9294</v>
          </cell>
          <cell r="H104">
            <v>23687</v>
          </cell>
          <cell r="I104">
            <v>56580</v>
          </cell>
          <cell r="J104">
            <v>257680</v>
          </cell>
          <cell r="K104">
            <v>-61689</v>
          </cell>
          <cell r="L104">
            <v>142640</v>
          </cell>
          <cell r="M104">
            <v>29623</v>
          </cell>
          <cell r="N104">
            <v>107345</v>
          </cell>
          <cell r="O104">
            <v>81802</v>
          </cell>
          <cell r="P104">
            <v>65121</v>
          </cell>
          <cell r="Q104">
            <v>10641</v>
          </cell>
          <cell r="R104">
            <v>848477</v>
          </cell>
          <cell r="S104">
            <v>1231746.04</v>
          </cell>
          <cell r="T104">
            <v>776138</v>
          </cell>
        </row>
        <row r="105">
          <cell r="A105" t="str">
            <v>60568S - SOUTH CENTRAL FL ADMINMaterials w/ burdens</v>
          </cell>
          <cell r="C105" t="str">
            <v>60568S - SOUTH CENTRAL FL ADMIN</v>
          </cell>
          <cell r="D105" t="str">
            <v>Materials w/ burdens</v>
          </cell>
          <cell r="E105" t="str">
            <v>Actual:</v>
          </cell>
          <cell r="F105">
            <v>2250</v>
          </cell>
          <cell r="G105">
            <v>37241</v>
          </cell>
          <cell r="H105">
            <v>83804</v>
          </cell>
          <cell r="I105">
            <v>98405</v>
          </cell>
          <cell r="J105">
            <v>311619</v>
          </cell>
          <cell r="K105">
            <v>-8083</v>
          </cell>
          <cell r="L105">
            <v>193981</v>
          </cell>
          <cell r="M105">
            <v>47032</v>
          </cell>
          <cell r="N105">
            <v>-29151</v>
          </cell>
          <cell r="O105">
            <v>257679</v>
          </cell>
          <cell r="P105">
            <v>193888</v>
          </cell>
          <cell r="Q105">
            <v>32474</v>
          </cell>
          <cell r="R105">
            <v>1498011</v>
          </cell>
          <cell r="S105">
            <v>1101305.44</v>
          </cell>
          <cell r="T105">
            <v>1221139</v>
          </cell>
        </row>
        <row r="106">
          <cell r="A106" t="str">
            <v>60568S - SOUTH CENTRAL FL ADMINFleet</v>
          </cell>
          <cell r="C106" t="str">
            <v>60568S - SOUTH CENTRAL FL ADMIN</v>
          </cell>
          <cell r="D106" t="str">
            <v>Fleet</v>
          </cell>
          <cell r="E106" t="str">
            <v>Actual:</v>
          </cell>
          <cell r="F106">
            <v>503</v>
          </cell>
          <cell r="G106">
            <v>5275</v>
          </cell>
          <cell r="H106">
            <v>2769</v>
          </cell>
          <cell r="I106">
            <v>15334</v>
          </cell>
          <cell r="J106">
            <v>18052</v>
          </cell>
          <cell r="K106">
            <v>6332</v>
          </cell>
          <cell r="L106">
            <v>2688</v>
          </cell>
          <cell r="M106">
            <v>18012</v>
          </cell>
          <cell r="N106">
            <v>13474</v>
          </cell>
          <cell r="O106">
            <v>6914</v>
          </cell>
          <cell r="P106">
            <v>22394</v>
          </cell>
          <cell r="Q106">
            <v>23219</v>
          </cell>
          <cell r="R106">
            <v>12870</v>
          </cell>
          <cell r="S106">
            <v>11834.26</v>
          </cell>
          <cell r="T106">
            <v>134966</v>
          </cell>
        </row>
        <row r="107">
          <cell r="A107" t="str">
            <v>60568S - SOUTH CENTRAL FL ADMINOther</v>
          </cell>
          <cell r="C107" t="str">
            <v>60568S - SOUTH CENTRAL FL ADMIN</v>
          </cell>
          <cell r="D107" t="str">
            <v>Other</v>
          </cell>
          <cell r="E107" t="str">
            <v>Actual:</v>
          </cell>
          <cell r="F107">
            <v>30</v>
          </cell>
          <cell r="G107">
            <v>334</v>
          </cell>
          <cell r="H107">
            <v>26</v>
          </cell>
          <cell r="I107">
            <v>1170</v>
          </cell>
          <cell r="J107">
            <v>2603</v>
          </cell>
          <cell r="K107">
            <v>9184</v>
          </cell>
          <cell r="L107">
            <v>138</v>
          </cell>
          <cell r="M107">
            <v>864</v>
          </cell>
          <cell r="N107">
            <v>220</v>
          </cell>
          <cell r="O107">
            <v>80</v>
          </cell>
          <cell r="P107">
            <v>191</v>
          </cell>
          <cell r="Q107">
            <v>4261</v>
          </cell>
          <cell r="R107">
            <v>0</v>
          </cell>
          <cell r="S107">
            <v>0</v>
          </cell>
          <cell r="T107">
            <v>19101</v>
          </cell>
        </row>
        <row r="108">
          <cell r="A108" t="str">
            <v>60568S - SOUTH CENTRAL FL ADMINBurdens</v>
          </cell>
          <cell r="C108" t="str">
            <v>60568S - SOUTH CENTRAL FL ADMIN</v>
          </cell>
          <cell r="D108" t="str">
            <v>Burdens</v>
          </cell>
          <cell r="E108" t="str">
            <v>Actual:</v>
          </cell>
          <cell r="F108">
            <v>720</v>
          </cell>
          <cell r="G108">
            <v>2338</v>
          </cell>
          <cell r="H108">
            <v>2061</v>
          </cell>
          <cell r="I108">
            <v>10349</v>
          </cell>
          <cell r="J108">
            <v>12096</v>
          </cell>
          <cell r="K108">
            <v>3922</v>
          </cell>
          <cell r="L108">
            <v>934</v>
          </cell>
          <cell r="M108">
            <v>9799</v>
          </cell>
          <cell r="N108">
            <v>8947</v>
          </cell>
          <cell r="O108">
            <v>5199</v>
          </cell>
          <cell r="P108">
            <v>13251</v>
          </cell>
          <cell r="Q108">
            <v>12296</v>
          </cell>
          <cell r="R108">
            <v>104311</v>
          </cell>
          <cell r="S108">
            <v>95424.85</v>
          </cell>
          <cell r="T108">
            <v>81912</v>
          </cell>
        </row>
        <row r="109">
          <cell r="A109" t="str">
            <v>60568S - SOUTH CENTRAL FL ADMINExceptional Hrs</v>
          </cell>
          <cell r="C109" t="str">
            <v>60568S - SOUTH CENTRAL FL ADMIN</v>
          </cell>
          <cell r="D109" t="str">
            <v>Exceptional Hrs</v>
          </cell>
          <cell r="E109" t="str">
            <v>Actual:</v>
          </cell>
          <cell r="F109">
            <v>408</v>
          </cell>
          <cell r="G109">
            <v>1327</v>
          </cell>
          <cell r="H109">
            <v>1170</v>
          </cell>
          <cell r="I109">
            <v>5873</v>
          </cell>
          <cell r="J109">
            <v>6864</v>
          </cell>
          <cell r="K109">
            <v>2226</v>
          </cell>
          <cell r="L109">
            <v>530</v>
          </cell>
          <cell r="M109">
            <v>5561</v>
          </cell>
          <cell r="N109">
            <v>5078</v>
          </cell>
          <cell r="O109">
            <v>2951</v>
          </cell>
          <cell r="P109">
            <v>7520</v>
          </cell>
          <cell r="Q109">
            <v>6978</v>
          </cell>
          <cell r="R109">
            <v>59197</v>
          </cell>
          <cell r="S109">
            <v>54153.53</v>
          </cell>
          <cell r="T109">
            <v>46486</v>
          </cell>
        </row>
        <row r="110">
          <cell r="A110" t="str">
            <v>60568S - SOUTH CENTRAL FL ADMINPayroll Taxes</v>
          </cell>
          <cell r="C110" t="str">
            <v>60568S - SOUTH CENTRAL FL ADMIN</v>
          </cell>
          <cell r="D110" t="str">
            <v>Payroll Taxes</v>
          </cell>
          <cell r="E110" t="str">
            <v>Actual:</v>
          </cell>
          <cell r="F110">
            <v>129</v>
          </cell>
          <cell r="G110">
            <v>1318</v>
          </cell>
          <cell r="H110">
            <v>922</v>
          </cell>
          <cell r="I110">
            <v>4500</v>
          </cell>
          <cell r="J110">
            <v>5805</v>
          </cell>
          <cell r="K110">
            <v>1978</v>
          </cell>
          <cell r="L110">
            <v>716</v>
          </cell>
          <cell r="M110">
            <v>5274</v>
          </cell>
          <cell r="N110">
            <v>4384</v>
          </cell>
          <cell r="O110">
            <v>2009</v>
          </cell>
          <cell r="P110">
            <v>7852</v>
          </cell>
          <cell r="Q110">
            <v>6118</v>
          </cell>
          <cell r="R110">
            <v>33454</v>
          </cell>
          <cell r="S110">
            <v>30604.03</v>
          </cell>
          <cell r="T110">
            <v>41005</v>
          </cell>
        </row>
        <row r="111">
          <cell r="B111" t="str">
            <v>60568S</v>
          </cell>
          <cell r="E111" t="str">
            <v>Sum:</v>
          </cell>
          <cell r="F111">
            <v>77477</v>
          </cell>
          <cell r="G111">
            <v>53216</v>
          </cell>
          <cell r="H111">
            <v>124700</v>
          </cell>
          <cell r="I111">
            <v>242324</v>
          </cell>
          <cell r="J111">
            <v>679357</v>
          </cell>
          <cell r="K111">
            <v>-24109</v>
          </cell>
          <cell r="L111">
            <v>349602</v>
          </cell>
          <cell r="M111">
            <v>174897</v>
          </cell>
          <cell r="N111">
            <v>159118</v>
          </cell>
          <cell r="O111">
            <v>379011</v>
          </cell>
          <cell r="P111">
            <v>397659</v>
          </cell>
          <cell r="Q111">
            <v>164115</v>
          </cell>
          <cell r="R111">
            <v>2928860</v>
          </cell>
          <cell r="S111">
            <v>2865871</v>
          </cell>
          <cell r="T111">
            <v>2777367</v>
          </cell>
        </row>
        <row r="113">
          <cell r="C113" t="str">
            <v>Grand</v>
          </cell>
          <cell r="E113" t="str">
            <v>Actual:</v>
          </cell>
          <cell r="F113">
            <v>1105243</v>
          </cell>
          <cell r="G113">
            <v>595676</v>
          </cell>
          <cell r="H113">
            <v>760477</v>
          </cell>
          <cell r="I113">
            <v>1617039</v>
          </cell>
          <cell r="J113">
            <v>3409150</v>
          </cell>
          <cell r="K113">
            <v>1485938</v>
          </cell>
          <cell r="L113">
            <v>1674070</v>
          </cell>
          <cell r="M113">
            <v>598236</v>
          </cell>
          <cell r="N113">
            <v>1100525</v>
          </cell>
          <cell r="O113">
            <v>1432681</v>
          </cell>
          <cell r="P113">
            <v>1162719</v>
          </cell>
          <cell r="Q113">
            <v>929152</v>
          </cell>
          <cell r="R113">
            <v>17288521</v>
          </cell>
          <cell r="S113">
            <v>17288521</v>
          </cell>
          <cell r="T113">
            <v>15870906</v>
          </cell>
        </row>
        <row r="117">
          <cell r="B117" t="str">
            <v>Org #</v>
          </cell>
          <cell r="C117" t="str">
            <v>Charge By Org</v>
          </cell>
          <cell r="F117" t="str">
            <v>Jan</v>
          </cell>
          <cell r="G117" t="str">
            <v>Feb</v>
          </cell>
          <cell r="H117" t="str">
            <v>Mar</v>
          </cell>
          <cell r="I117" t="str">
            <v>Apr</v>
          </cell>
          <cell r="J117" t="str">
            <v>May</v>
          </cell>
          <cell r="K117" t="str">
            <v>Jun</v>
          </cell>
          <cell r="L117" t="str">
            <v>Jul</v>
          </cell>
          <cell r="M117" t="str">
            <v>Aug</v>
          </cell>
          <cell r="N117" t="str">
            <v>Sep</v>
          </cell>
          <cell r="O117" t="str">
            <v>Oct</v>
          </cell>
          <cell r="P117" t="str">
            <v>Nov</v>
          </cell>
          <cell r="Q117" t="str">
            <v>Dec</v>
          </cell>
          <cell r="R117" t="str">
            <v>Annual Budget</v>
          </cell>
          <cell r="S117" t="str">
            <v>Projection</v>
          </cell>
        </row>
        <row r="118">
          <cell r="A118" t="str">
            <v xml:space="preserve">60379S - SOUTH COASTALPayroll </v>
          </cell>
          <cell r="B118" t="str">
            <v>60379S</v>
          </cell>
          <cell r="C118" t="str">
            <v>60379S - SOUTH COASTAL</v>
          </cell>
          <cell r="D118" t="str">
            <v xml:space="preserve">Payroll </v>
          </cell>
          <cell r="E118" t="str">
            <v>Actual:</v>
          </cell>
          <cell r="F118">
            <v>10839</v>
          </cell>
          <cell r="G118">
            <v>17727</v>
          </cell>
          <cell r="H118">
            <v>20910</v>
          </cell>
          <cell r="I118">
            <v>20612</v>
          </cell>
          <cell r="J118">
            <v>22540</v>
          </cell>
          <cell r="K118">
            <v>21406</v>
          </cell>
          <cell r="L118">
            <v>19394</v>
          </cell>
          <cell r="M118">
            <v>44902</v>
          </cell>
          <cell r="N118">
            <v>25967</v>
          </cell>
          <cell r="O118">
            <v>28824</v>
          </cell>
          <cell r="P118">
            <v>28846</v>
          </cell>
          <cell r="Q118">
            <v>33529</v>
          </cell>
          <cell r="R118">
            <v>153675</v>
          </cell>
          <cell r="S118">
            <v>153675.49</v>
          </cell>
          <cell r="T118">
            <v>295496</v>
          </cell>
        </row>
        <row r="119">
          <cell r="A119" t="str">
            <v>60379S - SOUTH COASTALPayroll OT</v>
          </cell>
          <cell r="C119" t="str">
            <v>60379S - SOUTH COASTAL</v>
          </cell>
          <cell r="D119" t="str">
            <v>Payroll OT</v>
          </cell>
          <cell r="E119" t="str">
            <v>Actual:</v>
          </cell>
          <cell r="F119">
            <v>412</v>
          </cell>
          <cell r="G119">
            <v>615</v>
          </cell>
          <cell r="H119">
            <v>564</v>
          </cell>
          <cell r="I119">
            <v>811</v>
          </cell>
          <cell r="J119">
            <v>606</v>
          </cell>
          <cell r="K119">
            <v>486</v>
          </cell>
          <cell r="L119">
            <v>988</v>
          </cell>
          <cell r="M119">
            <v>2912</v>
          </cell>
          <cell r="N119">
            <v>1613</v>
          </cell>
          <cell r="O119">
            <v>814</v>
          </cell>
          <cell r="P119">
            <v>519</v>
          </cell>
          <cell r="Q119">
            <v>560</v>
          </cell>
          <cell r="R119">
            <v>8261</v>
          </cell>
          <cell r="S119">
            <v>8260.7000000000007</v>
          </cell>
          <cell r="T119">
            <v>10900</v>
          </cell>
        </row>
        <row r="120">
          <cell r="A120" t="str">
            <v>60379S - SOUTH COASTALBargaining Unit</v>
          </cell>
          <cell r="C120" t="str">
            <v>60379S - SOUTH COASTAL</v>
          </cell>
          <cell r="D120" t="str">
            <v>Bargaining Unit</v>
          </cell>
          <cell r="E120" t="str">
            <v>Actual:</v>
          </cell>
          <cell r="F120">
            <v>21431</v>
          </cell>
          <cell r="G120">
            <v>23807</v>
          </cell>
          <cell r="H120">
            <v>25277</v>
          </cell>
          <cell r="I120">
            <v>49772</v>
          </cell>
          <cell r="J120">
            <v>27985</v>
          </cell>
          <cell r="K120">
            <v>29554</v>
          </cell>
          <cell r="L120">
            <v>22588</v>
          </cell>
          <cell r="M120">
            <v>55763</v>
          </cell>
          <cell r="N120">
            <v>27511</v>
          </cell>
          <cell r="O120">
            <v>43526</v>
          </cell>
          <cell r="P120">
            <v>35725</v>
          </cell>
          <cell r="Q120">
            <v>75637</v>
          </cell>
          <cell r="R120">
            <v>530326</v>
          </cell>
          <cell r="S120">
            <v>530326.31999999995</v>
          </cell>
          <cell r="T120">
            <v>438576</v>
          </cell>
        </row>
        <row r="121">
          <cell r="A121" t="str">
            <v>60379S - SOUTH COASTALBargaining Unit OT</v>
          </cell>
          <cell r="C121" t="str">
            <v>60379S - SOUTH COASTAL</v>
          </cell>
          <cell r="D121" t="str">
            <v>Bargaining Unit OT</v>
          </cell>
          <cell r="E121" t="str">
            <v>Actual:</v>
          </cell>
          <cell r="F121">
            <v>1194</v>
          </cell>
          <cell r="G121">
            <v>3515</v>
          </cell>
          <cell r="H121">
            <v>2969</v>
          </cell>
          <cell r="I121">
            <v>3640</v>
          </cell>
          <cell r="J121">
            <v>1069</v>
          </cell>
          <cell r="K121">
            <v>3825</v>
          </cell>
          <cell r="L121">
            <v>1480</v>
          </cell>
          <cell r="M121">
            <v>10805</v>
          </cell>
          <cell r="N121">
            <v>4976</v>
          </cell>
          <cell r="O121">
            <v>2966</v>
          </cell>
          <cell r="P121">
            <v>6032</v>
          </cell>
          <cell r="Q121">
            <v>14648</v>
          </cell>
          <cell r="R121">
            <v>292282</v>
          </cell>
          <cell r="S121">
            <v>292281.53000000003</v>
          </cell>
          <cell r="T121">
            <v>57119</v>
          </cell>
        </row>
        <row r="122">
          <cell r="A122" t="str">
            <v>60379S - SOUTH COASTALContractors</v>
          </cell>
          <cell r="C122" t="str">
            <v>60379S - SOUTH COASTAL</v>
          </cell>
          <cell r="D122" t="str">
            <v>Contractors</v>
          </cell>
          <cell r="E122" t="str">
            <v>Actual:</v>
          </cell>
          <cell r="F122">
            <v>46042</v>
          </cell>
          <cell r="G122">
            <v>87954</v>
          </cell>
          <cell r="H122">
            <v>185731</v>
          </cell>
          <cell r="I122">
            <v>126761</v>
          </cell>
          <cell r="J122">
            <v>43650</v>
          </cell>
          <cell r="K122">
            <v>252784</v>
          </cell>
          <cell r="L122">
            <v>280181</v>
          </cell>
          <cell r="M122">
            <v>161805</v>
          </cell>
          <cell r="N122">
            <v>144061</v>
          </cell>
          <cell r="O122">
            <v>145079</v>
          </cell>
          <cell r="P122">
            <v>136805</v>
          </cell>
          <cell r="Q122">
            <v>-3698</v>
          </cell>
          <cell r="R122">
            <v>413914</v>
          </cell>
          <cell r="S122">
            <v>1413914</v>
          </cell>
          <cell r="T122">
            <v>1607155</v>
          </cell>
        </row>
        <row r="123">
          <cell r="A123" t="str">
            <v>60379S - SOUTH COASTALMaterials w/ burdens</v>
          </cell>
          <cell r="C123" t="str">
            <v>60379S - SOUTH COASTAL</v>
          </cell>
          <cell r="D123" t="str">
            <v>Materials w/ burdens</v>
          </cell>
          <cell r="E123" t="str">
            <v>Actual:</v>
          </cell>
          <cell r="F123">
            <v>73117</v>
          </cell>
          <cell r="G123">
            <v>17465</v>
          </cell>
          <cell r="H123">
            <v>32163</v>
          </cell>
          <cell r="I123">
            <v>59757</v>
          </cell>
          <cell r="J123">
            <v>49662</v>
          </cell>
          <cell r="K123">
            <v>253665</v>
          </cell>
          <cell r="L123">
            <v>152632</v>
          </cell>
          <cell r="M123">
            <v>170020</v>
          </cell>
          <cell r="N123">
            <v>26111</v>
          </cell>
          <cell r="O123">
            <v>103480</v>
          </cell>
          <cell r="P123">
            <v>113907</v>
          </cell>
          <cell r="Q123">
            <v>73853</v>
          </cell>
          <cell r="R123">
            <v>501341</v>
          </cell>
          <cell r="S123">
            <v>501341.43</v>
          </cell>
          <cell r="T123">
            <v>1125832</v>
          </cell>
        </row>
        <row r="124">
          <cell r="A124" t="str">
            <v>60379S - SOUTH COASTALFleet</v>
          </cell>
          <cell r="C124" t="str">
            <v>60379S - SOUTH COASTAL</v>
          </cell>
          <cell r="D124" t="str">
            <v>Fleet</v>
          </cell>
          <cell r="E124" t="str">
            <v>Actual:</v>
          </cell>
          <cell r="F124">
            <v>7766</v>
          </cell>
          <cell r="G124">
            <v>10963</v>
          </cell>
          <cell r="H124">
            <v>12454</v>
          </cell>
          <cell r="I124">
            <v>22702</v>
          </cell>
          <cell r="J124">
            <v>13875</v>
          </cell>
          <cell r="K124">
            <v>14631</v>
          </cell>
          <cell r="L124">
            <v>9769</v>
          </cell>
          <cell r="M124">
            <v>23881</v>
          </cell>
          <cell r="N124">
            <v>12571</v>
          </cell>
          <cell r="O124">
            <v>20544</v>
          </cell>
          <cell r="P124">
            <v>17518</v>
          </cell>
          <cell r="Q124">
            <v>38269</v>
          </cell>
          <cell r="R124">
            <v>287548</v>
          </cell>
          <cell r="S124">
            <v>287548.42</v>
          </cell>
          <cell r="T124">
            <v>204943</v>
          </cell>
        </row>
        <row r="125">
          <cell r="A125" t="str">
            <v>60379S - SOUTH COASTALOther</v>
          </cell>
          <cell r="C125" t="str">
            <v>60379S - SOUTH COASTAL</v>
          </cell>
          <cell r="D125" t="str">
            <v>Other</v>
          </cell>
          <cell r="E125" t="str">
            <v>Actual:</v>
          </cell>
          <cell r="F125">
            <v>-26140</v>
          </cell>
          <cell r="G125">
            <v>-55086</v>
          </cell>
          <cell r="H125">
            <v>387</v>
          </cell>
          <cell r="I125">
            <v>378</v>
          </cell>
          <cell r="J125">
            <v>-51985</v>
          </cell>
          <cell r="K125">
            <v>-38814</v>
          </cell>
          <cell r="L125">
            <v>-50435</v>
          </cell>
          <cell r="M125">
            <v>-56718</v>
          </cell>
          <cell r="N125">
            <v>-15491</v>
          </cell>
          <cell r="O125">
            <v>341</v>
          </cell>
          <cell r="P125">
            <v>2504</v>
          </cell>
          <cell r="Q125">
            <v>312937</v>
          </cell>
          <cell r="R125">
            <v>8101</v>
          </cell>
          <cell r="S125">
            <v>8101.08</v>
          </cell>
          <cell r="T125">
            <v>21878</v>
          </cell>
        </row>
        <row r="126">
          <cell r="A126" t="str">
            <v>60379S - SOUTH COASTALBurdens</v>
          </cell>
          <cell r="C126" t="str">
            <v>60379S - SOUTH COASTAL</v>
          </cell>
          <cell r="D126" t="str">
            <v>Burdens</v>
          </cell>
          <cell r="E126" t="str">
            <v>Actual:</v>
          </cell>
          <cell r="F126">
            <v>9036</v>
          </cell>
          <cell r="G126">
            <v>11630</v>
          </cell>
          <cell r="H126">
            <v>12932</v>
          </cell>
          <cell r="I126">
            <v>19707</v>
          </cell>
          <cell r="J126">
            <v>14147</v>
          </cell>
          <cell r="K126">
            <v>14269</v>
          </cell>
          <cell r="L126">
            <v>11755</v>
          </cell>
          <cell r="M126">
            <v>28186</v>
          </cell>
          <cell r="N126">
            <v>14974</v>
          </cell>
          <cell r="O126">
            <v>20258</v>
          </cell>
          <cell r="P126">
            <v>18080</v>
          </cell>
          <cell r="Q126">
            <v>30567</v>
          </cell>
          <cell r="R126">
            <v>191521</v>
          </cell>
          <cell r="S126">
            <v>191520.51</v>
          </cell>
          <cell r="T126">
            <v>205541</v>
          </cell>
        </row>
        <row r="127">
          <cell r="A127" t="str">
            <v>60379S - SOUTH COASTALCIAC</v>
          </cell>
          <cell r="C127" t="str">
            <v>60379S - SOUTH COASTAL</v>
          </cell>
          <cell r="D127" t="str">
            <v>CIAC</v>
          </cell>
          <cell r="E127" t="str">
            <v>Actual: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-1380</v>
          </cell>
          <cell r="O127">
            <v>-7138</v>
          </cell>
          <cell r="P127">
            <v>-105908</v>
          </cell>
          <cell r="Q127">
            <v>-425608</v>
          </cell>
          <cell r="R127">
            <v>0</v>
          </cell>
          <cell r="S127">
            <v>0</v>
          </cell>
          <cell r="T127">
            <v>-540034</v>
          </cell>
        </row>
        <row r="128">
          <cell r="A128" t="str">
            <v>60379S - SOUTH COASTALExceptional Hrs</v>
          </cell>
          <cell r="C128" t="str">
            <v>60379S - SOUTH COASTAL</v>
          </cell>
          <cell r="D128" t="str">
            <v>Exceptional Hrs</v>
          </cell>
          <cell r="E128" t="str">
            <v>Actual:</v>
          </cell>
          <cell r="F128">
            <v>5128</v>
          </cell>
          <cell r="G128">
            <v>6600</v>
          </cell>
          <cell r="H128">
            <v>7339</v>
          </cell>
          <cell r="I128">
            <v>11184</v>
          </cell>
          <cell r="J128">
            <v>8028</v>
          </cell>
          <cell r="K128">
            <v>8098</v>
          </cell>
          <cell r="L128">
            <v>6671</v>
          </cell>
          <cell r="M128">
            <v>15996</v>
          </cell>
          <cell r="N128">
            <v>8498</v>
          </cell>
          <cell r="O128">
            <v>11496</v>
          </cell>
          <cell r="P128">
            <v>10260</v>
          </cell>
          <cell r="Q128">
            <v>17347</v>
          </cell>
          <cell r="R128">
            <v>108688</v>
          </cell>
          <cell r="S128">
            <v>108687.87</v>
          </cell>
          <cell r="T128">
            <v>116645</v>
          </cell>
        </row>
        <row r="129">
          <cell r="A129" t="str">
            <v>60379S - SOUTH COASTALPayroll Taxes</v>
          </cell>
          <cell r="C129" t="str">
            <v>60379S - SOUTH COASTAL</v>
          </cell>
          <cell r="D129" t="str">
            <v>Payroll Taxes</v>
          </cell>
          <cell r="E129" t="str">
            <v>Actual:</v>
          </cell>
          <cell r="F129">
            <v>3042</v>
          </cell>
          <cell r="G129">
            <v>4101</v>
          </cell>
          <cell r="H129">
            <v>4465</v>
          </cell>
          <cell r="I129">
            <v>6720</v>
          </cell>
          <cell r="J129">
            <v>4688</v>
          </cell>
          <cell r="K129">
            <v>4963</v>
          </cell>
          <cell r="L129">
            <v>3992</v>
          </cell>
          <cell r="M129">
            <v>10271</v>
          </cell>
          <cell r="N129">
            <v>5394</v>
          </cell>
          <cell r="O129">
            <v>6836</v>
          </cell>
          <cell r="P129">
            <v>6387</v>
          </cell>
          <cell r="Q129">
            <v>11169</v>
          </cell>
          <cell r="R129">
            <v>88412</v>
          </cell>
          <cell r="S129">
            <v>88412.09</v>
          </cell>
          <cell r="T129">
            <v>72028</v>
          </cell>
        </row>
        <row r="130">
          <cell r="A130"/>
          <cell r="B130" t="str">
            <v>60379S</v>
          </cell>
          <cell r="E130" t="str">
            <v>Sum:</v>
          </cell>
          <cell r="F130">
            <v>151865</v>
          </cell>
          <cell r="G130">
            <v>129291</v>
          </cell>
          <cell r="H130">
            <v>305192</v>
          </cell>
          <cell r="I130">
            <v>322044</v>
          </cell>
          <cell r="J130">
            <v>134265</v>
          </cell>
          <cell r="K130">
            <v>564866</v>
          </cell>
          <cell r="L130">
            <v>459014</v>
          </cell>
          <cell r="M130">
            <v>467823</v>
          </cell>
          <cell r="N130">
            <v>254804</v>
          </cell>
          <cell r="O130">
            <v>377026</v>
          </cell>
          <cell r="P130">
            <v>270675</v>
          </cell>
          <cell r="Q130">
            <v>179210</v>
          </cell>
          <cell r="R130">
            <v>2584069</v>
          </cell>
          <cell r="S130">
            <v>3584069</v>
          </cell>
          <cell r="T130">
            <v>3616075</v>
          </cell>
        </row>
        <row r="131">
          <cell r="A131"/>
        </row>
        <row r="132">
          <cell r="A132" t="str">
            <v xml:space="preserve">60413S - NORTH CENT FL ADMINPayroll </v>
          </cell>
          <cell r="B132" t="str">
            <v>60413S</v>
          </cell>
          <cell r="C132" t="str">
            <v>60413S - NORTH CENT FL ADMIN</v>
          </cell>
          <cell r="D132" t="str">
            <v xml:space="preserve">Payroll </v>
          </cell>
          <cell r="E132" t="str">
            <v>Actual:</v>
          </cell>
          <cell r="F132">
            <v>11940</v>
          </cell>
          <cell r="G132">
            <v>14021</v>
          </cell>
          <cell r="H132">
            <v>13878</v>
          </cell>
          <cell r="I132">
            <v>17614</v>
          </cell>
          <cell r="J132">
            <v>18277</v>
          </cell>
          <cell r="K132">
            <v>15571</v>
          </cell>
          <cell r="L132">
            <v>14252</v>
          </cell>
          <cell r="M132">
            <v>22595</v>
          </cell>
          <cell r="N132">
            <v>13793</v>
          </cell>
          <cell r="O132">
            <v>15563</v>
          </cell>
          <cell r="P132">
            <v>17139</v>
          </cell>
          <cell r="Q132">
            <v>21221</v>
          </cell>
          <cell r="R132">
            <v>138166</v>
          </cell>
          <cell r="S132">
            <v>138165.60999999999</v>
          </cell>
          <cell r="T132">
            <v>195864</v>
          </cell>
        </row>
        <row r="133">
          <cell r="A133" t="str">
            <v>60413S - NORTH CENT FL ADMINPayroll OT</v>
          </cell>
          <cell r="C133" t="str">
            <v>60413S - NORTH CENT FL ADMIN</v>
          </cell>
          <cell r="D133" t="str">
            <v>Payroll OT</v>
          </cell>
          <cell r="E133" t="str">
            <v>Actual:</v>
          </cell>
          <cell r="F133">
            <v>385</v>
          </cell>
          <cell r="G133">
            <v>781</v>
          </cell>
          <cell r="H133">
            <v>575</v>
          </cell>
          <cell r="I133">
            <v>802</v>
          </cell>
          <cell r="J133">
            <v>1054</v>
          </cell>
          <cell r="K133">
            <v>1192</v>
          </cell>
          <cell r="L133">
            <v>984</v>
          </cell>
          <cell r="M133">
            <v>3197</v>
          </cell>
          <cell r="N133">
            <v>993</v>
          </cell>
          <cell r="O133">
            <v>947</v>
          </cell>
          <cell r="P133">
            <v>1398</v>
          </cell>
          <cell r="Q133">
            <v>2689</v>
          </cell>
          <cell r="R133">
            <v>0</v>
          </cell>
          <cell r="S133">
            <v>0</v>
          </cell>
          <cell r="T133">
            <v>14997</v>
          </cell>
        </row>
        <row r="134">
          <cell r="A134" t="str">
            <v>60413S - NORTH CENT FL ADMINBargaining Unit</v>
          </cell>
          <cell r="C134" t="str">
            <v>60413S - NORTH CENT FL ADMIN</v>
          </cell>
          <cell r="D134" t="str">
            <v>Bargaining Unit</v>
          </cell>
          <cell r="E134" t="str">
            <v>Actual:</v>
          </cell>
          <cell r="F134">
            <v>39990</v>
          </cell>
          <cell r="G134">
            <v>58789</v>
          </cell>
          <cell r="H134">
            <v>45938</v>
          </cell>
          <cell r="I134">
            <v>44266</v>
          </cell>
          <cell r="J134">
            <v>60079</v>
          </cell>
          <cell r="K134">
            <v>55211</v>
          </cell>
          <cell r="L134">
            <v>60223</v>
          </cell>
          <cell r="M134">
            <v>59161</v>
          </cell>
          <cell r="N134">
            <v>46788</v>
          </cell>
          <cell r="O134">
            <v>40641</v>
          </cell>
          <cell r="P134">
            <v>44607</v>
          </cell>
          <cell r="Q134">
            <v>41846</v>
          </cell>
          <cell r="R134">
            <v>355469</v>
          </cell>
          <cell r="S134">
            <v>355468.58</v>
          </cell>
          <cell r="T134">
            <v>597539</v>
          </cell>
        </row>
        <row r="135">
          <cell r="A135" t="str">
            <v>60413S - NORTH CENT FL ADMINBargaining Unit OT</v>
          </cell>
          <cell r="C135" t="str">
            <v>60413S - NORTH CENT FL ADMIN</v>
          </cell>
          <cell r="D135" t="str">
            <v>Bargaining Unit OT</v>
          </cell>
          <cell r="E135" t="str">
            <v>Actual:</v>
          </cell>
          <cell r="F135">
            <v>2596</v>
          </cell>
          <cell r="G135">
            <v>6163</v>
          </cell>
          <cell r="H135">
            <v>2921</v>
          </cell>
          <cell r="I135">
            <v>4662</v>
          </cell>
          <cell r="J135">
            <v>6957</v>
          </cell>
          <cell r="K135">
            <v>4189</v>
          </cell>
          <cell r="L135">
            <v>2839</v>
          </cell>
          <cell r="M135">
            <v>7542</v>
          </cell>
          <cell r="N135">
            <v>3586</v>
          </cell>
          <cell r="O135">
            <v>2596</v>
          </cell>
          <cell r="P135">
            <v>10611</v>
          </cell>
          <cell r="Q135">
            <v>13760</v>
          </cell>
          <cell r="R135">
            <v>7356</v>
          </cell>
          <cell r="S135">
            <v>7355.93</v>
          </cell>
          <cell r="T135">
            <v>68422</v>
          </cell>
        </row>
        <row r="136">
          <cell r="A136" t="str">
            <v>60413S - NORTH CENT FL ADMINContractors</v>
          </cell>
          <cell r="C136" t="str">
            <v>60413S - NORTH CENT FL ADMIN</v>
          </cell>
          <cell r="D136" t="str">
            <v>Contractors</v>
          </cell>
          <cell r="E136" t="str">
            <v>Actual:</v>
          </cell>
          <cell r="F136">
            <v>39131</v>
          </cell>
          <cell r="G136">
            <v>126644</v>
          </cell>
          <cell r="H136">
            <v>71788</v>
          </cell>
          <cell r="I136">
            <v>21710</v>
          </cell>
          <cell r="J136">
            <v>176417</v>
          </cell>
          <cell r="K136">
            <v>153245</v>
          </cell>
          <cell r="L136">
            <v>301967</v>
          </cell>
          <cell r="M136">
            <v>108382</v>
          </cell>
          <cell r="N136">
            <v>38243</v>
          </cell>
          <cell r="O136">
            <v>20208</v>
          </cell>
          <cell r="P136">
            <v>38253</v>
          </cell>
          <cell r="Q136">
            <v>45327</v>
          </cell>
          <cell r="R136">
            <v>772289</v>
          </cell>
          <cell r="S136">
            <v>932288.8</v>
          </cell>
          <cell r="T136">
            <v>1141315</v>
          </cell>
        </row>
        <row r="137">
          <cell r="A137" t="str">
            <v>60413S - NORTH CENT FL ADMINMaterials w/ burdens</v>
          </cell>
          <cell r="C137" t="str">
            <v>60413S - NORTH CENT FL ADMIN</v>
          </cell>
          <cell r="D137" t="str">
            <v>Materials w/ burdens</v>
          </cell>
          <cell r="E137" t="str">
            <v>Actual:</v>
          </cell>
          <cell r="F137">
            <v>52974</v>
          </cell>
          <cell r="G137">
            <v>52770</v>
          </cell>
          <cell r="H137">
            <v>49639</v>
          </cell>
          <cell r="I137">
            <v>83679</v>
          </cell>
          <cell r="J137">
            <v>122922</v>
          </cell>
          <cell r="K137">
            <v>107283</v>
          </cell>
          <cell r="L137">
            <v>65358</v>
          </cell>
          <cell r="M137">
            <v>28641</v>
          </cell>
          <cell r="N137">
            <v>23852</v>
          </cell>
          <cell r="O137">
            <v>33686</v>
          </cell>
          <cell r="P137">
            <v>33936</v>
          </cell>
          <cell r="Q137">
            <v>14627</v>
          </cell>
          <cell r="R137">
            <v>907218</v>
          </cell>
          <cell r="S137">
            <v>907217.62</v>
          </cell>
          <cell r="T137">
            <v>669367</v>
          </cell>
        </row>
        <row r="138">
          <cell r="A138" t="str">
            <v>60413S - NORTH CENT FL ADMINFleet</v>
          </cell>
          <cell r="C138" t="str">
            <v>60413S - NORTH CENT FL ADMIN</v>
          </cell>
          <cell r="D138" t="str">
            <v>Fleet</v>
          </cell>
          <cell r="E138" t="str">
            <v>Actual:</v>
          </cell>
          <cell r="F138">
            <v>14118</v>
          </cell>
          <cell r="G138">
            <v>22118</v>
          </cell>
          <cell r="H138">
            <v>17042</v>
          </cell>
          <cell r="I138">
            <v>19316</v>
          </cell>
          <cell r="J138">
            <v>23866</v>
          </cell>
          <cell r="K138">
            <v>22246</v>
          </cell>
          <cell r="L138">
            <v>24379</v>
          </cell>
          <cell r="M138">
            <v>25890</v>
          </cell>
          <cell r="N138">
            <v>16309</v>
          </cell>
          <cell r="O138">
            <v>17166</v>
          </cell>
          <cell r="P138">
            <v>20145</v>
          </cell>
          <cell r="Q138">
            <v>23890</v>
          </cell>
          <cell r="R138">
            <v>198226</v>
          </cell>
          <cell r="S138">
            <v>198225.54</v>
          </cell>
          <cell r="T138">
            <v>246485</v>
          </cell>
        </row>
        <row r="139">
          <cell r="A139" t="str">
            <v>60413S - NORTH CENT FL ADMINOther</v>
          </cell>
          <cell r="C139" t="str">
            <v>60413S - NORTH CENT FL ADMIN</v>
          </cell>
          <cell r="D139" t="str">
            <v>Other</v>
          </cell>
          <cell r="E139" t="str">
            <v>Actual:</v>
          </cell>
          <cell r="F139">
            <v>-5537</v>
          </cell>
          <cell r="G139">
            <v>-47013</v>
          </cell>
          <cell r="H139">
            <v>2790</v>
          </cell>
          <cell r="I139">
            <v>2228</v>
          </cell>
          <cell r="J139">
            <v>-70454</v>
          </cell>
          <cell r="K139">
            <v>-14150</v>
          </cell>
          <cell r="L139">
            <v>-18683</v>
          </cell>
          <cell r="M139">
            <v>-12245</v>
          </cell>
          <cell r="N139">
            <v>-13525</v>
          </cell>
          <cell r="O139">
            <v>1968</v>
          </cell>
          <cell r="P139">
            <v>2038</v>
          </cell>
          <cell r="Q139">
            <v>203695</v>
          </cell>
          <cell r="R139">
            <v>18405</v>
          </cell>
          <cell r="S139">
            <v>18404.64</v>
          </cell>
          <cell r="T139">
            <v>31112</v>
          </cell>
        </row>
        <row r="140">
          <cell r="A140" t="str">
            <v>60413S - NORTH CENT FL ADMINBurdens</v>
          </cell>
          <cell r="C140" t="str">
            <v>60413S - NORTH CENT FL ADMIN</v>
          </cell>
          <cell r="D140" t="str">
            <v>Burdens</v>
          </cell>
          <cell r="E140" t="str">
            <v>Actual:</v>
          </cell>
          <cell r="F140">
            <v>14540</v>
          </cell>
          <cell r="G140">
            <v>20387</v>
          </cell>
          <cell r="H140">
            <v>16749</v>
          </cell>
          <cell r="I140">
            <v>17326</v>
          </cell>
          <cell r="J140">
            <v>21940</v>
          </cell>
          <cell r="K140">
            <v>19819</v>
          </cell>
          <cell r="L140">
            <v>20853</v>
          </cell>
          <cell r="M140">
            <v>22892</v>
          </cell>
          <cell r="N140">
            <v>16962</v>
          </cell>
          <cell r="O140">
            <v>15737</v>
          </cell>
          <cell r="P140">
            <v>17289</v>
          </cell>
          <cell r="Q140">
            <v>17659</v>
          </cell>
          <cell r="R140">
            <v>138218</v>
          </cell>
          <cell r="S140">
            <v>138217.65</v>
          </cell>
          <cell r="T140">
            <v>222153</v>
          </cell>
        </row>
        <row r="141">
          <cell r="A141" t="str">
            <v>60413S - NORTH CENT FL ADMINCIAC</v>
          </cell>
          <cell r="C141" t="str">
            <v>60413S - NORTH CENT FL ADMIN</v>
          </cell>
          <cell r="D141" t="str">
            <v>CIAC</v>
          </cell>
          <cell r="E141" t="str">
            <v>Actual: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-3570</v>
          </cell>
          <cell r="O141">
            <v>0</v>
          </cell>
          <cell r="P141">
            <v>-22682</v>
          </cell>
          <cell r="Q141">
            <v>-473759</v>
          </cell>
          <cell r="R141">
            <v>0</v>
          </cell>
          <cell r="S141">
            <v>0</v>
          </cell>
          <cell r="T141">
            <v>-500011</v>
          </cell>
        </row>
        <row r="142">
          <cell r="A142" t="str">
            <v>60413S - NORTH CENT FL ADMINExceptional Hrs</v>
          </cell>
          <cell r="C142" t="str">
            <v>60413S - NORTH CENT FL ADMIN</v>
          </cell>
          <cell r="D142" t="str">
            <v>Exceptional Hrs</v>
          </cell>
          <cell r="E142" t="str">
            <v>Actual:</v>
          </cell>
          <cell r="F142">
            <v>8252</v>
          </cell>
          <cell r="G142">
            <v>11569</v>
          </cell>
          <cell r="H142">
            <v>9505</v>
          </cell>
          <cell r="I142">
            <v>9833</v>
          </cell>
          <cell r="J142">
            <v>12451</v>
          </cell>
          <cell r="K142">
            <v>11247</v>
          </cell>
          <cell r="L142">
            <v>11834</v>
          </cell>
          <cell r="M142">
            <v>12991</v>
          </cell>
          <cell r="N142">
            <v>9626</v>
          </cell>
          <cell r="O142">
            <v>8931</v>
          </cell>
          <cell r="P142">
            <v>9811</v>
          </cell>
          <cell r="Q142">
            <v>10021</v>
          </cell>
          <cell r="R142">
            <v>78438</v>
          </cell>
          <cell r="S142">
            <v>78438.42</v>
          </cell>
          <cell r="T142">
            <v>126071</v>
          </cell>
        </row>
        <row r="143">
          <cell r="A143" t="str">
            <v>60413S - NORTH CENT FL ADMINPayroll Taxes</v>
          </cell>
          <cell r="C143" t="str">
            <v>60413S - NORTH CENT FL ADMIN</v>
          </cell>
          <cell r="D143" t="str">
            <v>Payroll Taxes</v>
          </cell>
          <cell r="E143" t="str">
            <v>Actual:</v>
          </cell>
          <cell r="F143">
            <v>4931</v>
          </cell>
          <cell r="G143">
            <v>7162</v>
          </cell>
          <cell r="H143">
            <v>5686</v>
          </cell>
          <cell r="I143">
            <v>6047</v>
          </cell>
          <cell r="J143">
            <v>7756</v>
          </cell>
          <cell r="K143">
            <v>6839</v>
          </cell>
          <cell r="L143">
            <v>7031</v>
          </cell>
          <cell r="M143">
            <v>8306</v>
          </cell>
          <cell r="N143">
            <v>5851</v>
          </cell>
          <cell r="O143">
            <v>5365</v>
          </cell>
          <cell r="P143">
            <v>6623</v>
          </cell>
          <cell r="Q143">
            <v>7141</v>
          </cell>
          <cell r="R143">
            <v>44989</v>
          </cell>
          <cell r="S143">
            <v>44988.95</v>
          </cell>
          <cell r="T143">
            <v>78738</v>
          </cell>
        </row>
        <row r="144">
          <cell r="A144"/>
          <cell r="B144" t="str">
            <v>60413S</v>
          </cell>
          <cell r="E144" t="str">
            <v>Sum:</v>
          </cell>
          <cell r="F144">
            <v>183320</v>
          </cell>
          <cell r="G144">
            <v>273392</v>
          </cell>
          <cell r="H144">
            <v>236510</v>
          </cell>
          <cell r="I144">
            <v>227482</v>
          </cell>
          <cell r="J144">
            <v>381262</v>
          </cell>
          <cell r="K144">
            <v>382692</v>
          </cell>
          <cell r="L144">
            <v>491038</v>
          </cell>
          <cell r="M144">
            <v>287353</v>
          </cell>
          <cell r="N144">
            <v>158908</v>
          </cell>
          <cell r="O144">
            <v>162809</v>
          </cell>
          <cell r="P144">
            <v>179168</v>
          </cell>
          <cell r="Q144">
            <v>-71884</v>
          </cell>
          <cell r="R144">
            <v>2658772</v>
          </cell>
          <cell r="S144">
            <v>2818772</v>
          </cell>
          <cell r="T144">
            <v>2892050</v>
          </cell>
        </row>
        <row r="145">
          <cell r="A145"/>
        </row>
        <row r="146">
          <cell r="A146" t="str">
            <v xml:space="preserve">60445S - NORTH COASTALPayroll </v>
          </cell>
          <cell r="B146" t="str">
            <v>60445S</v>
          </cell>
          <cell r="C146" t="str">
            <v>60445S - NORTH COASTAL</v>
          </cell>
          <cell r="D146" t="str">
            <v xml:space="preserve">Payroll </v>
          </cell>
          <cell r="E146" t="str">
            <v>Actual:</v>
          </cell>
          <cell r="F146">
            <v>7776</v>
          </cell>
          <cell r="G146">
            <v>13550</v>
          </cell>
          <cell r="H146">
            <v>8997</v>
          </cell>
          <cell r="I146">
            <v>11664</v>
          </cell>
          <cell r="J146">
            <v>11935</v>
          </cell>
          <cell r="K146">
            <v>10354</v>
          </cell>
          <cell r="L146">
            <v>9001</v>
          </cell>
          <cell r="M146">
            <v>13420</v>
          </cell>
          <cell r="N146">
            <v>10449</v>
          </cell>
          <cell r="O146">
            <v>10366</v>
          </cell>
          <cell r="P146">
            <v>11704</v>
          </cell>
          <cell r="Q146">
            <v>10939</v>
          </cell>
          <cell r="R146">
            <v>116256</v>
          </cell>
          <cell r="S146">
            <v>116255.53</v>
          </cell>
          <cell r="T146">
            <v>130155</v>
          </cell>
        </row>
        <row r="147">
          <cell r="A147" t="str">
            <v>60445S - NORTH COASTALPayroll OT</v>
          </cell>
          <cell r="C147" t="str">
            <v>60445S - NORTH COASTAL</v>
          </cell>
          <cell r="D147" t="str">
            <v>Payroll OT</v>
          </cell>
          <cell r="E147" t="str">
            <v>Actual:</v>
          </cell>
          <cell r="F147">
            <v>299</v>
          </cell>
          <cell r="G147">
            <v>710</v>
          </cell>
          <cell r="H147">
            <v>143</v>
          </cell>
          <cell r="I147">
            <v>114</v>
          </cell>
          <cell r="J147">
            <v>464</v>
          </cell>
          <cell r="K147">
            <v>726</v>
          </cell>
          <cell r="L147">
            <v>349</v>
          </cell>
          <cell r="M147">
            <v>532</v>
          </cell>
          <cell r="N147">
            <v>422</v>
          </cell>
          <cell r="O147">
            <v>275</v>
          </cell>
          <cell r="P147">
            <v>524</v>
          </cell>
          <cell r="Q147">
            <v>276</v>
          </cell>
          <cell r="R147">
            <v>3258</v>
          </cell>
          <cell r="S147">
            <v>3257.51</v>
          </cell>
          <cell r="T147">
            <v>4834</v>
          </cell>
        </row>
        <row r="148">
          <cell r="A148" t="str">
            <v>60445S - NORTH COASTALBargaining Unit</v>
          </cell>
          <cell r="C148" t="str">
            <v>60445S - NORTH COASTAL</v>
          </cell>
          <cell r="D148" t="str">
            <v>Bargaining Unit</v>
          </cell>
          <cell r="E148" t="str">
            <v>Actual:</v>
          </cell>
          <cell r="F148">
            <v>23011</v>
          </cell>
          <cell r="G148">
            <v>39944</v>
          </cell>
          <cell r="H148">
            <v>17112</v>
          </cell>
          <cell r="I148">
            <v>15464</v>
          </cell>
          <cell r="J148">
            <v>39739</v>
          </cell>
          <cell r="K148">
            <v>21670</v>
          </cell>
          <cell r="L148">
            <v>25408</v>
          </cell>
          <cell r="M148">
            <v>19728</v>
          </cell>
          <cell r="N148">
            <v>29479</v>
          </cell>
          <cell r="O148">
            <v>23342</v>
          </cell>
          <cell r="P148">
            <v>30349</v>
          </cell>
          <cell r="Q148">
            <v>19840</v>
          </cell>
          <cell r="R148">
            <v>476036</v>
          </cell>
          <cell r="S148">
            <v>476036.1</v>
          </cell>
          <cell r="T148">
            <v>305086</v>
          </cell>
        </row>
        <row r="149">
          <cell r="A149" t="str">
            <v>60445S - NORTH COASTALBargaining Unit OT</v>
          </cell>
          <cell r="C149" t="str">
            <v>60445S - NORTH COASTAL</v>
          </cell>
          <cell r="D149" t="str">
            <v>Bargaining Unit OT</v>
          </cell>
          <cell r="E149" t="str">
            <v>Actual:</v>
          </cell>
          <cell r="F149">
            <v>6062</v>
          </cell>
          <cell r="G149">
            <v>2318</v>
          </cell>
          <cell r="H149">
            <v>132</v>
          </cell>
          <cell r="I149">
            <v>2579</v>
          </cell>
          <cell r="J149">
            <v>2550</v>
          </cell>
          <cell r="K149">
            <v>2743</v>
          </cell>
          <cell r="L149">
            <v>1976</v>
          </cell>
          <cell r="M149">
            <v>484</v>
          </cell>
          <cell r="N149">
            <v>1651</v>
          </cell>
          <cell r="O149">
            <v>947</v>
          </cell>
          <cell r="P149">
            <v>2107</v>
          </cell>
          <cell r="Q149">
            <v>2425</v>
          </cell>
          <cell r="R149">
            <v>41445</v>
          </cell>
          <cell r="S149">
            <v>41444.9</v>
          </cell>
          <cell r="T149">
            <v>25974</v>
          </cell>
        </row>
        <row r="150">
          <cell r="A150" t="str">
            <v>60445S - NORTH COASTALContractors</v>
          </cell>
          <cell r="C150" t="str">
            <v>60445S - NORTH COASTAL</v>
          </cell>
          <cell r="D150" t="str">
            <v>Contractors</v>
          </cell>
          <cell r="E150" t="str">
            <v>Actual:</v>
          </cell>
          <cell r="F150">
            <v>27238</v>
          </cell>
          <cell r="G150">
            <v>69067</v>
          </cell>
          <cell r="H150">
            <v>533572</v>
          </cell>
          <cell r="I150">
            <v>-48213</v>
          </cell>
          <cell r="J150">
            <v>191219</v>
          </cell>
          <cell r="K150">
            <v>232595</v>
          </cell>
          <cell r="L150">
            <v>3394</v>
          </cell>
          <cell r="M150">
            <v>55010</v>
          </cell>
          <cell r="N150">
            <v>115887</v>
          </cell>
          <cell r="O150">
            <v>422</v>
          </cell>
          <cell r="P150">
            <v>1893</v>
          </cell>
          <cell r="Q150">
            <v>43393</v>
          </cell>
          <cell r="R150">
            <v>95000</v>
          </cell>
          <cell r="S150">
            <v>1037000</v>
          </cell>
          <cell r="T150">
            <v>1225477</v>
          </cell>
        </row>
        <row r="151">
          <cell r="A151" t="str">
            <v>60445S - NORTH COASTALMaterials w/ burdens</v>
          </cell>
          <cell r="C151" t="str">
            <v>60445S - NORTH COASTAL</v>
          </cell>
          <cell r="D151" t="str">
            <v>Materials w/ burdens</v>
          </cell>
          <cell r="E151" t="str">
            <v>Actual:</v>
          </cell>
          <cell r="F151">
            <v>48730</v>
          </cell>
          <cell r="G151">
            <v>37088</v>
          </cell>
          <cell r="H151">
            <v>120691</v>
          </cell>
          <cell r="I151">
            <v>61906</v>
          </cell>
          <cell r="J151">
            <v>130372</v>
          </cell>
          <cell r="K151">
            <v>104592</v>
          </cell>
          <cell r="L151">
            <v>47969</v>
          </cell>
          <cell r="M151">
            <v>10557</v>
          </cell>
          <cell r="N151">
            <v>17410</v>
          </cell>
          <cell r="O151">
            <v>97791</v>
          </cell>
          <cell r="P151">
            <v>2028</v>
          </cell>
          <cell r="Q151">
            <v>24757</v>
          </cell>
          <cell r="R151">
            <v>298346</v>
          </cell>
          <cell r="S151">
            <v>298345.75</v>
          </cell>
          <cell r="T151">
            <v>703891</v>
          </cell>
        </row>
        <row r="152">
          <cell r="A152" t="str">
            <v>60445S - NORTH COASTALFleet</v>
          </cell>
          <cell r="C152" t="str">
            <v>60445S - NORTH COASTAL</v>
          </cell>
          <cell r="D152" t="str">
            <v>Fleet</v>
          </cell>
          <cell r="E152" t="str">
            <v>Actual:</v>
          </cell>
          <cell r="F152">
            <v>7904</v>
          </cell>
          <cell r="G152">
            <v>15191</v>
          </cell>
          <cell r="H152">
            <v>9426</v>
          </cell>
          <cell r="I152">
            <v>9914</v>
          </cell>
          <cell r="J152">
            <v>19711</v>
          </cell>
          <cell r="K152">
            <v>11455</v>
          </cell>
          <cell r="L152">
            <v>13741</v>
          </cell>
          <cell r="M152">
            <v>11403</v>
          </cell>
          <cell r="N152">
            <v>12315</v>
          </cell>
          <cell r="O152">
            <v>11236</v>
          </cell>
          <cell r="P152">
            <v>15699</v>
          </cell>
          <cell r="Q152">
            <v>13873</v>
          </cell>
          <cell r="R152">
            <v>195185</v>
          </cell>
          <cell r="S152">
            <v>195185.34</v>
          </cell>
          <cell r="T152">
            <v>151868</v>
          </cell>
        </row>
        <row r="153">
          <cell r="A153" t="str">
            <v>60445S - NORTH COASTALOther</v>
          </cell>
          <cell r="C153" t="str">
            <v>60445S - NORTH COASTAL</v>
          </cell>
          <cell r="D153" t="str">
            <v>Other</v>
          </cell>
          <cell r="E153" t="str">
            <v>Actual:</v>
          </cell>
          <cell r="F153">
            <v>8185</v>
          </cell>
          <cell r="G153">
            <v>-18670</v>
          </cell>
          <cell r="H153">
            <v>353</v>
          </cell>
          <cell r="I153">
            <v>532</v>
          </cell>
          <cell r="J153">
            <v>-114871</v>
          </cell>
          <cell r="K153">
            <v>-4181</v>
          </cell>
          <cell r="L153">
            <v>-17263</v>
          </cell>
          <cell r="M153">
            <v>-39441</v>
          </cell>
          <cell r="N153">
            <v>-1042</v>
          </cell>
          <cell r="O153">
            <v>599</v>
          </cell>
          <cell r="P153">
            <v>721</v>
          </cell>
          <cell r="Q153">
            <v>209938</v>
          </cell>
          <cell r="R153">
            <v>17103</v>
          </cell>
          <cell r="S153">
            <v>17102.52</v>
          </cell>
          <cell r="T153">
            <v>24860</v>
          </cell>
        </row>
        <row r="154">
          <cell r="A154" t="str">
            <v>60445S - NORTH COASTALBurdens</v>
          </cell>
          <cell r="C154" t="str">
            <v>60445S - NORTH COASTAL</v>
          </cell>
          <cell r="D154" t="str">
            <v>Burdens</v>
          </cell>
          <cell r="E154" t="str">
            <v>Actual:</v>
          </cell>
          <cell r="F154">
            <v>8621</v>
          </cell>
          <cell r="G154">
            <v>14978</v>
          </cell>
          <cell r="H154">
            <v>7255</v>
          </cell>
          <cell r="I154">
            <v>7407</v>
          </cell>
          <cell r="J154">
            <v>14469</v>
          </cell>
          <cell r="K154">
            <v>8967</v>
          </cell>
          <cell r="L154">
            <v>9634</v>
          </cell>
          <cell r="M154">
            <v>9251</v>
          </cell>
          <cell r="N154">
            <v>11180</v>
          </cell>
          <cell r="O154">
            <v>9438</v>
          </cell>
          <cell r="P154">
            <v>11775</v>
          </cell>
          <cell r="Q154">
            <v>8618</v>
          </cell>
          <cell r="R154">
            <v>165842</v>
          </cell>
          <cell r="S154">
            <v>165841.64000000001</v>
          </cell>
          <cell r="T154">
            <v>121593</v>
          </cell>
        </row>
        <row r="155">
          <cell r="A155" t="str">
            <v>60445S - NORTH COASTALCIAC</v>
          </cell>
          <cell r="C155" t="str">
            <v>60445S - NORTH COASTAL</v>
          </cell>
          <cell r="D155" t="str">
            <v>CIAC</v>
          </cell>
          <cell r="E155" t="str">
            <v>Actual: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-7276</v>
          </cell>
          <cell r="Q155">
            <v>-371350</v>
          </cell>
          <cell r="R155">
            <v>0</v>
          </cell>
          <cell r="S155">
            <v>0</v>
          </cell>
          <cell r="T155">
            <v>-378626</v>
          </cell>
        </row>
        <row r="156">
          <cell r="A156" t="str">
            <v>60445S - NORTH COASTALExceptional Hrs</v>
          </cell>
          <cell r="C156" t="str">
            <v>60445S - NORTH COASTAL</v>
          </cell>
          <cell r="D156" t="str">
            <v>Exceptional Hrs</v>
          </cell>
          <cell r="E156" t="str">
            <v>Actual:</v>
          </cell>
          <cell r="F156">
            <v>4892</v>
          </cell>
          <cell r="G156">
            <v>8500</v>
          </cell>
          <cell r="H156">
            <v>4117</v>
          </cell>
          <cell r="I156">
            <v>4204</v>
          </cell>
          <cell r="J156">
            <v>8211</v>
          </cell>
          <cell r="K156">
            <v>5089</v>
          </cell>
          <cell r="L156">
            <v>5467</v>
          </cell>
          <cell r="M156">
            <v>5250</v>
          </cell>
          <cell r="N156">
            <v>6345</v>
          </cell>
          <cell r="O156">
            <v>5356</v>
          </cell>
          <cell r="P156">
            <v>6682</v>
          </cell>
          <cell r="Q156">
            <v>4891</v>
          </cell>
          <cell r="R156">
            <v>94115</v>
          </cell>
          <cell r="S156">
            <v>94115.1</v>
          </cell>
          <cell r="T156">
            <v>69004</v>
          </cell>
        </row>
        <row r="157">
          <cell r="A157" t="str">
            <v>60445S - NORTH COASTALPayroll Taxes</v>
          </cell>
          <cell r="C157" t="str">
            <v>60445S - NORTH COASTAL</v>
          </cell>
          <cell r="D157" t="str">
            <v>Payroll Taxes</v>
          </cell>
          <cell r="E157" t="str">
            <v>Actual:</v>
          </cell>
          <cell r="F157">
            <v>3336</v>
          </cell>
          <cell r="G157">
            <v>5076</v>
          </cell>
          <cell r="H157">
            <v>2369</v>
          </cell>
          <cell r="I157">
            <v>2678</v>
          </cell>
          <cell r="J157">
            <v>4911</v>
          </cell>
          <cell r="K157">
            <v>3187</v>
          </cell>
          <cell r="L157">
            <v>3299</v>
          </cell>
          <cell r="M157">
            <v>3068</v>
          </cell>
          <cell r="N157">
            <v>3772</v>
          </cell>
          <cell r="O157">
            <v>3137</v>
          </cell>
          <cell r="P157">
            <v>4013</v>
          </cell>
          <cell r="Q157">
            <v>3006</v>
          </cell>
          <cell r="R157">
            <v>57202</v>
          </cell>
          <cell r="S157">
            <v>57202.13</v>
          </cell>
          <cell r="T157">
            <v>41852</v>
          </cell>
        </row>
        <row r="158">
          <cell r="A158"/>
          <cell r="B158" t="str">
            <v>60445S</v>
          </cell>
          <cell r="E158" t="str">
            <v>Sum:</v>
          </cell>
          <cell r="F158">
            <v>146055</v>
          </cell>
          <cell r="G158">
            <v>187750</v>
          </cell>
          <cell r="H158">
            <v>704168</v>
          </cell>
          <cell r="I158">
            <v>68250</v>
          </cell>
          <cell r="J158">
            <v>308711</v>
          </cell>
          <cell r="K158">
            <v>397195</v>
          </cell>
          <cell r="L158">
            <v>102974</v>
          </cell>
          <cell r="M158">
            <v>89263</v>
          </cell>
          <cell r="N158">
            <v>207868</v>
          </cell>
          <cell r="O158">
            <v>162908</v>
          </cell>
          <cell r="P158">
            <v>80218</v>
          </cell>
          <cell r="Q158">
            <v>-29393</v>
          </cell>
          <cell r="R158">
            <v>1559787</v>
          </cell>
          <cell r="S158">
            <v>2501787</v>
          </cell>
        </row>
        <row r="159">
          <cell r="A159"/>
          <cell r="T159">
            <v>0</v>
          </cell>
        </row>
        <row r="160">
          <cell r="A160" t="str">
            <v xml:space="preserve">60568S - SOUTH CENTRAL FL ADMINPayroll </v>
          </cell>
          <cell r="B160" t="str">
            <v>60568S</v>
          </cell>
          <cell r="C160" t="str">
            <v>60568S - SOUTH CENTRAL FL ADMIN</v>
          </cell>
          <cell r="D160" t="str">
            <v xml:space="preserve">Payroll </v>
          </cell>
          <cell r="E160" t="str">
            <v>Actual:</v>
          </cell>
          <cell r="F160">
            <v>13057</v>
          </cell>
          <cell r="G160">
            <v>19264</v>
          </cell>
          <cell r="H160">
            <v>14975</v>
          </cell>
          <cell r="I160">
            <v>27547</v>
          </cell>
          <cell r="J160">
            <v>28134</v>
          </cell>
          <cell r="K160">
            <v>30206</v>
          </cell>
          <cell r="L160">
            <v>33399</v>
          </cell>
          <cell r="M160">
            <v>50072</v>
          </cell>
          <cell r="N160">
            <v>32352</v>
          </cell>
          <cell r="O160">
            <v>36174</v>
          </cell>
          <cell r="P160">
            <v>35278</v>
          </cell>
          <cell r="Q160">
            <v>50273</v>
          </cell>
          <cell r="R160">
            <v>264061</v>
          </cell>
          <cell r="S160">
            <v>264061.28999999998</v>
          </cell>
          <cell r="T160">
            <v>370731</v>
          </cell>
        </row>
        <row r="161">
          <cell r="A161" t="str">
            <v>60568S - SOUTH CENTRAL FL ADMINPayroll OT</v>
          </cell>
          <cell r="C161" t="str">
            <v>60568S - SOUTH CENTRAL FL ADMIN</v>
          </cell>
          <cell r="D161" t="str">
            <v>Payroll OT</v>
          </cell>
          <cell r="E161" t="str">
            <v>Actual:</v>
          </cell>
          <cell r="F161">
            <v>1824</v>
          </cell>
          <cell r="G161">
            <v>1345</v>
          </cell>
          <cell r="H161">
            <v>1686</v>
          </cell>
          <cell r="I161">
            <v>1127</v>
          </cell>
          <cell r="J161">
            <v>1266</v>
          </cell>
          <cell r="K161">
            <v>1821</v>
          </cell>
          <cell r="L161">
            <v>1791</v>
          </cell>
          <cell r="M161">
            <v>2727</v>
          </cell>
          <cell r="N161">
            <v>2244</v>
          </cell>
          <cell r="O161">
            <v>1216</v>
          </cell>
          <cell r="P161">
            <v>1631</v>
          </cell>
          <cell r="Q161">
            <v>2729</v>
          </cell>
          <cell r="R161">
            <v>8241</v>
          </cell>
          <cell r="S161">
            <v>8241</v>
          </cell>
          <cell r="T161">
            <v>21407</v>
          </cell>
        </row>
        <row r="162">
          <cell r="A162" t="str">
            <v>60568S - SOUTH CENTRAL FL ADMINBargaining Unit</v>
          </cell>
          <cell r="C162" t="str">
            <v>60568S - SOUTH CENTRAL FL ADMIN</v>
          </cell>
          <cell r="D162" t="str">
            <v>Bargaining Unit</v>
          </cell>
          <cell r="E162" t="str">
            <v>Actual:</v>
          </cell>
          <cell r="F162">
            <v>61139</v>
          </cell>
          <cell r="G162">
            <v>97822</v>
          </cell>
          <cell r="H162">
            <v>68626</v>
          </cell>
          <cell r="I162">
            <v>52411</v>
          </cell>
          <cell r="J162">
            <v>50270</v>
          </cell>
          <cell r="K162">
            <v>45657</v>
          </cell>
          <cell r="L162">
            <v>68028</v>
          </cell>
          <cell r="M162">
            <v>83557</v>
          </cell>
          <cell r="N162">
            <v>60056</v>
          </cell>
          <cell r="O162">
            <v>49325</v>
          </cell>
          <cell r="P162">
            <v>49812</v>
          </cell>
          <cell r="Q162">
            <v>71294</v>
          </cell>
          <cell r="R162">
            <v>291048</v>
          </cell>
          <cell r="S162">
            <v>291048.15999999997</v>
          </cell>
          <cell r="T162">
            <v>757997</v>
          </cell>
        </row>
        <row r="163">
          <cell r="A163" t="str">
            <v>60568S - SOUTH CENTRAL FL ADMINBargaining Unit OT</v>
          </cell>
          <cell r="C163" t="str">
            <v>60568S - SOUTH CENTRAL FL ADMIN</v>
          </cell>
          <cell r="D163" t="str">
            <v>Bargaining Unit OT</v>
          </cell>
          <cell r="E163" t="str">
            <v>Actual:</v>
          </cell>
          <cell r="F163">
            <v>15675</v>
          </cell>
          <cell r="G163">
            <v>6030</v>
          </cell>
          <cell r="H163">
            <v>15221</v>
          </cell>
          <cell r="I163">
            <v>9578</v>
          </cell>
          <cell r="J163">
            <v>16496</v>
          </cell>
          <cell r="K163">
            <v>16818</v>
          </cell>
          <cell r="L163">
            <v>38819</v>
          </cell>
          <cell r="M163">
            <v>30197</v>
          </cell>
          <cell r="N163">
            <v>14698</v>
          </cell>
          <cell r="O163">
            <v>7731</v>
          </cell>
          <cell r="P163">
            <v>11525</v>
          </cell>
          <cell r="Q163">
            <v>20855</v>
          </cell>
          <cell r="R163">
            <v>18273</v>
          </cell>
          <cell r="S163">
            <v>18272.939999999999</v>
          </cell>
          <cell r="T163">
            <v>203643</v>
          </cell>
        </row>
        <row r="164">
          <cell r="A164" t="str">
            <v>60568S - SOUTH CENTRAL FL ADMINContractors</v>
          </cell>
          <cell r="C164" t="str">
            <v>60568S - SOUTH CENTRAL FL ADMIN</v>
          </cell>
          <cell r="D164" t="str">
            <v>Contractors</v>
          </cell>
          <cell r="E164" t="str">
            <v>Actual:</v>
          </cell>
          <cell r="F164">
            <v>-33345</v>
          </cell>
          <cell r="G164">
            <v>107896</v>
          </cell>
          <cell r="H164">
            <v>107468</v>
          </cell>
          <cell r="I164">
            <v>315400</v>
          </cell>
          <cell r="J164">
            <v>62361</v>
          </cell>
          <cell r="K164">
            <v>84889</v>
          </cell>
          <cell r="L164">
            <v>16277</v>
          </cell>
          <cell r="M164">
            <v>58732</v>
          </cell>
          <cell r="N164">
            <v>111683</v>
          </cell>
          <cell r="O164">
            <v>49577</v>
          </cell>
          <cell r="P164">
            <v>74151</v>
          </cell>
          <cell r="Q164">
            <v>86382</v>
          </cell>
          <cell r="R164">
            <v>493241</v>
          </cell>
          <cell r="S164">
            <v>2166241.17</v>
          </cell>
          <cell r="T164">
            <v>1041471</v>
          </cell>
        </row>
        <row r="165">
          <cell r="A165" t="str">
            <v>60568S - SOUTH CENTRAL FL ADMINMaterials w/ burdens</v>
          </cell>
          <cell r="C165" t="str">
            <v>60568S - SOUTH CENTRAL FL ADMIN</v>
          </cell>
          <cell r="D165" t="str">
            <v>Materials w/ burdens</v>
          </cell>
          <cell r="E165" t="str">
            <v>Actual:</v>
          </cell>
          <cell r="F165">
            <v>107431</v>
          </cell>
          <cell r="G165">
            <v>52653</v>
          </cell>
          <cell r="H165">
            <v>77468</v>
          </cell>
          <cell r="I165">
            <v>94476</v>
          </cell>
          <cell r="J165">
            <v>85041</v>
          </cell>
          <cell r="K165">
            <v>204257</v>
          </cell>
          <cell r="L165">
            <v>81682</v>
          </cell>
          <cell r="M165">
            <v>55758</v>
          </cell>
          <cell r="N165">
            <v>75324</v>
          </cell>
          <cell r="O165">
            <v>82801</v>
          </cell>
          <cell r="P165">
            <v>91364</v>
          </cell>
          <cell r="Q165">
            <v>182385</v>
          </cell>
          <cell r="R165">
            <v>664215</v>
          </cell>
          <cell r="S165">
            <v>664215.31000000006</v>
          </cell>
          <cell r="T165">
            <v>1190640</v>
          </cell>
        </row>
        <row r="166">
          <cell r="A166" t="str">
            <v>60568S - SOUTH CENTRAL FL ADMINFleet</v>
          </cell>
          <cell r="C166" t="str">
            <v>60568S - SOUTH CENTRAL FL ADMIN</v>
          </cell>
          <cell r="D166" t="str">
            <v>Fleet</v>
          </cell>
          <cell r="E166" t="str">
            <v>Actual:</v>
          </cell>
          <cell r="F166">
            <v>27746</v>
          </cell>
          <cell r="G166">
            <v>42957</v>
          </cell>
          <cell r="H166">
            <v>33186</v>
          </cell>
          <cell r="I166">
            <v>22778</v>
          </cell>
          <cell r="J166">
            <v>24145</v>
          </cell>
          <cell r="K166">
            <v>20884</v>
          </cell>
          <cell r="L166">
            <v>35350</v>
          </cell>
          <cell r="M166">
            <v>36111</v>
          </cell>
          <cell r="N166">
            <v>25075</v>
          </cell>
          <cell r="O166">
            <v>20192</v>
          </cell>
          <cell r="P166">
            <v>21345</v>
          </cell>
          <cell r="Q166">
            <v>37946</v>
          </cell>
          <cell r="R166">
            <v>126905</v>
          </cell>
          <cell r="S166">
            <v>126904.54</v>
          </cell>
          <cell r="T166">
            <v>347715</v>
          </cell>
        </row>
        <row r="167">
          <cell r="A167" t="str">
            <v>60568S - SOUTH CENTRAL FL ADMINOther</v>
          </cell>
          <cell r="C167" t="str">
            <v>60568S - SOUTH CENTRAL FL ADMIN</v>
          </cell>
          <cell r="D167" t="str">
            <v>Other</v>
          </cell>
          <cell r="E167" t="str">
            <v>Actual:</v>
          </cell>
          <cell r="F167">
            <v>-77831</v>
          </cell>
          <cell r="G167">
            <v>-17502</v>
          </cell>
          <cell r="H167">
            <v>2106</v>
          </cell>
          <cell r="I167">
            <v>2277</v>
          </cell>
          <cell r="J167">
            <v>-74961</v>
          </cell>
          <cell r="K167">
            <v>-101815</v>
          </cell>
          <cell r="L167">
            <v>-91461</v>
          </cell>
          <cell r="M167">
            <v>-45111</v>
          </cell>
          <cell r="N167">
            <v>-75255</v>
          </cell>
          <cell r="O167">
            <v>2019</v>
          </cell>
          <cell r="P167">
            <v>2456</v>
          </cell>
          <cell r="Q167">
            <v>503808</v>
          </cell>
          <cell r="R167">
            <v>25581</v>
          </cell>
          <cell r="S167">
            <v>25580.76</v>
          </cell>
          <cell r="T167">
            <v>28730</v>
          </cell>
        </row>
        <row r="168">
          <cell r="A168" t="str">
            <v>60568S - SOUTH CENTRAL FL ADMINBurdens</v>
          </cell>
          <cell r="C168" t="str">
            <v>60568S - SOUTH CENTRAL FL ADMIN</v>
          </cell>
          <cell r="D168" t="str">
            <v>Burdens</v>
          </cell>
          <cell r="E168" t="str">
            <v>Actual:</v>
          </cell>
          <cell r="F168">
            <v>20775</v>
          </cell>
          <cell r="G168">
            <v>32784</v>
          </cell>
          <cell r="H168">
            <v>23408</v>
          </cell>
          <cell r="I168">
            <v>22388</v>
          </cell>
          <cell r="J168">
            <v>21953</v>
          </cell>
          <cell r="K168">
            <v>21242</v>
          </cell>
          <cell r="L168">
            <v>28285</v>
          </cell>
          <cell r="M168">
            <v>37256</v>
          </cell>
          <cell r="N168">
            <v>25851</v>
          </cell>
          <cell r="O168">
            <v>23940</v>
          </cell>
          <cell r="P168">
            <v>23825</v>
          </cell>
          <cell r="Q168">
            <v>34039</v>
          </cell>
          <cell r="R168">
            <v>155431</v>
          </cell>
          <cell r="S168">
            <v>155430.67000000001</v>
          </cell>
          <cell r="T168">
            <v>315746</v>
          </cell>
        </row>
        <row r="169">
          <cell r="A169" t="str">
            <v>60568S - SOUTH CENTRAL FL ADMINCIAC</v>
          </cell>
          <cell r="C169" t="str">
            <v>60568S - SOUTH CENTRAL FL ADMIN</v>
          </cell>
          <cell r="D169" t="str">
            <v>CIAC</v>
          </cell>
          <cell r="E169" t="str">
            <v>Actual: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-108805</v>
          </cell>
          <cell r="Q169">
            <v>-624389</v>
          </cell>
          <cell r="R169">
            <v>0</v>
          </cell>
          <cell r="S169">
            <v>0</v>
          </cell>
          <cell r="T169">
            <v>-733194</v>
          </cell>
        </row>
        <row r="170">
          <cell r="A170" t="str">
            <v>60568S - SOUTH CENTRAL FL ADMINExceptional Hrs</v>
          </cell>
          <cell r="C170" t="str">
            <v>60568S - SOUTH CENTRAL FL ADMIN</v>
          </cell>
          <cell r="D170" t="str">
            <v>Exceptional Hrs</v>
          </cell>
          <cell r="E170" t="str">
            <v>Actual:</v>
          </cell>
          <cell r="F170">
            <v>11790</v>
          </cell>
          <cell r="G170">
            <v>18605</v>
          </cell>
          <cell r="H170">
            <v>13284</v>
          </cell>
          <cell r="I170">
            <v>12705</v>
          </cell>
          <cell r="J170">
            <v>12458</v>
          </cell>
          <cell r="K170">
            <v>12055</v>
          </cell>
          <cell r="L170">
            <v>16052</v>
          </cell>
          <cell r="M170">
            <v>21143</v>
          </cell>
          <cell r="N170">
            <v>14670</v>
          </cell>
          <cell r="O170">
            <v>13586</v>
          </cell>
          <cell r="P170">
            <v>13521</v>
          </cell>
          <cell r="Q170">
            <v>19317</v>
          </cell>
          <cell r="R170">
            <v>88207</v>
          </cell>
          <cell r="S170">
            <v>88206.87</v>
          </cell>
          <cell r="T170">
            <v>179186</v>
          </cell>
        </row>
        <row r="171">
          <cell r="A171" t="str">
            <v>60568S - SOUTH CENTRAL FL ADMINPayroll Taxes</v>
          </cell>
          <cell r="C171" t="str">
            <v>60568S - SOUTH CENTRAL FL ADMIN</v>
          </cell>
          <cell r="D171" t="str">
            <v>Payroll Taxes</v>
          </cell>
          <cell r="E171" t="str">
            <v>Actual:</v>
          </cell>
          <cell r="F171">
            <v>8234</v>
          </cell>
          <cell r="G171">
            <v>11177</v>
          </cell>
          <cell r="H171">
            <v>9026</v>
          </cell>
          <cell r="I171">
            <v>8142</v>
          </cell>
          <cell r="J171">
            <v>8636</v>
          </cell>
          <cell r="K171">
            <v>8486</v>
          </cell>
          <cell r="L171">
            <v>12755</v>
          </cell>
          <cell r="M171">
            <v>14956</v>
          </cell>
          <cell r="N171">
            <v>9820</v>
          </cell>
          <cell r="O171">
            <v>8481</v>
          </cell>
          <cell r="P171">
            <v>8822</v>
          </cell>
          <cell r="Q171">
            <v>13035</v>
          </cell>
          <cell r="R171">
            <v>52230</v>
          </cell>
          <cell r="S171">
            <v>52229.75</v>
          </cell>
        </row>
        <row r="172">
          <cell r="B172" t="str">
            <v>60568S</v>
          </cell>
          <cell r="E172" t="str">
            <v>Sum:</v>
          </cell>
          <cell r="F172">
            <v>156494</v>
          </cell>
          <cell r="G172">
            <v>373030</v>
          </cell>
          <cell r="H172">
            <v>366454</v>
          </cell>
          <cell r="I172">
            <v>568829</v>
          </cell>
          <cell r="J172">
            <v>235799</v>
          </cell>
          <cell r="K172">
            <v>344500</v>
          </cell>
          <cell r="L172">
            <v>240976</v>
          </cell>
          <cell r="M172">
            <v>345398</v>
          </cell>
          <cell r="N172">
            <v>296518</v>
          </cell>
          <cell r="O172">
            <v>295039</v>
          </cell>
          <cell r="P172">
            <v>224925</v>
          </cell>
          <cell r="Q172">
            <v>397673</v>
          </cell>
          <cell r="R172">
            <v>2187432</v>
          </cell>
          <cell r="S172">
            <v>3860432</v>
          </cell>
          <cell r="T172">
            <v>3845635</v>
          </cell>
        </row>
        <row r="178">
          <cell r="A178" t="str">
            <v>LOAD GROWTH PROJECTS</v>
          </cell>
        </row>
        <row r="179">
          <cell r="B179" t="str">
            <v>Org #</v>
          </cell>
          <cell r="C179" t="str">
            <v>Charge By Org</v>
          </cell>
          <cell r="F179" t="str">
            <v>Jan</v>
          </cell>
          <cell r="G179" t="str">
            <v>Feb</v>
          </cell>
          <cell r="H179" t="str">
            <v>Mar</v>
          </cell>
          <cell r="I179" t="str">
            <v>Apr</v>
          </cell>
          <cell r="J179" t="str">
            <v>May</v>
          </cell>
          <cell r="K179" t="str">
            <v>Jun</v>
          </cell>
          <cell r="L179" t="str">
            <v>Jul</v>
          </cell>
          <cell r="M179" t="str">
            <v>Aug</v>
          </cell>
          <cell r="N179" t="str">
            <v>Sep</v>
          </cell>
          <cell r="O179" t="str">
            <v>Oct</v>
          </cell>
          <cell r="P179" t="str">
            <v>Nov</v>
          </cell>
          <cell r="Q179" t="str">
            <v>Dec</v>
          </cell>
          <cell r="R179" t="str">
            <v>Annual Budget</v>
          </cell>
          <cell r="S179" t="str">
            <v>Projection</v>
          </cell>
        </row>
        <row r="180">
          <cell r="A180" t="str">
            <v xml:space="preserve">60379S - SOUTH COASTALPayroll </v>
          </cell>
          <cell r="B180" t="str">
            <v>60379S</v>
          </cell>
          <cell r="C180" t="str">
            <v>60379S - SOUTH COASTAL</v>
          </cell>
          <cell r="D180" t="str">
            <v xml:space="preserve">Payroll </v>
          </cell>
          <cell r="E180" t="str">
            <v>Actual:</v>
          </cell>
          <cell r="F180">
            <v>7303</v>
          </cell>
          <cell r="G180">
            <v>5348</v>
          </cell>
          <cell r="H180">
            <v>11744</v>
          </cell>
          <cell r="I180">
            <v>11884</v>
          </cell>
          <cell r="J180">
            <v>7683</v>
          </cell>
          <cell r="K180">
            <v>7137</v>
          </cell>
          <cell r="L180">
            <v>3500</v>
          </cell>
          <cell r="M180">
            <v>6182</v>
          </cell>
          <cell r="N180">
            <v>4379</v>
          </cell>
          <cell r="O180">
            <v>1910</v>
          </cell>
          <cell r="P180">
            <v>4452</v>
          </cell>
          <cell r="Q180">
            <v>3242</v>
          </cell>
          <cell r="R180">
            <v>123384</v>
          </cell>
          <cell r="S180">
            <v>123383.78</v>
          </cell>
          <cell r="T180">
            <v>74764</v>
          </cell>
        </row>
        <row r="181">
          <cell r="A181" t="str">
            <v>60379S - SOUTH COASTALPayroll OT</v>
          </cell>
          <cell r="C181" t="str">
            <v>60379S - SOUTH COASTAL</v>
          </cell>
          <cell r="D181" t="str">
            <v>Payroll OT</v>
          </cell>
          <cell r="E181" t="str">
            <v>Actual:</v>
          </cell>
          <cell r="F181">
            <v>674</v>
          </cell>
          <cell r="G181">
            <v>1003</v>
          </cell>
          <cell r="H181">
            <v>703</v>
          </cell>
          <cell r="I181">
            <v>754</v>
          </cell>
          <cell r="J181">
            <v>328</v>
          </cell>
          <cell r="K181">
            <v>538</v>
          </cell>
          <cell r="L181">
            <v>96</v>
          </cell>
          <cell r="M181">
            <v>851</v>
          </cell>
          <cell r="N181">
            <v>876</v>
          </cell>
          <cell r="O181">
            <v>280</v>
          </cell>
          <cell r="P181">
            <v>100</v>
          </cell>
          <cell r="Q181">
            <v>10</v>
          </cell>
          <cell r="R181">
            <v>0</v>
          </cell>
          <cell r="S181">
            <v>0</v>
          </cell>
          <cell r="T181">
            <v>6213</v>
          </cell>
        </row>
        <row r="182">
          <cell r="A182" t="str">
            <v>60379S - SOUTH COASTALBargaining Unit</v>
          </cell>
          <cell r="C182" t="str">
            <v>60379S - SOUTH COASTAL</v>
          </cell>
          <cell r="D182" t="str">
            <v>Bargaining Unit</v>
          </cell>
          <cell r="E182" t="str">
            <v>Actual:</v>
          </cell>
          <cell r="F182">
            <v>6424</v>
          </cell>
          <cell r="G182">
            <v>9776</v>
          </cell>
          <cell r="H182">
            <v>17951</v>
          </cell>
          <cell r="I182">
            <v>18778</v>
          </cell>
          <cell r="J182">
            <v>20851</v>
          </cell>
          <cell r="K182">
            <v>10723</v>
          </cell>
          <cell r="L182">
            <v>6876</v>
          </cell>
          <cell r="M182">
            <v>35581</v>
          </cell>
          <cell r="N182">
            <v>6864</v>
          </cell>
          <cell r="O182">
            <v>13780</v>
          </cell>
          <cell r="P182">
            <v>23372</v>
          </cell>
          <cell r="Q182">
            <v>6866</v>
          </cell>
          <cell r="R182">
            <v>763430</v>
          </cell>
          <cell r="S182">
            <v>763430</v>
          </cell>
          <cell r="T182">
            <v>177842</v>
          </cell>
        </row>
        <row r="183">
          <cell r="A183" t="str">
            <v>60379S - SOUTH COASTALBargaining Unit OT</v>
          </cell>
          <cell r="C183" t="str">
            <v>60379S - SOUTH COASTAL</v>
          </cell>
          <cell r="D183" t="str">
            <v>Bargaining Unit OT</v>
          </cell>
          <cell r="E183" t="str">
            <v>Actual:</v>
          </cell>
          <cell r="F183">
            <v>3290</v>
          </cell>
          <cell r="G183">
            <v>530</v>
          </cell>
          <cell r="H183">
            <v>1755</v>
          </cell>
          <cell r="I183">
            <v>3169</v>
          </cell>
          <cell r="J183">
            <v>873</v>
          </cell>
          <cell r="K183">
            <v>1449</v>
          </cell>
          <cell r="L183">
            <v>1019</v>
          </cell>
          <cell r="M183">
            <v>5071</v>
          </cell>
          <cell r="N183">
            <v>2868</v>
          </cell>
          <cell r="O183">
            <v>304</v>
          </cell>
          <cell r="P183">
            <v>385</v>
          </cell>
          <cell r="Q183">
            <v>80</v>
          </cell>
          <cell r="R183">
            <v>0</v>
          </cell>
          <cell r="S183">
            <v>0</v>
          </cell>
          <cell r="T183">
            <v>20793</v>
          </cell>
        </row>
        <row r="184">
          <cell r="A184" t="str">
            <v>60379S - SOUTH COASTALContractors</v>
          </cell>
          <cell r="C184" t="str">
            <v>60379S - SOUTH COASTAL</v>
          </cell>
          <cell r="D184" t="str">
            <v>Contractors</v>
          </cell>
          <cell r="E184" t="str">
            <v>Actual:</v>
          </cell>
          <cell r="F184">
            <v>-60162</v>
          </cell>
          <cell r="G184">
            <v>50651</v>
          </cell>
          <cell r="H184">
            <v>424363</v>
          </cell>
          <cell r="I184">
            <v>236510</v>
          </cell>
          <cell r="J184">
            <v>354650</v>
          </cell>
          <cell r="K184">
            <v>186911</v>
          </cell>
          <cell r="L184">
            <v>97179</v>
          </cell>
          <cell r="M184">
            <v>22899</v>
          </cell>
          <cell r="N184">
            <v>11930</v>
          </cell>
          <cell r="O184">
            <v>631</v>
          </cell>
          <cell r="P184">
            <v>13944</v>
          </cell>
          <cell r="Q184">
            <v>2336</v>
          </cell>
          <cell r="R184">
            <v>135266</v>
          </cell>
          <cell r="S184">
            <v>135266.25</v>
          </cell>
          <cell r="T184">
            <v>1341842</v>
          </cell>
        </row>
        <row r="185">
          <cell r="A185" t="str">
            <v>60379S - SOUTH COASTALMaterials w/ burdens</v>
          </cell>
          <cell r="C185" t="str">
            <v>60379S - SOUTH COASTAL</v>
          </cell>
          <cell r="D185" t="str">
            <v>Materials w/ burdens</v>
          </cell>
          <cell r="E185" t="str">
            <v>Actual:</v>
          </cell>
          <cell r="F185">
            <v>69812</v>
          </cell>
          <cell r="G185">
            <v>57378</v>
          </cell>
          <cell r="H185">
            <v>37975</v>
          </cell>
          <cell r="I185">
            <v>40701</v>
          </cell>
          <cell r="J185">
            <v>96716</v>
          </cell>
          <cell r="K185">
            <v>105868</v>
          </cell>
          <cell r="L185">
            <v>28152</v>
          </cell>
          <cell r="M185">
            <v>22530</v>
          </cell>
          <cell r="N185">
            <v>11206</v>
          </cell>
          <cell r="O185">
            <v>23070</v>
          </cell>
          <cell r="P185">
            <v>6265</v>
          </cell>
          <cell r="Q185">
            <v>1354</v>
          </cell>
          <cell r="R185">
            <v>1658098</v>
          </cell>
          <cell r="S185">
            <v>1658097.52</v>
          </cell>
          <cell r="T185">
            <v>501027</v>
          </cell>
        </row>
        <row r="186">
          <cell r="A186" t="str">
            <v>60379S - SOUTH COASTALFleet</v>
          </cell>
          <cell r="C186" t="str">
            <v>60379S - SOUTH COASTAL</v>
          </cell>
          <cell r="D186" t="str">
            <v>Fleet</v>
          </cell>
          <cell r="E186" t="str">
            <v>Actual:</v>
          </cell>
          <cell r="F186">
            <v>4350</v>
          </cell>
          <cell r="G186">
            <v>4304</v>
          </cell>
          <cell r="H186">
            <v>8993</v>
          </cell>
          <cell r="I186">
            <v>9914</v>
          </cell>
          <cell r="J186">
            <v>10821</v>
          </cell>
          <cell r="K186">
            <v>5530</v>
          </cell>
          <cell r="L186">
            <v>2952</v>
          </cell>
          <cell r="M186">
            <v>12600</v>
          </cell>
          <cell r="N186">
            <v>3789</v>
          </cell>
          <cell r="O186">
            <v>4466</v>
          </cell>
          <cell r="P186">
            <v>9266</v>
          </cell>
          <cell r="Q186">
            <v>3662</v>
          </cell>
          <cell r="R186">
            <v>0</v>
          </cell>
          <cell r="S186">
            <v>0</v>
          </cell>
          <cell r="T186">
            <v>80647</v>
          </cell>
        </row>
        <row r="187">
          <cell r="A187" t="str">
            <v>60379S - SOUTH COASTALOther</v>
          </cell>
          <cell r="C187" t="str">
            <v>60379S - SOUTH COASTAL</v>
          </cell>
          <cell r="D187" t="str">
            <v>Other</v>
          </cell>
          <cell r="E187" t="str">
            <v>Actual:</v>
          </cell>
          <cell r="F187">
            <v>485</v>
          </cell>
          <cell r="G187">
            <v>739</v>
          </cell>
          <cell r="H187">
            <v>758</v>
          </cell>
          <cell r="I187">
            <v>1006</v>
          </cell>
          <cell r="J187">
            <v>864</v>
          </cell>
          <cell r="K187">
            <v>1188</v>
          </cell>
          <cell r="L187">
            <v>602</v>
          </cell>
          <cell r="M187">
            <v>852</v>
          </cell>
          <cell r="N187">
            <v>582</v>
          </cell>
          <cell r="O187">
            <v>238</v>
          </cell>
          <cell r="P187">
            <v>13</v>
          </cell>
          <cell r="Q187">
            <v>991</v>
          </cell>
          <cell r="R187">
            <v>0</v>
          </cell>
          <cell r="S187">
            <v>0</v>
          </cell>
          <cell r="T187">
            <v>8318</v>
          </cell>
        </row>
        <row r="188">
          <cell r="A188" t="str">
            <v>60379S - SOUTH COASTALBurdens</v>
          </cell>
          <cell r="C188" t="str">
            <v>60379S - SOUTH COASTAL</v>
          </cell>
          <cell r="D188" t="str">
            <v>Burdens</v>
          </cell>
          <cell r="E188" t="str">
            <v>Actual:</v>
          </cell>
          <cell r="F188">
            <v>3844</v>
          </cell>
          <cell r="G188">
            <v>4235</v>
          </cell>
          <cell r="H188">
            <v>8315</v>
          </cell>
          <cell r="I188">
            <v>8585</v>
          </cell>
          <cell r="J188">
            <v>7990</v>
          </cell>
          <cell r="K188">
            <v>5001</v>
          </cell>
          <cell r="L188">
            <v>2905</v>
          </cell>
          <cell r="M188">
            <v>11694</v>
          </cell>
          <cell r="N188">
            <v>3148</v>
          </cell>
          <cell r="O188">
            <v>4393</v>
          </cell>
          <cell r="P188">
            <v>7791</v>
          </cell>
          <cell r="Q188">
            <v>2830</v>
          </cell>
          <cell r="R188">
            <v>248308</v>
          </cell>
          <cell r="S188">
            <v>248307.88</v>
          </cell>
          <cell r="T188">
            <v>70731</v>
          </cell>
        </row>
        <row r="189">
          <cell r="A189" t="str">
            <v>60379S - SOUTH COASTALExceptional Hrs</v>
          </cell>
          <cell r="C189" t="str">
            <v>60379S - SOUTH COASTAL</v>
          </cell>
          <cell r="D189" t="str">
            <v>Exceptional Hrs</v>
          </cell>
          <cell r="E189" t="str">
            <v>Actual:</v>
          </cell>
          <cell r="F189">
            <v>2181</v>
          </cell>
          <cell r="G189">
            <v>2403</v>
          </cell>
          <cell r="H189">
            <v>4719</v>
          </cell>
          <cell r="I189">
            <v>4872</v>
          </cell>
          <cell r="J189">
            <v>4534</v>
          </cell>
          <cell r="K189">
            <v>2838</v>
          </cell>
          <cell r="L189">
            <v>1649</v>
          </cell>
          <cell r="M189">
            <v>6636</v>
          </cell>
          <cell r="N189">
            <v>1787</v>
          </cell>
          <cell r="O189">
            <v>2493</v>
          </cell>
          <cell r="P189">
            <v>4421</v>
          </cell>
          <cell r="Q189">
            <v>1606</v>
          </cell>
          <cell r="R189">
            <v>140915</v>
          </cell>
          <cell r="S189">
            <v>140914.73000000001</v>
          </cell>
          <cell r="T189">
            <v>40139</v>
          </cell>
        </row>
        <row r="190">
          <cell r="A190" t="str">
            <v>60379S - SOUTH COASTALPayroll Taxes</v>
          </cell>
          <cell r="C190" t="str">
            <v>60379S - SOUTH COASTAL</v>
          </cell>
          <cell r="D190" t="str">
            <v>Payroll Taxes</v>
          </cell>
          <cell r="E190" t="str">
            <v>Actual:</v>
          </cell>
          <cell r="F190">
            <v>1589</v>
          </cell>
          <cell r="G190">
            <v>1496</v>
          </cell>
          <cell r="H190">
            <v>2887</v>
          </cell>
          <cell r="I190">
            <v>3106</v>
          </cell>
          <cell r="J190">
            <v>2670</v>
          </cell>
          <cell r="K190">
            <v>1782</v>
          </cell>
          <cell r="L190">
            <v>1032</v>
          </cell>
          <cell r="M190">
            <v>4282</v>
          </cell>
          <cell r="N190">
            <v>1346</v>
          </cell>
          <cell r="O190">
            <v>1461</v>
          </cell>
          <cell r="P190">
            <v>2542</v>
          </cell>
          <cell r="Q190">
            <v>916</v>
          </cell>
          <cell r="R190">
            <v>79636</v>
          </cell>
          <cell r="S190">
            <v>79635.88</v>
          </cell>
          <cell r="T190">
            <v>25109</v>
          </cell>
        </row>
        <row r="191">
          <cell r="A191"/>
          <cell r="B191" t="str">
            <v>60379S</v>
          </cell>
          <cell r="E191" t="str">
            <v>Sum:</v>
          </cell>
          <cell r="F191">
            <v>39788</v>
          </cell>
          <cell r="G191">
            <v>137862</v>
          </cell>
          <cell r="H191">
            <v>520164</v>
          </cell>
          <cell r="I191">
            <v>339279</v>
          </cell>
          <cell r="J191">
            <v>507980</v>
          </cell>
          <cell r="K191">
            <v>328963</v>
          </cell>
          <cell r="L191">
            <v>145963</v>
          </cell>
          <cell r="M191">
            <v>129178</v>
          </cell>
          <cell r="N191">
            <v>48775</v>
          </cell>
          <cell r="O191">
            <v>53027</v>
          </cell>
          <cell r="P191">
            <v>72551</v>
          </cell>
          <cell r="Q191">
            <v>23892</v>
          </cell>
          <cell r="R191">
            <v>3149036</v>
          </cell>
          <cell r="S191">
            <v>3149036</v>
          </cell>
          <cell r="T191">
            <v>2347422</v>
          </cell>
        </row>
        <row r="192">
          <cell r="A192"/>
        </row>
        <row r="193">
          <cell r="A193" t="str">
            <v xml:space="preserve">60413S - NORTH CENT FL ADMINPayroll </v>
          </cell>
          <cell r="B193" t="str">
            <v>60413S</v>
          </cell>
          <cell r="C193" t="str">
            <v>60413S - NORTH CENT FL ADMIN</v>
          </cell>
          <cell r="D193" t="str">
            <v xml:space="preserve">Payroll </v>
          </cell>
          <cell r="E193" t="str">
            <v>Actual:</v>
          </cell>
          <cell r="F193">
            <v>10805</v>
          </cell>
          <cell r="G193">
            <v>3409</v>
          </cell>
          <cell r="H193">
            <v>1063</v>
          </cell>
          <cell r="I193">
            <v>4790</v>
          </cell>
          <cell r="J193">
            <v>5957</v>
          </cell>
          <cell r="K193">
            <v>6984</v>
          </cell>
          <cell r="L193">
            <v>3480</v>
          </cell>
          <cell r="M193">
            <v>5820</v>
          </cell>
          <cell r="N193">
            <v>0</v>
          </cell>
          <cell r="O193">
            <v>0</v>
          </cell>
          <cell r="P193">
            <v>1388</v>
          </cell>
          <cell r="Q193">
            <v>0</v>
          </cell>
          <cell r="R193">
            <v>61224</v>
          </cell>
          <cell r="S193">
            <v>61224.45</v>
          </cell>
          <cell r="T193">
            <v>43696</v>
          </cell>
        </row>
        <row r="194">
          <cell r="A194" t="str">
            <v>60413S - NORTH CENT FL ADMINPayroll OT</v>
          </cell>
          <cell r="C194" t="str">
            <v>60413S - NORTH CENT FL ADMIN</v>
          </cell>
          <cell r="D194" t="str">
            <v>Payroll OT</v>
          </cell>
          <cell r="E194" t="str">
            <v>Actual:</v>
          </cell>
          <cell r="F194">
            <v>761</v>
          </cell>
          <cell r="G194">
            <v>111</v>
          </cell>
          <cell r="H194">
            <v>44</v>
          </cell>
          <cell r="I194">
            <v>0</v>
          </cell>
          <cell r="J194">
            <v>369</v>
          </cell>
          <cell r="K194">
            <v>105</v>
          </cell>
          <cell r="L194">
            <v>0</v>
          </cell>
          <cell r="M194">
            <v>552</v>
          </cell>
          <cell r="N194">
            <v>0</v>
          </cell>
          <cell r="O194">
            <v>0</v>
          </cell>
          <cell r="P194">
            <v>134</v>
          </cell>
          <cell r="Q194">
            <v>0</v>
          </cell>
          <cell r="R194">
            <v>0</v>
          </cell>
          <cell r="S194">
            <v>0</v>
          </cell>
          <cell r="T194">
            <v>2076</v>
          </cell>
        </row>
        <row r="195">
          <cell r="A195" t="str">
            <v>60413S - NORTH CENT FL ADMINBargaining Unit</v>
          </cell>
          <cell r="C195" t="str">
            <v>60413S - NORTH CENT FL ADMIN</v>
          </cell>
          <cell r="D195" t="str">
            <v>Bargaining Unit</v>
          </cell>
          <cell r="E195" t="str">
            <v>Actual:</v>
          </cell>
          <cell r="F195">
            <v>22613</v>
          </cell>
          <cell r="G195">
            <v>10512</v>
          </cell>
          <cell r="H195">
            <v>1008</v>
          </cell>
          <cell r="I195">
            <v>19913</v>
          </cell>
          <cell r="J195">
            <v>27388</v>
          </cell>
          <cell r="K195">
            <v>28066</v>
          </cell>
          <cell r="L195">
            <v>17670</v>
          </cell>
          <cell r="M195">
            <v>22677</v>
          </cell>
          <cell r="N195">
            <v>0</v>
          </cell>
          <cell r="O195">
            <v>3132</v>
          </cell>
          <cell r="P195">
            <v>7237</v>
          </cell>
          <cell r="Q195">
            <v>2149</v>
          </cell>
          <cell r="R195">
            <v>279512</v>
          </cell>
          <cell r="S195">
            <v>279511.94</v>
          </cell>
          <cell r="T195">
            <v>162365</v>
          </cell>
        </row>
        <row r="196">
          <cell r="A196" t="str">
            <v>60413S - NORTH CENT FL ADMINBargaining Unit OT</v>
          </cell>
          <cell r="C196" t="str">
            <v>60413S - NORTH CENT FL ADMIN</v>
          </cell>
          <cell r="D196" t="str">
            <v>Bargaining Unit OT</v>
          </cell>
          <cell r="E196" t="str">
            <v>Actual:</v>
          </cell>
          <cell r="F196">
            <v>389</v>
          </cell>
          <cell r="G196">
            <v>194</v>
          </cell>
          <cell r="H196">
            <v>82</v>
          </cell>
          <cell r="I196">
            <v>0</v>
          </cell>
          <cell r="J196">
            <v>302</v>
          </cell>
          <cell r="K196">
            <v>64</v>
          </cell>
          <cell r="L196">
            <v>91</v>
          </cell>
          <cell r="M196">
            <v>285</v>
          </cell>
          <cell r="N196">
            <v>0</v>
          </cell>
          <cell r="O196">
            <v>41</v>
          </cell>
          <cell r="P196">
            <v>2777</v>
          </cell>
          <cell r="Q196">
            <v>78</v>
          </cell>
          <cell r="R196">
            <v>0</v>
          </cell>
          <cell r="S196">
            <v>0</v>
          </cell>
          <cell r="T196">
            <v>4303</v>
          </cell>
        </row>
        <row r="197">
          <cell r="A197" t="str">
            <v>60413S - NORTH CENT FL ADMINContractors</v>
          </cell>
          <cell r="C197" t="str">
            <v>60413S - NORTH CENT FL ADMIN</v>
          </cell>
          <cell r="D197" t="str">
            <v>Contractors</v>
          </cell>
          <cell r="E197" t="str">
            <v>Actual:</v>
          </cell>
          <cell r="F197">
            <v>177360</v>
          </cell>
          <cell r="G197">
            <v>85156</v>
          </cell>
          <cell r="H197">
            <v>55231</v>
          </cell>
          <cell r="I197">
            <v>20499</v>
          </cell>
          <cell r="J197">
            <v>3221</v>
          </cell>
          <cell r="K197">
            <v>21030</v>
          </cell>
          <cell r="L197">
            <v>5148</v>
          </cell>
          <cell r="M197">
            <v>1986</v>
          </cell>
          <cell r="N197">
            <v>21962</v>
          </cell>
          <cell r="O197">
            <v>1582</v>
          </cell>
          <cell r="P197">
            <v>3906</v>
          </cell>
          <cell r="Q197">
            <v>0</v>
          </cell>
          <cell r="R197">
            <v>146935</v>
          </cell>
          <cell r="S197">
            <v>-26065</v>
          </cell>
          <cell r="T197">
            <v>397081</v>
          </cell>
        </row>
        <row r="198">
          <cell r="A198" t="str">
            <v>60413S - NORTH CENT FL ADMINMaterials w/ burdens</v>
          </cell>
          <cell r="C198" t="str">
            <v>60413S - NORTH CENT FL ADMIN</v>
          </cell>
          <cell r="D198" t="str">
            <v>Materials w/ burdens</v>
          </cell>
          <cell r="E198" t="str">
            <v>Actual:</v>
          </cell>
          <cell r="F198">
            <v>4320</v>
          </cell>
          <cell r="G198">
            <v>2915</v>
          </cell>
          <cell r="H198">
            <v>66131</v>
          </cell>
          <cell r="I198">
            <v>20087</v>
          </cell>
          <cell r="J198">
            <v>-9662</v>
          </cell>
          <cell r="K198">
            <v>7070</v>
          </cell>
          <cell r="L198">
            <v>0</v>
          </cell>
          <cell r="M198">
            <v>6931</v>
          </cell>
          <cell r="N198">
            <v>10519</v>
          </cell>
          <cell r="O198">
            <v>10990</v>
          </cell>
          <cell r="P198">
            <v>2402</v>
          </cell>
          <cell r="Q198">
            <v>18185</v>
          </cell>
          <cell r="R198">
            <v>557333</v>
          </cell>
          <cell r="S198">
            <v>557333.32999999996</v>
          </cell>
          <cell r="T198">
            <v>139888</v>
          </cell>
        </row>
        <row r="199">
          <cell r="A199" t="str">
            <v>60413S - NORTH CENT FL ADMINFleet</v>
          </cell>
          <cell r="C199" t="str">
            <v>60413S - NORTH CENT FL ADMIN</v>
          </cell>
          <cell r="D199" t="str">
            <v>Fleet</v>
          </cell>
          <cell r="E199" t="str">
            <v>Actual:</v>
          </cell>
          <cell r="F199">
            <v>7511</v>
          </cell>
          <cell r="G199">
            <v>3818</v>
          </cell>
          <cell r="H199">
            <v>21392</v>
          </cell>
          <cell r="I199">
            <v>7574</v>
          </cell>
          <cell r="J199">
            <v>9709</v>
          </cell>
          <cell r="K199">
            <v>10697</v>
          </cell>
          <cell r="L199">
            <v>6989</v>
          </cell>
          <cell r="M199">
            <v>7196</v>
          </cell>
          <cell r="N199">
            <v>0</v>
          </cell>
          <cell r="O199">
            <v>976</v>
          </cell>
          <cell r="P199">
            <v>3154</v>
          </cell>
          <cell r="Q199">
            <v>826</v>
          </cell>
          <cell r="R199">
            <v>0</v>
          </cell>
          <cell r="S199">
            <v>0</v>
          </cell>
          <cell r="T199">
            <v>79842</v>
          </cell>
        </row>
        <row r="200">
          <cell r="A200" t="str">
            <v>60413S - NORTH CENT FL ADMINOther</v>
          </cell>
          <cell r="C200" t="str">
            <v>60413S - NORTH CENT FL ADMIN</v>
          </cell>
          <cell r="D200" t="str">
            <v>Other</v>
          </cell>
          <cell r="E200" t="str">
            <v>Actual:</v>
          </cell>
          <cell r="F200">
            <v>2987</v>
          </cell>
          <cell r="G200">
            <v>810</v>
          </cell>
          <cell r="H200">
            <v>870</v>
          </cell>
          <cell r="I200">
            <v>1421</v>
          </cell>
          <cell r="J200">
            <v>2043</v>
          </cell>
          <cell r="K200">
            <v>1030</v>
          </cell>
          <cell r="L200">
            <v>1175</v>
          </cell>
          <cell r="M200">
            <v>1519</v>
          </cell>
          <cell r="N200">
            <v>0</v>
          </cell>
          <cell r="O200">
            <v>0</v>
          </cell>
          <cell r="P200">
            <v>256</v>
          </cell>
          <cell r="Q200">
            <v>0</v>
          </cell>
          <cell r="R200">
            <v>0</v>
          </cell>
          <cell r="S200">
            <v>0</v>
          </cell>
          <cell r="T200">
            <v>12111</v>
          </cell>
        </row>
        <row r="201">
          <cell r="A201" t="str">
            <v>60413S - NORTH CENT FL ADMINBurdens</v>
          </cell>
          <cell r="C201" t="str">
            <v>60413S - NORTH CENT FL ADMIN</v>
          </cell>
          <cell r="D201" t="str">
            <v>Burdens</v>
          </cell>
          <cell r="E201" t="str">
            <v>Actual:</v>
          </cell>
          <cell r="F201">
            <v>9357</v>
          </cell>
          <cell r="G201">
            <v>3898</v>
          </cell>
          <cell r="H201">
            <v>580</v>
          </cell>
          <cell r="I201">
            <v>6917</v>
          </cell>
          <cell r="J201">
            <v>9337</v>
          </cell>
          <cell r="K201">
            <v>9814</v>
          </cell>
          <cell r="L201">
            <v>5922</v>
          </cell>
          <cell r="M201">
            <v>7979</v>
          </cell>
          <cell r="N201">
            <v>0</v>
          </cell>
          <cell r="O201">
            <v>877</v>
          </cell>
          <cell r="P201">
            <v>2415</v>
          </cell>
          <cell r="Q201">
            <v>602</v>
          </cell>
          <cell r="R201">
            <v>95406</v>
          </cell>
          <cell r="S201">
            <v>95406.18</v>
          </cell>
          <cell r="T201">
            <v>57698</v>
          </cell>
        </row>
        <row r="202">
          <cell r="A202" t="str">
            <v>60413S - NORTH CENT FL ADMINExceptional Hrs</v>
          </cell>
          <cell r="C202" t="str">
            <v>60413S - NORTH CENT FL ADMIN</v>
          </cell>
          <cell r="D202" t="str">
            <v>Exceptional Hrs</v>
          </cell>
          <cell r="E202" t="str">
            <v>Actual:</v>
          </cell>
          <cell r="F202">
            <v>5310</v>
          </cell>
          <cell r="G202">
            <v>2212</v>
          </cell>
          <cell r="H202">
            <v>329</v>
          </cell>
          <cell r="I202">
            <v>3925</v>
          </cell>
          <cell r="J202">
            <v>5299</v>
          </cell>
          <cell r="K202">
            <v>5569</v>
          </cell>
          <cell r="L202">
            <v>3361</v>
          </cell>
          <cell r="M202">
            <v>4528</v>
          </cell>
          <cell r="N202">
            <v>0</v>
          </cell>
          <cell r="O202">
            <v>498</v>
          </cell>
          <cell r="P202">
            <v>1371</v>
          </cell>
          <cell r="Q202">
            <v>341</v>
          </cell>
          <cell r="R202">
            <v>54143</v>
          </cell>
          <cell r="S202">
            <v>54142.98</v>
          </cell>
          <cell r="T202">
            <v>32743</v>
          </cell>
        </row>
        <row r="203">
          <cell r="A203" t="str">
            <v>60413S - NORTH CENT FL ADMINPayroll Taxes</v>
          </cell>
          <cell r="C203" t="str">
            <v>60413S - NORTH CENT FL ADMIN</v>
          </cell>
          <cell r="D203" t="str">
            <v>Payroll Taxes</v>
          </cell>
          <cell r="E203" t="str">
            <v>Actual:</v>
          </cell>
          <cell r="F203">
            <v>3104</v>
          </cell>
          <cell r="G203">
            <v>1278</v>
          </cell>
          <cell r="H203">
            <v>197</v>
          </cell>
          <cell r="I203">
            <v>2218</v>
          </cell>
          <cell r="J203">
            <v>3055</v>
          </cell>
          <cell r="K203">
            <v>3163</v>
          </cell>
          <cell r="L203">
            <v>1908</v>
          </cell>
          <cell r="M203">
            <v>2634</v>
          </cell>
          <cell r="N203">
            <v>0</v>
          </cell>
          <cell r="O203">
            <v>285</v>
          </cell>
          <cell r="P203">
            <v>1036</v>
          </cell>
          <cell r="Q203">
            <v>200</v>
          </cell>
          <cell r="R203">
            <v>30598</v>
          </cell>
          <cell r="S203">
            <v>30598.14</v>
          </cell>
          <cell r="T203">
            <v>19078</v>
          </cell>
        </row>
        <row r="204">
          <cell r="A204"/>
          <cell r="B204" t="str">
            <v>60413S</v>
          </cell>
          <cell r="E204" t="str">
            <v>Sum:</v>
          </cell>
          <cell r="F204">
            <v>244518</v>
          </cell>
          <cell r="G204">
            <v>114313</v>
          </cell>
          <cell r="H204">
            <v>146927</v>
          </cell>
          <cell r="I204">
            <v>87344</v>
          </cell>
          <cell r="J204">
            <v>57017</v>
          </cell>
          <cell r="K204">
            <v>93592</v>
          </cell>
          <cell r="L204">
            <v>45744</v>
          </cell>
          <cell r="M204">
            <v>62107</v>
          </cell>
          <cell r="N204">
            <v>32481</v>
          </cell>
          <cell r="O204">
            <v>18381</v>
          </cell>
          <cell r="P204">
            <v>26076</v>
          </cell>
          <cell r="Q204">
            <v>22382</v>
          </cell>
          <cell r="R204">
            <v>1225152</v>
          </cell>
          <cell r="S204">
            <v>1052152</v>
          </cell>
          <cell r="T204">
            <v>950882</v>
          </cell>
        </row>
        <row r="205">
          <cell r="A205"/>
        </row>
        <row r="206">
          <cell r="A206" t="str">
            <v xml:space="preserve">60445S - NORTH COASTALPayroll </v>
          </cell>
          <cell r="B206" t="str">
            <v>60445S</v>
          </cell>
          <cell r="C206" t="str">
            <v>60445S - NORTH COASTAL</v>
          </cell>
          <cell r="D206" t="str">
            <v xml:space="preserve">Payroll </v>
          </cell>
          <cell r="E206" t="str">
            <v>Actual:</v>
          </cell>
          <cell r="F206">
            <v>2746</v>
          </cell>
          <cell r="G206">
            <v>671</v>
          </cell>
          <cell r="H206">
            <v>2959</v>
          </cell>
          <cell r="I206">
            <v>1148</v>
          </cell>
          <cell r="J206">
            <v>359</v>
          </cell>
          <cell r="K206">
            <v>2317</v>
          </cell>
          <cell r="L206">
            <v>798</v>
          </cell>
          <cell r="M206">
            <v>4191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36590</v>
          </cell>
          <cell r="S206">
            <v>36590</v>
          </cell>
          <cell r="T206">
            <v>15189</v>
          </cell>
        </row>
        <row r="207">
          <cell r="A207" t="str">
            <v>60445S - NORTH COASTALPayroll OT</v>
          </cell>
          <cell r="C207" t="str">
            <v>60445S - NORTH COASTAL</v>
          </cell>
          <cell r="D207" t="str">
            <v>Payroll OT</v>
          </cell>
          <cell r="E207" t="str">
            <v>Actual:</v>
          </cell>
          <cell r="F207">
            <v>84</v>
          </cell>
          <cell r="G207">
            <v>0</v>
          </cell>
          <cell r="H207">
            <v>11</v>
          </cell>
          <cell r="I207">
            <v>49</v>
          </cell>
          <cell r="J207">
            <v>1369</v>
          </cell>
          <cell r="K207">
            <v>0</v>
          </cell>
          <cell r="L207">
            <v>0</v>
          </cell>
          <cell r="M207">
            <v>727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2240</v>
          </cell>
        </row>
        <row r="208">
          <cell r="A208" t="str">
            <v>60445S - NORTH COASTALBargaining Unit</v>
          </cell>
          <cell r="C208" t="str">
            <v>60445S - NORTH COASTAL</v>
          </cell>
          <cell r="D208" t="str">
            <v>Bargaining Unit</v>
          </cell>
          <cell r="E208" t="str">
            <v>Actual:</v>
          </cell>
          <cell r="F208">
            <v>13091</v>
          </cell>
          <cell r="G208">
            <v>189</v>
          </cell>
          <cell r="H208">
            <v>23012</v>
          </cell>
          <cell r="I208">
            <v>5616</v>
          </cell>
          <cell r="J208">
            <v>917</v>
          </cell>
          <cell r="K208">
            <v>5319</v>
          </cell>
          <cell r="L208">
            <v>3445</v>
          </cell>
          <cell r="M208">
            <v>15062</v>
          </cell>
          <cell r="N208">
            <v>687</v>
          </cell>
          <cell r="O208">
            <v>0</v>
          </cell>
          <cell r="P208">
            <v>0</v>
          </cell>
          <cell r="Q208">
            <v>0</v>
          </cell>
          <cell r="R208">
            <v>226618</v>
          </cell>
          <cell r="S208">
            <v>226618</v>
          </cell>
          <cell r="T208">
            <v>67338</v>
          </cell>
        </row>
        <row r="209">
          <cell r="A209" t="str">
            <v>60445S - NORTH COASTALBargaining Unit OT</v>
          </cell>
          <cell r="C209" t="str">
            <v>60445S - NORTH COASTAL</v>
          </cell>
          <cell r="D209" t="str">
            <v>Bargaining Unit OT</v>
          </cell>
          <cell r="E209" t="str">
            <v>Actual:</v>
          </cell>
          <cell r="F209">
            <v>396</v>
          </cell>
          <cell r="G209">
            <v>35</v>
          </cell>
          <cell r="H209">
            <v>174</v>
          </cell>
          <cell r="I209">
            <v>703</v>
          </cell>
          <cell r="J209">
            <v>356</v>
          </cell>
          <cell r="K209">
            <v>1542</v>
          </cell>
          <cell r="L209">
            <v>1010</v>
          </cell>
          <cell r="M209">
            <v>2830</v>
          </cell>
          <cell r="N209">
            <v>64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7110</v>
          </cell>
        </row>
        <row r="210">
          <cell r="A210" t="str">
            <v>60445S - NORTH COASTALContractors</v>
          </cell>
          <cell r="C210" t="str">
            <v>60445S - NORTH COASTAL</v>
          </cell>
          <cell r="D210" t="str">
            <v>Contractors</v>
          </cell>
          <cell r="E210" t="str">
            <v>Actual:</v>
          </cell>
          <cell r="F210">
            <v>-61442</v>
          </cell>
          <cell r="G210">
            <v>18643</v>
          </cell>
          <cell r="H210">
            <v>84838</v>
          </cell>
          <cell r="I210">
            <v>122002</v>
          </cell>
          <cell r="J210">
            <v>90161</v>
          </cell>
          <cell r="K210">
            <v>33367</v>
          </cell>
          <cell r="L210">
            <v>177401</v>
          </cell>
          <cell r="M210">
            <v>-116480</v>
          </cell>
          <cell r="N210">
            <v>0</v>
          </cell>
          <cell r="O210">
            <v>0</v>
          </cell>
          <cell r="P210">
            <v>0</v>
          </cell>
          <cell r="Q210">
            <v>9190</v>
          </cell>
          <cell r="R210">
            <v>29512</v>
          </cell>
          <cell r="S210">
            <v>20512</v>
          </cell>
          <cell r="T210">
            <v>357680</v>
          </cell>
        </row>
        <row r="211">
          <cell r="A211" t="str">
            <v>60445S - NORTH COASTALMaterials w/ burdens</v>
          </cell>
          <cell r="C211" t="str">
            <v>60445S - NORTH COASTAL</v>
          </cell>
          <cell r="D211" t="str">
            <v>Materials w/ burdens</v>
          </cell>
          <cell r="E211" t="str">
            <v>Actual:</v>
          </cell>
          <cell r="F211">
            <v>40274</v>
          </cell>
          <cell r="G211">
            <v>-1994</v>
          </cell>
          <cell r="H211">
            <v>0</v>
          </cell>
          <cell r="I211">
            <v>12466</v>
          </cell>
          <cell r="J211">
            <v>-477</v>
          </cell>
          <cell r="K211">
            <v>19221</v>
          </cell>
          <cell r="L211">
            <v>7500</v>
          </cell>
          <cell r="M211">
            <v>0</v>
          </cell>
          <cell r="N211">
            <v>4737</v>
          </cell>
          <cell r="O211">
            <v>0</v>
          </cell>
          <cell r="P211">
            <v>845</v>
          </cell>
          <cell r="Q211">
            <v>1039</v>
          </cell>
          <cell r="R211">
            <v>503625</v>
          </cell>
          <cell r="S211">
            <v>503624.76</v>
          </cell>
          <cell r="T211">
            <v>83611</v>
          </cell>
        </row>
        <row r="212">
          <cell r="A212" t="str">
            <v>60445S - NORTH COASTALFleet</v>
          </cell>
          <cell r="C212" t="str">
            <v>60445S - NORTH COASTAL</v>
          </cell>
          <cell r="D212" t="str">
            <v>Fleet</v>
          </cell>
          <cell r="E212" t="str">
            <v>Actual:</v>
          </cell>
          <cell r="F212">
            <v>5902</v>
          </cell>
          <cell r="G212">
            <v>104</v>
          </cell>
          <cell r="H212">
            <v>13046</v>
          </cell>
          <cell r="I212">
            <v>2745</v>
          </cell>
          <cell r="J212">
            <v>807</v>
          </cell>
          <cell r="K212">
            <v>3031</v>
          </cell>
          <cell r="L212">
            <v>2230</v>
          </cell>
          <cell r="M212">
            <v>12114</v>
          </cell>
          <cell r="N212">
            <v>299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40278</v>
          </cell>
        </row>
        <row r="213">
          <cell r="A213" t="str">
            <v>60445S - NORTH COASTALOther</v>
          </cell>
          <cell r="C213" t="str">
            <v>60445S - NORTH COASTAL</v>
          </cell>
          <cell r="D213" t="str">
            <v>Other</v>
          </cell>
          <cell r="E213" t="str">
            <v>Actual:</v>
          </cell>
          <cell r="F213">
            <v>227</v>
          </cell>
          <cell r="G213">
            <v>0</v>
          </cell>
          <cell r="H213">
            <v>1481</v>
          </cell>
          <cell r="I213">
            <v>636</v>
          </cell>
          <cell r="J213">
            <v>332</v>
          </cell>
          <cell r="K213">
            <v>289</v>
          </cell>
          <cell r="L213">
            <v>1817</v>
          </cell>
          <cell r="M213">
            <v>7421</v>
          </cell>
          <cell r="N213">
            <v>83</v>
          </cell>
          <cell r="O213">
            <v>1023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13309</v>
          </cell>
        </row>
        <row r="214">
          <cell r="A214" t="str">
            <v>60445S - NORTH COASTALBurdens</v>
          </cell>
          <cell r="C214" t="str">
            <v>60445S - NORTH COASTAL</v>
          </cell>
          <cell r="D214" t="str">
            <v>Burdens</v>
          </cell>
          <cell r="E214" t="str">
            <v>Actual:</v>
          </cell>
          <cell r="F214">
            <v>4434</v>
          </cell>
          <cell r="G214">
            <v>241</v>
          </cell>
          <cell r="H214">
            <v>7272</v>
          </cell>
          <cell r="I214">
            <v>1894</v>
          </cell>
          <cell r="J214">
            <v>357</v>
          </cell>
          <cell r="K214">
            <v>2138</v>
          </cell>
          <cell r="L214">
            <v>1188</v>
          </cell>
          <cell r="M214">
            <v>5391</v>
          </cell>
          <cell r="N214">
            <v>192</v>
          </cell>
          <cell r="O214">
            <v>0</v>
          </cell>
          <cell r="P214">
            <v>0</v>
          </cell>
          <cell r="Q214">
            <v>0</v>
          </cell>
          <cell r="R214">
            <v>73698</v>
          </cell>
          <cell r="S214">
            <v>73698.240000000005</v>
          </cell>
          <cell r="T214">
            <v>23107</v>
          </cell>
        </row>
        <row r="215">
          <cell r="A215" t="str">
            <v>60445S - NORTH COASTALExceptional Hrs</v>
          </cell>
          <cell r="C215" t="str">
            <v>60445S - NORTH COASTAL</v>
          </cell>
          <cell r="D215" t="str">
            <v>Exceptional Hrs</v>
          </cell>
          <cell r="E215" t="str">
            <v>Actual:</v>
          </cell>
          <cell r="F215">
            <v>2516</v>
          </cell>
          <cell r="G215">
            <v>137</v>
          </cell>
          <cell r="H215">
            <v>4127</v>
          </cell>
          <cell r="I215">
            <v>1075</v>
          </cell>
          <cell r="J215">
            <v>203</v>
          </cell>
          <cell r="K215">
            <v>1213</v>
          </cell>
          <cell r="L215">
            <v>674</v>
          </cell>
          <cell r="M215">
            <v>3059</v>
          </cell>
          <cell r="N215">
            <v>109</v>
          </cell>
          <cell r="O215">
            <v>0</v>
          </cell>
          <cell r="P215">
            <v>0</v>
          </cell>
          <cell r="Q215">
            <v>0</v>
          </cell>
          <cell r="R215">
            <v>41824</v>
          </cell>
          <cell r="S215">
            <v>41823.75</v>
          </cell>
          <cell r="T215">
            <v>13113</v>
          </cell>
        </row>
        <row r="216">
          <cell r="A216" t="str">
            <v>60445S - NORTH COASTALPayroll Taxes</v>
          </cell>
          <cell r="C216" t="str">
            <v>60445S - NORTH COASTAL</v>
          </cell>
          <cell r="D216" t="str">
            <v>Payroll Taxes</v>
          </cell>
          <cell r="E216" t="str">
            <v>Actual:</v>
          </cell>
          <cell r="F216">
            <v>1465</v>
          </cell>
          <cell r="G216">
            <v>80</v>
          </cell>
          <cell r="H216">
            <v>2349</v>
          </cell>
          <cell r="I216">
            <v>675</v>
          </cell>
          <cell r="J216">
            <v>270</v>
          </cell>
          <cell r="K216">
            <v>824</v>
          </cell>
          <cell r="L216">
            <v>472</v>
          </cell>
          <cell r="M216">
            <v>2048</v>
          </cell>
          <cell r="N216">
            <v>68</v>
          </cell>
          <cell r="O216">
            <v>0</v>
          </cell>
          <cell r="P216">
            <v>0</v>
          </cell>
          <cell r="Q216">
            <v>0</v>
          </cell>
          <cell r="R216">
            <v>23636</v>
          </cell>
          <cell r="S216">
            <v>23636.12</v>
          </cell>
          <cell r="T216">
            <v>8251</v>
          </cell>
        </row>
        <row r="217">
          <cell r="A217"/>
          <cell r="B217" t="str">
            <v>60445S</v>
          </cell>
          <cell r="E217" t="str">
            <v>Sum:</v>
          </cell>
          <cell r="F217">
            <v>9695</v>
          </cell>
          <cell r="G217">
            <v>18106</v>
          </cell>
          <cell r="H217">
            <v>139267</v>
          </cell>
          <cell r="I217">
            <v>149008</v>
          </cell>
          <cell r="J217">
            <v>94653</v>
          </cell>
          <cell r="K217">
            <v>69263</v>
          </cell>
          <cell r="L217">
            <v>196535</v>
          </cell>
          <cell r="M217">
            <v>-63637</v>
          </cell>
          <cell r="N217">
            <v>6240</v>
          </cell>
          <cell r="O217">
            <v>1023</v>
          </cell>
          <cell r="P217">
            <v>845</v>
          </cell>
          <cell r="Q217">
            <v>10228</v>
          </cell>
          <cell r="R217">
            <v>935503</v>
          </cell>
          <cell r="S217">
            <v>926503</v>
          </cell>
          <cell r="T217">
            <v>631226</v>
          </cell>
        </row>
        <row r="218">
          <cell r="A218"/>
        </row>
        <row r="219">
          <cell r="A219" t="str">
            <v xml:space="preserve">60568S - SOUTH CENTRAL FL ADMINPayroll </v>
          </cell>
          <cell r="B219" t="str">
            <v>60568S</v>
          </cell>
          <cell r="C219" t="str">
            <v>60568S - SOUTH CENTRAL FL ADMIN</v>
          </cell>
          <cell r="D219" t="str">
            <v xml:space="preserve">Payroll </v>
          </cell>
          <cell r="E219" t="str">
            <v>Actual:</v>
          </cell>
          <cell r="F219">
            <v>294</v>
          </cell>
          <cell r="G219">
            <v>2406</v>
          </cell>
          <cell r="H219">
            <v>5776</v>
          </cell>
          <cell r="I219">
            <v>4287</v>
          </cell>
          <cell r="J219">
            <v>3002</v>
          </cell>
          <cell r="K219">
            <v>4276</v>
          </cell>
          <cell r="L219">
            <v>2496</v>
          </cell>
          <cell r="M219">
            <v>5665</v>
          </cell>
          <cell r="N219">
            <v>6563</v>
          </cell>
          <cell r="O219">
            <v>7076</v>
          </cell>
          <cell r="P219">
            <v>7529</v>
          </cell>
          <cell r="Q219">
            <v>3887</v>
          </cell>
          <cell r="R219">
            <v>37249</v>
          </cell>
          <cell r="S219">
            <v>37248.5</v>
          </cell>
          <cell r="T219">
            <v>53257</v>
          </cell>
        </row>
        <row r="220">
          <cell r="A220" t="str">
            <v>60568S - SOUTH CENTRAL FL ADMINPayroll OT</v>
          </cell>
          <cell r="C220" t="str">
            <v>60568S - SOUTH CENTRAL FL ADMIN</v>
          </cell>
          <cell r="D220" t="str">
            <v>Payroll OT</v>
          </cell>
          <cell r="E220" t="str">
            <v>Actual:</v>
          </cell>
          <cell r="F220">
            <v>29</v>
          </cell>
          <cell r="G220">
            <v>146</v>
          </cell>
          <cell r="H220">
            <v>339</v>
          </cell>
          <cell r="I220">
            <v>500</v>
          </cell>
          <cell r="J220">
            <v>530</v>
          </cell>
          <cell r="K220">
            <v>766</v>
          </cell>
          <cell r="L220">
            <v>175</v>
          </cell>
          <cell r="M220">
            <v>677</v>
          </cell>
          <cell r="N220">
            <v>503</v>
          </cell>
          <cell r="O220">
            <v>380</v>
          </cell>
          <cell r="P220">
            <v>141</v>
          </cell>
          <cell r="Q220">
            <v>1312</v>
          </cell>
          <cell r="R220">
            <v>0</v>
          </cell>
          <cell r="S220">
            <v>0</v>
          </cell>
          <cell r="T220">
            <v>5498</v>
          </cell>
        </row>
        <row r="221">
          <cell r="A221" t="str">
            <v>60568S - SOUTH CENTRAL FL ADMINBargaining Unit</v>
          </cell>
          <cell r="C221" t="str">
            <v>60568S - SOUTH CENTRAL FL ADMIN</v>
          </cell>
          <cell r="D221" t="str">
            <v>Bargaining Unit</v>
          </cell>
          <cell r="E221" t="str">
            <v>Actual:</v>
          </cell>
          <cell r="F221">
            <v>1397</v>
          </cell>
          <cell r="G221">
            <v>17067</v>
          </cell>
          <cell r="H221">
            <v>26958</v>
          </cell>
          <cell r="I221">
            <v>16189</v>
          </cell>
          <cell r="J221">
            <v>13920</v>
          </cell>
          <cell r="K221">
            <v>21571</v>
          </cell>
          <cell r="L221">
            <v>11191</v>
          </cell>
          <cell r="M221">
            <v>6375</v>
          </cell>
          <cell r="N221">
            <v>23198</v>
          </cell>
          <cell r="O221">
            <v>19729</v>
          </cell>
          <cell r="P221">
            <v>28465</v>
          </cell>
          <cell r="Q221">
            <v>18061</v>
          </cell>
          <cell r="R221">
            <v>168521</v>
          </cell>
          <cell r="S221">
            <v>168521.35</v>
          </cell>
          <cell r="T221">
            <v>204121</v>
          </cell>
        </row>
        <row r="222">
          <cell r="A222" t="str">
            <v>60568S - SOUTH CENTRAL FL ADMINBargaining Unit OT</v>
          </cell>
          <cell r="C222" t="str">
            <v>60568S - SOUTH CENTRAL FL ADMIN</v>
          </cell>
          <cell r="D222" t="str">
            <v>Bargaining Unit OT</v>
          </cell>
          <cell r="E222" t="str">
            <v>Actual:</v>
          </cell>
          <cell r="F222">
            <v>43</v>
          </cell>
          <cell r="G222">
            <v>514</v>
          </cell>
          <cell r="H222">
            <v>1675</v>
          </cell>
          <cell r="I222">
            <v>5118</v>
          </cell>
          <cell r="J222">
            <v>5017</v>
          </cell>
          <cell r="K222">
            <v>5996</v>
          </cell>
          <cell r="L222">
            <v>385</v>
          </cell>
          <cell r="M222">
            <v>2106</v>
          </cell>
          <cell r="N222">
            <v>407</v>
          </cell>
          <cell r="O222">
            <v>3138</v>
          </cell>
          <cell r="P222">
            <v>4007</v>
          </cell>
          <cell r="Q222">
            <v>8205</v>
          </cell>
          <cell r="R222">
            <v>0</v>
          </cell>
          <cell r="S222">
            <v>0</v>
          </cell>
          <cell r="T222">
            <v>36611</v>
          </cell>
        </row>
        <row r="223">
          <cell r="A223" t="str">
            <v>60568S - SOUTH CENTRAL FL ADMINContractors</v>
          </cell>
          <cell r="C223" t="str">
            <v>60568S - SOUTH CENTRAL FL ADMIN</v>
          </cell>
          <cell r="D223" t="str">
            <v>Contractors</v>
          </cell>
          <cell r="E223" t="str">
            <v>Actual:</v>
          </cell>
          <cell r="F223">
            <v>1766</v>
          </cell>
          <cell r="G223">
            <v>2</v>
          </cell>
          <cell r="H223">
            <v>400</v>
          </cell>
          <cell r="I223">
            <v>2721</v>
          </cell>
          <cell r="J223">
            <v>2557</v>
          </cell>
          <cell r="K223">
            <v>3142</v>
          </cell>
          <cell r="L223">
            <v>30265</v>
          </cell>
          <cell r="M223">
            <v>33386</v>
          </cell>
          <cell r="N223">
            <v>1591</v>
          </cell>
          <cell r="O223">
            <v>3568</v>
          </cell>
          <cell r="P223">
            <v>13006</v>
          </cell>
          <cell r="Q223">
            <v>2120</v>
          </cell>
          <cell r="R223">
            <v>92218</v>
          </cell>
          <cell r="S223">
            <v>192218.18</v>
          </cell>
          <cell r="T223">
            <v>94524</v>
          </cell>
        </row>
        <row r="224">
          <cell r="A224" t="str">
            <v>60568S - SOUTH CENTRAL FL ADMINMaterials w/ burdens</v>
          </cell>
          <cell r="C224" t="str">
            <v>60568S - SOUTH CENTRAL FL ADMIN</v>
          </cell>
          <cell r="D224" t="str">
            <v>Materials w/ burdens</v>
          </cell>
          <cell r="E224" t="str">
            <v>Actual:</v>
          </cell>
          <cell r="F224">
            <v>33345</v>
          </cell>
          <cell r="G224">
            <v>25517</v>
          </cell>
          <cell r="H224">
            <v>36230</v>
          </cell>
          <cell r="I224">
            <v>23840</v>
          </cell>
          <cell r="J224">
            <v>48573</v>
          </cell>
          <cell r="K224">
            <v>59602</v>
          </cell>
          <cell r="L224">
            <v>44209</v>
          </cell>
          <cell r="M224">
            <v>-13435</v>
          </cell>
          <cell r="N224">
            <v>51387</v>
          </cell>
          <cell r="O224">
            <v>54905</v>
          </cell>
          <cell r="P224">
            <v>11104</v>
          </cell>
          <cell r="Q224">
            <v>-444</v>
          </cell>
          <cell r="R224">
            <v>512688</v>
          </cell>
          <cell r="S224">
            <v>512688.36</v>
          </cell>
          <cell r="T224">
            <v>374833</v>
          </cell>
        </row>
        <row r="225">
          <cell r="A225" t="str">
            <v>60568S - SOUTH CENTRAL FL ADMINFleet</v>
          </cell>
          <cell r="C225" t="str">
            <v>60568S - SOUTH CENTRAL FL ADMIN</v>
          </cell>
          <cell r="D225" t="str">
            <v>Fleet</v>
          </cell>
          <cell r="E225" t="str">
            <v>Actual:</v>
          </cell>
          <cell r="F225">
            <v>666</v>
          </cell>
          <cell r="G225">
            <v>7070</v>
          </cell>
          <cell r="H225">
            <v>12964</v>
          </cell>
          <cell r="I225">
            <v>8562</v>
          </cell>
          <cell r="J225">
            <v>7163</v>
          </cell>
          <cell r="K225">
            <v>11727</v>
          </cell>
          <cell r="L225">
            <v>4378</v>
          </cell>
          <cell r="M225">
            <v>3196</v>
          </cell>
          <cell r="N225">
            <v>8736</v>
          </cell>
          <cell r="O225">
            <v>8700</v>
          </cell>
          <cell r="P225">
            <v>11604</v>
          </cell>
          <cell r="Q225">
            <v>9521</v>
          </cell>
          <cell r="R225">
            <v>0</v>
          </cell>
          <cell r="S225">
            <v>0</v>
          </cell>
          <cell r="T225">
            <v>94287</v>
          </cell>
        </row>
        <row r="226">
          <cell r="A226" t="str">
            <v>60568S - SOUTH CENTRAL FL ADMINOther</v>
          </cell>
          <cell r="C226" t="str">
            <v>60568S - SOUTH CENTRAL FL ADMIN</v>
          </cell>
          <cell r="D226" t="str">
            <v>Other</v>
          </cell>
          <cell r="E226" t="str">
            <v>Actual:</v>
          </cell>
          <cell r="F226">
            <v>90</v>
          </cell>
          <cell r="G226">
            <v>2368</v>
          </cell>
          <cell r="H226">
            <v>2336</v>
          </cell>
          <cell r="I226">
            <v>992</v>
          </cell>
          <cell r="J226">
            <v>1081</v>
          </cell>
          <cell r="K226">
            <v>1886</v>
          </cell>
          <cell r="L226">
            <v>769</v>
          </cell>
          <cell r="M226">
            <v>707</v>
          </cell>
          <cell r="N226">
            <v>1421</v>
          </cell>
          <cell r="O226">
            <v>244</v>
          </cell>
          <cell r="P226">
            <v>1792</v>
          </cell>
          <cell r="Q226">
            <v>255</v>
          </cell>
          <cell r="R226">
            <v>0</v>
          </cell>
          <cell r="S226">
            <v>0</v>
          </cell>
          <cell r="T226">
            <v>13941</v>
          </cell>
        </row>
        <row r="227">
          <cell r="A227" t="str">
            <v>60568S - SOUTH CENTRAL FL ADMINBurdens</v>
          </cell>
          <cell r="C227" t="str">
            <v>60568S - SOUTH CENTRAL FL ADMIN</v>
          </cell>
          <cell r="D227" t="str">
            <v>Burdens</v>
          </cell>
          <cell r="E227" t="str">
            <v>Actual:</v>
          </cell>
          <cell r="F227">
            <v>474</v>
          </cell>
          <cell r="G227">
            <v>5452</v>
          </cell>
          <cell r="H227">
            <v>9166</v>
          </cell>
          <cell r="I227">
            <v>5734</v>
          </cell>
          <cell r="J227">
            <v>4738</v>
          </cell>
          <cell r="K227">
            <v>7237</v>
          </cell>
          <cell r="L227">
            <v>3833</v>
          </cell>
          <cell r="M227">
            <v>3371</v>
          </cell>
          <cell r="N227">
            <v>8333</v>
          </cell>
          <cell r="O227">
            <v>7505</v>
          </cell>
          <cell r="P227">
            <v>10078</v>
          </cell>
          <cell r="Q227">
            <v>6146</v>
          </cell>
          <cell r="R227">
            <v>57616</v>
          </cell>
          <cell r="S227">
            <v>57615.57</v>
          </cell>
          <cell r="T227">
            <v>72067</v>
          </cell>
        </row>
        <row r="228">
          <cell r="A228" t="str">
            <v>60568S - SOUTH CENTRAL FL ADMINExceptional Hrs</v>
          </cell>
          <cell r="C228" t="str">
            <v>60568S - SOUTH CENTRAL FL ADMIN</v>
          </cell>
          <cell r="D228" t="str">
            <v>Exceptional Hrs</v>
          </cell>
          <cell r="E228" t="str">
            <v>Actual:</v>
          </cell>
          <cell r="F228">
            <v>269</v>
          </cell>
          <cell r="G228">
            <v>3094</v>
          </cell>
          <cell r="H228">
            <v>5201</v>
          </cell>
          <cell r="I228">
            <v>3254</v>
          </cell>
          <cell r="J228">
            <v>2689</v>
          </cell>
          <cell r="K228">
            <v>4107</v>
          </cell>
          <cell r="L228">
            <v>2175</v>
          </cell>
          <cell r="M228">
            <v>1913</v>
          </cell>
          <cell r="N228">
            <v>4729</v>
          </cell>
          <cell r="O228">
            <v>4259</v>
          </cell>
          <cell r="P228">
            <v>5720</v>
          </cell>
          <cell r="Q228">
            <v>3488</v>
          </cell>
          <cell r="R228">
            <v>32697</v>
          </cell>
          <cell r="S228">
            <v>32696.82</v>
          </cell>
          <cell r="T228">
            <v>40898</v>
          </cell>
        </row>
        <row r="229">
          <cell r="A229" t="str">
            <v>60568S - SOUTH CENTRAL FL ADMINPayroll Taxes</v>
          </cell>
          <cell r="C229" t="str">
            <v>60568S - SOUTH CENTRAL FL ADMIN</v>
          </cell>
          <cell r="D229" t="str">
            <v>Payroll Taxes</v>
          </cell>
          <cell r="E229" t="str">
            <v>Actual:</v>
          </cell>
          <cell r="F229">
            <v>158</v>
          </cell>
          <cell r="G229">
            <v>1808</v>
          </cell>
          <cell r="H229">
            <v>3120</v>
          </cell>
          <cell r="I229">
            <v>2343</v>
          </cell>
          <cell r="J229">
            <v>2018</v>
          </cell>
          <cell r="K229">
            <v>2928</v>
          </cell>
          <cell r="L229">
            <v>1279</v>
          </cell>
          <cell r="M229">
            <v>1331</v>
          </cell>
          <cell r="N229">
            <v>2754</v>
          </cell>
          <cell r="O229">
            <v>2723</v>
          </cell>
          <cell r="P229">
            <v>3605</v>
          </cell>
          <cell r="Q229">
            <v>2826</v>
          </cell>
          <cell r="R229">
            <v>18478</v>
          </cell>
          <cell r="S229">
            <v>18478.14</v>
          </cell>
          <cell r="T229">
            <v>26893</v>
          </cell>
        </row>
        <row r="288">
          <cell r="A288" t="str">
            <v>NEW CUSTOMER WORK</v>
          </cell>
        </row>
        <row r="289">
          <cell r="D289" t="str">
            <v>Resource Type Groupings</v>
          </cell>
          <cell r="F289" t="str">
            <v>Jan</v>
          </cell>
          <cell r="G289" t="str">
            <v>Feb</v>
          </cell>
          <cell r="H289" t="str">
            <v>Mar</v>
          </cell>
          <cell r="I289" t="str">
            <v>Apr</v>
          </cell>
          <cell r="J289" t="str">
            <v>May</v>
          </cell>
          <cell r="K289" t="str">
            <v>Jun</v>
          </cell>
          <cell r="L289" t="str">
            <v>Jul</v>
          </cell>
          <cell r="M289" t="str">
            <v>Aug</v>
          </cell>
          <cell r="N289" t="str">
            <v>Sep</v>
          </cell>
          <cell r="O289" t="str">
            <v>Oct</v>
          </cell>
          <cell r="P289" t="str">
            <v>Nov</v>
          </cell>
          <cell r="Q289" t="str">
            <v>Dec</v>
          </cell>
          <cell r="R289" t="str">
            <v>Annual Budget</v>
          </cell>
          <cell r="S289" t="str">
            <v>Projection</v>
          </cell>
        </row>
        <row r="290">
          <cell r="A290" t="str">
            <v xml:space="preserve">60379S - SOUTH COASTALPayroll </v>
          </cell>
          <cell r="B290" t="str">
            <v>60379S</v>
          </cell>
          <cell r="C290" t="str">
            <v>60379S - SOUTH COASTAL</v>
          </cell>
          <cell r="D290" t="str">
            <v xml:space="preserve">Payroll </v>
          </cell>
          <cell r="E290" t="str">
            <v>Actual:</v>
          </cell>
          <cell r="F290">
            <v>49094</v>
          </cell>
          <cell r="G290">
            <v>55332</v>
          </cell>
          <cell r="H290">
            <v>58496</v>
          </cell>
          <cell r="I290">
            <v>52841</v>
          </cell>
          <cell r="J290">
            <v>54950</v>
          </cell>
          <cell r="K290">
            <v>63100</v>
          </cell>
          <cell r="L290">
            <v>53480</v>
          </cell>
          <cell r="M290">
            <v>82099</v>
          </cell>
          <cell r="N290">
            <v>48335</v>
          </cell>
          <cell r="O290">
            <v>47592</v>
          </cell>
          <cell r="P290">
            <v>52437</v>
          </cell>
          <cell r="Q290">
            <v>51540</v>
          </cell>
          <cell r="R290">
            <v>585316</v>
          </cell>
          <cell r="S290">
            <v>585316.28</v>
          </cell>
          <cell r="T290">
            <v>669296</v>
          </cell>
        </row>
        <row r="291">
          <cell r="A291" t="str">
            <v>60379S - SOUTH COASTALPayroll OT</v>
          </cell>
          <cell r="C291" t="str">
            <v>60379S - SOUTH COASTAL</v>
          </cell>
          <cell r="D291" t="str">
            <v>Payroll OT</v>
          </cell>
          <cell r="E291" t="str">
            <v>Actual:</v>
          </cell>
          <cell r="F291">
            <v>1145</v>
          </cell>
          <cell r="G291">
            <v>2316</v>
          </cell>
          <cell r="H291">
            <v>1349</v>
          </cell>
          <cell r="I291">
            <v>1095</v>
          </cell>
          <cell r="J291">
            <v>856</v>
          </cell>
          <cell r="K291">
            <v>802</v>
          </cell>
          <cell r="L291">
            <v>1387</v>
          </cell>
          <cell r="M291">
            <v>1653</v>
          </cell>
          <cell r="N291">
            <v>1651</v>
          </cell>
          <cell r="O291">
            <v>1478</v>
          </cell>
          <cell r="P291">
            <v>1969</v>
          </cell>
          <cell r="Q291">
            <v>1282</v>
          </cell>
          <cell r="R291">
            <v>12093</v>
          </cell>
          <cell r="S291">
            <v>12093.01</v>
          </cell>
          <cell r="T291">
            <v>16983</v>
          </cell>
        </row>
        <row r="292">
          <cell r="A292" t="str">
            <v>60379S - SOUTH COASTALBargaining Unit</v>
          </cell>
          <cell r="C292" t="str">
            <v>60379S - SOUTH COASTAL</v>
          </cell>
          <cell r="D292" t="str">
            <v>Bargaining Unit</v>
          </cell>
          <cell r="E292" t="str">
            <v>Actual:</v>
          </cell>
          <cell r="F292">
            <v>89343</v>
          </cell>
          <cell r="G292">
            <v>90566</v>
          </cell>
          <cell r="H292">
            <v>88781</v>
          </cell>
          <cell r="I292">
            <v>73488</v>
          </cell>
          <cell r="J292">
            <v>89596</v>
          </cell>
          <cell r="K292">
            <v>87957</v>
          </cell>
          <cell r="L292">
            <v>56397</v>
          </cell>
          <cell r="M292">
            <v>114897</v>
          </cell>
          <cell r="N292">
            <v>68285</v>
          </cell>
          <cell r="O292">
            <v>91151</v>
          </cell>
          <cell r="P292">
            <v>77015</v>
          </cell>
          <cell r="Q292">
            <v>103782</v>
          </cell>
          <cell r="R292">
            <v>1517251</v>
          </cell>
          <cell r="S292">
            <v>1517250.58</v>
          </cell>
          <cell r="T292">
            <v>1031258</v>
          </cell>
        </row>
        <row r="293">
          <cell r="A293" t="str">
            <v>60379S - SOUTH COASTALBargaining Unit OT</v>
          </cell>
          <cell r="C293" t="str">
            <v>60379S - SOUTH COASTAL</v>
          </cell>
          <cell r="D293" t="str">
            <v>Bargaining Unit OT</v>
          </cell>
          <cell r="E293" t="str">
            <v>Actual:</v>
          </cell>
          <cell r="F293">
            <v>16839</v>
          </cell>
          <cell r="G293">
            <v>10420</v>
          </cell>
          <cell r="H293">
            <v>7218</v>
          </cell>
          <cell r="I293">
            <v>9820</v>
          </cell>
          <cell r="J293">
            <v>10846</v>
          </cell>
          <cell r="K293">
            <v>18295</v>
          </cell>
          <cell r="L293">
            <v>14729</v>
          </cell>
          <cell r="M293">
            <v>23883</v>
          </cell>
          <cell r="N293">
            <v>14090</v>
          </cell>
          <cell r="O293">
            <v>14758</v>
          </cell>
          <cell r="P293">
            <v>12624</v>
          </cell>
          <cell r="Q293">
            <v>17202</v>
          </cell>
          <cell r="R293">
            <v>263390</v>
          </cell>
          <cell r="S293">
            <v>263389.90000000002</v>
          </cell>
          <cell r="T293">
            <v>170724</v>
          </cell>
        </row>
        <row r="294">
          <cell r="A294" t="str">
            <v>60379S - SOUTH COASTALContractors</v>
          </cell>
          <cell r="C294" t="str">
            <v>60379S - SOUTH COASTAL</v>
          </cell>
          <cell r="D294" t="str">
            <v>Contractors</v>
          </cell>
          <cell r="E294" t="str">
            <v>Actual:</v>
          </cell>
          <cell r="F294">
            <v>85016</v>
          </cell>
          <cell r="G294">
            <v>131586</v>
          </cell>
          <cell r="H294">
            <v>249323</v>
          </cell>
          <cell r="I294">
            <v>117617</v>
          </cell>
          <cell r="J294">
            <v>139801</v>
          </cell>
          <cell r="K294">
            <v>166656</v>
          </cell>
          <cell r="L294">
            <v>125392</v>
          </cell>
          <cell r="M294">
            <v>250821</v>
          </cell>
          <cell r="N294">
            <v>190416</v>
          </cell>
          <cell r="O294">
            <v>99103</v>
          </cell>
          <cell r="P294">
            <v>82441</v>
          </cell>
          <cell r="Q294">
            <v>80174</v>
          </cell>
          <cell r="R294">
            <v>1707374</v>
          </cell>
          <cell r="S294">
            <v>1707374</v>
          </cell>
          <cell r="T294">
            <v>1718346</v>
          </cell>
        </row>
        <row r="295">
          <cell r="A295" t="str">
            <v>60379S - SOUTH COASTALMaterials w/ burdens</v>
          </cell>
          <cell r="C295" t="str">
            <v>60379S - SOUTH COASTAL</v>
          </cell>
          <cell r="D295" t="str">
            <v>Materials w/ burdens</v>
          </cell>
          <cell r="E295" t="str">
            <v>Actual:</v>
          </cell>
          <cell r="F295">
            <v>117203</v>
          </cell>
          <cell r="G295">
            <v>215709</v>
          </cell>
          <cell r="H295">
            <v>108214</v>
          </cell>
          <cell r="I295">
            <v>135684</v>
          </cell>
          <cell r="J295">
            <v>150419</v>
          </cell>
          <cell r="K295">
            <v>131041</v>
          </cell>
          <cell r="L295">
            <v>55116</v>
          </cell>
          <cell r="M295">
            <v>107906</v>
          </cell>
          <cell r="N295">
            <v>122411</v>
          </cell>
          <cell r="O295">
            <v>219763</v>
          </cell>
          <cell r="P295">
            <v>65375</v>
          </cell>
          <cell r="Q295">
            <v>51413</v>
          </cell>
          <cell r="R295">
            <v>2189065</v>
          </cell>
          <cell r="S295">
            <v>2189065.36</v>
          </cell>
          <cell r="T295">
            <v>1480254</v>
          </cell>
        </row>
        <row r="296">
          <cell r="A296" t="str">
            <v>60379S - SOUTH COASTALFleet</v>
          </cell>
          <cell r="C296" t="str">
            <v>60379S - SOUTH COASTAL</v>
          </cell>
          <cell r="D296" t="str">
            <v>Fleet</v>
          </cell>
          <cell r="E296" t="str">
            <v>Actual:</v>
          </cell>
          <cell r="F296">
            <v>47323</v>
          </cell>
          <cell r="G296">
            <v>48702</v>
          </cell>
          <cell r="H296">
            <v>50476</v>
          </cell>
          <cell r="I296">
            <v>44434</v>
          </cell>
          <cell r="J296">
            <v>52243</v>
          </cell>
          <cell r="K296">
            <v>52171</v>
          </cell>
          <cell r="L296">
            <v>36829</v>
          </cell>
          <cell r="M296">
            <v>61142</v>
          </cell>
          <cell r="N296">
            <v>35172</v>
          </cell>
          <cell r="O296">
            <v>44702</v>
          </cell>
          <cell r="P296">
            <v>41402</v>
          </cell>
          <cell r="Q296">
            <v>62222</v>
          </cell>
          <cell r="R296">
            <v>806816</v>
          </cell>
          <cell r="S296">
            <v>806815.92</v>
          </cell>
          <cell r="T296">
            <v>576818</v>
          </cell>
        </row>
        <row r="297">
          <cell r="A297" t="str">
            <v>60379S - SOUTH COASTALOther</v>
          </cell>
          <cell r="C297" t="str">
            <v>60379S - SOUTH COASTAL</v>
          </cell>
          <cell r="D297" t="str">
            <v>Other</v>
          </cell>
          <cell r="E297" t="str">
            <v>Actual:</v>
          </cell>
          <cell r="F297">
            <v>2181</v>
          </cell>
          <cell r="G297">
            <v>2209</v>
          </cell>
          <cell r="H297">
            <v>2596</v>
          </cell>
          <cell r="I297">
            <v>2782</v>
          </cell>
          <cell r="J297">
            <v>124</v>
          </cell>
          <cell r="K297">
            <v>3283</v>
          </cell>
          <cell r="L297">
            <v>4653</v>
          </cell>
          <cell r="M297">
            <v>4373</v>
          </cell>
          <cell r="N297">
            <v>2842</v>
          </cell>
          <cell r="O297">
            <v>2710</v>
          </cell>
          <cell r="P297">
            <v>3911</v>
          </cell>
          <cell r="Q297">
            <v>5928</v>
          </cell>
          <cell r="R297">
            <v>42278</v>
          </cell>
          <cell r="S297">
            <v>-1249239.22</v>
          </cell>
          <cell r="T297">
            <v>37592</v>
          </cell>
        </row>
        <row r="298">
          <cell r="A298" t="str">
            <v>60379S - SOUTH COASTALCIAC</v>
          </cell>
          <cell r="C298" t="str">
            <v>60379S - SOUTH COASTAL</v>
          </cell>
          <cell r="D298" t="str">
            <v>CIAC</v>
          </cell>
          <cell r="E298" t="str">
            <v>Actual:</v>
          </cell>
          <cell r="F298">
            <v>-155358</v>
          </cell>
          <cell r="G298">
            <v>-220464</v>
          </cell>
          <cell r="H298">
            <v>-133448</v>
          </cell>
          <cell r="I298">
            <v>-112458</v>
          </cell>
          <cell r="J298">
            <v>-72820</v>
          </cell>
          <cell r="K298">
            <v>-168874</v>
          </cell>
          <cell r="L298">
            <v>-80658</v>
          </cell>
          <cell r="M298">
            <v>-180113</v>
          </cell>
          <cell r="N298">
            <v>-101770</v>
          </cell>
          <cell r="O298">
            <v>-99519</v>
          </cell>
          <cell r="P298">
            <v>-96525</v>
          </cell>
          <cell r="Q298">
            <v>-60645</v>
          </cell>
          <cell r="R298">
            <v>-1922366</v>
          </cell>
          <cell r="S298">
            <v>-1922366.04</v>
          </cell>
          <cell r="T298">
            <v>-1482652</v>
          </cell>
        </row>
        <row r="299">
          <cell r="A299"/>
          <cell r="B299" t="str">
            <v>60379S</v>
          </cell>
          <cell r="E299" t="str">
            <v>Sum:</v>
          </cell>
          <cell r="F299">
            <v>252787</v>
          </cell>
          <cell r="G299">
            <v>336375</v>
          </cell>
          <cell r="H299">
            <v>433004</v>
          </cell>
          <cell r="I299">
            <v>325303</v>
          </cell>
          <cell r="J299">
            <v>426017</v>
          </cell>
          <cell r="K299">
            <v>354431</v>
          </cell>
          <cell r="L299">
            <v>267322</v>
          </cell>
          <cell r="M299">
            <v>466663</v>
          </cell>
          <cell r="N299">
            <v>381432</v>
          </cell>
          <cell r="O299">
            <v>421739</v>
          </cell>
          <cell r="P299">
            <v>240650</v>
          </cell>
          <cell r="Q299">
            <v>312899</v>
          </cell>
          <cell r="R299">
            <v>5201217</v>
          </cell>
          <cell r="S299">
            <v>3909700</v>
          </cell>
          <cell r="T299">
            <v>4218622</v>
          </cell>
        </row>
        <row r="300">
          <cell r="A300"/>
        </row>
        <row r="301">
          <cell r="A301" t="str">
            <v xml:space="preserve">60413S - NORTH CENT FL ADMINPayroll </v>
          </cell>
          <cell r="B301" t="str">
            <v>60413S</v>
          </cell>
          <cell r="C301" t="str">
            <v>60413S - NORTH CENT FL ADMIN</v>
          </cell>
          <cell r="D301" t="str">
            <v xml:space="preserve">Payroll </v>
          </cell>
          <cell r="E301" t="str">
            <v>Actual:</v>
          </cell>
          <cell r="F301">
            <v>99218</v>
          </cell>
          <cell r="G301">
            <v>109600</v>
          </cell>
          <cell r="H301">
            <v>108664</v>
          </cell>
          <cell r="I301">
            <v>107209</v>
          </cell>
          <cell r="J301">
            <v>111645</v>
          </cell>
          <cell r="K301">
            <v>74738</v>
          </cell>
          <cell r="L301">
            <v>86173</v>
          </cell>
          <cell r="M301">
            <v>152781</v>
          </cell>
          <cell r="N301">
            <v>91710</v>
          </cell>
          <cell r="O301">
            <v>78828</v>
          </cell>
          <cell r="P301">
            <v>90152</v>
          </cell>
          <cell r="Q301">
            <v>95814</v>
          </cell>
          <cell r="R301">
            <v>304980</v>
          </cell>
          <cell r="S301">
            <v>304980.39</v>
          </cell>
          <cell r="T301">
            <v>1206532</v>
          </cell>
        </row>
        <row r="302">
          <cell r="A302" t="str">
            <v>60413S - NORTH CENT FL ADMINPayroll OT</v>
          </cell>
          <cell r="C302" t="str">
            <v>60413S - NORTH CENT FL ADMIN</v>
          </cell>
          <cell r="D302" t="str">
            <v>Payroll OT</v>
          </cell>
          <cell r="E302" t="str">
            <v>Actual:</v>
          </cell>
          <cell r="F302">
            <v>3044</v>
          </cell>
          <cell r="G302">
            <v>4261</v>
          </cell>
          <cell r="H302">
            <v>2689</v>
          </cell>
          <cell r="I302">
            <v>3565</v>
          </cell>
          <cell r="J302">
            <v>7924</v>
          </cell>
          <cell r="K302">
            <v>2306</v>
          </cell>
          <cell r="L302">
            <v>4745</v>
          </cell>
          <cell r="M302">
            <v>12284</v>
          </cell>
          <cell r="N302">
            <v>5298</v>
          </cell>
          <cell r="O302">
            <v>3555</v>
          </cell>
          <cell r="P302">
            <v>4056</v>
          </cell>
          <cell r="Q302">
            <v>3862</v>
          </cell>
          <cell r="R302">
            <v>0</v>
          </cell>
          <cell r="S302">
            <v>0</v>
          </cell>
          <cell r="T302">
            <v>57589</v>
          </cell>
        </row>
        <row r="303">
          <cell r="A303" t="str">
            <v>60413S - NORTH CENT FL ADMINBargaining Unit</v>
          </cell>
          <cell r="C303" t="str">
            <v>60413S - NORTH CENT FL ADMIN</v>
          </cell>
          <cell r="D303" t="str">
            <v>Bargaining Unit</v>
          </cell>
          <cell r="E303" t="str">
            <v>Actual:</v>
          </cell>
          <cell r="F303">
            <v>186957</v>
          </cell>
          <cell r="G303">
            <v>187270</v>
          </cell>
          <cell r="H303">
            <v>214763</v>
          </cell>
          <cell r="I303">
            <v>189996</v>
          </cell>
          <cell r="J303">
            <v>205740</v>
          </cell>
          <cell r="K303">
            <v>106199</v>
          </cell>
          <cell r="L303">
            <v>151136</v>
          </cell>
          <cell r="M303">
            <v>222671</v>
          </cell>
          <cell r="N303">
            <v>166404</v>
          </cell>
          <cell r="O303">
            <v>160949</v>
          </cell>
          <cell r="P303">
            <v>158435</v>
          </cell>
          <cell r="Q303">
            <v>196716</v>
          </cell>
          <cell r="R303">
            <v>2248315</v>
          </cell>
          <cell r="S303">
            <v>2248314.98</v>
          </cell>
          <cell r="T303">
            <v>2147236</v>
          </cell>
        </row>
        <row r="304">
          <cell r="A304" t="str">
            <v>60413S - NORTH CENT FL ADMINBargaining Unit OT</v>
          </cell>
          <cell r="C304" t="str">
            <v>60413S - NORTH CENT FL ADMIN</v>
          </cell>
          <cell r="D304" t="str">
            <v>Bargaining Unit OT</v>
          </cell>
          <cell r="E304" t="str">
            <v>Actual:</v>
          </cell>
          <cell r="F304">
            <v>29322</v>
          </cell>
          <cell r="G304">
            <v>17530</v>
          </cell>
          <cell r="H304">
            <v>18665</v>
          </cell>
          <cell r="I304">
            <v>23502</v>
          </cell>
          <cell r="J304">
            <v>27406</v>
          </cell>
          <cell r="K304">
            <v>19656</v>
          </cell>
          <cell r="L304">
            <v>24486</v>
          </cell>
          <cell r="M304">
            <v>40783</v>
          </cell>
          <cell r="N304">
            <v>17603</v>
          </cell>
          <cell r="O304">
            <v>17796</v>
          </cell>
          <cell r="P304">
            <v>35484</v>
          </cell>
          <cell r="Q304">
            <v>56752</v>
          </cell>
          <cell r="R304">
            <v>281699</v>
          </cell>
          <cell r="S304">
            <v>281699.03000000003</v>
          </cell>
          <cell r="T304">
            <v>328985</v>
          </cell>
        </row>
        <row r="305">
          <cell r="A305" t="str">
            <v>60413S - NORTH CENT FL ADMINContractors</v>
          </cell>
          <cell r="C305" t="str">
            <v>60413S - NORTH CENT FL ADMIN</v>
          </cell>
          <cell r="D305" t="str">
            <v>Contractors</v>
          </cell>
          <cell r="E305" t="str">
            <v>Actual:</v>
          </cell>
          <cell r="F305">
            <v>266824</v>
          </cell>
          <cell r="G305">
            <v>207083</v>
          </cell>
          <cell r="H305">
            <v>360074</v>
          </cell>
          <cell r="I305">
            <v>455001</v>
          </cell>
          <cell r="J305">
            <v>344802</v>
          </cell>
          <cell r="K305">
            <v>236050</v>
          </cell>
          <cell r="L305">
            <v>196648</v>
          </cell>
          <cell r="M305">
            <v>341589</v>
          </cell>
          <cell r="N305">
            <v>376074</v>
          </cell>
          <cell r="O305">
            <v>237494</v>
          </cell>
          <cell r="P305">
            <v>180168</v>
          </cell>
          <cell r="Q305">
            <v>242847</v>
          </cell>
          <cell r="R305">
            <v>2911813</v>
          </cell>
          <cell r="S305">
            <v>2911812.96</v>
          </cell>
          <cell r="T305">
            <v>3444654</v>
          </cell>
        </row>
        <row r="306">
          <cell r="A306" t="str">
            <v>60413S - NORTH CENT FL ADMINMaterials w/ burdens</v>
          </cell>
          <cell r="C306" t="str">
            <v>60413S - NORTH CENT FL ADMIN</v>
          </cell>
          <cell r="D306" t="str">
            <v>Materials w/ burdens</v>
          </cell>
          <cell r="E306" t="str">
            <v>Actual:</v>
          </cell>
          <cell r="F306">
            <v>362716</v>
          </cell>
          <cell r="G306">
            <v>395866</v>
          </cell>
          <cell r="H306">
            <v>621023</v>
          </cell>
          <cell r="I306">
            <v>557042</v>
          </cell>
          <cell r="J306">
            <v>760151</v>
          </cell>
          <cell r="K306">
            <v>69063</v>
          </cell>
          <cell r="L306">
            <v>374004</v>
          </cell>
          <cell r="M306">
            <v>392381</v>
          </cell>
          <cell r="N306">
            <v>300730</v>
          </cell>
          <cell r="O306">
            <v>439106</v>
          </cell>
          <cell r="P306">
            <v>218804</v>
          </cell>
          <cell r="Q306">
            <v>150758</v>
          </cell>
          <cell r="R306">
            <v>4669240</v>
          </cell>
          <cell r="S306">
            <v>4669240.49</v>
          </cell>
          <cell r="T306">
            <v>4641644</v>
          </cell>
        </row>
        <row r="307">
          <cell r="A307" t="str">
            <v>60413S - NORTH CENT FL ADMINFleet</v>
          </cell>
          <cell r="C307" t="str">
            <v>60413S - NORTH CENT FL ADMIN</v>
          </cell>
          <cell r="D307" t="str">
            <v>Fleet</v>
          </cell>
          <cell r="E307" t="str">
            <v>Actual:</v>
          </cell>
          <cell r="F307">
            <v>93284</v>
          </cell>
          <cell r="G307">
            <v>99690</v>
          </cell>
          <cell r="H307">
            <v>177540</v>
          </cell>
          <cell r="I307">
            <v>102044</v>
          </cell>
          <cell r="J307">
            <v>99863</v>
          </cell>
          <cell r="K307">
            <v>54226</v>
          </cell>
          <cell r="L307">
            <v>80058</v>
          </cell>
          <cell r="M307">
            <v>118305</v>
          </cell>
          <cell r="N307">
            <v>78428</v>
          </cell>
          <cell r="O307">
            <v>75470</v>
          </cell>
          <cell r="P307">
            <v>81950</v>
          </cell>
          <cell r="Q307">
            <v>111752</v>
          </cell>
          <cell r="R307">
            <v>974207</v>
          </cell>
          <cell r="S307">
            <v>974207.12</v>
          </cell>
          <cell r="T307">
            <v>1172610</v>
          </cell>
        </row>
        <row r="308">
          <cell r="A308" t="str">
            <v>60413S - NORTH CENT FL ADMINOther</v>
          </cell>
          <cell r="C308" t="str">
            <v>60413S - NORTH CENT FL ADMIN</v>
          </cell>
          <cell r="D308" t="str">
            <v>Other</v>
          </cell>
          <cell r="E308" t="str">
            <v>Actual:</v>
          </cell>
          <cell r="F308">
            <v>3504</v>
          </cell>
          <cell r="G308">
            <v>6868</v>
          </cell>
          <cell r="H308">
            <v>9305</v>
          </cell>
          <cell r="I308">
            <v>6123</v>
          </cell>
          <cell r="J308">
            <v>19543</v>
          </cell>
          <cell r="K308">
            <v>1171</v>
          </cell>
          <cell r="L308">
            <v>208800</v>
          </cell>
          <cell r="M308">
            <v>5305</v>
          </cell>
          <cell r="N308">
            <v>-203296</v>
          </cell>
          <cell r="O308">
            <v>4276</v>
          </cell>
          <cell r="P308">
            <v>5090</v>
          </cell>
          <cell r="Q308">
            <v>9510</v>
          </cell>
          <cell r="R308">
            <v>176594</v>
          </cell>
          <cell r="S308">
            <v>2345699.04</v>
          </cell>
          <cell r="T308">
            <v>76199</v>
          </cell>
        </row>
        <row r="309">
          <cell r="A309" t="str">
            <v>60413S - NORTH CENT FL ADMINBurdens</v>
          </cell>
          <cell r="C309" t="str">
            <v>60413S - NORTH CENT FL ADMIN</v>
          </cell>
          <cell r="D309" t="str">
            <v>Burdens</v>
          </cell>
          <cell r="E309" t="str">
            <v>Actual: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-463</v>
          </cell>
          <cell r="N309">
            <v>-508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-971</v>
          </cell>
        </row>
        <row r="310">
          <cell r="A310" t="str">
            <v>60413S - NORTH CENT FL ADMINCIAC</v>
          </cell>
          <cell r="C310" t="str">
            <v>60413S - NORTH CENT FL ADMIN</v>
          </cell>
          <cell r="D310" t="str">
            <v>CIAC</v>
          </cell>
          <cell r="E310" t="str">
            <v>Actual:</v>
          </cell>
          <cell r="F310">
            <v>-274466</v>
          </cell>
          <cell r="G310">
            <v>-434450</v>
          </cell>
          <cell r="H310">
            <v>-335219</v>
          </cell>
          <cell r="I310">
            <v>-301841</v>
          </cell>
          <cell r="J310">
            <v>-504871</v>
          </cell>
          <cell r="K310">
            <v>-248085</v>
          </cell>
          <cell r="L310">
            <v>-405926</v>
          </cell>
          <cell r="M310">
            <v>-557935</v>
          </cell>
          <cell r="N310">
            <v>-105684</v>
          </cell>
          <cell r="O310">
            <v>-298050</v>
          </cell>
          <cell r="P310">
            <v>-399906</v>
          </cell>
          <cell r="Q310">
            <v>-453001</v>
          </cell>
          <cell r="R310">
            <v>-5798361</v>
          </cell>
          <cell r="S310">
            <v>-4957055.88</v>
          </cell>
          <cell r="T310">
            <v>-4319434</v>
          </cell>
        </row>
        <row r="311">
          <cell r="A311" t="str">
            <v>60413S - NORTH CENT FL ADMINPayroll Taxes</v>
          </cell>
          <cell r="C311" t="str">
            <v>60413S - NORTH CENT FL ADMIN</v>
          </cell>
          <cell r="D311" t="str">
            <v>Payroll Taxes</v>
          </cell>
          <cell r="E311" t="str">
            <v>Actual: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-153</v>
          </cell>
          <cell r="N311">
            <v>-163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-316</v>
          </cell>
        </row>
        <row r="312">
          <cell r="A312"/>
          <cell r="B312" t="str">
            <v>60413S</v>
          </cell>
          <cell r="E312" t="str">
            <v>Sum:</v>
          </cell>
          <cell r="F312">
            <v>770403</v>
          </cell>
          <cell r="G312">
            <v>593720</v>
          </cell>
          <cell r="H312">
            <v>1177503</v>
          </cell>
          <cell r="I312">
            <v>1142642</v>
          </cell>
          <cell r="J312">
            <v>1072204</v>
          </cell>
          <cell r="K312">
            <v>315324</v>
          </cell>
          <cell r="L312">
            <v>720124</v>
          </cell>
          <cell r="M312">
            <v>727546</v>
          </cell>
          <cell r="N312">
            <v>726596</v>
          </cell>
          <cell r="O312">
            <v>719424</v>
          </cell>
          <cell r="P312">
            <v>374235</v>
          </cell>
          <cell r="Q312">
            <v>415010</v>
          </cell>
          <cell r="R312">
            <v>5768488</v>
          </cell>
          <cell r="S312">
            <v>8778898</v>
          </cell>
          <cell r="T312">
            <v>8754731</v>
          </cell>
        </row>
        <row r="313">
          <cell r="A313"/>
        </row>
        <row r="314">
          <cell r="A314" t="str">
            <v xml:space="preserve">60445S - NORTH COASTALPayroll </v>
          </cell>
          <cell r="B314" t="str">
            <v>60445S</v>
          </cell>
          <cell r="C314" t="str">
            <v>60445S - NORTH COASTAL</v>
          </cell>
          <cell r="D314" t="str">
            <v xml:space="preserve">Payroll </v>
          </cell>
          <cell r="E314" t="str">
            <v>Actual:</v>
          </cell>
          <cell r="F314">
            <v>58639</v>
          </cell>
          <cell r="G314">
            <v>57157</v>
          </cell>
          <cell r="H314">
            <v>59539</v>
          </cell>
          <cell r="I314">
            <v>56160</v>
          </cell>
          <cell r="J314">
            <v>58045</v>
          </cell>
          <cell r="K314">
            <v>54707</v>
          </cell>
          <cell r="L314">
            <v>48480</v>
          </cell>
          <cell r="M314">
            <v>81385</v>
          </cell>
          <cell r="N314">
            <v>53483</v>
          </cell>
          <cell r="O314">
            <v>48466</v>
          </cell>
          <cell r="P314">
            <v>49824</v>
          </cell>
          <cell r="Q314">
            <v>65554</v>
          </cell>
          <cell r="R314">
            <v>654302</v>
          </cell>
          <cell r="S314">
            <v>654301.6</v>
          </cell>
          <cell r="T314">
            <v>691439</v>
          </cell>
        </row>
        <row r="315">
          <cell r="A315" t="str">
            <v>60445S - NORTH COASTALPayroll OT</v>
          </cell>
          <cell r="C315" t="str">
            <v>60445S - NORTH COASTAL</v>
          </cell>
          <cell r="D315" t="str">
            <v>Payroll OT</v>
          </cell>
          <cell r="E315" t="str">
            <v>Actual:</v>
          </cell>
          <cell r="F315">
            <v>1270</v>
          </cell>
          <cell r="G315">
            <v>2667</v>
          </cell>
          <cell r="H315">
            <v>1511</v>
          </cell>
          <cell r="I315">
            <v>1201</v>
          </cell>
          <cell r="J315">
            <v>3316</v>
          </cell>
          <cell r="K315">
            <v>2285</v>
          </cell>
          <cell r="L315">
            <v>1826</v>
          </cell>
          <cell r="M315">
            <v>5116</v>
          </cell>
          <cell r="N315">
            <v>1554</v>
          </cell>
          <cell r="O315">
            <v>1479</v>
          </cell>
          <cell r="P315">
            <v>937</v>
          </cell>
          <cell r="Q315">
            <v>1838</v>
          </cell>
          <cell r="R315">
            <v>10907</v>
          </cell>
          <cell r="S315">
            <v>10907.35</v>
          </cell>
          <cell r="T315">
            <v>25000</v>
          </cell>
        </row>
        <row r="316">
          <cell r="A316" t="str">
            <v>60445S - NORTH COASTALBargaining Unit</v>
          </cell>
          <cell r="C316" t="str">
            <v>60445S - NORTH COASTAL</v>
          </cell>
          <cell r="D316" t="str">
            <v>Bargaining Unit</v>
          </cell>
          <cell r="E316" t="str">
            <v>Actual:</v>
          </cell>
          <cell r="F316">
            <v>121452</v>
          </cell>
          <cell r="G316">
            <v>141263</v>
          </cell>
          <cell r="H316">
            <v>130100</v>
          </cell>
          <cell r="I316">
            <v>125707</v>
          </cell>
          <cell r="J316">
            <v>140874</v>
          </cell>
          <cell r="K316">
            <v>117289</v>
          </cell>
          <cell r="L316">
            <v>100625</v>
          </cell>
          <cell r="M316">
            <v>179632</v>
          </cell>
          <cell r="N316">
            <v>126816</v>
          </cell>
          <cell r="O316">
            <v>128766</v>
          </cell>
          <cell r="P316">
            <v>103700</v>
          </cell>
          <cell r="Q316">
            <v>165110</v>
          </cell>
          <cell r="R316">
            <v>1465348</v>
          </cell>
          <cell r="S316">
            <v>1465347.94</v>
          </cell>
          <cell r="T316">
            <v>1581334</v>
          </cell>
        </row>
        <row r="317">
          <cell r="A317" t="str">
            <v>60445S - NORTH COASTALBargaining Unit OT</v>
          </cell>
          <cell r="C317" t="str">
            <v>60445S - NORTH COASTAL</v>
          </cell>
          <cell r="D317" t="str">
            <v>Bargaining Unit OT</v>
          </cell>
          <cell r="E317" t="str">
            <v>Actual:</v>
          </cell>
          <cell r="F317">
            <v>17726</v>
          </cell>
          <cell r="G317">
            <v>19916</v>
          </cell>
          <cell r="H317">
            <v>10877</v>
          </cell>
          <cell r="I317">
            <v>11778</v>
          </cell>
          <cell r="J317">
            <v>19979</v>
          </cell>
          <cell r="K317">
            <v>22447</v>
          </cell>
          <cell r="L317">
            <v>24961</v>
          </cell>
          <cell r="M317">
            <v>25016</v>
          </cell>
          <cell r="N317">
            <v>15939</v>
          </cell>
          <cell r="O317">
            <v>14474</v>
          </cell>
          <cell r="P317">
            <v>15107</v>
          </cell>
          <cell r="Q317">
            <v>21106</v>
          </cell>
          <cell r="R317">
            <v>266498</v>
          </cell>
          <cell r="S317">
            <v>266497.84999999998</v>
          </cell>
          <cell r="T317">
            <v>219326</v>
          </cell>
        </row>
        <row r="318">
          <cell r="A318" t="str">
            <v>60445S - NORTH COASTALContractors</v>
          </cell>
          <cell r="C318" t="str">
            <v>60445S - NORTH COASTAL</v>
          </cell>
          <cell r="D318" t="str">
            <v>Contractors</v>
          </cell>
          <cell r="E318" t="str">
            <v>Actual:</v>
          </cell>
          <cell r="F318">
            <v>245200</v>
          </cell>
          <cell r="G318">
            <v>167463</v>
          </cell>
          <cell r="H318">
            <v>190506</v>
          </cell>
          <cell r="I318">
            <v>218106</v>
          </cell>
          <cell r="J318">
            <v>235316</v>
          </cell>
          <cell r="K318">
            <v>190839</v>
          </cell>
          <cell r="L318">
            <v>258227</v>
          </cell>
          <cell r="M318">
            <v>249986</v>
          </cell>
          <cell r="N318">
            <v>109400</v>
          </cell>
          <cell r="O318">
            <v>231791</v>
          </cell>
          <cell r="P318">
            <v>155745</v>
          </cell>
          <cell r="Q318">
            <v>264964</v>
          </cell>
          <cell r="R318">
            <v>1234626</v>
          </cell>
          <cell r="S318">
            <v>1234626.3400000001</v>
          </cell>
          <cell r="T318">
            <v>2517543</v>
          </cell>
        </row>
        <row r="319">
          <cell r="A319" t="str">
            <v>60445S - NORTH COASTALMaterials w/ burdens</v>
          </cell>
          <cell r="C319" t="str">
            <v>60445S - NORTH COASTAL</v>
          </cell>
          <cell r="D319" t="str">
            <v>Materials w/ burdens</v>
          </cell>
          <cell r="E319" t="str">
            <v>Actual:</v>
          </cell>
          <cell r="F319">
            <v>228681</v>
          </cell>
          <cell r="G319">
            <v>341199</v>
          </cell>
          <cell r="H319">
            <v>361963</v>
          </cell>
          <cell r="I319">
            <v>381180</v>
          </cell>
          <cell r="J319">
            <v>370029</v>
          </cell>
          <cell r="K319">
            <v>220575</v>
          </cell>
          <cell r="L319">
            <v>351686</v>
          </cell>
          <cell r="M319">
            <v>278569</v>
          </cell>
          <cell r="N319">
            <v>196270</v>
          </cell>
          <cell r="O319">
            <v>251660</v>
          </cell>
          <cell r="P319">
            <v>127267</v>
          </cell>
          <cell r="Q319">
            <v>60252</v>
          </cell>
          <cell r="R319">
            <v>1879944</v>
          </cell>
          <cell r="S319">
            <v>1879944.14</v>
          </cell>
          <cell r="T319">
            <v>3169331</v>
          </cell>
        </row>
        <row r="320">
          <cell r="A320" t="str">
            <v>60445S - NORTH COASTALFleet</v>
          </cell>
          <cell r="C320" t="str">
            <v>60445S - NORTH COASTAL</v>
          </cell>
          <cell r="D320" t="str">
            <v>Fleet</v>
          </cell>
          <cell r="E320" t="str">
            <v>Actual:</v>
          </cell>
          <cell r="F320">
            <v>70141</v>
          </cell>
          <cell r="G320">
            <v>82301</v>
          </cell>
          <cell r="H320">
            <v>70530</v>
          </cell>
          <cell r="I320">
            <v>73129</v>
          </cell>
          <cell r="J320">
            <v>77762</v>
          </cell>
          <cell r="K320">
            <v>66102</v>
          </cell>
          <cell r="L320">
            <v>62024</v>
          </cell>
          <cell r="M320">
            <v>100670</v>
          </cell>
          <cell r="N320">
            <v>62882</v>
          </cell>
          <cell r="O320">
            <v>63426</v>
          </cell>
          <cell r="P320">
            <v>61912</v>
          </cell>
          <cell r="Q320">
            <v>100891</v>
          </cell>
          <cell r="R320">
            <v>832211</v>
          </cell>
          <cell r="S320">
            <v>832210.72</v>
          </cell>
          <cell r="T320">
            <v>891770</v>
          </cell>
        </row>
        <row r="321">
          <cell r="A321" t="str">
            <v>60445S - NORTH COASTALOther</v>
          </cell>
          <cell r="C321" t="str">
            <v>60445S - NORTH COASTAL</v>
          </cell>
          <cell r="D321" t="str">
            <v>Other</v>
          </cell>
          <cell r="E321" t="str">
            <v>Actual:</v>
          </cell>
          <cell r="F321">
            <v>-16870</v>
          </cell>
          <cell r="G321">
            <v>26479</v>
          </cell>
          <cell r="H321">
            <v>4711</v>
          </cell>
          <cell r="I321">
            <v>4045</v>
          </cell>
          <cell r="J321">
            <v>3837</v>
          </cell>
          <cell r="K321">
            <v>851</v>
          </cell>
          <cell r="L321">
            <v>4211</v>
          </cell>
          <cell r="M321">
            <v>9831</v>
          </cell>
          <cell r="N321">
            <v>3369</v>
          </cell>
          <cell r="O321">
            <v>3465</v>
          </cell>
          <cell r="P321">
            <v>3176</v>
          </cell>
          <cell r="Q321">
            <v>4146</v>
          </cell>
          <cell r="R321">
            <v>62027</v>
          </cell>
          <cell r="S321">
            <v>3321232.8</v>
          </cell>
          <cell r="T321">
            <v>51251</v>
          </cell>
        </row>
        <row r="322">
          <cell r="A322" t="str">
            <v>60445S - NORTH COASTALCIAC</v>
          </cell>
          <cell r="C322" t="str">
            <v>60445S - NORTH COASTAL</v>
          </cell>
          <cell r="D322" t="str">
            <v>CIAC</v>
          </cell>
          <cell r="E322" t="str">
            <v>Actual:</v>
          </cell>
          <cell r="F322">
            <v>-104674</v>
          </cell>
          <cell r="G322">
            <v>-530530</v>
          </cell>
          <cell r="H322">
            <v>-224584</v>
          </cell>
          <cell r="I322">
            <v>-177924</v>
          </cell>
          <cell r="J322">
            <v>-228458</v>
          </cell>
          <cell r="K322">
            <v>-294170</v>
          </cell>
          <cell r="L322">
            <v>-283710</v>
          </cell>
          <cell r="M322">
            <v>-134420</v>
          </cell>
          <cell r="N322">
            <v>-234770</v>
          </cell>
          <cell r="O322">
            <v>-242589</v>
          </cell>
          <cell r="P322">
            <v>-323632</v>
          </cell>
          <cell r="Q322">
            <v>-123726</v>
          </cell>
          <cell r="R322">
            <v>-2676860</v>
          </cell>
          <cell r="S322">
            <v>-2676860.04</v>
          </cell>
          <cell r="T322">
            <v>-2903187</v>
          </cell>
        </row>
        <row r="323">
          <cell r="A323"/>
          <cell r="B323" t="str">
            <v>60445S</v>
          </cell>
          <cell r="E323" t="str">
            <v>Sum:</v>
          </cell>
          <cell r="F323">
            <v>621565</v>
          </cell>
          <cell r="G323">
            <v>307915</v>
          </cell>
          <cell r="H323">
            <v>605154</v>
          </cell>
          <cell r="I323">
            <v>693382</v>
          </cell>
          <cell r="J323">
            <v>680700</v>
          </cell>
          <cell r="K323">
            <v>380926</v>
          </cell>
          <cell r="L323">
            <v>568331</v>
          </cell>
          <cell r="M323">
            <v>795786</v>
          </cell>
          <cell r="N323">
            <v>334942</v>
          </cell>
          <cell r="O323">
            <v>500937</v>
          </cell>
          <cell r="P323">
            <v>194036</v>
          </cell>
          <cell r="Q323">
            <v>560133</v>
          </cell>
          <cell r="R323">
            <v>3729003</v>
          </cell>
          <cell r="S323">
            <v>6988209</v>
          </cell>
          <cell r="T323">
            <v>6243807</v>
          </cell>
        </row>
        <row r="324">
          <cell r="A324"/>
        </row>
        <row r="325">
          <cell r="A325" t="str">
            <v xml:space="preserve">60568S - SOUTH CENTRAL FL ADMINPayroll </v>
          </cell>
          <cell r="B325" t="str">
            <v>60568S</v>
          </cell>
          <cell r="C325" t="str">
            <v>60568S - SOUTH CENTRAL FL ADMIN</v>
          </cell>
          <cell r="D325" t="str">
            <v xml:space="preserve">Payroll </v>
          </cell>
          <cell r="E325" t="str">
            <v>Actual:</v>
          </cell>
          <cell r="F325">
            <v>104246</v>
          </cell>
          <cell r="G325">
            <v>108022</v>
          </cell>
          <cell r="H325">
            <v>110290</v>
          </cell>
          <cell r="I325">
            <v>121602</v>
          </cell>
          <cell r="J325">
            <v>113740</v>
          </cell>
          <cell r="K325">
            <v>110151</v>
          </cell>
          <cell r="L325">
            <v>101674</v>
          </cell>
          <cell r="M325">
            <v>168277</v>
          </cell>
          <cell r="N325">
            <v>114931</v>
          </cell>
          <cell r="O325">
            <v>115524</v>
          </cell>
          <cell r="P325">
            <v>119078</v>
          </cell>
          <cell r="Q325">
            <v>146414</v>
          </cell>
          <cell r="R325">
            <v>1033997</v>
          </cell>
          <cell r="S325">
            <v>1033996.75</v>
          </cell>
          <cell r="T325">
            <v>1433949</v>
          </cell>
        </row>
        <row r="326">
          <cell r="A326" t="str">
            <v>60568S - SOUTH CENTRAL FL ADMINPayroll OT</v>
          </cell>
          <cell r="C326" t="str">
            <v>60568S - SOUTH CENTRAL FL ADMIN</v>
          </cell>
          <cell r="D326" t="str">
            <v>Payroll OT</v>
          </cell>
          <cell r="E326" t="str">
            <v>Actual:</v>
          </cell>
          <cell r="F326">
            <v>4905</v>
          </cell>
          <cell r="G326">
            <v>2450</v>
          </cell>
          <cell r="H326">
            <v>3307</v>
          </cell>
          <cell r="I326">
            <v>5901</v>
          </cell>
          <cell r="J326">
            <v>6825</v>
          </cell>
          <cell r="K326">
            <v>11330</v>
          </cell>
          <cell r="L326">
            <v>7719</v>
          </cell>
          <cell r="M326">
            <v>16566</v>
          </cell>
          <cell r="N326">
            <v>9451</v>
          </cell>
          <cell r="O326">
            <v>5228</v>
          </cell>
          <cell r="P326">
            <v>6488</v>
          </cell>
          <cell r="Q326">
            <v>9854</v>
          </cell>
          <cell r="R326">
            <v>3093</v>
          </cell>
          <cell r="S326">
            <v>3093.36</v>
          </cell>
          <cell r="T326">
            <v>90024</v>
          </cell>
        </row>
        <row r="327">
          <cell r="A327" t="str">
            <v>60568S - SOUTH CENTRAL FL ADMINBargaining Unit</v>
          </cell>
          <cell r="C327" t="str">
            <v>60568S - SOUTH CENTRAL FL ADMIN</v>
          </cell>
          <cell r="D327" t="str">
            <v>Bargaining Unit</v>
          </cell>
          <cell r="E327" t="str">
            <v>Actual:</v>
          </cell>
          <cell r="F327">
            <v>230792</v>
          </cell>
          <cell r="G327">
            <v>199544</v>
          </cell>
          <cell r="H327">
            <v>196542</v>
          </cell>
          <cell r="I327">
            <v>249915</v>
          </cell>
          <cell r="J327">
            <v>225586</v>
          </cell>
          <cell r="K327">
            <v>196743</v>
          </cell>
          <cell r="L327">
            <v>165068</v>
          </cell>
          <cell r="M327">
            <v>317066</v>
          </cell>
          <cell r="N327">
            <v>210262</v>
          </cell>
          <cell r="O327">
            <v>192832</v>
          </cell>
          <cell r="P327">
            <v>193177</v>
          </cell>
          <cell r="Q327">
            <v>258306</v>
          </cell>
          <cell r="R327">
            <v>2500072</v>
          </cell>
          <cell r="S327">
            <v>2500071.98</v>
          </cell>
          <cell r="T327">
            <v>2635833</v>
          </cell>
        </row>
        <row r="328">
          <cell r="A328" t="str">
            <v>60568S - SOUTH CENTRAL FL ADMINBargaining Unit OT</v>
          </cell>
          <cell r="C328" t="str">
            <v>60568S - SOUTH CENTRAL FL ADMIN</v>
          </cell>
          <cell r="D328" t="str">
            <v>Bargaining Unit OT</v>
          </cell>
          <cell r="E328" t="str">
            <v>Actual:</v>
          </cell>
          <cell r="F328">
            <v>53139</v>
          </cell>
          <cell r="G328">
            <v>23953</v>
          </cell>
          <cell r="H328">
            <v>43684</v>
          </cell>
          <cell r="I328">
            <v>59263</v>
          </cell>
          <cell r="J328">
            <v>45796</v>
          </cell>
          <cell r="K328">
            <v>55892</v>
          </cell>
          <cell r="L328">
            <v>63121</v>
          </cell>
          <cell r="M328">
            <v>80540</v>
          </cell>
          <cell r="N328">
            <v>44657</v>
          </cell>
          <cell r="O328">
            <v>22491</v>
          </cell>
          <cell r="P328">
            <v>67742</v>
          </cell>
          <cell r="Q328">
            <v>104619</v>
          </cell>
          <cell r="R328">
            <v>150465</v>
          </cell>
          <cell r="S328">
            <v>150464.78</v>
          </cell>
          <cell r="T328">
            <v>664897</v>
          </cell>
        </row>
        <row r="329">
          <cell r="A329" t="str">
            <v>60568S - SOUTH CENTRAL FL ADMINContractors</v>
          </cell>
          <cell r="C329" t="str">
            <v>60568S - SOUTH CENTRAL FL ADMIN</v>
          </cell>
          <cell r="D329" t="str">
            <v>Contractors</v>
          </cell>
          <cell r="E329" t="str">
            <v>Actual:</v>
          </cell>
          <cell r="F329">
            <v>162410</v>
          </cell>
          <cell r="G329">
            <v>359734</v>
          </cell>
          <cell r="H329">
            <v>371657</v>
          </cell>
          <cell r="I329">
            <v>528984</v>
          </cell>
          <cell r="J329">
            <v>348939</v>
          </cell>
          <cell r="K329">
            <v>444368</v>
          </cell>
          <cell r="L329">
            <v>583577</v>
          </cell>
          <cell r="M329">
            <v>373651</v>
          </cell>
          <cell r="N329">
            <v>591320</v>
          </cell>
          <cell r="O329">
            <v>502363</v>
          </cell>
          <cell r="P329">
            <v>426393</v>
          </cell>
          <cell r="Q329">
            <v>249685</v>
          </cell>
          <cell r="R329">
            <v>6703208</v>
          </cell>
          <cell r="S329">
            <v>5340207.88</v>
          </cell>
          <cell r="T329">
            <v>4943081</v>
          </cell>
        </row>
        <row r="330">
          <cell r="A330" t="str">
            <v>60568S - SOUTH CENTRAL FL ADMINMaterials w/ burdens</v>
          </cell>
          <cell r="C330" t="str">
            <v>60568S - SOUTH CENTRAL FL ADMIN</v>
          </cell>
          <cell r="D330" t="str">
            <v>Materials w/ burdens</v>
          </cell>
          <cell r="E330" t="str">
            <v>Actual:</v>
          </cell>
          <cell r="F330">
            <v>571059</v>
          </cell>
          <cell r="G330">
            <v>613100</v>
          </cell>
          <cell r="H330">
            <v>683702</v>
          </cell>
          <cell r="I330">
            <v>745142</v>
          </cell>
          <cell r="J330">
            <v>750695</v>
          </cell>
          <cell r="K330">
            <v>761778</v>
          </cell>
          <cell r="L330">
            <v>717001</v>
          </cell>
          <cell r="M330">
            <v>922043</v>
          </cell>
          <cell r="N330">
            <v>687217</v>
          </cell>
          <cell r="O330">
            <v>878318</v>
          </cell>
          <cell r="P330">
            <v>483391</v>
          </cell>
          <cell r="Q330">
            <v>445420</v>
          </cell>
          <cell r="R330">
            <v>7206978</v>
          </cell>
          <cell r="S330">
            <v>7206977.5300000003</v>
          </cell>
          <cell r="T330">
            <v>8258866</v>
          </cell>
        </row>
        <row r="331">
          <cell r="A331" t="str">
            <v>60568S - SOUTH CENTRAL FL ADMINFleet</v>
          </cell>
          <cell r="C331" t="str">
            <v>60568S - SOUTH CENTRAL FL ADMIN</v>
          </cell>
          <cell r="D331" t="str">
            <v>Fleet</v>
          </cell>
          <cell r="E331" t="str">
            <v>Actual:</v>
          </cell>
          <cell r="F331">
            <v>121833</v>
          </cell>
          <cell r="G331">
            <v>106425</v>
          </cell>
          <cell r="H331">
            <v>113647</v>
          </cell>
          <cell r="I331">
            <v>131998</v>
          </cell>
          <cell r="J331">
            <v>115622</v>
          </cell>
          <cell r="K331">
            <v>112902</v>
          </cell>
          <cell r="L331">
            <v>107857</v>
          </cell>
          <cell r="M331">
            <v>162628</v>
          </cell>
          <cell r="N331">
            <v>101536</v>
          </cell>
          <cell r="O331">
            <v>99825</v>
          </cell>
          <cell r="P331">
            <v>114298</v>
          </cell>
          <cell r="Q331">
            <v>164979</v>
          </cell>
          <cell r="R331">
            <v>995931</v>
          </cell>
          <cell r="S331">
            <v>995930.66</v>
          </cell>
          <cell r="T331">
            <v>1453550</v>
          </cell>
        </row>
        <row r="332">
          <cell r="A332" t="str">
            <v>60568S - SOUTH CENTRAL FL ADMINOther</v>
          </cell>
          <cell r="C332" t="str">
            <v>60568S - SOUTH CENTRAL FL ADMIN</v>
          </cell>
          <cell r="D332" t="str">
            <v>Other</v>
          </cell>
          <cell r="E332" t="str">
            <v>Actual:</v>
          </cell>
          <cell r="F332">
            <v>8226</v>
          </cell>
          <cell r="G332">
            <v>3507</v>
          </cell>
          <cell r="H332">
            <v>6685</v>
          </cell>
          <cell r="I332">
            <v>4035</v>
          </cell>
          <cell r="J332">
            <v>7077</v>
          </cell>
          <cell r="K332">
            <v>5838</v>
          </cell>
          <cell r="L332">
            <v>5081</v>
          </cell>
          <cell r="M332">
            <v>8309</v>
          </cell>
          <cell r="N332">
            <v>5690</v>
          </cell>
          <cell r="O332">
            <v>5787</v>
          </cell>
          <cell r="P332">
            <v>7907</v>
          </cell>
          <cell r="Q332">
            <v>7667</v>
          </cell>
          <cell r="R332">
            <v>20000</v>
          </cell>
          <cell r="S332">
            <v>2170553.1800000002</v>
          </cell>
          <cell r="T332">
            <v>75809</v>
          </cell>
        </row>
        <row r="333">
          <cell r="A333" t="str">
            <v>60568S - SOUTH CENTRAL FL ADMINCIAC</v>
          </cell>
          <cell r="C333" t="str">
            <v>60568S - SOUTH CENTRAL FL ADMIN</v>
          </cell>
          <cell r="D333" t="str">
            <v>CIAC</v>
          </cell>
          <cell r="E333" t="str">
            <v>Actual:</v>
          </cell>
          <cell r="F333">
            <v>-885131</v>
          </cell>
          <cell r="G333">
            <v>-855139</v>
          </cell>
          <cell r="H333">
            <v>-730327</v>
          </cell>
          <cell r="I333">
            <v>-325697</v>
          </cell>
          <cell r="J333">
            <v>-668082</v>
          </cell>
          <cell r="K333">
            <v>-848105</v>
          </cell>
          <cell r="L333">
            <v>-439916</v>
          </cell>
          <cell r="M333">
            <v>-732792</v>
          </cell>
          <cell r="N333">
            <v>-693458</v>
          </cell>
          <cell r="O333">
            <v>-759498</v>
          </cell>
          <cell r="P333">
            <v>-747109</v>
          </cell>
          <cell r="Q333">
            <v>-872973</v>
          </cell>
          <cell r="R333">
            <v>-7262208</v>
          </cell>
          <cell r="S333">
            <v>-7262207.7599999998</v>
          </cell>
          <cell r="T333">
            <v>-8558227</v>
          </cell>
        </row>
        <row r="338">
          <cell r="A338" t="str">
            <v xml:space="preserve"> </v>
          </cell>
        </row>
        <row r="339">
          <cell r="A339" t="str">
            <v>RESTORATION</v>
          </cell>
        </row>
        <row r="340">
          <cell r="B340" t="str">
            <v>Org #</v>
          </cell>
          <cell r="C340" t="str">
            <v>Charge By Org</v>
          </cell>
          <cell r="F340" t="str">
            <v>Jan</v>
          </cell>
          <cell r="G340" t="str">
            <v>Feb</v>
          </cell>
          <cell r="H340" t="str">
            <v>Mar</v>
          </cell>
          <cell r="I340" t="str">
            <v>Apr</v>
          </cell>
          <cell r="J340" t="str">
            <v>May</v>
          </cell>
          <cell r="K340" t="str">
            <v>Jun</v>
          </cell>
          <cell r="L340" t="str">
            <v>Jul</v>
          </cell>
          <cell r="M340" t="str">
            <v>Aug</v>
          </cell>
          <cell r="N340" t="str">
            <v>Sep</v>
          </cell>
          <cell r="O340" t="str">
            <v>Oct</v>
          </cell>
          <cell r="P340" t="str">
            <v>Nov</v>
          </cell>
          <cell r="Q340" t="str">
            <v>Dec</v>
          </cell>
          <cell r="R340" t="str">
            <v>Annual Budget</v>
          </cell>
          <cell r="S340" t="str">
            <v>Projection</v>
          </cell>
        </row>
        <row r="341">
          <cell r="A341" t="str">
            <v xml:space="preserve">60379S - SOUTH COASTALPayroll </v>
          </cell>
          <cell r="B341" t="str">
            <v>60379S</v>
          </cell>
          <cell r="C341" t="str">
            <v>60379S - SOUTH COASTAL</v>
          </cell>
          <cell r="D341" t="str">
            <v xml:space="preserve">Payroll </v>
          </cell>
          <cell r="E341" t="str">
            <v>Actual:</v>
          </cell>
          <cell r="F341">
            <v>18143</v>
          </cell>
          <cell r="G341">
            <v>14867</v>
          </cell>
          <cell r="H341">
            <v>11179</v>
          </cell>
          <cell r="I341">
            <v>12930</v>
          </cell>
          <cell r="J341">
            <v>19318</v>
          </cell>
          <cell r="K341">
            <v>21127</v>
          </cell>
          <cell r="L341">
            <v>34563</v>
          </cell>
          <cell r="M341">
            <v>43265</v>
          </cell>
          <cell r="N341">
            <v>30969</v>
          </cell>
          <cell r="O341">
            <v>21950</v>
          </cell>
          <cell r="P341">
            <v>23351</v>
          </cell>
          <cell r="Q341">
            <v>10390</v>
          </cell>
          <cell r="R341">
            <v>223806</v>
          </cell>
          <cell r="S341">
            <v>223805.9</v>
          </cell>
          <cell r="T341">
            <v>262052</v>
          </cell>
        </row>
        <row r="342">
          <cell r="A342" t="str">
            <v>60379S - SOUTH COASTALPayroll OT</v>
          </cell>
          <cell r="C342" t="str">
            <v>60379S - SOUTH COASTAL</v>
          </cell>
          <cell r="D342" t="str">
            <v>Payroll OT</v>
          </cell>
          <cell r="E342" t="str">
            <v>Actual:</v>
          </cell>
          <cell r="F342">
            <v>1991</v>
          </cell>
          <cell r="G342">
            <v>3090</v>
          </cell>
          <cell r="H342">
            <v>1516</v>
          </cell>
          <cell r="I342">
            <v>1903</v>
          </cell>
          <cell r="J342">
            <v>2739</v>
          </cell>
          <cell r="K342">
            <v>2881</v>
          </cell>
          <cell r="L342">
            <v>6891</v>
          </cell>
          <cell r="M342">
            <v>7623</v>
          </cell>
          <cell r="N342">
            <v>7588</v>
          </cell>
          <cell r="O342">
            <v>3124</v>
          </cell>
          <cell r="P342">
            <v>4778</v>
          </cell>
          <cell r="Q342">
            <v>2014</v>
          </cell>
          <cell r="R342">
            <v>22764</v>
          </cell>
          <cell r="S342">
            <v>22764.34</v>
          </cell>
          <cell r="T342">
            <v>46138</v>
          </cell>
        </row>
        <row r="343">
          <cell r="A343" t="str">
            <v>60379S - SOUTH COASTALBargaining Unit</v>
          </cell>
          <cell r="C343" t="str">
            <v>60379S - SOUTH COASTAL</v>
          </cell>
          <cell r="D343" t="str">
            <v>Bargaining Unit</v>
          </cell>
          <cell r="E343" t="str">
            <v>Actual:</v>
          </cell>
          <cell r="F343">
            <v>205725</v>
          </cell>
          <cell r="G343">
            <v>168784</v>
          </cell>
          <cell r="H343">
            <v>160441</v>
          </cell>
          <cell r="I343">
            <v>163771</v>
          </cell>
          <cell r="J343">
            <v>191990</v>
          </cell>
          <cell r="K343">
            <v>253666</v>
          </cell>
          <cell r="L343">
            <v>248466</v>
          </cell>
          <cell r="M343">
            <v>373257</v>
          </cell>
          <cell r="N343">
            <v>219067</v>
          </cell>
          <cell r="O343">
            <v>197975</v>
          </cell>
          <cell r="P343">
            <v>201738</v>
          </cell>
          <cell r="Q343">
            <v>193526</v>
          </cell>
          <cell r="R343">
            <v>2010465</v>
          </cell>
          <cell r="S343">
            <v>1990018.66</v>
          </cell>
          <cell r="T343">
            <v>2578406</v>
          </cell>
        </row>
        <row r="344">
          <cell r="A344" t="str">
            <v>60379S - SOUTH COASTALBargaining Unit OT</v>
          </cell>
          <cell r="C344" t="str">
            <v>60379S - SOUTH COASTAL</v>
          </cell>
          <cell r="D344" t="str">
            <v>Bargaining Unit OT</v>
          </cell>
          <cell r="E344" t="str">
            <v>Actual:</v>
          </cell>
          <cell r="F344">
            <v>149881</v>
          </cell>
          <cell r="G344">
            <v>99562</v>
          </cell>
          <cell r="H344">
            <v>75643</v>
          </cell>
          <cell r="I344">
            <v>75596</v>
          </cell>
          <cell r="J344">
            <v>128397</v>
          </cell>
          <cell r="K344">
            <v>130836</v>
          </cell>
          <cell r="L344">
            <v>232909</v>
          </cell>
          <cell r="M344">
            <v>343469</v>
          </cell>
          <cell r="N344">
            <v>175186</v>
          </cell>
          <cell r="O344">
            <v>96411</v>
          </cell>
          <cell r="P344">
            <v>120100</v>
          </cell>
          <cell r="Q344">
            <v>182966</v>
          </cell>
          <cell r="R344">
            <v>896710</v>
          </cell>
          <cell r="S344">
            <v>896709.9</v>
          </cell>
          <cell r="T344">
            <v>1810956</v>
          </cell>
        </row>
        <row r="345">
          <cell r="A345" t="str">
            <v>60379S - SOUTH COASTALContractors</v>
          </cell>
          <cell r="C345" t="str">
            <v>60379S - SOUTH COASTAL</v>
          </cell>
          <cell r="D345" t="str">
            <v>Contractors</v>
          </cell>
          <cell r="E345" t="str">
            <v>Actual:</v>
          </cell>
          <cell r="F345">
            <v>137467</v>
          </cell>
          <cell r="G345">
            <v>103419</v>
          </cell>
          <cell r="H345">
            <v>74339</v>
          </cell>
          <cell r="I345">
            <v>153813</v>
          </cell>
          <cell r="J345">
            <v>101797</v>
          </cell>
          <cell r="K345">
            <v>125441</v>
          </cell>
          <cell r="L345">
            <v>151302</v>
          </cell>
          <cell r="M345">
            <v>204279</v>
          </cell>
          <cell r="N345">
            <v>200355</v>
          </cell>
          <cell r="O345">
            <v>198067</v>
          </cell>
          <cell r="P345">
            <v>99398</v>
          </cell>
          <cell r="Q345">
            <v>64968</v>
          </cell>
          <cell r="R345">
            <v>1103146</v>
          </cell>
          <cell r="S345">
            <v>1080383.8</v>
          </cell>
          <cell r="T345">
            <v>1614645</v>
          </cell>
        </row>
        <row r="346">
          <cell r="A346" t="str">
            <v>60379S - SOUTH COASTALMaterials w/ burdens</v>
          </cell>
          <cell r="C346" t="str">
            <v>60379S - SOUTH COASTAL</v>
          </cell>
          <cell r="D346" t="str">
            <v>Materials w/ burdens</v>
          </cell>
          <cell r="E346" t="str">
            <v>Actual:</v>
          </cell>
          <cell r="F346">
            <v>39931</v>
          </cell>
          <cell r="G346">
            <v>46817</v>
          </cell>
          <cell r="H346">
            <v>69007</v>
          </cell>
          <cell r="I346">
            <v>80879</v>
          </cell>
          <cell r="J346">
            <v>90663</v>
          </cell>
          <cell r="K346">
            <v>78678</v>
          </cell>
          <cell r="L346">
            <v>119931</v>
          </cell>
          <cell r="M346">
            <v>119286</v>
          </cell>
          <cell r="N346">
            <v>112341</v>
          </cell>
          <cell r="O346">
            <v>123604</v>
          </cell>
          <cell r="P346">
            <v>63336</v>
          </cell>
          <cell r="Q346">
            <v>21996</v>
          </cell>
          <cell r="R346">
            <v>1198233</v>
          </cell>
          <cell r="S346">
            <v>1147556.06</v>
          </cell>
          <cell r="T346">
            <v>966469</v>
          </cell>
        </row>
        <row r="347">
          <cell r="A347" t="str">
            <v>60379S - SOUTH COASTALFleet</v>
          </cell>
          <cell r="C347" t="str">
            <v>60379S - SOUTH COASTAL</v>
          </cell>
          <cell r="D347" t="str">
            <v>Fleet</v>
          </cell>
          <cell r="E347" t="str">
            <v>Actual:</v>
          </cell>
          <cell r="F347">
            <v>97901</v>
          </cell>
          <cell r="G347">
            <v>78023</v>
          </cell>
          <cell r="H347">
            <v>74907</v>
          </cell>
          <cell r="I347">
            <v>77234</v>
          </cell>
          <cell r="J347">
            <v>98968</v>
          </cell>
          <cell r="K347">
            <v>110417</v>
          </cell>
          <cell r="L347">
            <v>134171</v>
          </cell>
          <cell r="M347">
            <v>178243</v>
          </cell>
          <cell r="N347">
            <v>108291</v>
          </cell>
          <cell r="O347">
            <v>85377</v>
          </cell>
          <cell r="P347">
            <v>93854</v>
          </cell>
          <cell r="Q347">
            <v>118534</v>
          </cell>
          <cell r="R347">
            <v>1024713</v>
          </cell>
          <cell r="S347">
            <v>1023588.8</v>
          </cell>
          <cell r="T347">
            <v>1255920</v>
          </cell>
        </row>
        <row r="348">
          <cell r="A348" t="str">
            <v>60379S - SOUTH COASTALOther</v>
          </cell>
          <cell r="C348" t="str">
            <v>60379S - SOUTH COASTAL</v>
          </cell>
          <cell r="D348" t="str">
            <v>Other</v>
          </cell>
          <cell r="E348" t="str">
            <v>Actual:</v>
          </cell>
          <cell r="F348">
            <v>14733</v>
          </cell>
          <cell r="G348">
            <v>9980</v>
          </cell>
          <cell r="H348">
            <v>7894</v>
          </cell>
          <cell r="I348">
            <v>9605</v>
          </cell>
          <cell r="J348">
            <v>12792</v>
          </cell>
          <cell r="K348">
            <v>15130</v>
          </cell>
          <cell r="L348">
            <v>25190</v>
          </cell>
          <cell r="M348">
            <v>33485</v>
          </cell>
          <cell r="N348">
            <v>18465</v>
          </cell>
          <cell r="O348">
            <v>11610</v>
          </cell>
          <cell r="P348">
            <v>9866</v>
          </cell>
          <cell r="Q348">
            <v>20065</v>
          </cell>
          <cell r="R348">
            <v>162893</v>
          </cell>
          <cell r="S348">
            <v>162893.16</v>
          </cell>
          <cell r="T348">
            <v>188815</v>
          </cell>
        </row>
        <row r="349">
          <cell r="A349" t="str">
            <v>60379S - SOUTH COASTALCIAC</v>
          </cell>
          <cell r="C349" t="str">
            <v>60379S - SOUTH COASTAL</v>
          </cell>
          <cell r="D349" t="str">
            <v>CIAC</v>
          </cell>
          <cell r="E349" t="str">
            <v>Actual:</v>
          </cell>
          <cell r="F349">
            <v>-61036</v>
          </cell>
          <cell r="G349">
            <v>-79173</v>
          </cell>
          <cell r="H349">
            <v>-39466</v>
          </cell>
          <cell r="I349">
            <v>-23735</v>
          </cell>
          <cell r="J349">
            <v>-35505</v>
          </cell>
          <cell r="K349">
            <v>-17753</v>
          </cell>
          <cell r="L349">
            <v>-39204</v>
          </cell>
          <cell r="M349">
            <v>-16945</v>
          </cell>
          <cell r="N349">
            <v>-56460</v>
          </cell>
          <cell r="O349">
            <v>-65764</v>
          </cell>
          <cell r="P349">
            <v>-60812</v>
          </cell>
          <cell r="Q349">
            <v>-31180</v>
          </cell>
          <cell r="R349">
            <v>-248193</v>
          </cell>
          <cell r="S349">
            <v>-248192.64000000001</v>
          </cell>
          <cell r="T349">
            <v>-527033</v>
          </cell>
        </row>
        <row r="350">
          <cell r="A350"/>
          <cell r="B350" t="str">
            <v>60379S</v>
          </cell>
          <cell r="E350" t="str">
            <v>Sum:</v>
          </cell>
          <cell r="F350">
            <v>604735</v>
          </cell>
          <cell r="G350">
            <v>445370</v>
          </cell>
          <cell r="H350">
            <v>435459</v>
          </cell>
          <cell r="I350">
            <v>551996</v>
          </cell>
          <cell r="J350">
            <v>611159</v>
          </cell>
          <cell r="K350">
            <v>720424</v>
          </cell>
          <cell r="L350">
            <v>914221</v>
          </cell>
          <cell r="M350">
            <v>1285963</v>
          </cell>
          <cell r="N350">
            <v>815802</v>
          </cell>
          <cell r="O350">
            <v>672354</v>
          </cell>
          <cell r="P350">
            <v>555609</v>
          </cell>
          <cell r="Q350">
            <v>583279</v>
          </cell>
          <cell r="R350">
            <v>6394538</v>
          </cell>
          <cell r="S350">
            <v>6299528</v>
          </cell>
          <cell r="T350">
            <v>8196371</v>
          </cell>
        </row>
        <row r="351">
          <cell r="A351"/>
        </row>
        <row r="352">
          <cell r="A352" t="str">
            <v xml:space="preserve">60413S - NORTH CENT FL ADMINPayroll </v>
          </cell>
          <cell r="B352" t="str">
            <v>60413S</v>
          </cell>
          <cell r="C352" t="str">
            <v>60413S - NORTH CENT FL ADMIN</v>
          </cell>
          <cell r="D352" t="str">
            <v xml:space="preserve">Payroll </v>
          </cell>
          <cell r="E352" t="str">
            <v>Actual:</v>
          </cell>
          <cell r="F352">
            <v>27739</v>
          </cell>
          <cell r="G352">
            <v>23042</v>
          </cell>
          <cell r="H352">
            <v>28453</v>
          </cell>
          <cell r="I352">
            <v>21241</v>
          </cell>
          <cell r="J352">
            <v>27767</v>
          </cell>
          <cell r="K352">
            <v>32303</v>
          </cell>
          <cell r="L352">
            <v>28284</v>
          </cell>
          <cell r="M352">
            <v>57837</v>
          </cell>
          <cell r="N352">
            <v>22304</v>
          </cell>
          <cell r="O352">
            <v>27876</v>
          </cell>
          <cell r="P352">
            <v>13607</v>
          </cell>
          <cell r="Q352">
            <v>9460</v>
          </cell>
          <cell r="R352">
            <v>252552</v>
          </cell>
          <cell r="S352">
            <v>304012.15999999997</v>
          </cell>
          <cell r="T352">
            <v>319913</v>
          </cell>
        </row>
        <row r="353">
          <cell r="A353" t="str">
            <v>60413S - NORTH CENT FL ADMINPayroll OT</v>
          </cell>
          <cell r="C353" t="str">
            <v>60413S - NORTH CENT FL ADMIN</v>
          </cell>
          <cell r="D353" t="str">
            <v>Payroll OT</v>
          </cell>
          <cell r="E353" t="str">
            <v>Actual:</v>
          </cell>
          <cell r="F353">
            <v>4542</v>
          </cell>
          <cell r="G353">
            <v>2456</v>
          </cell>
          <cell r="H353">
            <v>3136</v>
          </cell>
          <cell r="I353">
            <v>2649</v>
          </cell>
          <cell r="J353">
            <v>4881</v>
          </cell>
          <cell r="K353">
            <v>7571</v>
          </cell>
          <cell r="L353">
            <v>8180</v>
          </cell>
          <cell r="M353">
            <v>23415</v>
          </cell>
          <cell r="N353">
            <v>4475</v>
          </cell>
          <cell r="O353">
            <v>5798</v>
          </cell>
          <cell r="P353">
            <v>3060</v>
          </cell>
          <cell r="Q353">
            <v>4110</v>
          </cell>
          <cell r="R353">
            <v>0</v>
          </cell>
          <cell r="S353">
            <v>0</v>
          </cell>
          <cell r="T353">
            <v>74273</v>
          </cell>
        </row>
        <row r="354">
          <cell r="A354" t="str">
            <v>60413S - NORTH CENT FL ADMINBargaining Unit</v>
          </cell>
          <cell r="C354" t="str">
            <v>60413S - NORTH CENT FL ADMIN</v>
          </cell>
          <cell r="D354" t="str">
            <v>Bargaining Unit</v>
          </cell>
          <cell r="E354" t="str">
            <v>Actual:</v>
          </cell>
          <cell r="F354">
            <v>246724</v>
          </cell>
          <cell r="G354">
            <v>194613</v>
          </cell>
          <cell r="H354">
            <v>234026</v>
          </cell>
          <cell r="I354">
            <v>218916</v>
          </cell>
          <cell r="J354">
            <v>235173</v>
          </cell>
          <cell r="K354">
            <v>284198</v>
          </cell>
          <cell r="L354">
            <v>247269</v>
          </cell>
          <cell r="M354">
            <v>410311</v>
          </cell>
          <cell r="N354">
            <v>230103</v>
          </cell>
          <cell r="O354">
            <v>211095</v>
          </cell>
          <cell r="P354">
            <v>168992</v>
          </cell>
          <cell r="Q354">
            <v>219559</v>
          </cell>
          <cell r="R354">
            <v>2947708</v>
          </cell>
          <cell r="S354">
            <v>2981263.69</v>
          </cell>
          <cell r="T354">
            <v>2900979</v>
          </cell>
        </row>
        <row r="355">
          <cell r="A355" t="str">
            <v>60413S - NORTH CENT FL ADMINBargaining Unit OT</v>
          </cell>
          <cell r="C355" t="str">
            <v>60413S - NORTH CENT FL ADMIN</v>
          </cell>
          <cell r="D355" t="str">
            <v>Bargaining Unit OT</v>
          </cell>
          <cell r="E355" t="str">
            <v>Actual:</v>
          </cell>
          <cell r="F355">
            <v>162820</v>
          </cell>
          <cell r="G355">
            <v>124995</v>
          </cell>
          <cell r="H355">
            <v>145149</v>
          </cell>
          <cell r="I355">
            <v>135037</v>
          </cell>
          <cell r="J355">
            <v>226073</v>
          </cell>
          <cell r="K355">
            <v>247897</v>
          </cell>
          <cell r="L355">
            <v>290040</v>
          </cell>
          <cell r="M355">
            <v>626029</v>
          </cell>
          <cell r="N355">
            <v>214317</v>
          </cell>
          <cell r="O355">
            <v>210297</v>
          </cell>
          <cell r="P355">
            <v>173659</v>
          </cell>
          <cell r="Q355">
            <v>264697</v>
          </cell>
          <cell r="R355">
            <v>2152667</v>
          </cell>
          <cell r="S355">
            <v>2152667.38</v>
          </cell>
          <cell r="T355">
            <v>2821010</v>
          </cell>
        </row>
        <row r="356">
          <cell r="A356" t="str">
            <v>60413S - NORTH CENT FL ADMINContractors</v>
          </cell>
          <cell r="C356" t="str">
            <v>60413S - NORTH CENT FL ADMIN</v>
          </cell>
          <cell r="D356" t="str">
            <v>Contractors</v>
          </cell>
          <cell r="E356" t="str">
            <v>Actual:</v>
          </cell>
          <cell r="F356">
            <v>17362</v>
          </cell>
          <cell r="G356">
            <v>47917</v>
          </cell>
          <cell r="H356">
            <v>19049</v>
          </cell>
          <cell r="I356">
            <v>70091</v>
          </cell>
          <cell r="J356">
            <v>80011</v>
          </cell>
          <cell r="K356">
            <v>223718</v>
          </cell>
          <cell r="L356">
            <v>204229</v>
          </cell>
          <cell r="M356">
            <v>242330</v>
          </cell>
          <cell r="N356">
            <v>107389</v>
          </cell>
          <cell r="O356">
            <v>138917</v>
          </cell>
          <cell r="P356">
            <v>104084</v>
          </cell>
          <cell r="Q356">
            <v>77601</v>
          </cell>
          <cell r="R356">
            <v>1244651</v>
          </cell>
          <cell r="S356">
            <v>-268343.88</v>
          </cell>
          <cell r="T356">
            <v>1332698</v>
          </cell>
        </row>
        <row r="357">
          <cell r="A357" t="str">
            <v>60413S - NORTH CENT FL ADMINMaterials w/ burdens</v>
          </cell>
          <cell r="C357" t="str">
            <v>60413S - NORTH CENT FL ADMIN</v>
          </cell>
          <cell r="D357" t="str">
            <v>Materials w/ burdens</v>
          </cell>
          <cell r="E357" t="str">
            <v>Actual:</v>
          </cell>
          <cell r="F357">
            <v>50949</v>
          </cell>
          <cell r="G357">
            <v>51765</v>
          </cell>
          <cell r="H357">
            <v>58364</v>
          </cell>
          <cell r="I357">
            <v>171997</v>
          </cell>
          <cell r="J357">
            <v>90117</v>
          </cell>
          <cell r="K357">
            <v>88843</v>
          </cell>
          <cell r="L357">
            <v>100295</v>
          </cell>
          <cell r="M357">
            <v>129849</v>
          </cell>
          <cell r="N357">
            <v>49946</v>
          </cell>
          <cell r="O357">
            <v>93137</v>
          </cell>
          <cell r="P357">
            <v>-39519</v>
          </cell>
          <cell r="Q357">
            <v>86096</v>
          </cell>
          <cell r="R357">
            <v>1826256</v>
          </cell>
          <cell r="S357">
            <v>2040837.7</v>
          </cell>
          <cell r="T357">
            <v>931839</v>
          </cell>
        </row>
        <row r="358">
          <cell r="A358" t="str">
            <v>60413S - NORTH CENT FL ADMINFleet</v>
          </cell>
          <cell r="C358" t="str">
            <v>60413S - NORTH CENT FL ADMIN</v>
          </cell>
          <cell r="D358" t="str">
            <v>Fleet</v>
          </cell>
          <cell r="E358" t="str">
            <v>Actual:</v>
          </cell>
          <cell r="F358">
            <v>111360</v>
          </cell>
          <cell r="G358">
            <v>92207</v>
          </cell>
          <cell r="H358">
            <v>111123</v>
          </cell>
          <cell r="I358">
            <v>106560</v>
          </cell>
          <cell r="J358">
            <v>123485</v>
          </cell>
          <cell r="K358">
            <v>148532</v>
          </cell>
          <cell r="L358">
            <v>151503</v>
          </cell>
          <cell r="M358">
            <v>255489</v>
          </cell>
          <cell r="N358">
            <v>115830</v>
          </cell>
          <cell r="O358">
            <v>115670</v>
          </cell>
          <cell r="P358">
            <v>92756</v>
          </cell>
          <cell r="Q358">
            <v>141375</v>
          </cell>
          <cell r="R358">
            <v>1064663</v>
          </cell>
          <cell r="S358">
            <v>1066462.6599999999</v>
          </cell>
          <cell r="T358">
            <v>1565890</v>
          </cell>
        </row>
        <row r="359">
          <cell r="A359" t="str">
            <v>60413S - NORTH CENT FL ADMINOther</v>
          </cell>
          <cell r="C359" t="str">
            <v>60413S - NORTH CENT FL ADMIN</v>
          </cell>
          <cell r="D359" t="str">
            <v>Other</v>
          </cell>
          <cell r="E359" t="str">
            <v>Actual:</v>
          </cell>
          <cell r="F359">
            <v>13951</v>
          </cell>
          <cell r="G359">
            <v>11225</v>
          </cell>
          <cell r="H359">
            <v>13387</v>
          </cell>
          <cell r="I359">
            <v>11511</v>
          </cell>
          <cell r="J359">
            <v>19386</v>
          </cell>
          <cell r="K359">
            <v>25505</v>
          </cell>
          <cell r="L359">
            <v>23179</v>
          </cell>
          <cell r="M359">
            <v>51282</v>
          </cell>
          <cell r="N359">
            <v>17968</v>
          </cell>
          <cell r="O359">
            <v>16647</v>
          </cell>
          <cell r="P359">
            <v>13099</v>
          </cell>
          <cell r="Q359">
            <v>20208</v>
          </cell>
          <cell r="R359">
            <v>408431</v>
          </cell>
          <cell r="S359">
            <v>408430.8</v>
          </cell>
          <cell r="T359">
            <v>237348</v>
          </cell>
        </row>
        <row r="360">
          <cell r="A360" t="str">
            <v>60413S - NORTH CENT FL ADMINCIAC</v>
          </cell>
          <cell r="C360" t="str">
            <v>60413S - NORTH CENT FL ADMIN</v>
          </cell>
          <cell r="D360" t="str">
            <v>CIAC</v>
          </cell>
          <cell r="E360" t="str">
            <v>Actual:</v>
          </cell>
          <cell r="F360">
            <v>-27058</v>
          </cell>
          <cell r="G360">
            <v>-27676</v>
          </cell>
          <cell r="H360">
            <v>-74105</v>
          </cell>
          <cell r="I360">
            <v>-40868</v>
          </cell>
          <cell r="J360">
            <v>-13610</v>
          </cell>
          <cell r="K360">
            <v>-59627</v>
          </cell>
          <cell r="L360">
            <v>-11153</v>
          </cell>
          <cell r="M360">
            <v>-50115</v>
          </cell>
          <cell r="N360">
            <v>-50119</v>
          </cell>
          <cell r="O360">
            <v>-29709</v>
          </cell>
          <cell r="P360">
            <v>-28862</v>
          </cell>
          <cell r="Q360">
            <v>-60702</v>
          </cell>
          <cell r="R360">
            <v>-255234</v>
          </cell>
          <cell r="S360">
            <v>-255233.88</v>
          </cell>
          <cell r="T360">
            <v>-473604</v>
          </cell>
        </row>
        <row r="361">
          <cell r="A361"/>
          <cell r="B361" t="str">
            <v>60413S</v>
          </cell>
          <cell r="E361" t="str">
            <v>Sum:</v>
          </cell>
          <cell r="F361">
            <v>608390</v>
          </cell>
          <cell r="G361">
            <v>520543</v>
          </cell>
          <cell r="H361">
            <v>538581</v>
          </cell>
          <cell r="I361">
            <v>697135</v>
          </cell>
          <cell r="J361">
            <v>793284</v>
          </cell>
          <cell r="K361">
            <v>998939</v>
          </cell>
          <cell r="L361">
            <v>1041825</v>
          </cell>
          <cell r="M361">
            <v>1746427</v>
          </cell>
          <cell r="N361">
            <v>712213</v>
          </cell>
          <cell r="O361">
            <v>789728</v>
          </cell>
          <cell r="P361">
            <v>500877</v>
          </cell>
          <cell r="Q361">
            <v>762403</v>
          </cell>
          <cell r="R361">
            <v>9641694</v>
          </cell>
          <cell r="S361">
            <v>8430097</v>
          </cell>
          <cell r="T361">
            <v>9710345</v>
          </cell>
        </row>
        <row r="362">
          <cell r="A362"/>
        </row>
        <row r="363">
          <cell r="A363" t="str">
            <v xml:space="preserve">60445S - NORTH COASTALPayroll </v>
          </cell>
          <cell r="B363" t="str">
            <v>60445S</v>
          </cell>
          <cell r="C363" t="str">
            <v>60445S - NORTH COASTAL</v>
          </cell>
          <cell r="D363" t="str">
            <v xml:space="preserve">Payroll </v>
          </cell>
          <cell r="E363" t="str">
            <v>Actual:</v>
          </cell>
          <cell r="F363">
            <v>11470</v>
          </cell>
          <cell r="G363">
            <v>6893</v>
          </cell>
          <cell r="H363">
            <v>6087</v>
          </cell>
          <cell r="I363">
            <v>5515</v>
          </cell>
          <cell r="J363">
            <v>6890</v>
          </cell>
          <cell r="K363">
            <v>9003</v>
          </cell>
          <cell r="L363">
            <v>8666</v>
          </cell>
          <cell r="M363">
            <v>16287</v>
          </cell>
          <cell r="N363">
            <v>6490</v>
          </cell>
          <cell r="O363">
            <v>6187</v>
          </cell>
          <cell r="P363">
            <v>5322</v>
          </cell>
          <cell r="Q363">
            <v>10342</v>
          </cell>
          <cell r="R363">
            <v>104436</v>
          </cell>
          <cell r="S363">
            <v>104436.38</v>
          </cell>
          <cell r="T363">
            <v>99152</v>
          </cell>
        </row>
        <row r="364">
          <cell r="A364" t="str">
            <v>60445S - NORTH COASTALPayroll OT</v>
          </cell>
          <cell r="C364" t="str">
            <v>60445S - NORTH COASTAL</v>
          </cell>
          <cell r="D364" t="str">
            <v>Payroll OT</v>
          </cell>
          <cell r="E364" t="str">
            <v>Actual:</v>
          </cell>
          <cell r="F364">
            <v>1121</v>
          </cell>
          <cell r="G364">
            <v>862</v>
          </cell>
          <cell r="H364">
            <v>660</v>
          </cell>
          <cell r="I364">
            <v>722</v>
          </cell>
          <cell r="J364">
            <v>833</v>
          </cell>
          <cell r="K364">
            <v>759</v>
          </cell>
          <cell r="L364">
            <v>2274</v>
          </cell>
          <cell r="M364">
            <v>2794</v>
          </cell>
          <cell r="N364">
            <v>613</v>
          </cell>
          <cell r="O364">
            <v>739</v>
          </cell>
          <cell r="P364">
            <v>948</v>
          </cell>
          <cell r="Q364">
            <v>1189</v>
          </cell>
          <cell r="R364">
            <v>10224</v>
          </cell>
          <cell r="S364">
            <v>10224</v>
          </cell>
          <cell r="T364">
            <v>13514</v>
          </cell>
        </row>
        <row r="365">
          <cell r="A365" t="str">
            <v>60445S - NORTH COASTALBargaining Unit</v>
          </cell>
          <cell r="C365" t="str">
            <v>60445S - NORTH COASTAL</v>
          </cell>
          <cell r="D365" t="str">
            <v>Bargaining Unit</v>
          </cell>
          <cell r="E365" t="str">
            <v>Actual:</v>
          </cell>
          <cell r="F365">
            <v>96683</v>
          </cell>
          <cell r="G365">
            <v>73519</v>
          </cell>
          <cell r="H365">
            <v>82991</v>
          </cell>
          <cell r="I365">
            <v>75582</v>
          </cell>
          <cell r="J365">
            <v>82067</v>
          </cell>
          <cell r="K365">
            <v>102056</v>
          </cell>
          <cell r="L365">
            <v>98562</v>
          </cell>
          <cell r="M365">
            <v>126603</v>
          </cell>
          <cell r="N365">
            <v>71308</v>
          </cell>
          <cell r="O365">
            <v>74630</v>
          </cell>
          <cell r="P365">
            <v>66428</v>
          </cell>
          <cell r="Q365">
            <v>107578</v>
          </cell>
          <cell r="R365">
            <v>965599</v>
          </cell>
          <cell r="S365">
            <v>965599.02</v>
          </cell>
          <cell r="T365">
            <v>1058007</v>
          </cell>
        </row>
        <row r="366">
          <cell r="A366" t="str">
            <v>60445S - NORTH COASTALBargaining Unit OT</v>
          </cell>
          <cell r="C366" t="str">
            <v>60445S - NORTH COASTAL</v>
          </cell>
          <cell r="D366" t="str">
            <v>Bargaining Unit OT</v>
          </cell>
          <cell r="E366" t="str">
            <v>Actual:</v>
          </cell>
          <cell r="F366">
            <v>114667</v>
          </cell>
          <cell r="G366">
            <v>62102</v>
          </cell>
          <cell r="H366">
            <v>58807</v>
          </cell>
          <cell r="I366">
            <v>62973</v>
          </cell>
          <cell r="J366">
            <v>110474</v>
          </cell>
          <cell r="K366">
            <v>109513</v>
          </cell>
          <cell r="L366">
            <v>173151</v>
          </cell>
          <cell r="M366">
            <v>218332</v>
          </cell>
          <cell r="N366">
            <v>92284</v>
          </cell>
          <cell r="O366">
            <v>85351</v>
          </cell>
          <cell r="P366">
            <v>70079</v>
          </cell>
          <cell r="Q366">
            <v>117851</v>
          </cell>
          <cell r="R366">
            <v>717164</v>
          </cell>
          <cell r="S366">
            <v>717163.72</v>
          </cell>
          <cell r="T366">
            <v>1275584</v>
          </cell>
        </row>
        <row r="367">
          <cell r="A367" t="str">
            <v>60445S - NORTH COASTALContractors</v>
          </cell>
          <cell r="C367" t="str">
            <v>60445S - NORTH COASTAL</v>
          </cell>
          <cell r="D367" t="str">
            <v>Contractors</v>
          </cell>
          <cell r="E367" t="str">
            <v>Actual:</v>
          </cell>
          <cell r="F367">
            <v>32244</v>
          </cell>
          <cell r="G367">
            <v>61172</v>
          </cell>
          <cell r="H367">
            <v>37126</v>
          </cell>
          <cell r="I367">
            <v>43748</v>
          </cell>
          <cell r="J367">
            <v>40177</v>
          </cell>
          <cell r="K367">
            <v>32853</v>
          </cell>
          <cell r="L367">
            <v>54254</v>
          </cell>
          <cell r="M367">
            <v>35882</v>
          </cell>
          <cell r="N367">
            <v>56255</v>
          </cell>
          <cell r="O367">
            <v>66368</v>
          </cell>
          <cell r="P367">
            <v>34825</v>
          </cell>
          <cell r="Q367">
            <v>15493</v>
          </cell>
          <cell r="R367">
            <v>75758</v>
          </cell>
          <cell r="S367">
            <v>111758</v>
          </cell>
          <cell r="T367">
            <v>510397</v>
          </cell>
        </row>
        <row r="368">
          <cell r="A368" t="str">
            <v>60445S - NORTH COASTALMaterials w/ burdens</v>
          </cell>
          <cell r="C368" t="str">
            <v>60445S - NORTH COASTAL</v>
          </cell>
          <cell r="D368" t="str">
            <v>Materials w/ burdens</v>
          </cell>
          <cell r="E368" t="str">
            <v>Actual:</v>
          </cell>
          <cell r="F368">
            <v>73210</v>
          </cell>
          <cell r="G368">
            <v>203763</v>
          </cell>
          <cell r="H368">
            <v>-30540</v>
          </cell>
          <cell r="I368">
            <v>19495</v>
          </cell>
          <cell r="J368">
            <v>29547</v>
          </cell>
          <cell r="K368">
            <v>29066</v>
          </cell>
          <cell r="L368">
            <v>32084</v>
          </cell>
          <cell r="M368">
            <v>38133</v>
          </cell>
          <cell r="N368">
            <v>80005</v>
          </cell>
          <cell r="O368">
            <v>1467</v>
          </cell>
          <cell r="P368">
            <v>41411</v>
          </cell>
          <cell r="Q368">
            <v>28779</v>
          </cell>
          <cell r="R368">
            <v>409016</v>
          </cell>
          <cell r="S368">
            <v>409015.85</v>
          </cell>
          <cell r="T368">
            <v>546420</v>
          </cell>
        </row>
        <row r="369">
          <cell r="A369" t="str">
            <v>60445S - NORTH COASTALFleet</v>
          </cell>
          <cell r="C369" t="str">
            <v>60445S - NORTH COASTAL</v>
          </cell>
          <cell r="D369" t="str">
            <v>Fleet</v>
          </cell>
          <cell r="E369" t="str">
            <v>Actual:</v>
          </cell>
          <cell r="F369">
            <v>66402</v>
          </cell>
          <cell r="G369">
            <v>45787</v>
          </cell>
          <cell r="H369">
            <v>45756</v>
          </cell>
          <cell r="I369">
            <v>43720</v>
          </cell>
          <cell r="J369">
            <v>54546</v>
          </cell>
          <cell r="K369">
            <v>66613</v>
          </cell>
          <cell r="L369">
            <v>75776</v>
          </cell>
          <cell r="M369">
            <v>101954</v>
          </cell>
          <cell r="N369">
            <v>42497</v>
          </cell>
          <cell r="O369">
            <v>43414</v>
          </cell>
          <cell r="P369">
            <v>45284</v>
          </cell>
          <cell r="Q369">
            <v>82628</v>
          </cell>
          <cell r="R369">
            <v>580985</v>
          </cell>
          <cell r="S369">
            <v>580984.80000000005</v>
          </cell>
          <cell r="T369">
            <v>714377</v>
          </cell>
        </row>
        <row r="370">
          <cell r="A370" t="str">
            <v>60445S - NORTH COASTALOther</v>
          </cell>
          <cell r="C370" t="str">
            <v>60445S - NORTH COASTAL</v>
          </cell>
          <cell r="D370" t="str">
            <v>Other</v>
          </cell>
          <cell r="E370" t="str">
            <v>Actual:</v>
          </cell>
          <cell r="F370">
            <v>9828</v>
          </cell>
          <cell r="G370">
            <v>6425</v>
          </cell>
          <cell r="H370">
            <v>4794</v>
          </cell>
          <cell r="I370">
            <v>6073</v>
          </cell>
          <cell r="J370">
            <v>8486</v>
          </cell>
          <cell r="K370">
            <v>9202</v>
          </cell>
          <cell r="L370">
            <v>12189</v>
          </cell>
          <cell r="M370">
            <v>14450</v>
          </cell>
          <cell r="N370">
            <v>8066</v>
          </cell>
          <cell r="O370">
            <v>6267</v>
          </cell>
          <cell r="P370">
            <v>4978</v>
          </cell>
          <cell r="Q370">
            <v>7757</v>
          </cell>
          <cell r="R370">
            <v>81893</v>
          </cell>
          <cell r="S370">
            <v>81893.279999999999</v>
          </cell>
          <cell r="T370">
            <v>98515</v>
          </cell>
        </row>
        <row r="371">
          <cell r="A371" t="str">
            <v>60445S - NORTH COASTALCIAC</v>
          </cell>
          <cell r="C371" t="str">
            <v>60445S - NORTH COASTAL</v>
          </cell>
          <cell r="D371" t="str">
            <v>CIAC</v>
          </cell>
          <cell r="E371" t="str">
            <v>Actual:</v>
          </cell>
          <cell r="F371">
            <v>-2176</v>
          </cell>
          <cell r="G371">
            <v>-8065</v>
          </cell>
          <cell r="H371">
            <v>-21293</v>
          </cell>
          <cell r="I371">
            <v>-32649</v>
          </cell>
          <cell r="J371">
            <v>-9594</v>
          </cell>
          <cell r="K371">
            <v>-48921</v>
          </cell>
          <cell r="L371">
            <v>-26892</v>
          </cell>
          <cell r="M371">
            <v>-1803</v>
          </cell>
          <cell r="N371">
            <v>-35934</v>
          </cell>
          <cell r="O371">
            <v>-7750</v>
          </cell>
          <cell r="P371">
            <v>-16069</v>
          </cell>
          <cell r="Q371">
            <v>-28568</v>
          </cell>
          <cell r="R371">
            <v>-137964</v>
          </cell>
          <cell r="S371">
            <v>-137964.48000000001</v>
          </cell>
          <cell r="T371">
            <v>-239714</v>
          </cell>
        </row>
        <row r="372">
          <cell r="A372"/>
          <cell r="B372" t="str">
            <v>60445S</v>
          </cell>
          <cell r="E372" t="str">
            <v>Sum:</v>
          </cell>
          <cell r="F372">
            <v>403449</v>
          </cell>
          <cell r="G372">
            <v>452458</v>
          </cell>
          <cell r="H372">
            <v>184388</v>
          </cell>
          <cell r="I372">
            <v>225179</v>
          </cell>
          <cell r="J372">
            <v>323426</v>
          </cell>
          <cell r="K372">
            <v>310143</v>
          </cell>
          <cell r="L372">
            <v>430065</v>
          </cell>
          <cell r="M372">
            <v>552633</v>
          </cell>
          <cell r="N372">
            <v>321584</v>
          </cell>
          <cell r="O372">
            <v>276673</v>
          </cell>
          <cell r="P372">
            <v>253206</v>
          </cell>
          <cell r="Q372">
            <v>343049</v>
          </cell>
          <cell r="R372">
            <v>2807111</v>
          </cell>
          <cell r="S372">
            <v>2843111</v>
          </cell>
          <cell r="T372">
            <v>4076253</v>
          </cell>
        </row>
        <row r="373">
          <cell r="A373"/>
        </row>
        <row r="374">
          <cell r="A374" t="str">
            <v xml:space="preserve">60568S - SOUTH CENTRAL FL ADMINPayroll </v>
          </cell>
          <cell r="B374" t="str">
            <v>60568S</v>
          </cell>
          <cell r="C374" t="str">
            <v>60568S - SOUTH CENTRAL FL ADMIN</v>
          </cell>
          <cell r="D374" t="str">
            <v xml:space="preserve">Payroll </v>
          </cell>
          <cell r="E374" t="str">
            <v>Actual:</v>
          </cell>
          <cell r="F374">
            <v>17145</v>
          </cell>
          <cell r="G374">
            <v>14570</v>
          </cell>
          <cell r="H374">
            <v>13284</v>
          </cell>
          <cell r="I374">
            <v>13001</v>
          </cell>
          <cell r="J374">
            <v>12023</v>
          </cell>
          <cell r="K374">
            <v>16016</v>
          </cell>
          <cell r="L374">
            <v>13679</v>
          </cell>
          <cell r="M374">
            <v>32701</v>
          </cell>
          <cell r="N374">
            <v>15168</v>
          </cell>
          <cell r="O374">
            <v>12904</v>
          </cell>
          <cell r="P374">
            <v>8900</v>
          </cell>
          <cell r="Q374">
            <v>15109</v>
          </cell>
          <cell r="R374">
            <v>349406</v>
          </cell>
          <cell r="S374">
            <v>344726.28</v>
          </cell>
          <cell r="T374">
            <v>184500</v>
          </cell>
        </row>
        <row r="375">
          <cell r="A375" t="str">
            <v>60568S - SOUTH CENTRAL FL ADMINPayroll OT</v>
          </cell>
          <cell r="C375" t="str">
            <v>60568S - SOUTH CENTRAL FL ADMIN</v>
          </cell>
          <cell r="D375" t="str">
            <v>Payroll OT</v>
          </cell>
          <cell r="E375" t="str">
            <v>Actual:</v>
          </cell>
          <cell r="F375">
            <v>2795</v>
          </cell>
          <cell r="G375">
            <v>986</v>
          </cell>
          <cell r="H375">
            <v>1488</v>
          </cell>
          <cell r="I375">
            <v>1404</v>
          </cell>
          <cell r="J375">
            <v>2244</v>
          </cell>
          <cell r="K375">
            <v>3515</v>
          </cell>
          <cell r="L375">
            <v>1988</v>
          </cell>
          <cell r="M375">
            <v>8539</v>
          </cell>
          <cell r="N375">
            <v>3305</v>
          </cell>
          <cell r="O375">
            <v>1738</v>
          </cell>
          <cell r="P375">
            <v>1814</v>
          </cell>
          <cell r="Q375">
            <v>3968</v>
          </cell>
          <cell r="R375">
            <v>2523</v>
          </cell>
          <cell r="S375">
            <v>2523.2399999999998</v>
          </cell>
          <cell r="T375">
            <v>33784</v>
          </cell>
        </row>
        <row r="376">
          <cell r="A376" t="str">
            <v>60568S - SOUTH CENTRAL FL ADMINBargaining Unit</v>
          </cell>
          <cell r="C376" t="str">
            <v>60568S - SOUTH CENTRAL FL ADMIN</v>
          </cell>
          <cell r="D376" t="str">
            <v>Bargaining Unit</v>
          </cell>
          <cell r="E376" t="str">
            <v>Actual:</v>
          </cell>
          <cell r="F376">
            <v>192918</v>
          </cell>
          <cell r="G376">
            <v>169447</v>
          </cell>
          <cell r="H376">
            <v>172855</v>
          </cell>
          <cell r="I376">
            <v>182158</v>
          </cell>
          <cell r="J376">
            <v>179257</v>
          </cell>
          <cell r="K376">
            <v>193861</v>
          </cell>
          <cell r="L376">
            <v>163154</v>
          </cell>
          <cell r="M376">
            <v>299333</v>
          </cell>
          <cell r="N376">
            <v>165436</v>
          </cell>
          <cell r="O376">
            <v>168668</v>
          </cell>
          <cell r="P376">
            <v>143619</v>
          </cell>
          <cell r="Q376">
            <v>188474</v>
          </cell>
          <cell r="R376">
            <v>2625444</v>
          </cell>
          <cell r="S376">
            <v>2592255.61</v>
          </cell>
          <cell r="T376">
            <v>2219180</v>
          </cell>
        </row>
        <row r="377">
          <cell r="A377" t="str">
            <v>60568S - SOUTH CENTRAL FL ADMINBargaining Unit OT</v>
          </cell>
          <cell r="C377" t="str">
            <v>60568S - SOUTH CENTRAL FL ADMIN</v>
          </cell>
          <cell r="D377" t="str">
            <v>Bargaining Unit OT</v>
          </cell>
          <cell r="E377" t="str">
            <v>Actual:</v>
          </cell>
          <cell r="F377">
            <v>168937</v>
          </cell>
          <cell r="G377">
            <v>105620</v>
          </cell>
          <cell r="H377">
            <v>125740</v>
          </cell>
          <cell r="I377">
            <v>110704</v>
          </cell>
          <cell r="J377">
            <v>171146</v>
          </cell>
          <cell r="K377">
            <v>200061</v>
          </cell>
          <cell r="L377">
            <v>213652</v>
          </cell>
          <cell r="M377">
            <v>525156</v>
          </cell>
          <cell r="N377">
            <v>176489</v>
          </cell>
          <cell r="O377">
            <v>148547</v>
          </cell>
          <cell r="P377">
            <v>140882</v>
          </cell>
          <cell r="Q377">
            <v>239329</v>
          </cell>
          <cell r="R377">
            <v>1056240</v>
          </cell>
          <cell r="S377">
            <v>1056240.1599999999</v>
          </cell>
          <cell r="T377">
            <v>2326263</v>
          </cell>
        </row>
        <row r="378">
          <cell r="A378" t="str">
            <v>60568S - SOUTH CENTRAL FL ADMINContractors</v>
          </cell>
          <cell r="C378" t="str">
            <v>60568S - SOUTH CENTRAL FL ADMIN</v>
          </cell>
          <cell r="D378" t="str">
            <v>Contractors</v>
          </cell>
          <cell r="E378" t="str">
            <v>Actual:</v>
          </cell>
          <cell r="F378">
            <v>106437</v>
          </cell>
          <cell r="G378">
            <v>55588</v>
          </cell>
          <cell r="H378">
            <v>73266</v>
          </cell>
          <cell r="I378">
            <v>141752</v>
          </cell>
          <cell r="J378">
            <v>48780</v>
          </cell>
          <cell r="K378">
            <v>81692</v>
          </cell>
          <cell r="L378">
            <v>82097</v>
          </cell>
          <cell r="M378">
            <v>45825</v>
          </cell>
          <cell r="N378">
            <v>66329</v>
          </cell>
          <cell r="O378">
            <v>65583</v>
          </cell>
          <cell r="P378">
            <v>42538</v>
          </cell>
          <cell r="Q378">
            <v>71480</v>
          </cell>
          <cell r="R378">
            <v>820041</v>
          </cell>
          <cell r="S378">
            <v>820041.17</v>
          </cell>
          <cell r="T378">
            <v>881367</v>
          </cell>
        </row>
        <row r="379">
          <cell r="A379" t="str">
            <v>60568S - SOUTH CENTRAL FL ADMINMaterials w/ burdens</v>
          </cell>
          <cell r="C379" t="str">
            <v>60568S - SOUTH CENTRAL FL ADMIN</v>
          </cell>
          <cell r="D379" t="str">
            <v>Materials w/ burdens</v>
          </cell>
          <cell r="E379" t="str">
            <v>Actual:</v>
          </cell>
          <cell r="F379">
            <v>134510</v>
          </cell>
          <cell r="G379">
            <v>104892</v>
          </cell>
          <cell r="H379">
            <v>94067</v>
          </cell>
          <cell r="I379">
            <v>146347</v>
          </cell>
          <cell r="J379">
            <v>89808</v>
          </cell>
          <cell r="K379">
            <v>31440</v>
          </cell>
          <cell r="L379">
            <v>31261</v>
          </cell>
          <cell r="M379">
            <v>-40982</v>
          </cell>
          <cell r="N379">
            <v>56380</v>
          </cell>
          <cell r="O379">
            <v>77912</v>
          </cell>
          <cell r="P379">
            <v>41374</v>
          </cell>
          <cell r="Q379">
            <v>103898</v>
          </cell>
          <cell r="R379">
            <v>601255</v>
          </cell>
          <cell r="S379">
            <v>590868.24</v>
          </cell>
          <cell r="T379">
            <v>870907</v>
          </cell>
        </row>
        <row r="380">
          <cell r="A380" t="str">
            <v>60568S - SOUTH CENTRAL FL ADMINFleet</v>
          </cell>
          <cell r="C380" t="str">
            <v>60568S - SOUTH CENTRAL FL ADMIN</v>
          </cell>
          <cell r="D380" t="str">
            <v>Fleet</v>
          </cell>
          <cell r="E380" t="str">
            <v>Actual:</v>
          </cell>
          <cell r="F380">
            <v>100583</v>
          </cell>
          <cell r="G380">
            <v>85657</v>
          </cell>
          <cell r="H380">
            <v>87793</v>
          </cell>
          <cell r="I380">
            <v>84406</v>
          </cell>
          <cell r="J380">
            <v>93844</v>
          </cell>
          <cell r="K380">
            <v>108619</v>
          </cell>
          <cell r="L380">
            <v>105115</v>
          </cell>
          <cell r="M380">
            <v>198145</v>
          </cell>
          <cell r="N380">
            <v>83902</v>
          </cell>
          <cell r="O380">
            <v>83562</v>
          </cell>
          <cell r="P380">
            <v>79639</v>
          </cell>
          <cell r="Q380">
            <v>127014</v>
          </cell>
          <cell r="R380">
            <v>960337</v>
          </cell>
          <cell r="S380">
            <v>959027.61</v>
          </cell>
          <cell r="T380">
            <v>1238279</v>
          </cell>
        </row>
        <row r="381">
          <cell r="A381" t="str">
            <v>60568S - SOUTH CENTRAL FL ADMINOther</v>
          </cell>
          <cell r="C381" t="str">
            <v>60568S - SOUTH CENTRAL FL ADMIN</v>
          </cell>
          <cell r="D381" t="str">
            <v>Other</v>
          </cell>
          <cell r="E381" t="str">
            <v>Actual:</v>
          </cell>
          <cell r="F381">
            <v>12169</v>
          </cell>
          <cell r="G381">
            <v>9212</v>
          </cell>
          <cell r="H381">
            <v>9701</v>
          </cell>
          <cell r="I381">
            <v>8837</v>
          </cell>
          <cell r="J381">
            <v>12348</v>
          </cell>
          <cell r="K381">
            <v>15251</v>
          </cell>
          <cell r="L381">
            <v>15139</v>
          </cell>
          <cell r="M381">
            <v>35356</v>
          </cell>
          <cell r="N381">
            <v>12389</v>
          </cell>
          <cell r="O381">
            <v>12067</v>
          </cell>
          <cell r="P381">
            <v>8787</v>
          </cell>
          <cell r="Q381">
            <v>16168</v>
          </cell>
          <cell r="R381">
            <v>0</v>
          </cell>
          <cell r="S381">
            <v>0</v>
          </cell>
          <cell r="T381">
            <v>167424</v>
          </cell>
        </row>
        <row r="382">
          <cell r="A382" t="str">
            <v>60568S - SOUTH CENTRAL FL ADMINCIAC</v>
          </cell>
          <cell r="C382" t="str">
            <v>60568S - SOUTH CENTRAL FL ADMIN</v>
          </cell>
          <cell r="D382" t="str">
            <v>CIAC</v>
          </cell>
          <cell r="E382" t="str">
            <v>Actual:</v>
          </cell>
          <cell r="F382">
            <v>-28420</v>
          </cell>
          <cell r="G382">
            <v>-84466</v>
          </cell>
          <cell r="H382">
            <v>-102755</v>
          </cell>
          <cell r="I382">
            <v>-118315</v>
          </cell>
          <cell r="J382">
            <v>-68234</v>
          </cell>
          <cell r="K382">
            <v>-85345</v>
          </cell>
          <cell r="L382">
            <v>-86590</v>
          </cell>
          <cell r="M382">
            <v>-50457</v>
          </cell>
          <cell r="N382">
            <v>-66543</v>
          </cell>
          <cell r="O382">
            <v>-92905</v>
          </cell>
          <cell r="P382">
            <v>-93843</v>
          </cell>
          <cell r="Q382">
            <v>-116284</v>
          </cell>
          <cell r="R382">
            <v>-464778</v>
          </cell>
          <cell r="S382">
            <v>-464777.88</v>
          </cell>
          <cell r="T382">
            <v>-994157</v>
          </cell>
        </row>
        <row r="388">
          <cell r="A388" t="str">
            <v xml:space="preserve"> </v>
          </cell>
        </row>
        <row r="389">
          <cell r="A389" t="str">
            <v>STREETLIGHT</v>
          </cell>
        </row>
        <row r="390">
          <cell r="C390" t="str">
            <v>Resource Type Groupings</v>
          </cell>
          <cell r="F390" t="str">
            <v>Jan</v>
          </cell>
          <cell r="G390" t="str">
            <v>Feb</v>
          </cell>
          <cell r="H390" t="str">
            <v>Mar</v>
          </cell>
          <cell r="I390" t="str">
            <v>Apr</v>
          </cell>
          <cell r="J390" t="str">
            <v>May</v>
          </cell>
          <cell r="K390" t="str">
            <v>Jun</v>
          </cell>
          <cell r="L390" t="str">
            <v>Jul</v>
          </cell>
          <cell r="M390" t="str">
            <v>Aug</v>
          </cell>
          <cell r="N390" t="str">
            <v>Sep</v>
          </cell>
          <cell r="O390" t="str">
            <v>Oct</v>
          </cell>
          <cell r="P390" t="str">
            <v>Nov</v>
          </cell>
          <cell r="Q390" t="str">
            <v>Dec</v>
          </cell>
          <cell r="R390" t="str">
            <v>Annual Budget</v>
          </cell>
          <cell r="S390" t="str">
            <v>Projection</v>
          </cell>
        </row>
        <row r="391">
          <cell r="A391" t="str">
            <v xml:space="preserve">60379S - SOUTH COASTALPayroll </v>
          </cell>
          <cell r="B391" t="str">
            <v>60379S</v>
          </cell>
          <cell r="C391" t="str">
            <v>60379S - SOUTH COASTAL</v>
          </cell>
          <cell r="D391" t="str">
            <v xml:space="preserve">Payroll </v>
          </cell>
          <cell r="E391" t="str">
            <v>Actual:</v>
          </cell>
          <cell r="F391">
            <v>2233</v>
          </cell>
          <cell r="G391">
            <v>4996</v>
          </cell>
          <cell r="H391">
            <v>2591</v>
          </cell>
          <cell r="I391">
            <v>1552</v>
          </cell>
          <cell r="J391">
            <v>1841</v>
          </cell>
          <cell r="K391">
            <v>3049</v>
          </cell>
          <cell r="L391">
            <v>1482</v>
          </cell>
          <cell r="M391">
            <v>2231</v>
          </cell>
          <cell r="N391">
            <v>569</v>
          </cell>
          <cell r="O391">
            <v>1894</v>
          </cell>
          <cell r="P391">
            <v>788</v>
          </cell>
          <cell r="Q391">
            <v>11497</v>
          </cell>
          <cell r="R391">
            <v>66339</v>
          </cell>
          <cell r="S391">
            <v>66339.039999999994</v>
          </cell>
          <cell r="T391">
            <v>34723</v>
          </cell>
        </row>
        <row r="392">
          <cell r="A392" t="str">
            <v>60379S - SOUTH COASTALPayroll OT</v>
          </cell>
          <cell r="C392" t="str">
            <v>60379S - SOUTH COASTAL</v>
          </cell>
          <cell r="D392" t="str">
            <v>Payroll OT</v>
          </cell>
          <cell r="E392" t="str">
            <v>Actual:</v>
          </cell>
          <cell r="F392">
            <v>228</v>
          </cell>
          <cell r="G392">
            <v>1113</v>
          </cell>
          <cell r="H392">
            <v>266</v>
          </cell>
          <cell r="I392">
            <v>194</v>
          </cell>
          <cell r="J392">
            <v>231</v>
          </cell>
          <cell r="K392">
            <v>193</v>
          </cell>
          <cell r="L392">
            <v>317</v>
          </cell>
          <cell r="M392">
            <v>313</v>
          </cell>
          <cell r="N392">
            <v>124</v>
          </cell>
          <cell r="O392">
            <v>93</v>
          </cell>
          <cell r="P392">
            <v>51</v>
          </cell>
          <cell r="Q392">
            <v>1443</v>
          </cell>
          <cell r="R392">
            <v>4699</v>
          </cell>
          <cell r="S392">
            <v>4699.3999999999996</v>
          </cell>
          <cell r="T392">
            <v>4566</v>
          </cell>
        </row>
        <row r="393">
          <cell r="A393" t="str">
            <v>60379S - SOUTH COASTALBargaining Unit</v>
          </cell>
          <cell r="C393" t="str">
            <v>60379S - SOUTH COASTAL</v>
          </cell>
          <cell r="D393" t="str">
            <v>Bargaining Unit</v>
          </cell>
          <cell r="E393" t="str">
            <v>Actual:</v>
          </cell>
          <cell r="F393">
            <v>9919</v>
          </cell>
          <cell r="G393">
            <v>19383</v>
          </cell>
          <cell r="H393">
            <v>10897</v>
          </cell>
          <cell r="I393">
            <v>10080</v>
          </cell>
          <cell r="J393">
            <v>7767</v>
          </cell>
          <cell r="K393">
            <v>14148</v>
          </cell>
          <cell r="L393">
            <v>4580</v>
          </cell>
          <cell r="M393">
            <v>7411</v>
          </cell>
          <cell r="N393">
            <v>3141</v>
          </cell>
          <cell r="O393">
            <v>7329</v>
          </cell>
          <cell r="P393">
            <v>5514</v>
          </cell>
          <cell r="Q393">
            <v>84389</v>
          </cell>
          <cell r="R393">
            <v>215785</v>
          </cell>
          <cell r="S393">
            <v>215785.34</v>
          </cell>
          <cell r="T393">
            <v>184558</v>
          </cell>
        </row>
        <row r="394">
          <cell r="A394" t="str">
            <v>60379S - SOUTH COASTALBargaining Unit OT</v>
          </cell>
          <cell r="C394" t="str">
            <v>60379S - SOUTH COASTAL</v>
          </cell>
          <cell r="D394" t="str">
            <v>Bargaining Unit OT</v>
          </cell>
          <cell r="E394" t="str">
            <v>Actual:</v>
          </cell>
          <cell r="F394">
            <v>623</v>
          </cell>
          <cell r="G394">
            <v>13192</v>
          </cell>
          <cell r="H394">
            <v>336</v>
          </cell>
          <cell r="I394">
            <v>926</v>
          </cell>
          <cell r="J394">
            <v>287</v>
          </cell>
          <cell r="K394">
            <v>614</v>
          </cell>
          <cell r="L394">
            <v>1327</v>
          </cell>
          <cell r="M394">
            <v>264</v>
          </cell>
          <cell r="N394">
            <v>51</v>
          </cell>
          <cell r="O394">
            <v>195</v>
          </cell>
          <cell r="P394">
            <v>83</v>
          </cell>
          <cell r="Q394">
            <v>2856</v>
          </cell>
          <cell r="R394">
            <v>38036</v>
          </cell>
          <cell r="S394">
            <v>38036.019999999997</v>
          </cell>
          <cell r="T394">
            <v>20754</v>
          </cell>
        </row>
        <row r="395">
          <cell r="A395" t="str">
            <v>60379S - SOUTH COASTALContractors</v>
          </cell>
          <cell r="C395" t="str">
            <v>60379S - SOUTH COASTAL</v>
          </cell>
          <cell r="D395" t="str">
            <v>Contractors</v>
          </cell>
          <cell r="E395" t="str">
            <v>Actual:</v>
          </cell>
          <cell r="F395">
            <v>88968</v>
          </cell>
          <cell r="G395">
            <v>32334</v>
          </cell>
          <cell r="H395">
            <v>171302</v>
          </cell>
          <cell r="I395">
            <v>137732</v>
          </cell>
          <cell r="J395">
            <v>128153</v>
          </cell>
          <cell r="K395">
            <v>69757</v>
          </cell>
          <cell r="L395">
            <v>98209</v>
          </cell>
          <cell r="M395">
            <v>142166</v>
          </cell>
          <cell r="N395">
            <v>215082</v>
          </cell>
          <cell r="O395">
            <v>112168</v>
          </cell>
          <cell r="P395">
            <v>79089</v>
          </cell>
          <cell r="Q395">
            <v>8851</v>
          </cell>
          <cell r="R395">
            <v>897936</v>
          </cell>
          <cell r="S395">
            <v>1197505.21</v>
          </cell>
          <cell r="T395">
            <v>1283811</v>
          </cell>
        </row>
        <row r="396">
          <cell r="A396" t="str">
            <v>60379S - SOUTH COASTALMaterials w/ burdens</v>
          </cell>
          <cell r="C396" t="str">
            <v>60379S - SOUTH COASTAL</v>
          </cell>
          <cell r="D396" t="str">
            <v>Materials w/ burdens</v>
          </cell>
          <cell r="E396" t="str">
            <v>Actual:</v>
          </cell>
          <cell r="F396">
            <v>103731</v>
          </cell>
          <cell r="G396">
            <v>253102</v>
          </cell>
          <cell r="H396">
            <v>129974</v>
          </cell>
          <cell r="I396">
            <v>89453</v>
          </cell>
          <cell r="J396">
            <v>61720</v>
          </cell>
          <cell r="K396">
            <v>68091</v>
          </cell>
          <cell r="L396">
            <v>95034</v>
          </cell>
          <cell r="M396">
            <v>135047</v>
          </cell>
          <cell r="N396">
            <v>83956</v>
          </cell>
          <cell r="O396">
            <v>91238</v>
          </cell>
          <cell r="P396">
            <v>199680</v>
          </cell>
          <cell r="Q396">
            <v>149555</v>
          </cell>
          <cell r="R396">
            <v>1254156</v>
          </cell>
          <cell r="S396">
            <v>1254156.07</v>
          </cell>
          <cell r="T396">
            <v>1460581</v>
          </cell>
        </row>
        <row r="397">
          <cell r="A397" t="str">
            <v>60379S - SOUTH COASTALFleet</v>
          </cell>
          <cell r="C397" t="str">
            <v>60379S - SOUTH COASTAL</v>
          </cell>
          <cell r="D397" t="str">
            <v>Fleet</v>
          </cell>
          <cell r="E397" t="str">
            <v>Actual:</v>
          </cell>
          <cell r="F397">
            <v>4038</v>
          </cell>
          <cell r="G397">
            <v>10794</v>
          </cell>
          <cell r="H397">
            <v>4985</v>
          </cell>
          <cell r="I397">
            <v>4429</v>
          </cell>
          <cell r="J397">
            <v>3376</v>
          </cell>
          <cell r="K397">
            <v>6303</v>
          </cell>
          <cell r="L397">
            <v>2132</v>
          </cell>
          <cell r="M397">
            <v>3050</v>
          </cell>
          <cell r="N397">
            <v>1103</v>
          </cell>
          <cell r="O397">
            <v>2685</v>
          </cell>
          <cell r="P397">
            <v>2124</v>
          </cell>
          <cell r="Q397">
            <v>37446</v>
          </cell>
          <cell r="R397">
            <v>121705</v>
          </cell>
          <cell r="S397">
            <v>121704.84</v>
          </cell>
          <cell r="T397">
            <v>82465</v>
          </cell>
        </row>
        <row r="398">
          <cell r="A398" t="str">
            <v>60379S - SOUTH COASTALOther</v>
          </cell>
          <cell r="C398" t="str">
            <v>60379S - SOUTH COASTAL</v>
          </cell>
          <cell r="D398" t="str">
            <v>Other</v>
          </cell>
          <cell r="E398" t="str">
            <v>Actual:</v>
          </cell>
          <cell r="F398">
            <v>26</v>
          </cell>
          <cell r="G398">
            <v>179</v>
          </cell>
          <cell r="H398">
            <v>0</v>
          </cell>
          <cell r="I398">
            <v>0</v>
          </cell>
          <cell r="J398">
            <v>13</v>
          </cell>
          <cell r="K398">
            <v>0</v>
          </cell>
          <cell r="L398">
            <v>115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285</v>
          </cell>
          <cell r="R398">
            <v>5341</v>
          </cell>
          <cell r="S398">
            <v>5340.72</v>
          </cell>
          <cell r="T398">
            <v>618</v>
          </cell>
        </row>
        <row r="399">
          <cell r="A399" t="str">
            <v>60379S - SOUTH COASTALCIAC</v>
          </cell>
          <cell r="C399" t="str">
            <v>60379S - SOUTH COASTAL</v>
          </cell>
          <cell r="D399" t="str">
            <v>CIAC</v>
          </cell>
          <cell r="E399" t="str">
            <v>Actual:</v>
          </cell>
          <cell r="F399">
            <v>-8272</v>
          </cell>
          <cell r="G399">
            <v>-14392</v>
          </cell>
          <cell r="H399">
            <v>-9574</v>
          </cell>
          <cell r="I399">
            <v>-12505</v>
          </cell>
          <cell r="J399">
            <v>-9840</v>
          </cell>
          <cell r="K399">
            <v>-11581</v>
          </cell>
          <cell r="L399">
            <v>-10070</v>
          </cell>
          <cell r="M399">
            <v>-8370</v>
          </cell>
          <cell r="N399">
            <v>-2196</v>
          </cell>
          <cell r="O399">
            <v>-77095</v>
          </cell>
          <cell r="P399">
            <v>-28188</v>
          </cell>
          <cell r="Q399">
            <v>-11956</v>
          </cell>
          <cell r="R399">
            <v>-311369</v>
          </cell>
          <cell r="S399">
            <v>-311369.03999999998</v>
          </cell>
          <cell r="T399">
            <v>-204039</v>
          </cell>
        </row>
        <row r="400">
          <cell r="A400"/>
          <cell r="B400" t="str">
            <v>60379S</v>
          </cell>
          <cell r="E400" t="str">
            <v>Sum:</v>
          </cell>
          <cell r="F400">
            <v>201492</v>
          </cell>
          <cell r="G400">
            <v>320701</v>
          </cell>
          <cell r="H400">
            <v>310777</v>
          </cell>
          <cell r="I400">
            <v>231861</v>
          </cell>
          <cell r="J400">
            <v>193548</v>
          </cell>
          <cell r="K400">
            <v>150575</v>
          </cell>
          <cell r="L400">
            <v>193126</v>
          </cell>
          <cell r="M400">
            <v>282112</v>
          </cell>
          <cell r="N400">
            <v>301830</v>
          </cell>
          <cell r="O400">
            <v>138507</v>
          </cell>
          <cell r="P400">
            <v>259141</v>
          </cell>
          <cell r="Q400">
            <v>284365</v>
          </cell>
          <cell r="R400">
            <v>2292629</v>
          </cell>
          <cell r="S400">
            <v>2592198</v>
          </cell>
          <cell r="T400">
            <v>2868035</v>
          </cell>
        </row>
        <row r="401">
          <cell r="A401"/>
        </row>
        <row r="402">
          <cell r="A402" t="str">
            <v xml:space="preserve">60413S - NORTH CENT FL ADMINPayroll </v>
          </cell>
          <cell r="B402" t="str">
            <v>60413S</v>
          </cell>
          <cell r="C402" t="str">
            <v>60413S - NORTH CENT FL ADMIN</v>
          </cell>
          <cell r="D402" t="str">
            <v xml:space="preserve">Payroll </v>
          </cell>
          <cell r="E402" t="str">
            <v>Actual:</v>
          </cell>
          <cell r="F402">
            <v>8372</v>
          </cell>
          <cell r="G402">
            <v>8216</v>
          </cell>
          <cell r="H402">
            <v>6390</v>
          </cell>
          <cell r="I402">
            <v>5164</v>
          </cell>
          <cell r="J402">
            <v>5073</v>
          </cell>
          <cell r="K402">
            <v>4837</v>
          </cell>
          <cell r="L402">
            <v>6551</v>
          </cell>
          <cell r="M402">
            <v>8316</v>
          </cell>
          <cell r="N402">
            <v>5907</v>
          </cell>
          <cell r="O402">
            <v>6893</v>
          </cell>
          <cell r="P402">
            <v>9773</v>
          </cell>
          <cell r="Q402">
            <v>14114</v>
          </cell>
          <cell r="R402">
            <v>78160</v>
          </cell>
          <cell r="S402">
            <v>78159.929999999993</v>
          </cell>
          <cell r="T402">
            <v>89606</v>
          </cell>
        </row>
        <row r="403">
          <cell r="A403" t="str">
            <v>60413S - NORTH CENT FL ADMINPayroll OT</v>
          </cell>
          <cell r="C403" t="str">
            <v>60413S - NORTH CENT FL ADMIN</v>
          </cell>
          <cell r="D403" t="str">
            <v>Payroll OT</v>
          </cell>
          <cell r="E403" t="str">
            <v>Actual:</v>
          </cell>
          <cell r="F403">
            <v>653</v>
          </cell>
          <cell r="G403">
            <v>370</v>
          </cell>
          <cell r="H403">
            <v>365</v>
          </cell>
          <cell r="I403">
            <v>300</v>
          </cell>
          <cell r="J403">
            <v>403</v>
          </cell>
          <cell r="K403">
            <v>703</v>
          </cell>
          <cell r="L403">
            <v>923</v>
          </cell>
          <cell r="M403">
            <v>1524</v>
          </cell>
          <cell r="N403">
            <v>753</v>
          </cell>
          <cell r="O403">
            <v>256</v>
          </cell>
          <cell r="P403">
            <v>733</v>
          </cell>
          <cell r="Q403">
            <v>1497</v>
          </cell>
          <cell r="R403">
            <v>0</v>
          </cell>
          <cell r="S403">
            <v>0</v>
          </cell>
          <cell r="T403">
            <v>8480</v>
          </cell>
        </row>
        <row r="404">
          <cell r="A404" t="str">
            <v>60413S - NORTH CENT FL ADMINBargaining Unit</v>
          </cell>
          <cell r="C404" t="str">
            <v>60413S - NORTH CENT FL ADMIN</v>
          </cell>
          <cell r="D404" t="str">
            <v>Bargaining Unit</v>
          </cell>
          <cell r="E404" t="str">
            <v>Actual:</v>
          </cell>
          <cell r="F404">
            <v>25825</v>
          </cell>
          <cell r="G404">
            <v>24435</v>
          </cell>
          <cell r="H404">
            <v>16002</v>
          </cell>
          <cell r="I404">
            <v>13244</v>
          </cell>
          <cell r="J404">
            <v>13675</v>
          </cell>
          <cell r="K404">
            <v>13217</v>
          </cell>
          <cell r="L404">
            <v>18936</v>
          </cell>
          <cell r="M404">
            <v>24631</v>
          </cell>
          <cell r="N404">
            <v>14067</v>
          </cell>
          <cell r="O404">
            <v>21659</v>
          </cell>
          <cell r="P404">
            <v>38052</v>
          </cell>
          <cell r="Q404">
            <v>44869</v>
          </cell>
          <cell r="R404">
            <v>346843</v>
          </cell>
          <cell r="S404">
            <v>346842.68</v>
          </cell>
          <cell r="T404">
            <v>268612</v>
          </cell>
        </row>
        <row r="405">
          <cell r="A405" t="str">
            <v>60413S - NORTH CENT FL ADMINBargaining Unit OT</v>
          </cell>
          <cell r="C405" t="str">
            <v>60413S - NORTH CENT FL ADMIN</v>
          </cell>
          <cell r="D405" t="str">
            <v>Bargaining Unit OT</v>
          </cell>
          <cell r="E405" t="str">
            <v>Actual:</v>
          </cell>
          <cell r="F405">
            <v>7125</v>
          </cell>
          <cell r="G405">
            <v>2176</v>
          </cell>
          <cell r="H405">
            <v>366</v>
          </cell>
          <cell r="I405">
            <v>1092</v>
          </cell>
          <cell r="J405">
            <v>780</v>
          </cell>
          <cell r="K405">
            <v>1092</v>
          </cell>
          <cell r="L405">
            <v>1880</v>
          </cell>
          <cell r="M405">
            <v>529</v>
          </cell>
          <cell r="N405">
            <v>841</v>
          </cell>
          <cell r="O405">
            <v>1075</v>
          </cell>
          <cell r="P405">
            <v>3028</v>
          </cell>
          <cell r="Q405">
            <v>13271</v>
          </cell>
          <cell r="R405">
            <v>16568</v>
          </cell>
          <cell r="S405">
            <v>16568.32</v>
          </cell>
          <cell r="T405">
            <v>33255</v>
          </cell>
        </row>
        <row r="406">
          <cell r="A406" t="str">
            <v>60413S - NORTH CENT FL ADMINContractors</v>
          </cell>
          <cell r="C406" t="str">
            <v>60413S - NORTH CENT FL ADMIN</v>
          </cell>
          <cell r="D406" t="str">
            <v>Contractors</v>
          </cell>
          <cell r="E406" t="str">
            <v>Actual:</v>
          </cell>
          <cell r="F406">
            <v>69013</v>
          </cell>
          <cell r="G406">
            <v>29396</v>
          </cell>
          <cell r="H406">
            <v>84386</v>
          </cell>
          <cell r="I406">
            <v>54556</v>
          </cell>
          <cell r="J406">
            <v>163871</v>
          </cell>
          <cell r="K406">
            <v>102576</v>
          </cell>
          <cell r="L406">
            <v>101136</v>
          </cell>
          <cell r="M406">
            <v>55520</v>
          </cell>
          <cell r="N406">
            <v>92178</v>
          </cell>
          <cell r="O406">
            <v>95870</v>
          </cell>
          <cell r="P406">
            <v>121622</v>
          </cell>
          <cell r="Q406">
            <v>132465</v>
          </cell>
          <cell r="R406">
            <v>733533</v>
          </cell>
          <cell r="S406">
            <v>733533</v>
          </cell>
          <cell r="T406">
            <v>1102589</v>
          </cell>
        </row>
        <row r="407">
          <cell r="A407" t="str">
            <v>60413S - NORTH CENT FL ADMINMaterials w/ burdens</v>
          </cell>
          <cell r="C407" t="str">
            <v>60413S - NORTH CENT FL ADMIN</v>
          </cell>
          <cell r="D407" t="str">
            <v>Materials w/ burdens</v>
          </cell>
          <cell r="E407" t="str">
            <v>Actual:</v>
          </cell>
          <cell r="F407">
            <v>102800</v>
          </cell>
          <cell r="G407">
            <v>153565</v>
          </cell>
          <cell r="H407">
            <v>134914</v>
          </cell>
          <cell r="I407">
            <v>131059</v>
          </cell>
          <cell r="J407">
            <v>237795</v>
          </cell>
          <cell r="K407">
            <v>143240</v>
          </cell>
          <cell r="L407">
            <v>202511</v>
          </cell>
          <cell r="M407">
            <v>198890</v>
          </cell>
          <cell r="N407">
            <v>126759</v>
          </cell>
          <cell r="O407">
            <v>287181</v>
          </cell>
          <cell r="P407">
            <v>109047</v>
          </cell>
          <cell r="Q407">
            <v>279500</v>
          </cell>
          <cell r="R407">
            <v>2058530</v>
          </cell>
          <cell r="S407">
            <v>1953029.72</v>
          </cell>
          <cell r="T407">
            <v>2107261</v>
          </cell>
        </row>
        <row r="408">
          <cell r="A408" t="str">
            <v>60413S - NORTH CENT FL ADMINFleet</v>
          </cell>
          <cell r="C408" t="str">
            <v>60413S - NORTH CENT FL ADMIN</v>
          </cell>
          <cell r="D408" t="str">
            <v>Fleet</v>
          </cell>
          <cell r="E408" t="str">
            <v>Actual:</v>
          </cell>
          <cell r="F408">
            <v>11849</v>
          </cell>
          <cell r="G408">
            <v>11306</v>
          </cell>
          <cell r="H408">
            <v>7642</v>
          </cell>
          <cell r="I408">
            <v>6548</v>
          </cell>
          <cell r="J408">
            <v>6019</v>
          </cell>
          <cell r="K408">
            <v>6184</v>
          </cell>
          <cell r="L408">
            <v>9167</v>
          </cell>
          <cell r="M408">
            <v>12205</v>
          </cell>
          <cell r="N408">
            <v>6100</v>
          </cell>
          <cell r="O408">
            <v>9440</v>
          </cell>
          <cell r="P408">
            <v>15627</v>
          </cell>
          <cell r="Q408">
            <v>23329</v>
          </cell>
          <cell r="R408">
            <v>179105</v>
          </cell>
          <cell r="S408">
            <v>179105.04</v>
          </cell>
          <cell r="T408">
            <v>125416</v>
          </cell>
        </row>
        <row r="409">
          <cell r="A409" t="str">
            <v>60413S - NORTH CENT FL ADMINOther</v>
          </cell>
          <cell r="C409" t="str">
            <v>60413S - NORTH CENT FL ADMIN</v>
          </cell>
          <cell r="D409" t="str">
            <v>Other</v>
          </cell>
          <cell r="E409" t="str">
            <v>Actual:</v>
          </cell>
          <cell r="F409">
            <v>1028</v>
          </cell>
          <cell r="G409">
            <v>119</v>
          </cell>
          <cell r="H409">
            <v>864</v>
          </cell>
          <cell r="I409">
            <v>914</v>
          </cell>
          <cell r="J409">
            <v>291</v>
          </cell>
          <cell r="K409">
            <v>271</v>
          </cell>
          <cell r="L409">
            <v>339</v>
          </cell>
          <cell r="M409">
            <v>2112</v>
          </cell>
          <cell r="N409">
            <v>271</v>
          </cell>
          <cell r="O409">
            <v>530</v>
          </cell>
          <cell r="P409">
            <v>527</v>
          </cell>
          <cell r="Q409">
            <v>622</v>
          </cell>
          <cell r="R409">
            <v>11537</v>
          </cell>
          <cell r="S409">
            <v>11536.68</v>
          </cell>
          <cell r="T409">
            <v>7888</v>
          </cell>
        </row>
        <row r="410">
          <cell r="A410" t="str">
            <v>60413S - NORTH CENT FL ADMINCIAC</v>
          </cell>
          <cell r="C410" t="str">
            <v>60413S - NORTH CENT FL ADMIN</v>
          </cell>
          <cell r="D410" t="str">
            <v>CIAC</v>
          </cell>
          <cell r="E410" t="str">
            <v>Actual:</v>
          </cell>
          <cell r="F410">
            <v>-31054</v>
          </cell>
          <cell r="G410">
            <v>-41862</v>
          </cell>
          <cell r="H410">
            <v>-6386</v>
          </cell>
          <cell r="I410">
            <v>-10532</v>
          </cell>
          <cell r="J410">
            <v>-41683</v>
          </cell>
          <cell r="K410">
            <v>-20306</v>
          </cell>
          <cell r="L410">
            <v>-12104</v>
          </cell>
          <cell r="M410">
            <v>0</v>
          </cell>
          <cell r="N410">
            <v>0</v>
          </cell>
          <cell r="O410">
            <v>-233080</v>
          </cell>
          <cell r="P410">
            <v>-17615</v>
          </cell>
          <cell r="Q410">
            <v>-48748</v>
          </cell>
          <cell r="R410">
            <v>-139581</v>
          </cell>
          <cell r="S410">
            <v>-139581.35999999999</v>
          </cell>
          <cell r="T410">
            <v>-463370</v>
          </cell>
        </row>
        <row r="411">
          <cell r="A411"/>
          <cell r="B411" t="str">
            <v>60413S</v>
          </cell>
          <cell r="E411" t="str">
            <v>Sum:</v>
          </cell>
          <cell r="F411">
            <v>195611</v>
          </cell>
          <cell r="G411">
            <v>187719</v>
          </cell>
          <cell r="H411">
            <v>244543</v>
          </cell>
          <cell r="I411">
            <v>202345</v>
          </cell>
          <cell r="J411">
            <v>386223</v>
          </cell>
          <cell r="K411">
            <v>251815</v>
          </cell>
          <cell r="L411">
            <v>329338</v>
          </cell>
          <cell r="M411">
            <v>303726</v>
          </cell>
          <cell r="N411">
            <v>246875</v>
          </cell>
          <cell r="O411">
            <v>189824</v>
          </cell>
          <cell r="P411">
            <v>280794</v>
          </cell>
          <cell r="Q411">
            <v>460919</v>
          </cell>
          <cell r="R411">
            <v>3284694</v>
          </cell>
          <cell r="S411">
            <v>3179194</v>
          </cell>
          <cell r="T411">
            <v>3279732</v>
          </cell>
        </row>
        <row r="412">
          <cell r="A412"/>
        </row>
        <row r="413">
          <cell r="A413" t="str">
            <v xml:space="preserve">60445S - NORTH COASTALPayroll </v>
          </cell>
          <cell r="B413" t="str">
            <v>60445S</v>
          </cell>
          <cell r="C413" t="str">
            <v>60445S - NORTH COASTAL</v>
          </cell>
          <cell r="D413" t="str">
            <v xml:space="preserve">Payroll </v>
          </cell>
          <cell r="E413" t="str">
            <v>Actual:</v>
          </cell>
          <cell r="F413">
            <v>8288</v>
          </cell>
          <cell r="G413">
            <v>9337</v>
          </cell>
          <cell r="H413">
            <v>9228</v>
          </cell>
          <cell r="I413">
            <v>6290</v>
          </cell>
          <cell r="J413">
            <v>7576</v>
          </cell>
          <cell r="K413">
            <v>6166</v>
          </cell>
          <cell r="L413">
            <v>6773</v>
          </cell>
          <cell r="M413">
            <v>9153</v>
          </cell>
          <cell r="N413">
            <v>7499</v>
          </cell>
          <cell r="O413">
            <v>7182</v>
          </cell>
          <cell r="P413">
            <v>9564</v>
          </cell>
          <cell r="Q413">
            <v>14719</v>
          </cell>
          <cell r="R413">
            <v>167165</v>
          </cell>
          <cell r="S413">
            <v>167164.96</v>
          </cell>
          <cell r="T413">
            <v>101775</v>
          </cell>
        </row>
        <row r="414">
          <cell r="A414" t="str">
            <v>60445S - NORTH COASTALPayroll OT</v>
          </cell>
          <cell r="C414" t="str">
            <v>60445S - NORTH COASTAL</v>
          </cell>
          <cell r="D414" t="str">
            <v>Payroll OT</v>
          </cell>
          <cell r="E414" t="str">
            <v>Actual:</v>
          </cell>
          <cell r="F414">
            <v>380</v>
          </cell>
          <cell r="G414">
            <v>569</v>
          </cell>
          <cell r="H414">
            <v>372</v>
          </cell>
          <cell r="I414">
            <v>190</v>
          </cell>
          <cell r="J414">
            <v>732</v>
          </cell>
          <cell r="K414">
            <v>266</v>
          </cell>
          <cell r="L414">
            <v>584</v>
          </cell>
          <cell r="M414">
            <v>628</v>
          </cell>
          <cell r="N414">
            <v>311</v>
          </cell>
          <cell r="O414">
            <v>619</v>
          </cell>
          <cell r="P414">
            <v>621</v>
          </cell>
          <cell r="Q414">
            <v>1460</v>
          </cell>
          <cell r="R414">
            <v>1285</v>
          </cell>
          <cell r="S414">
            <v>1284.8699999999999</v>
          </cell>
          <cell r="T414">
            <v>6732</v>
          </cell>
        </row>
        <row r="415">
          <cell r="A415" t="str">
            <v>60445S - NORTH COASTALBargaining Unit</v>
          </cell>
          <cell r="C415" t="str">
            <v>60445S - NORTH COASTAL</v>
          </cell>
          <cell r="D415" t="str">
            <v>Bargaining Unit</v>
          </cell>
          <cell r="E415" t="str">
            <v>Actual:</v>
          </cell>
          <cell r="F415">
            <v>31868</v>
          </cell>
          <cell r="G415">
            <v>30156</v>
          </cell>
          <cell r="H415">
            <v>27426</v>
          </cell>
          <cell r="I415">
            <v>19717</v>
          </cell>
          <cell r="J415">
            <v>26717</v>
          </cell>
          <cell r="K415">
            <v>16411</v>
          </cell>
          <cell r="L415">
            <v>20724</v>
          </cell>
          <cell r="M415">
            <v>21890</v>
          </cell>
          <cell r="N415">
            <v>22076</v>
          </cell>
          <cell r="O415">
            <v>13464</v>
          </cell>
          <cell r="P415">
            <v>24168</v>
          </cell>
          <cell r="Q415">
            <v>46954</v>
          </cell>
          <cell r="R415">
            <v>233625</v>
          </cell>
          <cell r="S415">
            <v>233624.68</v>
          </cell>
          <cell r="T415">
            <v>301571</v>
          </cell>
        </row>
        <row r="416">
          <cell r="A416" t="str">
            <v>60445S - NORTH COASTALBargaining Unit OT</v>
          </cell>
          <cell r="C416" t="str">
            <v>60445S - NORTH COASTAL</v>
          </cell>
          <cell r="D416" t="str">
            <v>Bargaining Unit OT</v>
          </cell>
          <cell r="E416" t="str">
            <v>Actual:</v>
          </cell>
          <cell r="F416">
            <v>4336</v>
          </cell>
          <cell r="G416">
            <v>1745</v>
          </cell>
          <cell r="H416">
            <v>236</v>
          </cell>
          <cell r="I416">
            <v>992</v>
          </cell>
          <cell r="J416">
            <v>7311</v>
          </cell>
          <cell r="K416">
            <v>8480</v>
          </cell>
          <cell r="L416">
            <v>7511</v>
          </cell>
          <cell r="M416">
            <v>8302</v>
          </cell>
          <cell r="N416">
            <v>4426</v>
          </cell>
          <cell r="O416">
            <v>4726</v>
          </cell>
          <cell r="P416">
            <v>7140</v>
          </cell>
          <cell r="Q416">
            <v>11045</v>
          </cell>
          <cell r="R416">
            <v>37254</v>
          </cell>
          <cell r="S416">
            <v>37254.01</v>
          </cell>
          <cell r="T416">
            <v>66250</v>
          </cell>
        </row>
        <row r="417">
          <cell r="A417" t="str">
            <v>60445S - NORTH COASTALContractors</v>
          </cell>
          <cell r="C417" t="str">
            <v>60445S - NORTH COASTAL</v>
          </cell>
          <cell r="D417" t="str">
            <v>Contractors</v>
          </cell>
          <cell r="E417" t="str">
            <v>Actual:</v>
          </cell>
          <cell r="F417">
            <v>22886</v>
          </cell>
          <cell r="G417">
            <v>6351</v>
          </cell>
          <cell r="H417">
            <v>16650</v>
          </cell>
          <cell r="I417">
            <v>6709</v>
          </cell>
          <cell r="J417">
            <v>130</v>
          </cell>
          <cell r="K417">
            <v>3094</v>
          </cell>
          <cell r="L417">
            <v>17552</v>
          </cell>
          <cell r="M417">
            <v>12863</v>
          </cell>
          <cell r="N417">
            <v>10106</v>
          </cell>
          <cell r="O417">
            <v>37449</v>
          </cell>
          <cell r="P417">
            <v>13489</v>
          </cell>
          <cell r="Q417">
            <v>18954</v>
          </cell>
          <cell r="R417">
            <v>600778</v>
          </cell>
          <cell r="S417">
            <v>801208.96</v>
          </cell>
          <cell r="T417">
            <v>166233</v>
          </cell>
        </row>
        <row r="418">
          <cell r="A418" t="str">
            <v>60445S - NORTH COASTALMaterials w/ burdens</v>
          </cell>
          <cell r="C418" t="str">
            <v>60445S - NORTH COASTAL</v>
          </cell>
          <cell r="D418" t="str">
            <v>Materials w/ burdens</v>
          </cell>
          <cell r="E418" t="str">
            <v>Actual:</v>
          </cell>
          <cell r="F418">
            <v>30355</v>
          </cell>
          <cell r="G418">
            <v>71250</v>
          </cell>
          <cell r="H418">
            <v>83772</v>
          </cell>
          <cell r="I418">
            <v>36966</v>
          </cell>
          <cell r="J418">
            <v>64032</v>
          </cell>
          <cell r="K418">
            <v>96587</v>
          </cell>
          <cell r="L418">
            <v>110477</v>
          </cell>
          <cell r="M418">
            <v>53503</v>
          </cell>
          <cell r="N418">
            <v>84637</v>
          </cell>
          <cell r="O418">
            <v>67660</v>
          </cell>
          <cell r="P418">
            <v>-67491</v>
          </cell>
          <cell r="Q418">
            <v>154556</v>
          </cell>
          <cell r="R418">
            <v>473653</v>
          </cell>
          <cell r="S418">
            <v>473653.29</v>
          </cell>
          <cell r="T418">
            <v>786304</v>
          </cell>
        </row>
        <row r="419">
          <cell r="A419" t="str">
            <v>60445S - NORTH COASTALFleet</v>
          </cell>
          <cell r="C419" t="str">
            <v>60445S - NORTH COASTAL</v>
          </cell>
          <cell r="D419" t="str">
            <v>Fleet</v>
          </cell>
          <cell r="E419" t="str">
            <v>Actual:</v>
          </cell>
          <cell r="F419">
            <v>15933</v>
          </cell>
          <cell r="G419">
            <v>18785</v>
          </cell>
          <cell r="H419">
            <v>10321</v>
          </cell>
          <cell r="I419">
            <v>9926</v>
          </cell>
          <cell r="J419">
            <v>10347</v>
          </cell>
          <cell r="K419">
            <v>9450</v>
          </cell>
          <cell r="L419">
            <v>10889</v>
          </cell>
          <cell r="M419">
            <v>11394</v>
          </cell>
          <cell r="N419">
            <v>10552</v>
          </cell>
          <cell r="O419">
            <v>7702</v>
          </cell>
          <cell r="P419">
            <v>14273</v>
          </cell>
          <cell r="Q419">
            <v>27247</v>
          </cell>
          <cell r="R419">
            <v>119998</v>
          </cell>
          <cell r="S419">
            <v>119997.66</v>
          </cell>
          <cell r="T419">
            <v>156819</v>
          </cell>
        </row>
        <row r="420">
          <cell r="A420" t="str">
            <v>60445S - NORTH COASTALOther</v>
          </cell>
          <cell r="C420" t="str">
            <v>60445S - NORTH COASTAL</v>
          </cell>
          <cell r="D420" t="str">
            <v>Other</v>
          </cell>
          <cell r="E420" t="str">
            <v>Actual:</v>
          </cell>
          <cell r="F420">
            <v>275</v>
          </cell>
          <cell r="G420">
            <v>1430</v>
          </cell>
          <cell r="H420">
            <v>587</v>
          </cell>
          <cell r="I420">
            <v>248</v>
          </cell>
          <cell r="J420">
            <v>898</v>
          </cell>
          <cell r="K420">
            <v>171</v>
          </cell>
          <cell r="L420">
            <v>261</v>
          </cell>
          <cell r="M420">
            <v>336</v>
          </cell>
          <cell r="N420">
            <v>435</v>
          </cell>
          <cell r="O420">
            <v>100</v>
          </cell>
          <cell r="P420">
            <v>214</v>
          </cell>
          <cell r="Q420">
            <v>305</v>
          </cell>
          <cell r="R420">
            <v>6281</v>
          </cell>
          <cell r="S420">
            <v>6281.16</v>
          </cell>
          <cell r="T420">
            <v>5260</v>
          </cell>
        </row>
        <row r="421">
          <cell r="A421" t="str">
            <v>60445S - NORTH COASTALCIAC</v>
          </cell>
          <cell r="C421" t="str">
            <v>60445S - NORTH COASTAL</v>
          </cell>
          <cell r="D421" t="str">
            <v>CIAC</v>
          </cell>
          <cell r="E421" t="str">
            <v>Actual:</v>
          </cell>
          <cell r="F421">
            <v>-13782</v>
          </cell>
          <cell r="G421">
            <v>-1836</v>
          </cell>
          <cell r="H421">
            <v>-1763</v>
          </cell>
          <cell r="I421">
            <v>-5848</v>
          </cell>
          <cell r="J421">
            <v>-6458</v>
          </cell>
          <cell r="K421">
            <v>-11240</v>
          </cell>
          <cell r="L421">
            <v>-17890</v>
          </cell>
          <cell r="M421">
            <v>0</v>
          </cell>
          <cell r="N421">
            <v>0</v>
          </cell>
          <cell r="O421">
            <v>-61051</v>
          </cell>
          <cell r="P421">
            <v>-3195</v>
          </cell>
          <cell r="Q421">
            <v>-13472</v>
          </cell>
          <cell r="R421">
            <v>-129348</v>
          </cell>
          <cell r="S421">
            <v>-129347.76</v>
          </cell>
          <cell r="T421">
            <v>-136535</v>
          </cell>
        </row>
        <row r="422">
          <cell r="A422"/>
          <cell r="B422" t="str">
            <v>60445S</v>
          </cell>
          <cell r="E422" t="str">
            <v>Sum:</v>
          </cell>
          <cell r="F422">
            <v>100539</v>
          </cell>
          <cell r="G422">
            <v>137787</v>
          </cell>
          <cell r="H422">
            <v>146829</v>
          </cell>
          <cell r="I422">
            <v>75188</v>
          </cell>
          <cell r="J422">
            <v>111286</v>
          </cell>
          <cell r="K422">
            <v>129385</v>
          </cell>
          <cell r="L422">
            <v>156881</v>
          </cell>
          <cell r="M422">
            <v>118070</v>
          </cell>
          <cell r="N422">
            <v>140044</v>
          </cell>
          <cell r="O422">
            <v>77851</v>
          </cell>
          <cell r="P422">
            <v>-1217</v>
          </cell>
          <cell r="Q422">
            <v>261768</v>
          </cell>
          <cell r="R422">
            <v>1510691</v>
          </cell>
          <cell r="S422">
            <v>1711122</v>
          </cell>
          <cell r="T422">
            <v>1454411</v>
          </cell>
        </row>
        <row r="423">
          <cell r="A423"/>
        </row>
        <row r="424">
          <cell r="A424" t="str">
            <v xml:space="preserve">60568S - SOUTH CENTRAL FL ADMINPayroll </v>
          </cell>
          <cell r="B424" t="str">
            <v>60568S</v>
          </cell>
          <cell r="C424" t="str">
            <v>60568S - SOUTH CENTRAL FL ADMIN</v>
          </cell>
          <cell r="D424" t="str">
            <v xml:space="preserve">Payroll </v>
          </cell>
          <cell r="E424" t="str">
            <v>Actual:</v>
          </cell>
          <cell r="F424">
            <v>5536</v>
          </cell>
          <cell r="G424">
            <v>5581</v>
          </cell>
          <cell r="H424">
            <v>10185</v>
          </cell>
          <cell r="I424">
            <v>5984</v>
          </cell>
          <cell r="J424">
            <v>7389</v>
          </cell>
          <cell r="K424">
            <v>8022</v>
          </cell>
          <cell r="L424">
            <v>5880</v>
          </cell>
          <cell r="M424">
            <v>7758</v>
          </cell>
          <cell r="N424">
            <v>5767</v>
          </cell>
          <cell r="O424">
            <v>5139</v>
          </cell>
          <cell r="P424">
            <v>5802</v>
          </cell>
          <cell r="Q424">
            <v>4739</v>
          </cell>
          <cell r="R424">
            <v>357925</v>
          </cell>
          <cell r="S424">
            <v>357925.12</v>
          </cell>
          <cell r="T424">
            <v>77782</v>
          </cell>
        </row>
        <row r="425">
          <cell r="A425" t="str">
            <v>60568S - SOUTH CENTRAL FL ADMINPayroll OT</v>
          </cell>
          <cell r="C425" t="str">
            <v>60568S - SOUTH CENTRAL FL ADMIN</v>
          </cell>
          <cell r="D425" t="str">
            <v>Payroll OT</v>
          </cell>
          <cell r="E425" t="str">
            <v>Actual:</v>
          </cell>
          <cell r="F425">
            <v>519</v>
          </cell>
          <cell r="G425">
            <v>129</v>
          </cell>
          <cell r="H425">
            <v>366</v>
          </cell>
          <cell r="I425">
            <v>278</v>
          </cell>
          <cell r="J425">
            <v>701</v>
          </cell>
          <cell r="K425">
            <v>746</v>
          </cell>
          <cell r="L425">
            <v>255</v>
          </cell>
          <cell r="M425">
            <v>620</v>
          </cell>
          <cell r="N425">
            <v>531</v>
          </cell>
          <cell r="O425">
            <v>261</v>
          </cell>
          <cell r="P425">
            <v>671</v>
          </cell>
          <cell r="Q425">
            <v>723</v>
          </cell>
          <cell r="R425">
            <v>195</v>
          </cell>
          <cell r="S425">
            <v>194.64</v>
          </cell>
          <cell r="T425">
            <v>5800</v>
          </cell>
        </row>
        <row r="426">
          <cell r="A426" t="str">
            <v>60568S - SOUTH CENTRAL FL ADMINBargaining Unit</v>
          </cell>
          <cell r="C426" t="str">
            <v>60568S - SOUTH CENTRAL FL ADMIN</v>
          </cell>
          <cell r="D426" t="str">
            <v>Bargaining Unit</v>
          </cell>
          <cell r="E426" t="str">
            <v>Actual:</v>
          </cell>
          <cell r="F426">
            <v>14451</v>
          </cell>
          <cell r="G426">
            <v>7504</v>
          </cell>
          <cell r="H426">
            <v>20299</v>
          </cell>
          <cell r="I426">
            <v>14143</v>
          </cell>
          <cell r="J426">
            <v>13764</v>
          </cell>
          <cell r="K426">
            <v>15804</v>
          </cell>
          <cell r="L426">
            <v>10414</v>
          </cell>
          <cell r="M426">
            <v>6778</v>
          </cell>
          <cell r="N426">
            <v>8886</v>
          </cell>
          <cell r="O426">
            <v>9422</v>
          </cell>
          <cell r="P426">
            <v>7263</v>
          </cell>
          <cell r="Q426">
            <v>13232</v>
          </cell>
          <cell r="R426">
            <v>285048</v>
          </cell>
          <cell r="S426">
            <v>285047.64</v>
          </cell>
          <cell r="T426">
            <v>141960</v>
          </cell>
        </row>
        <row r="427">
          <cell r="A427" t="str">
            <v>60568S - SOUTH CENTRAL FL ADMINBargaining Unit OT</v>
          </cell>
          <cell r="C427" t="str">
            <v>60568S - SOUTH CENTRAL FL ADMIN</v>
          </cell>
          <cell r="D427" t="str">
            <v>Bargaining Unit OT</v>
          </cell>
          <cell r="E427" t="str">
            <v>Actual:</v>
          </cell>
          <cell r="F427">
            <v>2560</v>
          </cell>
          <cell r="G427">
            <v>281</v>
          </cell>
          <cell r="H427">
            <v>883</v>
          </cell>
          <cell r="I427">
            <v>2248</v>
          </cell>
          <cell r="J427">
            <v>1883</v>
          </cell>
          <cell r="K427">
            <v>5049</v>
          </cell>
          <cell r="L427">
            <v>328</v>
          </cell>
          <cell r="M427">
            <v>2940</v>
          </cell>
          <cell r="N427">
            <v>1457</v>
          </cell>
          <cell r="O427">
            <v>5729</v>
          </cell>
          <cell r="P427">
            <v>5261</v>
          </cell>
          <cell r="Q427">
            <v>4656</v>
          </cell>
          <cell r="R427">
            <v>21850</v>
          </cell>
          <cell r="S427">
            <v>21849.63</v>
          </cell>
          <cell r="T427">
            <v>33275</v>
          </cell>
        </row>
        <row r="428">
          <cell r="A428" t="str">
            <v>60568S - SOUTH CENTRAL FL ADMINContractors</v>
          </cell>
          <cell r="C428" t="str">
            <v>60568S - SOUTH CENTRAL FL ADMIN</v>
          </cell>
          <cell r="D428" t="str">
            <v>Contractors</v>
          </cell>
          <cell r="E428" t="str">
            <v>Actual:</v>
          </cell>
          <cell r="F428">
            <v>250275</v>
          </cell>
          <cell r="G428">
            <v>221535</v>
          </cell>
          <cell r="H428">
            <v>194360</v>
          </cell>
          <cell r="I428">
            <v>275825</v>
          </cell>
          <cell r="J428">
            <v>98510</v>
          </cell>
          <cell r="K428">
            <v>152607</v>
          </cell>
          <cell r="L428">
            <v>209221</v>
          </cell>
          <cell r="M428">
            <v>182593</v>
          </cell>
          <cell r="N428">
            <v>250659</v>
          </cell>
          <cell r="O428">
            <v>249687</v>
          </cell>
          <cell r="P428">
            <v>245169</v>
          </cell>
          <cell r="Q428">
            <v>317315</v>
          </cell>
          <cell r="R428">
            <v>3657430</v>
          </cell>
          <cell r="S428">
            <v>2157429.88</v>
          </cell>
          <cell r="T428">
            <v>2647756</v>
          </cell>
        </row>
        <row r="429">
          <cell r="A429" t="str">
            <v>60568S - SOUTH CENTRAL FL ADMINMaterials w/ burdens</v>
          </cell>
          <cell r="C429" t="str">
            <v>60568S - SOUTH CENTRAL FL ADMIN</v>
          </cell>
          <cell r="D429" t="str">
            <v>Materials w/ burdens</v>
          </cell>
          <cell r="E429" t="str">
            <v>Actual:</v>
          </cell>
          <cell r="F429">
            <v>275369</v>
          </cell>
          <cell r="G429">
            <v>218355</v>
          </cell>
          <cell r="H429">
            <v>217175</v>
          </cell>
          <cell r="I429">
            <v>251402</v>
          </cell>
          <cell r="J429">
            <v>125598</v>
          </cell>
          <cell r="K429">
            <v>273555</v>
          </cell>
          <cell r="L429">
            <v>270027</v>
          </cell>
          <cell r="M429">
            <v>234386</v>
          </cell>
          <cell r="N429">
            <v>271926</v>
          </cell>
          <cell r="O429">
            <v>376030</v>
          </cell>
          <cell r="P429">
            <v>487895</v>
          </cell>
          <cell r="Q429">
            <v>399206</v>
          </cell>
          <cell r="R429">
            <v>4237309</v>
          </cell>
          <cell r="S429">
            <v>4237309.3600000003</v>
          </cell>
          <cell r="T429">
            <v>3400924</v>
          </cell>
        </row>
        <row r="430">
          <cell r="A430" t="str">
            <v>60568S - SOUTH CENTRAL FL ADMINFleet</v>
          </cell>
          <cell r="C430" t="str">
            <v>60568S - SOUTH CENTRAL FL ADMIN</v>
          </cell>
          <cell r="D430" t="str">
            <v>Fleet</v>
          </cell>
          <cell r="E430" t="str">
            <v>Actual:</v>
          </cell>
          <cell r="F430">
            <v>7569</v>
          </cell>
          <cell r="G430">
            <v>4624</v>
          </cell>
          <cell r="H430">
            <v>11268</v>
          </cell>
          <cell r="I430">
            <v>7570</v>
          </cell>
          <cell r="J430">
            <v>7452</v>
          </cell>
          <cell r="K430">
            <v>10067</v>
          </cell>
          <cell r="L430">
            <v>6672</v>
          </cell>
          <cell r="M430">
            <v>4901</v>
          </cell>
          <cell r="N430">
            <v>4768</v>
          </cell>
          <cell r="O430">
            <v>5919</v>
          </cell>
          <cell r="P430">
            <v>6065</v>
          </cell>
          <cell r="Q430">
            <v>9502</v>
          </cell>
          <cell r="R430">
            <v>126317</v>
          </cell>
          <cell r="S430">
            <v>126316.58</v>
          </cell>
          <cell r="T430">
            <v>86377</v>
          </cell>
        </row>
        <row r="431">
          <cell r="A431" t="str">
            <v>60568S - SOUTH CENTRAL FL ADMINOther</v>
          </cell>
          <cell r="C431" t="str">
            <v>60568S - SOUTH CENTRAL FL ADMIN</v>
          </cell>
          <cell r="D431" t="str">
            <v>Other</v>
          </cell>
          <cell r="E431" t="str">
            <v>Actual:</v>
          </cell>
          <cell r="F431">
            <v>146</v>
          </cell>
          <cell r="G431">
            <v>279</v>
          </cell>
          <cell r="H431">
            <v>1019</v>
          </cell>
          <cell r="I431">
            <v>76</v>
          </cell>
          <cell r="J431">
            <v>1417</v>
          </cell>
          <cell r="K431">
            <v>351</v>
          </cell>
          <cell r="L431">
            <v>338</v>
          </cell>
          <cell r="M431">
            <v>141</v>
          </cell>
          <cell r="N431">
            <v>77</v>
          </cell>
          <cell r="O431">
            <v>2750</v>
          </cell>
          <cell r="P431">
            <v>26</v>
          </cell>
          <cell r="Q431">
            <v>373</v>
          </cell>
          <cell r="R431">
            <v>161551</v>
          </cell>
          <cell r="S431">
            <v>161551.20000000001</v>
          </cell>
          <cell r="T431">
            <v>6993</v>
          </cell>
        </row>
        <row r="432">
          <cell r="A432" t="str">
            <v>60568S - SOUTH CENTRAL FL ADMINCIAC</v>
          </cell>
          <cell r="C432" t="str">
            <v>60568S - SOUTH CENTRAL FL ADMIN</v>
          </cell>
          <cell r="D432" t="str">
            <v>CIAC</v>
          </cell>
          <cell r="E432" t="str">
            <v>Actual:</v>
          </cell>
          <cell r="F432">
            <v>-10295</v>
          </cell>
          <cell r="G432">
            <v>-39737</v>
          </cell>
          <cell r="H432">
            <v>-10335</v>
          </cell>
          <cell r="I432">
            <v>-5540</v>
          </cell>
          <cell r="J432">
            <v>-191067</v>
          </cell>
          <cell r="K432">
            <v>-13091</v>
          </cell>
          <cell r="L432">
            <v>-41323</v>
          </cell>
          <cell r="M432">
            <v>0</v>
          </cell>
          <cell r="N432">
            <v>-97</v>
          </cell>
          <cell r="O432">
            <v>-329129</v>
          </cell>
          <cell r="P432">
            <v>-36374</v>
          </cell>
          <cell r="Q432">
            <v>-137208</v>
          </cell>
          <cell r="R432">
            <v>-965181</v>
          </cell>
          <cell r="S432">
            <v>-965180.64</v>
          </cell>
          <cell r="T432">
            <v>-814196</v>
          </cell>
        </row>
        <row r="438">
          <cell r="A438" t="str">
            <v>STREETLIGHT MAINTENANCE</v>
          </cell>
        </row>
        <row r="439">
          <cell r="C439" t="str">
            <v>Resource Type Groupings</v>
          </cell>
          <cell r="F439" t="str">
            <v>Jan</v>
          </cell>
          <cell r="G439" t="str">
            <v>Feb</v>
          </cell>
          <cell r="H439" t="str">
            <v>Mar</v>
          </cell>
          <cell r="I439" t="str">
            <v>Apr</v>
          </cell>
          <cell r="J439" t="str">
            <v>May</v>
          </cell>
          <cell r="K439" t="str">
            <v>Jun</v>
          </cell>
          <cell r="L439" t="str">
            <v>Jul</v>
          </cell>
          <cell r="M439" t="str">
            <v>Aug</v>
          </cell>
          <cell r="N439" t="str">
            <v>Sep</v>
          </cell>
          <cell r="O439" t="str">
            <v>Oct</v>
          </cell>
          <cell r="P439" t="str">
            <v>Nov</v>
          </cell>
          <cell r="Q439" t="str">
            <v>Dec</v>
          </cell>
          <cell r="R439" t="str">
            <v>Annual Budget</v>
          </cell>
          <cell r="S439" t="str">
            <v>Projection</v>
          </cell>
        </row>
        <row r="440">
          <cell r="A440" t="str">
            <v xml:space="preserve">60379S - SOUTH COASTALPayroll </v>
          </cell>
          <cell r="B440" t="str">
            <v>60379S</v>
          </cell>
          <cell r="C440" t="str">
            <v>60379S - SOUTH COASTAL</v>
          </cell>
          <cell r="D440" t="str">
            <v xml:space="preserve">Payroll </v>
          </cell>
          <cell r="E440" t="str">
            <v>Actual:</v>
          </cell>
          <cell r="F440">
            <v>389</v>
          </cell>
          <cell r="G440">
            <v>642</v>
          </cell>
          <cell r="H440">
            <v>381</v>
          </cell>
          <cell r="I440">
            <v>384</v>
          </cell>
          <cell r="J440">
            <v>503</v>
          </cell>
          <cell r="K440">
            <v>1009</v>
          </cell>
          <cell r="L440">
            <v>518</v>
          </cell>
          <cell r="M440">
            <v>972</v>
          </cell>
          <cell r="N440">
            <v>607</v>
          </cell>
          <cell r="O440">
            <v>1221</v>
          </cell>
          <cell r="P440">
            <v>3491</v>
          </cell>
          <cell r="Q440">
            <v>878</v>
          </cell>
          <cell r="R440">
            <v>40088</v>
          </cell>
          <cell r="S440">
            <v>40087.629999999997</v>
          </cell>
          <cell r="T440">
            <v>10995</v>
          </cell>
        </row>
        <row r="441">
          <cell r="A441" t="str">
            <v>60379S - SOUTH COASTALPayroll OT</v>
          </cell>
          <cell r="C441" t="str">
            <v>60379S - SOUTH COASTAL</v>
          </cell>
          <cell r="D441" t="str">
            <v>Payroll OT</v>
          </cell>
          <cell r="E441" t="str">
            <v>Actual:</v>
          </cell>
          <cell r="F441">
            <v>31</v>
          </cell>
          <cell r="G441">
            <v>107</v>
          </cell>
          <cell r="H441">
            <v>72</v>
          </cell>
          <cell r="I441">
            <v>8</v>
          </cell>
          <cell r="J441">
            <v>20</v>
          </cell>
          <cell r="K441">
            <v>113</v>
          </cell>
          <cell r="L441">
            <v>90</v>
          </cell>
          <cell r="M441">
            <v>45</v>
          </cell>
          <cell r="N441">
            <v>113</v>
          </cell>
          <cell r="O441">
            <v>104</v>
          </cell>
          <cell r="P441">
            <v>114</v>
          </cell>
          <cell r="Q441">
            <v>73</v>
          </cell>
          <cell r="R441">
            <v>2059</v>
          </cell>
          <cell r="S441">
            <v>2058.8000000000002</v>
          </cell>
          <cell r="T441">
            <v>890</v>
          </cell>
        </row>
        <row r="442">
          <cell r="A442" t="str">
            <v>60379S - SOUTH COASTALBargaining Unit</v>
          </cell>
          <cell r="C442" t="str">
            <v>60379S - SOUTH COASTAL</v>
          </cell>
          <cell r="D442" t="str">
            <v>Bargaining Unit</v>
          </cell>
          <cell r="E442" t="str">
            <v>Actual:</v>
          </cell>
          <cell r="F442">
            <v>8100</v>
          </cell>
          <cell r="G442">
            <v>14626</v>
          </cell>
          <cell r="H442">
            <v>12850</v>
          </cell>
          <cell r="I442">
            <v>9025</v>
          </cell>
          <cell r="J442">
            <v>6848</v>
          </cell>
          <cell r="K442">
            <v>8773</v>
          </cell>
          <cell r="L442">
            <v>5768</v>
          </cell>
          <cell r="M442">
            <v>13588</v>
          </cell>
          <cell r="N442">
            <v>5517</v>
          </cell>
          <cell r="O442">
            <v>12257</v>
          </cell>
          <cell r="P442">
            <v>29529</v>
          </cell>
          <cell r="Q442">
            <v>19384</v>
          </cell>
          <cell r="R442">
            <v>417778</v>
          </cell>
          <cell r="S442">
            <v>417778.3</v>
          </cell>
          <cell r="T442">
            <v>146265</v>
          </cell>
        </row>
        <row r="443">
          <cell r="A443" t="str">
            <v>60379S - SOUTH COASTALBargaining Unit OT</v>
          </cell>
          <cell r="C443" t="str">
            <v>60379S - SOUTH COASTAL</v>
          </cell>
          <cell r="D443" t="str">
            <v>Bargaining Unit OT</v>
          </cell>
          <cell r="E443" t="str">
            <v>Actual:</v>
          </cell>
          <cell r="F443">
            <v>4913</v>
          </cell>
          <cell r="G443">
            <v>3880</v>
          </cell>
          <cell r="H443">
            <v>1382</v>
          </cell>
          <cell r="I443">
            <v>1722</v>
          </cell>
          <cell r="J443">
            <v>1392</v>
          </cell>
          <cell r="K443">
            <v>2632</v>
          </cell>
          <cell r="L443">
            <v>3346</v>
          </cell>
          <cell r="M443">
            <v>2773</v>
          </cell>
          <cell r="N443">
            <v>1511</v>
          </cell>
          <cell r="O443">
            <v>2354</v>
          </cell>
          <cell r="P443">
            <v>6936</v>
          </cell>
          <cell r="Q443">
            <v>6720</v>
          </cell>
          <cell r="R443">
            <v>93233</v>
          </cell>
          <cell r="S443">
            <v>93233.11</v>
          </cell>
          <cell r="T443">
            <v>39561</v>
          </cell>
        </row>
        <row r="444">
          <cell r="A444" t="str">
            <v>60379S - SOUTH COASTALContractors</v>
          </cell>
          <cell r="C444" t="str">
            <v>60379S - SOUTH COASTAL</v>
          </cell>
          <cell r="D444" t="str">
            <v>Contractors</v>
          </cell>
          <cell r="E444" t="str">
            <v>Actual:</v>
          </cell>
          <cell r="F444">
            <v>29730</v>
          </cell>
          <cell r="G444">
            <v>121630</v>
          </cell>
          <cell r="H444">
            <v>40448</v>
          </cell>
          <cell r="I444">
            <v>66259</v>
          </cell>
          <cell r="J444">
            <v>66965</v>
          </cell>
          <cell r="K444">
            <v>20645</v>
          </cell>
          <cell r="L444">
            <v>39751</v>
          </cell>
          <cell r="M444">
            <v>28795</v>
          </cell>
          <cell r="N444">
            <v>31972</v>
          </cell>
          <cell r="O444">
            <v>40226</v>
          </cell>
          <cell r="P444">
            <v>19207</v>
          </cell>
          <cell r="Q444">
            <v>13172</v>
          </cell>
          <cell r="R444">
            <v>360000</v>
          </cell>
          <cell r="S444">
            <v>360000</v>
          </cell>
          <cell r="T444">
            <v>518800</v>
          </cell>
        </row>
        <row r="445">
          <cell r="A445" t="str">
            <v>60379S - SOUTH COASTALMaterials w/ burdens</v>
          </cell>
          <cell r="C445" t="str">
            <v>60379S - SOUTH COASTAL</v>
          </cell>
          <cell r="D445" t="str">
            <v>Materials w/ burdens</v>
          </cell>
          <cell r="E445" t="str">
            <v>Actual:</v>
          </cell>
          <cell r="F445">
            <v>46641</v>
          </cell>
          <cell r="G445">
            <v>46628</v>
          </cell>
          <cell r="H445">
            <v>38142</v>
          </cell>
          <cell r="I445">
            <v>29563</v>
          </cell>
          <cell r="J445">
            <v>43377</v>
          </cell>
          <cell r="K445">
            <v>4270</v>
          </cell>
          <cell r="L445">
            <v>14223</v>
          </cell>
          <cell r="M445">
            <v>35837</v>
          </cell>
          <cell r="N445">
            <v>36073</v>
          </cell>
          <cell r="O445">
            <v>36734</v>
          </cell>
          <cell r="P445">
            <v>22131</v>
          </cell>
          <cell r="Q445">
            <v>38472</v>
          </cell>
          <cell r="R445">
            <v>284912</v>
          </cell>
          <cell r="S445">
            <v>284912.3</v>
          </cell>
          <cell r="T445">
            <v>392091</v>
          </cell>
        </row>
        <row r="446">
          <cell r="A446" t="str">
            <v>60379S - SOUTH COASTALFleet</v>
          </cell>
          <cell r="C446" t="str">
            <v>60379S - SOUTH COASTAL</v>
          </cell>
          <cell r="D446" t="str">
            <v>Fleet</v>
          </cell>
          <cell r="E446" t="str">
            <v>Actual:</v>
          </cell>
          <cell r="F446">
            <v>3495</v>
          </cell>
          <cell r="G446">
            <v>5278</v>
          </cell>
          <cell r="H446">
            <v>4353</v>
          </cell>
          <cell r="I446">
            <v>3301</v>
          </cell>
          <cell r="J446">
            <v>2622</v>
          </cell>
          <cell r="K446">
            <v>3413</v>
          </cell>
          <cell r="L446">
            <v>2432</v>
          </cell>
          <cell r="M446">
            <v>4592</v>
          </cell>
          <cell r="N446">
            <v>2007</v>
          </cell>
          <cell r="O446">
            <v>4357</v>
          </cell>
          <cell r="P446">
            <v>10966</v>
          </cell>
          <cell r="Q446">
            <v>8711</v>
          </cell>
          <cell r="R446">
            <v>228642</v>
          </cell>
          <cell r="S446">
            <v>228641.96</v>
          </cell>
          <cell r="T446">
            <v>55527</v>
          </cell>
        </row>
        <row r="447">
          <cell r="A447" t="str">
            <v>60379S - SOUTH COASTALOther</v>
          </cell>
          <cell r="C447" t="str">
            <v>60379S - SOUTH COASTAL</v>
          </cell>
          <cell r="D447" t="str">
            <v>Other</v>
          </cell>
          <cell r="E447" t="str">
            <v>Actual:</v>
          </cell>
          <cell r="F447">
            <v>153</v>
          </cell>
          <cell r="G447">
            <v>230</v>
          </cell>
          <cell r="H447">
            <v>140</v>
          </cell>
          <cell r="I447">
            <v>64</v>
          </cell>
          <cell r="J447">
            <v>38</v>
          </cell>
          <cell r="K447">
            <v>89</v>
          </cell>
          <cell r="L447">
            <v>128</v>
          </cell>
          <cell r="M447">
            <v>217</v>
          </cell>
          <cell r="N447">
            <v>51</v>
          </cell>
          <cell r="O447">
            <v>64</v>
          </cell>
          <cell r="P447">
            <v>575</v>
          </cell>
          <cell r="Q447">
            <v>459</v>
          </cell>
          <cell r="R447">
            <v>12370</v>
          </cell>
          <cell r="S447">
            <v>12370.32</v>
          </cell>
          <cell r="T447">
            <v>2208</v>
          </cell>
        </row>
        <row r="448">
          <cell r="A448"/>
          <cell r="B448" t="str">
            <v>60379S</v>
          </cell>
          <cell r="E448" t="str">
            <v>Sum:</v>
          </cell>
          <cell r="F448">
            <v>93453</v>
          </cell>
          <cell r="G448">
            <v>193020</v>
          </cell>
          <cell r="H448">
            <v>97768</v>
          </cell>
          <cell r="I448">
            <v>110326</v>
          </cell>
          <cell r="J448">
            <v>121764</v>
          </cell>
          <cell r="K448">
            <v>40943</v>
          </cell>
          <cell r="L448">
            <v>66255</v>
          </cell>
          <cell r="M448">
            <v>86819</v>
          </cell>
          <cell r="N448">
            <v>77850</v>
          </cell>
          <cell r="O448">
            <v>97317</v>
          </cell>
          <cell r="P448">
            <v>92951</v>
          </cell>
          <cell r="Q448">
            <v>87870</v>
          </cell>
          <cell r="R448">
            <v>1439082</v>
          </cell>
          <cell r="S448">
            <v>1439082</v>
          </cell>
          <cell r="T448">
            <v>1166336</v>
          </cell>
        </row>
        <row r="449">
          <cell r="A449"/>
        </row>
        <row r="450">
          <cell r="A450" t="str">
            <v xml:space="preserve">60413S - NORTH CENT FL ADMINPayroll </v>
          </cell>
          <cell r="B450" t="str">
            <v>60413S</v>
          </cell>
          <cell r="C450" t="str">
            <v>60413S - NORTH CENT FL ADMIN</v>
          </cell>
          <cell r="D450" t="str">
            <v xml:space="preserve">Payroll </v>
          </cell>
          <cell r="E450" t="str">
            <v>Actual:</v>
          </cell>
          <cell r="F450">
            <v>639</v>
          </cell>
          <cell r="G450">
            <v>49</v>
          </cell>
          <cell r="H450">
            <v>224</v>
          </cell>
          <cell r="I450">
            <v>239</v>
          </cell>
          <cell r="J450">
            <v>117</v>
          </cell>
          <cell r="K450">
            <v>1754</v>
          </cell>
          <cell r="L450">
            <v>2868</v>
          </cell>
          <cell r="M450">
            <v>1981</v>
          </cell>
          <cell r="N450">
            <v>851</v>
          </cell>
          <cell r="O450">
            <v>1290</v>
          </cell>
          <cell r="P450">
            <v>519</v>
          </cell>
          <cell r="Q450">
            <v>44</v>
          </cell>
          <cell r="R450">
            <v>25874</v>
          </cell>
          <cell r="S450">
            <v>25873.91</v>
          </cell>
          <cell r="T450">
            <v>10575</v>
          </cell>
        </row>
        <row r="451">
          <cell r="A451" t="str">
            <v>60413S - NORTH CENT FL ADMINPayroll OT</v>
          </cell>
          <cell r="C451" t="str">
            <v>60413S - NORTH CENT FL ADMIN</v>
          </cell>
          <cell r="D451" t="str">
            <v>Payroll OT</v>
          </cell>
          <cell r="E451" t="str">
            <v>Actual:</v>
          </cell>
          <cell r="F451">
            <v>128</v>
          </cell>
          <cell r="G451">
            <v>12</v>
          </cell>
          <cell r="H451">
            <v>28</v>
          </cell>
          <cell r="I451">
            <v>24</v>
          </cell>
          <cell r="J451">
            <v>35</v>
          </cell>
          <cell r="K451">
            <v>491</v>
          </cell>
          <cell r="L451">
            <v>1054</v>
          </cell>
          <cell r="M451">
            <v>843</v>
          </cell>
          <cell r="N451">
            <v>156</v>
          </cell>
          <cell r="O451">
            <v>173</v>
          </cell>
          <cell r="P451">
            <v>207</v>
          </cell>
          <cell r="Q451">
            <v>0</v>
          </cell>
          <cell r="R451">
            <v>0</v>
          </cell>
          <cell r="S451">
            <v>0</v>
          </cell>
          <cell r="T451">
            <v>3151</v>
          </cell>
        </row>
        <row r="452">
          <cell r="A452" t="str">
            <v>60413S - NORTH CENT FL ADMINBargaining Unit</v>
          </cell>
          <cell r="C452" t="str">
            <v>60413S - NORTH CENT FL ADMIN</v>
          </cell>
          <cell r="D452" t="str">
            <v>Bargaining Unit</v>
          </cell>
          <cell r="E452" t="str">
            <v>Actual:</v>
          </cell>
          <cell r="F452">
            <v>14529</v>
          </cell>
          <cell r="G452">
            <v>11423</v>
          </cell>
          <cell r="H452">
            <v>15740</v>
          </cell>
          <cell r="I452">
            <v>14738</v>
          </cell>
          <cell r="J452">
            <v>10472</v>
          </cell>
          <cell r="K452">
            <v>10238</v>
          </cell>
          <cell r="L452">
            <v>8422</v>
          </cell>
          <cell r="M452">
            <v>12907</v>
          </cell>
          <cell r="N452">
            <v>12342</v>
          </cell>
          <cell r="O452">
            <v>10861</v>
          </cell>
          <cell r="P452">
            <v>9348</v>
          </cell>
          <cell r="Q452">
            <v>10176</v>
          </cell>
          <cell r="R452">
            <v>301955</v>
          </cell>
          <cell r="S452">
            <v>301955.20000000001</v>
          </cell>
          <cell r="T452">
            <v>141196</v>
          </cell>
        </row>
        <row r="453">
          <cell r="A453" t="str">
            <v>60413S - NORTH CENT FL ADMINBargaining Unit OT</v>
          </cell>
          <cell r="C453" t="str">
            <v>60413S - NORTH CENT FL ADMIN</v>
          </cell>
          <cell r="D453" t="str">
            <v>Bargaining Unit OT</v>
          </cell>
          <cell r="E453" t="str">
            <v>Actual:</v>
          </cell>
          <cell r="F453">
            <v>1904</v>
          </cell>
          <cell r="G453">
            <v>1952</v>
          </cell>
          <cell r="H453">
            <v>2350</v>
          </cell>
          <cell r="I453">
            <v>3849</v>
          </cell>
          <cell r="J453">
            <v>3097</v>
          </cell>
          <cell r="K453">
            <v>2279</v>
          </cell>
          <cell r="L453">
            <v>5453</v>
          </cell>
          <cell r="M453">
            <v>8506</v>
          </cell>
          <cell r="N453">
            <v>4140</v>
          </cell>
          <cell r="O453">
            <v>6562</v>
          </cell>
          <cell r="P453">
            <v>3188</v>
          </cell>
          <cell r="Q453">
            <v>4485</v>
          </cell>
          <cell r="R453">
            <v>12085</v>
          </cell>
          <cell r="S453">
            <v>12084.54</v>
          </cell>
          <cell r="T453">
            <v>47765</v>
          </cell>
        </row>
        <row r="454">
          <cell r="A454" t="str">
            <v>60413S - NORTH CENT FL ADMINContractors</v>
          </cell>
          <cell r="C454" t="str">
            <v>60413S - NORTH CENT FL ADMIN</v>
          </cell>
          <cell r="D454" t="str">
            <v>Contractors</v>
          </cell>
          <cell r="E454" t="str">
            <v>Actual:</v>
          </cell>
          <cell r="F454">
            <v>11565</v>
          </cell>
          <cell r="G454">
            <v>16781</v>
          </cell>
          <cell r="H454">
            <v>10927</v>
          </cell>
          <cell r="I454">
            <v>5698</v>
          </cell>
          <cell r="J454">
            <v>4327</v>
          </cell>
          <cell r="K454">
            <v>12410</v>
          </cell>
          <cell r="L454">
            <v>12817</v>
          </cell>
          <cell r="M454">
            <v>12986</v>
          </cell>
          <cell r="N454">
            <v>11576</v>
          </cell>
          <cell r="O454">
            <v>15311</v>
          </cell>
          <cell r="P454">
            <v>16494</v>
          </cell>
          <cell r="Q454">
            <v>6685</v>
          </cell>
          <cell r="R454">
            <v>405082</v>
          </cell>
          <cell r="S454">
            <v>405081.84</v>
          </cell>
          <cell r="T454">
            <v>137577</v>
          </cell>
        </row>
        <row r="455">
          <cell r="A455" t="str">
            <v>60413S - NORTH CENT FL ADMINMaterials w/ burdens</v>
          </cell>
          <cell r="C455" t="str">
            <v>60413S - NORTH CENT FL ADMIN</v>
          </cell>
          <cell r="D455" t="str">
            <v>Materials w/ burdens</v>
          </cell>
          <cell r="E455" t="str">
            <v>Actual:</v>
          </cell>
          <cell r="F455">
            <v>19862</v>
          </cell>
          <cell r="G455">
            <v>21944</v>
          </cell>
          <cell r="H455">
            <v>18439</v>
          </cell>
          <cell r="I455">
            <v>14239</v>
          </cell>
          <cell r="J455">
            <v>15939</v>
          </cell>
          <cell r="K455">
            <v>57426</v>
          </cell>
          <cell r="L455">
            <v>9076</v>
          </cell>
          <cell r="M455">
            <v>4794</v>
          </cell>
          <cell r="N455">
            <v>21195</v>
          </cell>
          <cell r="O455">
            <v>17898</v>
          </cell>
          <cell r="P455">
            <v>17155</v>
          </cell>
          <cell r="Q455">
            <v>19816</v>
          </cell>
          <cell r="R455">
            <v>461868</v>
          </cell>
          <cell r="S455">
            <v>461868.28</v>
          </cell>
          <cell r="T455">
            <v>237783</v>
          </cell>
        </row>
        <row r="456">
          <cell r="A456" t="str">
            <v>60413S - NORTH CENT FL ADMINFleet</v>
          </cell>
          <cell r="C456" t="str">
            <v>60413S - NORTH CENT FL ADMIN</v>
          </cell>
          <cell r="D456" t="str">
            <v>Fleet</v>
          </cell>
          <cell r="E456" t="str">
            <v>Actual:</v>
          </cell>
          <cell r="F456">
            <v>4561</v>
          </cell>
          <cell r="G456">
            <v>3543</v>
          </cell>
          <cell r="H456">
            <v>5055</v>
          </cell>
          <cell r="I456">
            <v>5339</v>
          </cell>
          <cell r="J456">
            <v>3545</v>
          </cell>
          <cell r="K456">
            <v>4232</v>
          </cell>
          <cell r="L456">
            <v>4844</v>
          </cell>
          <cell r="M456">
            <v>6376</v>
          </cell>
          <cell r="N456">
            <v>4362</v>
          </cell>
          <cell r="O456">
            <v>5050</v>
          </cell>
          <cell r="P456">
            <v>3551</v>
          </cell>
          <cell r="Q456">
            <v>4584</v>
          </cell>
          <cell r="R456">
            <v>159538</v>
          </cell>
          <cell r="S456">
            <v>159538.38</v>
          </cell>
          <cell r="T456">
            <v>55042</v>
          </cell>
        </row>
        <row r="457">
          <cell r="A457" t="str">
            <v>60413S - NORTH CENT FL ADMINOther</v>
          </cell>
          <cell r="C457" t="str">
            <v>60413S - NORTH CENT FL ADMIN</v>
          </cell>
          <cell r="D457" t="str">
            <v>Other</v>
          </cell>
          <cell r="E457" t="str">
            <v>Actual:</v>
          </cell>
          <cell r="F457">
            <v>38</v>
          </cell>
          <cell r="G457">
            <v>77</v>
          </cell>
          <cell r="H457">
            <v>115</v>
          </cell>
          <cell r="I457">
            <v>255</v>
          </cell>
          <cell r="J457">
            <v>166</v>
          </cell>
          <cell r="K457">
            <v>128</v>
          </cell>
          <cell r="L457">
            <v>472</v>
          </cell>
          <cell r="M457">
            <v>676</v>
          </cell>
          <cell r="N457">
            <v>421</v>
          </cell>
          <cell r="O457">
            <v>561</v>
          </cell>
          <cell r="P457">
            <v>281</v>
          </cell>
          <cell r="Q457">
            <v>472</v>
          </cell>
          <cell r="R457">
            <v>12141</v>
          </cell>
          <cell r="S457">
            <v>12140.64</v>
          </cell>
          <cell r="T457">
            <v>3662</v>
          </cell>
        </row>
        <row r="458">
          <cell r="A458"/>
          <cell r="B458" t="str">
            <v>60413S</v>
          </cell>
          <cell r="E458" t="str">
            <v>Sum:</v>
          </cell>
          <cell r="F458">
            <v>53227</v>
          </cell>
          <cell r="G458">
            <v>55779</v>
          </cell>
          <cell r="H458">
            <v>52878</v>
          </cell>
          <cell r="I458">
            <v>44382</v>
          </cell>
          <cell r="J458">
            <v>37696</v>
          </cell>
          <cell r="K458">
            <v>88958</v>
          </cell>
          <cell r="L458">
            <v>45006</v>
          </cell>
          <cell r="M458">
            <v>49069</v>
          </cell>
          <cell r="N458">
            <v>55042</v>
          </cell>
          <cell r="O458">
            <v>57705</v>
          </cell>
          <cell r="P458">
            <v>50741</v>
          </cell>
          <cell r="Q458">
            <v>46262</v>
          </cell>
          <cell r="R458">
            <v>1378543</v>
          </cell>
          <cell r="S458">
            <v>1378543</v>
          </cell>
          <cell r="T458">
            <v>636745</v>
          </cell>
        </row>
        <row r="459">
          <cell r="A459"/>
        </row>
        <row r="460">
          <cell r="A460" t="str">
            <v xml:space="preserve">60445S - NORTH COASTALPayroll </v>
          </cell>
          <cell r="B460" t="str">
            <v>60445S</v>
          </cell>
          <cell r="C460" t="str">
            <v>60445S - NORTH COASTAL</v>
          </cell>
          <cell r="D460" t="str">
            <v xml:space="preserve">Payroll </v>
          </cell>
          <cell r="E460" t="str">
            <v>Actual: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121</v>
          </cell>
          <cell r="K460">
            <v>0</v>
          </cell>
          <cell r="L460">
            <v>0</v>
          </cell>
          <cell r="M460">
            <v>514</v>
          </cell>
          <cell r="N460">
            <v>28</v>
          </cell>
          <cell r="O460">
            <v>24</v>
          </cell>
          <cell r="P460">
            <v>201</v>
          </cell>
          <cell r="Q460">
            <v>355</v>
          </cell>
          <cell r="R460">
            <v>9274</v>
          </cell>
          <cell r="S460">
            <v>9274.27</v>
          </cell>
          <cell r="T460">
            <v>1243</v>
          </cell>
        </row>
        <row r="461">
          <cell r="A461" t="str">
            <v>60445S - NORTH COASTALPayroll OT</v>
          </cell>
          <cell r="C461" t="str">
            <v>60445S - NORTH COASTAL</v>
          </cell>
          <cell r="D461" t="str">
            <v>Payroll OT</v>
          </cell>
          <cell r="E461" t="str">
            <v>Actual: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30</v>
          </cell>
          <cell r="K461">
            <v>0</v>
          </cell>
          <cell r="L461">
            <v>0</v>
          </cell>
          <cell r="M461">
            <v>76</v>
          </cell>
          <cell r="N461">
            <v>6</v>
          </cell>
          <cell r="O461">
            <v>5</v>
          </cell>
          <cell r="P461">
            <v>5</v>
          </cell>
          <cell r="Q461">
            <v>15</v>
          </cell>
          <cell r="R461">
            <v>0</v>
          </cell>
          <cell r="S461">
            <v>0</v>
          </cell>
          <cell r="T461">
            <v>137</v>
          </cell>
        </row>
        <row r="462">
          <cell r="A462" t="str">
            <v>60445S - NORTH COASTALBargaining Unit</v>
          </cell>
          <cell r="C462" t="str">
            <v>60445S - NORTH COASTAL</v>
          </cell>
          <cell r="D462" t="str">
            <v>Bargaining Unit</v>
          </cell>
          <cell r="E462" t="str">
            <v>Actual:</v>
          </cell>
          <cell r="F462">
            <v>6453</v>
          </cell>
          <cell r="G462">
            <v>4949</v>
          </cell>
          <cell r="H462">
            <v>4669</v>
          </cell>
          <cell r="I462">
            <v>3851</v>
          </cell>
          <cell r="J462">
            <v>3602</v>
          </cell>
          <cell r="K462">
            <v>3420</v>
          </cell>
          <cell r="L462">
            <v>2909</v>
          </cell>
          <cell r="M462">
            <v>5987</v>
          </cell>
          <cell r="N462">
            <v>3371</v>
          </cell>
          <cell r="O462">
            <v>3779</v>
          </cell>
          <cell r="P462">
            <v>3344</v>
          </cell>
          <cell r="Q462">
            <v>3852</v>
          </cell>
          <cell r="R462">
            <v>188119</v>
          </cell>
          <cell r="S462">
            <v>188118.58</v>
          </cell>
          <cell r="T462">
            <v>50186</v>
          </cell>
        </row>
        <row r="463">
          <cell r="A463" t="str">
            <v>60445S - NORTH COASTALBargaining Unit OT</v>
          </cell>
          <cell r="C463" t="str">
            <v>60445S - NORTH COASTAL</v>
          </cell>
          <cell r="D463" t="str">
            <v>Bargaining Unit OT</v>
          </cell>
          <cell r="E463" t="str">
            <v>Actual:</v>
          </cell>
          <cell r="F463">
            <v>1774</v>
          </cell>
          <cell r="G463">
            <v>2056</v>
          </cell>
          <cell r="H463">
            <v>1864</v>
          </cell>
          <cell r="I463">
            <v>2917</v>
          </cell>
          <cell r="J463">
            <v>1673</v>
          </cell>
          <cell r="K463">
            <v>2460</v>
          </cell>
          <cell r="L463">
            <v>1901</v>
          </cell>
          <cell r="M463">
            <v>3049</v>
          </cell>
          <cell r="N463">
            <v>778</v>
          </cell>
          <cell r="O463">
            <v>2691</v>
          </cell>
          <cell r="P463">
            <v>899</v>
          </cell>
          <cell r="Q463">
            <v>350</v>
          </cell>
          <cell r="R463">
            <v>31142</v>
          </cell>
          <cell r="S463">
            <v>31142.26</v>
          </cell>
          <cell r="T463">
            <v>22412</v>
          </cell>
        </row>
        <row r="464">
          <cell r="A464" t="str">
            <v>60445S - NORTH COASTALContractors</v>
          </cell>
          <cell r="C464" t="str">
            <v>60445S - NORTH COASTAL</v>
          </cell>
          <cell r="D464" t="str">
            <v>Contractors</v>
          </cell>
          <cell r="E464" t="str">
            <v>Actual:</v>
          </cell>
          <cell r="F464">
            <v>933</v>
          </cell>
          <cell r="G464">
            <v>-933</v>
          </cell>
          <cell r="H464">
            <v>2210</v>
          </cell>
          <cell r="I464">
            <v>39131</v>
          </cell>
          <cell r="J464">
            <v>13215</v>
          </cell>
          <cell r="K464">
            <v>3503</v>
          </cell>
          <cell r="L464">
            <v>9821</v>
          </cell>
          <cell r="M464">
            <v>13107</v>
          </cell>
          <cell r="N464">
            <v>4170</v>
          </cell>
          <cell r="O464">
            <v>8276</v>
          </cell>
          <cell r="P464">
            <v>8189</v>
          </cell>
          <cell r="Q464">
            <v>1805</v>
          </cell>
          <cell r="R464">
            <v>0</v>
          </cell>
          <cell r="S464">
            <v>0</v>
          </cell>
          <cell r="T464">
            <v>103427</v>
          </cell>
        </row>
        <row r="465">
          <cell r="A465" t="str">
            <v>60445S - NORTH COASTALMaterials w/ burdens</v>
          </cell>
          <cell r="C465" t="str">
            <v>60445S - NORTH COASTAL</v>
          </cell>
          <cell r="D465" t="str">
            <v>Materials w/ burdens</v>
          </cell>
          <cell r="E465" t="str">
            <v>Actual:</v>
          </cell>
          <cell r="F465">
            <v>8444</v>
          </cell>
          <cell r="G465">
            <v>6584</v>
          </cell>
          <cell r="H465">
            <v>11095</v>
          </cell>
          <cell r="I465">
            <v>14787</v>
          </cell>
          <cell r="J465">
            <v>11239</v>
          </cell>
          <cell r="K465">
            <v>9392</v>
          </cell>
          <cell r="L465">
            <v>4364</v>
          </cell>
          <cell r="M465">
            <v>11214</v>
          </cell>
          <cell r="N465">
            <v>12448</v>
          </cell>
          <cell r="O465">
            <v>17280</v>
          </cell>
          <cell r="P465">
            <v>9908</v>
          </cell>
          <cell r="Q465">
            <v>13669</v>
          </cell>
          <cell r="R465">
            <v>168469</v>
          </cell>
          <cell r="S465">
            <v>168468.56</v>
          </cell>
          <cell r="T465">
            <v>130424</v>
          </cell>
        </row>
        <row r="466">
          <cell r="A466" t="str">
            <v>60445S - NORTH COASTALFleet</v>
          </cell>
          <cell r="C466" t="str">
            <v>60445S - NORTH COASTAL</v>
          </cell>
          <cell r="D466" t="str">
            <v>Fleet</v>
          </cell>
          <cell r="E466" t="str">
            <v>Actual:</v>
          </cell>
          <cell r="F466">
            <v>2526</v>
          </cell>
          <cell r="G466">
            <v>2336</v>
          </cell>
          <cell r="H466">
            <v>2147</v>
          </cell>
          <cell r="I466">
            <v>2104</v>
          </cell>
          <cell r="J466">
            <v>1594</v>
          </cell>
          <cell r="K466">
            <v>1575</v>
          </cell>
          <cell r="L466">
            <v>1371</v>
          </cell>
          <cell r="M466">
            <v>2532</v>
          </cell>
          <cell r="N466">
            <v>1203</v>
          </cell>
          <cell r="O466">
            <v>1803</v>
          </cell>
          <cell r="P466">
            <v>1768</v>
          </cell>
          <cell r="Q466">
            <v>2025</v>
          </cell>
          <cell r="R466">
            <v>92938</v>
          </cell>
          <cell r="S466">
            <v>92938.3</v>
          </cell>
          <cell r="T466">
            <v>22984</v>
          </cell>
        </row>
        <row r="467">
          <cell r="A467" t="str">
            <v>60445S - NORTH COASTALOther</v>
          </cell>
          <cell r="C467" t="str">
            <v>60445S - NORTH COASTAL</v>
          </cell>
          <cell r="D467" t="str">
            <v>Other</v>
          </cell>
          <cell r="E467" t="str">
            <v>Actual:</v>
          </cell>
          <cell r="F467">
            <v>115</v>
          </cell>
          <cell r="G467">
            <v>38</v>
          </cell>
          <cell r="H467">
            <v>0</v>
          </cell>
          <cell r="I467">
            <v>153</v>
          </cell>
          <cell r="J467">
            <v>51</v>
          </cell>
          <cell r="K467">
            <v>77</v>
          </cell>
          <cell r="L467">
            <v>26</v>
          </cell>
          <cell r="M467">
            <v>38</v>
          </cell>
          <cell r="N467">
            <v>0</v>
          </cell>
          <cell r="O467">
            <v>26</v>
          </cell>
          <cell r="P467">
            <v>13</v>
          </cell>
          <cell r="Q467">
            <v>13</v>
          </cell>
          <cell r="R467">
            <v>5125</v>
          </cell>
          <cell r="S467">
            <v>5125.2</v>
          </cell>
          <cell r="T467">
            <v>550</v>
          </cell>
        </row>
        <row r="468">
          <cell r="A468"/>
          <cell r="B468" t="str">
            <v>60445S</v>
          </cell>
          <cell r="E468" t="str">
            <v>Sum:</v>
          </cell>
          <cell r="F468">
            <v>20245</v>
          </cell>
          <cell r="G468">
            <v>15030</v>
          </cell>
          <cell r="H468">
            <v>21985</v>
          </cell>
          <cell r="I468">
            <v>62943</v>
          </cell>
          <cell r="J468">
            <v>31526</v>
          </cell>
          <cell r="K468">
            <v>20425</v>
          </cell>
          <cell r="L468">
            <v>20391</v>
          </cell>
          <cell r="M468">
            <v>36518</v>
          </cell>
          <cell r="N468">
            <v>22005</v>
          </cell>
          <cell r="O468">
            <v>33882</v>
          </cell>
          <cell r="P468">
            <v>24327</v>
          </cell>
          <cell r="Q468">
            <v>22084</v>
          </cell>
          <cell r="R468">
            <v>495067</v>
          </cell>
          <cell r="S468">
            <v>495067</v>
          </cell>
          <cell r="T468">
            <v>331361</v>
          </cell>
        </row>
        <row r="469">
          <cell r="A469"/>
        </row>
        <row r="470">
          <cell r="A470" t="str">
            <v xml:space="preserve">60568S - SOUTH CENTRAL FL ADMINPayroll </v>
          </cell>
          <cell r="B470" t="str">
            <v>60568S</v>
          </cell>
          <cell r="C470" t="str">
            <v>60568S - SOUTH CENTRAL FL ADMIN</v>
          </cell>
          <cell r="D470" t="str">
            <v xml:space="preserve">Payroll </v>
          </cell>
          <cell r="E470" t="str">
            <v>Actual:</v>
          </cell>
          <cell r="F470">
            <v>144</v>
          </cell>
          <cell r="G470">
            <v>20</v>
          </cell>
          <cell r="H470">
            <v>127</v>
          </cell>
          <cell r="I470">
            <v>105</v>
          </cell>
          <cell r="J470">
            <v>33</v>
          </cell>
          <cell r="K470">
            <v>309</v>
          </cell>
          <cell r="L470">
            <v>127</v>
          </cell>
          <cell r="M470">
            <v>173</v>
          </cell>
          <cell r="N470">
            <v>129</v>
          </cell>
          <cell r="O470">
            <v>81</v>
          </cell>
          <cell r="P470">
            <v>114</v>
          </cell>
          <cell r="Q470">
            <v>85</v>
          </cell>
          <cell r="R470">
            <v>18600</v>
          </cell>
          <cell r="S470">
            <v>18599.93</v>
          </cell>
          <cell r="T470">
            <v>1447</v>
          </cell>
        </row>
        <row r="471">
          <cell r="A471" t="str">
            <v>60568S - SOUTH CENTRAL FL ADMINPayroll OT</v>
          </cell>
          <cell r="C471" t="str">
            <v>60568S - SOUTH CENTRAL FL ADMIN</v>
          </cell>
          <cell r="D471" t="str">
            <v>Payroll OT</v>
          </cell>
          <cell r="E471" t="str">
            <v>Actual:</v>
          </cell>
          <cell r="F471">
            <v>34</v>
          </cell>
          <cell r="G471">
            <v>9</v>
          </cell>
          <cell r="H471">
            <v>9</v>
          </cell>
          <cell r="I471">
            <v>11</v>
          </cell>
          <cell r="J471">
            <v>0</v>
          </cell>
          <cell r="K471">
            <v>49</v>
          </cell>
          <cell r="L471">
            <v>17</v>
          </cell>
          <cell r="M471">
            <v>32</v>
          </cell>
          <cell r="N471">
            <v>12</v>
          </cell>
          <cell r="O471">
            <v>5</v>
          </cell>
          <cell r="P471">
            <v>7</v>
          </cell>
          <cell r="Q471">
            <v>2</v>
          </cell>
          <cell r="R471">
            <v>24</v>
          </cell>
          <cell r="S471">
            <v>24.24</v>
          </cell>
          <cell r="T471">
            <v>187</v>
          </cell>
        </row>
        <row r="472">
          <cell r="A472" t="str">
            <v>60568S - SOUTH CENTRAL FL ADMINBargaining Unit</v>
          </cell>
          <cell r="C472" t="str">
            <v>60568S - SOUTH CENTRAL FL ADMIN</v>
          </cell>
          <cell r="D472" t="str">
            <v>Bargaining Unit</v>
          </cell>
          <cell r="E472" t="str">
            <v>Actual:</v>
          </cell>
          <cell r="F472">
            <v>10036</v>
          </cell>
          <cell r="G472">
            <v>10460</v>
          </cell>
          <cell r="H472">
            <v>9992</v>
          </cell>
          <cell r="I472">
            <v>8562</v>
          </cell>
          <cell r="J472">
            <v>9049</v>
          </cell>
          <cell r="K472">
            <v>8055</v>
          </cell>
          <cell r="L472">
            <v>11220</v>
          </cell>
          <cell r="M472">
            <v>16304</v>
          </cell>
          <cell r="N472">
            <v>9103</v>
          </cell>
          <cell r="O472">
            <v>10348</v>
          </cell>
          <cell r="P472">
            <v>9799</v>
          </cell>
          <cell r="Q472">
            <v>13198</v>
          </cell>
          <cell r="R472">
            <v>343547</v>
          </cell>
          <cell r="S472">
            <v>343547.12</v>
          </cell>
          <cell r="T472">
            <v>126126</v>
          </cell>
        </row>
        <row r="473">
          <cell r="A473" t="str">
            <v>60568S - SOUTH CENTRAL FL ADMINBargaining Unit OT</v>
          </cell>
          <cell r="C473" t="str">
            <v>60568S - SOUTH CENTRAL FL ADMIN</v>
          </cell>
          <cell r="D473" t="str">
            <v>Bargaining Unit OT</v>
          </cell>
          <cell r="E473" t="str">
            <v>Actual:</v>
          </cell>
          <cell r="F473">
            <v>4896</v>
          </cell>
          <cell r="G473">
            <v>3590</v>
          </cell>
          <cell r="H473">
            <v>4370</v>
          </cell>
          <cell r="I473">
            <v>5142</v>
          </cell>
          <cell r="J473">
            <v>4770</v>
          </cell>
          <cell r="K473">
            <v>4697</v>
          </cell>
          <cell r="L473">
            <v>5261</v>
          </cell>
          <cell r="M473">
            <v>10673</v>
          </cell>
          <cell r="N473">
            <v>6974</v>
          </cell>
          <cell r="O473">
            <v>5342</v>
          </cell>
          <cell r="P473">
            <v>6662</v>
          </cell>
          <cell r="Q473">
            <v>11627</v>
          </cell>
          <cell r="R473">
            <v>32791</v>
          </cell>
          <cell r="S473">
            <v>32790.589999999997</v>
          </cell>
          <cell r="T473">
            <v>74004</v>
          </cell>
        </row>
        <row r="474">
          <cell r="A474" t="str">
            <v>60568S - SOUTH CENTRAL FL ADMINContractors</v>
          </cell>
          <cell r="C474" t="str">
            <v>60568S - SOUTH CENTRAL FL ADMIN</v>
          </cell>
          <cell r="D474" t="str">
            <v>Contractors</v>
          </cell>
          <cell r="E474" t="str">
            <v>Actual:</v>
          </cell>
          <cell r="F474">
            <v>5905</v>
          </cell>
          <cell r="G474">
            <v>55300</v>
          </cell>
          <cell r="H474">
            <v>41808</v>
          </cell>
          <cell r="I474">
            <v>19832</v>
          </cell>
          <cell r="J474">
            <v>24224</v>
          </cell>
          <cell r="K474">
            <v>6113</v>
          </cell>
          <cell r="L474">
            <v>20005</v>
          </cell>
          <cell r="M474">
            <v>21932</v>
          </cell>
          <cell r="N474">
            <v>-1216</v>
          </cell>
          <cell r="O474">
            <v>4113</v>
          </cell>
          <cell r="P474">
            <v>18095</v>
          </cell>
          <cell r="Q474">
            <v>40095</v>
          </cell>
          <cell r="R474">
            <v>57139</v>
          </cell>
          <cell r="S474">
            <v>57139.18</v>
          </cell>
          <cell r="T474">
            <v>256206</v>
          </cell>
        </row>
        <row r="475">
          <cell r="A475" t="str">
            <v>60568S - SOUTH CENTRAL FL ADMINMaterials w/ burdens</v>
          </cell>
          <cell r="C475" t="str">
            <v>60568S - SOUTH CENTRAL FL ADMIN</v>
          </cell>
          <cell r="D475" t="str">
            <v>Materials w/ burdens</v>
          </cell>
          <cell r="E475" t="str">
            <v>Actual:</v>
          </cell>
          <cell r="F475">
            <v>19251</v>
          </cell>
          <cell r="G475">
            <v>30152</v>
          </cell>
          <cell r="H475">
            <v>26917</v>
          </cell>
          <cell r="I475">
            <v>16013</v>
          </cell>
          <cell r="J475">
            <v>16477</v>
          </cell>
          <cell r="K475">
            <v>27337</v>
          </cell>
          <cell r="L475">
            <v>21646</v>
          </cell>
          <cell r="M475">
            <v>11999</v>
          </cell>
          <cell r="N475">
            <v>36852</v>
          </cell>
          <cell r="O475">
            <v>18757</v>
          </cell>
          <cell r="P475">
            <v>22158</v>
          </cell>
          <cell r="Q475">
            <v>41656</v>
          </cell>
          <cell r="R475">
            <v>111367</v>
          </cell>
          <cell r="S475">
            <v>111367.03999999999</v>
          </cell>
          <cell r="T475">
            <v>289215</v>
          </cell>
        </row>
        <row r="476">
          <cell r="A476" t="str">
            <v>60568S - SOUTH CENTRAL FL ADMINFleet</v>
          </cell>
          <cell r="C476" t="str">
            <v>60568S - SOUTH CENTRAL FL ADMIN</v>
          </cell>
          <cell r="D476" t="str">
            <v>Fleet</v>
          </cell>
          <cell r="E476" t="str">
            <v>Actual:</v>
          </cell>
          <cell r="F476">
            <v>3720</v>
          </cell>
          <cell r="G476">
            <v>3631</v>
          </cell>
          <cell r="H476">
            <v>3822</v>
          </cell>
          <cell r="I476">
            <v>3428</v>
          </cell>
          <cell r="J476">
            <v>3351</v>
          </cell>
          <cell r="K476">
            <v>3404</v>
          </cell>
          <cell r="L476">
            <v>4577</v>
          </cell>
          <cell r="M476">
            <v>6798</v>
          </cell>
          <cell r="N476">
            <v>4025</v>
          </cell>
          <cell r="O476">
            <v>4538</v>
          </cell>
          <cell r="P476">
            <v>4281</v>
          </cell>
          <cell r="Q476">
            <v>7120</v>
          </cell>
          <cell r="R476">
            <v>114383</v>
          </cell>
          <cell r="S476">
            <v>114383.08</v>
          </cell>
          <cell r="T476">
            <v>52695</v>
          </cell>
        </row>
        <row r="477">
          <cell r="A477" t="str">
            <v>60568S - SOUTH CENTRAL FL ADMINOther</v>
          </cell>
          <cell r="C477" t="str">
            <v>60568S - SOUTH CENTRAL FL ADMIN</v>
          </cell>
          <cell r="D477" t="str">
            <v>Other</v>
          </cell>
          <cell r="E477" t="str">
            <v>Actual:</v>
          </cell>
          <cell r="F477">
            <v>421</v>
          </cell>
          <cell r="G477">
            <v>306</v>
          </cell>
          <cell r="H477">
            <v>880</v>
          </cell>
          <cell r="I477">
            <v>523</v>
          </cell>
          <cell r="J477">
            <v>1089</v>
          </cell>
          <cell r="K477">
            <v>446</v>
          </cell>
          <cell r="L477">
            <v>383</v>
          </cell>
          <cell r="M477">
            <v>663</v>
          </cell>
          <cell r="N477">
            <v>523</v>
          </cell>
          <cell r="O477">
            <v>608</v>
          </cell>
          <cell r="P477">
            <v>344</v>
          </cell>
          <cell r="Q477">
            <v>423</v>
          </cell>
          <cell r="R477">
            <v>0</v>
          </cell>
          <cell r="S477">
            <v>0</v>
          </cell>
          <cell r="T477">
            <v>6609</v>
          </cell>
        </row>
        <row r="480">
          <cell r="C480" t="str">
            <v>Total</v>
          </cell>
          <cell r="E480" t="str">
            <v>Actual:</v>
          </cell>
          <cell r="F480">
            <v>211331</v>
          </cell>
          <cell r="G480">
            <v>367297</v>
          </cell>
          <cell r="H480">
            <v>260556</v>
          </cell>
          <cell r="I480">
            <v>271265</v>
          </cell>
          <cell r="J480">
            <v>249978</v>
          </cell>
          <cell r="K480">
            <v>200735</v>
          </cell>
          <cell r="L480">
            <v>194887</v>
          </cell>
          <cell r="M480">
            <v>240982</v>
          </cell>
          <cell r="N480">
            <v>211300</v>
          </cell>
          <cell r="O480">
            <v>232695</v>
          </cell>
          <cell r="P480">
            <v>229480</v>
          </cell>
          <cell r="Q480">
            <v>270420</v>
          </cell>
          <cell r="R480">
            <v>3990544</v>
          </cell>
          <cell r="S480">
            <v>3990544</v>
          </cell>
        </row>
        <row r="483">
          <cell r="A483" t="str">
            <v>OUTAGES</v>
          </cell>
        </row>
        <row r="484">
          <cell r="F484" t="str">
            <v>Jan</v>
          </cell>
          <cell r="G484" t="str">
            <v>Feb</v>
          </cell>
          <cell r="H484" t="str">
            <v>Mar</v>
          </cell>
          <cell r="I484" t="str">
            <v>Apr</v>
          </cell>
          <cell r="J484" t="str">
            <v>May</v>
          </cell>
          <cell r="K484" t="str">
            <v>Jun</v>
          </cell>
          <cell r="L484" t="str">
            <v>Jul</v>
          </cell>
          <cell r="M484" t="str">
            <v>Aug</v>
          </cell>
          <cell r="N484" t="str">
            <v>Sep</v>
          </cell>
          <cell r="O484" t="str">
            <v>Oct</v>
          </cell>
          <cell r="P484" t="str">
            <v>Nov</v>
          </cell>
          <cell r="Q484" t="str">
            <v>Dec</v>
          </cell>
        </row>
        <row r="485">
          <cell r="A485" t="str">
            <v>60379S - SOUTH COASTAL2003 Outage Actuals</v>
          </cell>
          <cell r="B485" t="str">
            <v>60568S</v>
          </cell>
          <cell r="C485" t="str">
            <v>60379S - SOUTH COASTAL</v>
          </cell>
          <cell r="D485" t="str">
            <v>2003 Outage Actuals</v>
          </cell>
          <cell r="E485" t="str">
            <v>Actual:</v>
          </cell>
          <cell r="F485">
            <v>925</v>
          </cell>
          <cell r="G485">
            <v>609</v>
          </cell>
          <cell r="H485">
            <v>761</v>
          </cell>
          <cell r="I485">
            <v>637</v>
          </cell>
          <cell r="J485">
            <v>964</v>
          </cell>
          <cell r="K485">
            <v>1515</v>
          </cell>
          <cell r="L485">
            <v>1573</v>
          </cell>
          <cell r="M485">
            <v>1645</v>
          </cell>
          <cell r="N485">
            <v>1193.75</v>
          </cell>
          <cell r="O485">
            <v>838.75</v>
          </cell>
          <cell r="P485">
            <v>751.875</v>
          </cell>
          <cell r="Q485">
            <v>636.25</v>
          </cell>
          <cell r="R485">
            <v>12049.625</v>
          </cell>
        </row>
        <row r="488">
          <cell r="A488" t="str">
            <v>60568S - SOUTH CENTRAL FL ADMIN2003 Outage Actuals</v>
          </cell>
          <cell r="B488" t="str">
            <v>60568S</v>
          </cell>
          <cell r="C488" t="str">
            <v>60568S - SOUTH CENTRAL FL ADMIN</v>
          </cell>
          <cell r="D488" t="str">
            <v>2003 Outage Actuals</v>
          </cell>
          <cell r="E488" t="str">
            <v>Actual:</v>
          </cell>
          <cell r="F488">
            <v>488</v>
          </cell>
          <cell r="G488">
            <v>335</v>
          </cell>
          <cell r="H488">
            <v>555</v>
          </cell>
          <cell r="I488">
            <v>503</v>
          </cell>
          <cell r="J488">
            <v>860</v>
          </cell>
          <cell r="K488">
            <v>976</v>
          </cell>
          <cell r="L488">
            <v>1594</v>
          </cell>
          <cell r="M488">
            <v>1336</v>
          </cell>
          <cell r="N488">
            <v>863</v>
          </cell>
          <cell r="O488">
            <v>573</v>
          </cell>
          <cell r="P488">
            <v>391</v>
          </cell>
          <cell r="Q488">
            <v>383</v>
          </cell>
          <cell r="R488">
            <v>8857</v>
          </cell>
        </row>
        <row r="491">
          <cell r="A491" t="str">
            <v>NEW CUSTOMER</v>
          </cell>
        </row>
        <row r="492">
          <cell r="F492" t="str">
            <v>Jan</v>
          </cell>
          <cell r="G492" t="str">
            <v>Feb</v>
          </cell>
          <cell r="H492" t="str">
            <v>Mar</v>
          </cell>
          <cell r="I492" t="str">
            <v>Apr</v>
          </cell>
          <cell r="J492" t="str">
            <v>May</v>
          </cell>
          <cell r="K492" t="str">
            <v>Jun</v>
          </cell>
          <cell r="L492" t="str">
            <v>Jul</v>
          </cell>
          <cell r="M492" t="str">
            <v>Aug</v>
          </cell>
          <cell r="N492" t="str">
            <v>Sep</v>
          </cell>
          <cell r="O492" t="str">
            <v>Oct</v>
          </cell>
          <cell r="P492" t="str">
            <v>Nov</v>
          </cell>
          <cell r="Q492" t="str">
            <v>Dec</v>
          </cell>
        </row>
        <row r="493">
          <cell r="A493" t="str">
            <v>60379S - SOUTH COASTAL2003 New Customer Units</v>
          </cell>
          <cell r="B493" t="str">
            <v>60568S</v>
          </cell>
          <cell r="C493" t="str">
            <v>60379S - SOUTH COASTAL</v>
          </cell>
          <cell r="D493" t="str">
            <v>2003 New Customer Units</v>
          </cell>
          <cell r="E493" t="str">
            <v>Actual:</v>
          </cell>
          <cell r="F493">
            <v>315</v>
          </cell>
          <cell r="G493">
            <v>387</v>
          </cell>
          <cell r="H493">
            <v>373</v>
          </cell>
          <cell r="I493">
            <v>363</v>
          </cell>
          <cell r="J493">
            <v>346</v>
          </cell>
          <cell r="K493">
            <v>288</v>
          </cell>
          <cell r="L493">
            <v>386</v>
          </cell>
          <cell r="M493">
            <v>305</v>
          </cell>
          <cell r="N493">
            <v>339</v>
          </cell>
          <cell r="O493">
            <v>325</v>
          </cell>
          <cell r="P493">
            <v>466</v>
          </cell>
          <cell r="Q493">
            <v>365</v>
          </cell>
          <cell r="R493">
            <v>4258</v>
          </cell>
        </row>
        <row r="496">
          <cell r="A496" t="str">
            <v>60568S - SOUTH CENTRAL FL ADMIN2003 New Customer Units</v>
          </cell>
          <cell r="B496" t="str">
            <v>60568S</v>
          </cell>
          <cell r="C496" t="str">
            <v>60568S - SOUTH CENTRAL FL ADMIN</v>
          </cell>
          <cell r="D496" t="str">
            <v>2003 New Customer Units</v>
          </cell>
          <cell r="E496" t="str">
            <v>Actual:</v>
          </cell>
          <cell r="F496">
            <v>1135</v>
          </cell>
          <cell r="G496">
            <v>1716</v>
          </cell>
          <cell r="H496">
            <v>1430</v>
          </cell>
          <cell r="I496">
            <v>1528</v>
          </cell>
          <cell r="J496">
            <v>1517</v>
          </cell>
          <cell r="K496">
            <v>1370</v>
          </cell>
          <cell r="L496">
            <v>1561</v>
          </cell>
          <cell r="M496">
            <v>1310</v>
          </cell>
          <cell r="N496">
            <v>1335</v>
          </cell>
          <cell r="O496">
            <v>1307</v>
          </cell>
          <cell r="P496">
            <v>1609</v>
          </cell>
          <cell r="Q496">
            <v>1457</v>
          </cell>
          <cell r="R496">
            <v>17275</v>
          </cell>
        </row>
        <row r="499">
          <cell r="A499" t="str">
            <v>STREET LIGHTS INSTALLED</v>
          </cell>
        </row>
        <row r="500">
          <cell r="F500" t="str">
            <v>Jan</v>
          </cell>
          <cell r="G500" t="str">
            <v>Feb</v>
          </cell>
          <cell r="H500" t="str">
            <v>Mar</v>
          </cell>
          <cell r="I500" t="str">
            <v>Apr</v>
          </cell>
          <cell r="J500" t="str">
            <v>May</v>
          </cell>
          <cell r="K500" t="str">
            <v>Jun</v>
          </cell>
          <cell r="L500" t="str">
            <v>Jul</v>
          </cell>
          <cell r="M500" t="str">
            <v>Aug</v>
          </cell>
          <cell r="N500" t="str">
            <v>Sep</v>
          </cell>
          <cell r="O500" t="str">
            <v>Oct</v>
          </cell>
          <cell r="P500" t="str">
            <v>Nov</v>
          </cell>
          <cell r="Q500" t="str">
            <v>Dec</v>
          </cell>
        </row>
        <row r="501">
          <cell r="A501" t="str">
            <v>60379S - SOUTH COASTAL2003 S/L Installed</v>
          </cell>
          <cell r="B501" t="str">
            <v>60568S</v>
          </cell>
          <cell r="C501" t="str">
            <v>60379S - SOUTH COASTAL</v>
          </cell>
          <cell r="D501" t="str">
            <v>2003 S/L Installed</v>
          </cell>
          <cell r="E501" t="str">
            <v>Actual:</v>
          </cell>
          <cell r="F501">
            <v>502</v>
          </cell>
          <cell r="G501">
            <v>919</v>
          </cell>
          <cell r="H501">
            <v>400</v>
          </cell>
          <cell r="I501">
            <v>322</v>
          </cell>
          <cell r="J501">
            <v>280</v>
          </cell>
          <cell r="K501">
            <v>305</v>
          </cell>
          <cell r="L501">
            <v>569</v>
          </cell>
          <cell r="M501">
            <v>523</v>
          </cell>
          <cell r="N501">
            <v>294</v>
          </cell>
          <cell r="O501">
            <v>-54</v>
          </cell>
          <cell r="P501">
            <v>602</v>
          </cell>
          <cell r="Q501">
            <v>611</v>
          </cell>
          <cell r="R501">
            <v>5273</v>
          </cell>
        </row>
        <row r="507">
          <cell r="A507" t="str">
            <v>STREET LIGHT MAINTENANCE</v>
          </cell>
        </row>
        <row r="508">
          <cell r="F508" t="str">
            <v>Jan</v>
          </cell>
          <cell r="G508" t="str">
            <v>Feb</v>
          </cell>
          <cell r="H508" t="str">
            <v>Mar</v>
          </cell>
          <cell r="I508" t="str">
            <v>Apr</v>
          </cell>
          <cell r="J508" t="str">
            <v>May</v>
          </cell>
          <cell r="K508" t="str">
            <v>Jun</v>
          </cell>
          <cell r="L508" t="str">
            <v>Jul</v>
          </cell>
          <cell r="M508" t="str">
            <v>Aug</v>
          </cell>
          <cell r="N508" t="str">
            <v>Sep</v>
          </cell>
          <cell r="O508" t="str">
            <v>Oct</v>
          </cell>
          <cell r="P508" t="str">
            <v>Nov</v>
          </cell>
          <cell r="Q508" t="str">
            <v>Dec</v>
          </cell>
        </row>
        <row r="509">
          <cell r="A509" t="str">
            <v>60379S - SOUTH COASTAL2003 S/L Maintenance Tickets</v>
          </cell>
          <cell r="B509" t="str">
            <v>60568S</v>
          </cell>
          <cell r="C509" t="str">
            <v>60379S - SOUTH COASTAL</v>
          </cell>
          <cell r="D509" t="str">
            <v>2003 S/L Maintenance Tickets</v>
          </cell>
          <cell r="E509" t="str">
            <v>Actual:</v>
          </cell>
          <cell r="F509">
            <v>5371</v>
          </cell>
          <cell r="G509">
            <v>3632</v>
          </cell>
          <cell r="H509">
            <v>3201</v>
          </cell>
          <cell r="I509">
            <v>2264</v>
          </cell>
          <cell r="J509">
            <v>1991</v>
          </cell>
          <cell r="K509">
            <v>2184</v>
          </cell>
          <cell r="L509">
            <v>2084</v>
          </cell>
          <cell r="M509">
            <v>2482</v>
          </cell>
          <cell r="N509">
            <v>2543</v>
          </cell>
          <cell r="O509">
            <v>4054</v>
          </cell>
          <cell r="P509">
            <v>2512</v>
          </cell>
          <cell r="Q509">
            <v>2985</v>
          </cell>
          <cell r="R509">
            <v>35303</v>
          </cell>
        </row>
      </sheetData>
      <sheetData sheetId="14" refreshError="1">
        <row r="2">
          <cell r="B2" t="str">
            <v>Org Id</v>
          </cell>
          <cell r="C2" t="str">
            <v>Charge By</v>
          </cell>
          <cell r="D2" t="str">
            <v>Resource Group</v>
          </cell>
          <cell r="F2">
            <v>37987</v>
          </cell>
          <cell r="G2">
            <v>38018</v>
          </cell>
          <cell r="H2">
            <v>38047</v>
          </cell>
          <cell r="I2">
            <v>38078</v>
          </cell>
          <cell r="J2">
            <v>38108</v>
          </cell>
          <cell r="K2">
            <v>38139</v>
          </cell>
          <cell r="L2">
            <v>38169</v>
          </cell>
          <cell r="M2">
            <v>38200</v>
          </cell>
          <cell r="N2">
            <v>38231</v>
          </cell>
          <cell r="O2">
            <v>38261</v>
          </cell>
          <cell r="P2">
            <v>38292</v>
          </cell>
          <cell r="Q2">
            <v>38322</v>
          </cell>
          <cell r="R2" t="str">
            <v>2004 TOTAL CHARGE BY BUDGET</v>
          </cell>
        </row>
        <row r="3">
          <cell r="A3" t="str">
            <v>60379S - SOUTH COASTALPayroll</v>
          </cell>
          <cell r="B3" t="str">
            <v>60379S</v>
          </cell>
          <cell r="C3" t="str">
            <v>60379S - SOUTH COASTAL</v>
          </cell>
          <cell r="D3" t="str">
            <v>Payroll</v>
          </cell>
          <cell r="F3">
            <v>12782</v>
          </cell>
          <cell r="G3">
            <v>14913</v>
          </cell>
          <cell r="H3">
            <v>17044</v>
          </cell>
          <cell r="I3">
            <v>17044</v>
          </cell>
          <cell r="J3">
            <v>19174</v>
          </cell>
          <cell r="K3">
            <v>19174</v>
          </cell>
          <cell r="L3">
            <v>19174</v>
          </cell>
          <cell r="M3">
            <v>19174</v>
          </cell>
          <cell r="N3">
            <v>19174</v>
          </cell>
          <cell r="O3">
            <v>19174</v>
          </cell>
          <cell r="P3">
            <v>19174</v>
          </cell>
          <cell r="Q3">
            <v>17044</v>
          </cell>
          <cell r="R3">
            <v>213045</v>
          </cell>
        </row>
        <row r="4">
          <cell r="A4" t="str">
            <v>60379S - SOUTH COASTALPayroll OT</v>
          </cell>
          <cell r="C4" t="str">
            <v>60379S - SOUTH COASTAL</v>
          </cell>
          <cell r="D4" t="str">
            <v>Payroll OT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60379S - SOUTH COASTALBargaining Unit</v>
          </cell>
          <cell r="C5" t="str">
            <v>60379S - SOUTH COASTAL</v>
          </cell>
          <cell r="D5" t="str">
            <v>Bargaining Unit</v>
          </cell>
          <cell r="F5">
            <v>55339</v>
          </cell>
          <cell r="G5">
            <v>64561</v>
          </cell>
          <cell r="H5">
            <v>73784</v>
          </cell>
          <cell r="I5">
            <v>73784</v>
          </cell>
          <cell r="J5">
            <v>83007</v>
          </cell>
          <cell r="K5">
            <v>83007</v>
          </cell>
          <cell r="L5">
            <v>83007</v>
          </cell>
          <cell r="M5">
            <v>83007</v>
          </cell>
          <cell r="N5">
            <v>83007</v>
          </cell>
          <cell r="O5">
            <v>83007</v>
          </cell>
          <cell r="P5">
            <v>83007</v>
          </cell>
          <cell r="Q5">
            <v>73784</v>
          </cell>
          <cell r="R5">
            <v>922301</v>
          </cell>
        </row>
        <row r="6">
          <cell r="A6" t="str">
            <v>60379S - SOUTH COASTALBargaining Unit OT</v>
          </cell>
          <cell r="C6" t="str">
            <v>60379S - SOUTH COASTAL</v>
          </cell>
          <cell r="D6" t="str">
            <v>Bargaining Unit OT</v>
          </cell>
          <cell r="F6">
            <v>1186</v>
          </cell>
          <cell r="G6">
            <v>1385</v>
          </cell>
          <cell r="H6">
            <v>1583</v>
          </cell>
          <cell r="I6">
            <v>1583</v>
          </cell>
          <cell r="J6">
            <v>1782</v>
          </cell>
          <cell r="K6">
            <v>1782</v>
          </cell>
          <cell r="L6">
            <v>1782</v>
          </cell>
          <cell r="M6">
            <v>1782</v>
          </cell>
          <cell r="N6">
            <v>1782</v>
          </cell>
          <cell r="O6">
            <v>1782</v>
          </cell>
          <cell r="P6">
            <v>1782</v>
          </cell>
          <cell r="Q6">
            <v>1583</v>
          </cell>
          <cell r="R6">
            <v>19794</v>
          </cell>
        </row>
        <row r="7">
          <cell r="A7" t="str">
            <v>60379S - SOUTH COASTALContractors</v>
          </cell>
          <cell r="C7" t="str">
            <v>60379S - SOUTH COASTAL</v>
          </cell>
          <cell r="D7" t="str">
            <v>Contractors</v>
          </cell>
          <cell r="F7">
            <v>47584</v>
          </cell>
          <cell r="G7">
            <v>53073</v>
          </cell>
          <cell r="H7">
            <v>58564</v>
          </cell>
          <cell r="I7">
            <v>62226</v>
          </cell>
          <cell r="J7">
            <v>78697</v>
          </cell>
          <cell r="K7">
            <v>89677</v>
          </cell>
          <cell r="L7">
            <v>93338</v>
          </cell>
          <cell r="M7">
            <v>93338</v>
          </cell>
          <cell r="N7">
            <v>93338</v>
          </cell>
          <cell r="O7">
            <v>93338</v>
          </cell>
          <cell r="P7">
            <v>86017</v>
          </cell>
          <cell r="Q7">
            <v>65885</v>
          </cell>
          <cell r="R7">
            <v>915074</v>
          </cell>
        </row>
        <row r="8">
          <cell r="A8" t="str">
            <v>60379S - SOUTH COASTALMaterials w/ burdens</v>
          </cell>
          <cell r="C8" t="str">
            <v>60379S - SOUTH COASTAL</v>
          </cell>
          <cell r="D8" t="str">
            <v>Materials w/ burdens</v>
          </cell>
          <cell r="F8">
            <v>40574</v>
          </cell>
          <cell r="G8">
            <v>45258</v>
          </cell>
          <cell r="H8">
            <v>49939</v>
          </cell>
          <cell r="I8">
            <v>53060</v>
          </cell>
          <cell r="J8">
            <v>67107</v>
          </cell>
          <cell r="K8">
            <v>76470</v>
          </cell>
          <cell r="L8">
            <v>79593</v>
          </cell>
          <cell r="M8">
            <v>79593</v>
          </cell>
          <cell r="N8">
            <v>79593</v>
          </cell>
          <cell r="O8">
            <v>79593</v>
          </cell>
          <cell r="P8">
            <v>73348</v>
          </cell>
          <cell r="Q8">
            <v>56183</v>
          </cell>
          <cell r="R8">
            <v>780308</v>
          </cell>
        </row>
        <row r="9">
          <cell r="A9" t="str">
            <v>60379S - SOUTH COASTALFleet</v>
          </cell>
          <cell r="C9" t="str">
            <v>60379S - SOUTH COASTAL</v>
          </cell>
          <cell r="D9" t="str">
            <v>Fleet</v>
          </cell>
          <cell r="F9">
            <v>1139</v>
          </cell>
          <cell r="G9">
            <v>1271</v>
          </cell>
          <cell r="H9">
            <v>1403</v>
          </cell>
          <cell r="I9">
            <v>1488</v>
          </cell>
          <cell r="J9">
            <v>1883</v>
          </cell>
          <cell r="K9">
            <v>2144</v>
          </cell>
          <cell r="L9">
            <v>2233</v>
          </cell>
          <cell r="M9">
            <v>2233</v>
          </cell>
          <cell r="N9">
            <v>2233</v>
          </cell>
          <cell r="O9">
            <v>2233</v>
          </cell>
          <cell r="P9">
            <v>2057</v>
          </cell>
          <cell r="Q9">
            <v>1577</v>
          </cell>
          <cell r="R9">
            <v>21894</v>
          </cell>
        </row>
        <row r="10">
          <cell r="A10" t="str">
            <v>60379S - SOUTH COASTALOther</v>
          </cell>
          <cell r="C10" t="str">
            <v>60379S - SOUTH COASTAL</v>
          </cell>
          <cell r="D10" t="str">
            <v>Other</v>
          </cell>
          <cell r="F10">
            <v>1488</v>
          </cell>
          <cell r="G10">
            <v>1661</v>
          </cell>
          <cell r="H10">
            <v>1832</v>
          </cell>
          <cell r="I10">
            <v>1948</v>
          </cell>
          <cell r="J10">
            <v>2462</v>
          </cell>
          <cell r="K10">
            <v>2806</v>
          </cell>
          <cell r="L10">
            <v>2919</v>
          </cell>
          <cell r="M10">
            <v>2919</v>
          </cell>
          <cell r="N10">
            <v>2919</v>
          </cell>
          <cell r="O10">
            <v>2919</v>
          </cell>
          <cell r="P10">
            <v>2691</v>
          </cell>
          <cell r="Q10">
            <v>2061</v>
          </cell>
          <cell r="R10">
            <v>28625</v>
          </cell>
        </row>
        <row r="11">
          <cell r="A11" t="str">
            <v xml:space="preserve">60379S - SOUTH COASTALBurdens </v>
          </cell>
          <cell r="C11" t="str">
            <v>60379S - SOUTH COASTAL</v>
          </cell>
          <cell r="D11" t="str">
            <v xml:space="preserve">Burdens </v>
          </cell>
          <cell r="F11">
            <v>22139</v>
          </cell>
          <cell r="G11">
            <v>25829</v>
          </cell>
          <cell r="H11">
            <v>29519</v>
          </cell>
          <cell r="I11">
            <v>29519</v>
          </cell>
          <cell r="J11">
            <v>33209</v>
          </cell>
          <cell r="K11">
            <v>33209</v>
          </cell>
          <cell r="L11">
            <v>33209</v>
          </cell>
          <cell r="M11">
            <v>33209</v>
          </cell>
          <cell r="N11">
            <v>33209</v>
          </cell>
          <cell r="O11">
            <v>33209</v>
          </cell>
          <cell r="P11">
            <v>33209</v>
          </cell>
          <cell r="Q11">
            <v>29519</v>
          </cell>
          <cell r="R11">
            <v>368988</v>
          </cell>
        </row>
        <row r="12">
          <cell r="A12" t="str">
            <v>60379S - SOUTH COASTALExceptional Hours</v>
          </cell>
          <cell r="C12" t="str">
            <v>60379S - SOUTH COASTAL</v>
          </cell>
          <cell r="D12" t="str">
            <v>Exceptional Hours</v>
          </cell>
          <cell r="F12">
            <v>10824</v>
          </cell>
          <cell r="G12">
            <v>12628</v>
          </cell>
          <cell r="H12">
            <v>14433</v>
          </cell>
          <cell r="I12">
            <v>14433</v>
          </cell>
          <cell r="J12">
            <v>16237</v>
          </cell>
          <cell r="K12">
            <v>16237</v>
          </cell>
          <cell r="L12">
            <v>16237</v>
          </cell>
          <cell r="M12">
            <v>16237</v>
          </cell>
          <cell r="N12">
            <v>16237</v>
          </cell>
          <cell r="O12">
            <v>16237</v>
          </cell>
          <cell r="P12">
            <v>16237</v>
          </cell>
          <cell r="Q12">
            <v>14433</v>
          </cell>
          <cell r="R12">
            <v>180406</v>
          </cell>
        </row>
        <row r="13">
          <cell r="A13" t="str">
            <v>60379S - SOUTH COASTALPayroll Taxes</v>
          </cell>
          <cell r="C13" t="str">
            <v>60379S - SOUTH COASTAL</v>
          </cell>
          <cell r="D13" t="str">
            <v>Payroll Taxes</v>
          </cell>
          <cell r="F13">
            <v>7021</v>
          </cell>
          <cell r="G13">
            <v>8191</v>
          </cell>
          <cell r="H13">
            <v>9361</v>
          </cell>
          <cell r="I13">
            <v>9361</v>
          </cell>
          <cell r="J13">
            <v>10531</v>
          </cell>
          <cell r="K13">
            <v>10531</v>
          </cell>
          <cell r="L13">
            <v>10531</v>
          </cell>
          <cell r="M13">
            <v>10531</v>
          </cell>
          <cell r="N13">
            <v>10531</v>
          </cell>
          <cell r="O13">
            <v>10531</v>
          </cell>
          <cell r="P13">
            <v>10531</v>
          </cell>
          <cell r="Q13">
            <v>9361</v>
          </cell>
          <cell r="R13">
            <v>117016</v>
          </cell>
        </row>
        <row r="14">
          <cell r="A14" t="str">
            <v>Sum:</v>
          </cell>
          <cell r="B14" t="str">
            <v>60379S</v>
          </cell>
          <cell r="D14" t="str">
            <v>Sum:</v>
          </cell>
          <cell r="F14">
            <v>200076</v>
          </cell>
          <cell r="G14">
            <v>228771</v>
          </cell>
          <cell r="H14">
            <v>257461</v>
          </cell>
          <cell r="I14">
            <v>264446</v>
          </cell>
          <cell r="J14">
            <v>314089</v>
          </cell>
          <cell r="K14">
            <v>335037</v>
          </cell>
          <cell r="L14">
            <v>342022</v>
          </cell>
          <cell r="M14">
            <v>342022</v>
          </cell>
          <cell r="N14">
            <v>342022</v>
          </cell>
          <cell r="O14">
            <v>342022</v>
          </cell>
          <cell r="P14">
            <v>328052</v>
          </cell>
          <cell r="Q14">
            <v>271429</v>
          </cell>
          <cell r="R14">
            <v>3567451</v>
          </cell>
        </row>
        <row r="15">
          <cell r="A15"/>
        </row>
        <row r="16">
          <cell r="A16" t="str">
            <v>60413S - NORTH CENT FL ADMINPayroll</v>
          </cell>
          <cell r="B16" t="str">
            <v>60413S</v>
          </cell>
          <cell r="C16" t="str">
            <v>60413S - NORTH CENT FL ADMIN</v>
          </cell>
          <cell r="D16" t="str">
            <v>Payroll</v>
          </cell>
          <cell r="F16">
            <v>6605</v>
          </cell>
          <cell r="G16">
            <v>6605</v>
          </cell>
          <cell r="H16">
            <v>9242</v>
          </cell>
          <cell r="I16">
            <v>11929</v>
          </cell>
          <cell r="J16">
            <v>8355</v>
          </cell>
          <cell r="K16">
            <v>7316</v>
          </cell>
          <cell r="L16">
            <v>11423</v>
          </cell>
          <cell r="M16">
            <v>10512</v>
          </cell>
          <cell r="N16">
            <v>10512</v>
          </cell>
          <cell r="O16">
            <v>19400</v>
          </cell>
          <cell r="P16">
            <v>19659</v>
          </cell>
          <cell r="Q16">
            <v>13583</v>
          </cell>
          <cell r="R16">
            <v>135141</v>
          </cell>
        </row>
        <row r="17">
          <cell r="A17" t="str">
            <v>60413S - NORTH CENT FL ADMINPayroll OT</v>
          </cell>
          <cell r="C17" t="str">
            <v>60413S - NORTH CENT FL ADMIN</v>
          </cell>
          <cell r="D17" t="str">
            <v>Payroll OT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60413S - NORTH CENT FL ADMINBargaining Unit</v>
          </cell>
          <cell r="C18" t="str">
            <v>60413S - NORTH CENT FL ADMIN</v>
          </cell>
          <cell r="D18" t="str">
            <v>Bargaining Unit</v>
          </cell>
          <cell r="F18">
            <v>36188</v>
          </cell>
          <cell r="G18">
            <v>36188</v>
          </cell>
          <cell r="H18">
            <v>50636</v>
          </cell>
          <cell r="I18">
            <v>65356</v>
          </cell>
          <cell r="J18">
            <v>45779</v>
          </cell>
          <cell r="K18">
            <v>40082</v>
          </cell>
          <cell r="L18">
            <v>62578</v>
          </cell>
          <cell r="M18">
            <v>57595</v>
          </cell>
          <cell r="N18">
            <v>57595</v>
          </cell>
          <cell r="O18">
            <v>106287</v>
          </cell>
          <cell r="P18">
            <v>107712</v>
          </cell>
          <cell r="Q18">
            <v>74414</v>
          </cell>
          <cell r="R18">
            <v>740410</v>
          </cell>
        </row>
        <row r="19">
          <cell r="A19" t="str">
            <v>60413S - NORTH CENT FL ADMINBargaining Unit OT</v>
          </cell>
          <cell r="C19" t="str">
            <v>60413S - NORTH CENT FL ADMIN</v>
          </cell>
          <cell r="D19" t="str">
            <v>Bargaining Unit OT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60413S - NORTH CENT FL ADMINContractors</v>
          </cell>
          <cell r="C20" t="str">
            <v>60413S - NORTH CENT FL ADMIN</v>
          </cell>
          <cell r="D20" t="str">
            <v>Contractors</v>
          </cell>
          <cell r="F20">
            <v>6929</v>
          </cell>
          <cell r="G20">
            <v>6929</v>
          </cell>
          <cell r="H20">
            <v>11925</v>
          </cell>
          <cell r="I20">
            <v>12920</v>
          </cell>
          <cell r="J20">
            <v>10931</v>
          </cell>
          <cell r="K20">
            <v>10970</v>
          </cell>
          <cell r="L20">
            <v>17349</v>
          </cell>
          <cell r="M20">
            <v>15242</v>
          </cell>
          <cell r="N20">
            <v>17202</v>
          </cell>
          <cell r="O20">
            <v>27249</v>
          </cell>
          <cell r="P20">
            <v>26308</v>
          </cell>
          <cell r="Q20">
            <v>16854</v>
          </cell>
          <cell r="R20">
            <v>180808</v>
          </cell>
        </row>
        <row r="21">
          <cell r="A21" t="str">
            <v>60413S - NORTH CENT FL ADMINMaterials w/ burdens</v>
          </cell>
          <cell r="C21" t="str">
            <v>60413S - NORTH CENT FL ADMIN</v>
          </cell>
          <cell r="D21" t="str">
            <v>Materials w/ burdens</v>
          </cell>
          <cell r="F21">
            <v>25453</v>
          </cell>
          <cell r="G21">
            <v>25453</v>
          </cell>
          <cell r="H21">
            <v>43823</v>
          </cell>
          <cell r="I21">
            <v>47478</v>
          </cell>
          <cell r="J21">
            <v>40171</v>
          </cell>
          <cell r="K21">
            <v>40307</v>
          </cell>
          <cell r="L21">
            <v>63743</v>
          </cell>
          <cell r="M21">
            <v>55995</v>
          </cell>
          <cell r="N21">
            <v>63213</v>
          </cell>
          <cell r="O21">
            <v>100120</v>
          </cell>
          <cell r="P21">
            <v>96663</v>
          </cell>
          <cell r="Q21">
            <v>61937</v>
          </cell>
          <cell r="R21">
            <v>664356</v>
          </cell>
        </row>
        <row r="22">
          <cell r="A22" t="str">
            <v>60413S - NORTH CENT FL ADMINFleet</v>
          </cell>
          <cell r="C22" t="str">
            <v>60413S - NORTH CENT FL ADMIN</v>
          </cell>
          <cell r="D22" t="str">
            <v>Fleet</v>
          </cell>
          <cell r="F22">
            <v>15333</v>
          </cell>
          <cell r="G22">
            <v>15333</v>
          </cell>
          <cell r="H22">
            <v>26398</v>
          </cell>
          <cell r="I22">
            <v>28601</v>
          </cell>
          <cell r="J22">
            <v>24199</v>
          </cell>
          <cell r="K22">
            <v>24281</v>
          </cell>
          <cell r="L22">
            <v>38401</v>
          </cell>
          <cell r="M22">
            <v>33731</v>
          </cell>
          <cell r="N22">
            <v>38079</v>
          </cell>
          <cell r="O22">
            <v>60313</v>
          </cell>
          <cell r="P22">
            <v>58230</v>
          </cell>
          <cell r="Q22">
            <v>37310</v>
          </cell>
          <cell r="R22">
            <v>400209</v>
          </cell>
        </row>
        <row r="23">
          <cell r="A23" t="str">
            <v>60413S - NORTH CENT FL ADMINOther</v>
          </cell>
          <cell r="C23" t="str">
            <v>60413S - NORTH CENT FL ADMIN</v>
          </cell>
          <cell r="D23" t="str">
            <v>Other</v>
          </cell>
          <cell r="F23">
            <v>691</v>
          </cell>
          <cell r="G23">
            <v>691</v>
          </cell>
          <cell r="H23">
            <v>1189</v>
          </cell>
          <cell r="I23">
            <v>1287</v>
          </cell>
          <cell r="J23">
            <v>1090</v>
          </cell>
          <cell r="K23">
            <v>1092</v>
          </cell>
          <cell r="L23">
            <v>1731</v>
          </cell>
          <cell r="M23">
            <v>1520</v>
          </cell>
          <cell r="N23">
            <v>1715</v>
          </cell>
          <cell r="O23">
            <v>2717</v>
          </cell>
          <cell r="P23">
            <v>2623</v>
          </cell>
          <cell r="Q23">
            <v>1680</v>
          </cell>
          <cell r="R23">
            <v>18026</v>
          </cell>
        </row>
        <row r="24">
          <cell r="A24" t="str">
            <v xml:space="preserve">60413S - NORTH CENT FL ADMINBurdens </v>
          </cell>
          <cell r="C24" t="str">
            <v>60413S - NORTH CENT FL ADMIN</v>
          </cell>
          <cell r="D24" t="str">
            <v xml:space="preserve">Burdens </v>
          </cell>
          <cell r="F24">
            <v>13908</v>
          </cell>
          <cell r="G24">
            <v>13908</v>
          </cell>
          <cell r="H24">
            <v>19460</v>
          </cell>
          <cell r="I24">
            <v>25118</v>
          </cell>
          <cell r="J24">
            <v>17594</v>
          </cell>
          <cell r="K24">
            <v>15404</v>
          </cell>
          <cell r="L24">
            <v>24050</v>
          </cell>
          <cell r="M24">
            <v>22135</v>
          </cell>
          <cell r="N24">
            <v>22135</v>
          </cell>
          <cell r="O24">
            <v>40848</v>
          </cell>
          <cell r="P24">
            <v>41396</v>
          </cell>
          <cell r="Q24">
            <v>28599</v>
          </cell>
          <cell r="R24">
            <v>284554</v>
          </cell>
        </row>
        <row r="25">
          <cell r="A25" t="str">
            <v>60413S - NORTH CENT FL ADMINExceptional Hours</v>
          </cell>
          <cell r="C25" t="str">
            <v>60413S - NORTH CENT FL ADMIN</v>
          </cell>
          <cell r="D25" t="str">
            <v>Exceptional Hours</v>
          </cell>
          <cell r="F25">
            <v>6800</v>
          </cell>
          <cell r="G25">
            <v>6800</v>
          </cell>
          <cell r="H25">
            <v>9515</v>
          </cell>
          <cell r="I25">
            <v>12281</v>
          </cell>
          <cell r="J25">
            <v>8602</v>
          </cell>
          <cell r="K25">
            <v>7532</v>
          </cell>
          <cell r="L25">
            <v>11759</v>
          </cell>
          <cell r="M25">
            <v>10822</v>
          </cell>
          <cell r="N25">
            <v>10822</v>
          </cell>
          <cell r="O25">
            <v>19972</v>
          </cell>
          <cell r="P25">
            <v>20239</v>
          </cell>
          <cell r="Q25">
            <v>13983</v>
          </cell>
          <cell r="R25">
            <v>139125</v>
          </cell>
        </row>
        <row r="26">
          <cell r="A26" t="str">
            <v>60413S - NORTH CENT FL ADMINPayroll Taxes</v>
          </cell>
          <cell r="C26" t="str">
            <v>60413S - NORTH CENT FL ADMIN</v>
          </cell>
          <cell r="D26" t="str">
            <v>Payroll Taxes</v>
          </cell>
          <cell r="F26">
            <v>4335</v>
          </cell>
          <cell r="G26">
            <v>4335</v>
          </cell>
          <cell r="H26">
            <v>6066</v>
          </cell>
          <cell r="I26">
            <v>7829</v>
          </cell>
          <cell r="J26">
            <v>5484</v>
          </cell>
          <cell r="K26">
            <v>4801</v>
          </cell>
          <cell r="L26">
            <v>7496</v>
          </cell>
          <cell r="M26">
            <v>6899</v>
          </cell>
          <cell r="N26">
            <v>6899</v>
          </cell>
          <cell r="O26">
            <v>12732</v>
          </cell>
          <cell r="P26">
            <v>12903</v>
          </cell>
          <cell r="Q26">
            <v>8914</v>
          </cell>
          <cell r="R26">
            <v>88693</v>
          </cell>
        </row>
        <row r="27">
          <cell r="A27" t="str">
            <v>Sum:</v>
          </cell>
          <cell r="B27" t="str">
            <v>60413S</v>
          </cell>
          <cell r="D27" t="str">
            <v>Sum:</v>
          </cell>
          <cell r="F27">
            <v>116241</v>
          </cell>
          <cell r="G27">
            <v>116241</v>
          </cell>
          <cell r="H27">
            <v>178254</v>
          </cell>
          <cell r="I27">
            <v>212798</v>
          </cell>
          <cell r="J27">
            <v>162205</v>
          </cell>
          <cell r="K27">
            <v>151786</v>
          </cell>
          <cell r="L27">
            <v>238531</v>
          </cell>
          <cell r="M27">
            <v>214451</v>
          </cell>
          <cell r="N27">
            <v>228172</v>
          </cell>
          <cell r="O27">
            <v>389638</v>
          </cell>
          <cell r="P27">
            <v>385732</v>
          </cell>
          <cell r="Q27">
            <v>257274</v>
          </cell>
          <cell r="R27">
            <v>2651322</v>
          </cell>
        </row>
        <row r="28">
          <cell r="A28"/>
        </row>
        <row r="29">
          <cell r="A29" t="str">
            <v>60445S - NORTH COASTALPayroll</v>
          </cell>
          <cell r="B29" t="str">
            <v>60445S</v>
          </cell>
          <cell r="C29" t="str">
            <v>60445S - NORTH COASTAL</v>
          </cell>
          <cell r="D29" t="str">
            <v>Payroll</v>
          </cell>
          <cell r="F29">
            <v>2860</v>
          </cell>
          <cell r="G29">
            <v>3384</v>
          </cell>
          <cell r="H29">
            <v>2093</v>
          </cell>
          <cell r="I29">
            <v>2268</v>
          </cell>
          <cell r="J29">
            <v>3106</v>
          </cell>
          <cell r="K29">
            <v>3583</v>
          </cell>
          <cell r="L29">
            <v>3419</v>
          </cell>
          <cell r="M29">
            <v>4988</v>
          </cell>
          <cell r="N29">
            <v>6036</v>
          </cell>
          <cell r="O29">
            <v>6036</v>
          </cell>
          <cell r="P29">
            <v>4745</v>
          </cell>
          <cell r="Q29">
            <v>1918</v>
          </cell>
          <cell r="R29">
            <v>44436</v>
          </cell>
        </row>
        <row r="30">
          <cell r="A30" t="str">
            <v>60445S - NORTH COASTALPayroll OT</v>
          </cell>
          <cell r="C30" t="str">
            <v>60445S - NORTH COASTAL</v>
          </cell>
          <cell r="D30" t="str">
            <v>Payroll OT</v>
          </cell>
          <cell r="F30">
            <v>314</v>
          </cell>
          <cell r="G30">
            <v>371</v>
          </cell>
          <cell r="H30">
            <v>231</v>
          </cell>
          <cell r="I30">
            <v>250</v>
          </cell>
          <cell r="J30">
            <v>340</v>
          </cell>
          <cell r="K30">
            <v>394</v>
          </cell>
          <cell r="L30">
            <v>376</v>
          </cell>
          <cell r="M30">
            <v>549</v>
          </cell>
          <cell r="N30">
            <v>663</v>
          </cell>
          <cell r="O30">
            <v>663</v>
          </cell>
          <cell r="P30">
            <v>520</v>
          </cell>
          <cell r="Q30">
            <v>211</v>
          </cell>
          <cell r="R30">
            <v>4882</v>
          </cell>
        </row>
        <row r="31">
          <cell r="A31" t="str">
            <v>60445S - NORTH COASTALBargaining Unit</v>
          </cell>
          <cell r="C31" t="str">
            <v>60445S - NORTH COASTAL</v>
          </cell>
          <cell r="D31" t="str">
            <v>Bargaining Unit</v>
          </cell>
          <cell r="F31">
            <v>9674</v>
          </cell>
          <cell r="G31">
            <v>11444</v>
          </cell>
          <cell r="H31">
            <v>7078</v>
          </cell>
          <cell r="I31">
            <v>7669</v>
          </cell>
          <cell r="J31">
            <v>10501</v>
          </cell>
          <cell r="K31">
            <v>12114</v>
          </cell>
          <cell r="L31">
            <v>11562</v>
          </cell>
          <cell r="M31">
            <v>16871</v>
          </cell>
          <cell r="N31">
            <v>20411</v>
          </cell>
          <cell r="O31">
            <v>20411</v>
          </cell>
          <cell r="P31">
            <v>16045</v>
          </cell>
          <cell r="Q31">
            <v>6490</v>
          </cell>
          <cell r="R31">
            <v>150270</v>
          </cell>
        </row>
        <row r="32">
          <cell r="A32" t="str">
            <v>60445S - NORTH COASTALBargaining Unit OT</v>
          </cell>
          <cell r="C32" t="str">
            <v>60445S - NORTH COASTAL</v>
          </cell>
          <cell r="D32" t="str">
            <v>Bargaining Unit OT</v>
          </cell>
          <cell r="F32">
            <v>7641</v>
          </cell>
          <cell r="G32">
            <v>9039</v>
          </cell>
          <cell r="H32">
            <v>5590</v>
          </cell>
          <cell r="I32">
            <v>6058</v>
          </cell>
          <cell r="J32">
            <v>8294</v>
          </cell>
          <cell r="K32">
            <v>9567</v>
          </cell>
          <cell r="L32">
            <v>9131</v>
          </cell>
          <cell r="M32">
            <v>13325</v>
          </cell>
          <cell r="N32">
            <v>16121</v>
          </cell>
          <cell r="O32">
            <v>16121</v>
          </cell>
          <cell r="P32">
            <v>12673</v>
          </cell>
          <cell r="Q32">
            <v>5125</v>
          </cell>
          <cell r="R32">
            <v>118685</v>
          </cell>
        </row>
        <row r="33">
          <cell r="A33" t="str">
            <v>60445S - NORTH COASTALContractors</v>
          </cell>
          <cell r="C33" t="str">
            <v>60445S - NORTH COASTAL</v>
          </cell>
          <cell r="D33" t="str">
            <v>Contractors</v>
          </cell>
          <cell r="F33">
            <v>18723</v>
          </cell>
          <cell r="G33">
            <v>22147</v>
          </cell>
          <cell r="H33">
            <v>13700</v>
          </cell>
          <cell r="I33">
            <v>14841</v>
          </cell>
          <cell r="J33">
            <v>20320</v>
          </cell>
          <cell r="K33">
            <v>23445</v>
          </cell>
          <cell r="L33">
            <v>22375</v>
          </cell>
          <cell r="M33">
            <v>32651</v>
          </cell>
          <cell r="N33">
            <v>39498</v>
          </cell>
          <cell r="O33">
            <v>39498</v>
          </cell>
          <cell r="P33">
            <v>31053</v>
          </cell>
          <cell r="Q33">
            <v>12559</v>
          </cell>
          <cell r="R33">
            <v>290811</v>
          </cell>
        </row>
        <row r="34">
          <cell r="A34" t="str">
            <v>60445S - NORTH COASTALMaterials w/ burdens</v>
          </cell>
          <cell r="C34" t="str">
            <v>60445S - NORTH COASTAL</v>
          </cell>
          <cell r="D34" t="str">
            <v>Materials w/ burdens</v>
          </cell>
          <cell r="F34">
            <v>25095</v>
          </cell>
          <cell r="G34">
            <v>29684</v>
          </cell>
          <cell r="H34">
            <v>18363</v>
          </cell>
          <cell r="I34">
            <v>19892</v>
          </cell>
          <cell r="J34">
            <v>27237</v>
          </cell>
          <cell r="K34">
            <v>31424</v>
          </cell>
          <cell r="L34">
            <v>29991</v>
          </cell>
          <cell r="M34">
            <v>43762</v>
          </cell>
          <cell r="N34">
            <v>52943</v>
          </cell>
          <cell r="O34">
            <v>52943</v>
          </cell>
          <cell r="P34">
            <v>41621</v>
          </cell>
          <cell r="Q34">
            <v>16833</v>
          </cell>
          <cell r="R34">
            <v>389789</v>
          </cell>
        </row>
        <row r="35">
          <cell r="A35" t="str">
            <v>60445S - NORTH COASTALFleet</v>
          </cell>
          <cell r="C35" t="str">
            <v>60445S - NORTH COASTAL</v>
          </cell>
          <cell r="D35" t="str">
            <v>Fleet</v>
          </cell>
          <cell r="F35">
            <v>7012</v>
          </cell>
          <cell r="G35">
            <v>8294</v>
          </cell>
          <cell r="H35">
            <v>5131</v>
          </cell>
          <cell r="I35">
            <v>5558</v>
          </cell>
          <cell r="J35">
            <v>7610</v>
          </cell>
          <cell r="K35">
            <v>8781</v>
          </cell>
          <cell r="L35">
            <v>8381</v>
          </cell>
          <cell r="M35">
            <v>12228</v>
          </cell>
          <cell r="N35">
            <v>14792</v>
          </cell>
          <cell r="O35">
            <v>14792</v>
          </cell>
          <cell r="P35">
            <v>11630</v>
          </cell>
          <cell r="Q35">
            <v>4703</v>
          </cell>
          <cell r="R35">
            <v>108912</v>
          </cell>
        </row>
        <row r="36">
          <cell r="A36" t="str">
            <v>60445S - NORTH COASTALOther</v>
          </cell>
          <cell r="C36" t="str">
            <v>60445S - NORTH COASTAL</v>
          </cell>
          <cell r="D36" t="str">
            <v>Other</v>
          </cell>
          <cell r="F36">
            <v>2537</v>
          </cell>
          <cell r="G36">
            <v>3000</v>
          </cell>
          <cell r="H36">
            <v>1856</v>
          </cell>
          <cell r="I36">
            <v>2011</v>
          </cell>
          <cell r="J36">
            <v>2753</v>
          </cell>
          <cell r="K36">
            <v>3176</v>
          </cell>
          <cell r="L36">
            <v>3031</v>
          </cell>
          <cell r="M36">
            <v>4423</v>
          </cell>
          <cell r="N36">
            <v>5351</v>
          </cell>
          <cell r="O36">
            <v>5351</v>
          </cell>
          <cell r="P36">
            <v>4207</v>
          </cell>
          <cell r="Q36">
            <v>1700</v>
          </cell>
          <cell r="R36">
            <v>39396</v>
          </cell>
        </row>
        <row r="37">
          <cell r="A37" t="str">
            <v xml:space="preserve">60445S - NORTH COASTALBurdens </v>
          </cell>
          <cell r="C37" t="str">
            <v>60445S - NORTH COASTAL</v>
          </cell>
          <cell r="D37" t="str">
            <v xml:space="preserve">Burdens </v>
          </cell>
          <cell r="F37">
            <v>4074</v>
          </cell>
          <cell r="G37">
            <v>4819</v>
          </cell>
          <cell r="H37">
            <v>2981</v>
          </cell>
          <cell r="I37">
            <v>3230</v>
          </cell>
          <cell r="J37">
            <v>4422</v>
          </cell>
          <cell r="K37">
            <v>5102</v>
          </cell>
          <cell r="L37">
            <v>4869</v>
          </cell>
          <cell r="M37">
            <v>7104</v>
          </cell>
          <cell r="N37">
            <v>8595</v>
          </cell>
          <cell r="O37">
            <v>8595</v>
          </cell>
          <cell r="P37">
            <v>6757</v>
          </cell>
          <cell r="Q37">
            <v>2733</v>
          </cell>
          <cell r="R37">
            <v>63280</v>
          </cell>
        </row>
        <row r="38">
          <cell r="A38" t="str">
            <v>60445S - NORTH COASTALExceptional Hours</v>
          </cell>
          <cell r="C38" t="str">
            <v>60445S - NORTH COASTAL</v>
          </cell>
          <cell r="D38" t="str">
            <v>Exceptional Hours</v>
          </cell>
          <cell r="F38">
            <v>1992</v>
          </cell>
          <cell r="G38">
            <v>2356</v>
          </cell>
          <cell r="H38">
            <v>1457</v>
          </cell>
          <cell r="I38">
            <v>1579</v>
          </cell>
          <cell r="J38">
            <v>2162</v>
          </cell>
          <cell r="K38">
            <v>2494</v>
          </cell>
          <cell r="L38">
            <v>2380</v>
          </cell>
          <cell r="M38">
            <v>3473</v>
          </cell>
          <cell r="N38">
            <v>4202</v>
          </cell>
          <cell r="O38">
            <v>4202</v>
          </cell>
          <cell r="P38">
            <v>3304</v>
          </cell>
          <cell r="Q38">
            <v>1336</v>
          </cell>
          <cell r="R38">
            <v>30939</v>
          </cell>
        </row>
        <row r="39">
          <cell r="A39" t="str">
            <v>60445S - NORTH COASTALPayroll Taxes</v>
          </cell>
          <cell r="C39" t="str">
            <v>60445S - NORTH COASTAL</v>
          </cell>
          <cell r="D39" t="str">
            <v>Payroll Taxes</v>
          </cell>
          <cell r="F39">
            <v>2076</v>
          </cell>
          <cell r="G39">
            <v>2455</v>
          </cell>
          <cell r="H39">
            <v>1519</v>
          </cell>
          <cell r="I39">
            <v>1646</v>
          </cell>
          <cell r="J39">
            <v>2253</v>
          </cell>
          <cell r="K39">
            <v>2599</v>
          </cell>
          <cell r="L39">
            <v>2481</v>
          </cell>
          <cell r="M39">
            <v>3620</v>
          </cell>
          <cell r="N39">
            <v>4379</v>
          </cell>
          <cell r="O39">
            <v>4379</v>
          </cell>
          <cell r="P39">
            <v>3442</v>
          </cell>
          <cell r="Q39">
            <v>1392</v>
          </cell>
          <cell r="R39">
            <v>32241</v>
          </cell>
        </row>
        <row r="40">
          <cell r="A40" t="str">
            <v>Sum:</v>
          </cell>
          <cell r="B40" t="str">
            <v>60445S</v>
          </cell>
          <cell r="D40" t="str">
            <v>Sum:</v>
          </cell>
          <cell r="F40">
            <v>81997</v>
          </cell>
          <cell r="G40">
            <v>96994</v>
          </cell>
          <cell r="H40">
            <v>59998</v>
          </cell>
          <cell r="I40">
            <v>65001</v>
          </cell>
          <cell r="J40">
            <v>88998</v>
          </cell>
          <cell r="K40">
            <v>102679</v>
          </cell>
          <cell r="L40">
            <v>97996</v>
          </cell>
          <cell r="M40">
            <v>142995</v>
          </cell>
          <cell r="N40">
            <v>172992</v>
          </cell>
          <cell r="O40">
            <v>172992</v>
          </cell>
          <cell r="P40">
            <v>135997</v>
          </cell>
          <cell r="Q40">
            <v>55000</v>
          </cell>
          <cell r="R40">
            <v>1273640</v>
          </cell>
        </row>
        <row r="41">
          <cell r="A41"/>
        </row>
        <row r="42">
          <cell r="A42" t="str">
            <v>60568S - SOUTH CENTRAL FL ADMINPayroll</v>
          </cell>
          <cell r="B42" t="str">
            <v>60568S</v>
          </cell>
          <cell r="C42" t="str">
            <v>60568S - SOUTH CENTRAL FL ADMIN</v>
          </cell>
          <cell r="D42" t="str">
            <v>Payroll</v>
          </cell>
          <cell r="F42">
            <v>1664</v>
          </cell>
          <cell r="G42">
            <v>1943</v>
          </cell>
          <cell r="H42">
            <v>2221</v>
          </cell>
          <cell r="I42">
            <v>2221</v>
          </cell>
          <cell r="J42">
            <v>2497</v>
          </cell>
          <cell r="K42">
            <v>2497</v>
          </cell>
          <cell r="L42">
            <v>2497</v>
          </cell>
          <cell r="M42">
            <v>2497</v>
          </cell>
          <cell r="N42">
            <v>2497</v>
          </cell>
          <cell r="O42">
            <v>2497</v>
          </cell>
          <cell r="P42">
            <v>2497</v>
          </cell>
          <cell r="Q42">
            <v>2221</v>
          </cell>
          <cell r="R42">
            <v>27749</v>
          </cell>
        </row>
        <row r="43">
          <cell r="A43" t="str">
            <v>60568S - SOUTH CENTRAL FL ADMINPayroll OT</v>
          </cell>
          <cell r="C43" t="str">
            <v>60568S - SOUTH CENTRAL FL ADMIN</v>
          </cell>
          <cell r="D43" t="str">
            <v>Payroll OT</v>
          </cell>
          <cell r="F43">
            <v>126</v>
          </cell>
          <cell r="G43">
            <v>145</v>
          </cell>
          <cell r="H43">
            <v>168</v>
          </cell>
          <cell r="I43">
            <v>168</v>
          </cell>
          <cell r="J43">
            <v>188</v>
          </cell>
          <cell r="K43">
            <v>188</v>
          </cell>
          <cell r="L43">
            <v>188</v>
          </cell>
          <cell r="M43">
            <v>188</v>
          </cell>
          <cell r="N43">
            <v>188</v>
          </cell>
          <cell r="O43">
            <v>188</v>
          </cell>
          <cell r="P43">
            <v>188</v>
          </cell>
          <cell r="Q43">
            <v>168</v>
          </cell>
          <cell r="R43">
            <v>2091</v>
          </cell>
        </row>
        <row r="44">
          <cell r="A44" t="str">
            <v>60568S - SOUTH CENTRAL FL ADMINBargaining Unit</v>
          </cell>
          <cell r="C44" t="str">
            <v>60568S - SOUTH CENTRAL FL ADMIN</v>
          </cell>
          <cell r="D44" t="str">
            <v>Bargaining Unit</v>
          </cell>
          <cell r="F44">
            <v>10894</v>
          </cell>
          <cell r="G44">
            <v>12710</v>
          </cell>
          <cell r="H44">
            <v>14525</v>
          </cell>
          <cell r="I44">
            <v>14525</v>
          </cell>
          <cell r="J44">
            <v>16341</v>
          </cell>
          <cell r="K44">
            <v>16341</v>
          </cell>
          <cell r="L44">
            <v>16341</v>
          </cell>
          <cell r="M44">
            <v>16341</v>
          </cell>
          <cell r="N44">
            <v>16341</v>
          </cell>
          <cell r="O44">
            <v>16341</v>
          </cell>
          <cell r="P44">
            <v>16341</v>
          </cell>
          <cell r="Q44">
            <v>14525</v>
          </cell>
          <cell r="R44">
            <v>181566</v>
          </cell>
        </row>
        <row r="45">
          <cell r="A45" t="str">
            <v>60568S - SOUTH CENTRAL FL ADMINBargaining Unit OT</v>
          </cell>
          <cell r="C45" t="str">
            <v>60568S - SOUTH CENTRAL FL ADMIN</v>
          </cell>
          <cell r="D45" t="str">
            <v>Bargaining Unit OT</v>
          </cell>
          <cell r="F45">
            <v>1697</v>
          </cell>
          <cell r="G45">
            <v>1977</v>
          </cell>
          <cell r="H45">
            <v>2262</v>
          </cell>
          <cell r="I45">
            <v>2262</v>
          </cell>
          <cell r="J45">
            <v>2545</v>
          </cell>
          <cell r="K45">
            <v>2545</v>
          </cell>
          <cell r="L45">
            <v>2545</v>
          </cell>
          <cell r="M45">
            <v>2545</v>
          </cell>
          <cell r="N45">
            <v>2545</v>
          </cell>
          <cell r="O45">
            <v>2545</v>
          </cell>
          <cell r="P45">
            <v>2545</v>
          </cell>
          <cell r="Q45">
            <v>2262</v>
          </cell>
          <cell r="R45">
            <v>28275</v>
          </cell>
        </row>
        <row r="46">
          <cell r="A46" t="str">
            <v>60568S - SOUTH CENTRAL FL ADMINContractors</v>
          </cell>
          <cell r="C46" t="str">
            <v>60568S - SOUTH CENTRAL FL ADMIN</v>
          </cell>
          <cell r="D46" t="str">
            <v>Contractors</v>
          </cell>
          <cell r="F46">
            <v>56929</v>
          </cell>
          <cell r="G46">
            <v>63495</v>
          </cell>
          <cell r="H46">
            <v>70065</v>
          </cell>
          <cell r="I46">
            <v>74443</v>
          </cell>
          <cell r="J46">
            <v>94150</v>
          </cell>
          <cell r="K46">
            <v>107287</v>
          </cell>
          <cell r="L46">
            <v>111666</v>
          </cell>
          <cell r="M46">
            <v>111666</v>
          </cell>
          <cell r="N46">
            <v>111666</v>
          </cell>
          <cell r="O46">
            <v>111666</v>
          </cell>
          <cell r="P46">
            <v>102907</v>
          </cell>
          <cell r="Q46">
            <v>78822</v>
          </cell>
          <cell r="R46">
            <v>1094762</v>
          </cell>
        </row>
        <row r="47">
          <cell r="A47" t="str">
            <v>60568S - SOUTH CENTRAL FL ADMINMaterials w/ burdens</v>
          </cell>
          <cell r="C47" t="str">
            <v>60568S - SOUTH CENTRAL FL ADMIN</v>
          </cell>
          <cell r="D47" t="str">
            <v>Materials w/ burdens</v>
          </cell>
          <cell r="F47">
            <v>14891</v>
          </cell>
          <cell r="G47">
            <v>16608</v>
          </cell>
          <cell r="H47">
            <v>18328</v>
          </cell>
          <cell r="I47">
            <v>19473</v>
          </cell>
          <cell r="J47">
            <v>24626</v>
          </cell>
          <cell r="K47">
            <v>28063</v>
          </cell>
          <cell r="L47">
            <v>29209</v>
          </cell>
          <cell r="M47">
            <v>29209</v>
          </cell>
          <cell r="N47">
            <v>29209</v>
          </cell>
          <cell r="O47">
            <v>29209</v>
          </cell>
          <cell r="P47">
            <v>26917</v>
          </cell>
          <cell r="Q47">
            <v>20617</v>
          </cell>
          <cell r="R47">
            <v>286359</v>
          </cell>
        </row>
        <row r="48">
          <cell r="A48" t="str">
            <v>60568S - SOUTH CENTRAL FL ADMINFleet</v>
          </cell>
          <cell r="C48" t="str">
            <v>60568S - SOUTH CENTRAL FL ADMIN</v>
          </cell>
          <cell r="D48" t="str">
            <v>Fleet</v>
          </cell>
          <cell r="F48">
            <v>1710</v>
          </cell>
          <cell r="G48">
            <v>1908</v>
          </cell>
          <cell r="H48">
            <v>2105</v>
          </cell>
          <cell r="I48">
            <v>2239</v>
          </cell>
          <cell r="J48">
            <v>2830</v>
          </cell>
          <cell r="K48">
            <v>3224</v>
          </cell>
          <cell r="L48">
            <v>3356</v>
          </cell>
          <cell r="M48">
            <v>3356</v>
          </cell>
          <cell r="N48">
            <v>3356</v>
          </cell>
          <cell r="O48">
            <v>3356</v>
          </cell>
          <cell r="P48">
            <v>3092</v>
          </cell>
          <cell r="Q48">
            <v>2369</v>
          </cell>
          <cell r="R48">
            <v>32901</v>
          </cell>
        </row>
        <row r="49">
          <cell r="A49" t="str">
            <v>60568S - SOUTH CENTRAL FL ADMINOther</v>
          </cell>
          <cell r="C49" t="str">
            <v>60568S - SOUTH CENTRAL FL ADMIN</v>
          </cell>
          <cell r="D49" t="str">
            <v>Other</v>
          </cell>
          <cell r="F49">
            <v>84</v>
          </cell>
          <cell r="G49">
            <v>93</v>
          </cell>
          <cell r="H49">
            <v>101</v>
          </cell>
          <cell r="I49">
            <v>108</v>
          </cell>
          <cell r="J49">
            <v>136</v>
          </cell>
          <cell r="K49">
            <v>157</v>
          </cell>
          <cell r="L49">
            <v>163</v>
          </cell>
          <cell r="M49">
            <v>163</v>
          </cell>
          <cell r="N49">
            <v>163</v>
          </cell>
          <cell r="O49">
            <v>163</v>
          </cell>
          <cell r="P49">
            <v>150</v>
          </cell>
          <cell r="Q49">
            <v>114</v>
          </cell>
          <cell r="R49">
            <v>1595</v>
          </cell>
        </row>
        <row r="50">
          <cell r="A50" t="str">
            <v xml:space="preserve">60568S - SOUTH CENTRAL FL ADMINBurdens </v>
          </cell>
          <cell r="C50" t="str">
            <v>60568S - SOUTH CENTRAL FL ADMIN</v>
          </cell>
          <cell r="D50" t="str">
            <v xml:space="preserve">Burdens </v>
          </cell>
          <cell r="F50">
            <v>4081</v>
          </cell>
          <cell r="G50">
            <v>4762</v>
          </cell>
          <cell r="H50">
            <v>5442</v>
          </cell>
          <cell r="I50">
            <v>5442</v>
          </cell>
          <cell r="J50">
            <v>6122</v>
          </cell>
          <cell r="K50">
            <v>6122</v>
          </cell>
          <cell r="L50">
            <v>6122</v>
          </cell>
          <cell r="M50">
            <v>6122</v>
          </cell>
          <cell r="N50">
            <v>6122</v>
          </cell>
          <cell r="O50">
            <v>6122</v>
          </cell>
          <cell r="P50">
            <v>6122</v>
          </cell>
          <cell r="Q50">
            <v>5442</v>
          </cell>
          <cell r="R50">
            <v>68028</v>
          </cell>
        </row>
        <row r="51">
          <cell r="A51" t="str">
            <v>60568S - SOUTH CENTRAL FL ADMINExceptional Hours</v>
          </cell>
          <cell r="C51" t="str">
            <v>60568S - SOUTH CENTRAL FL ADMIN</v>
          </cell>
          <cell r="D51" t="str">
            <v>Exceptional Hours</v>
          </cell>
          <cell r="F51">
            <v>1995</v>
          </cell>
          <cell r="G51">
            <v>2328</v>
          </cell>
          <cell r="H51">
            <v>2661</v>
          </cell>
          <cell r="I51">
            <v>2661</v>
          </cell>
          <cell r="J51">
            <v>2993</v>
          </cell>
          <cell r="K51">
            <v>2993</v>
          </cell>
          <cell r="L51">
            <v>2993</v>
          </cell>
          <cell r="M51">
            <v>2993</v>
          </cell>
          <cell r="N51">
            <v>2993</v>
          </cell>
          <cell r="O51">
            <v>2993</v>
          </cell>
          <cell r="P51">
            <v>2993</v>
          </cell>
          <cell r="Q51">
            <v>2661</v>
          </cell>
          <cell r="R51">
            <v>33260</v>
          </cell>
        </row>
        <row r="52">
          <cell r="A52" t="str">
            <v>60568S - SOUTH CENTRAL FL ADMINPayroll Taxes</v>
          </cell>
          <cell r="C52" t="str">
            <v>60568S - SOUTH CENTRAL FL ADMIN</v>
          </cell>
          <cell r="D52" t="str">
            <v>Payroll Taxes</v>
          </cell>
          <cell r="F52">
            <v>1457</v>
          </cell>
          <cell r="G52">
            <v>1699</v>
          </cell>
          <cell r="H52">
            <v>1943</v>
          </cell>
          <cell r="I52">
            <v>1943</v>
          </cell>
          <cell r="J52">
            <v>2185</v>
          </cell>
          <cell r="K52">
            <v>2185</v>
          </cell>
          <cell r="L52">
            <v>2185</v>
          </cell>
          <cell r="M52">
            <v>2185</v>
          </cell>
          <cell r="N52">
            <v>2185</v>
          </cell>
          <cell r="O52">
            <v>2185</v>
          </cell>
          <cell r="P52">
            <v>2185</v>
          </cell>
          <cell r="Q52">
            <v>1943</v>
          </cell>
          <cell r="R52">
            <v>24280</v>
          </cell>
        </row>
        <row r="53">
          <cell r="A53" t="str">
            <v>Sum:</v>
          </cell>
          <cell r="B53" t="str">
            <v>60568S</v>
          </cell>
          <cell r="D53" t="str">
            <v>Sum:</v>
          </cell>
          <cell r="F53">
            <v>95528</v>
          </cell>
          <cell r="G53">
            <v>107668</v>
          </cell>
          <cell r="H53">
            <v>119821</v>
          </cell>
          <cell r="I53">
            <v>125485</v>
          </cell>
          <cell r="J53">
            <v>154614</v>
          </cell>
          <cell r="K53">
            <v>171603</v>
          </cell>
          <cell r="L53">
            <v>177266</v>
          </cell>
          <cell r="M53">
            <v>177266</v>
          </cell>
          <cell r="N53">
            <v>177266</v>
          </cell>
          <cell r="O53">
            <v>177266</v>
          </cell>
          <cell r="P53">
            <v>165937</v>
          </cell>
          <cell r="Q53">
            <v>131144</v>
          </cell>
          <cell r="R53">
            <v>1780865</v>
          </cell>
        </row>
        <row r="54">
          <cell r="A54"/>
        </row>
        <row r="59">
          <cell r="B59" t="str">
            <v>Org Id</v>
          </cell>
          <cell r="C59" t="str">
            <v>Charge By</v>
          </cell>
          <cell r="D59" t="str">
            <v>Resource Group</v>
          </cell>
          <cell r="F59">
            <v>37625</v>
          </cell>
          <cell r="G59">
            <v>37656</v>
          </cell>
          <cell r="H59">
            <v>37684</v>
          </cell>
          <cell r="I59">
            <v>37715</v>
          </cell>
          <cell r="J59">
            <v>37745</v>
          </cell>
          <cell r="K59">
            <v>37776</v>
          </cell>
          <cell r="L59">
            <v>37806</v>
          </cell>
          <cell r="M59">
            <v>37837</v>
          </cell>
          <cell r="N59">
            <v>37868</v>
          </cell>
          <cell r="O59">
            <v>37898</v>
          </cell>
          <cell r="P59">
            <v>37929</v>
          </cell>
          <cell r="Q59">
            <v>37959</v>
          </cell>
          <cell r="R59" t="str">
            <v>Sum:</v>
          </cell>
        </row>
        <row r="60">
          <cell r="A60" t="str">
            <v>60379S - SOUTH COASTALPayroll</v>
          </cell>
          <cell r="B60" t="str">
            <v>60379S</v>
          </cell>
          <cell r="C60" t="str">
            <v>60379S - SOUTH COASTAL</v>
          </cell>
          <cell r="D60" t="str">
            <v>Payroll</v>
          </cell>
          <cell r="F60">
            <v>1569</v>
          </cell>
          <cell r="G60">
            <v>1569</v>
          </cell>
          <cell r="H60">
            <v>1569</v>
          </cell>
          <cell r="I60">
            <v>1569</v>
          </cell>
          <cell r="J60">
            <v>1569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7845</v>
          </cell>
        </row>
        <row r="61">
          <cell r="A61" t="str">
            <v>60379S - SOUTH COASTALPayroll OT</v>
          </cell>
          <cell r="C61" t="str">
            <v>60379S - SOUTH COASTAL</v>
          </cell>
          <cell r="D61" t="str">
            <v>Payroll OT</v>
          </cell>
          <cell r="F61">
            <v>649</v>
          </cell>
          <cell r="G61">
            <v>649</v>
          </cell>
          <cell r="H61">
            <v>649</v>
          </cell>
          <cell r="I61">
            <v>649</v>
          </cell>
          <cell r="J61">
            <v>354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2950</v>
          </cell>
        </row>
        <row r="62">
          <cell r="A62" t="str">
            <v>60379S - SOUTH COASTALBargaining Unit</v>
          </cell>
          <cell r="C62" t="str">
            <v>60379S - SOUTH COASTAL</v>
          </cell>
          <cell r="D62" t="str">
            <v>Bargaining Unit</v>
          </cell>
          <cell r="F62">
            <v>7903</v>
          </cell>
          <cell r="G62">
            <v>7903</v>
          </cell>
          <cell r="H62">
            <v>7903</v>
          </cell>
          <cell r="I62">
            <v>7903</v>
          </cell>
          <cell r="J62">
            <v>7903</v>
          </cell>
          <cell r="K62">
            <v>3748</v>
          </cell>
          <cell r="L62">
            <v>0</v>
          </cell>
          <cell r="M62">
            <v>0</v>
          </cell>
          <cell r="N62">
            <v>234</v>
          </cell>
          <cell r="O62">
            <v>234</v>
          </cell>
          <cell r="P62">
            <v>234</v>
          </cell>
          <cell r="Q62">
            <v>234</v>
          </cell>
          <cell r="R62">
            <v>44199</v>
          </cell>
        </row>
        <row r="63">
          <cell r="A63" t="str">
            <v>60379S - SOUTH COASTALBargaining Unit OT</v>
          </cell>
          <cell r="C63" t="str">
            <v>60379S - SOUTH COASTAL</v>
          </cell>
          <cell r="D63" t="str">
            <v>Bargaining Unit OT</v>
          </cell>
          <cell r="F63">
            <v>3342</v>
          </cell>
          <cell r="G63">
            <v>3885</v>
          </cell>
          <cell r="H63">
            <v>5600</v>
          </cell>
          <cell r="I63">
            <v>5600</v>
          </cell>
          <cell r="J63">
            <v>4327</v>
          </cell>
          <cell r="K63">
            <v>1084</v>
          </cell>
          <cell r="L63">
            <v>1084</v>
          </cell>
          <cell r="M63">
            <v>0</v>
          </cell>
          <cell r="N63">
            <v>541</v>
          </cell>
          <cell r="O63">
            <v>541</v>
          </cell>
          <cell r="P63">
            <v>541</v>
          </cell>
          <cell r="Q63">
            <v>541</v>
          </cell>
          <cell r="R63">
            <v>27086</v>
          </cell>
        </row>
        <row r="64">
          <cell r="A64" t="str">
            <v>60379S - SOUTH COASTALContractors</v>
          </cell>
          <cell r="C64" t="str">
            <v>60379S - SOUTH COASTAL</v>
          </cell>
          <cell r="D64" t="str">
            <v>Contractors</v>
          </cell>
          <cell r="F64">
            <v>106973</v>
          </cell>
          <cell r="G64">
            <v>148990</v>
          </cell>
          <cell r="H64">
            <v>191008</v>
          </cell>
          <cell r="I64">
            <v>191008</v>
          </cell>
          <cell r="J64">
            <v>161483</v>
          </cell>
          <cell r="K64">
            <v>84034</v>
          </cell>
          <cell r="L64">
            <v>84034</v>
          </cell>
          <cell r="M64">
            <v>0</v>
          </cell>
          <cell r="N64">
            <v>42017</v>
          </cell>
          <cell r="O64">
            <v>42017</v>
          </cell>
          <cell r="P64">
            <v>42017</v>
          </cell>
          <cell r="Q64">
            <v>42017</v>
          </cell>
          <cell r="R64">
            <v>1135598</v>
          </cell>
        </row>
        <row r="65">
          <cell r="A65" t="str">
            <v>60379S - SOUTH COASTALMaterials w/ burdens</v>
          </cell>
          <cell r="C65" t="str">
            <v>60379S - SOUTH COASTAL</v>
          </cell>
          <cell r="D65" t="str">
            <v>Materials w/ burdens</v>
          </cell>
          <cell r="F65">
            <v>41775</v>
          </cell>
          <cell r="G65">
            <v>51950</v>
          </cell>
          <cell r="H65">
            <v>79415</v>
          </cell>
          <cell r="I65">
            <v>79415</v>
          </cell>
          <cell r="J65">
            <v>65051</v>
          </cell>
          <cell r="K65">
            <v>20349</v>
          </cell>
          <cell r="L65">
            <v>20349</v>
          </cell>
          <cell r="M65">
            <v>0</v>
          </cell>
          <cell r="N65">
            <v>10175</v>
          </cell>
          <cell r="O65">
            <v>10175</v>
          </cell>
          <cell r="P65">
            <v>10175</v>
          </cell>
          <cell r="Q65">
            <v>10175</v>
          </cell>
          <cell r="R65">
            <v>399001</v>
          </cell>
        </row>
        <row r="66">
          <cell r="A66" t="str">
            <v>60379S - SOUTH COASTALFleet</v>
          </cell>
          <cell r="C66" t="str">
            <v>60379S - SOUTH COASTAL</v>
          </cell>
          <cell r="D66" t="str">
            <v>Fleet</v>
          </cell>
          <cell r="F66">
            <v>16912</v>
          </cell>
          <cell r="G66">
            <v>16912</v>
          </cell>
          <cell r="H66">
            <v>19138</v>
          </cell>
          <cell r="I66">
            <v>19138</v>
          </cell>
          <cell r="J66">
            <v>19138</v>
          </cell>
          <cell r="K66">
            <v>6851</v>
          </cell>
          <cell r="L66">
            <v>0</v>
          </cell>
          <cell r="M66">
            <v>0</v>
          </cell>
          <cell r="N66">
            <v>428</v>
          </cell>
          <cell r="O66">
            <v>428</v>
          </cell>
          <cell r="P66">
            <v>428</v>
          </cell>
          <cell r="Q66">
            <v>428</v>
          </cell>
          <cell r="R66">
            <v>99801</v>
          </cell>
        </row>
        <row r="67">
          <cell r="A67" t="str">
            <v>60379S - SOUTH COASTALOther</v>
          </cell>
          <cell r="C67" t="str">
            <v>60379S - SOUTH COASTAL</v>
          </cell>
          <cell r="D67" t="str">
            <v>Other</v>
          </cell>
          <cell r="F67">
            <v>6169</v>
          </cell>
          <cell r="G67">
            <v>7169</v>
          </cell>
          <cell r="H67">
            <v>10334</v>
          </cell>
          <cell r="I67">
            <v>10334</v>
          </cell>
          <cell r="J67">
            <v>7984</v>
          </cell>
          <cell r="K67">
            <v>2000</v>
          </cell>
          <cell r="L67">
            <v>2000</v>
          </cell>
          <cell r="M67">
            <v>0</v>
          </cell>
          <cell r="N67">
            <v>1000</v>
          </cell>
          <cell r="O67">
            <v>1000</v>
          </cell>
          <cell r="P67">
            <v>1000</v>
          </cell>
          <cell r="Q67">
            <v>1000</v>
          </cell>
          <cell r="R67">
            <v>49990</v>
          </cell>
        </row>
        <row r="68">
          <cell r="A68" t="str">
            <v xml:space="preserve">60379S - SOUTH COASTALBurdens </v>
          </cell>
          <cell r="C68" t="str">
            <v>60379S - SOUTH COASTAL</v>
          </cell>
          <cell r="D68" t="str">
            <v xml:space="preserve">Burdens </v>
          </cell>
          <cell r="F68">
            <v>3078</v>
          </cell>
          <cell r="G68">
            <v>3078</v>
          </cell>
          <cell r="H68">
            <v>3078</v>
          </cell>
          <cell r="I68">
            <v>3078</v>
          </cell>
          <cell r="J68">
            <v>3078</v>
          </cell>
          <cell r="K68">
            <v>1218</v>
          </cell>
          <cell r="L68">
            <v>0</v>
          </cell>
          <cell r="M68">
            <v>0</v>
          </cell>
          <cell r="N68">
            <v>76</v>
          </cell>
          <cell r="O68">
            <v>76</v>
          </cell>
          <cell r="P68">
            <v>76</v>
          </cell>
          <cell r="Q68">
            <v>76</v>
          </cell>
          <cell r="R68">
            <v>16914</v>
          </cell>
        </row>
        <row r="69">
          <cell r="A69" t="str">
            <v>60379S - SOUTH COASTALExceptional Hours</v>
          </cell>
          <cell r="C69" t="str">
            <v>60379S - SOUTH COASTAL</v>
          </cell>
          <cell r="D69" t="str">
            <v>Exceptional Hours</v>
          </cell>
          <cell r="F69">
            <v>1505</v>
          </cell>
          <cell r="G69">
            <v>1505</v>
          </cell>
          <cell r="H69">
            <v>1505</v>
          </cell>
          <cell r="I69">
            <v>1505</v>
          </cell>
          <cell r="J69">
            <v>1505</v>
          </cell>
          <cell r="K69">
            <v>596</v>
          </cell>
          <cell r="L69">
            <v>0</v>
          </cell>
          <cell r="M69">
            <v>0</v>
          </cell>
          <cell r="N69">
            <v>37</v>
          </cell>
          <cell r="O69">
            <v>37</v>
          </cell>
          <cell r="P69">
            <v>37</v>
          </cell>
          <cell r="Q69">
            <v>37</v>
          </cell>
          <cell r="R69">
            <v>8270</v>
          </cell>
        </row>
        <row r="70">
          <cell r="A70" t="str">
            <v>60379S - SOUTH COASTALPayroll Taxes</v>
          </cell>
          <cell r="C70" t="str">
            <v>60379S - SOUTH COASTAL</v>
          </cell>
          <cell r="D70" t="str">
            <v>Payroll Taxes</v>
          </cell>
          <cell r="F70">
            <v>1364</v>
          </cell>
          <cell r="G70">
            <v>1419</v>
          </cell>
          <cell r="H70">
            <v>1593</v>
          </cell>
          <cell r="I70">
            <v>1593</v>
          </cell>
          <cell r="J70">
            <v>1434</v>
          </cell>
          <cell r="K70">
            <v>489</v>
          </cell>
          <cell r="L70">
            <v>110</v>
          </cell>
          <cell r="M70">
            <v>0</v>
          </cell>
          <cell r="N70">
            <v>79</v>
          </cell>
          <cell r="O70">
            <v>79</v>
          </cell>
          <cell r="P70">
            <v>79</v>
          </cell>
          <cell r="Q70">
            <v>79</v>
          </cell>
          <cell r="R70">
            <v>8315</v>
          </cell>
        </row>
        <row r="71">
          <cell r="A71" t="str">
            <v>Sum:</v>
          </cell>
          <cell r="B71" t="str">
            <v>60379S</v>
          </cell>
          <cell r="D71" t="str">
            <v>Sum:</v>
          </cell>
          <cell r="F71">
            <v>191240</v>
          </cell>
          <cell r="G71">
            <v>245029</v>
          </cell>
          <cell r="H71">
            <v>321792</v>
          </cell>
          <cell r="I71">
            <v>321792</v>
          </cell>
          <cell r="J71">
            <v>273826</v>
          </cell>
          <cell r="K71">
            <v>120369</v>
          </cell>
          <cell r="L71">
            <v>107577</v>
          </cell>
          <cell r="M71">
            <v>0</v>
          </cell>
          <cell r="N71">
            <v>54586</v>
          </cell>
          <cell r="O71">
            <v>54586</v>
          </cell>
          <cell r="P71">
            <v>54586</v>
          </cell>
          <cell r="Q71">
            <v>54586</v>
          </cell>
          <cell r="R71">
            <v>1799969</v>
          </cell>
        </row>
        <row r="72">
          <cell r="A72"/>
        </row>
        <row r="73">
          <cell r="A73" t="str">
            <v>60413S - NORTH CENT FL ADMINPayroll</v>
          </cell>
          <cell r="B73" t="str">
            <v>60413S</v>
          </cell>
          <cell r="C73" t="str">
            <v>60413S - NORTH CENT FL ADMIN</v>
          </cell>
          <cell r="D73" t="str">
            <v>Payroll</v>
          </cell>
          <cell r="F73">
            <v>31854</v>
          </cell>
          <cell r="G73">
            <v>34652</v>
          </cell>
          <cell r="H73">
            <v>39814</v>
          </cell>
          <cell r="I73">
            <v>33971</v>
          </cell>
          <cell r="J73">
            <v>43011</v>
          </cell>
          <cell r="K73">
            <v>46024</v>
          </cell>
          <cell r="L73">
            <v>28673</v>
          </cell>
          <cell r="M73">
            <v>25898</v>
          </cell>
          <cell r="N73">
            <v>25898</v>
          </cell>
          <cell r="O73">
            <v>5557</v>
          </cell>
          <cell r="P73">
            <v>5557</v>
          </cell>
          <cell r="Q73">
            <v>8338</v>
          </cell>
          <cell r="R73">
            <v>329247</v>
          </cell>
        </row>
        <row r="74">
          <cell r="A74" t="str">
            <v>60413S - NORTH CENT FL ADMINBargaining Unit</v>
          </cell>
          <cell r="C74" t="str">
            <v>60413S - NORTH CENT FL ADMIN</v>
          </cell>
          <cell r="D74" t="str">
            <v>Bargaining Unit</v>
          </cell>
          <cell r="F74">
            <v>82872</v>
          </cell>
          <cell r="G74">
            <v>90153</v>
          </cell>
          <cell r="H74">
            <v>103576</v>
          </cell>
          <cell r="I74">
            <v>88377</v>
          </cell>
          <cell r="J74">
            <v>111900</v>
          </cell>
          <cell r="K74">
            <v>119736</v>
          </cell>
          <cell r="L74">
            <v>74597</v>
          </cell>
          <cell r="M74">
            <v>67377</v>
          </cell>
          <cell r="N74">
            <v>67377</v>
          </cell>
          <cell r="O74">
            <v>14457</v>
          </cell>
          <cell r="P74">
            <v>14457</v>
          </cell>
          <cell r="Q74">
            <v>21695</v>
          </cell>
          <cell r="R74">
            <v>856574</v>
          </cell>
        </row>
        <row r="75">
          <cell r="A75" t="str">
            <v>60413S - NORTH CENT FL ADMINContractors</v>
          </cell>
          <cell r="C75" t="str">
            <v>60413S - NORTH CENT FL ADMIN</v>
          </cell>
          <cell r="D75" t="str">
            <v>Contractors</v>
          </cell>
          <cell r="F75">
            <v>93863</v>
          </cell>
          <cell r="G75">
            <v>99526</v>
          </cell>
          <cell r="H75">
            <v>79176</v>
          </cell>
          <cell r="I75">
            <v>86479</v>
          </cell>
          <cell r="J75">
            <v>79257</v>
          </cell>
          <cell r="K75">
            <v>70769</v>
          </cell>
          <cell r="L75">
            <v>54467</v>
          </cell>
          <cell r="M75">
            <v>55952</v>
          </cell>
          <cell r="N75">
            <v>42645</v>
          </cell>
          <cell r="O75">
            <v>24864</v>
          </cell>
          <cell r="P75">
            <v>8220</v>
          </cell>
          <cell r="Q75">
            <v>4441</v>
          </cell>
          <cell r="R75">
            <v>699659</v>
          </cell>
        </row>
        <row r="76">
          <cell r="A76" t="str">
            <v>60413S - NORTH CENT FL ADMINMaterials w/ burdens</v>
          </cell>
          <cell r="C76" t="str">
            <v>60413S - NORTH CENT FL ADMIN</v>
          </cell>
          <cell r="D76" t="str">
            <v>Materials w/ burdens</v>
          </cell>
          <cell r="F76">
            <v>314936</v>
          </cell>
          <cell r="G76">
            <v>333930</v>
          </cell>
          <cell r="H76">
            <v>265661</v>
          </cell>
          <cell r="I76">
            <v>290157</v>
          </cell>
          <cell r="J76">
            <v>265928</v>
          </cell>
          <cell r="K76">
            <v>237446</v>
          </cell>
          <cell r="L76">
            <v>182748</v>
          </cell>
          <cell r="M76">
            <v>187734</v>
          </cell>
          <cell r="N76">
            <v>143088</v>
          </cell>
          <cell r="O76">
            <v>83430</v>
          </cell>
          <cell r="P76">
            <v>27579</v>
          </cell>
          <cell r="Q76">
            <v>14899</v>
          </cell>
          <cell r="R76">
            <v>2347536</v>
          </cell>
        </row>
        <row r="77">
          <cell r="A77" t="str">
            <v>60413S - NORTH CENT FL ADMINFleet</v>
          </cell>
          <cell r="C77" t="str">
            <v>60413S - NORTH CENT FL ADMIN</v>
          </cell>
          <cell r="D77" t="str">
            <v>Fleet</v>
          </cell>
          <cell r="F77">
            <v>27203</v>
          </cell>
          <cell r="G77">
            <v>29597</v>
          </cell>
          <cell r="H77">
            <v>34001</v>
          </cell>
          <cell r="I77">
            <v>29013</v>
          </cell>
          <cell r="J77">
            <v>36733</v>
          </cell>
          <cell r="K77">
            <v>39308</v>
          </cell>
          <cell r="L77">
            <v>24489</v>
          </cell>
          <cell r="M77">
            <v>22119</v>
          </cell>
          <cell r="N77">
            <v>22119</v>
          </cell>
          <cell r="O77">
            <v>4746</v>
          </cell>
          <cell r="P77">
            <v>4746</v>
          </cell>
          <cell r="Q77">
            <v>7123</v>
          </cell>
          <cell r="R77">
            <v>281197</v>
          </cell>
        </row>
        <row r="78">
          <cell r="A78" t="str">
            <v>60413S - NORTH CENT FL ADMINOther</v>
          </cell>
          <cell r="C78" t="str">
            <v>60413S - NORTH CENT FL ADMIN</v>
          </cell>
          <cell r="D78" t="str">
            <v>Other</v>
          </cell>
          <cell r="F78">
            <v>14765</v>
          </cell>
          <cell r="G78">
            <v>15655</v>
          </cell>
          <cell r="H78">
            <v>12456</v>
          </cell>
          <cell r="I78">
            <v>13604</v>
          </cell>
          <cell r="J78">
            <v>12468</v>
          </cell>
          <cell r="K78">
            <v>11133</v>
          </cell>
          <cell r="L78">
            <v>8568</v>
          </cell>
          <cell r="M78">
            <v>8803</v>
          </cell>
          <cell r="N78">
            <v>6709</v>
          </cell>
          <cell r="O78">
            <v>3911</v>
          </cell>
          <cell r="P78">
            <v>1293</v>
          </cell>
          <cell r="Q78">
            <v>699</v>
          </cell>
          <cell r="R78">
            <v>110064</v>
          </cell>
        </row>
        <row r="79">
          <cell r="A79" t="str">
            <v xml:space="preserve">60413S - NORTH CENT FL ADMINBurdens </v>
          </cell>
          <cell r="C79" t="str">
            <v>60413S - NORTH CENT FL ADMIN</v>
          </cell>
          <cell r="D79" t="str">
            <v xml:space="preserve">Burdens </v>
          </cell>
          <cell r="F79">
            <v>37286</v>
          </cell>
          <cell r="G79">
            <v>40562</v>
          </cell>
          <cell r="H79">
            <v>46602</v>
          </cell>
          <cell r="I79">
            <v>39763</v>
          </cell>
          <cell r="J79">
            <v>50346</v>
          </cell>
          <cell r="K79">
            <v>53872</v>
          </cell>
          <cell r="L79">
            <v>33563</v>
          </cell>
          <cell r="M79">
            <v>30314</v>
          </cell>
          <cell r="N79">
            <v>30314</v>
          </cell>
          <cell r="O79">
            <v>6505</v>
          </cell>
          <cell r="P79">
            <v>6505</v>
          </cell>
          <cell r="Q79">
            <v>9761</v>
          </cell>
          <cell r="R79">
            <v>385392</v>
          </cell>
        </row>
        <row r="80">
          <cell r="A80" t="str">
            <v>60413S - NORTH CENT FL ADMINExceptional Hours</v>
          </cell>
          <cell r="C80" t="str">
            <v>60413S - NORTH CENT FL ADMIN</v>
          </cell>
          <cell r="D80" t="str">
            <v>Exceptional Hours</v>
          </cell>
          <cell r="F80">
            <v>18230</v>
          </cell>
          <cell r="G80">
            <v>19832</v>
          </cell>
          <cell r="H80">
            <v>22785</v>
          </cell>
          <cell r="I80">
            <v>19441</v>
          </cell>
          <cell r="J80">
            <v>24615</v>
          </cell>
          <cell r="K80">
            <v>26339</v>
          </cell>
          <cell r="L80">
            <v>16410</v>
          </cell>
          <cell r="M80">
            <v>14821</v>
          </cell>
          <cell r="N80">
            <v>14821</v>
          </cell>
          <cell r="O80">
            <v>3180</v>
          </cell>
          <cell r="P80">
            <v>3180</v>
          </cell>
          <cell r="Q80">
            <v>4772</v>
          </cell>
          <cell r="R80">
            <v>188427</v>
          </cell>
        </row>
        <row r="81">
          <cell r="A81" t="str">
            <v>60413S - NORTH CENT FL ADMINPayroll Taxes</v>
          </cell>
          <cell r="C81" t="str">
            <v>60413S - NORTH CENT FL ADMIN</v>
          </cell>
          <cell r="D81" t="str">
            <v>Payroll Taxes</v>
          </cell>
          <cell r="F81">
            <v>11622</v>
          </cell>
          <cell r="G81">
            <v>12643</v>
          </cell>
          <cell r="H81">
            <v>14525</v>
          </cell>
          <cell r="I81">
            <v>12394</v>
          </cell>
          <cell r="J81">
            <v>15692</v>
          </cell>
          <cell r="K81">
            <v>16791</v>
          </cell>
          <cell r="L81">
            <v>10461</v>
          </cell>
          <cell r="M81">
            <v>9449</v>
          </cell>
          <cell r="N81">
            <v>9449</v>
          </cell>
          <cell r="O81">
            <v>2027</v>
          </cell>
          <cell r="P81">
            <v>2027</v>
          </cell>
          <cell r="Q81">
            <v>3042</v>
          </cell>
          <cell r="R81">
            <v>120124</v>
          </cell>
        </row>
        <row r="82">
          <cell r="A82" t="str">
            <v>Sum:</v>
          </cell>
          <cell r="B82" t="str">
            <v>60413S</v>
          </cell>
          <cell r="D82" t="str">
            <v>Sum:</v>
          </cell>
          <cell r="F82">
            <v>632631</v>
          </cell>
          <cell r="G82">
            <v>676549</v>
          </cell>
          <cell r="H82">
            <v>618596</v>
          </cell>
          <cell r="I82">
            <v>613199</v>
          </cell>
          <cell r="J82">
            <v>639951</v>
          </cell>
          <cell r="K82">
            <v>621419</v>
          </cell>
          <cell r="L82">
            <v>433975</v>
          </cell>
          <cell r="M82">
            <v>422468</v>
          </cell>
          <cell r="N82">
            <v>362421</v>
          </cell>
          <cell r="O82">
            <v>148677</v>
          </cell>
          <cell r="P82">
            <v>73564</v>
          </cell>
          <cell r="Q82">
            <v>74770</v>
          </cell>
          <cell r="R82">
            <v>5318220</v>
          </cell>
        </row>
        <row r="83">
          <cell r="A83"/>
        </row>
        <row r="84">
          <cell r="A84" t="str">
            <v>60445S - NORTH COASTALPayroll</v>
          </cell>
          <cell r="B84" t="str">
            <v>60445S</v>
          </cell>
          <cell r="C84" t="str">
            <v>60445S - NORTH COASTAL</v>
          </cell>
          <cell r="D84" t="str">
            <v>Payroll</v>
          </cell>
          <cell r="F84">
            <v>6146</v>
          </cell>
          <cell r="G84">
            <v>6146</v>
          </cell>
          <cell r="H84">
            <v>6146</v>
          </cell>
          <cell r="I84">
            <v>6146</v>
          </cell>
          <cell r="J84">
            <v>6146</v>
          </cell>
          <cell r="K84">
            <v>6146</v>
          </cell>
          <cell r="L84">
            <v>2048</v>
          </cell>
          <cell r="M84">
            <v>408</v>
          </cell>
          <cell r="N84">
            <v>408</v>
          </cell>
          <cell r="O84">
            <v>408</v>
          </cell>
          <cell r="P84">
            <v>408</v>
          </cell>
          <cell r="Q84">
            <v>408</v>
          </cell>
          <cell r="R84">
            <v>40964</v>
          </cell>
        </row>
        <row r="85">
          <cell r="A85" t="str">
            <v>60445S - NORTH COASTALBargaining Unit</v>
          </cell>
          <cell r="C85" t="str">
            <v>60445S - NORTH COASTAL</v>
          </cell>
          <cell r="D85" t="str">
            <v>Bargaining Unit</v>
          </cell>
          <cell r="F85">
            <v>24587</v>
          </cell>
          <cell r="G85">
            <v>24587</v>
          </cell>
          <cell r="H85">
            <v>24587</v>
          </cell>
          <cell r="I85">
            <v>24587</v>
          </cell>
          <cell r="J85">
            <v>24587</v>
          </cell>
          <cell r="K85">
            <v>24587</v>
          </cell>
          <cell r="L85">
            <v>8196</v>
          </cell>
          <cell r="M85">
            <v>1640</v>
          </cell>
          <cell r="N85">
            <v>1640</v>
          </cell>
          <cell r="O85">
            <v>1640</v>
          </cell>
          <cell r="P85">
            <v>1640</v>
          </cell>
          <cell r="Q85">
            <v>1640</v>
          </cell>
          <cell r="R85">
            <v>163918</v>
          </cell>
        </row>
        <row r="86">
          <cell r="A86" t="str">
            <v>60445S - NORTH COASTALContractors</v>
          </cell>
          <cell r="C86" t="str">
            <v>60445S - NORTH COASTAL</v>
          </cell>
          <cell r="D86" t="str">
            <v>Contractors</v>
          </cell>
          <cell r="F86">
            <v>103292</v>
          </cell>
          <cell r="G86">
            <v>103292</v>
          </cell>
          <cell r="H86">
            <v>103292</v>
          </cell>
          <cell r="I86">
            <v>81599</v>
          </cell>
          <cell r="J86">
            <v>79534</v>
          </cell>
          <cell r="K86">
            <v>73336</v>
          </cell>
          <cell r="L86">
            <v>41316</v>
          </cell>
          <cell r="M86">
            <v>6816</v>
          </cell>
          <cell r="N86">
            <v>6816</v>
          </cell>
          <cell r="O86">
            <v>6816</v>
          </cell>
          <cell r="P86">
            <v>6816</v>
          </cell>
          <cell r="Q86">
            <v>6816</v>
          </cell>
          <cell r="R86">
            <v>619741</v>
          </cell>
        </row>
        <row r="87">
          <cell r="A87" t="str">
            <v>60445S - NORTH COASTALMaterials w/ burdens</v>
          </cell>
          <cell r="C87" t="str">
            <v>60445S - NORTH COASTAL</v>
          </cell>
          <cell r="D87" t="str">
            <v>Materials w/ burdens</v>
          </cell>
          <cell r="F87">
            <v>161500</v>
          </cell>
          <cell r="G87">
            <v>161500</v>
          </cell>
          <cell r="H87">
            <v>161500</v>
          </cell>
          <cell r="I87">
            <v>127585</v>
          </cell>
          <cell r="J87">
            <v>124355</v>
          </cell>
          <cell r="K87">
            <v>114665</v>
          </cell>
          <cell r="L87">
            <v>64600</v>
          </cell>
          <cell r="M87">
            <v>10659</v>
          </cell>
          <cell r="N87">
            <v>10659</v>
          </cell>
          <cell r="O87">
            <v>10659</v>
          </cell>
          <cell r="P87">
            <v>10659</v>
          </cell>
          <cell r="Q87">
            <v>10659</v>
          </cell>
          <cell r="R87">
            <v>969001</v>
          </cell>
        </row>
        <row r="88">
          <cell r="A88" t="str">
            <v>60445S - NORTH COASTALOther</v>
          </cell>
          <cell r="C88" t="str">
            <v>60445S - NORTH COASTAL</v>
          </cell>
          <cell r="D88" t="str">
            <v>Other</v>
          </cell>
          <cell r="F88">
            <v>7881</v>
          </cell>
          <cell r="G88">
            <v>7881</v>
          </cell>
          <cell r="H88">
            <v>7881</v>
          </cell>
          <cell r="I88">
            <v>6224</v>
          </cell>
          <cell r="J88">
            <v>6069</v>
          </cell>
          <cell r="K88">
            <v>5596</v>
          </cell>
          <cell r="L88">
            <v>3152</v>
          </cell>
          <cell r="M88">
            <v>520</v>
          </cell>
          <cell r="N88">
            <v>520</v>
          </cell>
          <cell r="O88">
            <v>520</v>
          </cell>
          <cell r="P88">
            <v>520</v>
          </cell>
          <cell r="Q88">
            <v>520</v>
          </cell>
          <cell r="R88">
            <v>47284</v>
          </cell>
        </row>
        <row r="89">
          <cell r="A89" t="str">
            <v xml:space="preserve">60445S - NORTH COASTALBurdens </v>
          </cell>
          <cell r="C89" t="str">
            <v>60445S - NORTH COASTAL</v>
          </cell>
          <cell r="D89" t="str">
            <v xml:space="preserve">Burdens </v>
          </cell>
          <cell r="F89">
            <v>9988</v>
          </cell>
          <cell r="G89">
            <v>9988</v>
          </cell>
          <cell r="H89">
            <v>9988</v>
          </cell>
          <cell r="I89">
            <v>9988</v>
          </cell>
          <cell r="J89">
            <v>9988</v>
          </cell>
          <cell r="K89">
            <v>9988</v>
          </cell>
          <cell r="L89">
            <v>3329</v>
          </cell>
          <cell r="M89">
            <v>666</v>
          </cell>
          <cell r="N89">
            <v>666</v>
          </cell>
          <cell r="O89">
            <v>666</v>
          </cell>
          <cell r="P89">
            <v>666</v>
          </cell>
          <cell r="Q89">
            <v>666</v>
          </cell>
          <cell r="R89">
            <v>66587</v>
          </cell>
        </row>
        <row r="90">
          <cell r="A90" t="str">
            <v>60445S - NORTH COASTALExceptional Hours</v>
          </cell>
          <cell r="C90" t="str">
            <v>60445S - NORTH COASTAL</v>
          </cell>
          <cell r="D90" t="str">
            <v>Exceptional Hours</v>
          </cell>
          <cell r="F90">
            <v>4883</v>
          </cell>
          <cell r="G90">
            <v>4883</v>
          </cell>
          <cell r="H90">
            <v>4883</v>
          </cell>
          <cell r="I90">
            <v>4883</v>
          </cell>
          <cell r="J90">
            <v>4883</v>
          </cell>
          <cell r="K90">
            <v>4883</v>
          </cell>
          <cell r="L90">
            <v>1628</v>
          </cell>
          <cell r="M90">
            <v>325</v>
          </cell>
          <cell r="N90">
            <v>325</v>
          </cell>
          <cell r="O90">
            <v>325</v>
          </cell>
          <cell r="P90">
            <v>325</v>
          </cell>
          <cell r="Q90">
            <v>325</v>
          </cell>
          <cell r="R90">
            <v>32556</v>
          </cell>
        </row>
        <row r="91">
          <cell r="A91" t="str">
            <v>60445S - NORTH COASTALPayroll Taxes</v>
          </cell>
          <cell r="C91" t="str">
            <v>60445S - NORTH COASTAL</v>
          </cell>
          <cell r="D91" t="str">
            <v>Payroll Taxes</v>
          </cell>
          <cell r="F91">
            <v>3113</v>
          </cell>
          <cell r="G91">
            <v>3113</v>
          </cell>
          <cell r="H91">
            <v>3113</v>
          </cell>
          <cell r="I91">
            <v>3113</v>
          </cell>
          <cell r="J91">
            <v>3113</v>
          </cell>
          <cell r="K91">
            <v>3113</v>
          </cell>
          <cell r="L91">
            <v>1038</v>
          </cell>
          <cell r="M91">
            <v>207</v>
          </cell>
          <cell r="N91">
            <v>207</v>
          </cell>
          <cell r="O91">
            <v>207</v>
          </cell>
          <cell r="P91">
            <v>207</v>
          </cell>
          <cell r="Q91">
            <v>207</v>
          </cell>
          <cell r="R91">
            <v>20755</v>
          </cell>
        </row>
        <row r="92">
          <cell r="A92" t="str">
            <v>Sum:</v>
          </cell>
          <cell r="B92" t="str">
            <v>60445S</v>
          </cell>
          <cell r="D92" t="str">
            <v>Sum:</v>
          </cell>
          <cell r="F92">
            <v>321391</v>
          </cell>
          <cell r="G92">
            <v>321391</v>
          </cell>
          <cell r="H92">
            <v>321391</v>
          </cell>
          <cell r="I92">
            <v>264126</v>
          </cell>
          <cell r="J92">
            <v>258676</v>
          </cell>
          <cell r="K92">
            <v>242315</v>
          </cell>
          <cell r="L92">
            <v>125307</v>
          </cell>
          <cell r="M92">
            <v>21242</v>
          </cell>
          <cell r="N92">
            <v>21242</v>
          </cell>
          <cell r="O92">
            <v>21242</v>
          </cell>
          <cell r="P92">
            <v>21242</v>
          </cell>
          <cell r="Q92">
            <v>21242</v>
          </cell>
          <cell r="R92">
            <v>1960805</v>
          </cell>
        </row>
        <row r="93">
          <cell r="A93"/>
        </row>
        <row r="94">
          <cell r="A94" t="str">
            <v>60501D - TRANSMISSIONPayroll</v>
          </cell>
          <cell r="B94" t="str">
            <v>60501D</v>
          </cell>
          <cell r="C94" t="str">
            <v>60501D - TRANSMISSION</v>
          </cell>
          <cell r="D94" t="str">
            <v>Payroll</v>
          </cell>
          <cell r="F94">
            <v>2226</v>
          </cell>
          <cell r="G94">
            <v>4453</v>
          </cell>
          <cell r="H94">
            <v>4453</v>
          </cell>
          <cell r="I94">
            <v>4453</v>
          </cell>
          <cell r="J94">
            <v>4453</v>
          </cell>
          <cell r="K94">
            <v>4453</v>
          </cell>
          <cell r="L94">
            <v>4453</v>
          </cell>
          <cell r="M94">
            <v>4453</v>
          </cell>
          <cell r="N94">
            <v>4453</v>
          </cell>
          <cell r="O94">
            <v>0</v>
          </cell>
          <cell r="P94">
            <v>0</v>
          </cell>
          <cell r="Q94">
            <v>0</v>
          </cell>
          <cell r="R94">
            <v>37850</v>
          </cell>
        </row>
        <row r="95">
          <cell r="A95" t="str">
            <v>60501D - TRANSMISSIONBargaining Unit</v>
          </cell>
          <cell r="C95" t="str">
            <v>60501D - TRANSMISSION</v>
          </cell>
          <cell r="D95" t="str">
            <v>Bargaining Unit</v>
          </cell>
          <cell r="F95">
            <v>71352</v>
          </cell>
          <cell r="G95">
            <v>87086</v>
          </cell>
          <cell r="H95">
            <v>87086</v>
          </cell>
          <cell r="I95">
            <v>87086</v>
          </cell>
          <cell r="J95">
            <v>87086</v>
          </cell>
          <cell r="K95">
            <v>87086</v>
          </cell>
          <cell r="L95">
            <v>87086</v>
          </cell>
          <cell r="M95">
            <v>87086</v>
          </cell>
          <cell r="N95">
            <v>87086</v>
          </cell>
          <cell r="O95">
            <v>55619</v>
          </cell>
          <cell r="P95">
            <v>55619</v>
          </cell>
          <cell r="Q95">
            <v>55619</v>
          </cell>
          <cell r="R95">
            <v>934898</v>
          </cell>
        </row>
        <row r="96">
          <cell r="A96" t="str">
            <v>60501D - TRANSMISSIONContractors</v>
          </cell>
          <cell r="C96" t="str">
            <v>60501D - TRANSMISSION</v>
          </cell>
          <cell r="D96" t="str">
            <v>Contractors</v>
          </cell>
          <cell r="F96">
            <v>76324</v>
          </cell>
          <cell r="G96">
            <v>95147</v>
          </cell>
          <cell r="H96">
            <v>95147</v>
          </cell>
          <cell r="I96">
            <v>95147</v>
          </cell>
          <cell r="J96">
            <v>95147</v>
          </cell>
          <cell r="K96">
            <v>95147</v>
          </cell>
          <cell r="L96">
            <v>95147</v>
          </cell>
          <cell r="M96">
            <v>95147</v>
          </cell>
          <cell r="N96">
            <v>95147</v>
          </cell>
          <cell r="O96">
            <v>57500</v>
          </cell>
          <cell r="P96">
            <v>57500</v>
          </cell>
          <cell r="Q96">
            <v>57500</v>
          </cell>
          <cell r="R96">
            <v>1010000</v>
          </cell>
        </row>
        <row r="97">
          <cell r="A97" t="str">
            <v>60501D - TRANSMISSIONMaterials w/ burdens</v>
          </cell>
          <cell r="C97" t="str">
            <v>60501D - TRANSMISSION</v>
          </cell>
          <cell r="D97" t="str">
            <v>Materials w/ burdens</v>
          </cell>
          <cell r="F97">
            <v>59510</v>
          </cell>
          <cell r="G97">
            <v>80686</v>
          </cell>
          <cell r="H97">
            <v>80686</v>
          </cell>
          <cell r="I97">
            <v>80686</v>
          </cell>
          <cell r="J97">
            <v>80686</v>
          </cell>
          <cell r="K97">
            <v>80686</v>
          </cell>
          <cell r="L97">
            <v>80686</v>
          </cell>
          <cell r="M97">
            <v>80686</v>
          </cell>
          <cell r="N97">
            <v>80686</v>
          </cell>
          <cell r="O97">
            <v>38333</v>
          </cell>
          <cell r="P97">
            <v>38333</v>
          </cell>
          <cell r="Q97">
            <v>38333</v>
          </cell>
          <cell r="R97">
            <v>820000</v>
          </cell>
        </row>
        <row r="98">
          <cell r="A98" t="str">
            <v>60501D - TRANSMISSIONFleet</v>
          </cell>
          <cell r="C98" t="str">
            <v>60501D - TRANSMISSION</v>
          </cell>
          <cell r="D98" t="str">
            <v>Fleet</v>
          </cell>
          <cell r="F98">
            <v>9784</v>
          </cell>
          <cell r="G98">
            <v>11902</v>
          </cell>
          <cell r="H98">
            <v>11902</v>
          </cell>
          <cell r="I98">
            <v>11902</v>
          </cell>
          <cell r="J98">
            <v>11902</v>
          </cell>
          <cell r="K98">
            <v>11902</v>
          </cell>
          <cell r="L98">
            <v>11902</v>
          </cell>
          <cell r="M98">
            <v>11902</v>
          </cell>
          <cell r="N98">
            <v>11902</v>
          </cell>
          <cell r="O98">
            <v>7667</v>
          </cell>
          <cell r="P98">
            <v>7667</v>
          </cell>
          <cell r="Q98">
            <v>7667</v>
          </cell>
          <cell r="R98">
            <v>128000</v>
          </cell>
        </row>
        <row r="99">
          <cell r="A99" t="str">
            <v xml:space="preserve">60501D - TRANSMISSIONBurdens </v>
          </cell>
          <cell r="C99" t="str">
            <v>60501D - TRANSMISSION</v>
          </cell>
          <cell r="D99" t="str">
            <v xml:space="preserve">Burdens </v>
          </cell>
          <cell r="F99">
            <v>23913</v>
          </cell>
          <cell r="G99">
            <v>29750</v>
          </cell>
          <cell r="H99">
            <v>29750</v>
          </cell>
          <cell r="I99">
            <v>29750</v>
          </cell>
          <cell r="J99">
            <v>29750</v>
          </cell>
          <cell r="K99">
            <v>29750</v>
          </cell>
          <cell r="L99">
            <v>29750</v>
          </cell>
          <cell r="M99">
            <v>29750</v>
          </cell>
          <cell r="N99">
            <v>29750</v>
          </cell>
          <cell r="O99">
            <v>18076</v>
          </cell>
          <cell r="P99">
            <v>18076</v>
          </cell>
          <cell r="Q99">
            <v>18076</v>
          </cell>
          <cell r="R99">
            <v>316143</v>
          </cell>
        </row>
        <row r="100">
          <cell r="A100" t="str">
            <v>60501D - TRANSMISSIONExceptional Hours</v>
          </cell>
          <cell r="C100" t="str">
            <v>60501D - TRANSMISSION</v>
          </cell>
          <cell r="D100" t="str">
            <v>Exceptional Hours</v>
          </cell>
          <cell r="F100">
            <v>11692</v>
          </cell>
          <cell r="G100">
            <v>14546</v>
          </cell>
          <cell r="H100">
            <v>14546</v>
          </cell>
          <cell r="I100">
            <v>14546</v>
          </cell>
          <cell r="J100">
            <v>14546</v>
          </cell>
          <cell r="K100">
            <v>14546</v>
          </cell>
          <cell r="L100">
            <v>14546</v>
          </cell>
          <cell r="M100">
            <v>14546</v>
          </cell>
          <cell r="N100">
            <v>14546</v>
          </cell>
          <cell r="O100">
            <v>8838</v>
          </cell>
          <cell r="P100">
            <v>8838</v>
          </cell>
          <cell r="Q100">
            <v>8838</v>
          </cell>
          <cell r="R100">
            <v>154570</v>
          </cell>
        </row>
        <row r="101">
          <cell r="A101" t="str">
            <v>60501D - TRANSMISSIONPayroll Taxes</v>
          </cell>
          <cell r="C101" t="str">
            <v>60501D - TRANSMISSION</v>
          </cell>
          <cell r="D101" t="str">
            <v>Payroll Taxes</v>
          </cell>
          <cell r="F101">
            <v>7454</v>
          </cell>
          <cell r="G101">
            <v>9273</v>
          </cell>
          <cell r="H101">
            <v>9273</v>
          </cell>
          <cell r="I101">
            <v>9273</v>
          </cell>
          <cell r="J101">
            <v>9273</v>
          </cell>
          <cell r="K101">
            <v>9273</v>
          </cell>
          <cell r="L101">
            <v>9273</v>
          </cell>
          <cell r="M101">
            <v>9273</v>
          </cell>
          <cell r="N101">
            <v>9273</v>
          </cell>
          <cell r="O101">
            <v>5634</v>
          </cell>
          <cell r="P101">
            <v>5634</v>
          </cell>
          <cell r="Q101">
            <v>5634</v>
          </cell>
          <cell r="R101">
            <v>98539</v>
          </cell>
        </row>
        <row r="102">
          <cell r="A102" t="str">
            <v>Sum:</v>
          </cell>
          <cell r="B102" t="str">
            <v>60501D</v>
          </cell>
          <cell r="D102" t="str">
            <v>Sum:</v>
          </cell>
          <cell r="F102">
            <v>262255</v>
          </cell>
          <cell r="G102">
            <v>332843</v>
          </cell>
          <cell r="H102">
            <v>332843</v>
          </cell>
          <cell r="I102">
            <v>332843</v>
          </cell>
          <cell r="J102">
            <v>332843</v>
          </cell>
          <cell r="K102">
            <v>332843</v>
          </cell>
          <cell r="L102">
            <v>332843</v>
          </cell>
          <cell r="M102">
            <v>332843</v>
          </cell>
          <cell r="N102">
            <v>332843</v>
          </cell>
          <cell r="O102">
            <v>191667</v>
          </cell>
          <cell r="P102">
            <v>191667</v>
          </cell>
          <cell r="Q102">
            <v>191667</v>
          </cell>
          <cell r="R102">
            <v>3500000</v>
          </cell>
        </row>
        <row r="103">
          <cell r="A103"/>
        </row>
        <row r="104">
          <cell r="A104" t="str">
            <v>60568S - SOUTH CENTRAL FL ADMINPayroll</v>
          </cell>
          <cell r="B104" t="str">
            <v>60568S</v>
          </cell>
          <cell r="C104" t="str">
            <v>60568S - SOUTH CENTRAL FL ADMIN</v>
          </cell>
          <cell r="D104" t="str">
            <v>Payroll</v>
          </cell>
          <cell r="F104">
            <v>9592</v>
          </cell>
          <cell r="G104">
            <v>9592</v>
          </cell>
          <cell r="H104">
            <v>9592</v>
          </cell>
          <cell r="I104">
            <v>9592</v>
          </cell>
          <cell r="J104">
            <v>9592</v>
          </cell>
          <cell r="K104">
            <v>9592</v>
          </cell>
          <cell r="L104">
            <v>2398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59950</v>
          </cell>
        </row>
        <row r="105">
          <cell r="A105" t="str">
            <v>60568S - SOUTH CENTRAL FL ADMINPayroll OT</v>
          </cell>
          <cell r="C105" t="str">
            <v>60568S - SOUTH CENTRAL FL ADMIN</v>
          </cell>
          <cell r="D105" t="str">
            <v>Payroll OT</v>
          </cell>
          <cell r="F105">
            <v>45</v>
          </cell>
          <cell r="G105">
            <v>45</v>
          </cell>
          <cell r="H105">
            <v>45</v>
          </cell>
          <cell r="I105">
            <v>43</v>
          </cell>
          <cell r="J105">
            <v>41</v>
          </cell>
          <cell r="K105">
            <v>41</v>
          </cell>
          <cell r="L105">
            <v>10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273</v>
          </cell>
        </row>
        <row r="106">
          <cell r="A106" t="str">
            <v>60568S - SOUTH CENTRAL FL ADMINBargaining Unit</v>
          </cell>
          <cell r="C106" t="str">
            <v>60568S - SOUTH CENTRAL FL ADMIN</v>
          </cell>
          <cell r="D106" t="str">
            <v>Bargaining Unit</v>
          </cell>
          <cell r="F106">
            <v>47546</v>
          </cell>
          <cell r="G106">
            <v>47546</v>
          </cell>
          <cell r="H106">
            <v>47546</v>
          </cell>
          <cell r="I106">
            <v>47546</v>
          </cell>
          <cell r="J106">
            <v>47546</v>
          </cell>
          <cell r="K106">
            <v>47546</v>
          </cell>
          <cell r="L106">
            <v>11886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297162</v>
          </cell>
        </row>
        <row r="107">
          <cell r="A107" t="str">
            <v>60568S - SOUTH CENTRAL FL ADMINBargaining Unit OT</v>
          </cell>
          <cell r="C107" t="str">
            <v>60568S - SOUTH CENTRAL FL ADMIN</v>
          </cell>
          <cell r="D107" t="str">
            <v>Bargaining Unit OT</v>
          </cell>
          <cell r="F107">
            <v>580</v>
          </cell>
          <cell r="G107">
            <v>580</v>
          </cell>
          <cell r="H107">
            <v>580</v>
          </cell>
          <cell r="I107">
            <v>545</v>
          </cell>
          <cell r="J107">
            <v>524</v>
          </cell>
          <cell r="K107">
            <v>524</v>
          </cell>
          <cell r="L107">
            <v>126</v>
          </cell>
          <cell r="M107">
            <v>35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3494</v>
          </cell>
        </row>
        <row r="108">
          <cell r="A108" t="str">
            <v>60568S - SOUTH CENTRAL FL ADMINContractors</v>
          </cell>
          <cell r="C108" t="str">
            <v>60568S - SOUTH CENTRAL FL ADMIN</v>
          </cell>
          <cell r="D108" t="str">
            <v>Contractors</v>
          </cell>
          <cell r="F108">
            <v>145841</v>
          </cell>
          <cell r="G108">
            <v>145841</v>
          </cell>
          <cell r="H108">
            <v>145841</v>
          </cell>
          <cell r="I108">
            <v>137100</v>
          </cell>
          <cell r="J108">
            <v>131857</v>
          </cell>
          <cell r="K108">
            <v>131857</v>
          </cell>
          <cell r="L108">
            <v>32201</v>
          </cell>
          <cell r="M108">
            <v>9474</v>
          </cell>
          <cell r="N108">
            <v>733</v>
          </cell>
          <cell r="O108">
            <v>733</v>
          </cell>
          <cell r="P108">
            <v>733</v>
          </cell>
          <cell r="Q108">
            <v>733</v>
          </cell>
          <cell r="R108">
            <v>882944</v>
          </cell>
        </row>
        <row r="109">
          <cell r="A109" t="str">
            <v>60568S - SOUTH CENTRAL FL ADMINMaterials w/ burdens</v>
          </cell>
          <cell r="C109" t="str">
            <v>60568S - SOUTH CENTRAL FL ADMIN</v>
          </cell>
          <cell r="D109" t="str">
            <v>Materials w/ burdens</v>
          </cell>
          <cell r="F109">
            <v>157237</v>
          </cell>
          <cell r="G109">
            <v>157237</v>
          </cell>
          <cell r="H109">
            <v>157237</v>
          </cell>
          <cell r="I109">
            <v>147981</v>
          </cell>
          <cell r="J109">
            <v>142431</v>
          </cell>
          <cell r="K109">
            <v>142430</v>
          </cell>
          <cell r="L109">
            <v>36934</v>
          </cell>
          <cell r="M109">
            <v>12875</v>
          </cell>
          <cell r="N109">
            <v>3620</v>
          </cell>
          <cell r="O109">
            <v>3620</v>
          </cell>
          <cell r="P109">
            <v>3620</v>
          </cell>
          <cell r="Q109">
            <v>3620</v>
          </cell>
          <cell r="R109">
            <v>968839</v>
          </cell>
        </row>
        <row r="110">
          <cell r="A110" t="str">
            <v>60568S - SOUTH CENTRAL FL ADMINFleet</v>
          </cell>
          <cell r="C110" t="str">
            <v>60568S - SOUTH CENTRAL FL ADMIN</v>
          </cell>
          <cell r="D110" t="str">
            <v>Fleet</v>
          </cell>
          <cell r="F110">
            <v>20961</v>
          </cell>
          <cell r="G110">
            <v>20961</v>
          </cell>
          <cell r="H110">
            <v>20961</v>
          </cell>
          <cell r="I110">
            <v>20961</v>
          </cell>
          <cell r="J110">
            <v>20961</v>
          </cell>
          <cell r="K110">
            <v>20961</v>
          </cell>
          <cell r="L110">
            <v>5241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131007</v>
          </cell>
        </row>
        <row r="111">
          <cell r="A111" t="str">
            <v>60568S - SOUTH CENTRAL FL ADMINOther</v>
          </cell>
          <cell r="C111" t="str">
            <v>60568S - SOUTH CENTRAL FL ADMIN</v>
          </cell>
          <cell r="D111" t="str">
            <v>Other</v>
          </cell>
          <cell r="F111">
            <v>8259</v>
          </cell>
          <cell r="G111">
            <v>8259</v>
          </cell>
          <cell r="H111">
            <v>8259</v>
          </cell>
          <cell r="I111">
            <v>7763</v>
          </cell>
          <cell r="J111">
            <v>7467</v>
          </cell>
          <cell r="K111">
            <v>7467</v>
          </cell>
          <cell r="L111">
            <v>1824</v>
          </cell>
          <cell r="M111">
            <v>536</v>
          </cell>
          <cell r="N111">
            <v>42</v>
          </cell>
          <cell r="O111">
            <v>42</v>
          </cell>
          <cell r="P111">
            <v>42</v>
          </cell>
          <cell r="Q111">
            <v>42</v>
          </cell>
          <cell r="R111">
            <v>50002</v>
          </cell>
        </row>
        <row r="112">
          <cell r="A112" t="str">
            <v xml:space="preserve">60568S - SOUTH CENTRAL FL ADMINBurdens </v>
          </cell>
          <cell r="C112" t="str">
            <v>60568S - SOUTH CENTRAL FL ADMIN</v>
          </cell>
          <cell r="D112" t="str">
            <v xml:space="preserve">Burdens </v>
          </cell>
          <cell r="F112">
            <v>18570</v>
          </cell>
          <cell r="G112">
            <v>18570</v>
          </cell>
          <cell r="H112">
            <v>18570</v>
          </cell>
          <cell r="I112">
            <v>18570</v>
          </cell>
          <cell r="J112">
            <v>18570</v>
          </cell>
          <cell r="K112">
            <v>18570</v>
          </cell>
          <cell r="L112">
            <v>4642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116062</v>
          </cell>
        </row>
        <row r="113">
          <cell r="A113" t="str">
            <v>60568S - SOUTH CENTRAL FL ADMINExceptional Hours</v>
          </cell>
          <cell r="C113" t="str">
            <v>60568S - SOUTH CENTRAL FL ADMIN</v>
          </cell>
          <cell r="D113" t="str">
            <v>Exceptional Hours</v>
          </cell>
          <cell r="F113">
            <v>9079</v>
          </cell>
          <cell r="G113">
            <v>9079</v>
          </cell>
          <cell r="H113">
            <v>9079</v>
          </cell>
          <cell r="I113">
            <v>9079</v>
          </cell>
          <cell r="J113">
            <v>9079</v>
          </cell>
          <cell r="K113">
            <v>9079</v>
          </cell>
          <cell r="L113">
            <v>2270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56745</v>
          </cell>
        </row>
        <row r="114">
          <cell r="A114" t="str">
            <v>60568S - SOUTH CENTRAL FL ADMINPayroll Taxes</v>
          </cell>
          <cell r="C114" t="str">
            <v>60568S - SOUTH CENTRAL FL ADMIN</v>
          </cell>
          <cell r="D114" t="str">
            <v>Payroll Taxes</v>
          </cell>
          <cell r="F114">
            <v>5851</v>
          </cell>
          <cell r="G114">
            <v>5851</v>
          </cell>
          <cell r="H114">
            <v>5851</v>
          </cell>
          <cell r="I114">
            <v>5848</v>
          </cell>
          <cell r="J114">
            <v>5845</v>
          </cell>
          <cell r="K114">
            <v>5845</v>
          </cell>
          <cell r="L114">
            <v>1461</v>
          </cell>
          <cell r="M114">
            <v>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36557</v>
          </cell>
        </row>
        <row r="115">
          <cell r="A115" t="str">
            <v>Sum:</v>
          </cell>
          <cell r="B115" t="str">
            <v>60568S</v>
          </cell>
          <cell r="D115" t="str">
            <v>Sum:</v>
          </cell>
          <cell r="F115">
            <v>423561</v>
          </cell>
          <cell r="G115">
            <v>423561</v>
          </cell>
          <cell r="H115">
            <v>423561</v>
          </cell>
          <cell r="I115">
            <v>405028</v>
          </cell>
          <cell r="J115">
            <v>393913</v>
          </cell>
          <cell r="K115">
            <v>393913</v>
          </cell>
          <cell r="L115">
            <v>98992</v>
          </cell>
          <cell r="M115">
            <v>22927</v>
          </cell>
          <cell r="N115">
            <v>4395</v>
          </cell>
          <cell r="O115">
            <v>4395</v>
          </cell>
          <cell r="P115">
            <v>4395</v>
          </cell>
          <cell r="Q115">
            <v>4395</v>
          </cell>
          <cell r="R115">
            <v>2603035</v>
          </cell>
        </row>
        <row r="116">
          <cell r="A116"/>
        </row>
        <row r="117">
          <cell r="A117" t="str">
            <v>Sum:</v>
          </cell>
          <cell r="D117" t="str">
            <v>Sum:</v>
          </cell>
          <cell r="F117">
            <v>1831078</v>
          </cell>
          <cell r="G117">
            <v>1999374</v>
          </cell>
          <cell r="H117">
            <v>2018183</v>
          </cell>
          <cell r="I117">
            <v>1936988</v>
          </cell>
          <cell r="J117">
            <v>1899208</v>
          </cell>
          <cell r="K117">
            <v>1710859</v>
          </cell>
          <cell r="L117">
            <v>1098695</v>
          </cell>
          <cell r="M117">
            <v>799479</v>
          </cell>
          <cell r="N117">
            <v>775486</v>
          </cell>
          <cell r="O117">
            <v>420566</v>
          </cell>
          <cell r="P117">
            <v>345453</v>
          </cell>
          <cell r="Q117">
            <v>346659</v>
          </cell>
          <cell r="R117">
            <v>15182029</v>
          </cell>
        </row>
        <row r="123">
          <cell r="B123" t="str">
            <v>Org ID</v>
          </cell>
          <cell r="C123" t="str">
            <v>Charge By</v>
          </cell>
          <cell r="D123" t="str">
            <v>Resource Group</v>
          </cell>
          <cell r="F123">
            <v>37625</v>
          </cell>
          <cell r="G123">
            <v>37656</v>
          </cell>
          <cell r="H123">
            <v>37684</v>
          </cell>
          <cell r="I123">
            <v>37715</v>
          </cell>
          <cell r="J123">
            <v>37745</v>
          </cell>
          <cell r="K123">
            <v>37776</v>
          </cell>
          <cell r="L123">
            <v>37806</v>
          </cell>
          <cell r="M123">
            <v>37837</v>
          </cell>
          <cell r="N123">
            <v>37868</v>
          </cell>
          <cell r="O123">
            <v>37898</v>
          </cell>
          <cell r="P123">
            <v>37929</v>
          </cell>
          <cell r="Q123">
            <v>37959</v>
          </cell>
          <cell r="R123" t="str">
            <v>TOTAL 2004 BUDGET</v>
          </cell>
          <cell r="S123" t="str">
            <v>Projection</v>
          </cell>
        </row>
        <row r="124">
          <cell r="A124" t="str">
            <v>60379S - SOUTH COASTALPayroll</v>
          </cell>
          <cell r="B124" t="str">
            <v>60379S</v>
          </cell>
          <cell r="C124" t="str">
            <v>60379S - SOUTH COASTAL</v>
          </cell>
          <cell r="D124" t="str">
            <v>Payroll</v>
          </cell>
          <cell r="F124">
            <v>6353</v>
          </cell>
          <cell r="G124">
            <v>6353</v>
          </cell>
          <cell r="H124">
            <v>6353</v>
          </cell>
          <cell r="I124">
            <v>6353</v>
          </cell>
          <cell r="J124">
            <v>6353</v>
          </cell>
          <cell r="K124">
            <v>6353</v>
          </cell>
          <cell r="L124">
            <v>6353</v>
          </cell>
          <cell r="M124">
            <v>6353</v>
          </cell>
          <cell r="N124">
            <v>6353</v>
          </cell>
          <cell r="O124">
            <v>6353</v>
          </cell>
          <cell r="P124">
            <v>6353</v>
          </cell>
          <cell r="Q124">
            <v>6353</v>
          </cell>
          <cell r="R124">
            <v>76236</v>
          </cell>
          <cell r="S124">
            <v>153675.49</v>
          </cell>
        </row>
        <row r="125">
          <cell r="A125" t="str">
            <v>60379S - SOUTH COASTALBargaining Unit</v>
          </cell>
          <cell r="C125" t="str">
            <v>60379S - SOUTH COASTAL</v>
          </cell>
          <cell r="D125" t="str">
            <v>Bargaining Unit</v>
          </cell>
          <cell r="F125">
            <v>11647</v>
          </cell>
          <cell r="G125">
            <v>11647</v>
          </cell>
          <cell r="H125">
            <v>11647</v>
          </cell>
          <cell r="I125">
            <v>11647</v>
          </cell>
          <cell r="J125">
            <v>11647</v>
          </cell>
          <cell r="K125">
            <v>11647</v>
          </cell>
          <cell r="L125">
            <v>11647</v>
          </cell>
          <cell r="M125">
            <v>11647</v>
          </cell>
          <cell r="N125">
            <v>11647</v>
          </cell>
          <cell r="O125">
            <v>11647</v>
          </cell>
          <cell r="P125">
            <v>11647</v>
          </cell>
          <cell r="Q125">
            <v>11647</v>
          </cell>
          <cell r="R125">
            <v>139764</v>
          </cell>
          <cell r="S125">
            <v>8260.7000000000007</v>
          </cell>
        </row>
        <row r="126">
          <cell r="A126" t="str">
            <v>60379S - SOUTH COASTALBargaining Unit OT</v>
          </cell>
          <cell r="C126" t="str">
            <v>60379S - SOUTH COASTAL</v>
          </cell>
          <cell r="D126" t="str">
            <v>Bargaining Unit OT</v>
          </cell>
          <cell r="F126">
            <v>3178</v>
          </cell>
          <cell r="G126">
            <v>3178</v>
          </cell>
          <cell r="H126">
            <v>3178</v>
          </cell>
          <cell r="I126">
            <v>3178</v>
          </cell>
          <cell r="J126">
            <v>3178</v>
          </cell>
          <cell r="K126">
            <v>3178</v>
          </cell>
          <cell r="L126">
            <v>3178</v>
          </cell>
          <cell r="M126">
            <v>3178</v>
          </cell>
          <cell r="N126">
            <v>3178</v>
          </cell>
          <cell r="O126">
            <v>3178</v>
          </cell>
          <cell r="P126">
            <v>3178</v>
          </cell>
          <cell r="Q126">
            <v>3178</v>
          </cell>
          <cell r="R126">
            <v>38136</v>
          </cell>
          <cell r="S126">
            <v>530326.31999999995</v>
          </cell>
        </row>
        <row r="127">
          <cell r="A127" t="str">
            <v>60379S - SOUTH COASTALContractors</v>
          </cell>
          <cell r="C127" t="str">
            <v>60379S - SOUTH COASTAL</v>
          </cell>
          <cell r="D127" t="str">
            <v>Contractors</v>
          </cell>
          <cell r="F127">
            <v>23091</v>
          </cell>
          <cell r="G127">
            <v>23091</v>
          </cell>
          <cell r="H127">
            <v>23091</v>
          </cell>
          <cell r="I127">
            <v>23091</v>
          </cell>
          <cell r="J127">
            <v>23091</v>
          </cell>
          <cell r="K127">
            <v>23091</v>
          </cell>
          <cell r="L127">
            <v>23091</v>
          </cell>
          <cell r="M127">
            <v>23091</v>
          </cell>
          <cell r="N127">
            <v>23091</v>
          </cell>
          <cell r="O127">
            <v>23091</v>
          </cell>
          <cell r="P127">
            <v>23091</v>
          </cell>
          <cell r="Q127">
            <v>23091</v>
          </cell>
          <cell r="R127">
            <v>277092</v>
          </cell>
          <cell r="S127">
            <v>292281.53000000003</v>
          </cell>
        </row>
        <row r="128">
          <cell r="A128" t="str">
            <v>60379S - SOUTH COASTALMaterials w/ burdens</v>
          </cell>
          <cell r="C128" t="str">
            <v>60379S - SOUTH COASTAL</v>
          </cell>
          <cell r="D128" t="str">
            <v>Materials w/ burdens</v>
          </cell>
          <cell r="F128">
            <v>35000</v>
          </cell>
          <cell r="G128">
            <v>35000</v>
          </cell>
          <cell r="H128">
            <v>35000</v>
          </cell>
          <cell r="I128">
            <v>35000</v>
          </cell>
          <cell r="J128">
            <v>35000</v>
          </cell>
          <cell r="K128">
            <v>35000</v>
          </cell>
          <cell r="L128">
            <v>35000</v>
          </cell>
          <cell r="M128">
            <v>35000</v>
          </cell>
          <cell r="N128">
            <v>35000</v>
          </cell>
          <cell r="O128">
            <v>35000</v>
          </cell>
          <cell r="P128">
            <v>35000</v>
          </cell>
          <cell r="Q128">
            <v>35000</v>
          </cell>
          <cell r="R128">
            <v>420003</v>
          </cell>
          <cell r="S128">
            <v>413914</v>
          </cell>
        </row>
        <row r="129">
          <cell r="A129" t="str">
            <v>60379S - SOUTH COASTALFleet</v>
          </cell>
          <cell r="C129" t="str">
            <v>60379S - SOUTH COASTAL</v>
          </cell>
          <cell r="D129" t="str">
            <v>Fleet</v>
          </cell>
          <cell r="F129">
            <v>6125</v>
          </cell>
          <cell r="G129">
            <v>6125</v>
          </cell>
          <cell r="H129">
            <v>6125</v>
          </cell>
          <cell r="I129">
            <v>6125</v>
          </cell>
          <cell r="J129">
            <v>6125</v>
          </cell>
          <cell r="K129">
            <v>6125</v>
          </cell>
          <cell r="L129">
            <v>6125</v>
          </cell>
          <cell r="M129">
            <v>6125</v>
          </cell>
          <cell r="N129">
            <v>6125</v>
          </cell>
          <cell r="O129">
            <v>6125</v>
          </cell>
          <cell r="P129">
            <v>6125</v>
          </cell>
          <cell r="Q129">
            <v>6125</v>
          </cell>
          <cell r="R129">
            <v>73500</v>
          </cell>
          <cell r="S129">
            <v>501341.43</v>
          </cell>
        </row>
        <row r="130">
          <cell r="A130" t="str">
            <v>60379S - SOUTH COASTALCIAC</v>
          </cell>
          <cell r="C130" t="str">
            <v>60379S - SOUTH COASTAL</v>
          </cell>
          <cell r="D130" t="str">
            <v>CIAC</v>
          </cell>
          <cell r="F130">
            <v>-8750</v>
          </cell>
          <cell r="G130">
            <v>-8750</v>
          </cell>
          <cell r="H130">
            <v>-8750</v>
          </cell>
          <cell r="I130">
            <v>-8750</v>
          </cell>
          <cell r="J130">
            <v>-8750</v>
          </cell>
          <cell r="K130">
            <v>-8750</v>
          </cell>
          <cell r="L130">
            <v>-8750</v>
          </cell>
          <cell r="M130">
            <v>-8750</v>
          </cell>
          <cell r="N130">
            <v>-8750</v>
          </cell>
          <cell r="O130">
            <v>-8750</v>
          </cell>
          <cell r="P130">
            <v>-8750</v>
          </cell>
          <cell r="Q130">
            <v>-8750</v>
          </cell>
          <cell r="R130">
            <v>-105000</v>
          </cell>
          <cell r="S130">
            <v>915255.42999999993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A131" t="str">
            <v xml:space="preserve">60379S - SOUTH COASTALBurdens </v>
          </cell>
          <cell r="C131" t="str">
            <v>60379S - SOUTH COASTAL</v>
          </cell>
          <cell r="D131" t="str">
            <v xml:space="preserve">Burdens </v>
          </cell>
          <cell r="F131">
            <v>5850</v>
          </cell>
          <cell r="G131">
            <v>5850</v>
          </cell>
          <cell r="H131">
            <v>5850</v>
          </cell>
          <cell r="I131">
            <v>5850</v>
          </cell>
          <cell r="J131">
            <v>5850</v>
          </cell>
          <cell r="K131">
            <v>5850</v>
          </cell>
          <cell r="L131">
            <v>5850</v>
          </cell>
          <cell r="M131">
            <v>5850</v>
          </cell>
          <cell r="N131">
            <v>5850</v>
          </cell>
          <cell r="O131">
            <v>5850</v>
          </cell>
          <cell r="P131">
            <v>5850</v>
          </cell>
          <cell r="Q131">
            <v>5850</v>
          </cell>
          <cell r="R131">
            <v>70200</v>
          </cell>
          <cell r="S131">
            <v>287548.42</v>
          </cell>
        </row>
        <row r="132">
          <cell r="A132" t="str">
            <v>60379S - SOUTH COASTALExceptional Hours</v>
          </cell>
          <cell r="C132" t="str">
            <v>60379S - SOUTH COASTAL</v>
          </cell>
          <cell r="D132" t="str">
            <v>Exceptional Hours</v>
          </cell>
          <cell r="F132">
            <v>2860</v>
          </cell>
          <cell r="G132">
            <v>2860</v>
          </cell>
          <cell r="H132">
            <v>2860</v>
          </cell>
          <cell r="I132">
            <v>2860</v>
          </cell>
          <cell r="J132">
            <v>2860</v>
          </cell>
          <cell r="K132">
            <v>2860</v>
          </cell>
          <cell r="L132">
            <v>2860</v>
          </cell>
          <cell r="M132">
            <v>2860</v>
          </cell>
          <cell r="N132">
            <v>2860</v>
          </cell>
          <cell r="O132">
            <v>2860</v>
          </cell>
          <cell r="P132">
            <v>2860</v>
          </cell>
          <cell r="Q132">
            <v>2860</v>
          </cell>
          <cell r="R132">
            <v>34322</v>
          </cell>
          <cell r="S132">
            <v>8101.08</v>
          </cell>
        </row>
        <row r="133">
          <cell r="A133" t="str">
            <v>60379S - SOUTH COASTALPayroll Taxes</v>
          </cell>
          <cell r="C133" t="str">
            <v>60379S - SOUTH COASTAL</v>
          </cell>
          <cell r="D133" t="str">
            <v>Payroll Taxes</v>
          </cell>
          <cell r="F133">
            <v>2145</v>
          </cell>
          <cell r="G133">
            <v>2145</v>
          </cell>
          <cell r="H133">
            <v>2145</v>
          </cell>
          <cell r="I133">
            <v>2145</v>
          </cell>
          <cell r="J133">
            <v>2145</v>
          </cell>
          <cell r="K133">
            <v>2145</v>
          </cell>
          <cell r="L133">
            <v>2145</v>
          </cell>
          <cell r="M133">
            <v>2145</v>
          </cell>
          <cell r="N133">
            <v>2145</v>
          </cell>
          <cell r="O133">
            <v>2145</v>
          </cell>
          <cell r="P133">
            <v>2145</v>
          </cell>
          <cell r="Q133">
            <v>2145</v>
          </cell>
          <cell r="R133">
            <v>25744</v>
          </cell>
          <cell r="S133">
            <v>191520.51</v>
          </cell>
        </row>
        <row r="134">
          <cell r="A134" t="str">
            <v>Sum:</v>
          </cell>
          <cell r="B134" t="str">
            <v>60379S</v>
          </cell>
          <cell r="D134" t="str">
            <v>Sum:</v>
          </cell>
          <cell r="F134">
            <v>87500</v>
          </cell>
          <cell r="G134">
            <v>87500</v>
          </cell>
          <cell r="H134">
            <v>87500</v>
          </cell>
          <cell r="I134">
            <v>87500</v>
          </cell>
          <cell r="J134">
            <v>87500</v>
          </cell>
          <cell r="K134">
            <v>87500</v>
          </cell>
          <cell r="L134">
            <v>87500</v>
          </cell>
          <cell r="M134">
            <v>87500</v>
          </cell>
          <cell r="N134">
            <v>87500</v>
          </cell>
          <cell r="O134">
            <v>87500</v>
          </cell>
          <cell r="P134">
            <v>87500</v>
          </cell>
          <cell r="Q134">
            <v>87500</v>
          </cell>
          <cell r="R134">
            <v>1049998</v>
          </cell>
          <cell r="S134">
            <v>0</v>
          </cell>
        </row>
        <row r="135">
          <cell r="A135"/>
          <cell r="S135">
            <v>108687.87</v>
          </cell>
        </row>
        <row r="136">
          <cell r="A136" t="str">
            <v>60413S - NORTH CENT FL ADMINPayroll</v>
          </cell>
          <cell r="B136" t="str">
            <v>60413S</v>
          </cell>
          <cell r="C136" t="str">
            <v>60413S - NORTH CENT FL ADMIN</v>
          </cell>
          <cell r="D136" t="str">
            <v>Payroll</v>
          </cell>
          <cell r="F136">
            <v>5647</v>
          </cell>
          <cell r="G136">
            <v>5647</v>
          </cell>
          <cell r="H136">
            <v>5647</v>
          </cell>
          <cell r="I136">
            <v>5647</v>
          </cell>
          <cell r="J136">
            <v>5647</v>
          </cell>
          <cell r="K136">
            <v>5647</v>
          </cell>
          <cell r="L136">
            <v>5647</v>
          </cell>
          <cell r="M136">
            <v>5647</v>
          </cell>
          <cell r="N136">
            <v>5647</v>
          </cell>
          <cell r="O136">
            <v>5647</v>
          </cell>
          <cell r="P136">
            <v>5647</v>
          </cell>
          <cell r="Q136">
            <v>5647</v>
          </cell>
          <cell r="R136">
            <v>67764</v>
          </cell>
          <cell r="S136">
            <v>88412.09</v>
          </cell>
        </row>
        <row r="137">
          <cell r="A137" t="str">
            <v>60413S - NORTH CENT FL ADMINBargaining Unit</v>
          </cell>
          <cell r="C137" t="str">
            <v>60413S - NORTH CENT FL ADMIN</v>
          </cell>
          <cell r="D137" t="str">
            <v>Bargaining Unit</v>
          </cell>
          <cell r="F137">
            <v>19059</v>
          </cell>
          <cell r="G137">
            <v>19059</v>
          </cell>
          <cell r="H137">
            <v>19059</v>
          </cell>
          <cell r="I137">
            <v>19059</v>
          </cell>
          <cell r="J137">
            <v>19059</v>
          </cell>
          <cell r="K137">
            <v>19059</v>
          </cell>
          <cell r="L137">
            <v>19059</v>
          </cell>
          <cell r="M137">
            <v>19059</v>
          </cell>
          <cell r="N137">
            <v>19059</v>
          </cell>
          <cell r="O137">
            <v>19059</v>
          </cell>
          <cell r="P137">
            <v>19059</v>
          </cell>
          <cell r="Q137">
            <v>19059</v>
          </cell>
          <cell r="R137">
            <v>228708</v>
          </cell>
        </row>
        <row r="138">
          <cell r="A138" t="str">
            <v>60413S - NORTH CENT FL ADMINBargaining Unit OT</v>
          </cell>
          <cell r="C138" t="str">
            <v>60413S - NORTH CENT FL ADMIN</v>
          </cell>
          <cell r="D138" t="str">
            <v>Bargaining Unit OT</v>
          </cell>
          <cell r="F138">
            <v>3178</v>
          </cell>
          <cell r="G138">
            <v>3178</v>
          </cell>
          <cell r="H138">
            <v>3178</v>
          </cell>
          <cell r="I138">
            <v>3178</v>
          </cell>
          <cell r="J138">
            <v>3178</v>
          </cell>
          <cell r="K138">
            <v>3178</v>
          </cell>
          <cell r="L138">
            <v>3178</v>
          </cell>
          <cell r="M138">
            <v>3178</v>
          </cell>
          <cell r="N138">
            <v>3178</v>
          </cell>
          <cell r="O138">
            <v>3178</v>
          </cell>
          <cell r="P138">
            <v>3178</v>
          </cell>
          <cell r="Q138">
            <v>3178</v>
          </cell>
          <cell r="R138">
            <v>38136</v>
          </cell>
          <cell r="S138">
            <v>138165.60999999999</v>
          </cell>
        </row>
        <row r="139">
          <cell r="A139" t="str">
            <v>60413S - NORTH CENT FL ADMINContractors</v>
          </cell>
          <cell r="C139" t="str">
            <v>60413S - NORTH CENT FL ADMIN</v>
          </cell>
          <cell r="D139" t="str">
            <v>Contractors</v>
          </cell>
          <cell r="F139">
            <v>27335</v>
          </cell>
          <cell r="G139">
            <v>27335</v>
          </cell>
          <cell r="H139">
            <v>27335</v>
          </cell>
          <cell r="I139">
            <v>27335</v>
          </cell>
          <cell r="J139">
            <v>27335</v>
          </cell>
          <cell r="K139">
            <v>27335</v>
          </cell>
          <cell r="L139">
            <v>27335</v>
          </cell>
          <cell r="M139">
            <v>27335</v>
          </cell>
          <cell r="N139">
            <v>27335</v>
          </cell>
          <cell r="O139">
            <v>27335</v>
          </cell>
          <cell r="P139">
            <v>27335</v>
          </cell>
          <cell r="Q139">
            <v>27335</v>
          </cell>
          <cell r="R139">
            <v>328020</v>
          </cell>
          <cell r="S139">
            <v>0</v>
          </cell>
        </row>
        <row r="140">
          <cell r="A140" t="str">
            <v>60413S - NORTH CENT FL ADMINMaterials w/ burdens</v>
          </cell>
          <cell r="C140" t="str">
            <v>60413S - NORTH CENT FL ADMIN</v>
          </cell>
          <cell r="D140" t="str">
            <v>Materials w/ burdens</v>
          </cell>
          <cell r="F140">
            <v>46667</v>
          </cell>
          <cell r="G140">
            <v>46667</v>
          </cell>
          <cell r="H140">
            <v>46667</v>
          </cell>
          <cell r="I140">
            <v>46667</v>
          </cell>
          <cell r="J140">
            <v>46667</v>
          </cell>
          <cell r="K140">
            <v>46667</v>
          </cell>
          <cell r="L140">
            <v>46667</v>
          </cell>
          <cell r="M140">
            <v>46667</v>
          </cell>
          <cell r="N140">
            <v>46667</v>
          </cell>
          <cell r="O140">
            <v>46667</v>
          </cell>
          <cell r="P140">
            <v>46667</v>
          </cell>
          <cell r="Q140">
            <v>46667</v>
          </cell>
          <cell r="R140">
            <v>560004</v>
          </cell>
          <cell r="S140">
            <v>355468.58</v>
          </cell>
        </row>
        <row r="141">
          <cell r="A141" t="str">
            <v>60413S - NORTH CENT FL ADMINFleet</v>
          </cell>
          <cell r="C141" t="str">
            <v>60413S - NORTH CENT FL ADMIN</v>
          </cell>
          <cell r="D141" t="str">
            <v>Fleet</v>
          </cell>
          <cell r="F141">
            <v>11667</v>
          </cell>
          <cell r="G141">
            <v>11667</v>
          </cell>
          <cell r="H141">
            <v>11667</v>
          </cell>
          <cell r="I141">
            <v>11667</v>
          </cell>
          <cell r="J141">
            <v>11667</v>
          </cell>
          <cell r="K141">
            <v>11667</v>
          </cell>
          <cell r="L141">
            <v>11667</v>
          </cell>
          <cell r="M141">
            <v>11667</v>
          </cell>
          <cell r="N141">
            <v>11667</v>
          </cell>
          <cell r="O141">
            <v>11667</v>
          </cell>
          <cell r="P141">
            <v>11667</v>
          </cell>
          <cell r="Q141">
            <v>11667</v>
          </cell>
          <cell r="R141">
            <v>140004</v>
          </cell>
          <cell r="S141">
            <v>7355.93</v>
          </cell>
        </row>
        <row r="142">
          <cell r="A142" t="str">
            <v>60413S - NORTH CENT FL ADMINCIAC</v>
          </cell>
          <cell r="C142" t="str">
            <v>60413S - NORTH CENT FL ADMIN</v>
          </cell>
          <cell r="D142" t="str">
            <v>CIAC</v>
          </cell>
          <cell r="F142">
            <v>-11667</v>
          </cell>
          <cell r="G142">
            <v>-11667</v>
          </cell>
          <cell r="H142">
            <v>-11667</v>
          </cell>
          <cell r="I142">
            <v>-11667</v>
          </cell>
          <cell r="J142">
            <v>-11667</v>
          </cell>
          <cell r="K142">
            <v>-11667</v>
          </cell>
          <cell r="L142">
            <v>-11667</v>
          </cell>
          <cell r="M142">
            <v>-11667</v>
          </cell>
          <cell r="N142">
            <v>-11667</v>
          </cell>
          <cell r="O142">
            <v>-11667</v>
          </cell>
          <cell r="P142">
            <v>-11667</v>
          </cell>
          <cell r="Q142">
            <v>-11667</v>
          </cell>
          <cell r="R142">
            <v>-140004</v>
          </cell>
          <cell r="S142">
            <v>857288.8</v>
          </cell>
        </row>
        <row r="143">
          <cell r="A143" t="str">
            <v xml:space="preserve">60413S - NORTH CENT FL ADMINBurdens </v>
          </cell>
          <cell r="C143" t="str">
            <v>60413S - NORTH CENT FL ADMIN</v>
          </cell>
          <cell r="D143" t="str">
            <v xml:space="preserve">Burdens </v>
          </cell>
          <cell r="F143">
            <v>8029</v>
          </cell>
          <cell r="G143">
            <v>8029</v>
          </cell>
          <cell r="H143">
            <v>8029</v>
          </cell>
          <cell r="I143">
            <v>8029</v>
          </cell>
          <cell r="J143">
            <v>8029</v>
          </cell>
          <cell r="K143">
            <v>8029</v>
          </cell>
          <cell r="L143">
            <v>8029</v>
          </cell>
          <cell r="M143">
            <v>8029</v>
          </cell>
          <cell r="N143">
            <v>8029</v>
          </cell>
          <cell r="O143">
            <v>8029</v>
          </cell>
          <cell r="P143">
            <v>8029</v>
          </cell>
          <cell r="Q143">
            <v>8029</v>
          </cell>
          <cell r="R143">
            <v>96353</v>
          </cell>
          <cell r="S143">
            <v>907217.62</v>
          </cell>
        </row>
        <row r="144">
          <cell r="A144" t="str">
            <v>60413S - NORTH CENT FL ADMINExceptional Hours</v>
          </cell>
          <cell r="C144" t="str">
            <v>60413S - NORTH CENT FL ADMIN</v>
          </cell>
          <cell r="D144" t="str">
            <v>Exceptional Hours</v>
          </cell>
          <cell r="F144">
            <v>3926</v>
          </cell>
          <cell r="G144">
            <v>3926</v>
          </cell>
          <cell r="H144">
            <v>3926</v>
          </cell>
          <cell r="I144">
            <v>3926</v>
          </cell>
          <cell r="J144">
            <v>3926</v>
          </cell>
          <cell r="K144">
            <v>3926</v>
          </cell>
          <cell r="L144">
            <v>3926</v>
          </cell>
          <cell r="M144">
            <v>3926</v>
          </cell>
          <cell r="N144">
            <v>3926</v>
          </cell>
          <cell r="O144">
            <v>3926</v>
          </cell>
          <cell r="P144">
            <v>3926</v>
          </cell>
          <cell r="Q144">
            <v>3926</v>
          </cell>
          <cell r="R144">
            <v>47109</v>
          </cell>
          <cell r="S144">
            <v>1764506.42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A145" t="str">
            <v>60413S - NORTH CENT FL ADMINPayroll Taxes</v>
          </cell>
          <cell r="C145" t="str">
            <v>60413S - NORTH CENT FL ADMIN</v>
          </cell>
          <cell r="D145" t="str">
            <v>Payroll Taxes</v>
          </cell>
          <cell r="F145">
            <v>2825</v>
          </cell>
          <cell r="G145">
            <v>2825</v>
          </cell>
          <cell r="H145">
            <v>2825</v>
          </cell>
          <cell r="I145">
            <v>2825</v>
          </cell>
          <cell r="J145">
            <v>2825</v>
          </cell>
          <cell r="K145">
            <v>2825</v>
          </cell>
          <cell r="L145">
            <v>2825</v>
          </cell>
          <cell r="M145">
            <v>2825</v>
          </cell>
          <cell r="N145">
            <v>2825</v>
          </cell>
          <cell r="O145">
            <v>2825</v>
          </cell>
          <cell r="P145">
            <v>2825</v>
          </cell>
          <cell r="Q145">
            <v>2825</v>
          </cell>
          <cell r="R145">
            <v>33896</v>
          </cell>
          <cell r="S145">
            <v>198225.54</v>
          </cell>
        </row>
        <row r="146">
          <cell r="A146" t="str">
            <v>Sum:</v>
          </cell>
          <cell r="B146" t="str">
            <v>60413S</v>
          </cell>
          <cell r="D146" t="str">
            <v>Sum:</v>
          </cell>
          <cell r="F146">
            <v>116666</v>
          </cell>
          <cell r="G146">
            <v>116666</v>
          </cell>
          <cell r="H146">
            <v>116666</v>
          </cell>
          <cell r="I146">
            <v>116666</v>
          </cell>
          <cell r="J146">
            <v>116666</v>
          </cell>
          <cell r="K146">
            <v>116666</v>
          </cell>
          <cell r="L146">
            <v>116666</v>
          </cell>
          <cell r="M146">
            <v>116666</v>
          </cell>
          <cell r="N146">
            <v>116666</v>
          </cell>
          <cell r="O146">
            <v>116666</v>
          </cell>
          <cell r="P146">
            <v>116666</v>
          </cell>
          <cell r="Q146">
            <v>116666</v>
          </cell>
          <cell r="R146">
            <v>1399991</v>
          </cell>
          <cell r="S146">
            <v>18404.64</v>
          </cell>
        </row>
        <row r="147">
          <cell r="A147"/>
          <cell r="S147">
            <v>138217.65</v>
          </cell>
        </row>
        <row r="148">
          <cell r="A148" t="str">
            <v>60445S - NORTH COASTALPayroll</v>
          </cell>
          <cell r="B148" t="str">
            <v>60445S</v>
          </cell>
          <cell r="C148" t="str">
            <v>60445S - NORTH COASTAL</v>
          </cell>
          <cell r="D148" t="str">
            <v>Payroll</v>
          </cell>
          <cell r="F148">
            <v>6056</v>
          </cell>
          <cell r="G148">
            <v>6056</v>
          </cell>
          <cell r="H148">
            <v>6056</v>
          </cell>
          <cell r="I148">
            <v>6056</v>
          </cell>
          <cell r="J148">
            <v>6056</v>
          </cell>
          <cell r="K148">
            <v>6056</v>
          </cell>
          <cell r="L148">
            <v>2523</v>
          </cell>
          <cell r="M148">
            <v>2523</v>
          </cell>
          <cell r="N148">
            <v>2523</v>
          </cell>
          <cell r="O148">
            <v>2523</v>
          </cell>
          <cell r="P148">
            <v>2019</v>
          </cell>
          <cell r="Q148">
            <v>2019</v>
          </cell>
          <cell r="R148">
            <v>50466</v>
          </cell>
          <cell r="S148">
            <v>0</v>
          </cell>
        </row>
        <row r="149">
          <cell r="A149" t="str">
            <v>60445S - NORTH COASTALBargaining Unit</v>
          </cell>
          <cell r="C149" t="str">
            <v>60445S - NORTH COASTAL</v>
          </cell>
          <cell r="D149" t="str">
            <v>Bargaining Unit</v>
          </cell>
          <cell r="F149">
            <v>22201</v>
          </cell>
          <cell r="G149">
            <v>22201</v>
          </cell>
          <cell r="H149">
            <v>22201</v>
          </cell>
          <cell r="I149">
            <v>22201</v>
          </cell>
          <cell r="J149">
            <v>22201</v>
          </cell>
          <cell r="K149">
            <v>22201</v>
          </cell>
          <cell r="L149">
            <v>9250</v>
          </cell>
          <cell r="M149">
            <v>9250</v>
          </cell>
          <cell r="N149">
            <v>9250</v>
          </cell>
          <cell r="O149">
            <v>9250</v>
          </cell>
          <cell r="P149">
            <v>7400</v>
          </cell>
          <cell r="Q149">
            <v>7400</v>
          </cell>
          <cell r="R149">
            <v>185006</v>
          </cell>
          <cell r="S149">
            <v>78438.42</v>
          </cell>
        </row>
        <row r="150">
          <cell r="A150" t="str">
            <v>60445S - NORTH COASTALBargaining Unit OT</v>
          </cell>
          <cell r="C150" t="str">
            <v>60445S - NORTH COASTAL</v>
          </cell>
          <cell r="D150" t="str">
            <v>Bargaining Unit OT</v>
          </cell>
          <cell r="F150">
            <v>9594</v>
          </cell>
          <cell r="G150">
            <v>9594</v>
          </cell>
          <cell r="H150">
            <v>9594</v>
          </cell>
          <cell r="I150">
            <v>9594</v>
          </cell>
          <cell r="J150">
            <v>9594</v>
          </cell>
          <cell r="K150">
            <v>9594</v>
          </cell>
          <cell r="L150">
            <v>3998</v>
          </cell>
          <cell r="M150">
            <v>3998</v>
          </cell>
          <cell r="N150">
            <v>3998</v>
          </cell>
          <cell r="O150">
            <v>3998</v>
          </cell>
          <cell r="P150">
            <v>3198</v>
          </cell>
          <cell r="Q150">
            <v>3198</v>
          </cell>
          <cell r="R150">
            <v>79952</v>
          </cell>
          <cell r="S150">
            <v>44988.95</v>
          </cell>
        </row>
        <row r="151">
          <cell r="A151" t="str">
            <v>60445S - NORTH COASTALContractors</v>
          </cell>
          <cell r="C151" t="str">
            <v>60445S - NORTH COASTAL</v>
          </cell>
          <cell r="D151" t="str">
            <v>Contractors</v>
          </cell>
          <cell r="F151">
            <v>22933</v>
          </cell>
          <cell r="G151">
            <v>22933</v>
          </cell>
          <cell r="H151">
            <v>22933</v>
          </cell>
          <cell r="I151">
            <v>22933</v>
          </cell>
          <cell r="J151">
            <v>22933</v>
          </cell>
          <cell r="K151">
            <v>22933</v>
          </cell>
          <cell r="L151">
            <v>9555</v>
          </cell>
          <cell r="M151">
            <v>9555</v>
          </cell>
          <cell r="N151">
            <v>9555</v>
          </cell>
          <cell r="O151">
            <v>9555</v>
          </cell>
          <cell r="P151">
            <v>7644</v>
          </cell>
          <cell r="Q151">
            <v>7644</v>
          </cell>
          <cell r="R151">
            <v>191106</v>
          </cell>
        </row>
        <row r="152">
          <cell r="A152" t="str">
            <v>60445S - NORTH COASTALMaterials w/ burdens</v>
          </cell>
          <cell r="C152" t="str">
            <v>60445S - NORTH COASTAL</v>
          </cell>
          <cell r="D152" t="str">
            <v>Materials w/ burdens</v>
          </cell>
          <cell r="F152">
            <v>59850</v>
          </cell>
          <cell r="G152">
            <v>59850</v>
          </cell>
          <cell r="H152">
            <v>59850</v>
          </cell>
          <cell r="I152">
            <v>47880</v>
          </cell>
          <cell r="J152">
            <v>47880</v>
          </cell>
          <cell r="K152">
            <v>47880</v>
          </cell>
          <cell r="L152">
            <v>15960</v>
          </cell>
          <cell r="M152">
            <v>15960</v>
          </cell>
          <cell r="N152">
            <v>15960</v>
          </cell>
          <cell r="O152">
            <v>15960</v>
          </cell>
          <cell r="P152">
            <v>7980</v>
          </cell>
          <cell r="Q152">
            <v>3990</v>
          </cell>
          <cell r="R152">
            <v>399000</v>
          </cell>
          <cell r="S152">
            <v>116255.53</v>
          </cell>
        </row>
        <row r="153">
          <cell r="A153" t="str">
            <v>60445S - NORTH COASTALFleet</v>
          </cell>
          <cell r="C153" t="str">
            <v>60445S - NORTH COASTAL</v>
          </cell>
          <cell r="D153" t="str">
            <v>Fleet</v>
          </cell>
          <cell r="F153">
            <v>12600</v>
          </cell>
          <cell r="G153">
            <v>12600</v>
          </cell>
          <cell r="H153">
            <v>12600</v>
          </cell>
          <cell r="I153">
            <v>12600</v>
          </cell>
          <cell r="J153">
            <v>12600</v>
          </cell>
          <cell r="K153">
            <v>12600</v>
          </cell>
          <cell r="L153">
            <v>5250</v>
          </cell>
          <cell r="M153">
            <v>5250</v>
          </cell>
          <cell r="N153">
            <v>5250</v>
          </cell>
          <cell r="O153">
            <v>5250</v>
          </cell>
          <cell r="P153">
            <v>4200</v>
          </cell>
          <cell r="Q153">
            <v>4200</v>
          </cell>
          <cell r="R153">
            <v>105000</v>
          </cell>
          <cell r="S153">
            <v>3257.51</v>
          </cell>
        </row>
        <row r="154">
          <cell r="A154" t="str">
            <v>60445S - NORTH COASTALCIAC</v>
          </cell>
          <cell r="C154" t="str">
            <v>60445S - NORTH COASTAL</v>
          </cell>
          <cell r="D154" t="str">
            <v>CIAC</v>
          </cell>
          <cell r="F154">
            <v>-12600</v>
          </cell>
          <cell r="G154">
            <v>-12600</v>
          </cell>
          <cell r="H154">
            <v>-12600</v>
          </cell>
          <cell r="I154">
            <v>-12600</v>
          </cell>
          <cell r="J154">
            <v>-12600</v>
          </cell>
          <cell r="K154">
            <v>-12600</v>
          </cell>
          <cell r="L154">
            <v>-5250</v>
          </cell>
          <cell r="M154">
            <v>-5250</v>
          </cell>
          <cell r="N154">
            <v>-5250</v>
          </cell>
          <cell r="O154">
            <v>-5250</v>
          </cell>
          <cell r="P154">
            <v>-4200</v>
          </cell>
          <cell r="Q154">
            <v>-4200</v>
          </cell>
          <cell r="R154">
            <v>-105000</v>
          </cell>
          <cell r="S154">
            <v>476036.1</v>
          </cell>
        </row>
        <row r="155">
          <cell r="A155" t="str">
            <v xml:space="preserve">60445S - NORTH COASTALBurdens </v>
          </cell>
          <cell r="C155" t="str">
            <v>60445S - NORTH COASTAL</v>
          </cell>
          <cell r="D155" t="str">
            <v xml:space="preserve">Burdens </v>
          </cell>
          <cell r="F155">
            <v>9184</v>
          </cell>
          <cell r="G155">
            <v>9184</v>
          </cell>
          <cell r="H155">
            <v>9184</v>
          </cell>
          <cell r="I155">
            <v>9184</v>
          </cell>
          <cell r="J155">
            <v>9184</v>
          </cell>
          <cell r="K155">
            <v>9184</v>
          </cell>
          <cell r="L155">
            <v>3826</v>
          </cell>
          <cell r="M155">
            <v>3826</v>
          </cell>
          <cell r="N155">
            <v>3826</v>
          </cell>
          <cell r="O155">
            <v>3826</v>
          </cell>
          <cell r="P155">
            <v>3061</v>
          </cell>
          <cell r="Q155">
            <v>3061</v>
          </cell>
          <cell r="R155">
            <v>76528</v>
          </cell>
          <cell r="S155">
            <v>41444.9</v>
          </cell>
        </row>
        <row r="156">
          <cell r="A156" t="str">
            <v>60445S - NORTH COASTALExceptional Hours</v>
          </cell>
          <cell r="C156" t="str">
            <v>60445S - NORTH COASTAL</v>
          </cell>
          <cell r="D156" t="str">
            <v>Exceptional Hours</v>
          </cell>
          <cell r="F156">
            <v>4490</v>
          </cell>
          <cell r="G156">
            <v>4490</v>
          </cell>
          <cell r="H156">
            <v>4490</v>
          </cell>
          <cell r="I156">
            <v>4490</v>
          </cell>
          <cell r="J156">
            <v>4490</v>
          </cell>
          <cell r="K156">
            <v>4490</v>
          </cell>
          <cell r="L156">
            <v>1871</v>
          </cell>
          <cell r="M156">
            <v>1871</v>
          </cell>
          <cell r="N156">
            <v>1871</v>
          </cell>
          <cell r="O156">
            <v>1871</v>
          </cell>
          <cell r="P156">
            <v>1497</v>
          </cell>
          <cell r="Q156">
            <v>1497</v>
          </cell>
          <cell r="R156">
            <v>37417</v>
          </cell>
          <cell r="S156">
            <v>1037000</v>
          </cell>
        </row>
        <row r="157">
          <cell r="A157" t="str">
            <v>60445S - NORTH COASTALPayroll Taxes</v>
          </cell>
          <cell r="C157" t="str">
            <v>60445S - NORTH COASTAL</v>
          </cell>
          <cell r="D157" t="str">
            <v>Payroll Taxes</v>
          </cell>
          <cell r="F157">
            <v>3834</v>
          </cell>
          <cell r="G157">
            <v>3834</v>
          </cell>
          <cell r="H157">
            <v>3834</v>
          </cell>
          <cell r="I157">
            <v>3834</v>
          </cell>
          <cell r="J157">
            <v>3834</v>
          </cell>
          <cell r="K157">
            <v>3834</v>
          </cell>
          <cell r="L157">
            <v>1598</v>
          </cell>
          <cell r="M157">
            <v>1598</v>
          </cell>
          <cell r="N157">
            <v>1598</v>
          </cell>
          <cell r="O157">
            <v>1598</v>
          </cell>
          <cell r="P157">
            <v>1278</v>
          </cell>
          <cell r="Q157">
            <v>1278</v>
          </cell>
          <cell r="R157">
            <v>31952</v>
          </cell>
          <cell r="S157">
            <v>298345.75</v>
          </cell>
        </row>
        <row r="158">
          <cell r="A158" t="str">
            <v>Sum:</v>
          </cell>
          <cell r="B158" t="str">
            <v>60445S</v>
          </cell>
          <cell r="D158" t="str">
            <v>Sum:</v>
          </cell>
          <cell r="F158">
            <v>138142</v>
          </cell>
          <cell r="G158">
            <v>138142</v>
          </cell>
          <cell r="H158">
            <v>138142</v>
          </cell>
          <cell r="I158">
            <v>126172</v>
          </cell>
          <cell r="J158">
            <v>126172</v>
          </cell>
          <cell r="K158">
            <v>126172</v>
          </cell>
          <cell r="L158">
            <v>48581</v>
          </cell>
          <cell r="M158">
            <v>48581</v>
          </cell>
          <cell r="N158">
            <v>48581</v>
          </cell>
          <cell r="O158">
            <v>48581</v>
          </cell>
          <cell r="P158">
            <v>34077</v>
          </cell>
          <cell r="Q158">
            <v>30087</v>
          </cell>
          <cell r="R158">
            <v>1051427</v>
          </cell>
          <cell r="S158">
            <v>1335345.75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/>
          <cell r="S159">
            <v>195185.34</v>
          </cell>
        </row>
        <row r="160">
          <cell r="A160" t="str">
            <v>60568S - SOUTH CENTRAL FL ADMINPayroll</v>
          </cell>
          <cell r="B160" t="str">
            <v>60568S</v>
          </cell>
          <cell r="C160" t="str">
            <v>60568S - SOUTH CENTRAL FL ADMIN</v>
          </cell>
          <cell r="D160" t="str">
            <v>Payroll</v>
          </cell>
          <cell r="F160">
            <v>32402</v>
          </cell>
          <cell r="G160">
            <v>32402</v>
          </cell>
          <cell r="H160">
            <v>28166</v>
          </cell>
          <cell r="I160">
            <v>19695</v>
          </cell>
          <cell r="J160">
            <v>11224</v>
          </cell>
          <cell r="K160">
            <v>11224</v>
          </cell>
          <cell r="L160">
            <v>11224</v>
          </cell>
          <cell r="M160">
            <v>11224</v>
          </cell>
          <cell r="N160">
            <v>13342</v>
          </cell>
          <cell r="O160">
            <v>13977</v>
          </cell>
          <cell r="P160">
            <v>13342</v>
          </cell>
          <cell r="Q160">
            <v>13554</v>
          </cell>
          <cell r="R160">
            <v>211776</v>
          </cell>
          <cell r="S160">
            <v>17102.52</v>
          </cell>
        </row>
        <row r="161">
          <cell r="A161" t="str">
            <v>60568S - SOUTH CENTRAL FL ADMINBargaining Unit</v>
          </cell>
          <cell r="C161" t="str">
            <v>60568S - SOUTH CENTRAL FL ADMIN</v>
          </cell>
          <cell r="D161" t="str">
            <v>Bargaining Unit</v>
          </cell>
          <cell r="F161">
            <v>81002</v>
          </cell>
          <cell r="G161">
            <v>81002</v>
          </cell>
          <cell r="H161">
            <v>70414</v>
          </cell>
          <cell r="I161">
            <v>49237</v>
          </cell>
          <cell r="J161">
            <v>28060</v>
          </cell>
          <cell r="K161">
            <v>28060</v>
          </cell>
          <cell r="L161">
            <v>28060</v>
          </cell>
          <cell r="M161">
            <v>28060</v>
          </cell>
          <cell r="N161">
            <v>33354</v>
          </cell>
          <cell r="O161">
            <v>34942</v>
          </cell>
          <cell r="P161">
            <v>33354</v>
          </cell>
          <cell r="Q161">
            <v>33883</v>
          </cell>
          <cell r="R161">
            <v>529428</v>
          </cell>
          <cell r="S161">
            <v>165841.64000000001</v>
          </cell>
        </row>
        <row r="162">
          <cell r="A162" t="str">
            <v>60568S - SOUTH CENTRAL FL ADMINBargaining Unit OT</v>
          </cell>
          <cell r="C162" t="str">
            <v>60568S - SOUTH CENTRAL FL ADMIN</v>
          </cell>
          <cell r="D162" t="str">
            <v>Bargaining Unit OT</v>
          </cell>
          <cell r="F162">
            <v>21134</v>
          </cell>
          <cell r="G162">
            <v>21134</v>
          </cell>
          <cell r="H162">
            <v>17956</v>
          </cell>
          <cell r="I162">
            <v>11017</v>
          </cell>
          <cell r="J162">
            <v>11017</v>
          </cell>
          <cell r="K162">
            <v>11017</v>
          </cell>
          <cell r="L162">
            <v>11017</v>
          </cell>
          <cell r="M162">
            <v>11017</v>
          </cell>
          <cell r="N162">
            <v>11017</v>
          </cell>
          <cell r="O162">
            <v>11017</v>
          </cell>
          <cell r="P162">
            <v>10541</v>
          </cell>
          <cell r="Q162">
            <v>11017</v>
          </cell>
          <cell r="R162">
            <v>158901</v>
          </cell>
          <cell r="S162">
            <v>94115.1</v>
          </cell>
        </row>
        <row r="163">
          <cell r="A163" t="str">
            <v>60568S - SOUTH CENTRAL FL ADMINContractors</v>
          </cell>
          <cell r="C163" t="str">
            <v>60568S - SOUTH CENTRAL FL ADMIN</v>
          </cell>
          <cell r="D163" t="str">
            <v>Contractors</v>
          </cell>
          <cell r="F163">
            <v>111006</v>
          </cell>
          <cell r="G163">
            <v>111006</v>
          </cell>
          <cell r="H163">
            <v>111006</v>
          </cell>
          <cell r="I163">
            <v>111006</v>
          </cell>
          <cell r="J163">
            <v>111006</v>
          </cell>
          <cell r="K163">
            <v>111006</v>
          </cell>
          <cell r="L163">
            <v>46253</v>
          </cell>
          <cell r="M163">
            <v>46253</v>
          </cell>
          <cell r="N163">
            <v>46253</v>
          </cell>
          <cell r="O163">
            <v>46253</v>
          </cell>
          <cell r="P163">
            <v>37002</v>
          </cell>
          <cell r="Q163">
            <v>37002</v>
          </cell>
          <cell r="R163">
            <v>925052</v>
          </cell>
          <cell r="S163">
            <v>57202.13</v>
          </cell>
        </row>
        <row r="164">
          <cell r="A164" t="str">
            <v>60568S - SOUTH CENTRAL FL ADMINMaterials w/ burdens</v>
          </cell>
          <cell r="C164" t="str">
            <v>60568S - SOUTH CENTRAL FL ADMIN</v>
          </cell>
          <cell r="D164" t="str">
            <v>Materials w/ burdens</v>
          </cell>
          <cell r="F164">
            <v>210001</v>
          </cell>
          <cell r="G164">
            <v>210001</v>
          </cell>
          <cell r="H164">
            <v>210001</v>
          </cell>
          <cell r="I164">
            <v>168001</v>
          </cell>
          <cell r="J164">
            <v>168001</v>
          </cell>
          <cell r="K164">
            <v>168001</v>
          </cell>
          <cell r="L164">
            <v>56000</v>
          </cell>
          <cell r="M164">
            <v>56000</v>
          </cell>
          <cell r="N164">
            <v>56000</v>
          </cell>
          <cell r="O164">
            <v>56000</v>
          </cell>
          <cell r="P164">
            <v>28000</v>
          </cell>
          <cell r="Q164">
            <v>14000</v>
          </cell>
          <cell r="R164">
            <v>1400004</v>
          </cell>
          <cell r="S164">
            <v>2501787</v>
          </cell>
        </row>
        <row r="165">
          <cell r="A165" t="str">
            <v>60568S - SOUTH CENTRAL FL ADMINFleet</v>
          </cell>
          <cell r="C165" t="str">
            <v>60568S - SOUTH CENTRAL FL ADMIN</v>
          </cell>
          <cell r="D165" t="str">
            <v>Fleet</v>
          </cell>
          <cell r="F165">
            <v>42000</v>
          </cell>
          <cell r="G165">
            <v>42000</v>
          </cell>
          <cell r="H165">
            <v>42000</v>
          </cell>
          <cell r="I165">
            <v>42000</v>
          </cell>
          <cell r="J165">
            <v>42000</v>
          </cell>
          <cell r="K165">
            <v>42000</v>
          </cell>
          <cell r="L165">
            <v>17500</v>
          </cell>
          <cell r="M165">
            <v>17500</v>
          </cell>
          <cell r="N165">
            <v>17500</v>
          </cell>
          <cell r="O165">
            <v>17500</v>
          </cell>
          <cell r="P165">
            <v>14000</v>
          </cell>
          <cell r="Q165">
            <v>14000</v>
          </cell>
          <cell r="R165">
            <v>350000</v>
          </cell>
        </row>
        <row r="166">
          <cell r="A166" t="str">
            <v>60568S - SOUTH CENTRAL FL ADMINCIAC</v>
          </cell>
          <cell r="C166" t="str">
            <v>60568S - SOUTH CENTRAL FL ADMIN</v>
          </cell>
          <cell r="D166" t="str">
            <v>CIAC</v>
          </cell>
          <cell r="F166">
            <v>-63000</v>
          </cell>
          <cell r="G166">
            <v>-63000</v>
          </cell>
          <cell r="H166">
            <v>-63000</v>
          </cell>
          <cell r="I166">
            <v>-63000</v>
          </cell>
          <cell r="J166">
            <v>-63000</v>
          </cell>
          <cell r="K166">
            <v>-63000</v>
          </cell>
          <cell r="L166">
            <v>-26250</v>
          </cell>
          <cell r="M166">
            <v>-26250</v>
          </cell>
          <cell r="N166">
            <v>-26250</v>
          </cell>
          <cell r="O166">
            <v>-26250</v>
          </cell>
          <cell r="P166">
            <v>-21000</v>
          </cell>
          <cell r="Q166">
            <v>-21000</v>
          </cell>
          <cell r="R166">
            <v>-525000</v>
          </cell>
          <cell r="S166">
            <v>264061.28999999998</v>
          </cell>
        </row>
        <row r="167">
          <cell r="A167" t="str">
            <v xml:space="preserve">60568S - SOUTH CENTRAL FL ADMINBurdens </v>
          </cell>
          <cell r="C167" t="str">
            <v>60568S - SOUTH CENTRAL FL ADMIN</v>
          </cell>
          <cell r="D167" t="str">
            <v xml:space="preserve">Burdens </v>
          </cell>
          <cell r="F167">
            <v>36856</v>
          </cell>
          <cell r="G167">
            <v>36856</v>
          </cell>
          <cell r="H167">
            <v>32039</v>
          </cell>
          <cell r="I167">
            <v>22403</v>
          </cell>
          <cell r="J167">
            <v>12767</v>
          </cell>
          <cell r="K167">
            <v>12767</v>
          </cell>
          <cell r="L167">
            <v>12767</v>
          </cell>
          <cell r="M167">
            <v>12767</v>
          </cell>
          <cell r="N167">
            <v>15176</v>
          </cell>
          <cell r="O167">
            <v>15899</v>
          </cell>
          <cell r="P167">
            <v>15176</v>
          </cell>
          <cell r="Q167">
            <v>15417</v>
          </cell>
          <cell r="R167">
            <v>240891</v>
          </cell>
          <cell r="S167">
            <v>8241</v>
          </cell>
        </row>
        <row r="168">
          <cell r="A168" t="str">
            <v>60568S - SOUTH CENTRAL FL ADMINExceptional Hours</v>
          </cell>
          <cell r="C168" t="str">
            <v>60568S - SOUTH CENTRAL FL ADMIN</v>
          </cell>
          <cell r="D168" t="str">
            <v>Exceptional Hours</v>
          </cell>
          <cell r="F168">
            <v>18020</v>
          </cell>
          <cell r="G168">
            <v>18020</v>
          </cell>
          <cell r="H168">
            <v>15664</v>
          </cell>
          <cell r="I168">
            <v>10953</v>
          </cell>
          <cell r="J168">
            <v>6242</v>
          </cell>
          <cell r="K168">
            <v>6242</v>
          </cell>
          <cell r="L168">
            <v>6242</v>
          </cell>
          <cell r="M168">
            <v>6242</v>
          </cell>
          <cell r="N168">
            <v>7420</v>
          </cell>
          <cell r="O168">
            <v>7773</v>
          </cell>
          <cell r="P168">
            <v>7420</v>
          </cell>
          <cell r="Q168">
            <v>7538</v>
          </cell>
          <cell r="R168">
            <v>117777</v>
          </cell>
          <cell r="S168">
            <v>291048.15999999997</v>
          </cell>
        </row>
        <row r="169">
          <cell r="A169" t="str">
            <v>60568S - SOUTH CENTRAL FL ADMINPayroll Taxes</v>
          </cell>
          <cell r="C169" t="str">
            <v>60568S - SOUTH CENTRAL FL ADMIN</v>
          </cell>
          <cell r="D169" t="str">
            <v>Payroll Taxes</v>
          </cell>
          <cell r="F169">
            <v>13629</v>
          </cell>
          <cell r="G169">
            <v>13629</v>
          </cell>
          <cell r="H169">
            <v>11805</v>
          </cell>
          <cell r="I169">
            <v>8099</v>
          </cell>
          <cell r="J169">
            <v>5095</v>
          </cell>
          <cell r="K169">
            <v>5095</v>
          </cell>
          <cell r="L169">
            <v>5095</v>
          </cell>
          <cell r="M169">
            <v>5095</v>
          </cell>
          <cell r="N169">
            <v>5846</v>
          </cell>
          <cell r="O169">
            <v>6072</v>
          </cell>
          <cell r="P169">
            <v>5798</v>
          </cell>
          <cell r="Q169">
            <v>5921</v>
          </cell>
          <cell r="R169">
            <v>91181</v>
          </cell>
          <cell r="S169">
            <v>18272.939999999999</v>
          </cell>
        </row>
        <row r="170">
          <cell r="A170" t="str">
            <v>Sum:</v>
          </cell>
          <cell r="B170" t="str">
            <v>60568S</v>
          </cell>
          <cell r="D170" t="str">
            <v>Sum:</v>
          </cell>
          <cell r="F170">
            <v>503049</v>
          </cell>
          <cell r="G170">
            <v>503049</v>
          </cell>
          <cell r="H170">
            <v>476051</v>
          </cell>
          <cell r="I170">
            <v>379411</v>
          </cell>
          <cell r="J170">
            <v>332413</v>
          </cell>
          <cell r="K170">
            <v>332413</v>
          </cell>
          <cell r="L170">
            <v>167909</v>
          </cell>
          <cell r="M170">
            <v>167909</v>
          </cell>
          <cell r="N170">
            <v>179659</v>
          </cell>
          <cell r="O170">
            <v>183183</v>
          </cell>
          <cell r="P170">
            <v>143633</v>
          </cell>
          <cell r="Q170">
            <v>131333</v>
          </cell>
          <cell r="R170">
            <v>3500011</v>
          </cell>
          <cell r="S170">
            <v>2366241.17</v>
          </cell>
        </row>
        <row r="171">
          <cell r="A171"/>
          <cell r="S171">
            <v>664215.31000000006</v>
          </cell>
        </row>
        <row r="172">
          <cell r="A172" t="str">
            <v>Total 2004  Budget</v>
          </cell>
          <cell r="D172" t="str">
            <v>Total 2004  Budget</v>
          </cell>
          <cell r="F172">
            <v>845357</v>
          </cell>
          <cell r="G172">
            <v>845357</v>
          </cell>
          <cell r="H172">
            <v>818358</v>
          </cell>
          <cell r="I172">
            <v>709748</v>
          </cell>
          <cell r="J172">
            <v>662750</v>
          </cell>
          <cell r="K172">
            <v>662750</v>
          </cell>
          <cell r="L172">
            <v>420656</v>
          </cell>
          <cell r="M172">
            <v>420656</v>
          </cell>
          <cell r="N172">
            <v>432405</v>
          </cell>
          <cell r="O172">
            <v>435929</v>
          </cell>
          <cell r="P172">
            <v>381876</v>
          </cell>
          <cell r="Q172">
            <v>365585</v>
          </cell>
          <cell r="R172">
            <v>7001427</v>
          </cell>
          <cell r="S172">
            <v>3030456.48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7">
          <cell r="B177" t="str">
            <v>Org ID</v>
          </cell>
          <cell r="C177" t="str">
            <v>Charge By</v>
          </cell>
          <cell r="D177" t="str">
            <v>Resource Group</v>
          </cell>
          <cell r="F177">
            <v>37625</v>
          </cell>
          <cell r="G177">
            <v>37656</v>
          </cell>
          <cell r="H177">
            <v>37684</v>
          </cell>
          <cell r="I177">
            <v>37715</v>
          </cell>
          <cell r="J177">
            <v>37745</v>
          </cell>
          <cell r="K177">
            <v>37776</v>
          </cell>
          <cell r="L177">
            <v>37806</v>
          </cell>
          <cell r="M177">
            <v>37837</v>
          </cell>
          <cell r="N177">
            <v>37868</v>
          </cell>
          <cell r="O177">
            <v>37898</v>
          </cell>
          <cell r="P177">
            <v>37929</v>
          </cell>
          <cell r="Q177">
            <v>37959</v>
          </cell>
          <cell r="R177" t="str">
            <v>Sum:</v>
          </cell>
          <cell r="S177" t="str">
            <v>Projection</v>
          </cell>
        </row>
        <row r="178">
          <cell r="A178" t="str">
            <v>60379S - SOUTH COASTALPayroll</v>
          </cell>
          <cell r="B178" t="str">
            <v>60379S</v>
          </cell>
          <cell r="C178" t="str">
            <v>60379S - SOUTH COASTAL</v>
          </cell>
          <cell r="D178" t="str">
            <v>Payroll</v>
          </cell>
          <cell r="F178">
            <v>6253</v>
          </cell>
          <cell r="G178">
            <v>6253</v>
          </cell>
          <cell r="H178">
            <v>6253</v>
          </cell>
          <cell r="I178">
            <v>6253</v>
          </cell>
          <cell r="J178">
            <v>6253</v>
          </cell>
          <cell r="K178">
            <v>6253</v>
          </cell>
          <cell r="L178">
            <v>6253</v>
          </cell>
          <cell r="M178">
            <v>3751</v>
          </cell>
          <cell r="N178">
            <v>3751</v>
          </cell>
          <cell r="O178">
            <v>3751</v>
          </cell>
          <cell r="P178">
            <v>3751</v>
          </cell>
          <cell r="Q178">
            <v>3751</v>
          </cell>
          <cell r="R178">
            <v>62526</v>
          </cell>
          <cell r="S178">
            <v>146698.78</v>
          </cell>
        </row>
        <row r="179">
          <cell r="A179" t="str">
            <v>60379S - SOUTH COASTALBargaining Unit</v>
          </cell>
          <cell r="C179" t="str">
            <v>60379S - SOUTH COASTAL</v>
          </cell>
          <cell r="D179" t="str">
            <v>Bargaining Unit</v>
          </cell>
          <cell r="F179">
            <v>37902</v>
          </cell>
          <cell r="G179">
            <v>37902</v>
          </cell>
          <cell r="H179">
            <v>37902</v>
          </cell>
          <cell r="I179">
            <v>37902</v>
          </cell>
          <cell r="J179">
            <v>37902</v>
          </cell>
          <cell r="K179">
            <v>37902</v>
          </cell>
          <cell r="L179">
            <v>37902</v>
          </cell>
          <cell r="M179">
            <v>22741</v>
          </cell>
          <cell r="N179">
            <v>22741</v>
          </cell>
          <cell r="O179">
            <v>22741</v>
          </cell>
          <cell r="P179">
            <v>22741</v>
          </cell>
          <cell r="Q179">
            <v>22741</v>
          </cell>
          <cell r="R179">
            <v>379019</v>
          </cell>
          <cell r="S179">
            <v>0</v>
          </cell>
        </row>
        <row r="180">
          <cell r="A180" t="str">
            <v>60379S - SOUTH COASTALContractors</v>
          </cell>
          <cell r="C180" t="str">
            <v>60379S - SOUTH COASTAL</v>
          </cell>
          <cell r="D180" t="str">
            <v>Contractors</v>
          </cell>
          <cell r="F180">
            <v>18891</v>
          </cell>
          <cell r="G180">
            <v>18891</v>
          </cell>
          <cell r="H180">
            <v>18891</v>
          </cell>
          <cell r="I180">
            <v>18891</v>
          </cell>
          <cell r="J180">
            <v>18891</v>
          </cell>
          <cell r="K180">
            <v>18891</v>
          </cell>
          <cell r="L180">
            <v>18891</v>
          </cell>
          <cell r="M180">
            <v>11335</v>
          </cell>
          <cell r="N180">
            <v>11335</v>
          </cell>
          <cell r="O180">
            <v>11335</v>
          </cell>
          <cell r="P180">
            <v>11335</v>
          </cell>
          <cell r="Q180">
            <v>11335</v>
          </cell>
          <cell r="R180">
            <v>188912</v>
          </cell>
          <cell r="S180">
            <v>926635</v>
          </cell>
        </row>
        <row r="181">
          <cell r="A181" t="str">
            <v>60379S - SOUTH COASTALMaterials w/ burdens</v>
          </cell>
          <cell r="C181" t="str">
            <v>60379S - SOUTH COASTAL</v>
          </cell>
          <cell r="D181" t="str">
            <v>Materials w/ burdens</v>
          </cell>
          <cell r="F181">
            <v>80531.89</v>
          </cell>
          <cell r="G181">
            <v>80531.89</v>
          </cell>
          <cell r="H181">
            <v>80531.89</v>
          </cell>
          <cell r="I181">
            <v>80531.89</v>
          </cell>
          <cell r="J181">
            <v>80531.89</v>
          </cell>
          <cell r="K181">
            <v>80531.89</v>
          </cell>
          <cell r="L181">
            <v>80531.89</v>
          </cell>
          <cell r="M181">
            <v>48317.79</v>
          </cell>
          <cell r="N181">
            <v>48317.79</v>
          </cell>
          <cell r="O181">
            <v>48317.79</v>
          </cell>
          <cell r="P181">
            <v>48317.79</v>
          </cell>
          <cell r="Q181">
            <v>48317.79</v>
          </cell>
          <cell r="R181">
            <v>805312.18</v>
          </cell>
          <cell r="S181">
            <v>0</v>
          </cell>
        </row>
        <row r="182">
          <cell r="A182" t="str">
            <v xml:space="preserve">60379S - SOUTH COASTALBurdens </v>
          </cell>
          <cell r="C182" t="str">
            <v>60379S - SOUTH COASTAL</v>
          </cell>
          <cell r="D182" t="str">
            <v xml:space="preserve">Burdens </v>
          </cell>
          <cell r="F182">
            <v>14350.39</v>
          </cell>
          <cell r="G182">
            <v>14350.39</v>
          </cell>
          <cell r="H182">
            <v>14350.39</v>
          </cell>
          <cell r="I182">
            <v>14350.39</v>
          </cell>
          <cell r="J182">
            <v>14350.39</v>
          </cell>
          <cell r="K182">
            <v>14350.39</v>
          </cell>
          <cell r="L182">
            <v>14350.39</v>
          </cell>
          <cell r="M182">
            <v>8609.92</v>
          </cell>
          <cell r="N182">
            <v>8609.92</v>
          </cell>
          <cell r="O182">
            <v>8609.92</v>
          </cell>
          <cell r="P182">
            <v>8609.92</v>
          </cell>
          <cell r="Q182">
            <v>8609.92</v>
          </cell>
          <cell r="R182">
            <v>143502.32999999999</v>
          </cell>
          <cell r="S182">
            <v>442266.25</v>
          </cell>
        </row>
        <row r="183">
          <cell r="A183" t="str">
            <v>60379S - SOUTH COASTALExceptional Hours</v>
          </cell>
          <cell r="C183" t="str">
            <v>60379S - SOUTH COASTAL</v>
          </cell>
          <cell r="D183" t="str">
            <v>Exceptional Hours</v>
          </cell>
          <cell r="F183">
            <v>7016.24</v>
          </cell>
          <cell r="G183">
            <v>7016.24</v>
          </cell>
          <cell r="H183">
            <v>7016.24</v>
          </cell>
          <cell r="I183">
            <v>7016.24</v>
          </cell>
          <cell r="J183">
            <v>7016.24</v>
          </cell>
          <cell r="K183">
            <v>7016.24</v>
          </cell>
          <cell r="L183">
            <v>7016.24</v>
          </cell>
          <cell r="M183">
            <v>4209.58</v>
          </cell>
          <cell r="N183">
            <v>4209.58</v>
          </cell>
          <cell r="O183">
            <v>4209.58</v>
          </cell>
          <cell r="P183">
            <v>4209.58</v>
          </cell>
          <cell r="Q183">
            <v>4209.58</v>
          </cell>
          <cell r="R183">
            <v>70161.58</v>
          </cell>
          <cell r="S183">
            <v>442266.25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A184" t="str">
            <v>60379S - SOUTH COASTALPayroll Taxes</v>
          </cell>
          <cell r="C184" t="str">
            <v>60379S - SOUTH COASTAL</v>
          </cell>
          <cell r="D184" t="str">
            <v>Payroll Taxes</v>
          </cell>
          <cell r="F184">
            <v>4472.91</v>
          </cell>
          <cell r="G184">
            <v>4472.91</v>
          </cell>
          <cell r="H184">
            <v>4472.91</v>
          </cell>
          <cell r="I184">
            <v>4472.91</v>
          </cell>
          <cell r="J184">
            <v>4472.91</v>
          </cell>
          <cell r="K184">
            <v>4472.91</v>
          </cell>
          <cell r="L184">
            <v>4472.91</v>
          </cell>
          <cell r="M184">
            <v>2683.64</v>
          </cell>
          <cell r="N184">
            <v>2683.64</v>
          </cell>
          <cell r="O184">
            <v>2683.64</v>
          </cell>
          <cell r="P184">
            <v>2683.64</v>
          </cell>
          <cell r="Q184">
            <v>2683.64</v>
          </cell>
          <cell r="R184">
            <v>44728.57</v>
          </cell>
          <cell r="S184">
            <v>1979005.2</v>
          </cell>
        </row>
        <row r="185">
          <cell r="A185" t="str">
            <v>Sum:</v>
          </cell>
          <cell r="B185" t="str">
            <v>60379S</v>
          </cell>
          <cell r="D185" t="str">
            <v>Sum:</v>
          </cell>
          <cell r="F185">
            <v>169417.43</v>
          </cell>
          <cell r="G185">
            <v>169417.43</v>
          </cell>
          <cell r="H185">
            <v>169417.43</v>
          </cell>
          <cell r="I185">
            <v>169417.43</v>
          </cell>
          <cell r="J185">
            <v>169417.43</v>
          </cell>
          <cell r="K185">
            <v>169417.43</v>
          </cell>
          <cell r="L185">
            <v>169417.43</v>
          </cell>
          <cell r="M185">
            <v>101647.93</v>
          </cell>
          <cell r="N185">
            <v>101647.93</v>
          </cell>
          <cell r="O185">
            <v>101647.93</v>
          </cell>
          <cell r="P185">
            <v>101647.93</v>
          </cell>
          <cell r="Q185">
            <v>101647.93</v>
          </cell>
          <cell r="R185">
            <v>1694161.66</v>
          </cell>
          <cell r="S185">
            <v>0</v>
          </cell>
        </row>
        <row r="186">
          <cell r="A186"/>
          <cell r="S186">
            <v>0</v>
          </cell>
        </row>
        <row r="187">
          <cell r="A187" t="str">
            <v>60413S - NORTH CENT FL ADMINPayroll</v>
          </cell>
          <cell r="B187" t="str">
            <v>60413S</v>
          </cell>
          <cell r="C187" t="str">
            <v>60413S - NORTH CENT FL ADMIN</v>
          </cell>
          <cell r="D187" t="str">
            <v>Payroll</v>
          </cell>
          <cell r="F187">
            <v>0</v>
          </cell>
          <cell r="G187">
            <v>2735</v>
          </cell>
          <cell r="H187">
            <v>8436</v>
          </cell>
          <cell r="I187">
            <v>7111</v>
          </cell>
          <cell r="J187">
            <v>1007</v>
          </cell>
          <cell r="K187">
            <v>691</v>
          </cell>
          <cell r="L187">
            <v>2534</v>
          </cell>
          <cell r="M187">
            <v>0</v>
          </cell>
          <cell r="N187">
            <v>4120</v>
          </cell>
          <cell r="O187">
            <v>5387</v>
          </cell>
          <cell r="P187">
            <v>4138</v>
          </cell>
          <cell r="Q187">
            <v>2777</v>
          </cell>
          <cell r="R187">
            <v>38936</v>
          </cell>
          <cell r="S187">
            <v>300533.48</v>
          </cell>
        </row>
        <row r="188">
          <cell r="A188" t="str">
            <v>60413S - NORTH CENT FL ADMINBargaining Unit</v>
          </cell>
          <cell r="C188" t="str">
            <v>60413S - NORTH CENT FL ADMIN</v>
          </cell>
          <cell r="D188" t="str">
            <v>Bargaining Unit</v>
          </cell>
          <cell r="F188">
            <v>0</v>
          </cell>
          <cell r="G188">
            <v>12140</v>
          </cell>
          <cell r="H188">
            <v>37442</v>
          </cell>
          <cell r="I188">
            <v>31564</v>
          </cell>
          <cell r="J188">
            <v>4472</v>
          </cell>
          <cell r="K188">
            <v>3067</v>
          </cell>
          <cell r="L188">
            <v>11245</v>
          </cell>
          <cell r="M188">
            <v>0</v>
          </cell>
          <cell r="N188">
            <v>7028</v>
          </cell>
          <cell r="O188">
            <v>12652</v>
          </cell>
          <cell r="P188">
            <v>7071</v>
          </cell>
          <cell r="Q188">
            <v>1108</v>
          </cell>
          <cell r="R188">
            <v>127789</v>
          </cell>
        </row>
        <row r="189">
          <cell r="A189" t="str">
            <v>60413S - NORTH CENT FL ADMINContractors</v>
          </cell>
          <cell r="C189" t="str">
            <v>60413S - NORTH CENT FL ADMIN</v>
          </cell>
          <cell r="D189" t="str">
            <v>Contractors</v>
          </cell>
          <cell r="F189">
            <v>0</v>
          </cell>
          <cell r="G189">
            <v>0</v>
          </cell>
          <cell r="H189">
            <v>16930</v>
          </cell>
          <cell r="I189">
            <v>16930</v>
          </cell>
          <cell r="J189">
            <v>0</v>
          </cell>
          <cell r="K189">
            <v>35686</v>
          </cell>
          <cell r="L189">
            <v>0</v>
          </cell>
          <cell r="M189">
            <v>5394</v>
          </cell>
          <cell r="N189">
            <v>8050</v>
          </cell>
          <cell r="O189">
            <v>0</v>
          </cell>
          <cell r="P189">
            <v>0</v>
          </cell>
          <cell r="Q189">
            <v>0</v>
          </cell>
          <cell r="R189">
            <v>82990</v>
          </cell>
        </row>
        <row r="190">
          <cell r="A190" t="str">
            <v>60413S - NORTH CENT FL ADMINMaterials w/ burdens</v>
          </cell>
          <cell r="C190" t="str">
            <v>60413S - NORTH CENT FL ADMIN</v>
          </cell>
          <cell r="D190" t="str">
            <v>Materials w/ burdens</v>
          </cell>
          <cell r="F190">
            <v>0</v>
          </cell>
          <cell r="G190">
            <v>11126.42</v>
          </cell>
          <cell r="H190">
            <v>103449.31</v>
          </cell>
          <cell r="I190">
            <v>26041.03</v>
          </cell>
          <cell r="J190">
            <v>0</v>
          </cell>
          <cell r="K190">
            <v>60129.31</v>
          </cell>
          <cell r="L190">
            <v>7338.17</v>
          </cell>
          <cell r="M190">
            <v>18228.61</v>
          </cell>
          <cell r="N190">
            <v>7338.17</v>
          </cell>
          <cell r="O190">
            <v>3078</v>
          </cell>
          <cell r="P190">
            <v>0</v>
          </cell>
          <cell r="Q190">
            <v>0</v>
          </cell>
          <cell r="R190">
            <v>236729.02</v>
          </cell>
        </row>
        <row r="191">
          <cell r="A191" t="str">
            <v xml:space="preserve">60413S - NORTH CENT FL ADMINBurdens </v>
          </cell>
          <cell r="C191" t="str">
            <v>60413S - NORTH CENT FL ADMIN</v>
          </cell>
          <cell r="D191" t="str">
            <v xml:space="preserve">Burdens </v>
          </cell>
          <cell r="F191">
            <v>0</v>
          </cell>
          <cell r="G191">
            <v>4834.38</v>
          </cell>
          <cell r="H191">
            <v>14910.36</v>
          </cell>
          <cell r="I191">
            <v>12569.38</v>
          </cell>
          <cell r="J191">
            <v>1780.68</v>
          </cell>
          <cell r="K191">
            <v>1221.3599999999999</v>
          </cell>
          <cell r="L191">
            <v>4478.18</v>
          </cell>
          <cell r="M191">
            <v>0</v>
          </cell>
          <cell r="N191">
            <v>3623.11</v>
          </cell>
          <cell r="O191">
            <v>5862.68</v>
          </cell>
          <cell r="P191">
            <v>3642.93</v>
          </cell>
          <cell r="Q191">
            <v>1262.6300000000001</v>
          </cell>
          <cell r="R191">
            <v>54185.69</v>
          </cell>
        </row>
        <row r="192">
          <cell r="A192" t="str">
            <v>60413S - NORTH CENT FL ADMINExceptional Hours</v>
          </cell>
          <cell r="C192" t="str">
            <v>60413S - NORTH CENT FL ADMIN</v>
          </cell>
          <cell r="D192" t="str">
            <v>Exceptional Hours</v>
          </cell>
          <cell r="F192">
            <v>0</v>
          </cell>
          <cell r="G192">
            <v>2363.64</v>
          </cell>
          <cell r="H192">
            <v>7290.01</v>
          </cell>
          <cell r="I192">
            <v>6145.46</v>
          </cell>
          <cell r="J192">
            <v>870.61</v>
          </cell>
          <cell r="K192">
            <v>597.14</v>
          </cell>
          <cell r="L192">
            <v>2189.4899999999998</v>
          </cell>
          <cell r="M192">
            <v>0</v>
          </cell>
          <cell r="N192">
            <v>1771.41</v>
          </cell>
          <cell r="O192">
            <v>2866.4</v>
          </cell>
          <cell r="P192">
            <v>1781.12</v>
          </cell>
          <cell r="Q192">
            <v>617.32000000000005</v>
          </cell>
          <cell r="R192">
            <v>26492.6</v>
          </cell>
          <cell r="S192">
            <v>61224.45</v>
          </cell>
        </row>
        <row r="193">
          <cell r="A193" t="str">
            <v>60413S - NORTH CENT FL ADMINPayroll Taxes</v>
          </cell>
          <cell r="C193" t="str">
            <v>60413S - NORTH CENT FL ADMIN</v>
          </cell>
          <cell r="D193" t="str">
            <v>Payroll Taxes</v>
          </cell>
          <cell r="F193">
            <v>0</v>
          </cell>
          <cell r="G193">
            <v>1506.84</v>
          </cell>
          <cell r="H193">
            <v>4647.4399999999996</v>
          </cell>
          <cell r="I193">
            <v>3917.78</v>
          </cell>
          <cell r="J193">
            <v>555.03</v>
          </cell>
          <cell r="K193">
            <v>380.69</v>
          </cell>
          <cell r="L193">
            <v>1395.81</v>
          </cell>
          <cell r="M193">
            <v>0</v>
          </cell>
          <cell r="N193">
            <v>1129.29</v>
          </cell>
          <cell r="O193">
            <v>1827.35</v>
          </cell>
          <cell r="P193">
            <v>1135.48</v>
          </cell>
          <cell r="Q193">
            <v>393.55</v>
          </cell>
          <cell r="R193">
            <v>16889.259999999998</v>
          </cell>
          <cell r="S193">
            <v>0</v>
          </cell>
        </row>
        <row r="194">
          <cell r="A194" t="str">
            <v>Sum:</v>
          </cell>
          <cell r="B194" t="str">
            <v>60413S</v>
          </cell>
          <cell r="D194" t="str">
            <v>Sum:</v>
          </cell>
          <cell r="F194">
            <v>0</v>
          </cell>
          <cell r="G194">
            <v>34706.28</v>
          </cell>
          <cell r="H194">
            <v>193105.12</v>
          </cell>
          <cell r="I194">
            <v>104278.65</v>
          </cell>
          <cell r="J194">
            <v>8685.32</v>
          </cell>
          <cell r="K194">
            <v>101772.5</v>
          </cell>
          <cell r="L194">
            <v>29180.65</v>
          </cell>
          <cell r="M194">
            <v>23622.61</v>
          </cell>
          <cell r="N194">
            <v>33059.980000000003</v>
          </cell>
          <cell r="O194">
            <v>31673.43</v>
          </cell>
          <cell r="P194">
            <v>17768.53</v>
          </cell>
          <cell r="Q194">
            <v>6158.5</v>
          </cell>
          <cell r="R194">
            <v>584011.56999999995</v>
          </cell>
          <cell r="S194">
            <v>279511.94</v>
          </cell>
        </row>
        <row r="195">
          <cell r="A195"/>
          <cell r="S195">
            <v>0</v>
          </cell>
        </row>
        <row r="196">
          <cell r="A196" t="str">
            <v>60445S - NORTH COASTALPayroll</v>
          </cell>
          <cell r="B196" t="str">
            <v>60445S</v>
          </cell>
          <cell r="C196" t="str">
            <v>60445S - NORTH COASTAL</v>
          </cell>
          <cell r="D196" t="str">
            <v>Payroll</v>
          </cell>
          <cell r="F196">
            <v>4370</v>
          </cell>
          <cell r="G196">
            <v>4370</v>
          </cell>
          <cell r="H196">
            <v>4370</v>
          </cell>
          <cell r="I196">
            <v>4370</v>
          </cell>
          <cell r="J196">
            <v>4370</v>
          </cell>
          <cell r="K196">
            <v>4370</v>
          </cell>
          <cell r="L196">
            <v>4370</v>
          </cell>
          <cell r="M196">
            <v>4370</v>
          </cell>
          <cell r="N196">
            <v>4370</v>
          </cell>
          <cell r="O196">
            <v>3060</v>
          </cell>
          <cell r="P196">
            <v>1311</v>
          </cell>
          <cell r="Q196">
            <v>0</v>
          </cell>
          <cell r="R196">
            <v>43701</v>
          </cell>
          <cell r="S196">
            <v>438935</v>
          </cell>
        </row>
        <row r="197">
          <cell r="A197" t="str">
            <v>60445S - NORTH COASTALBargaining Unit</v>
          </cell>
          <cell r="C197" t="str">
            <v>60445S - NORTH COASTAL</v>
          </cell>
          <cell r="D197" t="str">
            <v>Bargaining Unit</v>
          </cell>
          <cell r="F197">
            <v>33875</v>
          </cell>
          <cell r="G197">
            <v>33875</v>
          </cell>
          <cell r="H197">
            <v>33875</v>
          </cell>
          <cell r="I197">
            <v>33875</v>
          </cell>
          <cell r="J197">
            <v>33875</v>
          </cell>
          <cell r="K197">
            <v>33875</v>
          </cell>
          <cell r="L197">
            <v>33875</v>
          </cell>
          <cell r="M197">
            <v>33875</v>
          </cell>
          <cell r="N197">
            <v>33875</v>
          </cell>
          <cell r="O197">
            <v>23712</v>
          </cell>
          <cell r="P197">
            <v>10162</v>
          </cell>
          <cell r="Q197">
            <v>0</v>
          </cell>
          <cell r="R197">
            <v>338749</v>
          </cell>
          <cell r="S197">
            <v>438935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60445S - NORTH COASTALMaterials w/ burdens</v>
          </cell>
          <cell r="C198" t="str">
            <v>60445S - NORTH COASTAL</v>
          </cell>
          <cell r="D198" t="str">
            <v>Materials w/ burdens</v>
          </cell>
          <cell r="F198">
            <v>44081.51</v>
          </cell>
          <cell r="G198">
            <v>44081.51</v>
          </cell>
          <cell r="H198">
            <v>44081.51</v>
          </cell>
          <cell r="I198">
            <v>44081.51</v>
          </cell>
          <cell r="J198">
            <v>44081.51</v>
          </cell>
          <cell r="K198">
            <v>44081.51</v>
          </cell>
          <cell r="L198">
            <v>44081.51</v>
          </cell>
          <cell r="M198">
            <v>44081.51</v>
          </cell>
          <cell r="N198">
            <v>44081.51</v>
          </cell>
          <cell r="O198">
            <v>30856.37</v>
          </cell>
          <cell r="P198">
            <v>13224</v>
          </cell>
          <cell r="Q198">
            <v>0</v>
          </cell>
          <cell r="R198">
            <v>440813.96</v>
          </cell>
          <cell r="S198">
            <v>557333.32999999996</v>
          </cell>
        </row>
        <row r="199">
          <cell r="A199" t="str">
            <v xml:space="preserve">60445S - NORTH COASTALBurdens </v>
          </cell>
          <cell r="C199" t="str">
            <v>60445S - NORTH COASTAL</v>
          </cell>
          <cell r="D199" t="str">
            <v xml:space="preserve">Burdens </v>
          </cell>
          <cell r="F199">
            <v>12429.64</v>
          </cell>
          <cell r="G199">
            <v>12429.64</v>
          </cell>
          <cell r="H199">
            <v>12429.64</v>
          </cell>
          <cell r="I199">
            <v>12429.64</v>
          </cell>
          <cell r="J199">
            <v>12429.64</v>
          </cell>
          <cell r="K199">
            <v>12429.64</v>
          </cell>
          <cell r="L199">
            <v>12429.64</v>
          </cell>
          <cell r="M199">
            <v>12429.64</v>
          </cell>
          <cell r="N199">
            <v>12429.64</v>
          </cell>
          <cell r="O199">
            <v>8700.91</v>
          </cell>
          <cell r="P199">
            <v>3728.74</v>
          </cell>
          <cell r="Q199">
            <v>0</v>
          </cell>
          <cell r="R199">
            <v>124296.41</v>
          </cell>
          <cell r="S199">
            <v>0</v>
          </cell>
        </row>
        <row r="200">
          <cell r="A200" t="str">
            <v>60445S - NORTH COASTALExceptional Hours</v>
          </cell>
          <cell r="C200" t="str">
            <v>60445S - NORTH COASTAL</v>
          </cell>
          <cell r="D200" t="str">
            <v>Exceptional Hours</v>
          </cell>
          <cell r="F200">
            <v>6077.13</v>
          </cell>
          <cell r="G200">
            <v>6077.13</v>
          </cell>
          <cell r="H200">
            <v>6077.13</v>
          </cell>
          <cell r="I200">
            <v>6077.13</v>
          </cell>
          <cell r="J200">
            <v>6077.13</v>
          </cell>
          <cell r="K200">
            <v>6077.13</v>
          </cell>
          <cell r="L200">
            <v>6077.13</v>
          </cell>
          <cell r="M200">
            <v>6077.13</v>
          </cell>
          <cell r="N200">
            <v>6077.13</v>
          </cell>
          <cell r="O200">
            <v>4254.07</v>
          </cell>
          <cell r="P200">
            <v>1823.06</v>
          </cell>
          <cell r="Q200">
            <v>0</v>
          </cell>
          <cell r="R200">
            <v>60771.3</v>
          </cell>
          <cell r="S200">
            <v>0</v>
          </cell>
        </row>
        <row r="201">
          <cell r="A201" t="str">
            <v>60445S - NORTH COASTALPayroll Taxes</v>
          </cell>
          <cell r="C201" t="str">
            <v>60445S - NORTH COASTAL</v>
          </cell>
          <cell r="D201" t="str">
            <v>Payroll Taxes</v>
          </cell>
          <cell r="F201">
            <v>3874.21</v>
          </cell>
          <cell r="G201">
            <v>3874.21</v>
          </cell>
          <cell r="H201">
            <v>3874.21</v>
          </cell>
          <cell r="I201">
            <v>3874.21</v>
          </cell>
          <cell r="J201">
            <v>3874.21</v>
          </cell>
          <cell r="K201">
            <v>3874.21</v>
          </cell>
          <cell r="L201">
            <v>3874.21</v>
          </cell>
          <cell r="M201">
            <v>3874.21</v>
          </cell>
          <cell r="N201">
            <v>3874.21</v>
          </cell>
          <cell r="O201">
            <v>2712</v>
          </cell>
          <cell r="P201">
            <v>1162.22</v>
          </cell>
          <cell r="Q201">
            <v>0</v>
          </cell>
          <cell r="R201">
            <v>38742.11</v>
          </cell>
          <cell r="S201">
            <v>95406.18</v>
          </cell>
        </row>
        <row r="202">
          <cell r="A202" t="str">
            <v>Sum:</v>
          </cell>
          <cell r="B202" t="str">
            <v>60445S</v>
          </cell>
          <cell r="D202" t="str">
            <v>Sum:</v>
          </cell>
          <cell r="F202">
            <v>104707.49</v>
          </cell>
          <cell r="G202">
            <v>104707.49</v>
          </cell>
          <cell r="H202">
            <v>104707.49</v>
          </cell>
          <cell r="I202">
            <v>104707.49</v>
          </cell>
          <cell r="J202">
            <v>104707.49</v>
          </cell>
          <cell r="K202">
            <v>104707.49</v>
          </cell>
          <cell r="L202">
            <v>104707.49</v>
          </cell>
          <cell r="M202">
            <v>104707.49</v>
          </cell>
          <cell r="N202">
            <v>104707.49</v>
          </cell>
          <cell r="O202">
            <v>73295.350000000006</v>
          </cell>
          <cell r="P202">
            <v>31411.02</v>
          </cell>
          <cell r="Q202">
            <v>0</v>
          </cell>
          <cell r="R202">
            <v>1047073.78</v>
          </cell>
        </row>
        <row r="203">
          <cell r="A203"/>
        </row>
        <row r="204">
          <cell r="A204" t="str">
            <v>60568S - SOUTH CENTRAL FL ADMINPayroll</v>
          </cell>
          <cell r="B204" t="str">
            <v>60568S</v>
          </cell>
          <cell r="C204" t="str">
            <v>60568S - SOUTH CENTRAL FL ADMIN</v>
          </cell>
          <cell r="D204" t="str">
            <v>Payroll</v>
          </cell>
          <cell r="F204">
            <v>7380</v>
          </cell>
          <cell r="G204">
            <v>7380</v>
          </cell>
          <cell r="H204">
            <v>3690</v>
          </cell>
          <cell r="I204">
            <v>5535</v>
          </cell>
          <cell r="J204">
            <v>7380</v>
          </cell>
          <cell r="K204">
            <v>5535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36900</v>
          </cell>
        </row>
        <row r="205">
          <cell r="A205" t="str">
            <v>60568S - SOUTH CENTRAL FL ADMINBargaining Unit</v>
          </cell>
          <cell r="C205" t="str">
            <v>60568S - SOUTH CENTRAL FL ADMIN</v>
          </cell>
          <cell r="D205" t="str">
            <v>Bargaining Unit</v>
          </cell>
          <cell r="F205">
            <v>39982</v>
          </cell>
          <cell r="G205">
            <v>39982</v>
          </cell>
          <cell r="H205">
            <v>19991</v>
          </cell>
          <cell r="I205">
            <v>29987</v>
          </cell>
          <cell r="J205">
            <v>39982</v>
          </cell>
          <cell r="K205">
            <v>29987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199911</v>
          </cell>
        </row>
        <row r="206">
          <cell r="A206" t="str">
            <v>60568S - SOUTH CENTRAL FL ADMINContractors</v>
          </cell>
          <cell r="C206" t="str">
            <v>60568S - SOUTH CENTRAL FL ADMIN</v>
          </cell>
          <cell r="D206" t="str">
            <v>Contractors</v>
          </cell>
          <cell r="F206">
            <v>16211</v>
          </cell>
          <cell r="G206">
            <v>16211</v>
          </cell>
          <cell r="H206">
            <v>8106</v>
          </cell>
          <cell r="I206">
            <v>12158</v>
          </cell>
          <cell r="J206">
            <v>16211</v>
          </cell>
          <cell r="K206">
            <v>12158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81055</v>
          </cell>
          <cell r="S206">
            <v>36590</v>
          </cell>
        </row>
        <row r="207">
          <cell r="A207" t="str">
            <v>60568S - SOUTH CENTRAL FL ADMINMaterials w/ burdens</v>
          </cell>
          <cell r="C207" t="str">
            <v>60568S - SOUTH CENTRAL FL ADMIN</v>
          </cell>
          <cell r="D207" t="str">
            <v>Materials w/ burdens</v>
          </cell>
          <cell r="F207">
            <v>100206.04</v>
          </cell>
          <cell r="G207">
            <v>60123.61</v>
          </cell>
          <cell r="H207">
            <v>60123.61</v>
          </cell>
          <cell r="I207">
            <v>60123.61</v>
          </cell>
          <cell r="J207">
            <v>60123.61</v>
          </cell>
          <cell r="K207">
            <v>60123.61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400824.09</v>
          </cell>
          <cell r="S207">
            <v>0</v>
          </cell>
        </row>
        <row r="208">
          <cell r="A208" t="str">
            <v xml:space="preserve">60568S - SOUTH CENTRAL FL ADMINBurdens </v>
          </cell>
          <cell r="C208" t="str">
            <v>60568S - SOUTH CENTRAL FL ADMIN</v>
          </cell>
          <cell r="D208" t="str">
            <v xml:space="preserve">Burdens </v>
          </cell>
          <cell r="F208">
            <v>15392.66</v>
          </cell>
          <cell r="G208">
            <v>15392.66</v>
          </cell>
          <cell r="H208">
            <v>7696.34</v>
          </cell>
          <cell r="I208">
            <v>11544.66</v>
          </cell>
          <cell r="J208">
            <v>15392.66</v>
          </cell>
          <cell r="K208">
            <v>11544.66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76963.64</v>
          </cell>
          <cell r="S208">
            <v>226618</v>
          </cell>
        </row>
        <row r="209">
          <cell r="A209" t="str">
            <v>60568S - SOUTH CENTRAL FL ADMINExceptional Hours</v>
          </cell>
          <cell r="C209" t="str">
            <v>60568S - SOUTH CENTRAL FL ADMIN</v>
          </cell>
          <cell r="D209" t="str">
            <v>Exceptional Hours</v>
          </cell>
          <cell r="F209">
            <v>7525.83</v>
          </cell>
          <cell r="G209">
            <v>7525.83</v>
          </cell>
          <cell r="H209">
            <v>3762.92</v>
          </cell>
          <cell r="I209">
            <v>5644.44</v>
          </cell>
          <cell r="J209">
            <v>7525.83</v>
          </cell>
          <cell r="K209">
            <v>5644.44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37629.29</v>
          </cell>
          <cell r="S209">
            <v>0</v>
          </cell>
        </row>
        <row r="210">
          <cell r="A210" t="str">
            <v>60568S - SOUTH CENTRAL FL ADMINPayroll Taxes</v>
          </cell>
          <cell r="C210" t="str">
            <v>60568S - SOUTH CENTRAL FL ADMIN</v>
          </cell>
          <cell r="D210" t="str">
            <v>Payroll Taxes</v>
          </cell>
          <cell r="F210">
            <v>4797.7700000000004</v>
          </cell>
          <cell r="G210">
            <v>4797.7700000000004</v>
          </cell>
          <cell r="H210">
            <v>2398.89</v>
          </cell>
          <cell r="I210">
            <v>3598.38</v>
          </cell>
          <cell r="J210">
            <v>4797.7700000000004</v>
          </cell>
          <cell r="K210">
            <v>3598.38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23988.959999999999</v>
          </cell>
          <cell r="S210">
            <v>-77488</v>
          </cell>
        </row>
        <row r="211">
          <cell r="A211" t="str">
            <v>Sum:</v>
          </cell>
          <cell r="B211" t="str">
            <v>60568S</v>
          </cell>
          <cell r="D211" t="str">
            <v>Sum:</v>
          </cell>
          <cell r="F211">
            <v>191495.3</v>
          </cell>
          <cell r="G211">
            <v>151412.87</v>
          </cell>
          <cell r="H211">
            <v>105768.76</v>
          </cell>
          <cell r="I211">
            <v>128591.09</v>
          </cell>
          <cell r="J211">
            <v>151412.87</v>
          </cell>
          <cell r="K211">
            <v>128591.09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857271.98</v>
          </cell>
          <cell r="S211">
            <v>-77488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A212"/>
          <cell r="S212">
            <v>503624.76</v>
          </cell>
        </row>
        <row r="213">
          <cell r="A213" t="str">
            <v>60757S - TRANSMISSION CONST ADMINPayroll</v>
          </cell>
          <cell r="B213" t="str">
            <v>60757S</v>
          </cell>
          <cell r="C213" t="str">
            <v>60757S - TRANSMISSION CONST ADMIN</v>
          </cell>
          <cell r="D213" t="str">
            <v>Payroll</v>
          </cell>
          <cell r="F213">
            <v>1976.48</v>
          </cell>
          <cell r="G213">
            <v>2578.2800000000002</v>
          </cell>
          <cell r="H213">
            <v>930.78</v>
          </cell>
          <cell r="I213">
            <v>3134.62</v>
          </cell>
          <cell r="J213">
            <v>8950.84</v>
          </cell>
          <cell r="K213">
            <v>7038.78</v>
          </cell>
          <cell r="L213">
            <v>7104.45</v>
          </cell>
          <cell r="M213">
            <v>1265.6300000000001</v>
          </cell>
          <cell r="N213">
            <v>656.26</v>
          </cell>
          <cell r="O213">
            <v>6427.5</v>
          </cell>
          <cell r="P213">
            <v>3675.06</v>
          </cell>
          <cell r="Q213">
            <v>5273.22</v>
          </cell>
          <cell r="R213">
            <v>49011.9</v>
          </cell>
          <cell r="S213">
            <v>0</v>
          </cell>
        </row>
        <row r="214">
          <cell r="A214" t="str">
            <v>60757S - TRANSMISSION CONST ADMINBargaining Unit</v>
          </cell>
          <cell r="C214" t="str">
            <v>60757S - TRANSMISSION CONST ADMIN</v>
          </cell>
          <cell r="D214" t="str">
            <v>Bargaining Unit</v>
          </cell>
          <cell r="F214">
            <v>10282.299999999999</v>
          </cell>
          <cell r="G214">
            <v>14251.58</v>
          </cell>
          <cell r="H214">
            <v>8487.07</v>
          </cell>
          <cell r="I214">
            <v>25916.02</v>
          </cell>
          <cell r="J214">
            <v>75683.179999999993</v>
          </cell>
          <cell r="K214">
            <v>58062.06</v>
          </cell>
          <cell r="L214">
            <v>55158.78</v>
          </cell>
          <cell r="M214">
            <v>10685.26</v>
          </cell>
          <cell r="N214">
            <v>8746.89</v>
          </cell>
          <cell r="O214">
            <v>36141.089999999997</v>
          </cell>
          <cell r="P214">
            <v>19308.599999999999</v>
          </cell>
          <cell r="Q214">
            <v>32072.28</v>
          </cell>
          <cell r="R214">
            <v>354795.11</v>
          </cell>
          <cell r="S214">
            <v>0</v>
          </cell>
        </row>
        <row r="215">
          <cell r="A215" t="str">
            <v>60757S - TRANSMISSION CONST ADMINContractors</v>
          </cell>
          <cell r="C215" t="str">
            <v>60757S - TRANSMISSION CONST ADMIN</v>
          </cell>
          <cell r="D215" t="str">
            <v>Contractors</v>
          </cell>
          <cell r="F215">
            <v>28670.74</v>
          </cell>
          <cell r="G215">
            <v>87977.3</v>
          </cell>
          <cell r="H215">
            <v>108476.32</v>
          </cell>
          <cell r="I215">
            <v>61223.38</v>
          </cell>
          <cell r="J215">
            <v>69434.45</v>
          </cell>
          <cell r="K215">
            <v>76075.41</v>
          </cell>
          <cell r="L215">
            <v>24297.360000000001</v>
          </cell>
          <cell r="M215">
            <v>24490.62</v>
          </cell>
          <cell r="N215">
            <v>0</v>
          </cell>
          <cell r="O215">
            <v>74429.55</v>
          </cell>
          <cell r="P215">
            <v>270908.55</v>
          </cell>
          <cell r="Q215">
            <v>302222.53999999998</v>
          </cell>
          <cell r="R215">
            <v>1128206.22</v>
          </cell>
          <cell r="S215">
            <v>73698.240000000005</v>
          </cell>
        </row>
        <row r="216">
          <cell r="A216" t="str">
            <v>60757S - TRANSMISSION CONST ADMINFleet</v>
          </cell>
          <cell r="C216" t="str">
            <v>60757S - TRANSMISSION CONST ADMIN</v>
          </cell>
          <cell r="D216" t="str">
            <v>Fleet</v>
          </cell>
          <cell r="F216">
            <v>51.86</v>
          </cell>
          <cell r="G216">
            <v>1244.6300000000001</v>
          </cell>
          <cell r="H216">
            <v>0</v>
          </cell>
          <cell r="I216">
            <v>0</v>
          </cell>
          <cell r="J216">
            <v>3045.33</v>
          </cell>
          <cell r="K216">
            <v>16210.18</v>
          </cell>
          <cell r="L216">
            <v>34151.26</v>
          </cell>
          <cell r="M216">
            <v>1096.22</v>
          </cell>
          <cell r="N216">
            <v>0</v>
          </cell>
          <cell r="O216">
            <v>10260.91</v>
          </cell>
          <cell r="P216">
            <v>5130.46</v>
          </cell>
          <cell r="Q216">
            <v>5326.56</v>
          </cell>
          <cell r="R216">
            <v>76517.41</v>
          </cell>
        </row>
        <row r="217">
          <cell r="A217" t="str">
            <v>60757S - TRANSMISSION CONST ADMINOther</v>
          </cell>
          <cell r="C217" t="str">
            <v>60757S - TRANSMISSION CONST ADMIN</v>
          </cell>
          <cell r="D217" t="str">
            <v>Other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11933.4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11933.4</v>
          </cell>
        </row>
        <row r="218">
          <cell r="A218" t="str">
            <v xml:space="preserve">60757S - TRANSMISSION CONST ADMINBurdens </v>
          </cell>
          <cell r="C218" t="str">
            <v>60757S - TRANSMISSION CONST ADMIN</v>
          </cell>
          <cell r="D218" t="str">
            <v xml:space="preserve">Burdens </v>
          </cell>
          <cell r="F218">
            <v>3984.1</v>
          </cell>
          <cell r="G218">
            <v>5469.71</v>
          </cell>
          <cell r="H218">
            <v>3060.8</v>
          </cell>
          <cell r="I218">
            <v>9441.4599999999991</v>
          </cell>
          <cell r="J218">
            <v>27506.06</v>
          </cell>
          <cell r="K218">
            <v>21157.78</v>
          </cell>
          <cell r="L218">
            <v>20235.55</v>
          </cell>
          <cell r="M218">
            <v>3884.03</v>
          </cell>
          <cell r="N218">
            <v>3056.02</v>
          </cell>
          <cell r="O218">
            <v>13834.79</v>
          </cell>
          <cell r="P218">
            <v>7469.7</v>
          </cell>
          <cell r="Q218">
            <v>12137.28</v>
          </cell>
          <cell r="R218">
            <v>131237.28</v>
          </cell>
        </row>
        <row r="219">
          <cell r="A219" t="str">
            <v>60757S - TRANSMISSION CONST ADMINExceptional Hours</v>
          </cell>
          <cell r="C219" t="str">
            <v>60757S - TRANSMISSION CONST ADMIN</v>
          </cell>
          <cell r="D219" t="str">
            <v>Exceptional Hours</v>
          </cell>
          <cell r="F219">
            <v>1947.92</v>
          </cell>
          <cell r="G219">
            <v>2674.27</v>
          </cell>
          <cell r="H219">
            <v>1496.5</v>
          </cell>
          <cell r="I219">
            <v>4616.1400000000003</v>
          </cell>
          <cell r="J219">
            <v>13448.34</v>
          </cell>
          <cell r="K219">
            <v>10344.52</v>
          </cell>
          <cell r="L219">
            <v>9893.6299999999992</v>
          </cell>
          <cell r="M219">
            <v>1899</v>
          </cell>
          <cell r="N219">
            <v>1494.16</v>
          </cell>
          <cell r="O219">
            <v>6764.14</v>
          </cell>
          <cell r="P219">
            <v>3652.1</v>
          </cell>
          <cell r="Q219">
            <v>5934.21</v>
          </cell>
          <cell r="R219">
            <v>64164.93</v>
          </cell>
        </row>
        <row r="220">
          <cell r="A220" t="str">
            <v>60757S - TRANSMISSION CONST ADMINPayroll Taxes</v>
          </cell>
          <cell r="C220" t="str">
            <v>60757S - TRANSMISSION CONST ADMIN</v>
          </cell>
          <cell r="D220" t="str">
            <v>Payroll Taxes</v>
          </cell>
          <cell r="F220">
            <v>1241.81</v>
          </cell>
          <cell r="G220">
            <v>1704.87</v>
          </cell>
          <cell r="H220">
            <v>954.03</v>
          </cell>
          <cell r="I220">
            <v>2942.82</v>
          </cell>
          <cell r="J220">
            <v>8573.42</v>
          </cell>
          <cell r="K220">
            <v>6594.72</v>
          </cell>
          <cell r="L220">
            <v>6307.27</v>
          </cell>
          <cell r="M220">
            <v>1210.6199999999999</v>
          </cell>
          <cell r="N220">
            <v>952.54</v>
          </cell>
          <cell r="O220">
            <v>4312.1899999999996</v>
          </cell>
          <cell r="P220">
            <v>2328.2399999999998</v>
          </cell>
          <cell r="Q220">
            <v>3783.1</v>
          </cell>
          <cell r="R220">
            <v>40905.629999999997</v>
          </cell>
          <cell r="S220">
            <v>37248.5</v>
          </cell>
        </row>
        <row r="221">
          <cell r="A221" t="str">
            <v>Sum:</v>
          </cell>
          <cell r="B221" t="str">
            <v>60757S</v>
          </cell>
          <cell r="D221" t="str">
            <v>Sum:</v>
          </cell>
          <cell r="F221">
            <v>48155.21</v>
          </cell>
          <cell r="G221">
            <v>115900.64</v>
          </cell>
          <cell r="H221">
            <v>123405.5</v>
          </cell>
          <cell r="I221">
            <v>107274.44</v>
          </cell>
          <cell r="J221">
            <v>206641.62</v>
          </cell>
          <cell r="K221">
            <v>195483.45</v>
          </cell>
          <cell r="L221">
            <v>169081.7</v>
          </cell>
          <cell r="M221">
            <v>44531.38</v>
          </cell>
          <cell r="N221">
            <v>14905.87</v>
          </cell>
          <cell r="O221">
            <v>152170.17000000001</v>
          </cell>
          <cell r="P221">
            <v>312472.71000000002</v>
          </cell>
          <cell r="Q221">
            <v>366749.19</v>
          </cell>
          <cell r="R221">
            <v>1856771.88</v>
          </cell>
          <cell r="S221">
            <v>0</v>
          </cell>
        </row>
        <row r="222">
          <cell r="A222"/>
          <cell r="S222">
            <v>168521.35</v>
          </cell>
        </row>
        <row r="223">
          <cell r="A223" t="str">
            <v>60906S - TRANSMISSION ENG ADMINPayroll</v>
          </cell>
          <cell r="B223" t="str">
            <v>60906S</v>
          </cell>
          <cell r="C223" t="str">
            <v>60906S - TRANSMISSION ENG ADMIN</v>
          </cell>
          <cell r="D223" t="str">
            <v>Payroll</v>
          </cell>
          <cell r="F223">
            <v>28291.45</v>
          </cell>
          <cell r="G223">
            <v>24831.45</v>
          </cell>
          <cell r="H223">
            <v>34203.71</v>
          </cell>
          <cell r="I223">
            <v>45372.27</v>
          </cell>
          <cell r="J223">
            <v>41347.78</v>
          </cell>
          <cell r="K223">
            <v>29857.91</v>
          </cell>
          <cell r="L223">
            <v>27849.31</v>
          </cell>
          <cell r="M223">
            <v>31343.85</v>
          </cell>
          <cell r="N223">
            <v>35879.040000000001</v>
          </cell>
          <cell r="O223">
            <v>39549.660000000003</v>
          </cell>
          <cell r="P223">
            <v>49508</v>
          </cell>
          <cell r="Q223">
            <v>61459.25</v>
          </cell>
          <cell r="R223">
            <v>449493.68</v>
          </cell>
          <cell r="S223">
            <v>0</v>
          </cell>
        </row>
        <row r="224">
          <cell r="A224" t="str">
            <v>60906S - TRANSMISSION ENG ADMINContractors</v>
          </cell>
          <cell r="C224" t="str">
            <v>60906S - TRANSMISSION ENG ADMIN</v>
          </cell>
          <cell r="D224" t="str">
            <v>Contractors</v>
          </cell>
          <cell r="F224">
            <v>5059.5</v>
          </cell>
          <cell r="G224">
            <v>8014.5</v>
          </cell>
          <cell r="H224">
            <v>11459.34</v>
          </cell>
          <cell r="I224">
            <v>21752.67</v>
          </cell>
          <cell r="J224">
            <v>57906.76</v>
          </cell>
          <cell r="K224">
            <v>56908.38</v>
          </cell>
          <cell r="L224">
            <v>57123.58</v>
          </cell>
          <cell r="M224">
            <v>57904.59</v>
          </cell>
          <cell r="N224">
            <v>57375.66</v>
          </cell>
          <cell r="O224">
            <v>18457.28</v>
          </cell>
          <cell r="P224">
            <v>10050.23</v>
          </cell>
          <cell r="Q224">
            <v>5147.92</v>
          </cell>
          <cell r="R224">
            <v>367160.41</v>
          </cell>
          <cell r="S224">
            <v>192218.18</v>
          </cell>
        </row>
        <row r="225">
          <cell r="A225" t="str">
            <v>60906S - TRANSMISSION ENG ADMINMaterials w/ burdens</v>
          </cell>
          <cell r="C225" t="str">
            <v>60906S - TRANSMISSION ENG ADMIN</v>
          </cell>
          <cell r="D225" t="str">
            <v>Materials w/ burdens</v>
          </cell>
          <cell r="F225">
            <v>63717.760000000002</v>
          </cell>
          <cell r="G225">
            <v>0</v>
          </cell>
          <cell r="H225">
            <v>416556.72</v>
          </cell>
          <cell r="I225">
            <v>1402971.21</v>
          </cell>
          <cell r="J225">
            <v>551794.14</v>
          </cell>
          <cell r="K225">
            <v>16071.32</v>
          </cell>
          <cell r="L225">
            <v>21537.65</v>
          </cell>
          <cell r="M225">
            <v>381422.09</v>
          </cell>
          <cell r="N225">
            <v>126913.12</v>
          </cell>
          <cell r="O225">
            <v>238681.81</v>
          </cell>
          <cell r="P225">
            <v>32935.08</v>
          </cell>
          <cell r="Q225">
            <v>35601.14</v>
          </cell>
          <cell r="R225">
            <v>3288202.04</v>
          </cell>
          <cell r="S225">
            <v>192218.18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60906S - TRANSMISSION ENG ADMINOther</v>
          </cell>
          <cell r="C226" t="str">
            <v>60906S - TRANSMISSION ENG ADMIN</v>
          </cell>
          <cell r="D226" t="str">
            <v>Other</v>
          </cell>
          <cell r="F226">
            <v>0</v>
          </cell>
          <cell r="G226">
            <v>263.16000000000003</v>
          </cell>
          <cell r="H226">
            <v>2719.3</v>
          </cell>
          <cell r="I226">
            <v>2017.54</v>
          </cell>
          <cell r="J226">
            <v>17065</v>
          </cell>
          <cell r="K226">
            <v>28500</v>
          </cell>
          <cell r="L226">
            <v>6200</v>
          </cell>
          <cell r="M226">
            <v>5000</v>
          </cell>
          <cell r="N226">
            <v>0</v>
          </cell>
          <cell r="O226">
            <v>500000</v>
          </cell>
          <cell r="P226">
            <v>5000</v>
          </cell>
          <cell r="Q226">
            <v>182203.39</v>
          </cell>
          <cell r="R226">
            <v>748968.39</v>
          </cell>
          <cell r="S226">
            <v>512688.36</v>
          </cell>
        </row>
        <row r="227">
          <cell r="A227" t="str">
            <v xml:space="preserve">60906S - TRANSMISSION ENG ADMINBurdens </v>
          </cell>
          <cell r="C227" t="str">
            <v>60906S - TRANSMISSION ENG ADMIN</v>
          </cell>
          <cell r="D227" t="str">
            <v xml:space="preserve">Burdens </v>
          </cell>
          <cell r="F227">
            <v>9194.74</v>
          </cell>
          <cell r="G227">
            <v>8070.23</v>
          </cell>
          <cell r="H227">
            <v>11116.22</v>
          </cell>
          <cell r="I227">
            <v>14745.99</v>
          </cell>
          <cell r="J227">
            <v>13438.03</v>
          </cell>
          <cell r="K227">
            <v>9703.85</v>
          </cell>
          <cell r="L227">
            <v>9051.02</v>
          </cell>
          <cell r="M227">
            <v>10186.75</v>
          </cell>
          <cell r="N227">
            <v>11660.7</v>
          </cell>
          <cell r="O227">
            <v>12853.63</v>
          </cell>
          <cell r="P227">
            <v>16090.11</v>
          </cell>
          <cell r="Q227">
            <v>19974.27</v>
          </cell>
          <cell r="R227">
            <v>146085.54</v>
          </cell>
          <cell r="S227">
            <v>0</v>
          </cell>
        </row>
        <row r="228">
          <cell r="A228" t="str">
            <v>60906S - TRANSMISSION ENG ADMINExceptional Hours</v>
          </cell>
          <cell r="C228" t="str">
            <v>60906S - TRANSMISSION ENG ADMIN</v>
          </cell>
          <cell r="D228" t="str">
            <v>Exceptional Hours</v>
          </cell>
          <cell r="F228">
            <v>4495.49</v>
          </cell>
          <cell r="G228">
            <v>3945.72</v>
          </cell>
          <cell r="H228">
            <v>5434.96</v>
          </cell>
          <cell r="I228">
            <v>7209.64</v>
          </cell>
          <cell r="J228">
            <v>6570.15</v>
          </cell>
          <cell r="K228">
            <v>4744.42</v>
          </cell>
          <cell r="L228">
            <v>4425.2299999999996</v>
          </cell>
          <cell r="M228">
            <v>4980.5200000000004</v>
          </cell>
          <cell r="N228">
            <v>5701.17</v>
          </cell>
          <cell r="O228">
            <v>6284.44</v>
          </cell>
          <cell r="P228">
            <v>7866.81</v>
          </cell>
          <cell r="Q228">
            <v>9765.86</v>
          </cell>
          <cell r="R228">
            <v>71424.41</v>
          </cell>
          <cell r="S228">
            <v>0</v>
          </cell>
        </row>
        <row r="229">
          <cell r="A229" t="str">
            <v>60906S - TRANSMISSION ENG ADMINPayroll Taxes</v>
          </cell>
          <cell r="C229" t="str">
            <v>60906S - TRANSMISSION ENG ADMIN</v>
          </cell>
          <cell r="D229" t="str">
            <v>Payroll Taxes</v>
          </cell>
          <cell r="F229">
            <v>2865.93</v>
          </cell>
          <cell r="G229">
            <v>2515.42</v>
          </cell>
          <cell r="H229">
            <v>3464.83</v>
          </cell>
          <cell r="I229">
            <v>4596.21</v>
          </cell>
          <cell r="J229">
            <v>4188.5200000000004</v>
          </cell>
          <cell r="K229">
            <v>3024.6</v>
          </cell>
          <cell r="L229">
            <v>2821.11</v>
          </cell>
          <cell r="M229">
            <v>3175.11</v>
          </cell>
          <cell r="N229">
            <v>3634.54</v>
          </cell>
          <cell r="O229">
            <v>4006.37</v>
          </cell>
          <cell r="P229">
            <v>5015.1499999999996</v>
          </cell>
          <cell r="Q229">
            <v>6225.83</v>
          </cell>
          <cell r="R229">
            <v>45533.62</v>
          </cell>
          <cell r="S229">
            <v>57615.57</v>
          </cell>
        </row>
        <row r="230">
          <cell r="A230" t="str">
            <v>Sum:</v>
          </cell>
          <cell r="B230" t="str">
            <v>60906S</v>
          </cell>
          <cell r="D230" t="str">
            <v>Sum:</v>
          </cell>
          <cell r="F230">
            <v>113624.87</v>
          </cell>
          <cell r="G230">
            <v>47640.480000000003</v>
          </cell>
          <cell r="H230">
            <v>484955.08</v>
          </cell>
          <cell r="I230">
            <v>1498665.53</v>
          </cell>
          <cell r="J230">
            <v>692310.38</v>
          </cell>
          <cell r="K230">
            <v>148810.48000000001</v>
          </cell>
          <cell r="L230">
            <v>129007.9</v>
          </cell>
          <cell r="M230">
            <v>494012.91</v>
          </cell>
          <cell r="N230">
            <v>241164.23</v>
          </cell>
          <cell r="O230">
            <v>819833.19</v>
          </cell>
          <cell r="P230">
            <v>126465.38</v>
          </cell>
          <cell r="Q230">
            <v>320377.65999999997</v>
          </cell>
          <cell r="R230">
            <v>5116868.09</v>
          </cell>
        </row>
        <row r="231">
          <cell r="A231"/>
        </row>
        <row r="232">
          <cell r="A232" t="str">
            <v>Sum:</v>
          </cell>
          <cell r="D232" t="str">
            <v>Sum:</v>
          </cell>
          <cell r="F232">
            <v>627400.30000000005</v>
          </cell>
          <cell r="G232">
            <v>623785.18999999994</v>
          </cell>
          <cell r="H232">
            <v>1181359.3799999999</v>
          </cell>
          <cell r="I232">
            <v>2112934.63</v>
          </cell>
          <cell r="J232">
            <v>1333175.1100000001</v>
          </cell>
          <cell r="K232">
            <v>848782.44</v>
          </cell>
          <cell r="L232">
            <v>601395.17000000004</v>
          </cell>
          <cell r="M232">
            <v>768522.32</v>
          </cell>
          <cell r="N232">
            <v>495485.5</v>
          </cell>
          <cell r="O232">
            <v>1178620.07</v>
          </cell>
          <cell r="P232">
            <v>589765.56999999995</v>
          </cell>
          <cell r="Q232">
            <v>794933.28</v>
          </cell>
          <cell r="R232">
            <v>11156158.960000001</v>
          </cell>
        </row>
        <row r="233">
          <cell r="A233" t="str">
            <v>Sum:</v>
          </cell>
          <cell r="D233" t="str">
            <v>Sum:</v>
          </cell>
          <cell r="F233">
            <v>986804.81</v>
          </cell>
          <cell r="G233">
            <v>859437.29</v>
          </cell>
          <cell r="H233">
            <v>1482002.12</v>
          </cell>
          <cell r="I233">
            <v>2174863.71</v>
          </cell>
          <cell r="J233">
            <v>1731435.61</v>
          </cell>
          <cell r="K233">
            <v>1113858.5900000001</v>
          </cell>
          <cell r="L233">
            <v>634285.05000000005</v>
          </cell>
          <cell r="M233">
            <v>792722.53</v>
          </cell>
          <cell r="N233">
            <v>440106.22</v>
          </cell>
          <cell r="O233">
            <v>1200254.6100000001</v>
          </cell>
          <cell r="P233">
            <v>508188.25</v>
          </cell>
          <cell r="Q233">
            <v>714618.59</v>
          </cell>
          <cell r="R233">
            <v>12638577.380000001</v>
          </cell>
        </row>
        <row r="283">
          <cell r="B283" t="str">
            <v>Org Id</v>
          </cell>
          <cell r="C283" t="str">
            <v>Charge By</v>
          </cell>
          <cell r="D283" t="str">
            <v>Resource Group</v>
          </cell>
          <cell r="F283">
            <v>37625</v>
          </cell>
          <cell r="G283">
            <v>37656</v>
          </cell>
          <cell r="H283">
            <v>37684</v>
          </cell>
          <cell r="I283">
            <v>37715</v>
          </cell>
          <cell r="J283">
            <v>37745</v>
          </cell>
          <cell r="K283">
            <v>37776</v>
          </cell>
          <cell r="L283">
            <v>37806</v>
          </cell>
          <cell r="M283">
            <v>37837</v>
          </cell>
          <cell r="N283">
            <v>37868</v>
          </cell>
          <cell r="O283">
            <v>37898</v>
          </cell>
          <cell r="P283">
            <v>37929</v>
          </cell>
          <cell r="Q283">
            <v>37959</v>
          </cell>
          <cell r="R283" t="str">
            <v>2004 TOTAL CHARGE BY BUDGET</v>
          </cell>
          <cell r="T283" t="str">
            <v>Projection</v>
          </cell>
        </row>
        <row r="284">
          <cell r="A284" t="str">
            <v>60379S - SOUTH COASTALPayroll</v>
          </cell>
          <cell r="B284" t="str">
            <v>60379S</v>
          </cell>
          <cell r="C284" t="str">
            <v>60379S - SOUTH COASTAL</v>
          </cell>
          <cell r="D284" t="str">
            <v>Payroll</v>
          </cell>
          <cell r="F284">
            <v>48121</v>
          </cell>
          <cell r="G284">
            <v>51559</v>
          </cell>
          <cell r="H284">
            <v>54998</v>
          </cell>
          <cell r="I284">
            <v>58436</v>
          </cell>
          <cell r="J284">
            <v>61873</v>
          </cell>
          <cell r="K284">
            <v>58436</v>
          </cell>
          <cell r="L284">
            <v>61873</v>
          </cell>
          <cell r="M284">
            <v>58436</v>
          </cell>
          <cell r="N284">
            <v>58436</v>
          </cell>
          <cell r="O284">
            <v>58436</v>
          </cell>
          <cell r="P284">
            <v>58436</v>
          </cell>
          <cell r="Q284">
            <v>58436</v>
          </cell>
          <cell r="R284">
            <v>687476</v>
          </cell>
          <cell r="T284">
            <v>585316.28</v>
          </cell>
        </row>
        <row r="285">
          <cell r="A285" t="str">
            <v>60379S - SOUTH COASTALBargaining Unit</v>
          </cell>
          <cell r="C285" t="str">
            <v>60379S - SOUTH COASTAL</v>
          </cell>
          <cell r="D285" t="str">
            <v>Bargaining Unit</v>
          </cell>
          <cell r="F285">
            <v>77388</v>
          </cell>
          <cell r="G285">
            <v>82916</v>
          </cell>
          <cell r="H285">
            <v>88444</v>
          </cell>
          <cell r="I285">
            <v>93973</v>
          </cell>
          <cell r="J285">
            <v>99501</v>
          </cell>
          <cell r="K285">
            <v>93973</v>
          </cell>
          <cell r="L285">
            <v>99501</v>
          </cell>
          <cell r="M285">
            <v>93973</v>
          </cell>
          <cell r="N285">
            <v>93973</v>
          </cell>
          <cell r="O285">
            <v>93973</v>
          </cell>
          <cell r="P285">
            <v>93973</v>
          </cell>
          <cell r="Q285">
            <v>93973</v>
          </cell>
          <cell r="R285">
            <v>1105561</v>
          </cell>
          <cell r="T285">
            <v>12093.01</v>
          </cell>
        </row>
        <row r="286">
          <cell r="A286" t="str">
            <v>60379S - SOUTH COASTALBargaining Unit OT</v>
          </cell>
          <cell r="C286" t="str">
            <v>60379S - SOUTH COASTAL</v>
          </cell>
          <cell r="D286" t="str">
            <v>Bargaining Unit OT</v>
          </cell>
          <cell r="F286">
            <v>14214</v>
          </cell>
          <cell r="G286">
            <v>14736</v>
          </cell>
          <cell r="H286">
            <v>15086</v>
          </cell>
          <cell r="I286">
            <v>15791</v>
          </cell>
          <cell r="J286">
            <v>14562</v>
          </cell>
          <cell r="K286">
            <v>13332</v>
          </cell>
          <cell r="L286">
            <v>14034</v>
          </cell>
          <cell r="M286">
            <v>13332</v>
          </cell>
          <cell r="N286">
            <v>13859</v>
          </cell>
          <cell r="O286">
            <v>15791</v>
          </cell>
          <cell r="P286">
            <v>15440</v>
          </cell>
          <cell r="Q286">
            <v>15264</v>
          </cell>
          <cell r="R286">
            <v>175441</v>
          </cell>
          <cell r="T286">
            <v>1517250.58</v>
          </cell>
        </row>
        <row r="287">
          <cell r="A287" t="str">
            <v>60379S - SOUTH COASTALContractors</v>
          </cell>
          <cell r="C287" t="str">
            <v>60379S - SOUTH COASTAL</v>
          </cell>
          <cell r="D287" t="str">
            <v>Contractors</v>
          </cell>
          <cell r="F287">
            <v>158924</v>
          </cell>
          <cell r="G287">
            <v>164812</v>
          </cell>
          <cell r="H287">
            <v>168736</v>
          </cell>
          <cell r="I287">
            <v>176582</v>
          </cell>
          <cell r="J287">
            <v>162848</v>
          </cell>
          <cell r="K287">
            <v>149114</v>
          </cell>
          <cell r="L287">
            <v>156963</v>
          </cell>
          <cell r="M287">
            <v>149114</v>
          </cell>
          <cell r="N287">
            <v>155001</v>
          </cell>
          <cell r="O287">
            <v>176582</v>
          </cell>
          <cell r="P287">
            <v>172660</v>
          </cell>
          <cell r="Q287">
            <v>170695</v>
          </cell>
          <cell r="R287">
            <v>1962031</v>
          </cell>
          <cell r="T287">
            <v>263389.90000000002</v>
          </cell>
        </row>
        <row r="288">
          <cell r="A288" t="str">
            <v>60379S - SOUTH COASTALMaterials w/ burdens</v>
          </cell>
          <cell r="C288" t="str">
            <v>60379S - SOUTH COASTAL</v>
          </cell>
          <cell r="D288" t="str">
            <v>Materials w/ burdens</v>
          </cell>
          <cell r="F288">
            <v>125140</v>
          </cell>
          <cell r="G288">
            <v>129773</v>
          </cell>
          <cell r="H288">
            <v>132862</v>
          </cell>
          <cell r="I288">
            <v>139041</v>
          </cell>
          <cell r="J288">
            <v>128232</v>
          </cell>
          <cell r="K288">
            <v>117413</v>
          </cell>
          <cell r="L288">
            <v>123596</v>
          </cell>
          <cell r="M288">
            <v>117413</v>
          </cell>
          <cell r="N288">
            <v>122049</v>
          </cell>
          <cell r="O288">
            <v>139041</v>
          </cell>
          <cell r="P288">
            <v>135953</v>
          </cell>
          <cell r="Q288">
            <v>134410</v>
          </cell>
          <cell r="R288">
            <v>1544922</v>
          </cell>
          <cell r="T288">
            <v>1707374</v>
          </cell>
        </row>
        <row r="289">
          <cell r="A289" t="str">
            <v>60379S - SOUTH COASTALFleet</v>
          </cell>
          <cell r="C289" t="str">
            <v>60379S - SOUTH COASTAL</v>
          </cell>
          <cell r="D289" t="str">
            <v>Fleet</v>
          </cell>
          <cell r="F289">
            <v>37233</v>
          </cell>
          <cell r="G289">
            <v>39892</v>
          </cell>
          <cell r="H289">
            <v>42554</v>
          </cell>
          <cell r="I289">
            <v>45213</v>
          </cell>
          <cell r="J289">
            <v>47871</v>
          </cell>
          <cell r="K289">
            <v>45213</v>
          </cell>
          <cell r="L289">
            <v>47871</v>
          </cell>
          <cell r="M289">
            <v>45213</v>
          </cell>
          <cell r="N289">
            <v>45213</v>
          </cell>
          <cell r="O289">
            <v>45213</v>
          </cell>
          <cell r="P289">
            <v>45213</v>
          </cell>
          <cell r="Q289">
            <v>45213</v>
          </cell>
          <cell r="R289">
            <v>531912</v>
          </cell>
          <cell r="T289">
            <v>2189065.36</v>
          </cell>
        </row>
        <row r="290">
          <cell r="A290" t="str">
            <v>60379S - SOUTH COASTALOther</v>
          </cell>
          <cell r="C290" t="str">
            <v>60379S - SOUTH COASTAL</v>
          </cell>
          <cell r="D290" t="str">
            <v>Other</v>
          </cell>
          <cell r="F290">
            <v>2786</v>
          </cell>
          <cell r="G290">
            <v>2889</v>
          </cell>
          <cell r="H290">
            <v>2959</v>
          </cell>
          <cell r="I290">
            <v>3098</v>
          </cell>
          <cell r="J290">
            <v>2854</v>
          </cell>
          <cell r="K290">
            <v>2618</v>
          </cell>
          <cell r="L290">
            <v>2753</v>
          </cell>
          <cell r="M290">
            <v>2618</v>
          </cell>
          <cell r="N290">
            <v>2717</v>
          </cell>
          <cell r="O290">
            <v>3098</v>
          </cell>
          <cell r="P290">
            <v>3028</v>
          </cell>
          <cell r="Q290">
            <v>2992</v>
          </cell>
          <cell r="R290">
            <v>34410</v>
          </cell>
          <cell r="T290">
            <v>3896439.36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60379S - SOUTH COASTALCIAC</v>
          </cell>
          <cell r="C291" t="str">
            <v>60379S - SOUTH COASTAL</v>
          </cell>
          <cell r="D291" t="str">
            <v>CIAC</v>
          </cell>
          <cell r="F291">
            <v>-135343</v>
          </cell>
          <cell r="G291">
            <v>-140356</v>
          </cell>
          <cell r="H291">
            <v>-143698</v>
          </cell>
          <cell r="I291">
            <v>-150381</v>
          </cell>
          <cell r="J291">
            <v>-138684</v>
          </cell>
          <cell r="K291">
            <v>-126989</v>
          </cell>
          <cell r="L291">
            <v>-133672</v>
          </cell>
          <cell r="M291">
            <v>-126989</v>
          </cell>
          <cell r="N291">
            <v>-132002</v>
          </cell>
          <cell r="O291">
            <v>-150381</v>
          </cell>
          <cell r="P291">
            <v>-147039</v>
          </cell>
          <cell r="Q291">
            <v>-145368</v>
          </cell>
          <cell r="R291">
            <v>-1670902</v>
          </cell>
          <cell r="T291">
            <v>806815.92</v>
          </cell>
        </row>
        <row r="292">
          <cell r="A292" t="str">
            <v>Sum:</v>
          </cell>
          <cell r="B292" t="str">
            <v>60379S</v>
          </cell>
          <cell r="D292" t="str">
            <v>Sum:</v>
          </cell>
          <cell r="F292">
            <v>328463</v>
          </cell>
          <cell r="G292">
            <v>346221</v>
          </cell>
          <cell r="H292">
            <v>361941</v>
          </cell>
          <cell r="I292">
            <v>381753</v>
          </cell>
          <cell r="J292">
            <v>379057</v>
          </cell>
          <cell r="K292">
            <v>353110</v>
          </cell>
          <cell r="L292">
            <v>372919</v>
          </cell>
          <cell r="M292">
            <v>353110</v>
          </cell>
          <cell r="N292">
            <v>359246</v>
          </cell>
          <cell r="O292">
            <v>381753</v>
          </cell>
          <cell r="P292">
            <v>377664</v>
          </cell>
          <cell r="Q292">
            <v>375615</v>
          </cell>
          <cell r="R292">
            <v>4370851</v>
          </cell>
          <cell r="T292">
            <v>-1142330.08</v>
          </cell>
        </row>
        <row r="293">
          <cell r="A293"/>
          <cell r="T293">
            <v>-1922366.04</v>
          </cell>
        </row>
        <row r="294">
          <cell r="A294" t="str">
            <v>60413S - NORTH CENT FL ADMINPayroll</v>
          </cell>
          <cell r="B294" t="str">
            <v>60413S</v>
          </cell>
          <cell r="C294" t="str">
            <v>60413S - NORTH CENT FL ADMIN</v>
          </cell>
          <cell r="D294" t="str">
            <v>Payroll</v>
          </cell>
          <cell r="F294">
            <v>90053</v>
          </cell>
          <cell r="G294">
            <v>90053</v>
          </cell>
          <cell r="H294">
            <v>105395</v>
          </cell>
          <cell r="I294">
            <v>106447</v>
          </cell>
          <cell r="J294">
            <v>105856</v>
          </cell>
          <cell r="K294">
            <v>91099</v>
          </cell>
          <cell r="L294">
            <v>136245</v>
          </cell>
          <cell r="M294">
            <v>91099</v>
          </cell>
          <cell r="N294">
            <v>91099</v>
          </cell>
          <cell r="O294">
            <v>91099</v>
          </cell>
          <cell r="P294">
            <v>91099</v>
          </cell>
          <cell r="Q294">
            <v>90842</v>
          </cell>
          <cell r="R294">
            <v>1180386</v>
          </cell>
          <cell r="T294">
            <v>4016609</v>
          </cell>
        </row>
        <row r="295">
          <cell r="A295" t="str">
            <v>60413S - NORTH CENT FL ADMINPayroll OT</v>
          </cell>
          <cell r="C295" t="str">
            <v>60413S - NORTH CENT FL ADMIN</v>
          </cell>
          <cell r="D295" t="str">
            <v>Payroll OT</v>
          </cell>
          <cell r="F295">
            <v>5041</v>
          </cell>
          <cell r="G295">
            <v>5041</v>
          </cell>
          <cell r="H295">
            <v>5208</v>
          </cell>
          <cell r="I295">
            <v>5728</v>
          </cell>
          <cell r="J295">
            <v>5214</v>
          </cell>
          <cell r="K295">
            <v>5052</v>
          </cell>
          <cell r="L295">
            <v>5541</v>
          </cell>
          <cell r="M295">
            <v>5563</v>
          </cell>
          <cell r="N295">
            <v>5052</v>
          </cell>
          <cell r="O295">
            <v>5052</v>
          </cell>
          <cell r="P295">
            <v>5563</v>
          </cell>
          <cell r="Q295">
            <v>5560</v>
          </cell>
          <cell r="R295">
            <v>63615</v>
          </cell>
        </row>
        <row r="296">
          <cell r="A296" t="str">
            <v>60413S - NORTH CENT FL ADMINBargaining Unit</v>
          </cell>
          <cell r="C296" t="str">
            <v>60413S - NORTH CENT FL ADMIN</v>
          </cell>
          <cell r="D296" t="str">
            <v>Bargaining Unit</v>
          </cell>
          <cell r="F296">
            <v>163439</v>
          </cell>
          <cell r="G296">
            <v>163439</v>
          </cell>
          <cell r="H296">
            <v>191286</v>
          </cell>
          <cell r="I296">
            <v>193190</v>
          </cell>
          <cell r="J296">
            <v>192117</v>
          </cell>
          <cell r="K296">
            <v>165343</v>
          </cell>
          <cell r="L296">
            <v>247275</v>
          </cell>
          <cell r="M296">
            <v>165343</v>
          </cell>
          <cell r="N296">
            <v>165343</v>
          </cell>
          <cell r="O296">
            <v>165343</v>
          </cell>
          <cell r="P296">
            <v>165343</v>
          </cell>
          <cell r="Q296">
            <v>164875</v>
          </cell>
          <cell r="R296">
            <v>2142336</v>
          </cell>
          <cell r="T296">
            <v>304980.39</v>
          </cell>
        </row>
        <row r="297">
          <cell r="A297" t="str">
            <v>60413S - NORTH CENT FL ADMINBargaining Unit OT</v>
          </cell>
          <cell r="C297" t="str">
            <v>60413S - NORTH CENT FL ADMIN</v>
          </cell>
          <cell r="D297" t="str">
            <v>Bargaining Unit OT</v>
          </cell>
          <cell r="F297">
            <v>16389</v>
          </cell>
          <cell r="G297">
            <v>16389</v>
          </cell>
          <cell r="H297">
            <v>16928</v>
          </cell>
          <cell r="I297">
            <v>18617</v>
          </cell>
          <cell r="J297">
            <v>16943</v>
          </cell>
          <cell r="K297">
            <v>16425</v>
          </cell>
          <cell r="L297">
            <v>18009</v>
          </cell>
          <cell r="M297">
            <v>18080</v>
          </cell>
          <cell r="N297">
            <v>16425</v>
          </cell>
          <cell r="O297">
            <v>16425</v>
          </cell>
          <cell r="P297">
            <v>18080</v>
          </cell>
          <cell r="Q297">
            <v>18073</v>
          </cell>
          <cell r="R297">
            <v>206783</v>
          </cell>
          <cell r="T297">
            <v>0</v>
          </cell>
        </row>
        <row r="298">
          <cell r="A298" t="str">
            <v>60413S - NORTH CENT FL ADMINContractors</v>
          </cell>
          <cell r="C298" t="str">
            <v>60413S - NORTH CENT FL ADMIN</v>
          </cell>
          <cell r="D298" t="str">
            <v>Contractors</v>
          </cell>
          <cell r="F298">
            <v>243338</v>
          </cell>
          <cell r="G298">
            <v>243338</v>
          </cell>
          <cell r="H298">
            <v>251321</v>
          </cell>
          <cell r="I298">
            <v>276424</v>
          </cell>
          <cell r="J298">
            <v>251557</v>
          </cell>
          <cell r="K298">
            <v>243885</v>
          </cell>
          <cell r="L298">
            <v>267371</v>
          </cell>
          <cell r="M298">
            <v>268440</v>
          </cell>
          <cell r="N298">
            <v>243885</v>
          </cell>
          <cell r="O298">
            <v>243885</v>
          </cell>
          <cell r="P298">
            <v>268440</v>
          </cell>
          <cell r="Q298">
            <v>268308</v>
          </cell>
          <cell r="R298">
            <v>3070192</v>
          </cell>
          <cell r="T298">
            <v>2248314.98</v>
          </cell>
        </row>
        <row r="299">
          <cell r="A299" t="str">
            <v>60413S - NORTH CENT FL ADMINMaterials w/ burdens</v>
          </cell>
          <cell r="C299" t="str">
            <v>60413S - NORTH CENT FL ADMIN</v>
          </cell>
          <cell r="D299" t="str">
            <v>Materials w/ burdens</v>
          </cell>
          <cell r="F299">
            <v>355700</v>
          </cell>
          <cell r="G299">
            <v>355700</v>
          </cell>
          <cell r="H299">
            <v>367370</v>
          </cell>
          <cell r="I299">
            <v>404062</v>
          </cell>
          <cell r="J299">
            <v>367719</v>
          </cell>
          <cell r="K299">
            <v>356497</v>
          </cell>
          <cell r="L299">
            <v>390829</v>
          </cell>
          <cell r="M299">
            <v>392396</v>
          </cell>
          <cell r="N299">
            <v>356497</v>
          </cell>
          <cell r="O299">
            <v>356497</v>
          </cell>
          <cell r="P299">
            <v>392396</v>
          </cell>
          <cell r="Q299">
            <v>392202</v>
          </cell>
          <cell r="R299">
            <v>4487865</v>
          </cell>
          <cell r="T299">
            <v>281699.03000000003</v>
          </cell>
        </row>
        <row r="300">
          <cell r="A300" t="str">
            <v>60413S - NORTH CENT FL ADMINFleet</v>
          </cell>
          <cell r="C300" t="str">
            <v>60413S - NORTH CENT FL ADMIN</v>
          </cell>
          <cell r="D300" t="str">
            <v>Fleet</v>
          </cell>
          <cell r="F300">
            <v>79277</v>
          </cell>
          <cell r="G300">
            <v>79277</v>
          </cell>
          <cell r="H300">
            <v>92787</v>
          </cell>
          <cell r="I300">
            <v>93709</v>
          </cell>
          <cell r="J300">
            <v>93189</v>
          </cell>
          <cell r="K300">
            <v>80198</v>
          </cell>
          <cell r="L300">
            <v>119943</v>
          </cell>
          <cell r="M300">
            <v>80198</v>
          </cell>
          <cell r="N300">
            <v>80198</v>
          </cell>
          <cell r="O300">
            <v>80198</v>
          </cell>
          <cell r="P300">
            <v>80198</v>
          </cell>
          <cell r="Q300">
            <v>79978</v>
          </cell>
          <cell r="R300">
            <v>1039150</v>
          </cell>
          <cell r="T300">
            <v>2531817.96</v>
          </cell>
        </row>
        <row r="301">
          <cell r="A301" t="str">
            <v>60413S - NORTH CENT FL ADMINOther</v>
          </cell>
          <cell r="C301" t="str">
            <v>60413S - NORTH CENT FL ADMIN</v>
          </cell>
          <cell r="D301" t="str">
            <v>Other</v>
          </cell>
          <cell r="F301">
            <v>5292</v>
          </cell>
          <cell r="G301">
            <v>5292</v>
          </cell>
          <cell r="H301">
            <v>5462</v>
          </cell>
          <cell r="I301">
            <v>6006</v>
          </cell>
          <cell r="J301">
            <v>5467</v>
          </cell>
          <cell r="K301">
            <v>5304</v>
          </cell>
          <cell r="L301">
            <v>5815</v>
          </cell>
          <cell r="M301">
            <v>5836</v>
          </cell>
          <cell r="N301">
            <v>5304</v>
          </cell>
          <cell r="O301">
            <v>5304</v>
          </cell>
          <cell r="P301">
            <v>5836</v>
          </cell>
          <cell r="Q301">
            <v>5830</v>
          </cell>
          <cell r="R301">
            <v>66748</v>
          </cell>
          <cell r="T301">
            <v>4669240.49</v>
          </cell>
        </row>
        <row r="302">
          <cell r="A302" t="str">
            <v>60413S - NORTH CENT FL ADMINCIAC</v>
          </cell>
          <cell r="C302" t="str">
            <v>60413S - NORTH CENT FL ADMIN</v>
          </cell>
          <cell r="D302" t="str">
            <v>CIAC</v>
          </cell>
          <cell r="F302">
            <v>-335893</v>
          </cell>
          <cell r="G302">
            <v>-335893</v>
          </cell>
          <cell r="H302">
            <v>-346912</v>
          </cell>
          <cell r="I302">
            <v>-381562</v>
          </cell>
          <cell r="J302">
            <v>-347241</v>
          </cell>
          <cell r="K302">
            <v>-336647</v>
          </cell>
          <cell r="L302">
            <v>-369064</v>
          </cell>
          <cell r="M302">
            <v>-370544</v>
          </cell>
          <cell r="N302">
            <v>-336647</v>
          </cell>
          <cell r="O302">
            <v>-336647</v>
          </cell>
          <cell r="P302">
            <v>-370544</v>
          </cell>
          <cell r="Q302">
            <v>-370362</v>
          </cell>
          <cell r="R302">
            <v>-4237956</v>
          </cell>
          <cell r="T302">
            <v>974207.12</v>
          </cell>
        </row>
        <row r="303">
          <cell r="A303" t="str">
            <v>Sum:</v>
          </cell>
          <cell r="B303" t="str">
            <v>60413S</v>
          </cell>
          <cell r="D303" t="str">
            <v>Sum:</v>
          </cell>
          <cell r="F303">
            <v>622636</v>
          </cell>
          <cell r="G303">
            <v>622636</v>
          </cell>
          <cell r="H303">
            <v>688845</v>
          </cell>
          <cell r="I303">
            <v>722621</v>
          </cell>
          <cell r="J303">
            <v>690821</v>
          </cell>
          <cell r="K303">
            <v>627156</v>
          </cell>
          <cell r="L303">
            <v>821964</v>
          </cell>
          <cell r="M303">
            <v>656411</v>
          </cell>
          <cell r="N303">
            <v>627156</v>
          </cell>
          <cell r="O303">
            <v>627156</v>
          </cell>
          <cell r="P303">
            <v>656411</v>
          </cell>
          <cell r="Q303">
            <v>655306</v>
          </cell>
          <cell r="R303">
            <v>8019119</v>
          </cell>
          <cell r="T303">
            <v>5643447.6100000003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/>
          <cell r="T304">
            <v>2764843.04</v>
          </cell>
        </row>
        <row r="305">
          <cell r="A305" t="str">
            <v>60445S - NORTH COASTALPayroll</v>
          </cell>
          <cell r="B305" t="str">
            <v>60445S</v>
          </cell>
          <cell r="C305" t="str">
            <v>60445S - NORTH COASTAL</v>
          </cell>
          <cell r="D305" t="str">
            <v>Payroll</v>
          </cell>
          <cell r="F305">
            <v>46489</v>
          </cell>
          <cell r="G305">
            <v>49811</v>
          </cell>
          <cell r="H305">
            <v>53132</v>
          </cell>
          <cell r="I305">
            <v>56454</v>
          </cell>
          <cell r="J305">
            <v>59771</v>
          </cell>
          <cell r="K305">
            <v>56454</v>
          </cell>
          <cell r="L305">
            <v>59771</v>
          </cell>
          <cell r="M305">
            <v>56454</v>
          </cell>
          <cell r="N305">
            <v>56454</v>
          </cell>
          <cell r="O305">
            <v>56454</v>
          </cell>
          <cell r="P305">
            <v>56454</v>
          </cell>
          <cell r="Q305">
            <v>56454</v>
          </cell>
          <cell r="R305">
            <v>664152</v>
          </cell>
          <cell r="T305">
            <v>0</v>
          </cell>
        </row>
        <row r="306">
          <cell r="A306" t="str">
            <v>60445S - NORTH COASTALPayroll OT</v>
          </cell>
          <cell r="C306" t="str">
            <v>60445S - NORTH COASTAL</v>
          </cell>
          <cell r="D306" t="str">
            <v>Payroll OT</v>
          </cell>
          <cell r="F306">
            <v>2786</v>
          </cell>
          <cell r="G306">
            <v>2929</v>
          </cell>
          <cell r="H306">
            <v>3073</v>
          </cell>
          <cell r="I306">
            <v>3216</v>
          </cell>
          <cell r="J306">
            <v>2965</v>
          </cell>
          <cell r="K306">
            <v>2714</v>
          </cell>
          <cell r="L306">
            <v>2857</v>
          </cell>
          <cell r="M306">
            <v>2714</v>
          </cell>
          <cell r="N306">
            <v>2824</v>
          </cell>
          <cell r="O306">
            <v>3216</v>
          </cell>
          <cell r="P306">
            <v>3216</v>
          </cell>
          <cell r="Q306">
            <v>3216</v>
          </cell>
          <cell r="R306">
            <v>35726</v>
          </cell>
          <cell r="T306">
            <v>-6157055.8799999999</v>
          </cell>
        </row>
        <row r="307">
          <cell r="A307" t="str">
            <v>60445S - NORTH COASTALBargaining Unit</v>
          </cell>
          <cell r="C307" t="str">
            <v>60445S - NORTH COASTAL</v>
          </cell>
          <cell r="D307" t="str">
            <v>Bargaining Unit</v>
          </cell>
          <cell r="F307">
            <v>133538</v>
          </cell>
          <cell r="G307">
            <v>143073</v>
          </cell>
          <cell r="H307">
            <v>152615</v>
          </cell>
          <cell r="I307">
            <v>162152</v>
          </cell>
          <cell r="J307">
            <v>171689</v>
          </cell>
          <cell r="K307">
            <v>162152</v>
          </cell>
          <cell r="L307">
            <v>171689</v>
          </cell>
          <cell r="M307">
            <v>162152</v>
          </cell>
          <cell r="N307">
            <v>162152</v>
          </cell>
          <cell r="O307">
            <v>162152</v>
          </cell>
          <cell r="P307">
            <v>162152</v>
          </cell>
          <cell r="Q307">
            <v>162152</v>
          </cell>
          <cell r="R307">
            <v>1907668</v>
          </cell>
          <cell r="T307">
            <v>0</v>
          </cell>
        </row>
        <row r="308">
          <cell r="A308" t="str">
            <v>60445S - NORTH COASTALBargaining Unit OT</v>
          </cell>
          <cell r="C308" t="str">
            <v>60445S - NORTH COASTAL</v>
          </cell>
          <cell r="D308" t="str">
            <v>Bargaining Unit OT</v>
          </cell>
          <cell r="F308">
            <v>55208</v>
          </cell>
          <cell r="G308">
            <v>58043</v>
          </cell>
          <cell r="H308">
            <v>60872</v>
          </cell>
          <cell r="I308">
            <v>63704</v>
          </cell>
          <cell r="J308">
            <v>58748</v>
          </cell>
          <cell r="K308">
            <v>53793</v>
          </cell>
          <cell r="L308">
            <v>56624</v>
          </cell>
          <cell r="M308">
            <v>53793</v>
          </cell>
          <cell r="N308">
            <v>55917</v>
          </cell>
          <cell r="O308">
            <v>63704</v>
          </cell>
          <cell r="P308">
            <v>63704</v>
          </cell>
          <cell r="Q308">
            <v>63704</v>
          </cell>
          <cell r="R308">
            <v>707814</v>
          </cell>
        </row>
        <row r="309">
          <cell r="A309" t="str">
            <v>60445S - NORTH COASTALContractors</v>
          </cell>
          <cell r="C309" t="str">
            <v>60445S - NORTH COASTAL</v>
          </cell>
          <cell r="D309" t="str">
            <v>Contractors</v>
          </cell>
          <cell r="F309">
            <v>135649</v>
          </cell>
          <cell r="G309">
            <v>142605</v>
          </cell>
          <cell r="H309">
            <v>149561</v>
          </cell>
          <cell r="I309">
            <v>156516</v>
          </cell>
          <cell r="J309">
            <v>144342</v>
          </cell>
          <cell r="K309">
            <v>132172</v>
          </cell>
          <cell r="L309">
            <v>139125</v>
          </cell>
          <cell r="M309">
            <v>132172</v>
          </cell>
          <cell r="N309">
            <v>137387</v>
          </cell>
          <cell r="O309">
            <v>156516</v>
          </cell>
          <cell r="P309">
            <v>156516</v>
          </cell>
          <cell r="Q309">
            <v>156516</v>
          </cell>
          <cell r="R309">
            <v>1739077</v>
          </cell>
        </row>
        <row r="310">
          <cell r="A310" t="str">
            <v>60445S - NORTH COASTALMaterials w/ burdens</v>
          </cell>
          <cell r="C310" t="str">
            <v>60445S - NORTH COASTAL</v>
          </cell>
          <cell r="D310" t="str">
            <v>Materials w/ burdens</v>
          </cell>
          <cell r="F310">
            <v>172658</v>
          </cell>
          <cell r="G310">
            <v>181513</v>
          </cell>
          <cell r="H310">
            <v>190368</v>
          </cell>
          <cell r="I310">
            <v>199222</v>
          </cell>
          <cell r="J310">
            <v>183730</v>
          </cell>
          <cell r="K310">
            <v>168231</v>
          </cell>
          <cell r="L310">
            <v>177087</v>
          </cell>
          <cell r="M310">
            <v>168231</v>
          </cell>
          <cell r="N310">
            <v>174874</v>
          </cell>
          <cell r="O310">
            <v>199222</v>
          </cell>
          <cell r="P310">
            <v>199222</v>
          </cell>
          <cell r="Q310">
            <v>199222</v>
          </cell>
          <cell r="R310">
            <v>2213582</v>
          </cell>
          <cell r="T310">
            <v>654301.6</v>
          </cell>
        </row>
        <row r="311">
          <cell r="A311" t="str">
            <v>60445S - NORTH COASTALFleet</v>
          </cell>
          <cell r="C311" t="str">
            <v>60445S - NORTH COASTAL</v>
          </cell>
          <cell r="D311" t="str">
            <v>Fleet</v>
          </cell>
          <cell r="F311">
            <v>83739</v>
          </cell>
          <cell r="G311">
            <v>89720</v>
          </cell>
          <cell r="H311">
            <v>95703</v>
          </cell>
          <cell r="I311">
            <v>101684</v>
          </cell>
          <cell r="J311">
            <v>107666</v>
          </cell>
          <cell r="K311">
            <v>101684</v>
          </cell>
          <cell r="L311">
            <v>107666</v>
          </cell>
          <cell r="M311">
            <v>101684</v>
          </cell>
          <cell r="N311">
            <v>101684</v>
          </cell>
          <cell r="O311">
            <v>101684</v>
          </cell>
          <cell r="P311">
            <v>101684</v>
          </cell>
          <cell r="Q311">
            <v>101684</v>
          </cell>
          <cell r="R311">
            <v>1196282</v>
          </cell>
          <cell r="T311">
            <v>10907.35</v>
          </cell>
        </row>
        <row r="312">
          <cell r="A312" t="str">
            <v>60445S - NORTH COASTALOther</v>
          </cell>
          <cell r="C312" t="str">
            <v>60445S - NORTH COASTAL</v>
          </cell>
          <cell r="D312" t="str">
            <v>Other</v>
          </cell>
          <cell r="F312">
            <v>10491</v>
          </cell>
          <cell r="G312">
            <v>11024</v>
          </cell>
          <cell r="H312">
            <v>11565</v>
          </cell>
          <cell r="I312">
            <v>12103</v>
          </cell>
          <cell r="J312">
            <v>11158</v>
          </cell>
          <cell r="K312">
            <v>10221</v>
          </cell>
          <cell r="L312">
            <v>10758</v>
          </cell>
          <cell r="M312">
            <v>10221</v>
          </cell>
          <cell r="N312">
            <v>10620</v>
          </cell>
          <cell r="O312">
            <v>12103</v>
          </cell>
          <cell r="P312">
            <v>12103</v>
          </cell>
          <cell r="Q312">
            <v>12103</v>
          </cell>
          <cell r="R312">
            <v>134470</v>
          </cell>
          <cell r="T312">
            <v>1465347.94</v>
          </cell>
        </row>
        <row r="313">
          <cell r="A313" t="str">
            <v>60445S - NORTH COASTALCIAC</v>
          </cell>
          <cell r="C313" t="str">
            <v>60445S - NORTH COASTAL</v>
          </cell>
          <cell r="D313" t="str">
            <v>CIAC</v>
          </cell>
          <cell r="F313">
            <v>-181785</v>
          </cell>
          <cell r="G313">
            <v>-191107</v>
          </cell>
          <cell r="H313">
            <v>-200428</v>
          </cell>
          <cell r="I313">
            <v>-209753</v>
          </cell>
          <cell r="J313">
            <v>-193437</v>
          </cell>
          <cell r="K313">
            <v>-177124</v>
          </cell>
          <cell r="L313">
            <v>-186445</v>
          </cell>
          <cell r="M313">
            <v>-177124</v>
          </cell>
          <cell r="N313">
            <v>-184116</v>
          </cell>
          <cell r="O313">
            <v>-209753</v>
          </cell>
          <cell r="P313">
            <v>-209753</v>
          </cell>
          <cell r="Q313">
            <v>-209753</v>
          </cell>
          <cell r="R313">
            <v>-2330578</v>
          </cell>
          <cell r="T313">
            <v>266497.84999999998</v>
          </cell>
        </row>
        <row r="314">
          <cell r="A314" t="str">
            <v>Sum:</v>
          </cell>
          <cell r="B314" t="str">
            <v>60445S</v>
          </cell>
          <cell r="D314" t="str">
            <v>Sum:</v>
          </cell>
          <cell r="F314">
            <v>458773</v>
          </cell>
          <cell r="G314">
            <v>487611</v>
          </cell>
          <cell r="H314">
            <v>516461</v>
          </cell>
          <cell r="I314">
            <v>545298</v>
          </cell>
          <cell r="J314">
            <v>546632</v>
          </cell>
          <cell r="K314">
            <v>510297</v>
          </cell>
          <cell r="L314">
            <v>539132</v>
          </cell>
          <cell r="M314">
            <v>510297</v>
          </cell>
          <cell r="N314">
            <v>517796</v>
          </cell>
          <cell r="O314">
            <v>545298</v>
          </cell>
          <cell r="P314">
            <v>545298</v>
          </cell>
          <cell r="Q314">
            <v>545298</v>
          </cell>
          <cell r="R314">
            <v>6268193</v>
          </cell>
          <cell r="T314">
            <v>1234626.3400000001</v>
          </cell>
        </row>
        <row r="315">
          <cell r="A315"/>
          <cell r="T315">
            <v>1879944.14</v>
          </cell>
        </row>
        <row r="316">
          <cell r="A316" t="str">
            <v>60568S - SOUTH CENTRAL FL ADMINPayroll</v>
          </cell>
          <cell r="B316" t="str">
            <v>60568S</v>
          </cell>
          <cell r="C316" t="str">
            <v>60568S - SOUTH CENTRAL FL ADMIN</v>
          </cell>
          <cell r="D316" t="str">
            <v>Payroll</v>
          </cell>
          <cell r="F316">
            <v>77935</v>
          </cell>
          <cell r="G316">
            <v>77935</v>
          </cell>
          <cell r="H316">
            <v>82540</v>
          </cell>
          <cell r="I316">
            <v>87154</v>
          </cell>
          <cell r="J316">
            <v>73324</v>
          </cell>
          <cell r="K316">
            <v>73324</v>
          </cell>
          <cell r="L316">
            <v>74016</v>
          </cell>
          <cell r="M316">
            <v>87154</v>
          </cell>
          <cell r="N316">
            <v>77935</v>
          </cell>
          <cell r="O316">
            <v>77935</v>
          </cell>
          <cell r="P316">
            <v>77935</v>
          </cell>
          <cell r="Q316">
            <v>73094</v>
          </cell>
          <cell r="R316">
            <v>940281</v>
          </cell>
          <cell r="T316">
            <v>832210.72</v>
          </cell>
        </row>
        <row r="317">
          <cell r="A317" t="str">
            <v>60568S - SOUTH CENTRAL FL ADMINPayroll OT</v>
          </cell>
          <cell r="C317" t="str">
            <v>60568S - SOUTH CENTRAL FL ADMIN</v>
          </cell>
          <cell r="D317" t="str">
            <v>Payroll OT</v>
          </cell>
          <cell r="F317">
            <v>4128</v>
          </cell>
          <cell r="G317">
            <v>3881</v>
          </cell>
          <cell r="H317">
            <v>4128</v>
          </cell>
          <cell r="I317">
            <v>4626</v>
          </cell>
          <cell r="J317">
            <v>4725</v>
          </cell>
          <cell r="K317">
            <v>4725</v>
          </cell>
          <cell r="L317">
            <v>4725</v>
          </cell>
          <cell r="M317">
            <v>5225</v>
          </cell>
          <cell r="N317">
            <v>4128</v>
          </cell>
          <cell r="O317">
            <v>3481</v>
          </cell>
          <cell r="P317">
            <v>3231</v>
          </cell>
          <cell r="Q317">
            <v>2737</v>
          </cell>
          <cell r="R317">
            <v>49740</v>
          </cell>
          <cell r="T317">
            <v>2712154.86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60568S - SOUTH CENTRAL FL ADMINBargaining Unit</v>
          </cell>
          <cell r="C318" t="str">
            <v>60568S - SOUTH CENTRAL FL ADMIN</v>
          </cell>
          <cell r="D318" t="str">
            <v>Bargaining Unit</v>
          </cell>
          <cell r="F318">
            <v>198478</v>
          </cell>
          <cell r="G318">
            <v>198478</v>
          </cell>
          <cell r="H318">
            <v>208946</v>
          </cell>
          <cell r="I318">
            <v>219411</v>
          </cell>
          <cell r="J318">
            <v>188011</v>
          </cell>
          <cell r="K318">
            <v>188011</v>
          </cell>
          <cell r="L318">
            <v>200212</v>
          </cell>
          <cell r="M318">
            <v>219411</v>
          </cell>
          <cell r="N318">
            <v>198478</v>
          </cell>
          <cell r="O318">
            <v>198478</v>
          </cell>
          <cell r="P318">
            <v>198478</v>
          </cell>
          <cell r="Q318">
            <v>198120</v>
          </cell>
          <cell r="R318">
            <v>2414512</v>
          </cell>
          <cell r="T318">
            <v>3647953.8</v>
          </cell>
        </row>
        <row r="319">
          <cell r="A319" t="str">
            <v>60568S - SOUTH CENTRAL FL ADMINBargaining Unit OT</v>
          </cell>
          <cell r="C319" t="str">
            <v>60568S - SOUTH CENTRAL FL ADMIN</v>
          </cell>
          <cell r="D319" t="str">
            <v>Bargaining Unit OT</v>
          </cell>
          <cell r="F319">
            <v>26507</v>
          </cell>
          <cell r="G319">
            <v>25561</v>
          </cell>
          <cell r="H319">
            <v>27869</v>
          </cell>
          <cell r="I319">
            <v>30680</v>
          </cell>
          <cell r="J319">
            <v>31698</v>
          </cell>
          <cell r="K319">
            <v>31698</v>
          </cell>
          <cell r="L319">
            <v>31244</v>
          </cell>
          <cell r="M319">
            <v>33600</v>
          </cell>
          <cell r="N319">
            <v>26507</v>
          </cell>
          <cell r="O319">
            <v>22853</v>
          </cell>
          <cell r="P319">
            <v>20992</v>
          </cell>
          <cell r="Q319">
            <v>17277</v>
          </cell>
          <cell r="R319">
            <v>326486</v>
          </cell>
          <cell r="T319">
            <v>-2676860.04</v>
          </cell>
        </row>
        <row r="320">
          <cell r="A320" t="str">
            <v>60568S - SOUTH CENTRAL FL ADMINContractors</v>
          </cell>
          <cell r="C320" t="str">
            <v>60568S - SOUTH CENTRAL FL ADMIN</v>
          </cell>
          <cell r="D320" t="str">
            <v>Contractors</v>
          </cell>
          <cell r="F320">
            <v>412314</v>
          </cell>
          <cell r="G320">
            <v>418813</v>
          </cell>
          <cell r="H320">
            <v>453908</v>
          </cell>
          <cell r="I320">
            <v>476007</v>
          </cell>
          <cell r="J320">
            <v>416210</v>
          </cell>
          <cell r="K320">
            <v>416210</v>
          </cell>
          <cell r="L320">
            <v>409711</v>
          </cell>
          <cell r="M320">
            <v>469509</v>
          </cell>
          <cell r="N320">
            <v>412314</v>
          </cell>
          <cell r="O320">
            <v>412314</v>
          </cell>
          <cell r="P320">
            <v>405816</v>
          </cell>
          <cell r="Q320">
            <v>366302</v>
          </cell>
          <cell r="R320">
            <v>5069428</v>
          </cell>
          <cell r="T320">
            <v>7314930</v>
          </cell>
        </row>
        <row r="321">
          <cell r="A321" t="str">
            <v>60568S - SOUTH CENTRAL FL ADMINMaterials w/ burdens</v>
          </cell>
          <cell r="C321" t="str">
            <v>60568S - SOUTH CENTRAL FL ADMIN</v>
          </cell>
          <cell r="D321" t="str">
            <v>Materials w/ burdens</v>
          </cell>
          <cell r="F321">
            <v>781774</v>
          </cell>
          <cell r="G321">
            <v>834869</v>
          </cell>
          <cell r="H321">
            <v>898337</v>
          </cell>
          <cell r="I321">
            <v>770179</v>
          </cell>
          <cell r="J321">
            <v>780554</v>
          </cell>
          <cell r="K321">
            <v>780554</v>
          </cell>
          <cell r="L321">
            <v>898337</v>
          </cell>
          <cell r="M321">
            <v>802524</v>
          </cell>
          <cell r="N321">
            <v>781774</v>
          </cell>
          <cell r="O321">
            <v>781774</v>
          </cell>
          <cell r="P321">
            <v>720136</v>
          </cell>
          <cell r="Q321">
            <v>750648</v>
          </cell>
          <cell r="R321">
            <v>9581463</v>
          </cell>
        </row>
        <row r="322">
          <cell r="A322" t="str">
            <v>60568S - SOUTH CENTRAL FL ADMINFleet</v>
          </cell>
          <cell r="C322" t="str">
            <v>60568S - SOUTH CENTRAL FL ADMIN</v>
          </cell>
          <cell r="D322" t="str">
            <v>Fleet</v>
          </cell>
          <cell r="F322">
            <v>86084</v>
          </cell>
          <cell r="G322">
            <v>86084</v>
          </cell>
          <cell r="H322">
            <v>90614</v>
          </cell>
          <cell r="I322">
            <v>95138</v>
          </cell>
          <cell r="J322">
            <v>81556</v>
          </cell>
          <cell r="K322">
            <v>81556</v>
          </cell>
          <cell r="L322">
            <v>86945</v>
          </cell>
          <cell r="M322">
            <v>95138</v>
          </cell>
          <cell r="N322">
            <v>86084</v>
          </cell>
          <cell r="O322">
            <v>86084</v>
          </cell>
          <cell r="P322">
            <v>86084</v>
          </cell>
          <cell r="Q322">
            <v>86041</v>
          </cell>
          <cell r="R322">
            <v>1047408</v>
          </cell>
        </row>
        <row r="323">
          <cell r="A323" t="str">
            <v>60568S - SOUTH CENTRAL FL ADMINOther</v>
          </cell>
          <cell r="C323" t="str">
            <v>60568S - SOUTH CENTRAL FL ADMIN</v>
          </cell>
          <cell r="D323" t="str">
            <v>Other</v>
          </cell>
          <cell r="F323">
            <v>17930</v>
          </cell>
          <cell r="G323">
            <v>18044</v>
          </cell>
          <cell r="H323">
            <v>18272</v>
          </cell>
          <cell r="I323">
            <v>18272</v>
          </cell>
          <cell r="J323">
            <v>18386</v>
          </cell>
          <cell r="K323">
            <v>18468</v>
          </cell>
          <cell r="L323">
            <v>18272</v>
          </cell>
          <cell r="M323">
            <v>18158</v>
          </cell>
          <cell r="N323">
            <v>17930</v>
          </cell>
          <cell r="O323">
            <v>17930</v>
          </cell>
          <cell r="P323">
            <v>17817</v>
          </cell>
          <cell r="Q323">
            <v>17589</v>
          </cell>
          <cell r="R323">
            <v>217068</v>
          </cell>
          <cell r="T323">
            <v>1033996.75</v>
          </cell>
        </row>
        <row r="324">
          <cell r="A324" t="str">
            <v>60568S - SOUTH CENTRAL FL ADMINCIAC</v>
          </cell>
          <cell r="C324" t="str">
            <v>60568S - SOUTH CENTRAL FL ADMIN</v>
          </cell>
          <cell r="D324" t="str">
            <v>CIAC</v>
          </cell>
          <cell r="F324">
            <v>-718757</v>
          </cell>
          <cell r="G324">
            <v>-718757</v>
          </cell>
          <cell r="H324">
            <v>-718757</v>
          </cell>
          <cell r="I324">
            <v>-718757</v>
          </cell>
          <cell r="J324">
            <v>-718757</v>
          </cell>
          <cell r="K324">
            <v>-722208</v>
          </cell>
          <cell r="L324">
            <v>-718757</v>
          </cell>
          <cell r="M324">
            <v>-718757</v>
          </cell>
          <cell r="N324">
            <v>-718757</v>
          </cell>
          <cell r="O324">
            <v>-718757</v>
          </cell>
          <cell r="P324">
            <v>-718757</v>
          </cell>
          <cell r="Q324">
            <v>-718757</v>
          </cell>
          <cell r="R324">
            <v>-8628535</v>
          </cell>
          <cell r="T324">
            <v>3093.36</v>
          </cell>
        </row>
        <row r="325">
          <cell r="A325" t="str">
            <v>Sum:</v>
          </cell>
          <cell r="B325" t="str">
            <v>60568S</v>
          </cell>
          <cell r="D325" t="str">
            <v>Sum:</v>
          </cell>
          <cell r="F325">
            <v>886393</v>
          </cell>
          <cell r="G325">
            <v>944908</v>
          </cell>
          <cell r="H325">
            <v>1065857</v>
          </cell>
          <cell r="I325">
            <v>982710</v>
          </cell>
          <cell r="J325">
            <v>875707</v>
          </cell>
          <cell r="K325">
            <v>872338</v>
          </cell>
          <cell r="L325">
            <v>1004705</v>
          </cell>
          <cell r="M325">
            <v>1011962</v>
          </cell>
          <cell r="N325">
            <v>886393</v>
          </cell>
          <cell r="O325">
            <v>882092</v>
          </cell>
          <cell r="P325">
            <v>811732</v>
          </cell>
          <cell r="Q325">
            <v>793051</v>
          </cell>
          <cell r="R325">
            <v>11017851</v>
          </cell>
          <cell r="T325">
            <v>2500071.98</v>
          </cell>
        </row>
        <row r="326">
          <cell r="A326"/>
          <cell r="T326">
            <v>150464.78</v>
          </cell>
        </row>
        <row r="327">
          <cell r="A327" t="str">
            <v>Sum:</v>
          </cell>
          <cell r="D327" t="str">
            <v>Sum:</v>
          </cell>
          <cell r="F327">
            <v>2296265</v>
          </cell>
          <cell r="G327">
            <v>2401377</v>
          </cell>
          <cell r="H327">
            <v>2633104</v>
          </cell>
          <cell r="I327">
            <v>2632382</v>
          </cell>
          <cell r="J327">
            <v>2492217</v>
          </cell>
          <cell r="K327">
            <v>2362902</v>
          </cell>
          <cell r="L327">
            <v>2738720</v>
          </cell>
          <cell r="M327">
            <v>2531781</v>
          </cell>
          <cell r="N327">
            <v>2390592</v>
          </cell>
          <cell r="O327">
            <v>2436300</v>
          </cell>
          <cell r="P327">
            <v>2391105</v>
          </cell>
          <cell r="Q327">
            <v>2369270</v>
          </cell>
          <cell r="R327">
            <v>29676014</v>
          </cell>
          <cell r="T327">
            <v>5340207.88</v>
          </cell>
        </row>
        <row r="332">
          <cell r="B332" t="str">
            <v>Org Id</v>
          </cell>
          <cell r="C332" t="str">
            <v>Charge By</v>
          </cell>
          <cell r="D332" t="str">
            <v>Resource Group</v>
          </cell>
          <cell r="F332">
            <v>37625</v>
          </cell>
          <cell r="G332">
            <v>37656</v>
          </cell>
          <cell r="H332">
            <v>37684</v>
          </cell>
          <cell r="I332">
            <v>37715</v>
          </cell>
          <cell r="J332">
            <v>37745</v>
          </cell>
          <cell r="K332">
            <v>37776</v>
          </cell>
          <cell r="L332">
            <v>37806</v>
          </cell>
          <cell r="M332">
            <v>37837</v>
          </cell>
          <cell r="N332">
            <v>37868</v>
          </cell>
          <cell r="O332">
            <v>37898</v>
          </cell>
          <cell r="P332">
            <v>37929</v>
          </cell>
          <cell r="Q332">
            <v>37959</v>
          </cell>
          <cell r="R332" t="str">
            <v>2004 TOTAL CHARGE BY BUDGET</v>
          </cell>
          <cell r="S332" t="str">
            <v>Projection</v>
          </cell>
        </row>
        <row r="333">
          <cell r="A333" t="str">
            <v>60379S - SOUTH COASTALPayroll</v>
          </cell>
          <cell r="B333" t="str">
            <v>60379S</v>
          </cell>
          <cell r="C333" t="str">
            <v>60379S - SOUTH COASTAL</v>
          </cell>
          <cell r="D333" t="str">
            <v>Payroll</v>
          </cell>
          <cell r="F333">
            <v>15077</v>
          </cell>
          <cell r="G333">
            <v>15273</v>
          </cell>
          <cell r="H333">
            <v>15469</v>
          </cell>
          <cell r="I333">
            <v>21030</v>
          </cell>
          <cell r="J333">
            <v>24005</v>
          </cell>
          <cell r="K333">
            <v>26784</v>
          </cell>
          <cell r="L333">
            <v>35128</v>
          </cell>
          <cell r="M333">
            <v>40687</v>
          </cell>
          <cell r="N333">
            <v>35128</v>
          </cell>
          <cell r="O333">
            <v>15664</v>
          </cell>
          <cell r="P333">
            <v>26784</v>
          </cell>
          <cell r="Q333">
            <v>26589</v>
          </cell>
          <cell r="R333">
            <v>297618</v>
          </cell>
          <cell r="S333">
            <v>223805.9</v>
          </cell>
        </row>
        <row r="334">
          <cell r="A334" t="str">
            <v>60379S - SOUTH COASTALPayroll OT</v>
          </cell>
          <cell r="C334" t="str">
            <v>60379S - SOUTH COASTAL</v>
          </cell>
          <cell r="D334" t="str">
            <v>Payroll OT</v>
          </cell>
          <cell r="F334">
            <v>1599</v>
          </cell>
          <cell r="G334">
            <v>1599</v>
          </cell>
          <cell r="H334">
            <v>1599</v>
          </cell>
          <cell r="I334">
            <v>2236</v>
          </cell>
          <cell r="J334">
            <v>2558</v>
          </cell>
          <cell r="K334">
            <v>2877</v>
          </cell>
          <cell r="L334">
            <v>3834</v>
          </cell>
          <cell r="M334">
            <v>4473</v>
          </cell>
          <cell r="N334">
            <v>3834</v>
          </cell>
          <cell r="O334">
            <v>1599</v>
          </cell>
          <cell r="P334">
            <v>2877</v>
          </cell>
          <cell r="Q334">
            <v>2877</v>
          </cell>
          <cell r="R334">
            <v>31962</v>
          </cell>
          <cell r="S334">
            <v>22764.34</v>
          </cell>
        </row>
        <row r="335">
          <cell r="A335" t="str">
            <v>60379S - SOUTH COASTALBargaining Unit</v>
          </cell>
          <cell r="C335" t="str">
            <v>60379S - SOUTH COASTAL</v>
          </cell>
          <cell r="D335" t="str">
            <v>Bargaining Unit</v>
          </cell>
          <cell r="F335">
            <v>155218</v>
          </cell>
          <cell r="G335">
            <v>156065</v>
          </cell>
          <cell r="H335">
            <v>156912</v>
          </cell>
          <cell r="I335">
            <v>216964</v>
          </cell>
          <cell r="J335">
            <v>247841</v>
          </cell>
          <cell r="K335">
            <v>277865</v>
          </cell>
          <cell r="L335">
            <v>367947</v>
          </cell>
          <cell r="M335">
            <v>428001</v>
          </cell>
          <cell r="N335">
            <v>367947</v>
          </cell>
          <cell r="O335">
            <v>157760</v>
          </cell>
          <cell r="P335">
            <v>277865</v>
          </cell>
          <cell r="Q335">
            <v>277017</v>
          </cell>
          <cell r="R335">
            <v>3087402</v>
          </cell>
          <cell r="S335">
            <v>1990018.66</v>
          </cell>
        </row>
        <row r="336">
          <cell r="A336" t="str">
            <v>60379S - SOUTH COASTALBargaining Unit OT</v>
          </cell>
          <cell r="C336" t="str">
            <v>60379S - SOUTH COASTAL</v>
          </cell>
          <cell r="D336" t="str">
            <v>Bargaining Unit OT</v>
          </cell>
          <cell r="F336">
            <v>70867</v>
          </cell>
          <cell r="G336">
            <v>70885</v>
          </cell>
          <cell r="H336">
            <v>70903</v>
          </cell>
          <cell r="I336">
            <v>99206</v>
          </cell>
          <cell r="J336">
            <v>113376</v>
          </cell>
          <cell r="K336">
            <v>127527</v>
          </cell>
          <cell r="L336">
            <v>169981</v>
          </cell>
          <cell r="M336">
            <v>198284</v>
          </cell>
          <cell r="N336">
            <v>169981</v>
          </cell>
          <cell r="O336">
            <v>70922</v>
          </cell>
          <cell r="P336">
            <v>127527</v>
          </cell>
          <cell r="Q336">
            <v>127508</v>
          </cell>
          <cell r="R336">
            <v>1416967</v>
          </cell>
          <cell r="S336">
            <v>896709.9</v>
          </cell>
        </row>
        <row r="337">
          <cell r="A337" t="str">
            <v>60379S - SOUTH COASTALContractors</v>
          </cell>
          <cell r="C337" t="str">
            <v>60379S - SOUTH COASTAL</v>
          </cell>
          <cell r="D337" t="str">
            <v>Contractors</v>
          </cell>
          <cell r="F337">
            <v>44602</v>
          </cell>
          <cell r="G337">
            <v>45106</v>
          </cell>
          <cell r="H337">
            <v>45610</v>
          </cell>
          <cell r="I337">
            <v>62037</v>
          </cell>
          <cell r="J337">
            <v>71597</v>
          </cell>
          <cell r="K337">
            <v>80653</v>
          </cell>
          <cell r="L337">
            <v>105128</v>
          </cell>
          <cell r="M337">
            <v>121219</v>
          </cell>
          <cell r="N337">
            <v>105128</v>
          </cell>
          <cell r="O337">
            <v>48805</v>
          </cell>
          <cell r="P337">
            <v>80317</v>
          </cell>
          <cell r="Q337">
            <v>78468</v>
          </cell>
          <cell r="R337">
            <v>888669</v>
          </cell>
          <cell r="S337">
            <v>930383.8</v>
          </cell>
        </row>
        <row r="338">
          <cell r="A338" t="str">
            <v>60379S - SOUTH COASTALMaterials w/ burdens</v>
          </cell>
          <cell r="C338" t="str">
            <v>60379S - SOUTH COASTAL</v>
          </cell>
          <cell r="D338" t="str">
            <v>Materials w/ burdens</v>
          </cell>
          <cell r="F338">
            <v>36563</v>
          </cell>
          <cell r="G338">
            <v>36956</v>
          </cell>
          <cell r="H338">
            <v>37348</v>
          </cell>
          <cell r="I338">
            <v>50877</v>
          </cell>
          <cell r="J338">
            <v>58686</v>
          </cell>
          <cell r="K338">
            <v>66103</v>
          </cell>
          <cell r="L338">
            <v>86266</v>
          </cell>
          <cell r="M338">
            <v>99530</v>
          </cell>
          <cell r="N338">
            <v>86266</v>
          </cell>
          <cell r="O338">
            <v>39833</v>
          </cell>
          <cell r="P338">
            <v>65842</v>
          </cell>
          <cell r="Q338">
            <v>64404</v>
          </cell>
          <cell r="R338">
            <v>728676</v>
          </cell>
          <cell r="S338">
            <v>1147556.06</v>
          </cell>
        </row>
        <row r="339">
          <cell r="A339" t="str">
            <v>60379S - SOUTH COASTALFleet</v>
          </cell>
          <cell r="C339" t="str">
            <v>60379S - SOUTH COASTAL</v>
          </cell>
          <cell r="D339" t="str">
            <v>Fleet</v>
          </cell>
          <cell r="F339">
            <v>72102</v>
          </cell>
          <cell r="G339">
            <v>72114</v>
          </cell>
          <cell r="H339">
            <v>72126</v>
          </cell>
          <cell r="I339">
            <v>100934</v>
          </cell>
          <cell r="J339">
            <v>115370</v>
          </cell>
          <cell r="K339">
            <v>129794</v>
          </cell>
          <cell r="L339">
            <v>173001</v>
          </cell>
          <cell r="M339">
            <v>201799</v>
          </cell>
          <cell r="N339">
            <v>173001</v>
          </cell>
          <cell r="O339">
            <v>72202</v>
          </cell>
          <cell r="P339">
            <v>129786</v>
          </cell>
          <cell r="Q339">
            <v>129742</v>
          </cell>
          <cell r="R339">
            <v>1441971</v>
          </cell>
          <cell r="S339">
            <v>1023588.8</v>
          </cell>
        </row>
        <row r="340">
          <cell r="A340" t="str">
            <v>60379S - SOUTH COASTALOther</v>
          </cell>
          <cell r="C340" t="str">
            <v>60379S - SOUTH COASTAL</v>
          </cell>
          <cell r="D340" t="str">
            <v>Other</v>
          </cell>
          <cell r="F340">
            <v>6389</v>
          </cell>
          <cell r="G340">
            <v>6405</v>
          </cell>
          <cell r="H340">
            <v>6420</v>
          </cell>
          <cell r="I340">
            <v>8931</v>
          </cell>
          <cell r="J340">
            <v>10228</v>
          </cell>
          <cell r="K340">
            <v>11509</v>
          </cell>
          <cell r="L340">
            <v>15270</v>
          </cell>
          <cell r="M340">
            <v>17771</v>
          </cell>
          <cell r="N340">
            <v>15270</v>
          </cell>
          <cell r="O340">
            <v>6520</v>
          </cell>
          <cell r="P340">
            <v>11498</v>
          </cell>
          <cell r="Q340">
            <v>11440</v>
          </cell>
          <cell r="R340">
            <v>127651</v>
          </cell>
          <cell r="S340">
            <v>2171144.8600000003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A341" t="str">
            <v>60379S - SOUTH COASTALCIAC</v>
          </cell>
          <cell r="C341" t="str">
            <v>60379S - SOUTH COASTAL</v>
          </cell>
          <cell r="D341" t="str">
            <v>CIAC</v>
          </cell>
          <cell r="F341">
            <v>-33618</v>
          </cell>
          <cell r="G341">
            <v>-33618</v>
          </cell>
          <cell r="H341">
            <v>-33618</v>
          </cell>
          <cell r="I341">
            <v>-47065</v>
          </cell>
          <cell r="J341">
            <v>-53790</v>
          </cell>
          <cell r="K341">
            <v>-60513</v>
          </cell>
          <cell r="L341">
            <v>-80683</v>
          </cell>
          <cell r="M341">
            <v>-94131</v>
          </cell>
          <cell r="N341">
            <v>-80683</v>
          </cell>
          <cell r="O341">
            <v>-33618</v>
          </cell>
          <cell r="P341">
            <v>-60513</v>
          </cell>
          <cell r="Q341">
            <v>-60513</v>
          </cell>
          <cell r="R341">
            <v>-672363</v>
          </cell>
          <cell r="S341">
            <v>162893.16</v>
          </cell>
        </row>
        <row r="342">
          <cell r="A342" t="str">
            <v>Sum:</v>
          </cell>
          <cell r="B342" t="str">
            <v>60379S</v>
          </cell>
          <cell r="D342" t="str">
            <v>Sum:</v>
          </cell>
          <cell r="F342">
            <v>368799</v>
          </cell>
          <cell r="G342">
            <v>370786</v>
          </cell>
          <cell r="H342">
            <v>372770</v>
          </cell>
          <cell r="I342">
            <v>515150</v>
          </cell>
          <cell r="J342">
            <v>589871</v>
          </cell>
          <cell r="K342">
            <v>662600</v>
          </cell>
          <cell r="L342">
            <v>875872</v>
          </cell>
          <cell r="M342">
            <v>1017633</v>
          </cell>
          <cell r="N342">
            <v>875872</v>
          </cell>
          <cell r="O342">
            <v>379687</v>
          </cell>
          <cell r="P342">
            <v>661984</v>
          </cell>
          <cell r="Q342">
            <v>657532</v>
          </cell>
          <cell r="R342">
            <v>7348553</v>
          </cell>
          <cell r="S342">
            <v>-248192.64000000001</v>
          </cell>
        </row>
        <row r="343">
          <cell r="A343"/>
          <cell r="S343">
            <v>6149528</v>
          </cell>
        </row>
        <row r="344">
          <cell r="A344" t="str">
            <v>60413S - NORTH CENT FL ADMINPayroll</v>
          </cell>
          <cell r="B344" t="str">
            <v>60413S</v>
          </cell>
          <cell r="C344" t="str">
            <v>60413S - NORTH CENT FL ADMIN</v>
          </cell>
          <cell r="D344" t="str">
            <v>Payroll</v>
          </cell>
          <cell r="F344">
            <v>24985</v>
          </cell>
          <cell r="G344">
            <v>24985</v>
          </cell>
          <cell r="H344">
            <v>25061</v>
          </cell>
          <cell r="I344">
            <v>25157</v>
          </cell>
          <cell r="J344">
            <v>25054</v>
          </cell>
          <cell r="K344">
            <v>25024</v>
          </cell>
          <cell r="L344">
            <v>37389</v>
          </cell>
          <cell r="M344">
            <v>25116</v>
          </cell>
          <cell r="N344">
            <v>25116</v>
          </cell>
          <cell r="O344">
            <v>25373</v>
          </cell>
          <cell r="P344">
            <v>25380</v>
          </cell>
          <cell r="Q344">
            <v>37453</v>
          </cell>
          <cell r="R344">
            <v>326093</v>
          </cell>
        </row>
        <row r="345">
          <cell r="A345" t="str">
            <v>60413S - NORTH CENT FL ADMINPayroll OT</v>
          </cell>
          <cell r="C345" t="str">
            <v>60413S - NORTH CENT FL ADMIN</v>
          </cell>
          <cell r="D345" t="str">
            <v>Payroll OT</v>
          </cell>
          <cell r="F345">
            <v>6905</v>
          </cell>
          <cell r="G345">
            <v>6905</v>
          </cell>
          <cell r="H345">
            <v>7773</v>
          </cell>
          <cell r="I345">
            <v>6905</v>
          </cell>
          <cell r="J345">
            <v>10384</v>
          </cell>
          <cell r="K345">
            <v>15604</v>
          </cell>
          <cell r="L345">
            <v>8604</v>
          </cell>
          <cell r="M345">
            <v>12124</v>
          </cell>
          <cell r="N345">
            <v>13475</v>
          </cell>
          <cell r="O345">
            <v>6034</v>
          </cell>
          <cell r="P345">
            <v>7773</v>
          </cell>
          <cell r="Q345">
            <v>6865</v>
          </cell>
          <cell r="R345">
            <v>109351</v>
          </cell>
        </row>
        <row r="346">
          <cell r="A346" t="str">
            <v>60413S - NORTH CENT FL ADMINBargaining Unit</v>
          </cell>
          <cell r="C346" t="str">
            <v>60413S - NORTH CENT FL ADMIN</v>
          </cell>
          <cell r="D346" t="str">
            <v>Bargaining Unit</v>
          </cell>
          <cell r="F346">
            <v>237626</v>
          </cell>
          <cell r="G346">
            <v>237626</v>
          </cell>
          <cell r="H346">
            <v>238044</v>
          </cell>
          <cell r="I346">
            <v>238470</v>
          </cell>
          <cell r="J346">
            <v>237904</v>
          </cell>
          <cell r="K346">
            <v>237739</v>
          </cell>
          <cell r="L346">
            <v>355145</v>
          </cell>
          <cell r="M346">
            <v>238245</v>
          </cell>
          <cell r="N346">
            <v>238245</v>
          </cell>
          <cell r="O346">
            <v>239653</v>
          </cell>
          <cell r="P346">
            <v>239695</v>
          </cell>
          <cell r="Q346">
            <v>355487</v>
          </cell>
          <cell r="R346">
            <v>3093879</v>
          </cell>
          <cell r="S346">
            <v>304012.15999999997</v>
          </cell>
        </row>
        <row r="347">
          <cell r="A347" t="str">
            <v>60413S - NORTH CENT FL ADMINBargaining Unit OT</v>
          </cell>
          <cell r="C347" t="str">
            <v>60413S - NORTH CENT FL ADMIN</v>
          </cell>
          <cell r="D347" t="str">
            <v>Bargaining Unit OT</v>
          </cell>
          <cell r="F347">
            <v>159168</v>
          </cell>
          <cell r="G347">
            <v>159168</v>
          </cell>
          <cell r="H347">
            <v>179224</v>
          </cell>
          <cell r="I347">
            <v>159168</v>
          </cell>
          <cell r="J347">
            <v>239399</v>
          </cell>
          <cell r="K347">
            <v>359740</v>
          </cell>
          <cell r="L347">
            <v>198385</v>
          </cell>
          <cell r="M347">
            <v>279509</v>
          </cell>
          <cell r="N347">
            <v>310664</v>
          </cell>
          <cell r="O347">
            <v>139109</v>
          </cell>
          <cell r="P347">
            <v>179224</v>
          </cell>
          <cell r="Q347">
            <v>158267</v>
          </cell>
          <cell r="R347">
            <v>2521025</v>
          </cell>
          <cell r="S347">
            <v>0</v>
          </cell>
        </row>
        <row r="348">
          <cell r="A348" t="str">
            <v>60413S - NORTH CENT FL ADMINContractors</v>
          </cell>
          <cell r="C348" t="str">
            <v>60413S - NORTH CENT FL ADMIN</v>
          </cell>
          <cell r="D348" t="str">
            <v>Contractors</v>
          </cell>
          <cell r="F348">
            <v>37534</v>
          </cell>
          <cell r="G348">
            <v>37534</v>
          </cell>
          <cell r="H348">
            <v>42893</v>
          </cell>
          <cell r="I348">
            <v>38445</v>
          </cell>
          <cell r="J348">
            <v>56532</v>
          </cell>
          <cell r="K348">
            <v>90573</v>
          </cell>
          <cell r="L348">
            <v>54565</v>
          </cell>
          <cell r="M348">
            <v>66443</v>
          </cell>
          <cell r="N348">
            <v>73819</v>
          </cell>
          <cell r="O348">
            <v>36034</v>
          </cell>
          <cell r="P348">
            <v>45085</v>
          </cell>
          <cell r="Q348">
            <v>38837</v>
          </cell>
          <cell r="R348">
            <v>618294</v>
          </cell>
          <cell r="S348">
            <v>2981263.69</v>
          </cell>
        </row>
        <row r="349">
          <cell r="A349" t="str">
            <v>60413S - NORTH CENT FL ADMINMaterials w/ burdens</v>
          </cell>
          <cell r="C349" t="str">
            <v>60413S - NORTH CENT FL ADMIN</v>
          </cell>
          <cell r="D349" t="str">
            <v>Materials w/ burdens</v>
          </cell>
          <cell r="F349">
            <v>48804</v>
          </cell>
          <cell r="G349">
            <v>48804</v>
          </cell>
          <cell r="H349">
            <v>55351</v>
          </cell>
          <cell r="I349">
            <v>49384</v>
          </cell>
          <cell r="J349">
            <v>73450</v>
          </cell>
          <cell r="K349">
            <v>109845</v>
          </cell>
          <cell r="L349">
            <v>61670</v>
          </cell>
          <cell r="M349">
            <v>85996</v>
          </cell>
          <cell r="N349">
            <v>95607</v>
          </cell>
          <cell r="O349">
            <v>44709</v>
          </cell>
          <cell r="P349">
            <v>56744</v>
          </cell>
          <cell r="Q349">
            <v>49495</v>
          </cell>
          <cell r="R349">
            <v>779859</v>
          </cell>
          <cell r="S349">
            <v>2152667.38</v>
          </cell>
        </row>
        <row r="350">
          <cell r="A350" t="str">
            <v>60413S - NORTH CENT FL ADMINFleet</v>
          </cell>
          <cell r="C350" t="str">
            <v>60413S - NORTH CENT FL ADMIN</v>
          </cell>
          <cell r="D350" t="str">
            <v>Fleet</v>
          </cell>
          <cell r="F350">
            <v>116338</v>
          </cell>
          <cell r="G350">
            <v>116338</v>
          </cell>
          <cell r="H350">
            <v>116658</v>
          </cell>
          <cell r="I350">
            <v>116722</v>
          </cell>
          <cell r="J350">
            <v>116595</v>
          </cell>
          <cell r="K350">
            <v>116597</v>
          </cell>
          <cell r="L350">
            <v>174200</v>
          </cell>
          <cell r="M350">
            <v>116870</v>
          </cell>
          <cell r="N350">
            <v>116996</v>
          </cell>
          <cell r="O350">
            <v>117639</v>
          </cell>
          <cell r="P350">
            <v>117579</v>
          </cell>
          <cell r="Q350">
            <v>174169</v>
          </cell>
          <cell r="R350">
            <v>1516701</v>
          </cell>
          <cell r="S350">
            <v>1244651.1599999999</v>
          </cell>
        </row>
        <row r="351">
          <cell r="A351" t="str">
            <v>60413S - NORTH CENT FL ADMINOther</v>
          </cell>
          <cell r="C351" t="str">
            <v>60413S - NORTH CENT FL ADMIN</v>
          </cell>
          <cell r="D351" t="str">
            <v>Other</v>
          </cell>
          <cell r="F351">
            <v>10221</v>
          </cell>
          <cell r="G351">
            <v>10221</v>
          </cell>
          <cell r="H351">
            <v>11521</v>
          </cell>
          <cell r="I351">
            <v>10238</v>
          </cell>
          <cell r="J351">
            <v>15375</v>
          </cell>
          <cell r="K351">
            <v>23086</v>
          </cell>
          <cell r="L351">
            <v>12764</v>
          </cell>
          <cell r="M351">
            <v>17956</v>
          </cell>
          <cell r="N351">
            <v>19960</v>
          </cell>
          <cell r="O351">
            <v>8996</v>
          </cell>
          <cell r="P351">
            <v>11563</v>
          </cell>
          <cell r="Q351">
            <v>10193</v>
          </cell>
          <cell r="R351">
            <v>162094</v>
          </cell>
          <cell r="S351">
            <v>1994566.45</v>
          </cell>
        </row>
        <row r="352">
          <cell r="A352" t="str">
            <v>60413S - NORTH CENT FL ADMINCIAC</v>
          </cell>
          <cell r="C352" t="str">
            <v>60413S - NORTH CENT FL ADMIN</v>
          </cell>
          <cell r="D352" t="str">
            <v>CIAC</v>
          </cell>
          <cell r="F352">
            <v>-28032</v>
          </cell>
          <cell r="G352">
            <v>-28032</v>
          </cell>
          <cell r="H352">
            <v>-31565</v>
          </cell>
          <cell r="I352">
            <v>-28032</v>
          </cell>
          <cell r="J352">
            <v>-42163</v>
          </cell>
          <cell r="K352">
            <v>-63357</v>
          </cell>
          <cell r="L352">
            <v>-34939</v>
          </cell>
          <cell r="M352">
            <v>-49227</v>
          </cell>
          <cell r="N352">
            <v>-54713</v>
          </cell>
          <cell r="O352">
            <v>-24500</v>
          </cell>
          <cell r="P352">
            <v>-31565</v>
          </cell>
          <cell r="Q352">
            <v>-27873</v>
          </cell>
          <cell r="R352">
            <v>-443998</v>
          </cell>
          <cell r="S352">
            <v>1066462.6599999999</v>
          </cell>
        </row>
        <row r="353">
          <cell r="A353" t="str">
            <v>Sum:</v>
          </cell>
          <cell r="B353" t="str">
            <v>60413S</v>
          </cell>
          <cell r="D353" t="str">
            <v>Sum:</v>
          </cell>
          <cell r="F353">
            <v>613549</v>
          </cell>
          <cell r="G353">
            <v>613549</v>
          </cell>
          <cell r="H353">
            <v>644960</v>
          </cell>
          <cell r="I353">
            <v>616458</v>
          </cell>
          <cell r="J353">
            <v>732530</v>
          </cell>
          <cell r="K353">
            <v>914851</v>
          </cell>
          <cell r="L353">
            <v>867783</v>
          </cell>
          <cell r="M353">
            <v>793032</v>
          </cell>
          <cell r="N353">
            <v>839169</v>
          </cell>
          <cell r="O353">
            <v>593046</v>
          </cell>
          <cell r="P353">
            <v>651478</v>
          </cell>
          <cell r="Q353">
            <v>802892</v>
          </cell>
          <cell r="R353">
            <v>8683298</v>
          </cell>
          <cell r="S353">
            <v>3061029.11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/>
          <cell r="S354">
            <v>408430.8</v>
          </cell>
        </row>
        <row r="355">
          <cell r="A355" t="str">
            <v>60445S - NORTH COASTALPayroll</v>
          </cell>
          <cell r="B355" t="str">
            <v>60445S</v>
          </cell>
          <cell r="C355" t="str">
            <v>60445S - NORTH COASTAL</v>
          </cell>
          <cell r="D355" t="str">
            <v>Payroll</v>
          </cell>
          <cell r="F355">
            <v>1107</v>
          </cell>
          <cell r="G355">
            <v>1107</v>
          </cell>
          <cell r="H355">
            <v>1107</v>
          </cell>
          <cell r="I355">
            <v>1107</v>
          </cell>
          <cell r="J355">
            <v>5535</v>
          </cell>
          <cell r="K355">
            <v>8303</v>
          </cell>
          <cell r="L355">
            <v>11069</v>
          </cell>
          <cell r="M355">
            <v>13837</v>
          </cell>
          <cell r="N355">
            <v>8303</v>
          </cell>
          <cell r="O355">
            <v>1107</v>
          </cell>
          <cell r="P355">
            <v>1660</v>
          </cell>
          <cell r="Q355">
            <v>1107</v>
          </cell>
          <cell r="R355">
            <v>55349</v>
          </cell>
          <cell r="S355">
            <v>-255233.88</v>
          </cell>
        </row>
        <row r="356">
          <cell r="A356" t="str">
            <v>60445S - NORTH COASTALPayroll OT</v>
          </cell>
          <cell r="C356" t="str">
            <v>60445S - NORTH COASTAL</v>
          </cell>
          <cell r="D356" t="str">
            <v>Payroll OT</v>
          </cell>
          <cell r="F356">
            <v>130</v>
          </cell>
          <cell r="G356">
            <v>130</v>
          </cell>
          <cell r="H356">
            <v>130</v>
          </cell>
          <cell r="I356">
            <v>130</v>
          </cell>
          <cell r="J356">
            <v>653</v>
          </cell>
          <cell r="K356">
            <v>979</v>
          </cell>
          <cell r="L356">
            <v>1305</v>
          </cell>
          <cell r="M356">
            <v>1632</v>
          </cell>
          <cell r="N356">
            <v>979</v>
          </cell>
          <cell r="O356">
            <v>130</v>
          </cell>
          <cell r="P356">
            <v>196</v>
          </cell>
          <cell r="Q356">
            <v>130</v>
          </cell>
          <cell r="R356">
            <v>6524</v>
          </cell>
          <cell r="S356">
            <v>9896820</v>
          </cell>
        </row>
        <row r="357">
          <cell r="A357" t="str">
            <v>60445S - NORTH COASTALBargaining Unit</v>
          </cell>
          <cell r="C357" t="str">
            <v>60445S - NORTH COASTAL</v>
          </cell>
          <cell r="D357" t="str">
            <v>Bargaining Unit</v>
          </cell>
          <cell r="F357">
            <v>12942</v>
          </cell>
          <cell r="G357">
            <v>12942</v>
          </cell>
          <cell r="H357">
            <v>12942</v>
          </cell>
          <cell r="I357">
            <v>12942</v>
          </cell>
          <cell r="J357">
            <v>64708</v>
          </cell>
          <cell r="K357">
            <v>97066</v>
          </cell>
          <cell r="L357">
            <v>129420</v>
          </cell>
          <cell r="M357">
            <v>161774</v>
          </cell>
          <cell r="N357">
            <v>97066</v>
          </cell>
          <cell r="O357">
            <v>12942</v>
          </cell>
          <cell r="P357">
            <v>19413</v>
          </cell>
          <cell r="Q357">
            <v>12942</v>
          </cell>
          <cell r="R357">
            <v>647099</v>
          </cell>
        </row>
        <row r="358">
          <cell r="A358" t="str">
            <v>60445S - NORTH COASTALBargaining Unit OT</v>
          </cell>
          <cell r="C358" t="str">
            <v>60445S - NORTH COASTAL</v>
          </cell>
          <cell r="D358" t="str">
            <v>Bargaining Unit OT</v>
          </cell>
          <cell r="F358">
            <v>22661</v>
          </cell>
          <cell r="G358">
            <v>22661</v>
          </cell>
          <cell r="H358">
            <v>22661</v>
          </cell>
          <cell r="I358">
            <v>22661</v>
          </cell>
          <cell r="J358">
            <v>113307</v>
          </cell>
          <cell r="K358">
            <v>169962</v>
          </cell>
          <cell r="L358">
            <v>226617</v>
          </cell>
          <cell r="M358">
            <v>283270</v>
          </cell>
          <cell r="N358">
            <v>169962</v>
          </cell>
          <cell r="O358">
            <v>22661</v>
          </cell>
          <cell r="P358">
            <v>33993</v>
          </cell>
          <cell r="Q358">
            <v>22661</v>
          </cell>
          <cell r="R358">
            <v>1133077</v>
          </cell>
        </row>
        <row r="359">
          <cell r="A359" t="str">
            <v>60445S - NORTH COASTALContractors</v>
          </cell>
          <cell r="C359" t="str">
            <v>60445S - NORTH COASTAL</v>
          </cell>
          <cell r="D359" t="str">
            <v>Contractors</v>
          </cell>
          <cell r="F359">
            <v>3656</v>
          </cell>
          <cell r="G359">
            <v>3656</v>
          </cell>
          <cell r="H359">
            <v>3656</v>
          </cell>
          <cell r="I359">
            <v>3656</v>
          </cell>
          <cell r="J359">
            <v>18281</v>
          </cell>
          <cell r="K359">
            <v>27422</v>
          </cell>
          <cell r="L359">
            <v>36562</v>
          </cell>
          <cell r="M359">
            <v>45703</v>
          </cell>
          <cell r="N359">
            <v>27422</v>
          </cell>
          <cell r="O359">
            <v>3656</v>
          </cell>
          <cell r="P359">
            <v>5484</v>
          </cell>
          <cell r="Q359">
            <v>3656</v>
          </cell>
          <cell r="R359">
            <v>182810</v>
          </cell>
          <cell r="S359">
            <v>104436.38</v>
          </cell>
        </row>
        <row r="360">
          <cell r="A360" t="str">
            <v>60445S - NORTH COASTALFleet</v>
          </cell>
          <cell r="C360" t="str">
            <v>60445S - NORTH COASTAL</v>
          </cell>
          <cell r="D360" t="str">
            <v>Fleet</v>
          </cell>
          <cell r="F360">
            <v>8501</v>
          </cell>
          <cell r="G360">
            <v>8501</v>
          </cell>
          <cell r="H360">
            <v>8501</v>
          </cell>
          <cell r="I360">
            <v>8501</v>
          </cell>
          <cell r="J360">
            <v>42497</v>
          </cell>
          <cell r="K360">
            <v>63743</v>
          </cell>
          <cell r="L360">
            <v>84992</v>
          </cell>
          <cell r="M360">
            <v>106240</v>
          </cell>
          <cell r="N360">
            <v>63743</v>
          </cell>
          <cell r="O360">
            <v>8501</v>
          </cell>
          <cell r="P360">
            <v>12748</v>
          </cell>
          <cell r="Q360">
            <v>8501</v>
          </cell>
          <cell r="R360">
            <v>424969</v>
          </cell>
          <cell r="S360">
            <v>10224</v>
          </cell>
        </row>
        <row r="361">
          <cell r="A361" t="str">
            <v>60445S - NORTH COASTALCIAC</v>
          </cell>
          <cell r="C361" t="str">
            <v>60445S - NORTH COASTAL</v>
          </cell>
          <cell r="D361" t="str">
            <v>CIAC</v>
          </cell>
          <cell r="F361">
            <v>-4600</v>
          </cell>
          <cell r="G361">
            <v>-4600</v>
          </cell>
          <cell r="H361">
            <v>-4600</v>
          </cell>
          <cell r="I361">
            <v>-4600</v>
          </cell>
          <cell r="J361">
            <v>-23000</v>
          </cell>
          <cell r="K361">
            <v>-34500</v>
          </cell>
          <cell r="L361">
            <v>-46000</v>
          </cell>
          <cell r="M361">
            <v>-57500</v>
          </cell>
          <cell r="N361">
            <v>-34500</v>
          </cell>
          <cell r="O361">
            <v>-4600</v>
          </cell>
          <cell r="P361">
            <v>-6900</v>
          </cell>
          <cell r="Q361">
            <v>-4600</v>
          </cell>
          <cell r="R361">
            <v>-230000</v>
          </cell>
          <cell r="S361">
            <v>965599.02</v>
          </cell>
        </row>
        <row r="362">
          <cell r="A362" t="str">
            <v>Sum:</v>
          </cell>
          <cell r="B362" t="str">
            <v>60445S</v>
          </cell>
          <cell r="D362" t="str">
            <v>Sum:</v>
          </cell>
          <cell r="F362">
            <v>44397</v>
          </cell>
          <cell r="G362">
            <v>44397</v>
          </cell>
          <cell r="H362">
            <v>44397</v>
          </cell>
          <cell r="I362">
            <v>44397</v>
          </cell>
          <cell r="J362">
            <v>221981</v>
          </cell>
          <cell r="K362">
            <v>332975</v>
          </cell>
          <cell r="L362">
            <v>443965</v>
          </cell>
          <cell r="M362">
            <v>554956</v>
          </cell>
          <cell r="N362">
            <v>332975</v>
          </cell>
          <cell r="O362">
            <v>44397</v>
          </cell>
          <cell r="P362">
            <v>66594</v>
          </cell>
          <cell r="Q362">
            <v>44397</v>
          </cell>
          <cell r="R362">
            <v>2219828</v>
          </cell>
          <cell r="S362">
            <v>717163.72</v>
          </cell>
        </row>
        <row r="363">
          <cell r="A363"/>
          <cell r="S363">
            <v>111758</v>
          </cell>
        </row>
        <row r="364">
          <cell r="A364" t="str">
            <v>60568S - SOUTH CENTRAL FL ADMINPayroll</v>
          </cell>
          <cell r="B364" t="str">
            <v>60568S</v>
          </cell>
          <cell r="C364" t="str">
            <v>60568S - SOUTH CENTRAL FL ADMIN</v>
          </cell>
          <cell r="D364" t="str">
            <v>Payroll</v>
          </cell>
          <cell r="F364">
            <v>23018</v>
          </cell>
          <cell r="G364">
            <v>23018</v>
          </cell>
          <cell r="H364">
            <v>22576</v>
          </cell>
          <cell r="I364">
            <v>23098</v>
          </cell>
          <cell r="J364">
            <v>23981</v>
          </cell>
          <cell r="K364">
            <v>27577</v>
          </cell>
          <cell r="L364">
            <v>29976</v>
          </cell>
          <cell r="M364">
            <v>31474</v>
          </cell>
          <cell r="N364">
            <v>23098</v>
          </cell>
          <cell r="O364">
            <v>23981</v>
          </cell>
          <cell r="P364">
            <v>23981</v>
          </cell>
          <cell r="Q364">
            <v>23981</v>
          </cell>
          <cell r="R364">
            <v>299759</v>
          </cell>
          <cell r="S364">
            <v>409015.85</v>
          </cell>
        </row>
        <row r="365">
          <cell r="A365" t="str">
            <v>60568S - SOUTH CENTRAL FL ADMINPayroll OT</v>
          </cell>
          <cell r="C365" t="str">
            <v>60568S - SOUTH CENTRAL FL ADMIN</v>
          </cell>
          <cell r="D365" t="str">
            <v>Payroll OT</v>
          </cell>
          <cell r="F365">
            <v>1573</v>
          </cell>
          <cell r="G365">
            <v>1377</v>
          </cell>
          <cell r="H365">
            <v>984</v>
          </cell>
          <cell r="I365">
            <v>1770</v>
          </cell>
          <cell r="J365">
            <v>1770</v>
          </cell>
          <cell r="K365">
            <v>1966</v>
          </cell>
          <cell r="L365">
            <v>1966</v>
          </cell>
          <cell r="M365">
            <v>2557</v>
          </cell>
          <cell r="N365">
            <v>2360</v>
          </cell>
          <cell r="O365">
            <v>1180</v>
          </cell>
          <cell r="P365">
            <v>1180</v>
          </cell>
          <cell r="Q365">
            <v>984</v>
          </cell>
          <cell r="R365">
            <v>19667</v>
          </cell>
          <cell r="S365">
            <v>580984.80000000005</v>
          </cell>
        </row>
        <row r="366">
          <cell r="A366" t="str">
            <v>60568S - SOUTH CENTRAL FL ADMINBargaining Unit</v>
          </cell>
          <cell r="C366" t="str">
            <v>60568S - SOUTH CENTRAL FL ADMIN</v>
          </cell>
          <cell r="D366" t="str">
            <v>Bargaining Unit</v>
          </cell>
          <cell r="F366">
            <v>198059</v>
          </cell>
          <cell r="G366">
            <v>198059</v>
          </cell>
          <cell r="H366">
            <v>194246</v>
          </cell>
          <cell r="I366">
            <v>198730</v>
          </cell>
          <cell r="J366">
            <v>206334</v>
          </cell>
          <cell r="K366">
            <v>237283</v>
          </cell>
          <cell r="L366">
            <v>257917</v>
          </cell>
          <cell r="M366">
            <v>270814</v>
          </cell>
          <cell r="N366">
            <v>198730</v>
          </cell>
          <cell r="O366">
            <v>206334</v>
          </cell>
          <cell r="P366">
            <v>206334</v>
          </cell>
          <cell r="Q366">
            <v>206334</v>
          </cell>
          <cell r="R366">
            <v>2579174</v>
          </cell>
          <cell r="S366">
            <v>81893.279999999999</v>
          </cell>
        </row>
        <row r="367">
          <cell r="A367" t="str">
            <v>60568S - SOUTH CENTRAL FL ADMINBargaining Unit OT</v>
          </cell>
          <cell r="C367" t="str">
            <v>60568S - SOUTH CENTRAL FL ADMIN</v>
          </cell>
          <cell r="D367" t="str">
            <v>Bargaining Unit OT</v>
          </cell>
          <cell r="F367">
            <v>143791</v>
          </cell>
          <cell r="G367">
            <v>125822</v>
          </cell>
          <cell r="H367">
            <v>89870</v>
          </cell>
          <cell r="I367">
            <v>161767</v>
          </cell>
          <cell r="J367">
            <v>161767</v>
          </cell>
          <cell r="K367">
            <v>179740</v>
          </cell>
          <cell r="L367">
            <v>179740</v>
          </cell>
          <cell r="M367">
            <v>233665</v>
          </cell>
          <cell r="N367">
            <v>215690</v>
          </cell>
          <cell r="O367">
            <v>107846</v>
          </cell>
          <cell r="P367">
            <v>107846</v>
          </cell>
          <cell r="Q367">
            <v>89870</v>
          </cell>
          <cell r="R367">
            <v>1797414</v>
          </cell>
        </row>
        <row r="368">
          <cell r="A368" t="str">
            <v>60568S - SOUTH CENTRAL FL ADMINContractors</v>
          </cell>
          <cell r="C368" t="str">
            <v>60568S - SOUTH CENTRAL FL ADMIN</v>
          </cell>
          <cell r="D368" t="str">
            <v>Contractors</v>
          </cell>
          <cell r="F368">
            <v>6733</v>
          </cell>
          <cell r="G368">
            <v>5892</v>
          </cell>
          <cell r="H368">
            <v>4207</v>
          </cell>
          <cell r="I368">
            <v>7576</v>
          </cell>
          <cell r="J368">
            <v>7576</v>
          </cell>
          <cell r="K368">
            <v>8417</v>
          </cell>
          <cell r="L368">
            <v>8417</v>
          </cell>
          <cell r="M368">
            <v>10941</v>
          </cell>
          <cell r="N368">
            <v>10101</v>
          </cell>
          <cell r="O368">
            <v>5048</v>
          </cell>
          <cell r="P368">
            <v>5048</v>
          </cell>
          <cell r="Q368">
            <v>4207</v>
          </cell>
          <cell r="R368">
            <v>84163</v>
          </cell>
        </row>
        <row r="369">
          <cell r="A369" t="str">
            <v>60568S - SOUTH CENTRAL FL ADMINMaterials w/ burdens</v>
          </cell>
          <cell r="C369" t="str">
            <v>60568S - SOUTH CENTRAL FL ADMIN</v>
          </cell>
          <cell r="D369" t="str">
            <v>Materials w/ burdens</v>
          </cell>
          <cell r="F369">
            <v>33821</v>
          </cell>
          <cell r="G369">
            <v>29593</v>
          </cell>
          <cell r="H369">
            <v>21138</v>
          </cell>
          <cell r="I369">
            <v>38048</v>
          </cell>
          <cell r="J369">
            <v>38048</v>
          </cell>
          <cell r="K369">
            <v>42276</v>
          </cell>
          <cell r="L369">
            <v>42276</v>
          </cell>
          <cell r="M369">
            <v>54958</v>
          </cell>
          <cell r="N369">
            <v>50730</v>
          </cell>
          <cell r="O369">
            <v>25366</v>
          </cell>
          <cell r="P369">
            <v>25366</v>
          </cell>
          <cell r="Q369">
            <v>21138</v>
          </cell>
          <cell r="R369">
            <v>422758</v>
          </cell>
        </row>
        <row r="370">
          <cell r="A370" t="str">
            <v>60568S - SOUTH CENTRAL FL ADMINFleet</v>
          </cell>
          <cell r="C370" t="str">
            <v>60568S - SOUTH CENTRAL FL ADMIN</v>
          </cell>
          <cell r="D370" t="str">
            <v>Fleet</v>
          </cell>
          <cell r="F370">
            <v>84655</v>
          </cell>
          <cell r="G370">
            <v>84655</v>
          </cell>
          <cell r="H370">
            <v>84655</v>
          </cell>
          <cell r="I370">
            <v>84655</v>
          </cell>
          <cell r="J370">
            <v>84655</v>
          </cell>
          <cell r="K370">
            <v>84655</v>
          </cell>
          <cell r="L370">
            <v>126433</v>
          </cell>
          <cell r="M370">
            <v>84655</v>
          </cell>
          <cell r="N370">
            <v>84655</v>
          </cell>
          <cell r="O370">
            <v>84655</v>
          </cell>
          <cell r="P370">
            <v>84655</v>
          </cell>
          <cell r="Q370">
            <v>126433</v>
          </cell>
          <cell r="R370">
            <v>1099416</v>
          </cell>
          <cell r="S370">
            <v>344726.28</v>
          </cell>
        </row>
        <row r="371">
          <cell r="A371" t="str">
            <v>60568S - SOUTH CENTRAL FL ADMINOther</v>
          </cell>
          <cell r="C371" t="str">
            <v>60568S - SOUTH CENTRAL FL ADMIN</v>
          </cell>
          <cell r="D371" t="str">
            <v>Other</v>
          </cell>
          <cell r="F371">
            <v>4020</v>
          </cell>
          <cell r="G371">
            <v>3518</v>
          </cell>
          <cell r="H371">
            <v>2512</v>
          </cell>
          <cell r="I371">
            <v>4524</v>
          </cell>
          <cell r="J371">
            <v>4524</v>
          </cell>
          <cell r="K371">
            <v>5026</v>
          </cell>
          <cell r="L371">
            <v>5026</v>
          </cell>
          <cell r="M371">
            <v>6534</v>
          </cell>
          <cell r="N371">
            <v>6030</v>
          </cell>
          <cell r="O371">
            <v>3016</v>
          </cell>
          <cell r="P371">
            <v>3016</v>
          </cell>
          <cell r="Q371">
            <v>2512</v>
          </cell>
          <cell r="R371">
            <v>50258</v>
          </cell>
          <cell r="S371">
            <v>2523.2399999999998</v>
          </cell>
        </row>
        <row r="372">
          <cell r="A372" t="str">
            <v>60568S - SOUTH CENTRAL FL ADMINCIAC</v>
          </cell>
          <cell r="C372" t="str">
            <v>60568S - SOUTH CENTRAL FL ADMIN</v>
          </cell>
          <cell r="D372" t="str">
            <v>CIAC</v>
          </cell>
          <cell r="F372">
            <v>-73200</v>
          </cell>
          <cell r="G372">
            <v>-64050</v>
          </cell>
          <cell r="H372">
            <v>-45750</v>
          </cell>
          <cell r="I372">
            <v>-82350</v>
          </cell>
          <cell r="J372">
            <v>-82350</v>
          </cell>
          <cell r="K372">
            <v>-91500</v>
          </cell>
          <cell r="L372">
            <v>-91500</v>
          </cell>
          <cell r="M372">
            <v>-118950</v>
          </cell>
          <cell r="N372">
            <v>-109801</v>
          </cell>
          <cell r="O372">
            <v>-54900</v>
          </cell>
          <cell r="P372">
            <v>-54900</v>
          </cell>
          <cell r="Q372">
            <v>-45750</v>
          </cell>
          <cell r="R372">
            <v>-915001</v>
          </cell>
          <cell r="S372">
            <v>2592255.61</v>
          </cell>
        </row>
        <row r="373">
          <cell r="A373" t="str">
            <v>Sum:</v>
          </cell>
          <cell r="B373" t="str">
            <v>60568S</v>
          </cell>
          <cell r="D373" t="str">
            <v>Sum:</v>
          </cell>
          <cell r="F373">
            <v>422470</v>
          </cell>
          <cell r="G373">
            <v>407884</v>
          </cell>
          <cell r="H373">
            <v>374438</v>
          </cell>
          <cell r="I373">
            <v>437818</v>
          </cell>
          <cell r="J373">
            <v>446305</v>
          </cell>
          <cell r="K373">
            <v>495440</v>
          </cell>
          <cell r="L373">
            <v>560251</v>
          </cell>
          <cell r="M373">
            <v>576648</v>
          </cell>
          <cell r="N373">
            <v>481593</v>
          </cell>
          <cell r="O373">
            <v>402526</v>
          </cell>
          <cell r="P373">
            <v>402526</v>
          </cell>
          <cell r="Q373">
            <v>429709</v>
          </cell>
          <cell r="R373">
            <v>5437608</v>
          </cell>
          <cell r="S373">
            <v>1056240.1599999999</v>
          </cell>
        </row>
        <row r="374">
          <cell r="A374"/>
          <cell r="S374">
            <v>820041.17</v>
          </cell>
        </row>
        <row r="375">
          <cell r="A375" t="str">
            <v>Sum:</v>
          </cell>
          <cell r="D375" t="str">
            <v>Sum:</v>
          </cell>
          <cell r="F375">
            <v>1449214</v>
          </cell>
          <cell r="G375">
            <v>1436616</v>
          </cell>
          <cell r="H375">
            <v>1436565</v>
          </cell>
          <cell r="I375">
            <v>1613823</v>
          </cell>
          <cell r="J375">
            <v>1990688</v>
          </cell>
          <cell r="K375">
            <v>2405866</v>
          </cell>
          <cell r="L375">
            <v>2747871</v>
          </cell>
          <cell r="M375">
            <v>2942268</v>
          </cell>
          <cell r="N375">
            <v>2529609</v>
          </cell>
          <cell r="O375">
            <v>1419655</v>
          </cell>
          <cell r="P375">
            <v>1782581</v>
          </cell>
          <cell r="Q375">
            <v>1934530</v>
          </cell>
          <cell r="R375">
            <v>23689286</v>
          </cell>
          <cell r="S375">
            <v>590868.24</v>
          </cell>
        </row>
        <row r="380">
          <cell r="B380" t="str">
            <v>Org Id</v>
          </cell>
          <cell r="C380" t="str">
            <v>Charge By</v>
          </cell>
          <cell r="D380" t="str">
            <v>Resource Group</v>
          </cell>
          <cell r="F380">
            <v>37625</v>
          </cell>
          <cell r="G380">
            <v>37656</v>
          </cell>
          <cell r="H380">
            <v>37684</v>
          </cell>
          <cell r="I380">
            <v>37715</v>
          </cell>
          <cell r="J380">
            <v>37745</v>
          </cell>
          <cell r="K380">
            <v>37776</v>
          </cell>
          <cell r="L380">
            <v>37806</v>
          </cell>
          <cell r="M380">
            <v>37837</v>
          </cell>
          <cell r="N380">
            <v>37868</v>
          </cell>
          <cell r="O380">
            <v>37898</v>
          </cell>
          <cell r="P380">
            <v>37929</v>
          </cell>
          <cell r="Q380">
            <v>37959</v>
          </cell>
          <cell r="R380" t="str">
            <v>2004 TOTAL CHARGE BY BUDGET</v>
          </cell>
          <cell r="S380" t="str">
            <v>Projection</v>
          </cell>
        </row>
        <row r="381">
          <cell r="A381" t="str">
            <v>60379S - SOUTH COASTALPayroll</v>
          </cell>
          <cell r="B381" t="str">
            <v>60379S</v>
          </cell>
          <cell r="C381" t="str">
            <v>60379S - SOUTH COASTAL</v>
          </cell>
          <cell r="D381" t="str">
            <v>Payroll</v>
          </cell>
          <cell r="F381">
            <v>5091</v>
          </cell>
          <cell r="G381">
            <v>5430</v>
          </cell>
          <cell r="H381">
            <v>5770</v>
          </cell>
          <cell r="I381">
            <v>5770</v>
          </cell>
          <cell r="J381">
            <v>5770</v>
          </cell>
          <cell r="K381">
            <v>5430</v>
          </cell>
          <cell r="L381">
            <v>5770</v>
          </cell>
          <cell r="M381">
            <v>5430</v>
          </cell>
          <cell r="N381">
            <v>5770</v>
          </cell>
          <cell r="O381">
            <v>5770</v>
          </cell>
          <cell r="P381">
            <v>5770</v>
          </cell>
          <cell r="Q381">
            <v>6109</v>
          </cell>
          <cell r="R381">
            <v>67880</v>
          </cell>
          <cell r="S381">
            <v>66339.039999999994</v>
          </cell>
        </row>
        <row r="382">
          <cell r="A382" t="str">
            <v>60379S - SOUTH COASTALBargaining Unit</v>
          </cell>
          <cell r="C382" t="str">
            <v>60379S - SOUTH COASTAL</v>
          </cell>
          <cell r="D382" t="str">
            <v>Bargaining Unit</v>
          </cell>
          <cell r="F382">
            <v>17498</v>
          </cell>
          <cell r="G382">
            <v>18664</v>
          </cell>
          <cell r="H382">
            <v>19830</v>
          </cell>
          <cell r="I382">
            <v>19830</v>
          </cell>
          <cell r="J382">
            <v>19830</v>
          </cell>
          <cell r="K382">
            <v>18664</v>
          </cell>
          <cell r="L382">
            <v>19830</v>
          </cell>
          <cell r="M382">
            <v>18664</v>
          </cell>
          <cell r="N382">
            <v>19830</v>
          </cell>
          <cell r="O382">
            <v>19830</v>
          </cell>
          <cell r="P382">
            <v>19830</v>
          </cell>
          <cell r="Q382">
            <v>20997</v>
          </cell>
          <cell r="R382">
            <v>233297</v>
          </cell>
          <cell r="S382">
            <v>4699.3999999999996</v>
          </cell>
        </row>
        <row r="383">
          <cell r="A383" t="str">
            <v>60379S - SOUTH COASTALBargaining Unit OT</v>
          </cell>
          <cell r="C383" t="str">
            <v>60379S - SOUTH COASTAL</v>
          </cell>
          <cell r="D383" t="str">
            <v>Bargaining Unit OT</v>
          </cell>
          <cell r="F383">
            <v>6481</v>
          </cell>
          <cell r="G383">
            <v>6805</v>
          </cell>
          <cell r="H383">
            <v>7129</v>
          </cell>
          <cell r="I383">
            <v>7291</v>
          </cell>
          <cell r="J383">
            <v>6563</v>
          </cell>
          <cell r="K383">
            <v>5995</v>
          </cell>
          <cell r="L383">
            <v>6319</v>
          </cell>
          <cell r="M383">
            <v>5995</v>
          </cell>
          <cell r="N383">
            <v>6401</v>
          </cell>
          <cell r="O383">
            <v>7291</v>
          </cell>
          <cell r="P383">
            <v>7291</v>
          </cell>
          <cell r="Q383">
            <v>7453</v>
          </cell>
          <cell r="R383">
            <v>81014</v>
          </cell>
          <cell r="S383">
            <v>215785.34</v>
          </cell>
        </row>
        <row r="384">
          <cell r="A384" t="str">
            <v>60379S - SOUTH COASTALContractors</v>
          </cell>
          <cell r="C384" t="str">
            <v>60379S - SOUTH COASTAL</v>
          </cell>
          <cell r="D384" t="str">
            <v>Contractors</v>
          </cell>
          <cell r="F384">
            <v>81445</v>
          </cell>
          <cell r="G384">
            <v>85518</v>
          </cell>
          <cell r="H384">
            <v>89589</v>
          </cell>
          <cell r="I384">
            <v>91626</v>
          </cell>
          <cell r="J384">
            <v>82462</v>
          </cell>
          <cell r="K384">
            <v>75336</v>
          </cell>
          <cell r="L384">
            <v>79409</v>
          </cell>
          <cell r="M384">
            <v>75336</v>
          </cell>
          <cell r="N384">
            <v>80427</v>
          </cell>
          <cell r="O384">
            <v>91626</v>
          </cell>
          <cell r="P384">
            <v>91626</v>
          </cell>
          <cell r="Q384">
            <v>93661</v>
          </cell>
          <cell r="R384">
            <v>1018061</v>
          </cell>
          <cell r="S384">
            <v>38036.019999999997</v>
          </cell>
        </row>
        <row r="385">
          <cell r="A385" t="str">
            <v>60379S - SOUTH COASTALMaterials w/ burdens</v>
          </cell>
          <cell r="C385" t="str">
            <v>60379S - SOUTH COASTAL</v>
          </cell>
          <cell r="D385" t="str">
            <v>Materials w/ burdens</v>
          </cell>
          <cell r="F385">
            <v>131603</v>
          </cell>
          <cell r="G385">
            <v>138182</v>
          </cell>
          <cell r="H385">
            <v>144762</v>
          </cell>
          <cell r="I385">
            <v>148052</v>
          </cell>
          <cell r="J385">
            <v>133247</v>
          </cell>
          <cell r="K385">
            <v>121732</v>
          </cell>
          <cell r="L385">
            <v>128312</v>
          </cell>
          <cell r="M385">
            <v>121732</v>
          </cell>
          <cell r="N385">
            <v>129957</v>
          </cell>
          <cell r="O385">
            <v>148052</v>
          </cell>
          <cell r="P385">
            <v>148052</v>
          </cell>
          <cell r="Q385">
            <v>151343</v>
          </cell>
          <cell r="R385">
            <v>1645026</v>
          </cell>
          <cell r="S385">
            <v>1197505.21</v>
          </cell>
        </row>
        <row r="386">
          <cell r="A386" t="str">
            <v>60379S - SOUTH COASTALFleet</v>
          </cell>
          <cell r="C386" t="str">
            <v>60379S - SOUTH COASTAL</v>
          </cell>
          <cell r="D386" t="str">
            <v>Fleet</v>
          </cell>
          <cell r="F386">
            <v>8427</v>
          </cell>
          <cell r="G386">
            <v>8988</v>
          </cell>
          <cell r="H386">
            <v>9550</v>
          </cell>
          <cell r="I386">
            <v>9550</v>
          </cell>
          <cell r="J386">
            <v>9550</v>
          </cell>
          <cell r="K386">
            <v>8988</v>
          </cell>
          <cell r="L386">
            <v>9550</v>
          </cell>
          <cell r="M386">
            <v>8988</v>
          </cell>
          <cell r="N386">
            <v>9550</v>
          </cell>
          <cell r="O386">
            <v>9550</v>
          </cell>
          <cell r="P386">
            <v>9550</v>
          </cell>
          <cell r="Q386">
            <v>10112</v>
          </cell>
          <cell r="R386">
            <v>112353</v>
          </cell>
          <cell r="S386">
            <v>1254156.07</v>
          </cell>
        </row>
        <row r="387">
          <cell r="A387" t="str">
            <v>60379S - SOUTH COASTALOther</v>
          </cell>
          <cell r="C387" t="str">
            <v>60379S - SOUTH COASTAL</v>
          </cell>
          <cell r="D387" t="str">
            <v>Other</v>
          </cell>
          <cell r="F387">
            <v>787</v>
          </cell>
          <cell r="G387">
            <v>826</v>
          </cell>
          <cell r="H387">
            <v>865</v>
          </cell>
          <cell r="I387">
            <v>885</v>
          </cell>
          <cell r="J387">
            <v>796</v>
          </cell>
          <cell r="K387">
            <v>727</v>
          </cell>
          <cell r="L387">
            <v>767</v>
          </cell>
          <cell r="M387">
            <v>727</v>
          </cell>
          <cell r="N387">
            <v>778</v>
          </cell>
          <cell r="O387">
            <v>885</v>
          </cell>
          <cell r="P387">
            <v>885</v>
          </cell>
          <cell r="Q387">
            <v>905</v>
          </cell>
          <cell r="R387">
            <v>9833</v>
          </cell>
          <cell r="S387">
            <v>2451661.2800000003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A388" t="str">
            <v>60379S - SOUTH COASTALCIAC</v>
          </cell>
          <cell r="C388" t="str">
            <v>60379S - SOUTH COASTAL</v>
          </cell>
          <cell r="D388" t="str">
            <v>CIAC</v>
          </cell>
          <cell r="F388">
            <v>-10199</v>
          </cell>
          <cell r="G388">
            <v>-10708</v>
          </cell>
          <cell r="H388">
            <v>-11219</v>
          </cell>
          <cell r="I388">
            <v>-11473</v>
          </cell>
          <cell r="J388">
            <v>-10326</v>
          </cell>
          <cell r="K388">
            <v>-9433</v>
          </cell>
          <cell r="L388">
            <v>-9944</v>
          </cell>
          <cell r="M388">
            <v>-9433</v>
          </cell>
          <cell r="N388">
            <v>-10071</v>
          </cell>
          <cell r="O388">
            <v>-11473</v>
          </cell>
          <cell r="P388">
            <v>-11473</v>
          </cell>
          <cell r="Q388">
            <v>-11728</v>
          </cell>
          <cell r="R388">
            <v>-127480</v>
          </cell>
          <cell r="S388">
            <v>121704.84</v>
          </cell>
        </row>
        <row r="389">
          <cell r="A389" t="str">
            <v>Sum:</v>
          </cell>
          <cell r="B389" t="str">
            <v>60379S</v>
          </cell>
          <cell r="D389" t="str">
            <v>Sum:</v>
          </cell>
          <cell r="F389">
            <v>241133</v>
          </cell>
          <cell r="G389">
            <v>253705</v>
          </cell>
          <cell r="H389">
            <v>266276</v>
          </cell>
          <cell r="I389">
            <v>271531</v>
          </cell>
          <cell r="J389">
            <v>247892</v>
          </cell>
          <cell r="K389">
            <v>227439</v>
          </cell>
          <cell r="L389">
            <v>240013</v>
          </cell>
          <cell r="M389">
            <v>227439</v>
          </cell>
          <cell r="N389">
            <v>242642</v>
          </cell>
          <cell r="O389">
            <v>271531</v>
          </cell>
          <cell r="P389">
            <v>271531</v>
          </cell>
          <cell r="Q389">
            <v>278852</v>
          </cell>
          <cell r="R389">
            <v>3039984</v>
          </cell>
          <cell r="S389">
            <v>5340.72</v>
          </cell>
        </row>
        <row r="390">
          <cell r="A390"/>
          <cell r="S390">
            <v>-311369.03999999998</v>
          </cell>
        </row>
        <row r="391">
          <cell r="A391" t="str">
            <v>60413S - NORTH CENT FL ADMINPayroll</v>
          </cell>
          <cell r="B391" t="str">
            <v>60413S</v>
          </cell>
          <cell r="C391" t="str">
            <v>60413S - NORTH CENT FL ADMIN</v>
          </cell>
          <cell r="D391" t="str">
            <v>Payroll</v>
          </cell>
          <cell r="F391">
            <v>3288</v>
          </cell>
          <cell r="G391">
            <v>3288</v>
          </cell>
          <cell r="H391">
            <v>3288</v>
          </cell>
          <cell r="I391">
            <v>3397</v>
          </cell>
          <cell r="J391">
            <v>3397</v>
          </cell>
          <cell r="K391">
            <v>3397</v>
          </cell>
          <cell r="L391">
            <v>5093</v>
          </cell>
          <cell r="M391">
            <v>3397</v>
          </cell>
          <cell r="N391">
            <v>3397</v>
          </cell>
          <cell r="O391">
            <v>3397</v>
          </cell>
          <cell r="P391">
            <v>3397</v>
          </cell>
          <cell r="Q391">
            <v>5098</v>
          </cell>
          <cell r="R391">
            <v>43834</v>
          </cell>
          <cell r="S391">
            <v>2592198</v>
          </cell>
        </row>
        <row r="392">
          <cell r="A392" t="str">
            <v>60413S - NORTH CENT FL ADMINPayroll OT</v>
          </cell>
          <cell r="C392" t="str">
            <v>60413S - NORTH CENT FL ADMIN</v>
          </cell>
          <cell r="D392" t="str">
            <v>Payroll OT</v>
          </cell>
          <cell r="F392">
            <v>333</v>
          </cell>
          <cell r="G392">
            <v>333</v>
          </cell>
          <cell r="H392">
            <v>333</v>
          </cell>
          <cell r="I392">
            <v>374</v>
          </cell>
          <cell r="J392">
            <v>333</v>
          </cell>
          <cell r="K392">
            <v>333</v>
          </cell>
          <cell r="L392">
            <v>333</v>
          </cell>
          <cell r="M392">
            <v>374</v>
          </cell>
          <cell r="N392">
            <v>333</v>
          </cell>
          <cell r="O392">
            <v>333</v>
          </cell>
          <cell r="P392">
            <v>374</v>
          </cell>
          <cell r="Q392">
            <v>374</v>
          </cell>
          <cell r="R392">
            <v>4160</v>
          </cell>
        </row>
        <row r="393">
          <cell r="A393" t="str">
            <v>60413S - NORTH CENT FL ADMINBargaining Unit</v>
          </cell>
          <cell r="C393" t="str">
            <v>60413S - NORTH CENT FL ADMIN</v>
          </cell>
          <cell r="D393" t="str">
            <v>Bargaining Unit</v>
          </cell>
          <cell r="F393">
            <v>20010</v>
          </cell>
          <cell r="G393">
            <v>20010</v>
          </cell>
          <cell r="H393">
            <v>20010</v>
          </cell>
          <cell r="I393">
            <v>20010</v>
          </cell>
          <cell r="J393">
            <v>20010</v>
          </cell>
          <cell r="K393">
            <v>20010</v>
          </cell>
          <cell r="L393">
            <v>29887</v>
          </cell>
          <cell r="M393">
            <v>20010</v>
          </cell>
          <cell r="N393">
            <v>20010</v>
          </cell>
          <cell r="O393">
            <v>20010</v>
          </cell>
          <cell r="P393">
            <v>20010</v>
          </cell>
          <cell r="Q393">
            <v>29887</v>
          </cell>
          <cell r="R393">
            <v>259874</v>
          </cell>
          <cell r="S393">
            <v>78159.929999999993</v>
          </cell>
        </row>
        <row r="394">
          <cell r="A394" t="str">
            <v>60413S - NORTH CENT FL ADMINBargaining Unit OT</v>
          </cell>
          <cell r="C394" t="str">
            <v>60413S - NORTH CENT FL ADMIN</v>
          </cell>
          <cell r="D394" t="str">
            <v>Bargaining Unit OT</v>
          </cell>
          <cell r="F394">
            <v>1351</v>
          </cell>
          <cell r="G394">
            <v>1351</v>
          </cell>
          <cell r="H394">
            <v>1351</v>
          </cell>
          <cell r="I394">
            <v>1520</v>
          </cell>
          <cell r="J394">
            <v>1351</v>
          </cell>
          <cell r="K394">
            <v>1351</v>
          </cell>
          <cell r="L394">
            <v>1351</v>
          </cell>
          <cell r="M394">
            <v>1520</v>
          </cell>
          <cell r="N394">
            <v>1351</v>
          </cell>
          <cell r="O394">
            <v>1351</v>
          </cell>
          <cell r="P394">
            <v>1520</v>
          </cell>
          <cell r="Q394">
            <v>1520</v>
          </cell>
          <cell r="R394">
            <v>16888</v>
          </cell>
          <cell r="S394">
            <v>0</v>
          </cell>
        </row>
        <row r="395">
          <cell r="A395" t="str">
            <v>60413S - NORTH CENT FL ADMINContractors</v>
          </cell>
          <cell r="C395" t="str">
            <v>60413S - NORTH CENT FL ADMIN</v>
          </cell>
          <cell r="D395" t="str">
            <v>Contractors</v>
          </cell>
          <cell r="F395">
            <v>80501</v>
          </cell>
          <cell r="G395">
            <v>80501</v>
          </cell>
          <cell r="H395">
            <v>80501</v>
          </cell>
          <cell r="I395">
            <v>90563</v>
          </cell>
          <cell r="J395">
            <v>80501</v>
          </cell>
          <cell r="K395">
            <v>80501</v>
          </cell>
          <cell r="L395">
            <v>80501</v>
          </cell>
          <cell r="M395">
            <v>90563</v>
          </cell>
          <cell r="N395">
            <v>80501</v>
          </cell>
          <cell r="O395">
            <v>80501</v>
          </cell>
          <cell r="P395">
            <v>90563</v>
          </cell>
          <cell r="Q395">
            <v>90563</v>
          </cell>
          <cell r="R395">
            <v>1006260</v>
          </cell>
          <cell r="S395">
            <v>346842.68</v>
          </cell>
        </row>
        <row r="396">
          <cell r="A396" t="str">
            <v>60413S - NORTH CENT FL ADMINMaterials w/ burdens</v>
          </cell>
          <cell r="C396" t="str">
            <v>60413S - NORTH CENT FL ADMIN</v>
          </cell>
          <cell r="D396" t="str">
            <v>Materials w/ burdens</v>
          </cell>
          <cell r="F396">
            <v>198129</v>
          </cell>
          <cell r="G396">
            <v>198129</v>
          </cell>
          <cell r="H396">
            <v>198129</v>
          </cell>
          <cell r="I396">
            <v>222897</v>
          </cell>
          <cell r="J396">
            <v>198129</v>
          </cell>
          <cell r="K396">
            <v>198129</v>
          </cell>
          <cell r="L396">
            <v>198129</v>
          </cell>
          <cell r="M396">
            <v>222897</v>
          </cell>
          <cell r="N396">
            <v>198129</v>
          </cell>
          <cell r="O396">
            <v>198129</v>
          </cell>
          <cell r="P396">
            <v>222897</v>
          </cell>
          <cell r="Q396">
            <v>222897</v>
          </cell>
          <cell r="R396">
            <v>2476623</v>
          </cell>
          <cell r="S396">
            <v>16568.32</v>
          </cell>
        </row>
        <row r="397">
          <cell r="A397" t="str">
            <v>60413S - NORTH CENT FL ADMINFleet</v>
          </cell>
          <cell r="C397" t="str">
            <v>60413S - NORTH CENT FL ADMIN</v>
          </cell>
          <cell r="D397" t="str">
            <v>Fleet</v>
          </cell>
          <cell r="F397">
            <v>9790</v>
          </cell>
          <cell r="G397">
            <v>9790</v>
          </cell>
          <cell r="H397">
            <v>9790</v>
          </cell>
          <cell r="I397">
            <v>9790</v>
          </cell>
          <cell r="J397">
            <v>9790</v>
          </cell>
          <cell r="K397">
            <v>9790</v>
          </cell>
          <cell r="L397">
            <v>14619</v>
          </cell>
          <cell r="M397">
            <v>9790</v>
          </cell>
          <cell r="N397">
            <v>9790</v>
          </cell>
          <cell r="O397">
            <v>9790</v>
          </cell>
          <cell r="P397">
            <v>9790</v>
          </cell>
          <cell r="Q397">
            <v>14619</v>
          </cell>
          <cell r="R397">
            <v>127138</v>
          </cell>
          <cell r="S397">
            <v>733533</v>
          </cell>
        </row>
        <row r="398">
          <cell r="A398" t="str">
            <v>60413S - NORTH CENT FL ADMINOther</v>
          </cell>
          <cell r="C398" t="str">
            <v>60413S - NORTH CENT FL ADMIN</v>
          </cell>
          <cell r="D398" t="str">
            <v>Other</v>
          </cell>
          <cell r="F398">
            <v>3923</v>
          </cell>
          <cell r="G398">
            <v>3923</v>
          </cell>
          <cell r="H398">
            <v>3923</v>
          </cell>
          <cell r="I398">
            <v>4413</v>
          </cell>
          <cell r="J398">
            <v>3923</v>
          </cell>
          <cell r="K398">
            <v>3923</v>
          </cell>
          <cell r="L398">
            <v>3923</v>
          </cell>
          <cell r="M398">
            <v>4413</v>
          </cell>
          <cell r="N398">
            <v>3923</v>
          </cell>
          <cell r="O398">
            <v>3923</v>
          </cell>
          <cell r="P398">
            <v>4413</v>
          </cell>
          <cell r="Q398">
            <v>4413</v>
          </cell>
          <cell r="R398">
            <v>49036</v>
          </cell>
          <cell r="S398">
            <v>1953029.72</v>
          </cell>
        </row>
        <row r="399">
          <cell r="A399" t="str">
            <v>60413S - NORTH CENT FL ADMINCIAC</v>
          </cell>
          <cell r="C399" t="str">
            <v>60413S - NORTH CENT FL ADMIN</v>
          </cell>
          <cell r="D399" t="str">
            <v>CIAC</v>
          </cell>
          <cell r="F399">
            <v>-17070</v>
          </cell>
          <cell r="G399">
            <v>-17070</v>
          </cell>
          <cell r="H399">
            <v>-17070</v>
          </cell>
          <cell r="I399">
            <v>-19203</v>
          </cell>
          <cell r="J399">
            <v>-17070</v>
          </cell>
          <cell r="K399">
            <v>-17070</v>
          </cell>
          <cell r="L399">
            <v>-17070</v>
          </cell>
          <cell r="M399">
            <v>-19203</v>
          </cell>
          <cell r="N399">
            <v>-17070</v>
          </cell>
          <cell r="O399">
            <v>-17070</v>
          </cell>
          <cell r="P399">
            <v>-19203</v>
          </cell>
          <cell r="Q399">
            <v>-19203</v>
          </cell>
          <cell r="R399">
            <v>-213372</v>
          </cell>
          <cell r="S399">
            <v>179105.04</v>
          </cell>
        </row>
        <row r="400">
          <cell r="A400" t="str">
            <v>Sum:</v>
          </cell>
          <cell r="B400" t="str">
            <v>60413S</v>
          </cell>
          <cell r="D400" t="str">
            <v>Sum:</v>
          </cell>
          <cell r="F400">
            <v>300255</v>
          </cell>
          <cell r="G400">
            <v>300255</v>
          </cell>
          <cell r="H400">
            <v>300255</v>
          </cell>
          <cell r="I400">
            <v>333761</v>
          </cell>
          <cell r="J400">
            <v>300364</v>
          </cell>
          <cell r="K400">
            <v>300364</v>
          </cell>
          <cell r="L400">
            <v>316766</v>
          </cell>
          <cell r="M400">
            <v>333761</v>
          </cell>
          <cell r="N400">
            <v>300364</v>
          </cell>
          <cell r="O400">
            <v>300364</v>
          </cell>
          <cell r="P400">
            <v>333761</v>
          </cell>
          <cell r="Q400">
            <v>350168</v>
          </cell>
          <cell r="R400">
            <v>3770441</v>
          </cell>
          <cell r="S400">
            <v>2132134.7599999998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A401"/>
          <cell r="S401">
            <v>11536.68</v>
          </cell>
        </row>
        <row r="402">
          <cell r="A402" t="str">
            <v>60445S - NORTH COASTALPayroll</v>
          </cell>
          <cell r="B402" t="str">
            <v>60445S</v>
          </cell>
          <cell r="C402" t="str">
            <v>60445S - NORTH COASTAL</v>
          </cell>
          <cell r="D402" t="str">
            <v>Payroll</v>
          </cell>
          <cell r="F402">
            <v>8981</v>
          </cell>
          <cell r="G402">
            <v>9622</v>
          </cell>
          <cell r="H402">
            <v>10264</v>
          </cell>
          <cell r="I402">
            <v>10905</v>
          </cell>
          <cell r="J402">
            <v>11546</v>
          </cell>
          <cell r="K402">
            <v>10905</v>
          </cell>
          <cell r="L402">
            <v>11546</v>
          </cell>
          <cell r="M402">
            <v>10905</v>
          </cell>
          <cell r="N402">
            <v>10905</v>
          </cell>
          <cell r="O402">
            <v>10905</v>
          </cell>
          <cell r="P402">
            <v>10905</v>
          </cell>
          <cell r="Q402">
            <v>10905</v>
          </cell>
          <cell r="R402">
            <v>128294</v>
          </cell>
          <cell r="S402">
            <v>-139581.35999999999</v>
          </cell>
        </row>
        <row r="403">
          <cell r="A403" t="str">
            <v>60445S - NORTH COASTALPayroll OT</v>
          </cell>
          <cell r="C403" t="str">
            <v>60445S - NORTH COASTAL</v>
          </cell>
          <cell r="D403" t="str">
            <v>Payroll OT</v>
          </cell>
          <cell r="F403">
            <v>542</v>
          </cell>
          <cell r="G403">
            <v>570</v>
          </cell>
          <cell r="H403">
            <v>597</v>
          </cell>
          <cell r="I403">
            <v>625</v>
          </cell>
          <cell r="J403">
            <v>577</v>
          </cell>
          <cell r="K403">
            <v>528</v>
          </cell>
          <cell r="L403">
            <v>556</v>
          </cell>
          <cell r="M403">
            <v>528</v>
          </cell>
          <cell r="N403">
            <v>549</v>
          </cell>
          <cell r="O403">
            <v>625</v>
          </cell>
          <cell r="P403">
            <v>625</v>
          </cell>
          <cell r="Q403">
            <v>625</v>
          </cell>
          <cell r="R403">
            <v>6947</v>
          </cell>
          <cell r="S403">
            <v>3179194</v>
          </cell>
        </row>
        <row r="404">
          <cell r="A404" t="str">
            <v>60445S - NORTH COASTALBargaining Unit</v>
          </cell>
          <cell r="C404" t="str">
            <v>60445S - NORTH COASTAL</v>
          </cell>
          <cell r="D404" t="str">
            <v>Bargaining Unit</v>
          </cell>
          <cell r="F404">
            <v>25308</v>
          </cell>
          <cell r="G404">
            <v>27116</v>
          </cell>
          <cell r="H404">
            <v>28925</v>
          </cell>
          <cell r="I404">
            <v>30732</v>
          </cell>
          <cell r="J404">
            <v>32539</v>
          </cell>
          <cell r="K404">
            <v>30732</v>
          </cell>
          <cell r="L404">
            <v>32539</v>
          </cell>
          <cell r="M404">
            <v>30732</v>
          </cell>
          <cell r="N404">
            <v>30732</v>
          </cell>
          <cell r="O404">
            <v>30732</v>
          </cell>
          <cell r="P404">
            <v>30732</v>
          </cell>
          <cell r="Q404">
            <v>30732</v>
          </cell>
          <cell r="R404">
            <v>361551</v>
          </cell>
        </row>
        <row r="405">
          <cell r="A405" t="str">
            <v>60445S - NORTH COASTALBargaining Unit OT</v>
          </cell>
          <cell r="C405" t="str">
            <v>60445S - NORTH COASTAL</v>
          </cell>
          <cell r="D405" t="str">
            <v>Bargaining Unit OT</v>
          </cell>
          <cell r="F405">
            <v>9239</v>
          </cell>
          <cell r="G405">
            <v>9712</v>
          </cell>
          <cell r="H405">
            <v>10186</v>
          </cell>
          <cell r="I405">
            <v>10660</v>
          </cell>
          <cell r="J405">
            <v>9830</v>
          </cell>
          <cell r="K405">
            <v>9002</v>
          </cell>
          <cell r="L405">
            <v>9475</v>
          </cell>
          <cell r="M405">
            <v>9002</v>
          </cell>
          <cell r="N405">
            <v>9356</v>
          </cell>
          <cell r="O405">
            <v>10660</v>
          </cell>
          <cell r="P405">
            <v>10660</v>
          </cell>
          <cell r="Q405">
            <v>10660</v>
          </cell>
          <cell r="R405">
            <v>118442</v>
          </cell>
        </row>
        <row r="406">
          <cell r="A406" t="str">
            <v>60445S - NORTH COASTALContractors</v>
          </cell>
          <cell r="C406" t="str">
            <v>60445S - NORTH COASTAL</v>
          </cell>
          <cell r="D406" t="str">
            <v>Contractors</v>
          </cell>
          <cell r="F406">
            <v>19159</v>
          </cell>
          <cell r="G406">
            <v>20143</v>
          </cell>
          <cell r="H406">
            <v>21125</v>
          </cell>
          <cell r="I406">
            <v>22107</v>
          </cell>
          <cell r="J406">
            <v>20388</v>
          </cell>
          <cell r="K406">
            <v>18668</v>
          </cell>
          <cell r="L406">
            <v>19650</v>
          </cell>
          <cell r="M406">
            <v>18668</v>
          </cell>
          <cell r="N406">
            <v>19405</v>
          </cell>
          <cell r="O406">
            <v>22107</v>
          </cell>
          <cell r="P406">
            <v>22107</v>
          </cell>
          <cell r="Q406">
            <v>22107</v>
          </cell>
          <cell r="R406">
            <v>245634</v>
          </cell>
          <cell r="S406">
            <v>167164.96</v>
          </cell>
        </row>
        <row r="407">
          <cell r="A407" t="str">
            <v>60445S - NORTH COASTALMaterials w/ burdens</v>
          </cell>
          <cell r="C407" t="str">
            <v>60445S - NORTH COASTAL</v>
          </cell>
          <cell r="D407" t="str">
            <v>Materials w/ burdens</v>
          </cell>
          <cell r="F407">
            <v>52536</v>
          </cell>
          <cell r="G407">
            <v>55229</v>
          </cell>
          <cell r="H407">
            <v>57923</v>
          </cell>
          <cell r="I407">
            <v>60617</v>
          </cell>
          <cell r="J407">
            <v>55903</v>
          </cell>
          <cell r="K407">
            <v>51188</v>
          </cell>
          <cell r="L407">
            <v>53882</v>
          </cell>
          <cell r="M407">
            <v>51188</v>
          </cell>
          <cell r="N407">
            <v>53208</v>
          </cell>
          <cell r="O407">
            <v>60617</v>
          </cell>
          <cell r="P407">
            <v>60617</v>
          </cell>
          <cell r="Q407">
            <v>60617</v>
          </cell>
          <cell r="R407">
            <v>673527</v>
          </cell>
          <cell r="S407">
            <v>1284.8699999999999</v>
          </cell>
        </row>
        <row r="408">
          <cell r="A408" t="str">
            <v>60445S - NORTH COASTALFleet</v>
          </cell>
          <cell r="C408" t="str">
            <v>60445S - NORTH COASTAL</v>
          </cell>
          <cell r="D408" t="str">
            <v>Fleet</v>
          </cell>
          <cell r="F408">
            <v>15574</v>
          </cell>
          <cell r="G408">
            <v>16686</v>
          </cell>
          <cell r="H408">
            <v>17798</v>
          </cell>
          <cell r="I408">
            <v>18910</v>
          </cell>
          <cell r="J408">
            <v>20023</v>
          </cell>
          <cell r="K408">
            <v>18910</v>
          </cell>
          <cell r="L408">
            <v>20023</v>
          </cell>
          <cell r="M408">
            <v>18910</v>
          </cell>
          <cell r="N408">
            <v>18910</v>
          </cell>
          <cell r="O408">
            <v>18910</v>
          </cell>
          <cell r="P408">
            <v>18910</v>
          </cell>
          <cell r="Q408">
            <v>18910</v>
          </cell>
          <cell r="R408">
            <v>222474</v>
          </cell>
          <cell r="S408">
            <v>233624.68</v>
          </cell>
        </row>
        <row r="409">
          <cell r="A409" t="str">
            <v>60445S - NORTH COASTALOther</v>
          </cell>
          <cell r="C409" t="str">
            <v>60445S - NORTH COASTAL</v>
          </cell>
          <cell r="D409" t="str">
            <v>Other</v>
          </cell>
          <cell r="F409">
            <v>791</v>
          </cell>
          <cell r="G409">
            <v>832</v>
          </cell>
          <cell r="H409">
            <v>873</v>
          </cell>
          <cell r="I409">
            <v>914</v>
          </cell>
          <cell r="J409">
            <v>842</v>
          </cell>
          <cell r="K409">
            <v>771</v>
          </cell>
          <cell r="L409">
            <v>812</v>
          </cell>
          <cell r="M409">
            <v>771</v>
          </cell>
          <cell r="N409">
            <v>801</v>
          </cell>
          <cell r="O409">
            <v>914</v>
          </cell>
          <cell r="P409">
            <v>914</v>
          </cell>
          <cell r="Q409">
            <v>914</v>
          </cell>
          <cell r="R409">
            <v>10149</v>
          </cell>
          <cell r="S409">
            <v>37254.01</v>
          </cell>
        </row>
        <row r="410">
          <cell r="A410" t="str">
            <v>Sum:</v>
          </cell>
          <cell r="B410" t="str">
            <v>60445S</v>
          </cell>
          <cell r="D410" t="str">
            <v>Sum:</v>
          </cell>
          <cell r="F410">
            <v>132130</v>
          </cell>
          <cell r="G410">
            <v>139910</v>
          </cell>
          <cell r="H410">
            <v>147691</v>
          </cell>
          <cell r="I410">
            <v>155470</v>
          </cell>
          <cell r="J410">
            <v>151648</v>
          </cell>
          <cell r="K410">
            <v>140704</v>
          </cell>
          <cell r="L410">
            <v>148483</v>
          </cell>
          <cell r="M410">
            <v>140704</v>
          </cell>
          <cell r="N410">
            <v>143866</v>
          </cell>
          <cell r="O410">
            <v>155470</v>
          </cell>
          <cell r="P410">
            <v>155470</v>
          </cell>
          <cell r="Q410">
            <v>155470</v>
          </cell>
          <cell r="R410">
            <v>1767018</v>
          </cell>
          <cell r="S410">
            <v>801208.96</v>
          </cell>
        </row>
        <row r="411">
          <cell r="A411"/>
          <cell r="S411">
            <v>473653.29</v>
          </cell>
        </row>
        <row r="412">
          <cell r="A412" t="str">
            <v>60568S - SOUTH CENTRAL FL ADMINPayroll</v>
          </cell>
          <cell r="B412" t="str">
            <v>60568S</v>
          </cell>
          <cell r="C412" t="str">
            <v>60568S - SOUTH CENTRAL FL ADMIN</v>
          </cell>
          <cell r="D412" t="str">
            <v>Payroll</v>
          </cell>
          <cell r="F412">
            <v>9768</v>
          </cell>
          <cell r="G412">
            <v>9768</v>
          </cell>
          <cell r="H412">
            <v>9768</v>
          </cell>
          <cell r="I412">
            <v>9898</v>
          </cell>
          <cell r="J412">
            <v>9898</v>
          </cell>
          <cell r="K412">
            <v>9898</v>
          </cell>
          <cell r="L412">
            <v>14808</v>
          </cell>
          <cell r="M412">
            <v>9898</v>
          </cell>
          <cell r="N412">
            <v>9898</v>
          </cell>
          <cell r="O412">
            <v>9898</v>
          </cell>
          <cell r="P412">
            <v>9898</v>
          </cell>
          <cell r="Q412">
            <v>14814</v>
          </cell>
          <cell r="R412">
            <v>128212</v>
          </cell>
          <cell r="S412">
            <v>119997.66</v>
          </cell>
        </row>
        <row r="413">
          <cell r="A413" t="str">
            <v>60568S - SOUTH CENTRAL FL ADMINPayroll OT</v>
          </cell>
          <cell r="C413" t="str">
            <v>60568S - SOUTH CENTRAL FL ADMIN</v>
          </cell>
          <cell r="D413" t="str">
            <v>Payroll OT</v>
          </cell>
          <cell r="F413">
            <v>242</v>
          </cell>
          <cell r="G413">
            <v>278</v>
          </cell>
          <cell r="H413">
            <v>278</v>
          </cell>
          <cell r="I413">
            <v>348</v>
          </cell>
          <cell r="J413">
            <v>348</v>
          </cell>
          <cell r="K413">
            <v>348</v>
          </cell>
          <cell r="L413">
            <v>382</v>
          </cell>
          <cell r="M413">
            <v>278</v>
          </cell>
          <cell r="N413">
            <v>242</v>
          </cell>
          <cell r="O413">
            <v>242</v>
          </cell>
          <cell r="P413">
            <v>278</v>
          </cell>
          <cell r="Q413">
            <v>209</v>
          </cell>
          <cell r="R413">
            <v>3473</v>
          </cell>
          <cell r="S413">
            <v>593650.94999999995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60568S - SOUTH CENTRAL FL ADMINBargaining Unit</v>
          </cell>
          <cell r="C414" t="str">
            <v>60568S - SOUTH CENTRAL FL ADMIN</v>
          </cell>
          <cell r="D414" t="str">
            <v>Bargaining Unit</v>
          </cell>
          <cell r="F414">
            <v>14140</v>
          </cell>
          <cell r="G414">
            <v>14140</v>
          </cell>
          <cell r="H414">
            <v>14140</v>
          </cell>
          <cell r="I414">
            <v>14330</v>
          </cell>
          <cell r="J414">
            <v>14330</v>
          </cell>
          <cell r="K414">
            <v>14330</v>
          </cell>
          <cell r="L414">
            <v>21437</v>
          </cell>
          <cell r="M414">
            <v>14330</v>
          </cell>
          <cell r="N414">
            <v>14330</v>
          </cell>
          <cell r="O414">
            <v>14330</v>
          </cell>
          <cell r="P414">
            <v>14330</v>
          </cell>
          <cell r="Q414">
            <v>21445</v>
          </cell>
          <cell r="R414">
            <v>185612</v>
          </cell>
          <cell r="S414">
            <v>6281.16</v>
          </cell>
        </row>
        <row r="415">
          <cell r="A415" t="str">
            <v>60568S - SOUTH CENTRAL FL ADMINBargaining Unit OT</v>
          </cell>
          <cell r="C415" t="str">
            <v>60568S - SOUTH CENTRAL FL ADMIN</v>
          </cell>
          <cell r="D415" t="str">
            <v>Bargaining Unit OT</v>
          </cell>
          <cell r="F415">
            <v>963</v>
          </cell>
          <cell r="G415">
            <v>1101</v>
          </cell>
          <cell r="H415">
            <v>1101</v>
          </cell>
          <cell r="I415">
            <v>1376</v>
          </cell>
          <cell r="J415">
            <v>1376</v>
          </cell>
          <cell r="K415">
            <v>1376</v>
          </cell>
          <cell r="L415">
            <v>1514</v>
          </cell>
          <cell r="M415">
            <v>1101</v>
          </cell>
          <cell r="N415">
            <v>963</v>
          </cell>
          <cell r="O415">
            <v>963</v>
          </cell>
          <cell r="P415">
            <v>1101</v>
          </cell>
          <cell r="Q415">
            <v>826</v>
          </cell>
          <cell r="R415">
            <v>13761</v>
          </cell>
          <cell r="S415">
            <v>-129347.76</v>
          </cell>
        </row>
        <row r="416">
          <cell r="A416" t="str">
            <v>60568S - SOUTH CENTRAL FL ADMINContractors</v>
          </cell>
          <cell r="C416" t="str">
            <v>60568S - SOUTH CENTRAL FL ADMIN</v>
          </cell>
          <cell r="D416" t="str">
            <v>Contractors</v>
          </cell>
          <cell r="F416">
            <v>342110</v>
          </cell>
          <cell r="G416">
            <v>342110</v>
          </cell>
          <cell r="H416">
            <v>342110</v>
          </cell>
          <cell r="I416">
            <v>315501</v>
          </cell>
          <cell r="J416">
            <v>315501</v>
          </cell>
          <cell r="K416">
            <v>315501</v>
          </cell>
          <cell r="L416">
            <v>315501</v>
          </cell>
          <cell r="M416">
            <v>315501</v>
          </cell>
          <cell r="N416">
            <v>315501</v>
          </cell>
          <cell r="O416">
            <v>315501</v>
          </cell>
          <cell r="P416">
            <v>315501</v>
          </cell>
          <cell r="Q416">
            <v>250881</v>
          </cell>
          <cell r="R416">
            <v>3801219</v>
          </cell>
          <cell r="S416">
            <v>1711122</v>
          </cell>
        </row>
        <row r="417">
          <cell r="A417" t="str">
            <v>60568S - SOUTH CENTRAL FL ADMINMaterials w/ burdens</v>
          </cell>
          <cell r="C417" t="str">
            <v>60568S - SOUTH CENTRAL FL ADMIN</v>
          </cell>
          <cell r="D417" t="str">
            <v>Materials w/ burdens</v>
          </cell>
          <cell r="F417">
            <v>317007</v>
          </cell>
          <cell r="G417">
            <v>317007</v>
          </cell>
          <cell r="H417">
            <v>292351</v>
          </cell>
          <cell r="I417">
            <v>292351</v>
          </cell>
          <cell r="J417">
            <v>292351</v>
          </cell>
          <cell r="K417">
            <v>292351</v>
          </cell>
          <cell r="L417">
            <v>292351</v>
          </cell>
          <cell r="M417">
            <v>292351</v>
          </cell>
          <cell r="N417">
            <v>292351</v>
          </cell>
          <cell r="O417">
            <v>292351</v>
          </cell>
          <cell r="P417">
            <v>232470</v>
          </cell>
          <cell r="Q417">
            <v>317007</v>
          </cell>
          <cell r="R417">
            <v>3522300</v>
          </cell>
        </row>
        <row r="418">
          <cell r="A418" t="str">
            <v>60568S - SOUTH CENTRAL FL ADMINFleet</v>
          </cell>
          <cell r="C418" t="str">
            <v>60568S - SOUTH CENTRAL FL ADMIN</v>
          </cell>
          <cell r="D418" t="str">
            <v>Fleet</v>
          </cell>
          <cell r="F418">
            <v>6894</v>
          </cell>
          <cell r="G418">
            <v>6894</v>
          </cell>
          <cell r="H418">
            <v>6894</v>
          </cell>
          <cell r="I418">
            <v>6894</v>
          </cell>
          <cell r="J418">
            <v>6894</v>
          </cell>
          <cell r="K418">
            <v>6894</v>
          </cell>
          <cell r="L418">
            <v>10292</v>
          </cell>
          <cell r="M418">
            <v>6894</v>
          </cell>
          <cell r="N418">
            <v>6894</v>
          </cell>
          <cell r="O418">
            <v>6894</v>
          </cell>
          <cell r="P418">
            <v>6894</v>
          </cell>
          <cell r="Q418">
            <v>10292</v>
          </cell>
          <cell r="R418">
            <v>89524</v>
          </cell>
          <cell r="S418">
            <v>357925.12</v>
          </cell>
        </row>
        <row r="419">
          <cell r="A419" t="str">
            <v>60568S - SOUTH CENTRAL FL ADMINOther</v>
          </cell>
          <cell r="C419" t="str">
            <v>60568S - SOUTH CENTRAL FL ADMIN</v>
          </cell>
          <cell r="D419" t="str">
            <v>Other</v>
          </cell>
          <cell r="F419">
            <v>4291</v>
          </cell>
          <cell r="G419">
            <v>4291</v>
          </cell>
          <cell r="H419">
            <v>4291</v>
          </cell>
          <cell r="I419">
            <v>4291</v>
          </cell>
          <cell r="J419">
            <v>4310</v>
          </cell>
          <cell r="K419">
            <v>4291</v>
          </cell>
          <cell r="L419">
            <v>4291</v>
          </cell>
          <cell r="M419">
            <v>4291</v>
          </cell>
          <cell r="N419">
            <v>4291</v>
          </cell>
          <cell r="O419">
            <v>4291</v>
          </cell>
          <cell r="P419">
            <v>4291</v>
          </cell>
          <cell r="Q419">
            <v>4291</v>
          </cell>
          <cell r="R419">
            <v>51511</v>
          </cell>
          <cell r="S419">
            <v>194.64</v>
          </cell>
        </row>
        <row r="420">
          <cell r="A420" t="str">
            <v>60568S - SOUTH CENTRAL FL ADMINCIAC</v>
          </cell>
          <cell r="C420" t="str">
            <v>60568S - SOUTH CENTRAL FL ADMIN</v>
          </cell>
          <cell r="D420" t="str">
            <v>CIAC</v>
          </cell>
          <cell r="F420">
            <v>-39300</v>
          </cell>
          <cell r="G420">
            <v>-39300</v>
          </cell>
          <cell r="H420">
            <v>-39300</v>
          </cell>
          <cell r="I420">
            <v>-39300</v>
          </cell>
          <cell r="J420">
            <v>-39490</v>
          </cell>
          <cell r="K420">
            <v>-39300</v>
          </cell>
          <cell r="L420">
            <v>-39300</v>
          </cell>
          <cell r="M420">
            <v>-39300</v>
          </cell>
          <cell r="N420">
            <v>-39300</v>
          </cell>
          <cell r="O420">
            <v>-39300</v>
          </cell>
          <cell r="P420">
            <v>-39300</v>
          </cell>
          <cell r="Q420">
            <v>-39300</v>
          </cell>
          <cell r="R420">
            <v>-471790</v>
          </cell>
          <cell r="S420">
            <v>285047.64</v>
          </cell>
        </row>
        <row r="421">
          <cell r="A421" t="str">
            <v>Sum:</v>
          </cell>
          <cell r="B421" t="str">
            <v>60568S</v>
          </cell>
          <cell r="D421" t="str">
            <v>Sum:</v>
          </cell>
          <cell r="F421">
            <v>656115</v>
          </cell>
          <cell r="G421">
            <v>656289</v>
          </cell>
          <cell r="H421">
            <v>631633</v>
          </cell>
          <cell r="I421">
            <v>605689</v>
          </cell>
          <cell r="J421">
            <v>605518</v>
          </cell>
          <cell r="K421">
            <v>605689</v>
          </cell>
          <cell r="L421">
            <v>621276</v>
          </cell>
          <cell r="M421">
            <v>605344</v>
          </cell>
          <cell r="N421">
            <v>605170</v>
          </cell>
          <cell r="O421">
            <v>605170</v>
          </cell>
          <cell r="P421">
            <v>545463</v>
          </cell>
          <cell r="Q421">
            <v>580465</v>
          </cell>
          <cell r="R421">
            <v>7323822</v>
          </cell>
          <cell r="S421">
            <v>21849.63</v>
          </cell>
        </row>
        <row r="422">
          <cell r="A422"/>
          <cell r="S422">
            <v>2157429.88</v>
          </cell>
        </row>
        <row r="423">
          <cell r="A423" t="str">
            <v>Sum:</v>
          </cell>
          <cell r="D423" t="str">
            <v>Sum:</v>
          </cell>
          <cell r="F423">
            <v>1329632</v>
          </cell>
          <cell r="G423">
            <v>1350159</v>
          </cell>
          <cell r="H423">
            <v>1345855</v>
          </cell>
          <cell r="I423">
            <v>1366452</v>
          </cell>
          <cell r="J423">
            <v>1305423</v>
          </cell>
          <cell r="K423">
            <v>1274196</v>
          </cell>
          <cell r="L423">
            <v>1326539</v>
          </cell>
          <cell r="M423">
            <v>1307248</v>
          </cell>
          <cell r="N423">
            <v>1292043</v>
          </cell>
          <cell r="O423">
            <v>1332536</v>
          </cell>
          <cell r="P423">
            <v>1306226</v>
          </cell>
          <cell r="Q423">
            <v>1364955</v>
          </cell>
          <cell r="R423">
            <v>15901265</v>
          </cell>
          <cell r="S423">
            <v>4237309.3600000003</v>
          </cell>
        </row>
        <row r="424">
          <cell r="A424"/>
          <cell r="S424">
            <v>126316.58</v>
          </cell>
        </row>
        <row r="429">
          <cell r="B429" t="str">
            <v>Org ID</v>
          </cell>
          <cell r="C429" t="str">
            <v>Charge By</v>
          </cell>
          <cell r="D429" t="str">
            <v>Resource Group</v>
          </cell>
          <cell r="F429">
            <v>37987</v>
          </cell>
          <cell r="G429">
            <v>38018</v>
          </cell>
          <cell r="H429">
            <v>38047</v>
          </cell>
          <cell r="I429">
            <v>38078</v>
          </cell>
          <cell r="J429">
            <v>38108</v>
          </cell>
          <cell r="K429">
            <v>38139</v>
          </cell>
          <cell r="L429">
            <v>38169</v>
          </cell>
          <cell r="M429">
            <v>38200</v>
          </cell>
          <cell r="N429">
            <v>38231</v>
          </cell>
          <cell r="O429">
            <v>38261</v>
          </cell>
          <cell r="P429">
            <v>38292</v>
          </cell>
          <cell r="Q429">
            <v>38322</v>
          </cell>
          <cell r="R429" t="str">
            <v>2004 TOTAL CHARGE BY BUDGET</v>
          </cell>
          <cell r="S429" t="str">
            <v>Projection</v>
          </cell>
        </row>
        <row r="430">
          <cell r="A430" t="str">
            <v>60379S - SOUTH COASTALPayroll</v>
          </cell>
          <cell r="B430" t="str">
            <v>60379S</v>
          </cell>
          <cell r="C430" t="str">
            <v>60379S - SOUTH COASTAL</v>
          </cell>
          <cell r="D430" t="str">
            <v>Payroll</v>
          </cell>
          <cell r="F430">
            <v>392</v>
          </cell>
          <cell r="G430">
            <v>392</v>
          </cell>
          <cell r="H430">
            <v>392</v>
          </cell>
          <cell r="I430">
            <v>550</v>
          </cell>
          <cell r="J430">
            <v>628</v>
          </cell>
          <cell r="K430">
            <v>708</v>
          </cell>
          <cell r="L430">
            <v>943</v>
          </cell>
          <cell r="M430">
            <v>1099</v>
          </cell>
          <cell r="N430">
            <v>943</v>
          </cell>
          <cell r="O430">
            <v>392</v>
          </cell>
          <cell r="P430">
            <v>708</v>
          </cell>
          <cell r="Q430">
            <v>708</v>
          </cell>
          <cell r="R430">
            <v>7855</v>
          </cell>
          <cell r="S430">
            <v>40087.629999999997</v>
          </cell>
        </row>
        <row r="431">
          <cell r="A431" t="str">
            <v>60379S - SOUTH COASTALPayroll OT</v>
          </cell>
          <cell r="C431" t="str">
            <v>60379S - SOUTH COASTAL</v>
          </cell>
          <cell r="D431" t="str">
            <v>Payroll OT</v>
          </cell>
          <cell r="F431">
            <v>27</v>
          </cell>
          <cell r="G431">
            <v>27</v>
          </cell>
          <cell r="H431">
            <v>27</v>
          </cell>
          <cell r="I431">
            <v>37</v>
          </cell>
          <cell r="J431">
            <v>43</v>
          </cell>
          <cell r="K431">
            <v>48</v>
          </cell>
          <cell r="L431">
            <v>64</v>
          </cell>
          <cell r="M431">
            <v>74</v>
          </cell>
          <cell r="N431">
            <v>64</v>
          </cell>
          <cell r="O431">
            <v>27</v>
          </cell>
          <cell r="P431">
            <v>48</v>
          </cell>
          <cell r="Q431">
            <v>48</v>
          </cell>
          <cell r="R431">
            <v>534</v>
          </cell>
          <cell r="S431">
            <v>2058.8000000000002</v>
          </cell>
        </row>
        <row r="432">
          <cell r="A432" t="str">
            <v>60379S - SOUTH COASTALBargaining Unit</v>
          </cell>
          <cell r="C432" t="str">
            <v>60379S - SOUTH COASTAL</v>
          </cell>
          <cell r="D432" t="str">
            <v>Bargaining Unit</v>
          </cell>
          <cell r="F432">
            <v>8466</v>
          </cell>
          <cell r="G432">
            <v>8466</v>
          </cell>
          <cell r="H432">
            <v>8466</v>
          </cell>
          <cell r="I432">
            <v>11854</v>
          </cell>
          <cell r="J432">
            <v>13547</v>
          </cell>
          <cell r="K432">
            <v>15240</v>
          </cell>
          <cell r="L432">
            <v>20320</v>
          </cell>
          <cell r="M432">
            <v>23707</v>
          </cell>
          <cell r="N432">
            <v>20320</v>
          </cell>
          <cell r="O432">
            <v>8466</v>
          </cell>
          <cell r="P432">
            <v>15240</v>
          </cell>
          <cell r="Q432">
            <v>15240</v>
          </cell>
          <cell r="R432">
            <v>169332</v>
          </cell>
          <cell r="S432">
            <v>417778.3</v>
          </cell>
        </row>
        <row r="433">
          <cell r="A433" t="str">
            <v>60379S - SOUTH COASTALBargaining Unit OT</v>
          </cell>
          <cell r="C433" t="str">
            <v>60379S - SOUTH COASTAL</v>
          </cell>
          <cell r="D433" t="str">
            <v>Bargaining Unit OT</v>
          </cell>
          <cell r="F433">
            <v>1693</v>
          </cell>
          <cell r="G433">
            <v>1693</v>
          </cell>
          <cell r="H433">
            <v>1693</v>
          </cell>
          <cell r="I433">
            <v>2371</v>
          </cell>
          <cell r="J433">
            <v>2709</v>
          </cell>
          <cell r="K433">
            <v>3049</v>
          </cell>
          <cell r="L433">
            <v>4064</v>
          </cell>
          <cell r="M433">
            <v>4742</v>
          </cell>
          <cell r="N433">
            <v>4064</v>
          </cell>
          <cell r="O433">
            <v>1693</v>
          </cell>
          <cell r="P433">
            <v>3049</v>
          </cell>
          <cell r="Q433">
            <v>3049</v>
          </cell>
          <cell r="R433">
            <v>33869</v>
          </cell>
          <cell r="S433">
            <v>93233.11</v>
          </cell>
        </row>
        <row r="434">
          <cell r="A434" t="str">
            <v>60379S - SOUTH COASTALContractors</v>
          </cell>
          <cell r="C434" t="str">
            <v>60379S - SOUTH COASTAL</v>
          </cell>
          <cell r="D434" t="str">
            <v>Contractors</v>
          </cell>
          <cell r="F434">
            <v>17110</v>
          </cell>
          <cell r="G434">
            <v>17110</v>
          </cell>
          <cell r="H434">
            <v>17110</v>
          </cell>
          <cell r="I434">
            <v>23952</v>
          </cell>
          <cell r="J434">
            <v>27375</v>
          </cell>
          <cell r="K434">
            <v>30797</v>
          </cell>
          <cell r="L434">
            <v>41062</v>
          </cell>
          <cell r="M434">
            <v>47907</v>
          </cell>
          <cell r="N434">
            <v>41062</v>
          </cell>
          <cell r="O434">
            <v>17110</v>
          </cell>
          <cell r="P434">
            <v>30797</v>
          </cell>
          <cell r="Q434">
            <v>30797</v>
          </cell>
          <cell r="R434">
            <v>342189</v>
          </cell>
          <cell r="S434">
            <v>360000</v>
          </cell>
        </row>
        <row r="435">
          <cell r="A435" t="str">
            <v>60379S - SOUTH COASTALMaterials w/ burdens</v>
          </cell>
          <cell r="C435" t="str">
            <v>60379S - SOUTH COASTAL</v>
          </cell>
          <cell r="D435" t="str">
            <v>Materials w/ burdens</v>
          </cell>
          <cell r="F435">
            <v>12277</v>
          </cell>
          <cell r="G435">
            <v>12277</v>
          </cell>
          <cell r="H435">
            <v>12277</v>
          </cell>
          <cell r="I435">
            <v>17186</v>
          </cell>
          <cell r="J435">
            <v>19641</v>
          </cell>
          <cell r="K435">
            <v>22097</v>
          </cell>
          <cell r="L435">
            <v>29462</v>
          </cell>
          <cell r="M435">
            <v>34373</v>
          </cell>
          <cell r="N435">
            <v>29462</v>
          </cell>
          <cell r="O435">
            <v>12277</v>
          </cell>
          <cell r="P435">
            <v>22097</v>
          </cell>
          <cell r="Q435">
            <v>22097</v>
          </cell>
          <cell r="R435">
            <v>245524</v>
          </cell>
          <cell r="S435">
            <v>284912.3</v>
          </cell>
        </row>
        <row r="436">
          <cell r="A436" t="str">
            <v>60379S - SOUTH COASTALFleet</v>
          </cell>
          <cell r="C436" t="str">
            <v>60379S - SOUTH COASTAL</v>
          </cell>
          <cell r="D436" t="str">
            <v>Fleet</v>
          </cell>
          <cell r="F436">
            <v>4055</v>
          </cell>
          <cell r="G436">
            <v>4055</v>
          </cell>
          <cell r="H436">
            <v>4055</v>
          </cell>
          <cell r="I436">
            <v>5677</v>
          </cell>
          <cell r="J436">
            <v>6489</v>
          </cell>
          <cell r="K436">
            <v>7298</v>
          </cell>
          <cell r="L436">
            <v>9732</v>
          </cell>
          <cell r="M436">
            <v>11354</v>
          </cell>
          <cell r="N436">
            <v>9732</v>
          </cell>
          <cell r="O436">
            <v>4055</v>
          </cell>
          <cell r="P436">
            <v>7298</v>
          </cell>
          <cell r="Q436">
            <v>7298</v>
          </cell>
          <cell r="R436">
            <v>81098</v>
          </cell>
          <cell r="S436">
            <v>228641.96</v>
          </cell>
        </row>
        <row r="437">
          <cell r="A437" t="str">
            <v>60379S - SOUTH COASTALOther</v>
          </cell>
          <cell r="C437" t="str">
            <v>60379S - SOUTH COASTAL</v>
          </cell>
          <cell r="D437" t="str">
            <v>Other</v>
          </cell>
          <cell r="F437">
            <v>95</v>
          </cell>
          <cell r="G437">
            <v>95</v>
          </cell>
          <cell r="H437">
            <v>95</v>
          </cell>
          <cell r="I437">
            <v>134</v>
          </cell>
          <cell r="J437">
            <v>153</v>
          </cell>
          <cell r="K437">
            <v>172</v>
          </cell>
          <cell r="L437">
            <v>229</v>
          </cell>
          <cell r="M437">
            <v>267</v>
          </cell>
          <cell r="N437">
            <v>229</v>
          </cell>
          <cell r="O437">
            <v>95</v>
          </cell>
          <cell r="P437">
            <v>172</v>
          </cell>
          <cell r="Q437">
            <v>172</v>
          </cell>
          <cell r="R437">
            <v>1908</v>
          </cell>
          <cell r="S437">
            <v>513554.26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Sum:</v>
          </cell>
          <cell r="B438" t="str">
            <v>60379S</v>
          </cell>
          <cell r="D438" t="str">
            <v>Sum:</v>
          </cell>
          <cell r="F438">
            <v>44115</v>
          </cell>
          <cell r="G438">
            <v>44115</v>
          </cell>
          <cell r="H438">
            <v>44115</v>
          </cell>
          <cell r="I438">
            <v>61761</v>
          </cell>
          <cell r="J438">
            <v>70585</v>
          </cell>
          <cell r="K438">
            <v>79409</v>
          </cell>
          <cell r="L438">
            <v>105876</v>
          </cell>
          <cell r="M438">
            <v>123523</v>
          </cell>
          <cell r="N438">
            <v>105876</v>
          </cell>
          <cell r="O438">
            <v>44115</v>
          </cell>
          <cell r="P438">
            <v>79409</v>
          </cell>
          <cell r="Q438">
            <v>79409</v>
          </cell>
          <cell r="R438">
            <v>882309</v>
          </cell>
          <cell r="S438">
            <v>12370.32</v>
          </cell>
        </row>
        <row r="439">
          <cell r="A439"/>
          <cell r="S439">
            <v>1439082</v>
          </cell>
        </row>
        <row r="440">
          <cell r="A440" t="str">
            <v>60413S - NORTH CENT FL ADMINPayroll</v>
          </cell>
          <cell r="B440" t="str">
            <v>60413S</v>
          </cell>
          <cell r="C440" t="str">
            <v>60413S - NORTH CENT FL ADMIN</v>
          </cell>
          <cell r="D440" t="str">
            <v>Payroll</v>
          </cell>
          <cell r="F440">
            <v>2566</v>
          </cell>
          <cell r="G440">
            <v>2566</v>
          </cell>
          <cell r="H440">
            <v>2566</v>
          </cell>
          <cell r="I440">
            <v>2651</v>
          </cell>
          <cell r="J440">
            <v>2651</v>
          </cell>
          <cell r="K440">
            <v>2651</v>
          </cell>
          <cell r="L440">
            <v>3975</v>
          </cell>
          <cell r="M440">
            <v>2651</v>
          </cell>
          <cell r="N440">
            <v>2651</v>
          </cell>
          <cell r="O440">
            <v>2651</v>
          </cell>
          <cell r="P440">
            <v>2651</v>
          </cell>
          <cell r="Q440">
            <v>3979</v>
          </cell>
          <cell r="R440">
            <v>34209</v>
          </cell>
        </row>
        <row r="441">
          <cell r="A441" t="str">
            <v>60413S - NORTH CENT FL ADMINPayroll OT</v>
          </cell>
          <cell r="C441" t="str">
            <v>60413S - NORTH CENT FL ADMIN</v>
          </cell>
          <cell r="D441" t="str">
            <v>Payroll OT</v>
          </cell>
          <cell r="F441">
            <v>352</v>
          </cell>
          <cell r="G441">
            <v>352</v>
          </cell>
          <cell r="H441">
            <v>352</v>
          </cell>
          <cell r="I441">
            <v>396</v>
          </cell>
          <cell r="J441">
            <v>352</v>
          </cell>
          <cell r="K441">
            <v>352</v>
          </cell>
          <cell r="L441">
            <v>352</v>
          </cell>
          <cell r="M441">
            <v>396</v>
          </cell>
          <cell r="N441">
            <v>352</v>
          </cell>
          <cell r="O441">
            <v>352</v>
          </cell>
          <cell r="P441">
            <v>396</v>
          </cell>
          <cell r="Q441">
            <v>396</v>
          </cell>
          <cell r="R441">
            <v>4400</v>
          </cell>
        </row>
        <row r="442">
          <cell r="A442" t="str">
            <v>60413S - NORTH CENT FL ADMINBargaining Unit</v>
          </cell>
          <cell r="C442" t="str">
            <v>60413S - NORTH CENT FL ADMIN</v>
          </cell>
          <cell r="D442" t="str">
            <v>Bargaining Unit</v>
          </cell>
          <cell r="F442">
            <v>18408</v>
          </cell>
          <cell r="G442">
            <v>18408</v>
          </cell>
          <cell r="H442">
            <v>18408</v>
          </cell>
          <cell r="I442">
            <v>18408</v>
          </cell>
          <cell r="J442">
            <v>18408</v>
          </cell>
          <cell r="K442">
            <v>18408</v>
          </cell>
          <cell r="L442">
            <v>27493</v>
          </cell>
          <cell r="M442">
            <v>18408</v>
          </cell>
          <cell r="N442">
            <v>18408</v>
          </cell>
          <cell r="O442">
            <v>18408</v>
          </cell>
          <cell r="P442">
            <v>18408</v>
          </cell>
          <cell r="Q442">
            <v>27493</v>
          </cell>
          <cell r="R442">
            <v>239066</v>
          </cell>
        </row>
        <row r="443">
          <cell r="A443" t="str">
            <v>60413S - NORTH CENT FL ADMINBargaining Unit OT</v>
          </cell>
          <cell r="C443" t="str">
            <v>60413S - NORTH CENT FL ADMIN</v>
          </cell>
          <cell r="D443" t="str">
            <v>Bargaining Unit OT</v>
          </cell>
          <cell r="F443">
            <v>3471</v>
          </cell>
          <cell r="G443">
            <v>3471</v>
          </cell>
          <cell r="H443">
            <v>3471</v>
          </cell>
          <cell r="I443">
            <v>3904</v>
          </cell>
          <cell r="J443">
            <v>3471</v>
          </cell>
          <cell r="K443">
            <v>3471</v>
          </cell>
          <cell r="L443">
            <v>3471</v>
          </cell>
          <cell r="M443">
            <v>3904</v>
          </cell>
          <cell r="N443">
            <v>3471</v>
          </cell>
          <cell r="O443">
            <v>3471</v>
          </cell>
          <cell r="P443">
            <v>3904</v>
          </cell>
          <cell r="Q443">
            <v>3904</v>
          </cell>
          <cell r="R443">
            <v>43384</v>
          </cell>
          <cell r="S443">
            <v>25873.91</v>
          </cell>
        </row>
        <row r="444">
          <cell r="A444" t="str">
            <v>60413S - NORTH CENT FL ADMINContractors</v>
          </cell>
          <cell r="C444" t="str">
            <v>60413S - NORTH CENT FL ADMIN</v>
          </cell>
          <cell r="D444" t="str">
            <v>Contractors</v>
          </cell>
          <cell r="F444">
            <v>12271</v>
          </cell>
          <cell r="G444">
            <v>12271</v>
          </cell>
          <cell r="H444">
            <v>12271</v>
          </cell>
          <cell r="I444">
            <v>13805</v>
          </cell>
          <cell r="J444">
            <v>12271</v>
          </cell>
          <cell r="K444">
            <v>12271</v>
          </cell>
          <cell r="L444">
            <v>12271</v>
          </cell>
          <cell r="M444">
            <v>13805</v>
          </cell>
          <cell r="N444">
            <v>12271</v>
          </cell>
          <cell r="O444">
            <v>12271</v>
          </cell>
          <cell r="P444">
            <v>13805</v>
          </cell>
          <cell r="Q444">
            <v>13805</v>
          </cell>
          <cell r="R444">
            <v>153388</v>
          </cell>
          <cell r="S444">
            <v>0</v>
          </cell>
        </row>
        <row r="445">
          <cell r="A445" t="str">
            <v>60413S - NORTH CENT FL ADMINMaterials w/ burdens</v>
          </cell>
          <cell r="C445" t="str">
            <v>60413S - NORTH CENT FL ADMIN</v>
          </cell>
          <cell r="D445" t="str">
            <v>Materials w/ burdens</v>
          </cell>
          <cell r="F445">
            <v>16973</v>
          </cell>
          <cell r="G445">
            <v>16973</v>
          </cell>
          <cell r="H445">
            <v>16973</v>
          </cell>
          <cell r="I445">
            <v>19094</v>
          </cell>
          <cell r="J445">
            <v>16973</v>
          </cell>
          <cell r="K445">
            <v>16973</v>
          </cell>
          <cell r="L445">
            <v>16973</v>
          </cell>
          <cell r="M445">
            <v>19094</v>
          </cell>
          <cell r="N445">
            <v>16973</v>
          </cell>
          <cell r="O445">
            <v>16973</v>
          </cell>
          <cell r="P445">
            <v>19094</v>
          </cell>
          <cell r="Q445">
            <v>19094</v>
          </cell>
          <cell r="R445">
            <v>212160</v>
          </cell>
          <cell r="S445">
            <v>301955.20000000001</v>
          </cell>
        </row>
        <row r="446">
          <cell r="A446" t="str">
            <v>60413S - NORTH CENT FL ADMINFleet</v>
          </cell>
          <cell r="C446" t="str">
            <v>60413S - NORTH CENT FL ADMIN</v>
          </cell>
          <cell r="D446" t="str">
            <v>Fleet</v>
          </cell>
          <cell r="F446">
            <v>9218</v>
          </cell>
          <cell r="G446">
            <v>9218</v>
          </cell>
          <cell r="H446">
            <v>9218</v>
          </cell>
          <cell r="I446">
            <v>9218</v>
          </cell>
          <cell r="J446">
            <v>9218</v>
          </cell>
          <cell r="K446">
            <v>9218</v>
          </cell>
          <cell r="L446">
            <v>13766</v>
          </cell>
          <cell r="M446">
            <v>9218</v>
          </cell>
          <cell r="N446">
            <v>9218</v>
          </cell>
          <cell r="O446">
            <v>9218</v>
          </cell>
          <cell r="P446">
            <v>9218</v>
          </cell>
          <cell r="Q446">
            <v>13766</v>
          </cell>
          <cell r="R446">
            <v>119712</v>
          </cell>
          <cell r="S446">
            <v>12084.54</v>
          </cell>
        </row>
        <row r="447">
          <cell r="A447" t="str">
            <v>60413S - NORTH CENT FL ADMINOther</v>
          </cell>
          <cell r="C447" t="str">
            <v>60413S - NORTH CENT FL ADMIN</v>
          </cell>
          <cell r="D447" t="str">
            <v>Other</v>
          </cell>
          <cell r="F447">
            <v>600</v>
          </cell>
          <cell r="G447">
            <v>600</v>
          </cell>
          <cell r="H447">
            <v>600</v>
          </cell>
          <cell r="I447">
            <v>675</v>
          </cell>
          <cell r="J447">
            <v>600</v>
          </cell>
          <cell r="K447">
            <v>600</v>
          </cell>
          <cell r="L447">
            <v>600</v>
          </cell>
          <cell r="M447">
            <v>675</v>
          </cell>
          <cell r="N447">
            <v>600</v>
          </cell>
          <cell r="O447">
            <v>600</v>
          </cell>
          <cell r="P447">
            <v>675</v>
          </cell>
          <cell r="Q447">
            <v>675</v>
          </cell>
          <cell r="R447">
            <v>7500</v>
          </cell>
          <cell r="S447">
            <v>405081.84</v>
          </cell>
        </row>
        <row r="448">
          <cell r="A448" t="str">
            <v>Sum:</v>
          </cell>
          <cell r="B448" t="str">
            <v>60413S</v>
          </cell>
          <cell r="D448" t="str">
            <v>Sum:</v>
          </cell>
          <cell r="F448">
            <v>63859</v>
          </cell>
          <cell r="G448">
            <v>63859</v>
          </cell>
          <cell r="H448">
            <v>63859</v>
          </cell>
          <cell r="I448">
            <v>68151</v>
          </cell>
          <cell r="J448">
            <v>63944</v>
          </cell>
          <cell r="K448">
            <v>63944</v>
          </cell>
          <cell r="L448">
            <v>78901</v>
          </cell>
          <cell r="M448">
            <v>68151</v>
          </cell>
          <cell r="N448">
            <v>63944</v>
          </cell>
          <cell r="O448">
            <v>63944</v>
          </cell>
          <cell r="P448">
            <v>68151</v>
          </cell>
          <cell r="Q448">
            <v>83112</v>
          </cell>
          <cell r="R448">
            <v>813819</v>
          </cell>
          <cell r="S448">
            <v>461868.28</v>
          </cell>
        </row>
        <row r="449">
          <cell r="A449"/>
          <cell r="S449">
            <v>159538.38</v>
          </cell>
        </row>
        <row r="450">
          <cell r="A450" t="str">
            <v>60445S - NORTH COASTALBargaining Unit</v>
          </cell>
          <cell r="B450" t="str">
            <v>60445S</v>
          </cell>
          <cell r="C450" t="str">
            <v>60445S - NORTH COASTAL</v>
          </cell>
          <cell r="D450" t="str">
            <v>Bargaining Unit</v>
          </cell>
          <cell r="F450">
            <v>3502</v>
          </cell>
          <cell r="G450">
            <v>3502</v>
          </cell>
          <cell r="H450">
            <v>2724</v>
          </cell>
          <cell r="I450">
            <v>2724</v>
          </cell>
          <cell r="J450">
            <v>2724</v>
          </cell>
          <cell r="K450">
            <v>1945</v>
          </cell>
          <cell r="L450">
            <v>1945</v>
          </cell>
          <cell r="M450">
            <v>1945</v>
          </cell>
          <cell r="N450">
            <v>4669</v>
          </cell>
          <cell r="O450">
            <v>4669</v>
          </cell>
          <cell r="P450">
            <v>4669</v>
          </cell>
          <cell r="Q450">
            <v>3891</v>
          </cell>
          <cell r="R450">
            <v>38909</v>
          </cell>
          <cell r="S450">
            <v>621406.66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60445S - NORTH COASTALBargaining Unit OT</v>
          </cell>
          <cell r="C451" t="str">
            <v>60445S - NORTH COASTAL</v>
          </cell>
          <cell r="D451" t="str">
            <v>Bargaining Unit OT</v>
          </cell>
          <cell r="F451">
            <v>1099</v>
          </cell>
          <cell r="G451">
            <v>1099</v>
          </cell>
          <cell r="H451">
            <v>855</v>
          </cell>
          <cell r="I451">
            <v>855</v>
          </cell>
          <cell r="J451">
            <v>855</v>
          </cell>
          <cell r="K451">
            <v>611</v>
          </cell>
          <cell r="L451">
            <v>611</v>
          </cell>
          <cell r="M451">
            <v>611</v>
          </cell>
          <cell r="N451">
            <v>1466</v>
          </cell>
          <cell r="O451">
            <v>1466</v>
          </cell>
          <cell r="P451">
            <v>1466</v>
          </cell>
          <cell r="Q451">
            <v>1221</v>
          </cell>
          <cell r="R451">
            <v>12215</v>
          </cell>
          <cell r="S451">
            <v>12140.64</v>
          </cell>
        </row>
        <row r="452">
          <cell r="A452" t="str">
            <v>60445S - NORTH COASTALFleet</v>
          </cell>
          <cell r="C452" t="str">
            <v>60445S - NORTH COASTAL</v>
          </cell>
          <cell r="D452" t="str">
            <v>Fleet</v>
          </cell>
          <cell r="F452">
            <v>2307</v>
          </cell>
          <cell r="G452">
            <v>2307</v>
          </cell>
          <cell r="H452">
            <v>1794</v>
          </cell>
          <cell r="I452">
            <v>1794</v>
          </cell>
          <cell r="J452">
            <v>1794</v>
          </cell>
          <cell r="K452">
            <v>1281</v>
          </cell>
          <cell r="L452">
            <v>1281</v>
          </cell>
          <cell r="M452">
            <v>1281</v>
          </cell>
          <cell r="N452">
            <v>3075</v>
          </cell>
          <cell r="O452">
            <v>3075</v>
          </cell>
          <cell r="P452">
            <v>3075</v>
          </cell>
          <cell r="Q452">
            <v>2563</v>
          </cell>
          <cell r="R452">
            <v>25627</v>
          </cell>
          <cell r="S452">
            <v>1378543</v>
          </cell>
        </row>
        <row r="453">
          <cell r="A453" t="str">
            <v>Sum:</v>
          </cell>
          <cell r="B453" t="str">
            <v>60445S</v>
          </cell>
          <cell r="D453" t="str">
            <v>Sum:</v>
          </cell>
          <cell r="F453">
            <v>6908</v>
          </cell>
          <cell r="G453">
            <v>6908</v>
          </cell>
          <cell r="H453">
            <v>5373</v>
          </cell>
          <cell r="I453">
            <v>5373</v>
          </cell>
          <cell r="J453">
            <v>5373</v>
          </cell>
          <cell r="K453">
            <v>3837</v>
          </cell>
          <cell r="L453">
            <v>3837</v>
          </cell>
          <cell r="M453">
            <v>3837</v>
          </cell>
          <cell r="N453">
            <v>9210</v>
          </cell>
          <cell r="O453">
            <v>9210</v>
          </cell>
          <cell r="P453">
            <v>9210</v>
          </cell>
          <cell r="Q453">
            <v>7675</v>
          </cell>
          <cell r="R453">
            <v>76751</v>
          </cell>
        </row>
        <row r="454">
          <cell r="A454"/>
        </row>
        <row r="455">
          <cell r="A455" t="str">
            <v>60568S - SOUTH CENTRAL FL ADMINPayroll</v>
          </cell>
          <cell r="B455" t="str">
            <v>60568S</v>
          </cell>
          <cell r="C455" t="str">
            <v>60568S - SOUTH CENTRAL FL ADMIN</v>
          </cell>
          <cell r="D455" t="str">
            <v>Payroll</v>
          </cell>
          <cell r="F455">
            <v>1666</v>
          </cell>
          <cell r="G455">
            <v>1666</v>
          </cell>
          <cell r="H455">
            <v>1666</v>
          </cell>
          <cell r="I455">
            <v>1666</v>
          </cell>
          <cell r="J455">
            <v>1666</v>
          </cell>
          <cell r="K455">
            <v>1666</v>
          </cell>
          <cell r="L455">
            <v>2488</v>
          </cell>
          <cell r="M455">
            <v>1666</v>
          </cell>
          <cell r="N455">
            <v>1666</v>
          </cell>
          <cell r="O455">
            <v>1666</v>
          </cell>
          <cell r="P455">
            <v>1666</v>
          </cell>
          <cell r="Q455">
            <v>2488</v>
          </cell>
          <cell r="R455">
            <v>21636</v>
          </cell>
        </row>
        <row r="456">
          <cell r="A456" t="str">
            <v>60568S - SOUTH CENTRAL FL ADMINBargaining Unit</v>
          </cell>
          <cell r="C456" t="str">
            <v>60568S - SOUTH CENTRAL FL ADMIN</v>
          </cell>
          <cell r="D456" t="str">
            <v>Bargaining Unit</v>
          </cell>
          <cell r="F456">
            <v>10720</v>
          </cell>
          <cell r="G456">
            <v>10720</v>
          </cell>
          <cell r="H456">
            <v>10720</v>
          </cell>
          <cell r="I456">
            <v>10720</v>
          </cell>
          <cell r="J456">
            <v>10720</v>
          </cell>
          <cell r="K456">
            <v>10720</v>
          </cell>
          <cell r="L456">
            <v>16009</v>
          </cell>
          <cell r="M456">
            <v>10720</v>
          </cell>
          <cell r="N456">
            <v>10720</v>
          </cell>
          <cell r="O456">
            <v>10720</v>
          </cell>
          <cell r="P456">
            <v>10720</v>
          </cell>
          <cell r="Q456">
            <v>16009</v>
          </cell>
          <cell r="R456">
            <v>139218</v>
          </cell>
          <cell r="S456">
            <v>9274.27</v>
          </cell>
        </row>
        <row r="457">
          <cell r="A457" t="str">
            <v>60568S - SOUTH CENTRAL FL ADMINBargaining Unit OT</v>
          </cell>
          <cell r="C457" t="str">
            <v>60568S - SOUTH CENTRAL FL ADMIN</v>
          </cell>
          <cell r="D457" t="str">
            <v>Bargaining Unit OT</v>
          </cell>
          <cell r="F457">
            <v>1910</v>
          </cell>
          <cell r="G457">
            <v>1833</v>
          </cell>
          <cell r="H457">
            <v>1541</v>
          </cell>
          <cell r="I457">
            <v>2265</v>
          </cell>
          <cell r="J457">
            <v>2265</v>
          </cell>
          <cell r="K457">
            <v>2521</v>
          </cell>
          <cell r="L457">
            <v>2521</v>
          </cell>
          <cell r="M457">
            <v>3168</v>
          </cell>
          <cell r="N457">
            <v>2813</v>
          </cell>
          <cell r="O457">
            <v>1757</v>
          </cell>
          <cell r="P457">
            <v>1618</v>
          </cell>
          <cell r="Q457">
            <v>1402</v>
          </cell>
          <cell r="R457">
            <v>25614</v>
          </cell>
          <cell r="S457">
            <v>0</v>
          </cell>
        </row>
        <row r="458">
          <cell r="A458" t="str">
            <v>60568S - SOUTH CENTRAL FL ADMINContractors</v>
          </cell>
          <cell r="C458" t="str">
            <v>60568S - SOUTH CENTRAL FL ADMIN</v>
          </cell>
          <cell r="D458" t="str">
            <v>Contractors</v>
          </cell>
          <cell r="F458">
            <v>5614</v>
          </cell>
          <cell r="G458">
            <v>5494</v>
          </cell>
          <cell r="H458">
            <v>4966</v>
          </cell>
          <cell r="I458">
            <v>6310</v>
          </cell>
          <cell r="J458">
            <v>6310</v>
          </cell>
          <cell r="K458">
            <v>7048</v>
          </cell>
          <cell r="L458">
            <v>7048</v>
          </cell>
          <cell r="M458">
            <v>8271</v>
          </cell>
          <cell r="N458">
            <v>7576</v>
          </cell>
          <cell r="O458">
            <v>5374</v>
          </cell>
          <cell r="P458">
            <v>5086</v>
          </cell>
          <cell r="Q458">
            <v>4678</v>
          </cell>
          <cell r="R458">
            <v>73775</v>
          </cell>
          <cell r="S458">
            <v>188118.58</v>
          </cell>
        </row>
        <row r="459">
          <cell r="A459" t="str">
            <v>60568S - SOUTH CENTRAL FL ADMINMaterials w/ burdens</v>
          </cell>
          <cell r="C459" t="str">
            <v>60568S - SOUTH CENTRAL FL ADMIN</v>
          </cell>
          <cell r="D459" t="str">
            <v>Materials w/ burdens</v>
          </cell>
          <cell r="F459">
            <v>9256</v>
          </cell>
          <cell r="G459">
            <v>8996</v>
          </cell>
          <cell r="H459">
            <v>8164</v>
          </cell>
          <cell r="I459">
            <v>10140</v>
          </cell>
          <cell r="J459">
            <v>10140</v>
          </cell>
          <cell r="K459">
            <v>11336</v>
          </cell>
          <cell r="L459">
            <v>11336</v>
          </cell>
          <cell r="M459">
            <v>13052</v>
          </cell>
          <cell r="N459">
            <v>12168</v>
          </cell>
          <cell r="O459">
            <v>8736</v>
          </cell>
          <cell r="P459">
            <v>8424</v>
          </cell>
          <cell r="Q459">
            <v>7852</v>
          </cell>
          <cell r="R459">
            <v>119600</v>
          </cell>
          <cell r="S459">
            <v>31142.26</v>
          </cell>
        </row>
        <row r="460">
          <cell r="A460" t="str">
            <v>60568S - SOUTH CENTRAL FL ADMINFleet</v>
          </cell>
          <cell r="C460" t="str">
            <v>60568S - SOUTH CENTRAL FL ADMIN</v>
          </cell>
          <cell r="D460" t="str">
            <v>Fleet</v>
          </cell>
          <cell r="F460">
            <v>4401</v>
          </cell>
          <cell r="G460">
            <v>4401</v>
          </cell>
          <cell r="H460">
            <v>4401</v>
          </cell>
          <cell r="I460">
            <v>4401</v>
          </cell>
          <cell r="J460">
            <v>4401</v>
          </cell>
          <cell r="K460">
            <v>4401</v>
          </cell>
          <cell r="L460">
            <v>6573</v>
          </cell>
          <cell r="M460">
            <v>4401</v>
          </cell>
          <cell r="N460">
            <v>4401</v>
          </cell>
          <cell r="O460">
            <v>4401</v>
          </cell>
          <cell r="P460">
            <v>4401</v>
          </cell>
          <cell r="Q460">
            <v>6573</v>
          </cell>
          <cell r="R460">
            <v>57156</v>
          </cell>
          <cell r="S460">
            <v>0</v>
          </cell>
        </row>
        <row r="461">
          <cell r="A461" t="str">
            <v>60568S - SOUTH CENTRAL FL ADMINOther</v>
          </cell>
          <cell r="C461" t="str">
            <v>60568S - SOUTH CENTRAL FL ADMIN</v>
          </cell>
          <cell r="D461" t="str">
            <v>Other</v>
          </cell>
          <cell r="F461">
            <v>4119</v>
          </cell>
          <cell r="G461">
            <v>4069</v>
          </cell>
          <cell r="H461">
            <v>3919</v>
          </cell>
          <cell r="I461">
            <v>4269</v>
          </cell>
          <cell r="J461">
            <v>4269</v>
          </cell>
          <cell r="K461">
            <v>4394</v>
          </cell>
          <cell r="L461">
            <v>4394</v>
          </cell>
          <cell r="M461">
            <v>4694</v>
          </cell>
          <cell r="N461">
            <v>4544</v>
          </cell>
          <cell r="O461">
            <v>4019</v>
          </cell>
          <cell r="P461">
            <v>3969</v>
          </cell>
          <cell r="Q461">
            <v>3869</v>
          </cell>
          <cell r="R461">
            <v>50528</v>
          </cell>
          <cell r="S461">
            <v>168468.56</v>
          </cell>
        </row>
        <row r="462">
          <cell r="A462" t="str">
            <v>Sum:</v>
          </cell>
          <cell r="B462" t="str">
            <v>60568S</v>
          </cell>
          <cell r="D462" t="str">
            <v>Sum:</v>
          </cell>
          <cell r="F462">
            <v>37686</v>
          </cell>
          <cell r="G462">
            <v>37179</v>
          </cell>
          <cell r="H462">
            <v>35377</v>
          </cell>
          <cell r="I462">
            <v>39771</v>
          </cell>
          <cell r="J462">
            <v>39771</v>
          </cell>
          <cell r="K462">
            <v>42086</v>
          </cell>
          <cell r="L462">
            <v>50369</v>
          </cell>
          <cell r="M462">
            <v>45972</v>
          </cell>
          <cell r="N462">
            <v>43888</v>
          </cell>
          <cell r="O462">
            <v>36673</v>
          </cell>
          <cell r="P462">
            <v>35884</v>
          </cell>
          <cell r="Q462">
            <v>42871</v>
          </cell>
          <cell r="R462">
            <v>487527</v>
          </cell>
          <cell r="S462">
            <v>92938.3</v>
          </cell>
        </row>
        <row r="463">
          <cell r="A463"/>
          <cell r="S463">
            <v>5125.2</v>
          </cell>
        </row>
        <row r="464">
          <cell r="A464" t="str">
            <v>Sum:</v>
          </cell>
          <cell r="D464" t="str">
            <v>Sum:</v>
          </cell>
          <cell r="F464">
            <v>152568</v>
          </cell>
          <cell r="G464">
            <v>152061</v>
          </cell>
          <cell r="H464">
            <v>148724</v>
          </cell>
          <cell r="I464">
            <v>175056</v>
          </cell>
          <cell r="J464">
            <v>179673</v>
          </cell>
          <cell r="K464">
            <v>189276</v>
          </cell>
          <cell r="L464">
            <v>238983</v>
          </cell>
          <cell r="M464">
            <v>241483</v>
          </cell>
          <cell r="N464">
            <v>222918</v>
          </cell>
          <cell r="O464">
            <v>153942</v>
          </cell>
          <cell r="P464">
            <v>192654</v>
          </cell>
          <cell r="Q464">
            <v>213067</v>
          </cell>
          <cell r="R464">
            <v>2260406</v>
          </cell>
        </row>
        <row r="465">
          <cell r="A465"/>
          <cell r="S465">
            <v>18599.93</v>
          </cell>
        </row>
        <row r="466">
          <cell r="A466"/>
          <cell r="S466">
            <v>24.24</v>
          </cell>
        </row>
        <row r="467">
          <cell r="A467"/>
          <cell r="S467">
            <v>343547.12</v>
          </cell>
        </row>
        <row r="468">
          <cell r="A468"/>
          <cell r="S468">
            <v>32790.589999999997</v>
          </cell>
        </row>
        <row r="469">
          <cell r="A469"/>
          <cell r="S469">
            <v>57139.18</v>
          </cell>
        </row>
        <row r="470">
          <cell r="A470"/>
          <cell r="S470">
            <v>111367.03999999999</v>
          </cell>
        </row>
        <row r="471">
          <cell r="A471"/>
          <cell r="S471">
            <v>114383.08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CRC Form 1E"/>
      <sheetName val="SPPCRC Form 2E"/>
      <sheetName val="SPPCRC Form 3E"/>
      <sheetName val="SPPCRC Form 4E"/>
      <sheetName val="SPPCRC Form 5E_"/>
      <sheetName val="SPPCRC Form 5E_ Projects (pg 2)"/>
      <sheetName val="SPPCRC Form 5E___"/>
      <sheetName val="SPPCRC Form 5E___ Projects"/>
      <sheetName val="SPPCRC Form 6E"/>
      <sheetName val="SPPCRC Form 7E_"/>
      <sheetName val="SPPCRC Form 7E___"/>
      <sheetName val="SPPCRC Form 7E Projects (pg 2)"/>
      <sheetName val="SPPCRC Form 7E Projects (pg 3)"/>
      <sheetName val="SPPCRC Form 7E_ Project Listing"/>
      <sheetName val="7E - Feeder Hardening- 364"/>
      <sheetName val="7E - Feeder Hardening -365"/>
      <sheetName val="7E - Feeder Hardening - 368"/>
      <sheetName val="7E - Wood Pole Replacemt -355"/>
      <sheetName val="7E - Tower Replace - 354"/>
      <sheetName val="7E - Cathodic Protection - 356"/>
      <sheetName val="7E - Lateral Hardening- 364 OH"/>
      <sheetName val="7E- Lateral Hardening OH -365"/>
      <sheetName val="7E - Lateral Hardening OH - 368"/>
      <sheetName val="SPPCRC Form 8E_"/>
      <sheetName val="SPPCRC Form 8E"/>
    </sheetNames>
    <sheetDataSet>
      <sheetData sheetId="0">
        <row r="1">
          <cell r="A1" t="str">
            <v>Company Name</v>
          </cell>
        </row>
        <row r="2">
          <cell r="A2" t="str">
            <v>Storm Protection Plan Cost Recovery Clause</v>
          </cell>
        </row>
        <row r="3">
          <cell r="A3" t="str">
            <v>Estimated True-Up</v>
          </cell>
        </row>
        <row r="4">
          <cell r="A4" t="str">
            <v>Current Period: January through December 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Duke Energy Florida</v>
          </cell>
        </row>
      </sheetData>
      <sheetData sheetId="15">
        <row r="20">
          <cell r="T20">
            <v>6430038.9487343328</v>
          </cell>
        </row>
      </sheetData>
      <sheetData sheetId="16">
        <row r="20">
          <cell r="T20">
            <v>785691.48761424737</v>
          </cell>
        </row>
      </sheetData>
      <sheetData sheetId="17">
        <row r="21">
          <cell r="T21">
            <v>34613649.890369996</v>
          </cell>
        </row>
      </sheetData>
      <sheetData sheetId="18">
        <row r="20">
          <cell r="T20">
            <v>1820400</v>
          </cell>
        </row>
      </sheetData>
      <sheetData sheetId="19">
        <row r="20">
          <cell r="T20">
            <v>1024000</v>
          </cell>
        </row>
      </sheetData>
      <sheetData sheetId="20"/>
      <sheetData sheetId="21">
        <row r="15">
          <cell r="U15">
            <v>0</v>
          </cell>
        </row>
      </sheetData>
      <sheetData sheetId="22">
        <row r="15">
          <cell r="U15">
            <v>0</v>
          </cell>
        </row>
      </sheetData>
      <sheetData sheetId="23">
        <row r="11">
          <cell r="M11">
            <v>6.0958335250926685E-2</v>
          </cell>
        </row>
      </sheetData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pcost"/>
      <sheetName val="capcr"/>
      <sheetName val="energy"/>
      <sheetName val="workcap"/>
      <sheetName val="SUMM"/>
      <sheetName val="SUMM 30 year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 &amp; CBE Summary"/>
      <sheetName val="2. PGC Emergent Items (2)"/>
      <sheetName val="3. PGC watch List"/>
      <sheetName val="2. PGC  Capital Emergent Items"/>
      <sheetName val="3. PGC Capital watch List (2)"/>
      <sheetName val="4. Action Items"/>
      <sheetName val="Definitions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Base Labor</v>
          </cell>
          <cell r="H2" t="str">
            <v>Yes</v>
          </cell>
        </row>
        <row r="3">
          <cell r="B3" t="str">
            <v>Overtime</v>
          </cell>
          <cell r="H3" t="str">
            <v>No</v>
          </cell>
        </row>
        <row r="4">
          <cell r="B4" t="str">
            <v>Labor Burdens</v>
          </cell>
        </row>
        <row r="5">
          <cell r="B5" t="str">
            <v>Contract Services / Labor</v>
          </cell>
        </row>
        <row r="6">
          <cell r="B6" t="str">
            <v>Materials</v>
          </cell>
        </row>
        <row r="7">
          <cell r="B7" t="str">
            <v xml:space="preserve">Meals/Travel </v>
          </cell>
        </row>
        <row r="8">
          <cell r="B8" t="str">
            <v>Rent/Utilities</v>
          </cell>
        </row>
        <row r="9">
          <cell r="B9" t="str">
            <v xml:space="preserve">Other </v>
          </cell>
        </row>
        <row r="10">
          <cell r="B10" t="str">
            <v>Allocations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-Low Risk"/>
      <sheetName val="Documentation-Medium Risk"/>
      <sheetName val="Documentation-High Risk"/>
      <sheetName val="High-Color Coded"/>
      <sheetName val="Retail Rate p27"/>
      <sheetName val="Wholesale Other Rate p30"/>
      <sheetName val="Unbilled Calc"/>
      <sheetName val="Data Table"/>
      <sheetName val="Module1"/>
      <sheetName val="Module2"/>
      <sheetName val="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T&amp;D"/>
      <sheetName val="STORMUSER_STORMTEAM_MASTER"/>
      <sheetName val="STORMUSER_COMPANY"/>
      <sheetName val="crew info"/>
      <sheetName val="line pivot"/>
      <sheetName val="data sheet"/>
      <sheetName val="Line Crews"/>
      <sheetName val="Tree Crews"/>
      <sheetName val="Tree Base Labor"/>
      <sheetName val="Distrib Rates"/>
      <sheetName val="Damage Assessment"/>
      <sheetName val="DA Kits"/>
      <sheetName val="DA PEC Roster"/>
      <sheetName val="PEF Materials"/>
      <sheetName val="PEC Materials"/>
      <sheetName val="PEC Storm Kits"/>
      <sheetName val="Matl Needs"/>
      <sheetName val="Logistics"/>
      <sheetName val="Food"/>
      <sheetName val="Hotel"/>
      <sheetName val="Corporate Air"/>
      <sheetName val="PEF Internal Labor"/>
      <sheetName val="PEF Labor Support"/>
      <sheetName val="PEC Internal Labor"/>
      <sheetName val="PEC Labor Support"/>
      <sheetName val="Labor Details"/>
      <sheetName val="PEF Trans Internal Labor"/>
      <sheetName val="PEF Trans Labor Support"/>
      <sheetName val="PEC Trans Internal Labor"/>
      <sheetName val="PEC Trans Labor Support"/>
      <sheetName val="Trans Line Crews"/>
      <sheetName val="Trans Tree"/>
      <sheetName val="Trans Mat Issue"/>
      <sheetName val="Trans Materials"/>
      <sheetName val="Trans Sub"/>
      <sheetName val="Trans Logistics"/>
      <sheetName val="Trans Food"/>
      <sheetName val="Trans Hotel"/>
      <sheetName val="CSC"/>
      <sheetName val="Summary Long Term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>Beverages</v>
          </cell>
          <cell r="B2">
            <v>2593</v>
          </cell>
          <cell r="C2">
            <v>1</v>
          </cell>
        </row>
        <row r="3">
          <cell r="A3" t="str">
            <v>Buses</v>
          </cell>
          <cell r="B3">
            <v>1000</v>
          </cell>
          <cell r="C3">
            <v>2</v>
          </cell>
        </row>
        <row r="4">
          <cell r="A4" t="str">
            <v>Chairs</v>
          </cell>
          <cell r="B4">
            <v>5</v>
          </cell>
          <cell r="C4">
            <v>500</v>
          </cell>
        </row>
        <row r="5">
          <cell r="A5" t="str">
            <v>Dumpsters</v>
          </cell>
          <cell r="B5">
            <v>319</v>
          </cell>
          <cell r="C5">
            <v>2</v>
          </cell>
        </row>
        <row r="6">
          <cell r="A6" t="str">
            <v>Fans</v>
          </cell>
          <cell r="B6">
            <v>50</v>
          </cell>
          <cell r="C6">
            <v>6</v>
          </cell>
        </row>
        <row r="7">
          <cell r="A7" t="str">
            <v>Forklift</v>
          </cell>
          <cell r="B7">
            <v>3258</v>
          </cell>
          <cell r="C7">
            <v>1</v>
          </cell>
        </row>
        <row r="8">
          <cell r="A8" t="str">
            <v>Freezer Trucks</v>
          </cell>
          <cell r="B8">
            <v>657</v>
          </cell>
          <cell r="C8">
            <v>1</v>
          </cell>
        </row>
        <row r="9">
          <cell r="A9" t="str">
            <v>Generators</v>
          </cell>
          <cell r="B9">
            <v>575</v>
          </cell>
          <cell r="C9">
            <v>5</v>
          </cell>
        </row>
        <row r="10">
          <cell r="A10" t="str">
            <v>Golf Carts</v>
          </cell>
          <cell r="B10">
            <v>408</v>
          </cell>
          <cell r="C10">
            <v>1</v>
          </cell>
        </row>
        <row r="11">
          <cell r="A11" t="str">
            <v>Ice</v>
          </cell>
          <cell r="B11">
            <v>4997</v>
          </cell>
          <cell r="C11">
            <v>1</v>
          </cell>
        </row>
        <row r="12">
          <cell r="A12" t="str">
            <v>Light Towers</v>
          </cell>
          <cell r="B12">
            <v>3833</v>
          </cell>
          <cell r="C12">
            <v>1</v>
          </cell>
        </row>
        <row r="13">
          <cell r="A13" t="str">
            <v>Other</v>
          </cell>
          <cell r="B13">
            <v>61</v>
          </cell>
          <cell r="C13">
            <v>1</v>
          </cell>
        </row>
        <row r="14">
          <cell r="A14" t="str">
            <v>Port-O-Lets</v>
          </cell>
          <cell r="B14">
            <v>100</v>
          </cell>
          <cell r="C14">
            <v>6</v>
          </cell>
        </row>
        <row r="15">
          <cell r="A15" t="str">
            <v>Refrigerator Trucks</v>
          </cell>
          <cell r="B15">
            <v>2800</v>
          </cell>
          <cell r="C15">
            <v>1</v>
          </cell>
        </row>
        <row r="16">
          <cell r="A16" t="str">
            <v>RV's</v>
          </cell>
          <cell r="B16">
            <v>1000</v>
          </cell>
          <cell r="C16">
            <v>1</v>
          </cell>
        </row>
        <row r="17">
          <cell r="A17" t="str">
            <v>Tables</v>
          </cell>
          <cell r="B17">
            <v>10</v>
          </cell>
          <cell r="C17">
            <v>50</v>
          </cell>
        </row>
        <row r="18">
          <cell r="A18" t="str">
            <v>Tents</v>
          </cell>
          <cell r="B18">
            <v>200</v>
          </cell>
          <cell r="C18">
            <v>8</v>
          </cell>
        </row>
        <row r="19">
          <cell r="A19" t="str">
            <v>Wash Stations</v>
          </cell>
          <cell r="B19">
            <v>125</v>
          </cell>
          <cell r="C19">
            <v>2</v>
          </cell>
        </row>
        <row r="20">
          <cell r="A20" t="str">
            <v>Water</v>
          </cell>
          <cell r="B20">
            <v>0.75</v>
          </cell>
          <cell r="C20">
            <v>600</v>
          </cell>
        </row>
        <row r="21">
          <cell r="A21" t="str">
            <v>Food</v>
          </cell>
          <cell r="B21">
            <v>34268</v>
          </cell>
          <cell r="C21">
            <v>1</v>
          </cell>
        </row>
        <row r="22">
          <cell r="A22" t="str">
            <v>Ops Ctr Spend</v>
          </cell>
          <cell r="B22">
            <v>3638</v>
          </cell>
          <cell r="C22">
            <v>1</v>
          </cell>
        </row>
        <row r="23">
          <cell r="A23" t="str">
            <v>Mustering Site</v>
          </cell>
          <cell r="B23">
            <v>7500</v>
          </cell>
          <cell r="C23">
            <v>1</v>
          </cell>
        </row>
        <row r="24">
          <cell r="A24" t="str">
            <v>Pallet Jack</v>
          </cell>
          <cell r="B24">
            <v>125</v>
          </cell>
          <cell r="C24">
            <v>1</v>
          </cell>
        </row>
        <row r="27">
          <cell r="A27" t="str">
            <v>PEF-Beall's Parking Lot</v>
          </cell>
          <cell r="B27" t="str">
            <v>South Coastal</v>
          </cell>
          <cell r="C27" t="str">
            <v>Staging</v>
          </cell>
        </row>
        <row r="28">
          <cell r="A28" t="str">
            <v>PEF-Crystal River Mall</v>
          </cell>
          <cell r="B28" t="str">
            <v>North Coastal</v>
          </cell>
          <cell r="C28" t="str">
            <v>Staging</v>
          </cell>
        </row>
        <row r="29">
          <cell r="A29" t="str">
            <v>PEF-Eagle Ridge Mall</v>
          </cell>
          <cell r="B29" t="str">
            <v>South Central</v>
          </cell>
          <cell r="C29" t="str">
            <v>Staging</v>
          </cell>
        </row>
        <row r="30">
          <cell r="A30" t="str">
            <v>PEF-Apalachicola - Mustering</v>
          </cell>
          <cell r="B30" t="str">
            <v>North Coastal</v>
          </cell>
          <cell r="C30" t="str">
            <v>Mustering</v>
          </cell>
        </row>
        <row r="31">
          <cell r="A31" t="str">
            <v>PEF-Florida Mall</v>
          </cell>
          <cell r="B31" t="str">
            <v>South Central</v>
          </cell>
          <cell r="C31" t="str">
            <v>Staging</v>
          </cell>
        </row>
        <row r="32">
          <cell r="A32" t="str">
            <v>PEF-Honeywell</v>
          </cell>
          <cell r="B32" t="str">
            <v>South Coastal</v>
          </cell>
          <cell r="C32" t="str">
            <v>Staging</v>
          </cell>
        </row>
        <row r="33">
          <cell r="A33" t="str">
            <v>PEF-Inverness Fairgrounds</v>
          </cell>
          <cell r="B33" t="str">
            <v>North Coastal</v>
          </cell>
          <cell r="C33" t="str">
            <v>Staging</v>
          </cell>
        </row>
        <row r="34">
          <cell r="A34" t="str">
            <v>PEF-Shingle Creek</v>
          </cell>
          <cell r="B34" t="str">
            <v>North Central</v>
          </cell>
          <cell r="C34" t="str">
            <v>Staging</v>
          </cell>
        </row>
        <row r="35">
          <cell r="A35" t="str">
            <v>PEF-Sebring</v>
          </cell>
          <cell r="B35" t="str">
            <v>South Central</v>
          </cell>
          <cell r="C35" t="str">
            <v>Staging</v>
          </cell>
        </row>
        <row r="36">
          <cell r="A36" t="str">
            <v>PEF-Seminole Town Center</v>
          </cell>
          <cell r="B36" t="str">
            <v>North Central</v>
          </cell>
          <cell r="C36" t="str">
            <v>Staging</v>
          </cell>
        </row>
        <row r="37">
          <cell r="A37" t="str">
            <v>PEF-Silver Springs</v>
          </cell>
          <cell r="B37" t="str">
            <v>North Coastal</v>
          </cell>
          <cell r="C37" t="str">
            <v>Staging</v>
          </cell>
        </row>
        <row r="38">
          <cell r="A38" t="str">
            <v>PEF-Tampa Bay Machinery Auction - Mustering</v>
          </cell>
          <cell r="B38" t="str">
            <v>South Coastal</v>
          </cell>
          <cell r="C38" t="str">
            <v>Mustering</v>
          </cell>
        </row>
        <row r="39">
          <cell r="A39" t="str">
            <v>PEF-Trenton Ops</v>
          </cell>
          <cell r="B39" t="str">
            <v>North Coastal</v>
          </cell>
          <cell r="C39" t="str">
            <v>Staging</v>
          </cell>
        </row>
        <row r="40">
          <cell r="A40" t="str">
            <v>PEF-Brighthouse</v>
          </cell>
          <cell r="B40" t="str">
            <v>South Coastal</v>
          </cell>
          <cell r="C40" t="str">
            <v>Staging</v>
          </cell>
        </row>
        <row r="41">
          <cell r="A41" t="str">
            <v>PEC-JP Riddle Stadium</v>
          </cell>
          <cell r="B41" t="str">
            <v>ER-Fayetteville</v>
          </cell>
          <cell r="C41" t="str">
            <v>Staging</v>
          </cell>
        </row>
        <row r="42">
          <cell r="A42" t="str">
            <v>PEC-Clinton/Sampson Agri Civic Center</v>
          </cell>
          <cell r="B42" t="str">
            <v>ER-Clinton</v>
          </cell>
          <cell r="C42" t="str">
            <v>Staging</v>
          </cell>
        </row>
        <row r="43">
          <cell r="A43" t="str">
            <v>PEC-Wayne Co Fairgrounds</v>
          </cell>
          <cell r="B43" t="str">
            <v>ER-Goldsboro</v>
          </cell>
          <cell r="C43" t="str">
            <v>Staging</v>
          </cell>
        </row>
        <row r="44">
          <cell r="A44" t="str">
            <v>PEC-Kinston Jetport</v>
          </cell>
          <cell r="B44" t="str">
            <v>ER-Kinston</v>
          </cell>
          <cell r="C44" t="str">
            <v>Staging</v>
          </cell>
        </row>
        <row r="45">
          <cell r="A45" t="str">
            <v>PEC-Onslow County Fairgrounds</v>
          </cell>
          <cell r="B45" t="str">
            <v>ER-Jacksonville</v>
          </cell>
          <cell r="C45" t="str">
            <v>Staging</v>
          </cell>
        </row>
      </sheetData>
      <sheetData sheetId="18" refreshError="1">
        <row r="26">
          <cell r="A26" t="str">
            <v>PEF-Apopka</v>
          </cell>
          <cell r="B26" t="str">
            <v>North Central</v>
          </cell>
          <cell r="C26" t="str">
            <v>Op Cntr</v>
          </cell>
        </row>
        <row r="27">
          <cell r="A27" t="str">
            <v>PEF-Deland</v>
          </cell>
          <cell r="B27" t="str">
            <v>North Central</v>
          </cell>
          <cell r="C27" t="str">
            <v>Op Cntr</v>
          </cell>
        </row>
        <row r="28">
          <cell r="A28" t="str">
            <v>PEF-Jamestown</v>
          </cell>
          <cell r="B28" t="str">
            <v>North Central</v>
          </cell>
          <cell r="C28" t="str">
            <v>Op Cntr</v>
          </cell>
        </row>
        <row r="29">
          <cell r="A29" t="str">
            <v>PEF-Longwood</v>
          </cell>
          <cell r="B29" t="str">
            <v>North Central</v>
          </cell>
          <cell r="C29" t="str">
            <v>Op Cntr</v>
          </cell>
        </row>
        <row r="30">
          <cell r="A30" t="str">
            <v>PEF-Inverness</v>
          </cell>
          <cell r="B30" t="str">
            <v>North Coastal</v>
          </cell>
          <cell r="C30" t="str">
            <v>Op Cntr</v>
          </cell>
        </row>
        <row r="31">
          <cell r="A31" t="str">
            <v>PEF-Monticello</v>
          </cell>
          <cell r="B31" t="str">
            <v>North Coastal</v>
          </cell>
          <cell r="C31" t="str">
            <v>Op Cntr</v>
          </cell>
        </row>
        <row r="32">
          <cell r="A32" t="str">
            <v>PEF-Ocala</v>
          </cell>
          <cell r="B32" t="str">
            <v>North Coastal</v>
          </cell>
          <cell r="C32" t="str">
            <v>Op Cntr</v>
          </cell>
        </row>
        <row r="33">
          <cell r="A33" t="str">
            <v>PEF-Buena Vista</v>
          </cell>
          <cell r="B33" t="str">
            <v>South Central</v>
          </cell>
          <cell r="C33" t="str">
            <v>Op Cntr</v>
          </cell>
        </row>
        <row r="34">
          <cell r="A34" t="str">
            <v>PEF-Conway</v>
          </cell>
          <cell r="B34" t="str">
            <v>South Central</v>
          </cell>
          <cell r="C34" t="str">
            <v>Op Cntr</v>
          </cell>
        </row>
        <row r="35">
          <cell r="A35" t="str">
            <v>PEF-Highlands</v>
          </cell>
          <cell r="B35" t="str">
            <v>South Central</v>
          </cell>
          <cell r="C35" t="str">
            <v>Op Cntr</v>
          </cell>
        </row>
        <row r="36">
          <cell r="A36" t="str">
            <v>PEF-Lake Wales</v>
          </cell>
          <cell r="B36" t="str">
            <v>South Central</v>
          </cell>
          <cell r="C36" t="str">
            <v>Op Cntr</v>
          </cell>
        </row>
        <row r="37">
          <cell r="A37" t="str">
            <v>PEF-Winter Garden / Clermont</v>
          </cell>
          <cell r="B37" t="str">
            <v>South Central</v>
          </cell>
          <cell r="C37" t="str">
            <v>Op Cntr</v>
          </cell>
        </row>
        <row r="38">
          <cell r="A38" t="str">
            <v>PEF-Clearwater</v>
          </cell>
          <cell r="B38" t="str">
            <v>South Coastal</v>
          </cell>
          <cell r="C38" t="str">
            <v>Op Cntr</v>
          </cell>
        </row>
        <row r="39">
          <cell r="A39" t="str">
            <v>PEF-Seven Springs</v>
          </cell>
          <cell r="B39" t="str">
            <v>South Coastal</v>
          </cell>
          <cell r="C39" t="str">
            <v>Op Cntr</v>
          </cell>
        </row>
        <row r="40">
          <cell r="A40" t="str">
            <v>PEF-St. Pete</v>
          </cell>
          <cell r="B40" t="str">
            <v>South Coastal</v>
          </cell>
          <cell r="C40" t="str">
            <v>Op Cntr</v>
          </cell>
        </row>
        <row r="41">
          <cell r="A41" t="str">
            <v>PEF-Tarpon Springs</v>
          </cell>
          <cell r="B41" t="str">
            <v>South Coastal</v>
          </cell>
          <cell r="C41" t="str">
            <v>Op Cntr</v>
          </cell>
        </row>
        <row r="42">
          <cell r="A42" t="str">
            <v>PEF-Walsingham</v>
          </cell>
          <cell r="B42" t="str">
            <v>South Coastal</v>
          </cell>
          <cell r="C42" t="str">
            <v>Op Cntr</v>
          </cell>
        </row>
        <row r="43">
          <cell r="A43" t="str">
            <v>PEF-Zephrhills</v>
          </cell>
          <cell r="B43" t="str">
            <v>South Coastal</v>
          </cell>
          <cell r="C43" t="str">
            <v>Op Cntr</v>
          </cell>
        </row>
        <row r="44">
          <cell r="A44" t="str">
            <v>PEF-Northpoint</v>
          </cell>
          <cell r="B44" t="str">
            <v>System</v>
          </cell>
          <cell r="C44" t="str">
            <v>System Storm Center</v>
          </cell>
        </row>
        <row r="45">
          <cell r="A45" t="str">
            <v>PEC-Raleigh</v>
          </cell>
          <cell r="B45" t="str">
            <v>System</v>
          </cell>
          <cell r="C45" t="str">
            <v>System Storm Center</v>
          </cell>
        </row>
        <row r="46">
          <cell r="A46" t="str">
            <v>PEC-NR-Cary</v>
          </cell>
          <cell r="B46" t="str">
            <v>Northern</v>
          </cell>
          <cell r="C46" t="str">
            <v>Op Cntr</v>
          </cell>
        </row>
        <row r="47">
          <cell r="A47" t="str">
            <v>PEC-NR-Garner</v>
          </cell>
          <cell r="B47" t="str">
            <v>Northern</v>
          </cell>
          <cell r="C47" t="str">
            <v>Op Cntr</v>
          </cell>
        </row>
      </sheetData>
      <sheetData sheetId="19" refreshError="1">
        <row r="2">
          <cell r="A2" t="str">
            <v>Tampa Bay Machinery Auction - Mustering</v>
          </cell>
          <cell r="B2" t="str">
            <v>South Coastal</v>
          </cell>
          <cell r="C2" t="str">
            <v>Mustering</v>
          </cell>
        </row>
        <row r="3">
          <cell r="A3" t="str">
            <v>Florida Mall</v>
          </cell>
          <cell r="B3" t="str">
            <v>South Central</v>
          </cell>
          <cell r="C3" t="str">
            <v>Staging</v>
          </cell>
        </row>
        <row r="4">
          <cell r="A4" t="str">
            <v>Silver Springs</v>
          </cell>
          <cell r="B4" t="str">
            <v>North Coastal</v>
          </cell>
          <cell r="C4" t="str">
            <v>Staging</v>
          </cell>
        </row>
        <row r="5">
          <cell r="A5" t="str">
            <v>Conrad</v>
          </cell>
          <cell r="C5" t="str">
            <v xml:space="preserve"> </v>
          </cell>
        </row>
        <row r="6">
          <cell r="A6" t="str">
            <v>Seminole Town Center</v>
          </cell>
          <cell r="B6" t="str">
            <v>North Central</v>
          </cell>
          <cell r="C6" t="str">
            <v>Staging</v>
          </cell>
        </row>
        <row r="7">
          <cell r="A7" t="str">
            <v>Jai Alai</v>
          </cell>
          <cell r="B7" t="str">
            <v>North Central</v>
          </cell>
          <cell r="C7" t="str">
            <v>Staging</v>
          </cell>
        </row>
        <row r="8">
          <cell r="A8" t="str">
            <v>Turner</v>
          </cell>
          <cell r="B8" t="str">
            <v>North Central</v>
          </cell>
          <cell r="C8" t="str">
            <v>Staging</v>
          </cell>
        </row>
        <row r="9">
          <cell r="A9" t="str">
            <v>Eagle Ridge Mall</v>
          </cell>
          <cell r="B9" t="str">
            <v>South Central</v>
          </cell>
          <cell r="C9" t="str">
            <v>Staging</v>
          </cell>
        </row>
        <row r="10">
          <cell r="A10" t="str">
            <v>Sebring</v>
          </cell>
          <cell r="B10" t="str">
            <v>South Central</v>
          </cell>
          <cell r="C10" t="str">
            <v>Staging</v>
          </cell>
        </row>
        <row r="11">
          <cell r="A11" t="str">
            <v>Farmers Market - Mustering</v>
          </cell>
          <cell r="B11" t="str">
            <v>North Coastal</v>
          </cell>
          <cell r="C11" t="str">
            <v>Mustering</v>
          </cell>
        </row>
        <row r="12">
          <cell r="A12" t="str">
            <v>Honeywell</v>
          </cell>
          <cell r="B12" t="str">
            <v>South Coastal</v>
          </cell>
          <cell r="C12" t="str">
            <v>Staging</v>
          </cell>
        </row>
        <row r="13">
          <cell r="A13" t="str">
            <v>Beall's Parking Lot</v>
          </cell>
          <cell r="B13" t="str">
            <v>South Coastal</v>
          </cell>
          <cell r="C13" t="str">
            <v>Staging</v>
          </cell>
        </row>
        <row r="14">
          <cell r="A14" t="str">
            <v>MO Ops</v>
          </cell>
          <cell r="B14" t="str">
            <v>North Coastal</v>
          </cell>
          <cell r="C14" t="str">
            <v>Staging</v>
          </cell>
        </row>
        <row r="15">
          <cell r="A15" t="str">
            <v>Trenton Ops</v>
          </cell>
          <cell r="B15" t="str">
            <v>North Coastal</v>
          </cell>
          <cell r="C15" t="str">
            <v>Staging</v>
          </cell>
        </row>
        <row r="16">
          <cell r="A16" t="str">
            <v>Madison</v>
          </cell>
          <cell r="B16" t="str">
            <v>North Coastal</v>
          </cell>
          <cell r="C16" t="str">
            <v>Staging</v>
          </cell>
        </row>
        <row r="17">
          <cell r="A17" t="str">
            <v>Inverness Fairgrounds - Crystal River</v>
          </cell>
          <cell r="B17" t="str">
            <v>North Coastal</v>
          </cell>
          <cell r="C17" t="str">
            <v>Staging</v>
          </cell>
        </row>
        <row r="18">
          <cell r="A18" t="str">
            <v>Tampa - Mustering</v>
          </cell>
          <cell r="B18" t="str">
            <v>South Coastal</v>
          </cell>
          <cell r="C18" t="str">
            <v>Mustering</v>
          </cell>
        </row>
        <row r="19">
          <cell r="A19" t="str">
            <v>Brighthouse</v>
          </cell>
          <cell r="B19" t="str">
            <v>South Coastal</v>
          </cell>
          <cell r="C19" t="str">
            <v>Staging</v>
          </cell>
        </row>
        <row r="20">
          <cell r="A20" t="str">
            <v>Miscellaneous</v>
          </cell>
          <cell r="B20" t="str">
            <v>NA</v>
          </cell>
          <cell r="C20" t="str">
            <v>NA</v>
          </cell>
        </row>
        <row r="21">
          <cell r="A21" t="str">
            <v>Damage Assessors</v>
          </cell>
          <cell r="B21" t="str">
            <v>NA</v>
          </cell>
          <cell r="C21" t="str">
            <v>NA</v>
          </cell>
        </row>
        <row r="22">
          <cell r="A22" t="str">
            <v>Security</v>
          </cell>
          <cell r="B22" t="str">
            <v>NA</v>
          </cell>
          <cell r="C22" t="str">
            <v>NA</v>
          </cell>
        </row>
        <row r="23">
          <cell r="A23" t="str">
            <v>Crystal River</v>
          </cell>
          <cell r="B23" t="str">
            <v>North Coastal</v>
          </cell>
          <cell r="C23" t="str">
            <v>Staging</v>
          </cell>
        </row>
      </sheetData>
      <sheetData sheetId="20" refreshError="1"/>
      <sheetData sheetId="21" refreshError="1"/>
      <sheetData sheetId="22" refreshError="1">
        <row r="13">
          <cell r="L13" t="str">
            <v>Operating Center</v>
          </cell>
          <cell r="M13" t="str">
            <v>Hourly Rate</v>
          </cell>
          <cell r="N13" t="str">
            <v>OT Rate</v>
          </cell>
          <cell r="O13" t="str">
            <v>DT Rate</v>
          </cell>
          <cell r="P13" t="str">
            <v>Blended Storm Rate</v>
          </cell>
          <cell r="Q13" t="str">
            <v>BU</v>
          </cell>
          <cell r="R13" t="str">
            <v>Exempt</v>
          </cell>
          <cell r="S13" t="str">
            <v>Non Exempt</v>
          </cell>
        </row>
        <row r="14">
          <cell r="L14" t="str">
            <v>Apopka</v>
          </cell>
          <cell r="M14">
            <v>39.195888624746956</v>
          </cell>
          <cell r="N14">
            <v>41.031861621330975</v>
          </cell>
          <cell r="O14">
            <v>54.709148828441293</v>
          </cell>
          <cell r="P14">
            <v>48.871039346280369</v>
          </cell>
          <cell r="Q14">
            <v>57</v>
          </cell>
          <cell r="R14">
            <v>9</v>
          </cell>
          <cell r="S14">
            <v>6</v>
          </cell>
          <cell r="T14" t="str">
            <v>ApopkaLn&amp;Ad</v>
          </cell>
          <cell r="U14" t="str">
            <v>Apopka</v>
          </cell>
        </row>
        <row r="15">
          <cell r="L15" t="str">
            <v>Deland</v>
          </cell>
          <cell r="M15">
            <v>38.89102048311446</v>
          </cell>
          <cell r="N15">
            <v>40.712713163696087</v>
          </cell>
          <cell r="O15">
            <v>54.283617551594773</v>
          </cell>
          <cell r="P15">
            <v>48.49091726031898</v>
          </cell>
          <cell r="Q15">
            <v>41</v>
          </cell>
          <cell r="R15">
            <v>8</v>
          </cell>
          <cell r="S15">
            <v>5</v>
          </cell>
          <cell r="T15" t="str">
            <v>DelandLn&amp;Adm</v>
          </cell>
          <cell r="U15" t="str">
            <v>Deland</v>
          </cell>
        </row>
        <row r="16">
          <cell r="L16" t="str">
            <v>Jamestown</v>
          </cell>
          <cell r="M16">
            <v>38.953959620192315</v>
          </cell>
          <cell r="N16">
            <v>40.778600430288478</v>
          </cell>
          <cell r="O16">
            <v>54.371467240384639</v>
          </cell>
          <cell r="P16">
            <v>48.569392354326936</v>
          </cell>
          <cell r="Q16">
            <v>50</v>
          </cell>
          <cell r="R16">
            <v>9</v>
          </cell>
          <cell r="S16">
            <v>6</v>
          </cell>
          <cell r="T16" t="str">
            <v>JmstwnLn&amp;Adm</v>
          </cell>
          <cell r="U16" t="str">
            <v>Jamestown</v>
          </cell>
        </row>
        <row r="17">
          <cell r="L17" t="str">
            <v>Longwood</v>
          </cell>
          <cell r="M17">
            <v>38.262690353218211</v>
          </cell>
          <cell r="N17">
            <v>40.054951448194672</v>
          </cell>
          <cell r="O17">
            <v>53.406601930926222</v>
          </cell>
          <cell r="P17">
            <v>47.707489518838308</v>
          </cell>
          <cell r="Q17">
            <v>49</v>
          </cell>
          <cell r="R17">
            <v>9</v>
          </cell>
          <cell r="S17">
            <v>4</v>
          </cell>
          <cell r="T17" t="str">
            <v>LDM-Longwood</v>
          </cell>
          <cell r="U17" t="str">
            <v>Longwood</v>
          </cell>
        </row>
        <row r="18">
          <cell r="L18" t="str">
            <v>GM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</v>
          </cell>
          <cell r="S18">
            <v>4</v>
          </cell>
          <cell r="T18" t="str">
            <v>N/A</v>
          </cell>
          <cell r="U18" t="str">
            <v>GM</v>
          </cell>
        </row>
        <row r="19">
          <cell r="L19" t="str">
            <v>Reg Infrastructure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6</v>
          </cell>
          <cell r="S19">
            <v>0</v>
          </cell>
          <cell r="T19" t="str">
            <v>NCFLRegInfrGrp</v>
          </cell>
          <cell r="U19" t="str">
            <v>Reg Infrastructure</v>
          </cell>
        </row>
        <row r="20">
          <cell r="L20" t="str">
            <v>Reg Engineering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6</v>
          </cell>
          <cell r="S20">
            <v>7</v>
          </cell>
          <cell r="T20" t="str">
            <v>RegEng-NCenFl</v>
          </cell>
          <cell r="U20" t="str">
            <v>Reg Engineering</v>
          </cell>
        </row>
        <row r="21">
          <cell r="L21" t="str">
            <v>North Central</v>
          </cell>
          <cell r="M21">
            <v>38.838920303226296</v>
          </cell>
          <cell r="N21">
            <v>40.65817256143842</v>
          </cell>
          <cell r="O21">
            <v>54.210896748584567</v>
          </cell>
          <cell r="P21">
            <v>48.425956622083682</v>
          </cell>
          <cell r="Q21">
            <v>197</v>
          </cell>
          <cell r="R21">
            <v>52</v>
          </cell>
          <cell r="S21">
            <v>32</v>
          </cell>
          <cell r="T21" t="str">
            <v>North Central</v>
          </cell>
          <cell r="U21" t="str">
            <v>North Central</v>
          </cell>
        </row>
        <row r="22">
          <cell r="L22" t="str">
            <v>Buena Vista</v>
          </cell>
          <cell r="M22">
            <v>39.164178448016841</v>
          </cell>
          <cell r="N22">
            <v>40.99866610952526</v>
          </cell>
          <cell r="O22">
            <v>54.664888146033682</v>
          </cell>
          <cell r="P22">
            <v>48.831501799128631</v>
          </cell>
          <cell r="Q22">
            <v>48</v>
          </cell>
          <cell r="R22">
            <v>11</v>
          </cell>
          <cell r="S22">
            <v>5</v>
          </cell>
          <cell r="T22" t="str">
            <v>BuVistalLn&amp;Add</v>
          </cell>
          <cell r="U22" t="str">
            <v>Buena Vista</v>
          </cell>
        </row>
        <row r="23">
          <cell r="L23" t="str">
            <v>Highlands</v>
          </cell>
          <cell r="M23">
            <v>39.942496551724133</v>
          </cell>
          <cell r="N23">
            <v>41.813441379310341</v>
          </cell>
          <cell r="O23">
            <v>55.751255172413792</v>
          </cell>
          <cell r="P23">
            <v>49.801940689655169</v>
          </cell>
          <cell r="Q23">
            <v>29</v>
          </cell>
          <cell r="R23">
            <v>5</v>
          </cell>
          <cell r="S23">
            <v>5</v>
          </cell>
          <cell r="T23" t="str">
            <v>HiLndsLn&amp;Adm</v>
          </cell>
          <cell r="U23" t="str">
            <v>Highlands</v>
          </cell>
        </row>
        <row r="24">
          <cell r="L24" t="str">
            <v>Conway</v>
          </cell>
          <cell r="M24">
            <v>39.442879855168279</v>
          </cell>
          <cell r="N24">
            <v>41.290422157752424</v>
          </cell>
          <cell r="O24">
            <v>55.053896210336561</v>
          </cell>
          <cell r="P24">
            <v>49.178998128786077</v>
          </cell>
          <cell r="Q24">
            <v>40</v>
          </cell>
          <cell r="R24">
            <v>9</v>
          </cell>
          <cell r="S24">
            <v>4</v>
          </cell>
          <cell r="T24" t="str">
            <v>LDMCnwyLn&amp;Ad</v>
          </cell>
          <cell r="U24" t="str">
            <v>Conway</v>
          </cell>
        </row>
        <row r="25">
          <cell r="L25" t="str">
            <v>Lake Wales</v>
          </cell>
          <cell r="M25">
            <v>38.289874634800292</v>
          </cell>
          <cell r="N25">
            <v>40.083409067585059</v>
          </cell>
          <cell r="O25">
            <v>53.444545423446741</v>
          </cell>
          <cell r="P25">
            <v>47.74138399454511</v>
          </cell>
          <cell r="Q25">
            <v>52</v>
          </cell>
          <cell r="R25">
            <v>8</v>
          </cell>
          <cell r="S25">
            <v>7</v>
          </cell>
          <cell r="T25" t="str">
            <v>LkWalesLn&amp;Adm</v>
          </cell>
          <cell r="U25" t="str">
            <v>Lake Wales</v>
          </cell>
        </row>
        <row r="26">
          <cell r="L26" t="str">
            <v>GM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</v>
          </cell>
          <cell r="S26">
            <v>5</v>
          </cell>
          <cell r="T26" t="str">
            <v>N/A</v>
          </cell>
          <cell r="U26" t="str">
            <v>GM</v>
          </cell>
        </row>
        <row r="27">
          <cell r="L27" t="str">
            <v>Resource Mgmt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9</v>
          </cell>
          <cell r="S27">
            <v>0</v>
          </cell>
          <cell r="T27" t="str">
            <v>Reg Res Mgmt-So Central</v>
          </cell>
          <cell r="U27" t="str">
            <v>Resource Mgmt</v>
          </cell>
        </row>
        <row r="28">
          <cell r="L28" t="str">
            <v>Reg Engineering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13</v>
          </cell>
          <cell r="S28">
            <v>6</v>
          </cell>
          <cell r="T28" t="str">
            <v>RegEng S Cen</v>
          </cell>
          <cell r="U28" t="str">
            <v>Reg Engineering</v>
          </cell>
        </row>
        <row r="29">
          <cell r="L29" t="str">
            <v>Winter Garden / Clermont</v>
          </cell>
          <cell r="M29">
            <v>40.17986522899799</v>
          </cell>
          <cell r="N29">
            <v>42.061928632970663</v>
          </cell>
          <cell r="O29">
            <v>56.08257151062756</v>
          </cell>
          <cell r="P29">
            <v>50.097901678770263</v>
          </cell>
          <cell r="Q29">
            <v>38</v>
          </cell>
          <cell r="R29">
            <v>9</v>
          </cell>
          <cell r="S29">
            <v>4</v>
          </cell>
          <cell r="T29" t="str">
            <v>WntrGrdLn&amp;Adm</v>
          </cell>
          <cell r="U29" t="str">
            <v>Winter Garden / Clermont</v>
          </cell>
        </row>
        <row r="30">
          <cell r="L30" t="str">
            <v>South Central</v>
          </cell>
          <cell r="M30">
            <v>39.293896229097001</v>
          </cell>
          <cell r="N30">
            <v>41.134459995819412</v>
          </cell>
          <cell r="O30">
            <v>54.845946661092555</v>
          </cell>
          <cell r="P30">
            <v>48.993239241638811</v>
          </cell>
          <cell r="Q30">
            <v>207</v>
          </cell>
          <cell r="R30">
            <v>69</v>
          </cell>
          <cell r="S30">
            <v>36</v>
          </cell>
          <cell r="T30" t="str">
            <v>South Central</v>
          </cell>
          <cell r="U30" t="str">
            <v>South Central</v>
          </cell>
        </row>
        <row r="31">
          <cell r="L31" t="str">
            <v>Tarpon Springs</v>
          </cell>
          <cell r="M31">
            <v>38.68870495812655</v>
          </cell>
          <cell r="N31">
            <v>40.500920985576926</v>
          </cell>
          <cell r="O31">
            <v>54.001227980769237</v>
          </cell>
          <cell r="P31">
            <v>48.238661977202241</v>
          </cell>
          <cell r="Q31">
            <v>31</v>
          </cell>
          <cell r="R31">
            <v>7</v>
          </cell>
          <cell r="S31">
            <v>3</v>
          </cell>
          <cell r="T31" t="str">
            <v>LDM Tarpon Sp</v>
          </cell>
          <cell r="U31" t="str">
            <v>Tarpon Springs</v>
          </cell>
        </row>
        <row r="32">
          <cell r="L32" t="str">
            <v>Clearwater</v>
          </cell>
          <cell r="M32">
            <v>38.146679968339583</v>
          </cell>
          <cell r="N32">
            <v>39.933507025680115</v>
          </cell>
          <cell r="O32">
            <v>53.244676034240157</v>
          </cell>
          <cell r="P32">
            <v>47.562843019348037</v>
          </cell>
          <cell r="Q32">
            <v>41</v>
          </cell>
          <cell r="R32">
            <v>9</v>
          </cell>
          <cell r="S32">
            <v>5</v>
          </cell>
          <cell r="T32" t="str">
            <v>LDMClwtr</v>
          </cell>
          <cell r="U32" t="str">
            <v>Clearwater</v>
          </cell>
        </row>
        <row r="33">
          <cell r="L33" t="str">
            <v>St. Pete</v>
          </cell>
          <cell r="M33">
            <v>39.72903187499999</v>
          </cell>
          <cell r="N33">
            <v>41.589977812499995</v>
          </cell>
          <cell r="O33">
            <v>55.453303749999996</v>
          </cell>
          <cell r="P33">
            <v>49.535784187499992</v>
          </cell>
          <cell r="Q33">
            <v>60</v>
          </cell>
          <cell r="R33">
            <v>10</v>
          </cell>
          <cell r="S33">
            <v>5</v>
          </cell>
          <cell r="T33" t="str">
            <v>LDM-St. Pete A</v>
          </cell>
          <cell r="U33" t="str">
            <v>St. Pete</v>
          </cell>
        </row>
        <row r="34">
          <cell r="L34" t="str">
            <v>GM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9</v>
          </cell>
          <cell r="S34">
            <v>4</v>
          </cell>
          <cell r="T34" t="str">
            <v>N/A</v>
          </cell>
          <cell r="U34" t="str">
            <v>GM</v>
          </cell>
        </row>
        <row r="35">
          <cell r="L35" t="str">
            <v>Resource Mgmt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7</v>
          </cell>
          <cell r="S35">
            <v>1</v>
          </cell>
          <cell r="T35" t="str">
            <v>Reg Res Mgmt-So Coastal</v>
          </cell>
          <cell r="U35" t="str">
            <v>Resource Mgmt</v>
          </cell>
        </row>
        <row r="36">
          <cell r="L36" t="str">
            <v>Reg Engineering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</v>
          </cell>
          <cell r="S36">
            <v>7</v>
          </cell>
          <cell r="T36" t="str">
            <v>RegEng-Suncst</v>
          </cell>
          <cell r="U36" t="str">
            <v>Reg Engineering</v>
          </cell>
        </row>
        <row r="37">
          <cell r="L37" t="str">
            <v>Seven Springs</v>
          </cell>
          <cell r="M37">
            <v>39.476694463304568</v>
          </cell>
          <cell r="N37">
            <v>41.325820674548687</v>
          </cell>
          <cell r="O37">
            <v>55.101094232731583</v>
          </cell>
          <cell r="P37">
            <v>49.221159567209597</v>
          </cell>
          <cell r="Q37">
            <v>49</v>
          </cell>
          <cell r="R37">
            <v>10</v>
          </cell>
          <cell r="S37">
            <v>2</v>
          </cell>
          <cell r="T37" t="str">
            <v>SevSprng-Ln&amp;Ad</v>
          </cell>
          <cell r="U37" t="str">
            <v>Seven Springs</v>
          </cell>
        </row>
        <row r="38">
          <cell r="L38" t="str">
            <v>Walsingham</v>
          </cell>
          <cell r="M38">
            <v>38.814955442307692</v>
          </cell>
          <cell r="N38">
            <v>40.633085163461544</v>
          </cell>
          <cell r="O38">
            <v>54.177446884615385</v>
          </cell>
          <cell r="P38">
            <v>48.396076251923077</v>
          </cell>
          <cell r="Q38">
            <v>45</v>
          </cell>
          <cell r="R38">
            <v>7</v>
          </cell>
          <cell r="S38">
            <v>4</v>
          </cell>
          <cell r="T38" t="str">
            <v>WalsnghmLnAd</v>
          </cell>
          <cell r="U38" t="str">
            <v>Walsingham</v>
          </cell>
        </row>
        <row r="39">
          <cell r="L39" t="str">
            <v>South Coastal</v>
          </cell>
          <cell r="M39">
            <v>39.062551630573516</v>
          </cell>
          <cell r="N39">
            <v>40.892278994532852</v>
          </cell>
          <cell r="O39">
            <v>54.523038659377129</v>
          </cell>
          <cell r="P39">
            <v>48.704789320647549</v>
          </cell>
          <cell r="Q39">
            <v>226</v>
          </cell>
          <cell r="R39">
            <v>64</v>
          </cell>
          <cell r="S39">
            <v>31</v>
          </cell>
          <cell r="T39" t="str">
            <v>South Coastal</v>
          </cell>
          <cell r="U39" t="str">
            <v>South Coastal</v>
          </cell>
        </row>
        <row r="40">
          <cell r="L40" t="str">
            <v>Inverness</v>
          </cell>
          <cell r="M40">
            <v>39.046185663147988</v>
          </cell>
          <cell r="N40">
            <v>40.875146429504596</v>
          </cell>
          <cell r="O40">
            <v>54.500195239339462</v>
          </cell>
          <cell r="P40">
            <v>48.684383562134194</v>
          </cell>
          <cell r="Q40">
            <v>46</v>
          </cell>
          <cell r="R40">
            <v>9</v>
          </cell>
          <cell r="S40">
            <v>3</v>
          </cell>
          <cell r="T40" t="str">
            <v>InvernessLnAdm</v>
          </cell>
          <cell r="U40" t="str">
            <v>Inverness</v>
          </cell>
        </row>
        <row r="41">
          <cell r="L41" t="str">
            <v>Monticello</v>
          </cell>
          <cell r="M41">
            <v>39.420005192307684</v>
          </cell>
          <cell r="N41">
            <v>41.266476023755651</v>
          </cell>
          <cell r="O41">
            <v>55.021968031674206</v>
          </cell>
          <cell r="P41">
            <v>49.150477062217192</v>
          </cell>
          <cell r="Q41">
            <v>51</v>
          </cell>
          <cell r="R41">
            <v>11</v>
          </cell>
          <cell r="S41">
            <v>3</v>
          </cell>
          <cell r="T41" t="str">
            <v>LDMMntcloLn</v>
          </cell>
          <cell r="U41" t="str">
            <v>Monticello</v>
          </cell>
        </row>
        <row r="42">
          <cell r="L42" t="str">
            <v>GM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6</v>
          </cell>
          <cell r="S42">
            <v>4</v>
          </cell>
          <cell r="T42" t="str">
            <v>N/A</v>
          </cell>
          <cell r="U42" t="str">
            <v>GM</v>
          </cell>
        </row>
        <row r="43">
          <cell r="L43" t="str">
            <v>Ocala</v>
          </cell>
          <cell r="M43">
            <v>39.523434164201184</v>
          </cell>
          <cell r="N43">
            <v>41.374749707840245</v>
          </cell>
          <cell r="O43">
            <v>55.166332943786998</v>
          </cell>
          <cell r="P43">
            <v>49.279436540680486</v>
          </cell>
          <cell r="Q43">
            <v>39</v>
          </cell>
          <cell r="R43">
            <v>8</v>
          </cell>
          <cell r="S43">
            <v>5</v>
          </cell>
          <cell r="T43" t="str">
            <v>OcalaLn&amp;Adm</v>
          </cell>
          <cell r="U43" t="str">
            <v>Ocala</v>
          </cell>
        </row>
        <row r="44">
          <cell r="L44" t="str">
            <v>Resource Mgmt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</v>
          </cell>
          <cell r="S44">
            <v>0</v>
          </cell>
          <cell r="T44" t="str">
            <v>Reg Res Mgmt-No Coastal</v>
          </cell>
          <cell r="U44" t="str">
            <v>Resource Mgmt</v>
          </cell>
        </row>
        <row r="45">
          <cell r="L45" t="str">
            <v>Reg Engineering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</v>
          </cell>
          <cell r="S45">
            <v>3</v>
          </cell>
          <cell r="T45" t="str">
            <v>RegEnNo Fla</v>
          </cell>
          <cell r="U45" t="str">
            <v>Reg Engineering</v>
          </cell>
        </row>
        <row r="46">
          <cell r="L46" t="str">
            <v>North Coastal</v>
          </cell>
          <cell r="M46">
            <v>39.323226012620189</v>
          </cell>
          <cell r="N46">
            <v>41.165163614518526</v>
          </cell>
          <cell r="O46">
            <v>54.886884819358031</v>
          </cell>
          <cell r="P46">
            <v>49.029808817042564</v>
          </cell>
          <cell r="Q46">
            <v>136</v>
          </cell>
          <cell r="R46">
            <v>42</v>
          </cell>
          <cell r="S46">
            <v>18</v>
          </cell>
        </row>
        <row r="47">
          <cell r="L47" t="str">
            <v>Total Distribution</v>
          </cell>
          <cell r="M47">
            <v>39.113837108857268</v>
          </cell>
          <cell r="N47">
            <v>40.945966733781965</v>
          </cell>
          <cell r="O47">
            <v>54.59462231170928</v>
          </cell>
          <cell r="P47">
            <v>48.768734155553418</v>
          </cell>
          <cell r="Q47">
            <v>766</v>
          </cell>
          <cell r="R47">
            <v>227</v>
          </cell>
          <cell r="S47">
            <v>117</v>
          </cell>
        </row>
        <row r="53">
          <cell r="L53" t="str">
            <v>Region</v>
          </cell>
          <cell r="M53" t="str">
            <v>Hourly Rate</v>
          </cell>
          <cell r="N53" t="str">
            <v>OT Rate</v>
          </cell>
          <cell r="O53" t="str">
            <v>DT Rate</v>
          </cell>
          <cell r="P53" t="str">
            <v>Blended Storm Rate</v>
          </cell>
          <cell r="Q53" t="str">
            <v>BU</v>
          </cell>
          <cell r="R53" t="str">
            <v>Exempt</v>
          </cell>
          <cell r="S53" t="str">
            <v>Non Exempt</v>
          </cell>
        </row>
        <row r="54">
          <cell r="L54" t="str">
            <v>North Central</v>
          </cell>
          <cell r="M54">
            <v>47.78326270690247</v>
          </cell>
          <cell r="N54">
            <v>35.969035819883246</v>
          </cell>
          <cell r="O54">
            <v>35.969035819883246</v>
          </cell>
          <cell r="P54">
            <v>38.331881197287089</v>
          </cell>
          <cell r="Q54">
            <v>197</v>
          </cell>
          <cell r="R54">
            <v>52</v>
          </cell>
          <cell r="S54">
            <v>32</v>
          </cell>
        </row>
        <row r="55">
          <cell r="L55" t="str">
            <v>South Central</v>
          </cell>
          <cell r="M55">
            <v>49.035091964972523</v>
          </cell>
          <cell r="N55">
            <v>36.670737344093411</v>
          </cell>
          <cell r="O55">
            <v>36.670737344093411</v>
          </cell>
          <cell r="P55">
            <v>39.143608268269233</v>
          </cell>
          <cell r="Q55">
            <v>207</v>
          </cell>
          <cell r="R55">
            <v>69</v>
          </cell>
          <cell r="S55">
            <v>36</v>
          </cell>
        </row>
        <row r="56">
          <cell r="L56" t="str">
            <v>North Coastal</v>
          </cell>
          <cell r="M56">
            <v>50.569177284855769</v>
          </cell>
          <cell r="N56">
            <v>36.979692275240389</v>
          </cell>
          <cell r="O56">
            <v>36.979692275240389</v>
          </cell>
          <cell r="P56">
            <v>39.697589277163466</v>
          </cell>
          <cell r="Q56">
            <v>136</v>
          </cell>
          <cell r="R56">
            <v>42</v>
          </cell>
          <cell r="S56">
            <v>18</v>
          </cell>
        </row>
        <row r="57">
          <cell r="L57" t="str">
            <v>South Coastal</v>
          </cell>
          <cell r="M57">
            <v>49.483667460273274</v>
          </cell>
          <cell r="N57">
            <v>36.625501573633599</v>
          </cell>
          <cell r="O57">
            <v>36.625501573633599</v>
          </cell>
          <cell r="P57">
            <v>39.197134750961538</v>
          </cell>
          <cell r="Q57">
            <v>226</v>
          </cell>
          <cell r="R57">
            <v>64</v>
          </cell>
          <cell r="S57">
            <v>31</v>
          </cell>
        </row>
        <row r="58">
          <cell r="L58" t="str">
            <v>DOS</v>
          </cell>
          <cell r="M58">
            <v>48.588207764423068</v>
          </cell>
          <cell r="N58">
            <v>36.485380516979063</v>
          </cell>
          <cell r="O58">
            <v>36.485380516979063</v>
          </cell>
          <cell r="P58">
            <v>38.905945966467868</v>
          </cell>
          <cell r="Q58">
            <v>349</v>
          </cell>
          <cell r="R58">
            <v>49</v>
          </cell>
          <cell r="S58">
            <v>30</v>
          </cell>
        </row>
        <row r="59">
          <cell r="L59" t="str">
            <v>DOS E&amp;O</v>
          </cell>
          <cell r="M59">
            <v>51.932891054258242</v>
          </cell>
          <cell r="N59">
            <v>37.00755919471154</v>
          </cell>
          <cell r="O59">
            <v>37.00755919471154</v>
          </cell>
          <cell r="P59">
            <v>39.99262556662088</v>
          </cell>
          <cell r="Q59">
            <v>0</v>
          </cell>
          <cell r="R59">
            <v>66</v>
          </cell>
          <cell r="S59">
            <v>18</v>
          </cell>
        </row>
        <row r="60">
          <cell r="L60" t="str">
            <v>Transmission</v>
          </cell>
          <cell r="M60">
            <v>52.497427803129064</v>
          </cell>
          <cell r="N60">
            <v>38.049892499185134</v>
          </cell>
          <cell r="O60">
            <v>38.049892499185134</v>
          </cell>
          <cell r="P60">
            <v>40.939399559973921</v>
          </cell>
          <cell r="Q60">
            <v>226</v>
          </cell>
          <cell r="R60">
            <v>129</v>
          </cell>
          <cell r="S60">
            <v>48</v>
          </cell>
        </row>
        <row r="61">
          <cell r="L61" t="str">
            <v>EDS</v>
          </cell>
          <cell r="M61">
            <v>45.718559483092406</v>
          </cell>
          <cell r="N61">
            <v>33.898743449922556</v>
          </cell>
          <cell r="O61">
            <v>33.898743449922556</v>
          </cell>
          <cell r="P61">
            <v>36.262706656556524</v>
          </cell>
          <cell r="Q61">
            <v>0</v>
          </cell>
          <cell r="R61">
            <v>105</v>
          </cell>
          <cell r="S61">
            <v>44</v>
          </cell>
        </row>
        <row r="62">
          <cell r="L62" t="str">
            <v>Res Management</v>
          </cell>
          <cell r="M62">
            <v>64.273209134615371</v>
          </cell>
          <cell r="N62">
            <v>47.0784375</v>
          </cell>
          <cell r="O62">
            <v>47.0784375</v>
          </cell>
          <cell r="P62">
            <v>50.517391826923074</v>
          </cell>
          <cell r="Q62">
            <v>0</v>
          </cell>
          <cell r="R62">
            <v>2</v>
          </cell>
          <cell r="S62">
            <v>1</v>
          </cell>
        </row>
        <row r="63">
          <cell r="L63" t="str">
            <v>Admin</v>
          </cell>
          <cell r="M63">
            <v>138.7735906370192</v>
          </cell>
          <cell r="N63">
            <v>100.69372557692309</v>
          </cell>
          <cell r="O63">
            <v>100.69372557692309</v>
          </cell>
          <cell r="P63">
            <v>108.3096985889423</v>
          </cell>
          <cell r="Q63">
            <v>0</v>
          </cell>
          <cell r="R63">
            <v>2</v>
          </cell>
          <cell r="S63">
            <v>2</v>
          </cell>
        </row>
        <row r="64">
          <cell r="L64" t="str">
            <v>Bus Ops &amp; Admin</v>
          </cell>
          <cell r="M64">
            <v>57.87182255244754</v>
          </cell>
          <cell r="N64">
            <v>39.776399147727282</v>
          </cell>
          <cell r="O64">
            <v>39.776399147727282</v>
          </cell>
          <cell r="P64">
            <v>43.395483828671331</v>
          </cell>
          <cell r="Q64">
            <v>0</v>
          </cell>
          <cell r="R64">
            <v>20</v>
          </cell>
          <cell r="S64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_OT00550_PROJJUN1"/>
      <sheetName val="BO Detail"/>
      <sheetName val="ADJ_OT00550_PROJJUN2"/>
      <sheetName val="EDFL Local Projec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0">
          <cell r="I10">
            <v>209218.76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&amp;V CRB Recap"/>
      <sheetName val="Definitions"/>
      <sheetName val="CRB Summary L1"/>
      <sheetName val="CM Groups"/>
      <sheetName val="Add-Ons"/>
      <sheetName val="Comments"/>
      <sheetName val="Calculations"/>
      <sheetName val="Actions Completed"/>
    </sheetNames>
    <sheetDataSet>
      <sheetData sheetId="0"/>
      <sheetData sheetId="1"/>
      <sheetData sheetId="2"/>
      <sheetData sheetId="3">
        <row r="3">
          <cell r="B3">
            <v>5</v>
          </cell>
        </row>
      </sheetData>
      <sheetData sheetId="4">
        <row r="4">
          <cell r="B4" t="str">
            <v>XX</v>
          </cell>
        </row>
      </sheetData>
      <sheetData sheetId="5">
        <row r="10">
          <cell r="C10" t="str">
            <v>Addon Group</v>
          </cell>
        </row>
      </sheetData>
      <sheetData sheetId="6"/>
      <sheetData sheetId="7">
        <row r="3">
          <cell r="J3" t="str">
            <v>Addon_Number</v>
          </cell>
        </row>
      </sheetData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Near Maturities"/>
      <sheetName val="LTMats"/>
      <sheetName val="pivot"/>
      <sheetName val="Swapped"/>
      <sheetName val="Debt DURATION"/>
      <sheetName val="Coupons"/>
      <sheetName val="Summary"/>
      <sheetName val="CPL"/>
      <sheetName val="FPC"/>
      <sheetName val="PCH"/>
      <sheetName val="PGN"/>
      <sheetName val="Curve"/>
      <sheetName val="Asset Duration"/>
      <sheetName val="PCHMISC"/>
      <sheetName val="Retired"/>
    </sheetNames>
    <sheetDataSet>
      <sheetData sheetId="0"/>
      <sheetData sheetId="1" refreshError="1"/>
      <sheetData sheetId="2" refreshError="1"/>
      <sheetData sheetId="3"/>
      <sheetData sheetId="4">
        <row r="3">
          <cell r="R3">
            <v>2</v>
          </cell>
          <cell r="S3">
            <v>3.73</v>
          </cell>
        </row>
        <row r="4">
          <cell r="R4">
            <v>2.5</v>
          </cell>
          <cell r="S4">
            <v>4.1349999999999998</v>
          </cell>
        </row>
        <row r="5">
          <cell r="R5">
            <v>3</v>
          </cell>
          <cell r="S5">
            <v>4.54</v>
          </cell>
        </row>
        <row r="6">
          <cell r="R6">
            <v>6.5</v>
          </cell>
          <cell r="S6">
            <v>4.8049999999999997</v>
          </cell>
        </row>
        <row r="7">
          <cell r="R7">
            <v>4</v>
          </cell>
          <cell r="S7">
            <v>5.07</v>
          </cell>
        </row>
        <row r="8">
          <cell r="R8">
            <v>4.5</v>
          </cell>
          <cell r="S8">
            <v>5.24</v>
          </cell>
        </row>
        <row r="9">
          <cell r="R9">
            <v>5</v>
          </cell>
          <cell r="S9">
            <v>5.41</v>
          </cell>
        </row>
        <row r="10">
          <cell r="R10">
            <v>5.5</v>
          </cell>
          <cell r="S10">
            <v>5.52</v>
          </cell>
        </row>
        <row r="11">
          <cell r="R11">
            <v>6</v>
          </cell>
          <cell r="S11">
            <v>5.63</v>
          </cell>
        </row>
        <row r="12">
          <cell r="R12">
            <v>6.5</v>
          </cell>
          <cell r="S12">
            <v>5.7149999999999999</v>
          </cell>
        </row>
        <row r="13">
          <cell r="R13">
            <v>7</v>
          </cell>
          <cell r="S13">
            <v>5.8</v>
          </cell>
        </row>
        <row r="14">
          <cell r="R14">
            <v>7.5</v>
          </cell>
          <cell r="S14">
            <v>5.87</v>
          </cell>
        </row>
        <row r="15">
          <cell r="R15">
            <v>8</v>
          </cell>
          <cell r="S15">
            <v>5.94</v>
          </cell>
        </row>
        <row r="16">
          <cell r="R16">
            <v>8.5</v>
          </cell>
          <cell r="S16">
            <v>5.99</v>
          </cell>
        </row>
        <row r="17">
          <cell r="R17">
            <v>9</v>
          </cell>
          <cell r="S17">
            <v>6.04</v>
          </cell>
        </row>
        <row r="18">
          <cell r="R18">
            <v>9.5</v>
          </cell>
          <cell r="S18">
            <v>6.09</v>
          </cell>
        </row>
        <row r="19">
          <cell r="R19">
            <v>10</v>
          </cell>
          <cell r="S19">
            <v>6.14</v>
          </cell>
        </row>
        <row r="20">
          <cell r="R20">
            <v>12.5</v>
          </cell>
          <cell r="S20">
            <v>6.2750000000000004</v>
          </cell>
        </row>
        <row r="21">
          <cell r="R21">
            <v>15</v>
          </cell>
          <cell r="S21">
            <v>6.41</v>
          </cell>
        </row>
        <row r="22">
          <cell r="R22">
            <v>17.5</v>
          </cell>
          <cell r="S22">
            <v>6.45</v>
          </cell>
        </row>
        <row r="23">
          <cell r="R23">
            <v>20</v>
          </cell>
          <cell r="S23">
            <v>6.49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AcqDCF1"/>
      <sheetName val="AcqDCF2"/>
      <sheetName val="TargIS"/>
      <sheetName val="TargSeg IS"/>
      <sheetName val="TargBSCF"/>
      <sheetName val="TargRat"/>
      <sheetName val="TargDCF1"/>
      <sheetName val="TargDCF2"/>
      <sheetName val="2TargIS"/>
      <sheetName val="2TargBSCF"/>
      <sheetName val="Matrix"/>
      <sheetName val="Contrib"/>
      <sheetName val="Acq LBO Assum"/>
      <sheetName val="Acq LBO IS"/>
      <sheetName val="Acq LBO  BSCF"/>
      <sheetName val="Acq LBO Ratios"/>
      <sheetName val="Acq LBO Returns"/>
      <sheetName val="Targ LBO Assum"/>
      <sheetName val="Targ LBO IS"/>
      <sheetName val="Targ LBO  BSCF"/>
      <sheetName val="Targ LBO Ratios"/>
      <sheetName val="Targ LBO Returns"/>
      <sheetName val="Summary"/>
      <sheetName val="TargSegFP Summary"/>
      <sheetName val="TargFP Summary"/>
      <sheetName val="Targ Transaction Matrix"/>
      <sheetName val="AcqFP Summary"/>
      <sheetName val="AcqFP Summary ($)"/>
      <sheetName val="Acq Transaction Matrix"/>
      <sheetName val="Contribution"/>
      <sheetName val="ValuationMed"/>
      <sheetName val="PF FP"/>
      <sheetName val="PF EPS Impact"/>
      <sheetName val="PF EPS Impact (2)"/>
      <sheetName val="PF SP"/>
      <sheetName val="PF SP (2)"/>
      <sheetName val="PF SP (3)"/>
      <sheetName val="PF SP (4)"/>
      <sheetName val="TargDCF Summary"/>
      <sheetName val="Acq Stock Price"/>
      <sheetName val="AcqDCF Summary"/>
      <sheetName val="PF FP (w HANDLE)"/>
      <sheetName val="PF EPS Impact (w HANDLE)"/>
      <sheetName val="OUT"/>
      <sheetName val="ValuationMed BackUp"/>
      <sheetName val="PF SP Impact"/>
      <sheetName val="PF SP Sens"/>
      <sheetName val="PF EPS Sens"/>
      <sheetName val="AcqDCF Summary ($)"/>
      <sheetName val="Acq Transaction Matrix ($)"/>
      <sheetName val="AcqBE Summary"/>
      <sheetName val="TargBE Summary"/>
      <sheetName val="Impl. Own. DCF"/>
      <sheetName val="Impl. Own. Public Comps"/>
    </sheetNames>
    <sheetDataSet>
      <sheetData sheetId="0" refreshError="1"/>
      <sheetData sheetId="1" refreshError="1">
        <row r="15">
          <cell r="E15">
            <v>13.298</v>
          </cell>
        </row>
        <row r="16">
          <cell r="E16">
            <v>0</v>
          </cell>
        </row>
        <row r="17">
          <cell r="E17">
            <v>13.298</v>
          </cell>
        </row>
        <row r="19">
          <cell r="E19">
            <v>465.24133799999993</v>
          </cell>
        </row>
        <row r="20">
          <cell r="E20">
            <v>0</v>
          </cell>
        </row>
        <row r="21">
          <cell r="E21">
            <v>465.24133799999993</v>
          </cell>
        </row>
        <row r="22">
          <cell r="E22">
            <v>85.749793199999999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summary"/>
      <sheetName val="op cntr summary"/>
      <sheetName val="WBS Table"/>
      <sheetName val="Outages"/>
    </sheetNames>
    <sheetDataSet>
      <sheetData sheetId="0"/>
      <sheetData sheetId="1" refreshError="1">
        <row r="3">
          <cell r="B3" t="str">
            <v>ApopkaCORRECTIVE MAINT-OH</v>
          </cell>
          <cell r="C3" t="str">
            <v>North Central</v>
          </cell>
          <cell r="D3" t="str">
            <v>Apopka</v>
          </cell>
          <cell r="E3" t="str">
            <v>CORRECTIVE MAINT-OH</v>
          </cell>
          <cell r="F3">
            <v>46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B4" t="str">
            <v>ApopkaCORRECTIVE MAINT-OH Cap</v>
          </cell>
          <cell r="C4" t="str">
            <v>North Central</v>
          </cell>
          <cell r="D4" t="str">
            <v>Apopka</v>
          </cell>
          <cell r="E4" t="str">
            <v>CORRECTIVE MAINT-OH Cap</v>
          </cell>
          <cell r="F4">
            <v>19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ApopkaCORRECTIVE MAINT-UG</v>
          </cell>
          <cell r="C5" t="str">
            <v>North Central</v>
          </cell>
          <cell r="D5" t="str">
            <v>Apopka</v>
          </cell>
          <cell r="E5" t="str">
            <v>CORRECTIVE MAINT-UG</v>
          </cell>
          <cell r="F5">
            <v>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B6" t="str">
            <v>ApopkaCORRECTIVE MAINT-UG Cap</v>
          </cell>
          <cell r="C6" t="str">
            <v>North Central</v>
          </cell>
          <cell r="D6" t="str">
            <v>Apopka</v>
          </cell>
          <cell r="E6" t="str">
            <v>CORRECTIVE MAINT-UG Cap</v>
          </cell>
          <cell r="F6">
            <v>12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B7" t="str">
            <v>ApopkaMajor Conversion</v>
          </cell>
          <cell r="C7" t="str">
            <v>North Central</v>
          </cell>
          <cell r="D7" t="str">
            <v>Apopka</v>
          </cell>
          <cell r="E7" t="str">
            <v>Major Conversion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ApopkaOutage Restoration</v>
          </cell>
          <cell r="C8" t="str">
            <v>North Central</v>
          </cell>
          <cell r="D8" t="str">
            <v>Apopka</v>
          </cell>
          <cell r="E8" t="str">
            <v>Outage Restoration</v>
          </cell>
          <cell r="F8">
            <v>271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ApopkaSL Outages</v>
          </cell>
          <cell r="C9" t="str">
            <v>North Central</v>
          </cell>
          <cell r="D9" t="str">
            <v>Apopka</v>
          </cell>
          <cell r="E9" t="str">
            <v>SL Outages</v>
          </cell>
          <cell r="F9">
            <v>412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B10" t="str">
            <v>ApopkaNCW Res</v>
          </cell>
          <cell r="C10" t="str">
            <v>North Central</v>
          </cell>
          <cell r="D10" t="str">
            <v>Apopka</v>
          </cell>
          <cell r="E10" t="str">
            <v>NCW Res</v>
          </cell>
          <cell r="F10">
            <v>153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ApopkaNCW C&amp;I</v>
          </cell>
          <cell r="C11" t="str">
            <v>North Central</v>
          </cell>
          <cell r="D11" t="str">
            <v>Apopka</v>
          </cell>
          <cell r="E11" t="str">
            <v>NCW C&amp;I</v>
          </cell>
          <cell r="F11">
            <v>13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ApopkaNSL</v>
          </cell>
          <cell r="C12" t="str">
            <v>North Central</v>
          </cell>
          <cell r="D12" t="str">
            <v>Apopka</v>
          </cell>
          <cell r="E12" t="str">
            <v>NSL</v>
          </cell>
          <cell r="F12">
            <v>107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ApopkaSL LFL</v>
          </cell>
          <cell r="C13" t="str">
            <v>North Central</v>
          </cell>
          <cell r="D13" t="str">
            <v>Apopka</v>
          </cell>
          <cell r="E13" t="str">
            <v>SL LFL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ApopkaSL MAINTENANCE</v>
          </cell>
          <cell r="C14" t="str">
            <v>North Central</v>
          </cell>
          <cell r="D14" t="str">
            <v>Apopka</v>
          </cell>
          <cell r="E14" t="str">
            <v>SL MAINTENANCE</v>
          </cell>
          <cell r="F14">
            <v>18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ApopkaSYSTEM MODIFICATION - REIMBURSEMENT - CAPITAL</v>
          </cell>
          <cell r="C15" t="str">
            <v>North Central</v>
          </cell>
          <cell r="D15" t="str">
            <v>Apopka</v>
          </cell>
          <cell r="E15" t="str">
            <v>SYSTEM MODIFICATION - REIMBURSEMENT - CAPITAL</v>
          </cell>
          <cell r="F15">
            <v>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ApopkaSYSTEM MODIFICATION - NON-REIMBURSEMENT - O&amp;M</v>
          </cell>
          <cell r="C16" t="str">
            <v>North Central</v>
          </cell>
          <cell r="D16" t="str">
            <v>Apopka</v>
          </cell>
          <cell r="E16" t="str">
            <v>SYSTEM MODIFICATION - NON-REIMBURSEMENT - O&amp;M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ApopkaSYSTEM MODIFICATION - REIMBURSEMENT - O&amp;M</v>
          </cell>
          <cell r="C17" t="str">
            <v>North Central</v>
          </cell>
          <cell r="D17" t="str">
            <v>Apopka</v>
          </cell>
          <cell r="E17" t="str">
            <v>SYSTEM MODIFICATION - REIMBURSEMENT - O&amp;M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B18" t="str">
            <v>ApopkaSYSTEM MODIFICATION - NON-REIMBURSEMENT - CAPITAL</v>
          </cell>
          <cell r="C18" t="str">
            <v>North Central</v>
          </cell>
          <cell r="D18" t="str">
            <v>Apopka</v>
          </cell>
          <cell r="E18" t="str">
            <v>SYSTEM MODIFICATION - NON-REIMBURSEMENT - CAPITAL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DelandCORRECTIVE MAINT-OH</v>
          </cell>
          <cell r="C19" t="str">
            <v>North Central</v>
          </cell>
          <cell r="D19" t="str">
            <v>Deland</v>
          </cell>
          <cell r="E19" t="str">
            <v>CORRECTIVE MAINT-OH</v>
          </cell>
          <cell r="F19">
            <v>34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DelandCORRECTIVE MAINT-OH Cap</v>
          </cell>
          <cell r="C20" t="str">
            <v>North Central</v>
          </cell>
          <cell r="D20" t="str">
            <v>Deland</v>
          </cell>
          <cell r="E20" t="str">
            <v>CORRECTIVE MAINT-OH Cap</v>
          </cell>
          <cell r="F20">
            <v>30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DelandCORRECTIVE MAINT-UG</v>
          </cell>
          <cell r="C21" t="str">
            <v>North Central</v>
          </cell>
          <cell r="D21" t="str">
            <v>Deland</v>
          </cell>
          <cell r="E21" t="str">
            <v>CORRECTIVE MAINT-UG</v>
          </cell>
          <cell r="F21">
            <v>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DelandCORRECTIVE MAINT-UG Cap</v>
          </cell>
          <cell r="C22" t="str">
            <v>North Central</v>
          </cell>
          <cell r="D22" t="str">
            <v>Deland</v>
          </cell>
          <cell r="E22" t="str">
            <v>CORRECTIVE MAINT-UG Cap</v>
          </cell>
          <cell r="F22">
            <v>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DelandMajor Conversion</v>
          </cell>
          <cell r="C23" t="str">
            <v>North Central</v>
          </cell>
          <cell r="D23" t="str">
            <v>Deland</v>
          </cell>
          <cell r="E23" t="str">
            <v>Major Conversion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DelandOutage Restoration</v>
          </cell>
          <cell r="C24" t="str">
            <v>North Central</v>
          </cell>
          <cell r="D24" t="str">
            <v>Deland</v>
          </cell>
          <cell r="E24" t="str">
            <v>Outage Restoration</v>
          </cell>
          <cell r="F24">
            <v>166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>DelandSL Outages</v>
          </cell>
          <cell r="C25" t="str">
            <v>North Central</v>
          </cell>
          <cell r="D25" t="str">
            <v>Deland</v>
          </cell>
          <cell r="E25" t="str">
            <v>SL Outages</v>
          </cell>
          <cell r="F25">
            <v>251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DelandNCW Res</v>
          </cell>
          <cell r="C26" t="str">
            <v>North Central</v>
          </cell>
          <cell r="D26" t="str">
            <v>Deland</v>
          </cell>
          <cell r="E26" t="str">
            <v>NCW Res</v>
          </cell>
          <cell r="F26">
            <v>199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B27" t="str">
            <v>DelandNCW C&amp;I</v>
          </cell>
          <cell r="C27" t="str">
            <v>North Central</v>
          </cell>
          <cell r="D27" t="str">
            <v>Deland</v>
          </cell>
          <cell r="E27" t="str">
            <v>NCW C&amp;I</v>
          </cell>
          <cell r="F27">
            <v>20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B28" t="str">
            <v>DelandNSL</v>
          </cell>
          <cell r="C28" t="str">
            <v>North Central</v>
          </cell>
          <cell r="D28" t="str">
            <v>Deland</v>
          </cell>
          <cell r="E28" t="str">
            <v>NSL</v>
          </cell>
          <cell r="F28">
            <v>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 t="str">
            <v>DelandSL LFL</v>
          </cell>
          <cell r="C29" t="str">
            <v>North Central</v>
          </cell>
          <cell r="D29" t="str">
            <v>Deland</v>
          </cell>
          <cell r="E29" t="str">
            <v>SL LFL</v>
          </cell>
          <cell r="F29">
            <v>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DelandSL MAINTENANCE</v>
          </cell>
          <cell r="C30" t="str">
            <v>North Central</v>
          </cell>
          <cell r="D30" t="str">
            <v>Deland</v>
          </cell>
          <cell r="E30" t="str">
            <v>SL MAINTENANCE</v>
          </cell>
          <cell r="F30">
            <v>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DelandSYSTEM MODIFICATION - REIMBURSEMENT - CAPITAL</v>
          </cell>
          <cell r="C31" t="str">
            <v>North Central</v>
          </cell>
          <cell r="D31" t="str">
            <v>Deland</v>
          </cell>
          <cell r="E31" t="str">
            <v>SYSTEM MODIFICATION - REIMBURSEMENT - CAPITAL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DelandSYSTEM MODIFICATION - NON-REIMBURSEMENT - O&amp;M</v>
          </cell>
          <cell r="C32" t="str">
            <v>North Central</v>
          </cell>
          <cell r="D32" t="str">
            <v>Deland</v>
          </cell>
          <cell r="E32" t="str">
            <v>SYSTEM MODIFICATION - NON-REIMBURSEMENT - O&amp;M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DelandSYSTEM MODIFICATION - REIMBURSEMENT - O&amp;M</v>
          </cell>
          <cell r="C33" t="str">
            <v>North Central</v>
          </cell>
          <cell r="D33" t="str">
            <v>Deland</v>
          </cell>
          <cell r="E33" t="str">
            <v>SYSTEM MODIFICATION - REIMBURSEMENT - O&amp;M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DelandSYSTEM MODIFICATION - NON-REIMBURSEMENT - CAPITAL</v>
          </cell>
          <cell r="C34" t="str">
            <v>North Central</v>
          </cell>
          <cell r="D34" t="str">
            <v>Deland</v>
          </cell>
          <cell r="E34" t="str">
            <v>SYSTEM MODIFICATION - NON-REIMBURSEMENT - CAPITAL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JamestownCORRECTIVE MAINT-OH</v>
          </cell>
          <cell r="C35" t="str">
            <v>North Central</v>
          </cell>
          <cell r="D35" t="str">
            <v>Jamestown</v>
          </cell>
          <cell r="E35" t="str">
            <v>CORRECTIVE MAINT-OH</v>
          </cell>
          <cell r="F35">
            <v>30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JamestownCORRECTIVE MAINT-OH Cap</v>
          </cell>
          <cell r="C36" t="str">
            <v>North Central</v>
          </cell>
          <cell r="D36" t="str">
            <v>Jamestown</v>
          </cell>
          <cell r="E36" t="str">
            <v>CORRECTIVE MAINT-OH Cap</v>
          </cell>
          <cell r="F36">
            <v>11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JamestownCORRECTIVE MAINT-UG</v>
          </cell>
          <cell r="C37" t="str">
            <v>North Central</v>
          </cell>
          <cell r="D37" t="str">
            <v>Jamestown</v>
          </cell>
          <cell r="E37" t="str">
            <v>CORRECTIVE MAINT-UG</v>
          </cell>
          <cell r="F37">
            <v>44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JamestownCORRECTIVE MAINT-UG Cap</v>
          </cell>
          <cell r="C38" t="str">
            <v>North Central</v>
          </cell>
          <cell r="D38" t="str">
            <v>Jamestown</v>
          </cell>
          <cell r="E38" t="str">
            <v>CORRECTIVE MAINT-UG Cap</v>
          </cell>
          <cell r="F38">
            <v>19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JamestownMajor Conversion</v>
          </cell>
          <cell r="C39" t="str">
            <v>North Central</v>
          </cell>
          <cell r="D39" t="str">
            <v>Jamestown</v>
          </cell>
          <cell r="E39" t="str">
            <v>Major Conversion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JamestownOutage Restoration</v>
          </cell>
          <cell r="C40" t="str">
            <v>North Central</v>
          </cell>
          <cell r="D40" t="str">
            <v>Jamestown</v>
          </cell>
          <cell r="E40" t="str">
            <v>Outage Restoration</v>
          </cell>
          <cell r="F40">
            <v>233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JamestownSL Outages</v>
          </cell>
          <cell r="C41" t="str">
            <v>North Central</v>
          </cell>
          <cell r="D41" t="str">
            <v>Jamestown</v>
          </cell>
          <cell r="E41" t="str">
            <v>SL Outages</v>
          </cell>
          <cell r="F41">
            <v>587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JamestownNCW Res</v>
          </cell>
          <cell r="C42" t="str">
            <v>North Central</v>
          </cell>
          <cell r="D42" t="str">
            <v>Jamestown</v>
          </cell>
          <cell r="E42" t="str">
            <v>NCW Res</v>
          </cell>
          <cell r="F42">
            <v>327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JamestownNCW C&amp;I</v>
          </cell>
          <cell r="C43" t="str">
            <v>North Central</v>
          </cell>
          <cell r="D43" t="str">
            <v>Jamestown</v>
          </cell>
          <cell r="E43" t="str">
            <v>NCW C&amp;I</v>
          </cell>
          <cell r="F43">
            <v>43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JamestownNSL</v>
          </cell>
          <cell r="C44" t="str">
            <v>North Central</v>
          </cell>
          <cell r="D44" t="str">
            <v>Jamestown</v>
          </cell>
          <cell r="E44" t="str">
            <v>NSL</v>
          </cell>
          <cell r="F44">
            <v>147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JamestownSL LFL</v>
          </cell>
          <cell r="C45" t="str">
            <v>North Central</v>
          </cell>
          <cell r="D45" t="str">
            <v>Jamestown</v>
          </cell>
          <cell r="E45" t="str">
            <v>SL LFL</v>
          </cell>
          <cell r="F45">
            <v>15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JamestownSL MAINTENANCE</v>
          </cell>
          <cell r="C46" t="str">
            <v>North Central</v>
          </cell>
          <cell r="D46" t="str">
            <v>Jamestown</v>
          </cell>
          <cell r="E46" t="str">
            <v>SL MAINTENANCE</v>
          </cell>
          <cell r="F46">
            <v>34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JamestownSYSTEM MODIFICATION - REIMBURSEMENT - CAPITAL</v>
          </cell>
          <cell r="C47" t="str">
            <v>North Central</v>
          </cell>
          <cell r="D47" t="str">
            <v>Jamestown</v>
          </cell>
          <cell r="E47" t="str">
            <v>SYSTEM MODIFICATION - REIMBURSEMENT - CAPITAL</v>
          </cell>
          <cell r="F47">
            <v>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JamestownSYSTEM MODIFICATION - NON-REIMBURSEMENT - O&amp;M</v>
          </cell>
          <cell r="C48" t="str">
            <v>North Central</v>
          </cell>
          <cell r="D48" t="str">
            <v>Jamestown</v>
          </cell>
          <cell r="E48" t="str">
            <v>SYSTEM MODIFICATION - NON-REIMBURSEMENT - O&amp;M</v>
          </cell>
          <cell r="F48">
            <v>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JamestownSYSTEM MODIFICATION - REIMBURSEMENT - O&amp;M</v>
          </cell>
          <cell r="C49" t="str">
            <v>North Central</v>
          </cell>
          <cell r="D49" t="str">
            <v>Jamestown</v>
          </cell>
          <cell r="E49" t="str">
            <v>SYSTEM MODIFICATION - REIMBURSEMENT - O&amp;M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JamestownSYSTEM MODIFICATION - NON-REIMBURSEMENT - CAPITAL</v>
          </cell>
          <cell r="C50" t="str">
            <v>North Central</v>
          </cell>
          <cell r="D50" t="str">
            <v>Jamestown</v>
          </cell>
          <cell r="E50" t="str">
            <v>SYSTEM MODIFICATION - NON-REIMBURSEMENT - CAPITAL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LongwoodCORRECTIVE MAINT-OH</v>
          </cell>
          <cell r="C51" t="str">
            <v>North Central</v>
          </cell>
          <cell r="D51" t="str">
            <v>Longwood</v>
          </cell>
          <cell r="E51" t="str">
            <v>CORRECTIVE MAINT-OH</v>
          </cell>
          <cell r="F51">
            <v>28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LongwoodCORRECTIVE MAINT-OH Cap</v>
          </cell>
          <cell r="C52" t="str">
            <v>North Central</v>
          </cell>
          <cell r="D52" t="str">
            <v>Longwood</v>
          </cell>
          <cell r="E52" t="str">
            <v>CORRECTIVE MAINT-OH Cap</v>
          </cell>
          <cell r="F52">
            <v>14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LongwoodCORRECTIVE MAINT-UG</v>
          </cell>
          <cell r="C53" t="str">
            <v>North Central</v>
          </cell>
          <cell r="D53" t="str">
            <v>Longwood</v>
          </cell>
          <cell r="E53" t="str">
            <v>CORRECTIVE MAINT-UG</v>
          </cell>
          <cell r="F53">
            <v>27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LongwoodCORRECTIVE MAINT-UG Cap</v>
          </cell>
          <cell r="C54" t="str">
            <v>North Central</v>
          </cell>
          <cell r="D54" t="str">
            <v>Longwood</v>
          </cell>
          <cell r="E54" t="str">
            <v>CORRECTIVE MAINT-UG Cap</v>
          </cell>
          <cell r="F54">
            <v>10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LongwoodMajor Conversion</v>
          </cell>
          <cell r="C55" t="str">
            <v>North Central</v>
          </cell>
          <cell r="D55" t="str">
            <v>Longwood</v>
          </cell>
          <cell r="E55" t="str">
            <v>Major Conversion</v>
          </cell>
          <cell r="F55">
            <v>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 t="str">
            <v>LongwoodOutage Restoration</v>
          </cell>
          <cell r="C56" t="str">
            <v>North Central</v>
          </cell>
          <cell r="D56" t="str">
            <v>Longwood</v>
          </cell>
          <cell r="E56" t="str">
            <v>Outage Restoration</v>
          </cell>
          <cell r="F56">
            <v>192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LongwoodSL Outages</v>
          </cell>
          <cell r="C57" t="str">
            <v>North Central</v>
          </cell>
          <cell r="D57" t="str">
            <v>Longwood</v>
          </cell>
          <cell r="E57" t="str">
            <v>SL Outages</v>
          </cell>
          <cell r="F57">
            <v>326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LongwoodNCW Res</v>
          </cell>
          <cell r="C58" t="str">
            <v>North Central</v>
          </cell>
          <cell r="D58" t="str">
            <v>Longwood</v>
          </cell>
          <cell r="E58" t="str">
            <v>NCW Res</v>
          </cell>
          <cell r="F58">
            <v>53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LongwoodNCW C&amp;I</v>
          </cell>
          <cell r="C59" t="str">
            <v>North Central</v>
          </cell>
          <cell r="D59" t="str">
            <v>Longwood</v>
          </cell>
          <cell r="E59" t="str">
            <v>NCW C&amp;I</v>
          </cell>
          <cell r="F59">
            <v>45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LongwoodNSL</v>
          </cell>
          <cell r="C60" t="str">
            <v>North Central</v>
          </cell>
          <cell r="D60" t="str">
            <v>Longwood</v>
          </cell>
          <cell r="E60" t="str">
            <v>NSL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LongwoodSL LFL</v>
          </cell>
          <cell r="C61" t="str">
            <v>North Central</v>
          </cell>
          <cell r="D61" t="str">
            <v>Longwood</v>
          </cell>
          <cell r="E61" t="str">
            <v>SL LFL</v>
          </cell>
          <cell r="F61">
            <v>25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LongwoodSL MAINTENANCE</v>
          </cell>
          <cell r="C62" t="str">
            <v>North Central</v>
          </cell>
          <cell r="D62" t="str">
            <v>Longwood</v>
          </cell>
          <cell r="E62" t="str">
            <v>SL MAINTENANCE</v>
          </cell>
          <cell r="F62">
            <v>39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LongwoodSYSTEM MODIFICATION - REIMBURSEMENT - CAPITAL</v>
          </cell>
          <cell r="C63" t="str">
            <v>North Central</v>
          </cell>
          <cell r="D63" t="str">
            <v>Longwood</v>
          </cell>
          <cell r="E63" t="str">
            <v>SYSTEM MODIFICATION - REIMBURSEMENT - CAPITAL</v>
          </cell>
          <cell r="F63">
            <v>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LongwoodSYSTEM MODIFICATION - NON-REIMBURSEMENT - O&amp;M</v>
          </cell>
          <cell r="C64" t="str">
            <v>North Central</v>
          </cell>
          <cell r="D64" t="str">
            <v>Longwood</v>
          </cell>
          <cell r="E64" t="str">
            <v>SYSTEM MODIFICATION - NON-REIMBURSEMENT - O&amp;M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LongwoodSYSTEM MODIFICATION - REIMBURSEMENT - O&amp;M</v>
          </cell>
          <cell r="C65" t="str">
            <v>North Central</v>
          </cell>
          <cell r="D65" t="str">
            <v>Longwood</v>
          </cell>
          <cell r="E65" t="str">
            <v>SYSTEM MODIFICATION - REIMBURSEMENT - O&amp;M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LongwoodSYSTEM MODIFICATION - NON-REIMBURSEMENT - CAPITAL</v>
          </cell>
          <cell r="C66" t="str">
            <v>North Central</v>
          </cell>
          <cell r="D66" t="str">
            <v>Longwood</v>
          </cell>
          <cell r="E66" t="str">
            <v>SYSTEM MODIFICATION - NON-REIMBURSEMENT - CAPITAL</v>
          </cell>
          <cell r="F66">
            <v>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Buena VistaCORRECTIVE MAINT-OH</v>
          </cell>
          <cell r="C67" t="str">
            <v>South Central</v>
          </cell>
          <cell r="D67" t="str">
            <v>Buena Vista</v>
          </cell>
          <cell r="E67" t="str">
            <v>CORRECTIVE MAINT-OH</v>
          </cell>
          <cell r="F67">
            <v>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Buena VistaCORRECTIVE MAINT-OH Cap</v>
          </cell>
          <cell r="C68" t="str">
            <v>South Central</v>
          </cell>
          <cell r="D68" t="str">
            <v>Buena Vista</v>
          </cell>
          <cell r="E68" t="str">
            <v>CORRECTIVE MAINT-OH Cap</v>
          </cell>
          <cell r="F68">
            <v>13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Buena VistaCORRECTIVE MAINT-UG</v>
          </cell>
          <cell r="C69" t="str">
            <v>South Central</v>
          </cell>
          <cell r="D69" t="str">
            <v>Buena Vista</v>
          </cell>
          <cell r="E69" t="str">
            <v>CORRECTIVE MAINT-UG</v>
          </cell>
          <cell r="F69">
            <v>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Buena VistaCORRECTIVE MAINT-UG Cap</v>
          </cell>
          <cell r="C70" t="str">
            <v>South Central</v>
          </cell>
          <cell r="D70" t="str">
            <v>Buena Vista</v>
          </cell>
          <cell r="E70" t="str">
            <v>CORRECTIVE MAINT-UG Cap</v>
          </cell>
          <cell r="F70">
            <v>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Buena VistaMajor Conversion</v>
          </cell>
          <cell r="C71" t="str">
            <v>South Central</v>
          </cell>
          <cell r="D71" t="str">
            <v>Buena Vista</v>
          </cell>
          <cell r="E71" t="str">
            <v>Major Conversion</v>
          </cell>
          <cell r="F71">
            <v>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Buena VistaOutage Restoration</v>
          </cell>
          <cell r="C72" t="str">
            <v>South Central</v>
          </cell>
          <cell r="D72" t="str">
            <v>Buena Vista</v>
          </cell>
          <cell r="E72" t="str">
            <v>Outage Restoration</v>
          </cell>
          <cell r="F72">
            <v>116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Buena VistaSL Outages</v>
          </cell>
          <cell r="C73" t="str">
            <v>South Central</v>
          </cell>
          <cell r="D73" t="str">
            <v>Buena Vista</v>
          </cell>
          <cell r="E73" t="str">
            <v>SL Outages</v>
          </cell>
          <cell r="F73">
            <v>395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Buena VistaNCW Res</v>
          </cell>
          <cell r="C74" t="str">
            <v>South Central</v>
          </cell>
          <cell r="D74" t="str">
            <v>Buena Vista</v>
          </cell>
          <cell r="E74" t="str">
            <v>NCW Res</v>
          </cell>
          <cell r="F74">
            <v>309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Buena VistaNCW C&amp;I</v>
          </cell>
          <cell r="C75" t="str">
            <v>South Central</v>
          </cell>
          <cell r="D75" t="str">
            <v>Buena Vista</v>
          </cell>
          <cell r="E75" t="str">
            <v>NCW C&amp;I</v>
          </cell>
          <cell r="F75">
            <v>71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Buena VistaNSL</v>
          </cell>
          <cell r="C76" t="str">
            <v>South Central</v>
          </cell>
          <cell r="D76" t="str">
            <v>Buena Vista</v>
          </cell>
          <cell r="E76" t="str">
            <v>NSL</v>
          </cell>
          <cell r="F76">
            <v>41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Buena VistaSL LFL</v>
          </cell>
          <cell r="C77" t="str">
            <v>South Central</v>
          </cell>
          <cell r="D77" t="str">
            <v>Buena Vista</v>
          </cell>
          <cell r="E77" t="str">
            <v>SL LFL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Buena VistaSL MAINTENANCE</v>
          </cell>
          <cell r="C78" t="str">
            <v>South Central</v>
          </cell>
          <cell r="D78" t="str">
            <v>Buena Vista</v>
          </cell>
          <cell r="E78" t="str">
            <v>SL MAINTENANCE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Buena VistaSYSTEM MODIFICATION - REIMBURSEMENT - CAPITAL</v>
          </cell>
          <cell r="C79" t="str">
            <v>South Central</v>
          </cell>
          <cell r="D79" t="str">
            <v>Buena Vista</v>
          </cell>
          <cell r="E79" t="str">
            <v>SYSTEM MODIFICATION - REIMBURSEMENT - CAPITAL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Buena VistaSYSTEM MODIFICATION - NON-REIMBURSEMENT - O&amp;M</v>
          </cell>
          <cell r="C80" t="str">
            <v>South Central</v>
          </cell>
          <cell r="D80" t="str">
            <v>Buena Vista</v>
          </cell>
          <cell r="E80" t="str">
            <v>SYSTEM MODIFICATION - NON-REIMBURSEMENT - O&amp;M</v>
          </cell>
          <cell r="F80">
            <v>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Buena VistaSYSTEM MODIFICATION - REIMBURSEMENT - O&amp;M</v>
          </cell>
          <cell r="C81" t="str">
            <v>South Central</v>
          </cell>
          <cell r="D81" t="str">
            <v>Buena Vista</v>
          </cell>
          <cell r="E81" t="str">
            <v>SYSTEM MODIFICATION - REIMBURSEMENT - O&amp;M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Buena VistaSYSTEM MODIFICATION - NON-REIMBURSEMENT - CAPITAL</v>
          </cell>
          <cell r="C82" t="str">
            <v>South Central</v>
          </cell>
          <cell r="D82" t="str">
            <v>Buena Vista</v>
          </cell>
          <cell r="E82" t="str">
            <v>SYSTEM MODIFICATION - NON-REIMBURSEMENT - CAPITAL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ClermontCORRECTIVE MAINT-OH</v>
          </cell>
          <cell r="C83" t="str">
            <v>South Central</v>
          </cell>
          <cell r="D83" t="str">
            <v>Clermont</v>
          </cell>
          <cell r="E83" t="str">
            <v>CORRECTIVE MAINT-OH</v>
          </cell>
          <cell r="F83">
            <v>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ClermontCORRECTIVE MAINT-OH Cap</v>
          </cell>
          <cell r="C84" t="str">
            <v>South Central</v>
          </cell>
          <cell r="D84" t="str">
            <v>Clermont</v>
          </cell>
          <cell r="E84" t="str">
            <v>CORRECTIVE MAINT-OH Cap</v>
          </cell>
          <cell r="F84">
            <v>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ClermontCORRECTIVE MAINT-UG</v>
          </cell>
          <cell r="C85" t="str">
            <v>South Central</v>
          </cell>
          <cell r="D85" t="str">
            <v>Clermont</v>
          </cell>
          <cell r="E85" t="str">
            <v>CORRECTIVE MAINT-UG</v>
          </cell>
          <cell r="F85">
            <v>14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B86" t="str">
            <v>ClermontCORRECTIVE MAINT-UG Cap</v>
          </cell>
          <cell r="C86" t="str">
            <v>South Central</v>
          </cell>
          <cell r="D86" t="str">
            <v>Clermont</v>
          </cell>
          <cell r="E86" t="str">
            <v>CORRECTIVE MAINT-UG Cap</v>
          </cell>
          <cell r="F86">
            <v>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 t="str">
            <v>ClermontMajor Conversion</v>
          </cell>
          <cell r="C87" t="str">
            <v>South Central</v>
          </cell>
          <cell r="D87" t="str">
            <v>Clermont</v>
          </cell>
          <cell r="E87" t="str">
            <v>Major Conversion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ClermontOutage Restoration</v>
          </cell>
          <cell r="C88" t="str">
            <v>South Central</v>
          </cell>
          <cell r="D88" t="str">
            <v>Clermont</v>
          </cell>
          <cell r="E88" t="str">
            <v>Outage Restoration</v>
          </cell>
          <cell r="F88">
            <v>45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ClermontSL Outages</v>
          </cell>
          <cell r="C89" t="str">
            <v>South Central</v>
          </cell>
          <cell r="D89" t="str">
            <v>Clermont</v>
          </cell>
          <cell r="E89" t="str">
            <v>SL Outages</v>
          </cell>
          <cell r="F89">
            <v>97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 t="str">
            <v>ClermontNCW Res</v>
          </cell>
          <cell r="C90" t="str">
            <v>South Central</v>
          </cell>
          <cell r="D90" t="str">
            <v>Clermont</v>
          </cell>
          <cell r="E90" t="str">
            <v>NCW Res</v>
          </cell>
          <cell r="F90">
            <v>239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ClermontNCW C&amp;I</v>
          </cell>
          <cell r="C91" t="str">
            <v>South Central</v>
          </cell>
          <cell r="D91" t="str">
            <v>Clermont</v>
          </cell>
          <cell r="E91" t="str">
            <v>NCW C&amp;I</v>
          </cell>
          <cell r="F91">
            <v>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ClermontNSL</v>
          </cell>
          <cell r="C92" t="str">
            <v>South Central</v>
          </cell>
          <cell r="D92" t="str">
            <v>Clermont</v>
          </cell>
          <cell r="E92" t="str">
            <v>NSL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ClermontSL LFL</v>
          </cell>
          <cell r="C93" t="str">
            <v>South Central</v>
          </cell>
          <cell r="D93" t="str">
            <v>Clermont</v>
          </cell>
          <cell r="E93" t="str">
            <v>SL LFL</v>
          </cell>
          <cell r="F93">
            <v>5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ClermontSL MAINTENANCE</v>
          </cell>
          <cell r="C94" t="str">
            <v>South Central</v>
          </cell>
          <cell r="D94" t="str">
            <v>Clermont</v>
          </cell>
          <cell r="E94" t="str">
            <v>SL MAINTENANCE</v>
          </cell>
          <cell r="F94">
            <v>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ClermontSYSTEM MODIFICATION - REIMBURSEMENT - CAPITAL</v>
          </cell>
          <cell r="C95" t="str">
            <v>South Central</v>
          </cell>
          <cell r="D95" t="str">
            <v>Clermont</v>
          </cell>
          <cell r="E95" t="str">
            <v>SYSTEM MODIFICATION - REIMBURSEMENT - CAPITAL</v>
          </cell>
          <cell r="F95">
            <v>4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ClermontSYSTEM MODIFICATION - NON-REIMBURSEMENT - O&amp;M</v>
          </cell>
          <cell r="C96" t="str">
            <v>South Central</v>
          </cell>
          <cell r="D96" t="str">
            <v>Clermont</v>
          </cell>
          <cell r="E96" t="str">
            <v>SYSTEM MODIFICATION - NON-REIMBURSEMENT - O&amp;M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ClermontSYSTEM MODIFICATION - REIMBURSEMENT - O&amp;M</v>
          </cell>
          <cell r="C97" t="str">
            <v>South Central</v>
          </cell>
          <cell r="D97" t="str">
            <v>Clermont</v>
          </cell>
          <cell r="E97" t="str">
            <v>SYSTEM MODIFICATION - REIMBURSEMENT - O&amp;M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ClermontSYSTEM MODIFICATION - NON-REIMBURSEMENT - CAPITAL</v>
          </cell>
          <cell r="C98" t="str">
            <v>South Central</v>
          </cell>
          <cell r="D98" t="str">
            <v>Clermont</v>
          </cell>
          <cell r="E98" t="str">
            <v>SYSTEM MODIFICATION - NON-REIMBURSEMENT - CAPITAL</v>
          </cell>
          <cell r="F98">
            <v>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ConwayCORRECTIVE MAINT-OH</v>
          </cell>
          <cell r="C99" t="str">
            <v>South Central</v>
          </cell>
          <cell r="D99" t="str">
            <v>Conway</v>
          </cell>
          <cell r="E99" t="str">
            <v>CORRECTIVE MAINT-OH</v>
          </cell>
          <cell r="F99">
            <v>19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ConwayCORRECTIVE MAINT-OH Cap</v>
          </cell>
          <cell r="C100" t="str">
            <v>South Central</v>
          </cell>
          <cell r="D100" t="str">
            <v>Conway</v>
          </cell>
          <cell r="E100" t="str">
            <v>CORRECTIVE MAINT-OH Cap</v>
          </cell>
          <cell r="F100">
            <v>23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ConwayCORRECTIVE MAINT-UG</v>
          </cell>
          <cell r="C101" t="str">
            <v>South Central</v>
          </cell>
          <cell r="D101" t="str">
            <v>Conway</v>
          </cell>
          <cell r="E101" t="str">
            <v>CORRECTIVE MAINT-UG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ConwayCORRECTIVE MAINT-UG Cap</v>
          </cell>
          <cell r="C102" t="str">
            <v>South Central</v>
          </cell>
          <cell r="D102" t="str">
            <v>Conway</v>
          </cell>
          <cell r="E102" t="str">
            <v>CORRECTIVE MAINT-UG Cap</v>
          </cell>
          <cell r="F102">
            <v>14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ConwayMajor Conversion</v>
          </cell>
          <cell r="C103" t="str">
            <v>South Central</v>
          </cell>
          <cell r="D103" t="str">
            <v>Conway</v>
          </cell>
          <cell r="E103" t="str">
            <v>Major Conversion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ConwayOutage Restoration</v>
          </cell>
          <cell r="C104" t="str">
            <v>South Central</v>
          </cell>
          <cell r="D104" t="str">
            <v>Conway</v>
          </cell>
          <cell r="E104" t="str">
            <v>Outage Restoration</v>
          </cell>
          <cell r="F104">
            <v>191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ConwaySL Outages</v>
          </cell>
          <cell r="C105" t="str">
            <v>South Central</v>
          </cell>
          <cell r="D105" t="str">
            <v>Conway</v>
          </cell>
          <cell r="E105" t="str">
            <v>SL Outages</v>
          </cell>
          <cell r="F105">
            <v>353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ConwayNCW Res</v>
          </cell>
          <cell r="C106" t="str">
            <v>South Central</v>
          </cell>
          <cell r="D106" t="str">
            <v>Conway</v>
          </cell>
          <cell r="E106" t="str">
            <v>NCW Res</v>
          </cell>
          <cell r="F106">
            <v>205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ConwayNCW C&amp;I</v>
          </cell>
          <cell r="C107" t="str">
            <v>South Central</v>
          </cell>
          <cell r="D107" t="str">
            <v>Conway</v>
          </cell>
          <cell r="E107" t="str">
            <v>NCW C&amp;I</v>
          </cell>
          <cell r="F107">
            <v>50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ConwayNSL</v>
          </cell>
          <cell r="C108" t="str">
            <v>South Central</v>
          </cell>
          <cell r="D108" t="str">
            <v>Conway</v>
          </cell>
          <cell r="E108" t="str">
            <v>NSL</v>
          </cell>
          <cell r="F108">
            <v>101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ConwaySL LFL</v>
          </cell>
          <cell r="C109" t="str">
            <v>South Central</v>
          </cell>
          <cell r="D109" t="str">
            <v>Conway</v>
          </cell>
          <cell r="E109" t="str">
            <v>SL LFL</v>
          </cell>
          <cell r="F109">
            <v>25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ConwaySL MAINTENANCE</v>
          </cell>
          <cell r="C110" t="str">
            <v>South Central</v>
          </cell>
          <cell r="D110" t="str">
            <v>Conway</v>
          </cell>
          <cell r="E110" t="str">
            <v>SL MAINTENANCE</v>
          </cell>
          <cell r="F110">
            <v>15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ConwaySYSTEM MODIFICATION - REIMBURSEMENT - CAPITAL</v>
          </cell>
          <cell r="C111" t="str">
            <v>South Central</v>
          </cell>
          <cell r="D111" t="str">
            <v>Conway</v>
          </cell>
          <cell r="E111" t="str">
            <v>SYSTEM MODIFICATION - REIMBURSEMENT - CAPITAL</v>
          </cell>
          <cell r="F111">
            <v>11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ConwaySYSTEM MODIFICATION - NON-REIMBURSEMENT - O&amp;M</v>
          </cell>
          <cell r="C112" t="str">
            <v>South Central</v>
          </cell>
          <cell r="D112" t="str">
            <v>Conway</v>
          </cell>
          <cell r="E112" t="str">
            <v>SYSTEM MODIFICATION - NON-REIMBURSEMENT - O&amp;M</v>
          </cell>
          <cell r="F112">
            <v>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ConwaySYSTEM MODIFICATION - REIMBURSEMENT - O&amp;M</v>
          </cell>
          <cell r="C113" t="str">
            <v>South Central</v>
          </cell>
          <cell r="D113" t="str">
            <v>Conway</v>
          </cell>
          <cell r="E113" t="str">
            <v>SYSTEM MODIFICATION - REIMBURSEMENT - O&amp;M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ConwaySYSTEM MODIFICATION - NON-REIMBURSEMENT - CAPITAL</v>
          </cell>
          <cell r="C114" t="str">
            <v>South Central</v>
          </cell>
          <cell r="D114" t="str">
            <v>Conway</v>
          </cell>
          <cell r="E114" t="str">
            <v>SYSTEM MODIFICATION - NON-REIMBURSEMENT - CAPITAL</v>
          </cell>
          <cell r="F114">
            <v>15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HighlandsCORRECTIVE MAINT-OH</v>
          </cell>
          <cell r="C115" t="str">
            <v>South Central</v>
          </cell>
          <cell r="D115" t="str">
            <v>Highlands</v>
          </cell>
          <cell r="E115" t="str">
            <v>CORRECTIVE MAINT-OH</v>
          </cell>
          <cell r="F115">
            <v>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HighlandsCORRECTIVE MAINT-OH Cap</v>
          </cell>
          <cell r="C116" t="str">
            <v>South Central</v>
          </cell>
          <cell r="D116" t="str">
            <v>Highlands</v>
          </cell>
          <cell r="E116" t="str">
            <v>CORRECTIVE MAINT-OH Cap</v>
          </cell>
          <cell r="F116">
            <v>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HighlandsCORRECTIVE MAINT-UG</v>
          </cell>
          <cell r="C117" t="str">
            <v>South Central</v>
          </cell>
          <cell r="D117" t="str">
            <v>Highlands</v>
          </cell>
          <cell r="E117" t="str">
            <v>CORRECTIVE MAINT-UG</v>
          </cell>
          <cell r="F117">
            <v>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HighlandsCORRECTIVE MAINT-UG Cap</v>
          </cell>
          <cell r="C118" t="str">
            <v>South Central</v>
          </cell>
          <cell r="D118" t="str">
            <v>Highlands</v>
          </cell>
          <cell r="E118" t="str">
            <v>CORRECTIVE MAINT-UG Cap</v>
          </cell>
          <cell r="F118">
            <v>13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HighlandsMajor Conversion</v>
          </cell>
          <cell r="C119" t="str">
            <v>South Central</v>
          </cell>
          <cell r="D119" t="str">
            <v>Highlands</v>
          </cell>
          <cell r="E119" t="str">
            <v>Major Conversion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HighlandsOutage Restoration</v>
          </cell>
          <cell r="C120" t="str">
            <v>South Central</v>
          </cell>
          <cell r="D120" t="str">
            <v>Highlands</v>
          </cell>
          <cell r="E120" t="str">
            <v>Outage Restoration</v>
          </cell>
          <cell r="F120">
            <v>140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HighlandsSL Outages</v>
          </cell>
          <cell r="C121" t="str">
            <v>South Central</v>
          </cell>
          <cell r="D121" t="str">
            <v>Highlands</v>
          </cell>
          <cell r="E121" t="str">
            <v>SL Outages</v>
          </cell>
          <cell r="F121">
            <v>254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HighlandsNCW Res</v>
          </cell>
          <cell r="C122" t="str">
            <v>South Central</v>
          </cell>
          <cell r="D122" t="str">
            <v>Highlands</v>
          </cell>
          <cell r="E122" t="str">
            <v>NCW Res</v>
          </cell>
          <cell r="F122">
            <v>145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HighlandsNCW C&amp;I</v>
          </cell>
          <cell r="C123" t="str">
            <v>South Central</v>
          </cell>
          <cell r="D123" t="str">
            <v>Highlands</v>
          </cell>
          <cell r="E123" t="str">
            <v>NCW C&amp;I</v>
          </cell>
          <cell r="F123">
            <v>22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HighlandsNSL</v>
          </cell>
          <cell r="C124" t="str">
            <v>South Central</v>
          </cell>
          <cell r="D124" t="str">
            <v>Highlands</v>
          </cell>
          <cell r="E124" t="str">
            <v>NSL</v>
          </cell>
          <cell r="F124">
            <v>37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HighlandsSL LFL</v>
          </cell>
          <cell r="C125" t="str">
            <v>South Central</v>
          </cell>
          <cell r="D125" t="str">
            <v>Highlands</v>
          </cell>
          <cell r="E125" t="str">
            <v>SL LFL</v>
          </cell>
          <cell r="F125">
            <v>23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HighlandsSL MAINTENANCE</v>
          </cell>
          <cell r="C126" t="str">
            <v>South Central</v>
          </cell>
          <cell r="D126" t="str">
            <v>Highlands</v>
          </cell>
          <cell r="E126" t="str">
            <v>SL MAINTENANCE</v>
          </cell>
          <cell r="F126">
            <v>47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HighlandsSYSTEM MODIFICATION - REIMBURSEMENT - CAPITAL</v>
          </cell>
          <cell r="C127" t="str">
            <v>South Central</v>
          </cell>
          <cell r="D127" t="str">
            <v>Highlands</v>
          </cell>
          <cell r="E127" t="str">
            <v>SYSTEM MODIFICATION - REIMBURSEMENT - CAPITAL</v>
          </cell>
          <cell r="F127">
            <v>3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HighlandsSYSTEM MODIFICATION - NON-REIMBURSEMENT - O&amp;M</v>
          </cell>
          <cell r="C128" t="str">
            <v>South Central</v>
          </cell>
          <cell r="D128" t="str">
            <v>Highlands</v>
          </cell>
          <cell r="E128" t="str">
            <v>SYSTEM MODIFICATION - NON-REIMBURSEMENT - O&amp;M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HighlandsSYSTEM MODIFICATION - REIMBURSEMENT - O&amp;M</v>
          </cell>
          <cell r="C129" t="str">
            <v>South Central</v>
          </cell>
          <cell r="D129" t="str">
            <v>Highlands</v>
          </cell>
          <cell r="E129" t="str">
            <v>SYSTEM MODIFICATION - REIMBURSEMENT - O&amp;M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HighlandsSYSTEM MODIFICATION - NON-REIMBURSEMENT - CAPITAL</v>
          </cell>
          <cell r="C130" t="str">
            <v>South Central</v>
          </cell>
          <cell r="D130" t="str">
            <v>Highlands</v>
          </cell>
          <cell r="E130" t="str">
            <v>SYSTEM MODIFICATION - NON-REIMBURSEMENT - CAPITAL</v>
          </cell>
          <cell r="F130">
            <v>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Lake WalesCORRECTIVE MAINT-OH</v>
          </cell>
          <cell r="C131" t="str">
            <v>South Central</v>
          </cell>
          <cell r="D131" t="str">
            <v>Lake Wales</v>
          </cell>
          <cell r="E131" t="str">
            <v>CORRECTIVE MAINT-OH</v>
          </cell>
          <cell r="F131">
            <v>4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Lake WalesCORRECTIVE MAINT-OH Cap</v>
          </cell>
          <cell r="C132" t="str">
            <v>South Central</v>
          </cell>
          <cell r="D132" t="str">
            <v>Lake Wales</v>
          </cell>
          <cell r="E132" t="str">
            <v>CORRECTIVE MAINT-OH Cap</v>
          </cell>
          <cell r="F132">
            <v>4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Lake WalesCORRECTIVE MAINT-UG</v>
          </cell>
          <cell r="C133" t="str">
            <v>South Central</v>
          </cell>
          <cell r="D133" t="str">
            <v>Lake Wales</v>
          </cell>
          <cell r="E133" t="str">
            <v>CORRECTIVE MAINT-UG</v>
          </cell>
          <cell r="F133">
            <v>5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Lake WalesCORRECTIVE MAINT-UG Cap</v>
          </cell>
          <cell r="C134" t="str">
            <v>South Central</v>
          </cell>
          <cell r="D134" t="str">
            <v>Lake Wales</v>
          </cell>
          <cell r="E134" t="str">
            <v>CORRECTIVE MAINT-UG Cap</v>
          </cell>
          <cell r="F134">
            <v>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Lake WalesMajor Conversion</v>
          </cell>
          <cell r="C135" t="str">
            <v>South Central</v>
          </cell>
          <cell r="D135" t="str">
            <v>Lake Wales</v>
          </cell>
          <cell r="E135" t="str">
            <v>Major Conversion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Lake WalesOutage Restoration</v>
          </cell>
          <cell r="C136" t="str">
            <v>South Central</v>
          </cell>
          <cell r="D136" t="str">
            <v>Lake Wales</v>
          </cell>
          <cell r="E136" t="str">
            <v>Outage Restoration</v>
          </cell>
          <cell r="F136">
            <v>194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Lake WalesSL Outages</v>
          </cell>
          <cell r="C137" t="str">
            <v>South Central</v>
          </cell>
          <cell r="D137" t="str">
            <v>Lake Wales</v>
          </cell>
          <cell r="E137" t="str">
            <v>SL Outages</v>
          </cell>
          <cell r="F137">
            <v>330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Lake WalesNCW Res</v>
          </cell>
          <cell r="C138" t="str">
            <v>South Central</v>
          </cell>
          <cell r="D138" t="str">
            <v>Lake Wales</v>
          </cell>
          <cell r="E138" t="str">
            <v>NCW Res</v>
          </cell>
          <cell r="F138">
            <v>401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Lake WalesNCW C&amp;I</v>
          </cell>
          <cell r="C139" t="str">
            <v>South Central</v>
          </cell>
          <cell r="D139" t="str">
            <v>Lake Wales</v>
          </cell>
          <cell r="E139" t="str">
            <v>NCW C&amp;I</v>
          </cell>
          <cell r="F139">
            <v>32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Lake WalesNSL</v>
          </cell>
          <cell r="C140" t="str">
            <v>South Central</v>
          </cell>
          <cell r="D140" t="str">
            <v>Lake Wales</v>
          </cell>
          <cell r="E140" t="str">
            <v>NSL</v>
          </cell>
          <cell r="F140">
            <v>94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Lake WalesSL LFL</v>
          </cell>
          <cell r="C141" t="str">
            <v>South Central</v>
          </cell>
          <cell r="D141" t="str">
            <v>Lake Wales</v>
          </cell>
          <cell r="E141" t="str">
            <v>SL LFL</v>
          </cell>
          <cell r="F141">
            <v>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Lake WalesSL MAINTENANCE</v>
          </cell>
          <cell r="C142" t="str">
            <v>South Central</v>
          </cell>
          <cell r="D142" t="str">
            <v>Lake Wales</v>
          </cell>
          <cell r="E142" t="str">
            <v>SL MAINTENANCE</v>
          </cell>
          <cell r="F142">
            <v>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Lake WalesSYSTEM MODIFICATION - REIMBURSEMENT - CAPITAL</v>
          </cell>
          <cell r="C143" t="str">
            <v>South Central</v>
          </cell>
          <cell r="D143" t="str">
            <v>Lake Wales</v>
          </cell>
          <cell r="E143" t="str">
            <v>SYSTEM MODIFICATION - REIMBURSEMENT - CAPITAL</v>
          </cell>
          <cell r="F143">
            <v>3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Lake WalesSYSTEM MODIFICATION - NON-REIMBURSEMENT - O&amp;M</v>
          </cell>
          <cell r="C144" t="str">
            <v>South Central</v>
          </cell>
          <cell r="D144" t="str">
            <v>Lake Wales</v>
          </cell>
          <cell r="E144" t="str">
            <v>SYSTEM MODIFICATION - NON-REIMBURSEMENT - O&amp;M</v>
          </cell>
          <cell r="F144">
            <v>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Lake WalesSYSTEM MODIFICATION - REIMBURSEMENT - O&amp;M</v>
          </cell>
          <cell r="C145" t="str">
            <v>South Central</v>
          </cell>
          <cell r="D145" t="str">
            <v>Lake Wales</v>
          </cell>
          <cell r="E145" t="str">
            <v>SYSTEM MODIFICATION - REIMBURSEMENT - O&amp;M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Lake WalesSYSTEM MODIFICATION - NON-REIMBURSEMENT - CAPITAL</v>
          </cell>
          <cell r="C146" t="str">
            <v>South Central</v>
          </cell>
          <cell r="D146" t="str">
            <v>Lake Wales</v>
          </cell>
          <cell r="E146" t="str">
            <v>SYSTEM MODIFICATION - NON-REIMBURSEMENT - CAPITAL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Winter GardenCORRECTIVE MAINT-OH</v>
          </cell>
          <cell r="C147" t="str">
            <v>South Central</v>
          </cell>
          <cell r="D147" t="str">
            <v>Winter Garden</v>
          </cell>
          <cell r="E147" t="str">
            <v>CORRECTIVE MAINT-OH</v>
          </cell>
          <cell r="F147">
            <v>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 t="str">
            <v>Winter GardenCORRECTIVE MAINT-OH Cap</v>
          </cell>
          <cell r="C148" t="str">
            <v>South Central</v>
          </cell>
          <cell r="D148" t="str">
            <v>Winter Garden</v>
          </cell>
          <cell r="E148" t="str">
            <v>CORRECTIVE MAINT-OH Cap</v>
          </cell>
          <cell r="F148">
            <v>30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 t="str">
            <v>Winter GardenCORRECTIVE MAINT-UG</v>
          </cell>
          <cell r="C149" t="str">
            <v>South Central</v>
          </cell>
          <cell r="D149" t="str">
            <v>Winter Garden</v>
          </cell>
          <cell r="E149" t="str">
            <v>CORRECTIVE MAINT-UG</v>
          </cell>
          <cell r="F149">
            <v>16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Winter GardenCORRECTIVE MAINT-UG Cap</v>
          </cell>
          <cell r="C150" t="str">
            <v>South Central</v>
          </cell>
          <cell r="D150" t="str">
            <v>Winter Garden</v>
          </cell>
          <cell r="E150" t="str">
            <v>CORRECTIVE MAINT-UG Cap</v>
          </cell>
          <cell r="F150">
            <v>14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Winter GardenMajor Conversion</v>
          </cell>
          <cell r="C151" t="str">
            <v>South Central</v>
          </cell>
          <cell r="D151" t="str">
            <v>Winter Garden</v>
          </cell>
          <cell r="E151" t="str">
            <v>Major Conversion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Winter GardenOutage Restoration</v>
          </cell>
          <cell r="C152" t="str">
            <v>South Central</v>
          </cell>
          <cell r="D152" t="str">
            <v>Winter Garden</v>
          </cell>
          <cell r="E152" t="str">
            <v>Outage Restoration</v>
          </cell>
          <cell r="F152">
            <v>124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Winter GardenSL Outages</v>
          </cell>
          <cell r="C153" t="str">
            <v>South Central</v>
          </cell>
          <cell r="D153" t="str">
            <v>Winter Garden</v>
          </cell>
          <cell r="E153" t="str">
            <v>SL Outages</v>
          </cell>
          <cell r="F153">
            <v>308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Winter GardenNCW Res</v>
          </cell>
          <cell r="C154" t="str">
            <v>South Central</v>
          </cell>
          <cell r="D154" t="str">
            <v>Winter Garden</v>
          </cell>
          <cell r="E154" t="str">
            <v>NCW Res</v>
          </cell>
          <cell r="F154">
            <v>192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Winter GardenNCW C&amp;I</v>
          </cell>
          <cell r="C155" t="str">
            <v>South Central</v>
          </cell>
          <cell r="D155" t="str">
            <v>Winter Garden</v>
          </cell>
          <cell r="E155" t="str">
            <v>NCW C&amp;I</v>
          </cell>
          <cell r="F155">
            <v>23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Winter GardenNSL</v>
          </cell>
          <cell r="C156" t="str">
            <v>South Central</v>
          </cell>
          <cell r="D156" t="str">
            <v>Winter Garden</v>
          </cell>
          <cell r="E156" t="str">
            <v>NSL</v>
          </cell>
          <cell r="F156">
            <v>102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Winter GardenSL LFL</v>
          </cell>
          <cell r="C157" t="str">
            <v>South Central</v>
          </cell>
          <cell r="D157" t="str">
            <v>Winter Garden</v>
          </cell>
          <cell r="E157" t="str">
            <v>SL LFL</v>
          </cell>
          <cell r="F157">
            <v>20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Winter GardenSL MAINTENANCE</v>
          </cell>
          <cell r="C158" t="str">
            <v>South Central</v>
          </cell>
          <cell r="D158" t="str">
            <v>Winter Garden</v>
          </cell>
          <cell r="E158" t="str">
            <v>SL MAINTENANCE</v>
          </cell>
          <cell r="F158">
            <v>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Winter GardenSYSTEM MODIFICATION - REIMBURSEMENT - CAPITAL</v>
          </cell>
          <cell r="C159" t="str">
            <v>South Central</v>
          </cell>
          <cell r="D159" t="str">
            <v>Winter Garden</v>
          </cell>
          <cell r="E159" t="str">
            <v>SYSTEM MODIFICATION - REIMBURSEMENT - CAPITAL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Winter GardenSYSTEM MODIFICATION - NON-REIMBURSEMENT - O&amp;M</v>
          </cell>
          <cell r="C160" t="str">
            <v>South Central</v>
          </cell>
          <cell r="D160" t="str">
            <v>Winter Garden</v>
          </cell>
          <cell r="E160" t="str">
            <v>SYSTEM MODIFICATION - NON-REIMBURSEMENT - O&amp;M</v>
          </cell>
          <cell r="F160">
            <v>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Winter GardenSYSTEM MODIFICATION - REIMBURSEMENT - O&amp;M</v>
          </cell>
          <cell r="C161" t="str">
            <v>South Central</v>
          </cell>
          <cell r="D161" t="str">
            <v>Winter Garden</v>
          </cell>
          <cell r="E161" t="str">
            <v>SYSTEM MODIFICATION - REIMBURSEMENT - O&amp;M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B162" t="str">
            <v>Winter GardenSYSTEM MODIFICATION - NON-REIMBURSEMENT - CAPITAL</v>
          </cell>
          <cell r="C162" t="str">
            <v>South Central</v>
          </cell>
          <cell r="D162" t="str">
            <v>Winter Garden</v>
          </cell>
          <cell r="E162" t="str">
            <v>SYSTEM MODIFICATION - NON-REIMBURSEMENT - CAPITAL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B163" t="str">
            <v>InvernessCORRECTIVE MAINT-OH</v>
          </cell>
          <cell r="C163" t="str">
            <v>North Coastal</v>
          </cell>
          <cell r="D163" t="str">
            <v>Inverness</v>
          </cell>
          <cell r="E163" t="str">
            <v>CORRECTIVE MAINT-OH</v>
          </cell>
          <cell r="F163">
            <v>7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InvernessCORRECTIVE MAINT-OH Cap</v>
          </cell>
          <cell r="C164" t="str">
            <v>North Coastal</v>
          </cell>
          <cell r="D164" t="str">
            <v>Inverness</v>
          </cell>
          <cell r="E164" t="str">
            <v>CORRECTIVE MAINT-OH Cap</v>
          </cell>
          <cell r="F164">
            <v>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InvernessCORRECTIVE MAINT-UG</v>
          </cell>
          <cell r="C165" t="str">
            <v>North Coastal</v>
          </cell>
          <cell r="D165" t="str">
            <v>Inverness</v>
          </cell>
          <cell r="E165" t="str">
            <v>CORRECTIVE MAINT-UG</v>
          </cell>
          <cell r="F165">
            <v>15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InvernessCORRECTIVE MAINT-UG Cap</v>
          </cell>
          <cell r="C166" t="str">
            <v>North Coastal</v>
          </cell>
          <cell r="D166" t="str">
            <v>Inverness</v>
          </cell>
          <cell r="E166" t="str">
            <v>CORRECTIVE MAINT-UG Cap</v>
          </cell>
          <cell r="F166">
            <v>13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InvernessMajor Conversion</v>
          </cell>
          <cell r="C167" t="str">
            <v>North Coastal</v>
          </cell>
          <cell r="D167" t="str">
            <v>Inverness</v>
          </cell>
          <cell r="E167" t="str">
            <v>Major Conversion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InvernessOutage Restoration</v>
          </cell>
          <cell r="C168" t="str">
            <v>North Coastal</v>
          </cell>
          <cell r="D168" t="str">
            <v>Inverness</v>
          </cell>
          <cell r="E168" t="str">
            <v>Outage Restoration</v>
          </cell>
          <cell r="F168">
            <v>136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InvernessSL Outages</v>
          </cell>
          <cell r="C169" t="str">
            <v>North Coastal</v>
          </cell>
          <cell r="D169" t="str">
            <v>Inverness</v>
          </cell>
          <cell r="E169" t="str">
            <v>SL Outages</v>
          </cell>
          <cell r="F169">
            <v>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InvernessNCW Res</v>
          </cell>
          <cell r="C170" t="str">
            <v>North Coastal</v>
          </cell>
          <cell r="D170" t="str">
            <v>Inverness</v>
          </cell>
          <cell r="E170" t="str">
            <v>NCW Res</v>
          </cell>
          <cell r="F170">
            <v>236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InvernessNCW C&amp;I</v>
          </cell>
          <cell r="C171" t="str">
            <v>North Coastal</v>
          </cell>
          <cell r="D171" t="str">
            <v>Inverness</v>
          </cell>
          <cell r="E171" t="str">
            <v>NCW C&amp;I</v>
          </cell>
          <cell r="F171">
            <v>38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B172" t="str">
            <v>InvernessNSL</v>
          </cell>
          <cell r="C172" t="str">
            <v>North Coastal</v>
          </cell>
          <cell r="D172" t="str">
            <v>Inverness</v>
          </cell>
          <cell r="E172" t="str">
            <v>NSL</v>
          </cell>
          <cell r="F172">
            <v>130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B173" t="str">
            <v>InvernessSL LFL</v>
          </cell>
          <cell r="C173" t="str">
            <v>North Coastal</v>
          </cell>
          <cell r="D173" t="str">
            <v>Inverness</v>
          </cell>
          <cell r="E173" t="str">
            <v>SL LFL</v>
          </cell>
          <cell r="F173">
            <v>18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InvernessSL MAINTENANCE</v>
          </cell>
          <cell r="C174" t="str">
            <v>North Coastal</v>
          </cell>
          <cell r="D174" t="str">
            <v>Inverness</v>
          </cell>
          <cell r="E174" t="str">
            <v>SL MAINTENANCE</v>
          </cell>
          <cell r="F174">
            <v>26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InvernessSYSTEM MODIFICATION - REIMBURSEMENT - CAPITAL</v>
          </cell>
          <cell r="C175" t="str">
            <v>North Coastal</v>
          </cell>
          <cell r="D175" t="str">
            <v>Inverness</v>
          </cell>
          <cell r="E175" t="str">
            <v>SYSTEM MODIFICATION - REIMBURSEMENT - CAPITAL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B176" t="str">
            <v>InvernessSYSTEM MODIFICATION - NON-REIMBURSEMENT - O&amp;M</v>
          </cell>
          <cell r="C176" t="str">
            <v>North Coastal</v>
          </cell>
          <cell r="D176" t="str">
            <v>Inverness</v>
          </cell>
          <cell r="E176" t="str">
            <v>SYSTEM MODIFICATION - NON-REIMBURSEMENT - O&amp;M</v>
          </cell>
          <cell r="F176">
            <v>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B177" t="str">
            <v>InvernessSYSTEM MODIFICATION - REIMBURSEMENT - O&amp;M</v>
          </cell>
          <cell r="C177" t="str">
            <v>North Coastal</v>
          </cell>
          <cell r="D177" t="str">
            <v>Inverness</v>
          </cell>
          <cell r="E177" t="str">
            <v>SYSTEM MODIFICATION - REIMBURSEMENT - O&amp;M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B178" t="str">
            <v>InvernessSYSTEM MODIFICATION - NON-REIMBURSEMENT - CAPITAL</v>
          </cell>
          <cell r="C178" t="str">
            <v>North Coastal</v>
          </cell>
          <cell r="D178" t="str">
            <v>Inverness</v>
          </cell>
          <cell r="E178" t="str">
            <v>SYSTEM MODIFICATION - NON-REIMBURSEMENT - CAPITAL</v>
          </cell>
          <cell r="F178">
            <v>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B179" t="str">
            <v>MonticelloCORRECTIVE MAINT-OH</v>
          </cell>
          <cell r="C179" t="str">
            <v>North Coastal</v>
          </cell>
          <cell r="D179" t="str">
            <v>Monticello</v>
          </cell>
          <cell r="E179" t="str">
            <v>CORRECTIVE MAINT-OH</v>
          </cell>
          <cell r="F179">
            <v>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MonticelloCORRECTIVE MAINT-OH Cap</v>
          </cell>
          <cell r="C180" t="str">
            <v>North Coastal</v>
          </cell>
          <cell r="D180" t="str">
            <v>Monticello</v>
          </cell>
          <cell r="E180" t="str">
            <v>CORRECTIVE MAINT-OH Cap</v>
          </cell>
          <cell r="F180">
            <v>47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MonticelloCORRECTIVE MAINT-UG</v>
          </cell>
          <cell r="C181" t="str">
            <v>North Coastal</v>
          </cell>
          <cell r="D181" t="str">
            <v>Monticello</v>
          </cell>
          <cell r="E181" t="str">
            <v>CORRECTIVE MAINT-UG</v>
          </cell>
          <cell r="F181">
            <v>65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MonticelloCORRECTIVE MAINT-UG Cap</v>
          </cell>
          <cell r="C182" t="str">
            <v>North Coastal</v>
          </cell>
          <cell r="D182" t="str">
            <v>Monticello</v>
          </cell>
          <cell r="E182" t="str">
            <v>CORRECTIVE MAINT-UG Cap</v>
          </cell>
          <cell r="F182">
            <v>57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MonticelloMajor Conversion</v>
          </cell>
          <cell r="C183" t="str">
            <v>North Coastal</v>
          </cell>
          <cell r="D183" t="str">
            <v>Monticello</v>
          </cell>
          <cell r="E183" t="str">
            <v>Major Conversion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B184" t="str">
            <v>MonticelloOutage Restoration</v>
          </cell>
          <cell r="C184" t="str">
            <v>North Coastal</v>
          </cell>
          <cell r="D184" t="str">
            <v>Monticello</v>
          </cell>
          <cell r="E184" t="str">
            <v>Outage Restoration</v>
          </cell>
          <cell r="F184">
            <v>160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B185" t="str">
            <v>MonticelloSL Outages</v>
          </cell>
          <cell r="C185" t="str">
            <v>North Coastal</v>
          </cell>
          <cell r="D185" t="str">
            <v>Monticello</v>
          </cell>
          <cell r="E185" t="str">
            <v>SL Outages</v>
          </cell>
          <cell r="F185">
            <v>266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B186" t="str">
            <v>MonticelloNCW Res</v>
          </cell>
          <cell r="C186" t="str">
            <v>North Coastal</v>
          </cell>
          <cell r="D186" t="str">
            <v>Monticello</v>
          </cell>
          <cell r="E186" t="str">
            <v>NCW Res</v>
          </cell>
          <cell r="F186">
            <v>95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MonticelloNCW C&amp;I</v>
          </cell>
          <cell r="C187" t="str">
            <v>North Coastal</v>
          </cell>
          <cell r="D187" t="str">
            <v>Monticello</v>
          </cell>
          <cell r="E187" t="str">
            <v>NCW C&amp;I</v>
          </cell>
          <cell r="F187">
            <v>27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MonticelloNSL</v>
          </cell>
          <cell r="C188" t="str">
            <v>North Coastal</v>
          </cell>
          <cell r="D188" t="str">
            <v>Monticello</v>
          </cell>
          <cell r="E188" t="str">
            <v>NSL</v>
          </cell>
          <cell r="F188">
            <v>42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MonticelloSL LFL</v>
          </cell>
          <cell r="C189" t="str">
            <v>North Coastal</v>
          </cell>
          <cell r="D189" t="str">
            <v>Monticello</v>
          </cell>
          <cell r="E189" t="str">
            <v>SL LFL</v>
          </cell>
          <cell r="F189">
            <v>81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MonticelloSL MAINTENANCE</v>
          </cell>
          <cell r="C190" t="str">
            <v>North Coastal</v>
          </cell>
          <cell r="D190" t="str">
            <v>Monticello</v>
          </cell>
          <cell r="E190" t="str">
            <v>SL MAINTENANCE</v>
          </cell>
          <cell r="F190">
            <v>110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MonticelloSYSTEM MODIFICATION - REIMBURSEMENT - CAPITAL</v>
          </cell>
          <cell r="C191" t="str">
            <v>North Coastal</v>
          </cell>
          <cell r="D191" t="str">
            <v>Monticello</v>
          </cell>
          <cell r="E191" t="str">
            <v>SYSTEM MODIFICATION - REIMBURSEMENT - CAPITAL</v>
          </cell>
          <cell r="F191">
            <v>18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MonticelloSYSTEM MODIFICATION - NON-REIMBURSEMENT - O&amp;M</v>
          </cell>
          <cell r="C192" t="str">
            <v>North Coastal</v>
          </cell>
          <cell r="D192" t="str">
            <v>Monticello</v>
          </cell>
          <cell r="E192" t="str">
            <v>SYSTEM MODIFICATION - NON-REIMBURSEMENT - O&amp;M</v>
          </cell>
          <cell r="F192">
            <v>10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MonticelloSYSTEM MODIFICATION - REIMBURSEMENT - O&amp;M</v>
          </cell>
          <cell r="C193" t="str">
            <v>North Coastal</v>
          </cell>
          <cell r="D193" t="str">
            <v>Monticello</v>
          </cell>
          <cell r="E193" t="str">
            <v>SYSTEM MODIFICATION - REIMBURSEMENT - O&amp;M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MonticelloSYSTEM MODIFICATION - NON-REIMBURSEMENT - CAPITAL</v>
          </cell>
          <cell r="C194" t="str">
            <v>North Coastal</v>
          </cell>
          <cell r="D194" t="str">
            <v>Monticello</v>
          </cell>
          <cell r="E194" t="str">
            <v>SYSTEM MODIFICATION - NON-REIMBURSEMENT - CAPITAL</v>
          </cell>
          <cell r="F194">
            <v>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OcalaCORRECTIVE MAINT-OH</v>
          </cell>
          <cell r="C195" t="str">
            <v>North Coastal</v>
          </cell>
          <cell r="D195" t="str">
            <v>Ocala</v>
          </cell>
          <cell r="E195" t="str">
            <v>CORRECTIVE MAINT-OH</v>
          </cell>
          <cell r="F195">
            <v>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OcalaCORRECTIVE MAINT-OH Cap</v>
          </cell>
          <cell r="C196" t="str">
            <v>North Coastal</v>
          </cell>
          <cell r="D196" t="str">
            <v>Ocala</v>
          </cell>
          <cell r="E196" t="str">
            <v>CORRECTIVE MAINT-OH Cap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OcalaCORRECTIVE MAINT-UG</v>
          </cell>
          <cell r="C197" t="str">
            <v>North Coastal</v>
          </cell>
          <cell r="D197" t="str">
            <v>Ocala</v>
          </cell>
          <cell r="E197" t="str">
            <v>CORRECTIVE MAINT-UG</v>
          </cell>
          <cell r="F197">
            <v>28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OcalaCORRECTIVE MAINT-UG Cap</v>
          </cell>
          <cell r="C198" t="str">
            <v>North Coastal</v>
          </cell>
          <cell r="D198" t="str">
            <v>Ocala</v>
          </cell>
          <cell r="E198" t="str">
            <v>CORRECTIVE MAINT-UG Cap</v>
          </cell>
          <cell r="F198">
            <v>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OcalaMajor Conversion</v>
          </cell>
          <cell r="C199" t="str">
            <v>North Coastal</v>
          </cell>
          <cell r="D199" t="str">
            <v>Ocala</v>
          </cell>
          <cell r="E199" t="str">
            <v>Major Conversion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OcalaOutage Restoration</v>
          </cell>
          <cell r="C200" t="str">
            <v>North Coastal</v>
          </cell>
          <cell r="D200" t="str">
            <v>Ocala</v>
          </cell>
          <cell r="E200" t="str">
            <v>Outage Restoration</v>
          </cell>
          <cell r="F200">
            <v>139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OcalaSL Outages</v>
          </cell>
          <cell r="C201" t="str">
            <v>North Coastal</v>
          </cell>
          <cell r="D201" t="str">
            <v>Ocala</v>
          </cell>
          <cell r="E201" t="str">
            <v>SL Outages</v>
          </cell>
          <cell r="F201">
            <v>259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OcalaNCW Res</v>
          </cell>
          <cell r="C202" t="str">
            <v>North Coastal</v>
          </cell>
          <cell r="D202" t="str">
            <v>Ocala</v>
          </cell>
          <cell r="E202" t="str">
            <v>NCW Res</v>
          </cell>
          <cell r="F202">
            <v>325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OcalaNCW C&amp;I</v>
          </cell>
          <cell r="C203" t="str">
            <v>North Coastal</v>
          </cell>
          <cell r="D203" t="str">
            <v>Ocala</v>
          </cell>
          <cell r="E203" t="str">
            <v>NCW C&amp;I</v>
          </cell>
          <cell r="F203">
            <v>38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OcalaNSL</v>
          </cell>
          <cell r="C204" t="str">
            <v>North Coastal</v>
          </cell>
          <cell r="D204" t="str">
            <v>Ocala</v>
          </cell>
          <cell r="E204" t="str">
            <v>NSL</v>
          </cell>
          <cell r="F204">
            <v>86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OcalaSL LFL</v>
          </cell>
          <cell r="C205" t="str">
            <v>North Coastal</v>
          </cell>
          <cell r="D205" t="str">
            <v>Ocala</v>
          </cell>
          <cell r="E205" t="str">
            <v>SL LFL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OcalaSL MAINTENANCE</v>
          </cell>
          <cell r="C206" t="str">
            <v>North Coastal</v>
          </cell>
          <cell r="D206" t="str">
            <v>Ocala</v>
          </cell>
          <cell r="E206" t="str">
            <v>SL MAINTENANCE</v>
          </cell>
          <cell r="F206">
            <v>41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OcalaSYSTEM MODIFICATION - REIMBURSEMENT - CAPITAL</v>
          </cell>
          <cell r="C207" t="str">
            <v>North Coastal</v>
          </cell>
          <cell r="D207" t="str">
            <v>Ocala</v>
          </cell>
          <cell r="E207" t="str">
            <v>SYSTEM MODIFICATION - REIMBURSEMENT - CAPITAL</v>
          </cell>
          <cell r="F207">
            <v>7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OcalaSYSTEM MODIFICATION - NON-REIMBURSEMENT - O&amp;M</v>
          </cell>
          <cell r="C208" t="str">
            <v>North Coastal</v>
          </cell>
          <cell r="D208" t="str">
            <v>Ocala</v>
          </cell>
          <cell r="E208" t="str">
            <v>SYSTEM MODIFICATION - NON-REIMBURSEMENT - O&amp;M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OcalaSYSTEM MODIFICATION - REIMBURSEMENT - O&amp;M</v>
          </cell>
          <cell r="C209" t="str">
            <v>North Coastal</v>
          </cell>
          <cell r="D209" t="str">
            <v>Ocala</v>
          </cell>
          <cell r="E209" t="str">
            <v>SYSTEM MODIFICATION - REIMBURSEMENT - O&amp;M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OcalaSYSTEM MODIFICATION - NON-REIMBURSEMENT - CAPITAL</v>
          </cell>
          <cell r="C210" t="str">
            <v>North Coastal</v>
          </cell>
          <cell r="D210" t="str">
            <v>Ocala</v>
          </cell>
          <cell r="E210" t="str">
            <v>SYSTEM MODIFICATION - NON-REIMBURSEMENT - CAPITAL</v>
          </cell>
          <cell r="F210">
            <v>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Seven SpringsCORRECTIVE MAINT-OH</v>
          </cell>
          <cell r="C211" t="str">
            <v>South Coastal</v>
          </cell>
          <cell r="D211" t="str">
            <v>Seven Springs</v>
          </cell>
          <cell r="E211" t="str">
            <v>CORRECTIVE MAINT-OH</v>
          </cell>
          <cell r="F211">
            <v>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Seven SpringsCORRECTIVE MAINT-OH Cap</v>
          </cell>
          <cell r="C212" t="str">
            <v>South Coastal</v>
          </cell>
          <cell r="D212" t="str">
            <v>Seven Springs</v>
          </cell>
          <cell r="E212" t="str">
            <v>CORRECTIVE MAINT-OH Cap</v>
          </cell>
          <cell r="F212">
            <v>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B213" t="str">
            <v>Seven SpringsCORRECTIVE MAINT-UG</v>
          </cell>
          <cell r="C213" t="str">
            <v>South Coastal</v>
          </cell>
          <cell r="D213" t="str">
            <v>Seven Springs</v>
          </cell>
          <cell r="E213" t="str">
            <v>CORRECTIVE MAINT-UG</v>
          </cell>
          <cell r="F213">
            <v>39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B214" t="str">
            <v>Seven SpringsCORRECTIVE MAINT-UG Cap</v>
          </cell>
          <cell r="C214" t="str">
            <v>South Coastal</v>
          </cell>
          <cell r="D214" t="str">
            <v>Seven Springs</v>
          </cell>
          <cell r="E214" t="str">
            <v>CORRECTIVE MAINT-UG Cap</v>
          </cell>
          <cell r="F214">
            <v>14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B215" t="str">
            <v>Seven SpringsMajor Conversion</v>
          </cell>
          <cell r="C215" t="str">
            <v>South Coastal</v>
          </cell>
          <cell r="D215" t="str">
            <v>Seven Springs</v>
          </cell>
          <cell r="E215" t="str">
            <v>Major Conversion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Seven SpringsOutage Restoration</v>
          </cell>
          <cell r="C216" t="str">
            <v>South Coastal</v>
          </cell>
          <cell r="D216" t="str">
            <v>Seven Springs</v>
          </cell>
          <cell r="E216" t="str">
            <v>Outage Restoration</v>
          </cell>
          <cell r="F216">
            <v>217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Seven SpringsSL Outages</v>
          </cell>
          <cell r="C217" t="str">
            <v>South Coastal</v>
          </cell>
          <cell r="D217" t="str">
            <v>Seven Springs</v>
          </cell>
          <cell r="E217" t="str">
            <v>SL Outages</v>
          </cell>
          <cell r="F217">
            <v>460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Seven SpringsNCW Res</v>
          </cell>
          <cell r="C218" t="str">
            <v>South Coastal</v>
          </cell>
          <cell r="D218" t="str">
            <v>Seven Springs</v>
          </cell>
          <cell r="E218" t="str">
            <v>NCW Res</v>
          </cell>
          <cell r="F218">
            <v>292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Seven SpringsNCW C&amp;I</v>
          </cell>
          <cell r="C219" t="str">
            <v>South Coastal</v>
          </cell>
          <cell r="D219" t="str">
            <v>Seven Springs</v>
          </cell>
          <cell r="E219" t="str">
            <v>NCW C&amp;I</v>
          </cell>
          <cell r="F219">
            <v>14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B220" t="str">
            <v>Seven SpringsNSL</v>
          </cell>
          <cell r="C220" t="str">
            <v>South Coastal</v>
          </cell>
          <cell r="D220" t="str">
            <v>Seven Springs</v>
          </cell>
          <cell r="E220" t="str">
            <v>NSL</v>
          </cell>
          <cell r="F220">
            <v>198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B221" t="str">
            <v>Seven SpringsSL LFL</v>
          </cell>
          <cell r="C221" t="str">
            <v>South Coastal</v>
          </cell>
          <cell r="D221" t="str">
            <v>Seven Springs</v>
          </cell>
          <cell r="E221" t="str">
            <v>SL LFL</v>
          </cell>
          <cell r="F221">
            <v>25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B222" t="str">
            <v>Seven SpringsSL MAINTENANCE</v>
          </cell>
          <cell r="C222" t="str">
            <v>South Coastal</v>
          </cell>
          <cell r="D222" t="str">
            <v>Seven Springs</v>
          </cell>
          <cell r="E222" t="str">
            <v>SL MAINTENANCE</v>
          </cell>
          <cell r="F222">
            <v>32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B223" t="str">
            <v>Seven SpringsSYSTEM MODIFICATION - REIMBURSEMENT - CAPITAL</v>
          </cell>
          <cell r="C223" t="str">
            <v>South Coastal</v>
          </cell>
          <cell r="D223" t="str">
            <v>Seven Springs</v>
          </cell>
          <cell r="E223" t="str">
            <v>SYSTEM MODIFICATION - REIMBURSEMENT - CAPITAL</v>
          </cell>
          <cell r="F223">
            <v>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Seven SpringsSYSTEM MODIFICATION - NON-REIMBURSEMENT - O&amp;M</v>
          </cell>
          <cell r="C224" t="str">
            <v>South Coastal</v>
          </cell>
          <cell r="D224" t="str">
            <v>Seven Springs</v>
          </cell>
          <cell r="E224" t="str">
            <v>SYSTEM MODIFICATION - NON-REIMBURSEMENT - O&amp;M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Seven SpringsSYSTEM MODIFICATION - REIMBURSEMENT - O&amp;M</v>
          </cell>
          <cell r="C225" t="str">
            <v>South Coastal</v>
          </cell>
          <cell r="D225" t="str">
            <v>Seven Springs</v>
          </cell>
          <cell r="E225" t="str">
            <v>SYSTEM MODIFICATION - REIMBURSEMENT - O&amp;M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Seven SpringsSYSTEM MODIFICATION - NON-REIMBURSEMENT - CAPITAL</v>
          </cell>
          <cell r="C226" t="str">
            <v>South Coastal</v>
          </cell>
          <cell r="D226" t="str">
            <v>Seven Springs</v>
          </cell>
          <cell r="E226" t="str">
            <v>SYSTEM MODIFICATION - NON-REIMBURSEMENT - CAPITAL</v>
          </cell>
          <cell r="F226">
            <v>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ClearwaterCORRECTIVE MAINT-OH</v>
          </cell>
          <cell r="C227" t="str">
            <v>South Coastal</v>
          </cell>
          <cell r="D227" t="str">
            <v>Clearwater</v>
          </cell>
          <cell r="E227" t="str">
            <v>CORRECTIVE MAINT-OH</v>
          </cell>
          <cell r="F227">
            <v>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ClearwaterCORRECTIVE MAINT-OH Cap</v>
          </cell>
          <cell r="C228" t="str">
            <v>South Coastal</v>
          </cell>
          <cell r="D228" t="str">
            <v>Clearwater</v>
          </cell>
          <cell r="E228" t="str">
            <v>CORRECTIVE MAINT-OH Cap</v>
          </cell>
          <cell r="F228">
            <v>12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ClearwaterCORRECTIVE MAINT-UG</v>
          </cell>
          <cell r="C229" t="str">
            <v>South Coastal</v>
          </cell>
          <cell r="D229" t="str">
            <v>Clearwater</v>
          </cell>
          <cell r="E229" t="str">
            <v>CORRECTIVE MAINT-UG</v>
          </cell>
          <cell r="F229">
            <v>37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ClearwaterCORRECTIVE MAINT-UG Cap</v>
          </cell>
          <cell r="C230" t="str">
            <v>South Coastal</v>
          </cell>
          <cell r="D230" t="str">
            <v>Clearwater</v>
          </cell>
          <cell r="E230" t="str">
            <v>CORRECTIVE MAINT-UG Cap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B231" t="str">
            <v>ClearwaterMajor Conversion</v>
          </cell>
          <cell r="C231" t="str">
            <v>South Coastal</v>
          </cell>
          <cell r="D231" t="str">
            <v>Clearwater</v>
          </cell>
          <cell r="E231" t="str">
            <v>Major Conversion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ClearwaterOutage Restoration</v>
          </cell>
          <cell r="C232" t="str">
            <v>South Coastal</v>
          </cell>
          <cell r="D232" t="str">
            <v>Clearwater</v>
          </cell>
          <cell r="E232" t="str">
            <v>Outage Restoration</v>
          </cell>
          <cell r="F232">
            <v>392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ClearwaterSL Outages</v>
          </cell>
          <cell r="C233" t="str">
            <v>South Coastal</v>
          </cell>
          <cell r="D233" t="str">
            <v>Clearwater</v>
          </cell>
          <cell r="E233" t="str">
            <v>SL Outages</v>
          </cell>
          <cell r="F233">
            <v>722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B234" t="str">
            <v>ClearwaterNCW Res</v>
          </cell>
          <cell r="C234" t="str">
            <v>South Coastal</v>
          </cell>
          <cell r="D234" t="str">
            <v>Clearwater</v>
          </cell>
          <cell r="E234" t="str">
            <v>NCW Res</v>
          </cell>
          <cell r="F234">
            <v>68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B235" t="str">
            <v>ClearwaterNCW C&amp;I</v>
          </cell>
          <cell r="C235" t="str">
            <v>South Coastal</v>
          </cell>
          <cell r="D235" t="str">
            <v>Clearwater</v>
          </cell>
          <cell r="E235" t="str">
            <v>NCW C&amp;I</v>
          </cell>
          <cell r="F235">
            <v>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B236" t="str">
            <v>ClearwaterNSL</v>
          </cell>
          <cell r="C236" t="str">
            <v>South Coastal</v>
          </cell>
          <cell r="D236" t="str">
            <v>Clearwater</v>
          </cell>
          <cell r="E236" t="str">
            <v>NSL</v>
          </cell>
          <cell r="F236">
            <v>89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ClearwaterSL LFL</v>
          </cell>
          <cell r="C237" t="str">
            <v>South Coastal</v>
          </cell>
          <cell r="D237" t="str">
            <v>Clearwater</v>
          </cell>
          <cell r="E237" t="str">
            <v>SL LFL</v>
          </cell>
          <cell r="F237">
            <v>13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ClearwaterSL MAINTENANCE</v>
          </cell>
          <cell r="C238" t="str">
            <v>South Coastal</v>
          </cell>
          <cell r="D238" t="str">
            <v>Clearwater</v>
          </cell>
          <cell r="E238" t="str">
            <v>SL MAINTENANCE</v>
          </cell>
          <cell r="F238">
            <v>28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ClearwaterSYSTEM MODIFICATION - REIMBURSEMENT - CAPITAL</v>
          </cell>
          <cell r="C239" t="str">
            <v>South Coastal</v>
          </cell>
          <cell r="D239" t="str">
            <v>Clearwater</v>
          </cell>
          <cell r="E239" t="str">
            <v>SYSTEM MODIFICATION - REIMBURSEMENT - CAPITAL</v>
          </cell>
          <cell r="F239">
            <v>11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ClearwaterSYSTEM MODIFICATION - NON-REIMBURSEMENT - O&amp;M</v>
          </cell>
          <cell r="C240" t="str">
            <v>South Coastal</v>
          </cell>
          <cell r="D240" t="str">
            <v>Clearwater</v>
          </cell>
          <cell r="E240" t="str">
            <v>SYSTEM MODIFICATION - NON-REIMBURSEMENT - O&amp;M</v>
          </cell>
          <cell r="F240">
            <v>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ClearwaterSYSTEM MODIFICATION - REIMBURSEMENT - O&amp;M</v>
          </cell>
          <cell r="C241" t="str">
            <v>South Coastal</v>
          </cell>
          <cell r="D241" t="str">
            <v>Clearwater</v>
          </cell>
          <cell r="E241" t="str">
            <v>SYSTEM MODIFICATION - REIMBURSEMENT - O&amp;M</v>
          </cell>
          <cell r="F241">
            <v>1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ClearwaterSYSTEM MODIFICATION - NON-REIMBURSEMENT - CAPITAL</v>
          </cell>
          <cell r="C242" t="str">
            <v>South Coastal</v>
          </cell>
          <cell r="D242" t="str">
            <v>Clearwater</v>
          </cell>
          <cell r="E242" t="str">
            <v>SYSTEM MODIFICATION - NON-REIMBURSEMENT - CAPITAL</v>
          </cell>
          <cell r="F242">
            <v>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St. PetersburgCORRECTIVE MAINT-OH</v>
          </cell>
          <cell r="C243" t="str">
            <v>South Coastal</v>
          </cell>
          <cell r="D243" t="str">
            <v>St. Petersburg</v>
          </cell>
          <cell r="E243" t="str">
            <v>CORRECTIVE MAINT-OH</v>
          </cell>
          <cell r="F243">
            <v>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St. PetersburgCORRECTIVE MAINT-OH Cap</v>
          </cell>
          <cell r="C244" t="str">
            <v>South Coastal</v>
          </cell>
          <cell r="D244" t="str">
            <v>St. Petersburg</v>
          </cell>
          <cell r="E244" t="str">
            <v>CORRECTIVE MAINT-OH Cap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St. PetersburgCORRECTIVE MAINT-UG</v>
          </cell>
          <cell r="C245" t="str">
            <v>South Coastal</v>
          </cell>
          <cell r="D245" t="str">
            <v>St. Petersburg</v>
          </cell>
          <cell r="E245" t="str">
            <v>CORRECTIVE MAINT-UG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St. PetersburgCORRECTIVE MAINT-UG Cap</v>
          </cell>
          <cell r="C246" t="str">
            <v>South Coastal</v>
          </cell>
          <cell r="D246" t="str">
            <v>St. Petersburg</v>
          </cell>
          <cell r="E246" t="str">
            <v>CORRECTIVE MAINT-UG Cap</v>
          </cell>
          <cell r="F246">
            <v>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St. PetersburgMajor Conversion</v>
          </cell>
          <cell r="C247" t="str">
            <v>South Coastal</v>
          </cell>
          <cell r="D247" t="str">
            <v>St. Petersburg</v>
          </cell>
          <cell r="E247" t="str">
            <v>Major Conversion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St. PetersburgOutage Restoration</v>
          </cell>
          <cell r="C248" t="str">
            <v>South Coastal</v>
          </cell>
          <cell r="D248" t="str">
            <v>St. Petersburg</v>
          </cell>
          <cell r="E248" t="str">
            <v>Outage Restoration</v>
          </cell>
          <cell r="F248">
            <v>427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St. PetersburgSL Outages</v>
          </cell>
          <cell r="C249" t="str">
            <v>South Coastal</v>
          </cell>
          <cell r="D249" t="str">
            <v>St. Petersburg</v>
          </cell>
          <cell r="E249" t="str">
            <v>SL Outages</v>
          </cell>
          <cell r="F249">
            <v>882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St. PetersburgNCW Res</v>
          </cell>
          <cell r="C250" t="str">
            <v>South Coastal</v>
          </cell>
          <cell r="D250" t="str">
            <v>St. Petersburg</v>
          </cell>
          <cell r="E250" t="str">
            <v>NCW Res</v>
          </cell>
          <cell r="F250">
            <v>125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St. PetersburgNCW C&amp;I</v>
          </cell>
          <cell r="C251" t="str">
            <v>South Coastal</v>
          </cell>
          <cell r="D251" t="str">
            <v>St. Petersburg</v>
          </cell>
          <cell r="E251" t="str">
            <v>NCW C&amp;I</v>
          </cell>
          <cell r="F251">
            <v>33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B252" t="str">
            <v>St. PetersburgNSL</v>
          </cell>
          <cell r="C252" t="str">
            <v>South Coastal</v>
          </cell>
          <cell r="D252" t="str">
            <v>St. Petersburg</v>
          </cell>
          <cell r="E252" t="str">
            <v>NSL</v>
          </cell>
          <cell r="F252">
            <v>454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St. PetersburgSL LFL</v>
          </cell>
          <cell r="C253" t="str">
            <v>South Coastal</v>
          </cell>
          <cell r="D253" t="str">
            <v>St. Petersburg</v>
          </cell>
          <cell r="E253" t="str">
            <v>SL LFL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St. PetersburgSL MAINTENANCE</v>
          </cell>
          <cell r="C254" t="str">
            <v>South Coastal</v>
          </cell>
          <cell r="D254" t="str">
            <v>St. Petersburg</v>
          </cell>
          <cell r="E254" t="str">
            <v>SL MAINTENANCE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St. PetersburgSYSTEM MODIFICATION - REIMBURSEMENT - CAPITAL</v>
          </cell>
          <cell r="C255" t="str">
            <v>South Coastal</v>
          </cell>
          <cell r="D255" t="str">
            <v>St. Petersburg</v>
          </cell>
          <cell r="E255" t="str">
            <v>SYSTEM MODIFICATION - REIMBURSEMENT - CAPITAL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St. PetersburgSYSTEM MODIFICATION - NON-REIMBURSEMENT - O&amp;M</v>
          </cell>
          <cell r="C256" t="str">
            <v>South Coastal</v>
          </cell>
          <cell r="D256" t="str">
            <v>St. Petersburg</v>
          </cell>
          <cell r="E256" t="str">
            <v>SYSTEM MODIFICATION - NON-REIMBURSEMENT - O&amp;M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B257" t="str">
            <v>St. PetersburgSYSTEM MODIFICATION - REIMBURSEMENT - O&amp;M</v>
          </cell>
          <cell r="C257" t="str">
            <v>South Coastal</v>
          </cell>
          <cell r="D257" t="str">
            <v>St. Petersburg</v>
          </cell>
          <cell r="E257" t="str">
            <v>SYSTEM MODIFICATION - REIMBURSEMENT - O&amp;M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B258" t="str">
            <v>St. PetersburgSYSTEM MODIFICATION - NON-REIMBURSEMENT - CAPITAL</v>
          </cell>
          <cell r="C258" t="str">
            <v>South Coastal</v>
          </cell>
          <cell r="D258" t="str">
            <v>St. Petersburg</v>
          </cell>
          <cell r="E258" t="str">
            <v>SYSTEM MODIFICATION - NON-REIMBURSEMENT - CAPITAL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Tarpon SpringsCORRECTIVE MAINT-OH</v>
          </cell>
          <cell r="C259" t="str">
            <v>South Coastal</v>
          </cell>
          <cell r="D259" t="str">
            <v>Tarpon Springs</v>
          </cell>
          <cell r="E259" t="str">
            <v>CORRECTIVE MAINT-OH</v>
          </cell>
          <cell r="F259">
            <v>57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B260" t="str">
            <v>Tarpon SpringsCORRECTIVE MAINT-OH Cap</v>
          </cell>
          <cell r="C260" t="str">
            <v>South Coastal</v>
          </cell>
          <cell r="D260" t="str">
            <v>Tarpon Springs</v>
          </cell>
          <cell r="E260" t="str">
            <v>CORRECTIVE MAINT-OH Cap</v>
          </cell>
          <cell r="F260">
            <v>89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B261" t="str">
            <v>Tarpon SpringsCORRECTIVE MAINT-UG</v>
          </cell>
          <cell r="C261" t="str">
            <v>South Coastal</v>
          </cell>
          <cell r="D261" t="str">
            <v>Tarpon Springs</v>
          </cell>
          <cell r="E261" t="str">
            <v>CORRECTIVE MAINT-UG</v>
          </cell>
          <cell r="F261">
            <v>185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B262" t="str">
            <v>Tarpon SpringsCORRECTIVE MAINT-UG Cap</v>
          </cell>
          <cell r="C262" t="str">
            <v>South Coastal</v>
          </cell>
          <cell r="D262" t="str">
            <v>Tarpon Springs</v>
          </cell>
          <cell r="E262" t="str">
            <v>CORRECTIVE MAINT-UG Cap</v>
          </cell>
          <cell r="F262">
            <v>41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B263" t="str">
            <v>Tarpon SpringsMajor Conversion</v>
          </cell>
          <cell r="C263" t="str">
            <v>South Coastal</v>
          </cell>
          <cell r="D263" t="str">
            <v>Tarpon Springs</v>
          </cell>
          <cell r="E263" t="str">
            <v>Major Conversion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Tarpon SpringsOutage Restoration</v>
          </cell>
          <cell r="C264" t="str">
            <v>South Coastal</v>
          </cell>
          <cell r="D264" t="str">
            <v>Tarpon Springs</v>
          </cell>
          <cell r="E264" t="str">
            <v>Outage Restoration</v>
          </cell>
          <cell r="F264">
            <v>186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Tarpon SpringsSL Outages</v>
          </cell>
          <cell r="C265" t="str">
            <v>South Coastal</v>
          </cell>
          <cell r="D265" t="str">
            <v>Tarpon Springs</v>
          </cell>
          <cell r="E265" t="str">
            <v>SL Outages</v>
          </cell>
          <cell r="F265">
            <v>381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Tarpon SpringsNCW Res</v>
          </cell>
          <cell r="C266" t="str">
            <v>South Coastal</v>
          </cell>
          <cell r="D266" t="str">
            <v>Tarpon Springs</v>
          </cell>
          <cell r="E266" t="str">
            <v>NCW Res</v>
          </cell>
          <cell r="F266">
            <v>31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Tarpon SpringsNCW C&amp;I</v>
          </cell>
          <cell r="C267" t="str">
            <v>South Coastal</v>
          </cell>
          <cell r="D267" t="str">
            <v>Tarpon Springs</v>
          </cell>
          <cell r="E267" t="str">
            <v>NCW C&amp;I</v>
          </cell>
          <cell r="F267">
            <v>10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Tarpon SpringsNSL</v>
          </cell>
          <cell r="C268" t="str">
            <v>South Coastal</v>
          </cell>
          <cell r="D268" t="str">
            <v>Tarpon Springs</v>
          </cell>
          <cell r="E268" t="str">
            <v>NSL</v>
          </cell>
          <cell r="F268">
            <v>63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Tarpon SpringsSL LFL</v>
          </cell>
          <cell r="C269" t="str">
            <v>South Coastal</v>
          </cell>
          <cell r="D269" t="str">
            <v>Tarpon Springs</v>
          </cell>
          <cell r="E269" t="str">
            <v>SL LFL</v>
          </cell>
          <cell r="F269">
            <v>149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 t="str">
            <v>Tarpon SpringsSL MAINTENANCE</v>
          </cell>
          <cell r="C270" t="str">
            <v>South Coastal</v>
          </cell>
          <cell r="D270" t="str">
            <v>Tarpon Springs</v>
          </cell>
          <cell r="E270" t="str">
            <v>SL MAINTENANCE</v>
          </cell>
          <cell r="F270">
            <v>224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B271" t="str">
            <v>Tarpon SpringsSYSTEM MODIFICATION - REIMBURSEMENT - CAPITAL</v>
          </cell>
          <cell r="C271" t="str">
            <v>South Coastal</v>
          </cell>
          <cell r="D271" t="str">
            <v>Tarpon Springs</v>
          </cell>
          <cell r="E271" t="str">
            <v>SYSTEM MODIFICATION - REIMBURSEMENT - CAPITAL</v>
          </cell>
          <cell r="F271">
            <v>53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 t="str">
            <v>Tarpon SpringsSYSTEM MODIFICATION - NON-REIMBURSEMENT - O&amp;M</v>
          </cell>
          <cell r="C272" t="str">
            <v>South Coastal</v>
          </cell>
          <cell r="D272" t="str">
            <v>Tarpon Springs</v>
          </cell>
          <cell r="E272" t="str">
            <v>SYSTEM MODIFICATION - NON-REIMBURSEMENT - O&amp;M</v>
          </cell>
          <cell r="F272">
            <v>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Tarpon SpringsSYSTEM MODIFICATION - REIMBURSEMENT - O&amp;M</v>
          </cell>
          <cell r="C273" t="str">
            <v>South Coastal</v>
          </cell>
          <cell r="D273" t="str">
            <v>Tarpon Springs</v>
          </cell>
          <cell r="E273" t="str">
            <v>SYSTEM MODIFICATION - REIMBURSEMENT - O&amp;M</v>
          </cell>
          <cell r="F273">
            <v>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Tarpon SpringsSYSTEM MODIFICATION - NON-REIMBURSEMENT - CAPITAL</v>
          </cell>
          <cell r="C274" t="str">
            <v>South Coastal</v>
          </cell>
          <cell r="D274" t="str">
            <v>Tarpon Springs</v>
          </cell>
          <cell r="E274" t="str">
            <v>SYSTEM MODIFICATION - NON-REIMBURSEMENT - CAPITAL</v>
          </cell>
          <cell r="F274">
            <v>21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WalsinghamCORRECTIVE MAINT-OH</v>
          </cell>
          <cell r="C275" t="str">
            <v>South Coastal</v>
          </cell>
          <cell r="D275" t="str">
            <v>Walsingham</v>
          </cell>
          <cell r="E275" t="str">
            <v>CORRECTIVE MAINT-OH</v>
          </cell>
          <cell r="F275">
            <v>250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B276" t="str">
            <v>WalsinghamCORRECTIVE MAINT-OH Cap</v>
          </cell>
          <cell r="C276" t="str">
            <v>South Coastal</v>
          </cell>
          <cell r="D276" t="str">
            <v>Walsingham</v>
          </cell>
          <cell r="E276" t="str">
            <v>CORRECTIVE MAINT-OH Cap</v>
          </cell>
          <cell r="F276">
            <v>233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B277" t="str">
            <v>WalsinghamCORRECTIVE MAINT-UG</v>
          </cell>
          <cell r="C277" t="str">
            <v>South Coastal</v>
          </cell>
          <cell r="D277" t="str">
            <v>Walsingham</v>
          </cell>
          <cell r="E277" t="str">
            <v>CORRECTIVE MAINT-UG</v>
          </cell>
          <cell r="F277">
            <v>373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B278" t="str">
            <v>WalsinghamCORRECTIVE MAINT-UG Cap</v>
          </cell>
          <cell r="C278" t="str">
            <v>South Coastal</v>
          </cell>
          <cell r="D278" t="str">
            <v>Walsingham</v>
          </cell>
          <cell r="E278" t="str">
            <v>CORRECTIVE MAINT-UG Cap</v>
          </cell>
          <cell r="F278">
            <v>159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 t="str">
            <v>WalsinghamMajor Conversion</v>
          </cell>
          <cell r="C279" t="str">
            <v>South Coastal</v>
          </cell>
          <cell r="D279" t="str">
            <v>Walsingham</v>
          </cell>
          <cell r="E279" t="str">
            <v>Major Conversion</v>
          </cell>
          <cell r="F279">
            <v>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 t="str">
            <v>WalsinghamOutage Restoration</v>
          </cell>
          <cell r="C280" t="str">
            <v>South Coastal</v>
          </cell>
          <cell r="D280" t="str">
            <v>Walsingham</v>
          </cell>
          <cell r="E280" t="str">
            <v>Outage Restoration</v>
          </cell>
          <cell r="F280">
            <v>355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WalsinghamSL Outages</v>
          </cell>
          <cell r="C281" t="str">
            <v>South Coastal</v>
          </cell>
          <cell r="D281" t="str">
            <v>Walsingham</v>
          </cell>
          <cell r="E281" t="str">
            <v>SL Outages</v>
          </cell>
          <cell r="F281">
            <v>571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WalsinghamNCW Res</v>
          </cell>
          <cell r="C282" t="str">
            <v>South Coastal</v>
          </cell>
          <cell r="D282" t="str">
            <v>Walsingham</v>
          </cell>
          <cell r="E282" t="str">
            <v>NCW Res</v>
          </cell>
          <cell r="F282">
            <v>125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WalsinghamNCW C&amp;I</v>
          </cell>
          <cell r="C283" t="str">
            <v>South Coastal</v>
          </cell>
          <cell r="D283" t="str">
            <v>Walsingham</v>
          </cell>
          <cell r="E283" t="str">
            <v>NCW C&amp;I</v>
          </cell>
          <cell r="F283">
            <v>30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 t="str">
            <v>WalsinghamNSL</v>
          </cell>
          <cell r="C284" t="str">
            <v>South Coastal</v>
          </cell>
          <cell r="D284" t="str">
            <v>Walsingham</v>
          </cell>
          <cell r="E284" t="str">
            <v>NSL</v>
          </cell>
          <cell r="F284">
            <v>124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 t="str">
            <v>WalsinghamSL LFL</v>
          </cell>
          <cell r="C285" t="str">
            <v>South Coastal</v>
          </cell>
          <cell r="D285" t="str">
            <v>Walsingham</v>
          </cell>
          <cell r="E285" t="str">
            <v>SL LFL</v>
          </cell>
          <cell r="F285">
            <v>309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WalsinghamSL MAINTENANCE</v>
          </cell>
          <cell r="C286" t="str">
            <v>South Coastal</v>
          </cell>
          <cell r="D286" t="str">
            <v>Walsingham</v>
          </cell>
          <cell r="E286" t="str">
            <v>SL MAINTENANCE</v>
          </cell>
          <cell r="F286">
            <v>444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WalsinghamSYSTEM MODIFICATION - REIMBURSEMENT - CAPITAL</v>
          </cell>
          <cell r="C287" t="str">
            <v>South Coastal</v>
          </cell>
          <cell r="D287" t="str">
            <v>Walsingham</v>
          </cell>
          <cell r="E287" t="str">
            <v>SYSTEM MODIFICATION - REIMBURSEMENT - CAPITAL</v>
          </cell>
          <cell r="F287">
            <v>99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WalsinghamSYSTEM MODIFICATION - NON-REIMBURSEMENT - O&amp;M</v>
          </cell>
          <cell r="C288" t="str">
            <v>South Coastal</v>
          </cell>
          <cell r="D288" t="str">
            <v>Walsingham</v>
          </cell>
          <cell r="E288" t="str">
            <v>SYSTEM MODIFICATION - NON-REIMBURSEMENT - O&amp;M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WalsinghamSYSTEM MODIFICATION - REIMBURSEMENT - O&amp;M</v>
          </cell>
          <cell r="C289" t="str">
            <v>South Coastal</v>
          </cell>
          <cell r="D289" t="str">
            <v>Walsingham</v>
          </cell>
          <cell r="E289" t="str">
            <v>SYSTEM MODIFICATION - REIMBURSEMENT - O&amp;M</v>
          </cell>
          <cell r="F289">
            <v>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WalsinghamSYSTEM MODIFICATION - NON-REIMBURSEMENT - CAPITAL</v>
          </cell>
          <cell r="C290" t="str">
            <v>South Coastal</v>
          </cell>
          <cell r="D290" t="str">
            <v>Walsingham</v>
          </cell>
          <cell r="E290" t="str">
            <v>SYSTEM MODIFICATION - NON-REIMBURSEMENT - CAPITAL</v>
          </cell>
          <cell r="F290">
            <v>49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ZephyrhillsCORRECTIVE MAINT-OH</v>
          </cell>
          <cell r="C291" t="str">
            <v>South Coastal</v>
          </cell>
          <cell r="D291" t="str">
            <v>Zephyrhills</v>
          </cell>
          <cell r="E291" t="str">
            <v>CORRECTIVE MAINT-OH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ZephyrhillsCORRECTIVE MAINT-OH Cap</v>
          </cell>
          <cell r="C292" t="str">
            <v>South Coastal</v>
          </cell>
          <cell r="D292" t="str">
            <v>Zephyrhills</v>
          </cell>
          <cell r="E292" t="str">
            <v>CORRECTIVE MAINT-OH Cap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 t="str">
            <v>ZephyrhillsCORRECTIVE MAINT-UG</v>
          </cell>
          <cell r="C293" t="str">
            <v>South Coastal</v>
          </cell>
          <cell r="D293" t="str">
            <v>Zephyrhills</v>
          </cell>
          <cell r="E293" t="str">
            <v>CORRECTIVE MAINT-UG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ZephyrhillsCORRECTIVE MAINT-UG Cap</v>
          </cell>
          <cell r="C294" t="str">
            <v>South Coastal</v>
          </cell>
          <cell r="D294" t="str">
            <v>Zephyrhills</v>
          </cell>
          <cell r="E294" t="str">
            <v>CORRECTIVE MAINT-UG Cap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B295" t="str">
            <v>ZephyrhillsMajor Conversion</v>
          </cell>
          <cell r="C295" t="str">
            <v>South Coastal</v>
          </cell>
          <cell r="D295" t="str">
            <v>Zephyrhills</v>
          </cell>
          <cell r="E295" t="str">
            <v>Major Conversion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ZephyrhillsOutage Restoration</v>
          </cell>
          <cell r="C296" t="str">
            <v>South Coastal</v>
          </cell>
          <cell r="D296" t="str">
            <v>Zephyrhills</v>
          </cell>
          <cell r="E296" t="str">
            <v>Outage Restoration</v>
          </cell>
          <cell r="F296">
            <v>45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ZephyrhillsSL Outages</v>
          </cell>
          <cell r="C297" t="str">
            <v>South Coastal</v>
          </cell>
          <cell r="D297" t="str">
            <v>Zephyrhills</v>
          </cell>
          <cell r="E297" t="str">
            <v>SL Outages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B298" t="str">
            <v>ZephyrhillsNCW Res</v>
          </cell>
          <cell r="C298" t="str">
            <v>South Coastal</v>
          </cell>
          <cell r="D298" t="str">
            <v>Zephyrhills</v>
          </cell>
          <cell r="E298" t="str">
            <v>NCW Res</v>
          </cell>
          <cell r="F298">
            <v>77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B299" t="str">
            <v>ZephyrhillsNCW C&amp;I</v>
          </cell>
          <cell r="C299" t="str">
            <v>South Coastal</v>
          </cell>
          <cell r="D299" t="str">
            <v>Zephyrhills</v>
          </cell>
          <cell r="E299" t="str">
            <v>NCW C&amp;I</v>
          </cell>
          <cell r="F299">
            <v>25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B300" t="str">
            <v>ZephyrhillsNSL</v>
          </cell>
          <cell r="C300" t="str">
            <v>South Coastal</v>
          </cell>
          <cell r="D300" t="str">
            <v>Zephyrhills</v>
          </cell>
          <cell r="E300" t="str">
            <v>NSL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B301" t="str">
            <v>ZephyrhillsSL LFL</v>
          </cell>
          <cell r="C301" t="str">
            <v>South Coastal</v>
          </cell>
          <cell r="D301" t="str">
            <v>Zephyrhills</v>
          </cell>
          <cell r="E301" t="str">
            <v>SL LFL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B302" t="str">
            <v>ZephyrhillsSL MAINTENANCE</v>
          </cell>
          <cell r="C302" t="str">
            <v>South Coastal</v>
          </cell>
          <cell r="D302" t="str">
            <v>Zephyrhills</v>
          </cell>
          <cell r="E302" t="str">
            <v>SL MAINTENANCE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B303" t="str">
            <v>ZephyrhillsSYSTEM MODIFICATION - REIMBURSEMENT - CAPITAL</v>
          </cell>
          <cell r="C303" t="str">
            <v>South Coastal</v>
          </cell>
          <cell r="D303" t="str">
            <v>Zephyrhills</v>
          </cell>
          <cell r="E303" t="str">
            <v>SYSTEM MODIFICATION - REIMBURSEMENT - CAPITAL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ZephyrhillsSYSTEM MODIFICATION - NON-REIMBURSEMENT - O&amp;M</v>
          </cell>
          <cell r="C304" t="str">
            <v>South Coastal</v>
          </cell>
          <cell r="D304" t="str">
            <v>Zephyrhills</v>
          </cell>
          <cell r="E304" t="str">
            <v>SYSTEM MODIFICATION - NON-REIMBURSEMENT - O&amp;M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ZephyrhillsSYSTEM MODIFICATION - REIMBURSEMENT - O&amp;M</v>
          </cell>
          <cell r="C305" t="str">
            <v>South Coastal</v>
          </cell>
          <cell r="D305" t="str">
            <v>Zephyrhills</v>
          </cell>
          <cell r="E305" t="str">
            <v>SYSTEM MODIFICATION - REIMBURSEMENT - O&amp;M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B306" t="str">
            <v>ZephyrhillsSYSTEM MODIFICATION - NON-REIMBURSEMENT - CAPITAL</v>
          </cell>
          <cell r="C306" t="str">
            <v>South Coastal</v>
          </cell>
          <cell r="D306" t="str">
            <v>Zephyrhills</v>
          </cell>
          <cell r="E306" t="str">
            <v>SYSTEM MODIFICATION - NON-REIMBURSEMENT - CAPITAL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B307" t="str">
            <v>ApopkaTotal Outages</v>
          </cell>
          <cell r="C307" t="str">
            <v>North Central</v>
          </cell>
          <cell r="D307" t="str">
            <v>Apopka</v>
          </cell>
          <cell r="E307" t="str">
            <v>Total Outages</v>
          </cell>
          <cell r="F307">
            <v>271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B308" t="str">
            <v>DelandTotal Outages</v>
          </cell>
          <cell r="C308" t="str">
            <v>North Central</v>
          </cell>
          <cell r="D308" t="str">
            <v>Deland</v>
          </cell>
          <cell r="E308" t="str">
            <v>Total Outages</v>
          </cell>
          <cell r="F308">
            <v>166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B309" t="str">
            <v>JamestownTotal Outages</v>
          </cell>
          <cell r="C309" t="str">
            <v>North Central</v>
          </cell>
          <cell r="D309" t="str">
            <v>Jamestown</v>
          </cell>
          <cell r="E309" t="str">
            <v>Total Outages</v>
          </cell>
          <cell r="F309">
            <v>233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B310" t="str">
            <v>LongwoodTotal Outages</v>
          </cell>
          <cell r="C310" t="str">
            <v>North Central</v>
          </cell>
          <cell r="D310" t="str">
            <v>Longwood</v>
          </cell>
          <cell r="E310" t="str">
            <v>Total Outages</v>
          </cell>
          <cell r="F310">
            <v>192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B311" t="str">
            <v>Buena VistaTotal Outages</v>
          </cell>
          <cell r="C311" t="str">
            <v>South Central</v>
          </cell>
          <cell r="D311" t="str">
            <v>Buena Vista</v>
          </cell>
          <cell r="E311" t="str">
            <v>Total Outages</v>
          </cell>
          <cell r="F311">
            <v>116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ClermontTotal Outages</v>
          </cell>
          <cell r="C312" t="str">
            <v>South Central</v>
          </cell>
          <cell r="D312" t="str">
            <v>Clermont</v>
          </cell>
          <cell r="E312" t="str">
            <v>Total Outages</v>
          </cell>
          <cell r="F312">
            <v>45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ConwayTotal Outages</v>
          </cell>
          <cell r="C313" t="str">
            <v>South Central</v>
          </cell>
          <cell r="D313" t="str">
            <v>Conway</v>
          </cell>
          <cell r="E313" t="str">
            <v>Total Outages</v>
          </cell>
          <cell r="F313">
            <v>191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 t="str">
            <v>HighlandsTotal Outages</v>
          </cell>
          <cell r="C314" t="str">
            <v>South Central</v>
          </cell>
          <cell r="D314" t="str">
            <v>Highlands</v>
          </cell>
          <cell r="E314" t="str">
            <v>Total Outages</v>
          </cell>
          <cell r="F314">
            <v>140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 t="str">
            <v>Lake WalesTotal Outages</v>
          </cell>
          <cell r="C315" t="str">
            <v>South Central</v>
          </cell>
          <cell r="D315" t="str">
            <v>Lake Wales</v>
          </cell>
          <cell r="E315" t="str">
            <v>Total Outages</v>
          </cell>
          <cell r="F315">
            <v>194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 t="str">
            <v>Winter GardenTotal Outages</v>
          </cell>
          <cell r="C316" t="str">
            <v>South Central</v>
          </cell>
          <cell r="D316" t="str">
            <v>Winter Garden</v>
          </cell>
          <cell r="E316" t="str">
            <v>Total Outages</v>
          </cell>
          <cell r="F316">
            <v>124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 t="str">
            <v>InvernessTotal Outages</v>
          </cell>
          <cell r="C317" t="str">
            <v>North Coastal</v>
          </cell>
          <cell r="D317" t="str">
            <v>Inverness</v>
          </cell>
          <cell r="E317" t="str">
            <v>Total Outages</v>
          </cell>
          <cell r="F317">
            <v>136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 t="str">
            <v>MonticelloTotal Outages</v>
          </cell>
          <cell r="C318" t="str">
            <v>North Coastal</v>
          </cell>
          <cell r="D318" t="str">
            <v>Monticello</v>
          </cell>
          <cell r="E318" t="str">
            <v>Total Outages</v>
          </cell>
          <cell r="F318">
            <v>160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OcalaTotal Outages</v>
          </cell>
          <cell r="C319" t="str">
            <v>North Coastal</v>
          </cell>
          <cell r="D319" t="str">
            <v>Ocala</v>
          </cell>
          <cell r="E319" t="str">
            <v>Total Outages</v>
          </cell>
          <cell r="F319">
            <v>139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Seven SpringsTotal Outages</v>
          </cell>
          <cell r="C320" t="str">
            <v>South Coastal</v>
          </cell>
          <cell r="D320" t="str">
            <v>Seven Springs</v>
          </cell>
          <cell r="E320" t="str">
            <v>Total Outages</v>
          </cell>
          <cell r="F320">
            <v>217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ClearwaterTotal Outages</v>
          </cell>
          <cell r="C321" t="str">
            <v>South Coastal</v>
          </cell>
          <cell r="D321" t="str">
            <v>Clearwater</v>
          </cell>
          <cell r="E321" t="str">
            <v>Total Outages</v>
          </cell>
          <cell r="F321">
            <v>392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 t="str">
            <v>St. PetersburgTotal Outages</v>
          </cell>
          <cell r="C322" t="str">
            <v>South Coastal</v>
          </cell>
          <cell r="D322" t="str">
            <v>St. Petersburg</v>
          </cell>
          <cell r="E322" t="str">
            <v>Total Outages</v>
          </cell>
          <cell r="F322">
            <v>427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 t="str">
            <v>Tarpon SpringsTotal Outages</v>
          </cell>
          <cell r="C323" t="str">
            <v>South Coastal</v>
          </cell>
          <cell r="D323" t="str">
            <v>Tarpon Springs</v>
          </cell>
          <cell r="E323" t="str">
            <v>Total Outages</v>
          </cell>
          <cell r="F323">
            <v>186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 t="str">
            <v>WalsinghamTotal Outages</v>
          </cell>
          <cell r="C324" t="str">
            <v>South Coastal</v>
          </cell>
          <cell r="D324" t="str">
            <v>Walsingham</v>
          </cell>
          <cell r="E324" t="str">
            <v>Total Outages</v>
          </cell>
          <cell r="F324">
            <v>355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 t="str">
            <v>ZephyrhillsTotal Outages</v>
          </cell>
          <cell r="C325" t="str">
            <v>South Coastal</v>
          </cell>
          <cell r="D325" t="str">
            <v>Zephyrhills</v>
          </cell>
          <cell r="E325" t="str">
            <v>Total Outages</v>
          </cell>
          <cell r="F325">
            <v>45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 t="str">
            <v>ApopkaR&amp;D Functions</v>
          </cell>
          <cell r="C326" t="str">
            <v>North Central</v>
          </cell>
          <cell r="D326" t="str">
            <v>Apopka</v>
          </cell>
          <cell r="E326" t="str">
            <v>R&amp;D Functions</v>
          </cell>
          <cell r="F326">
            <v>2325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DelandR&amp;D Functions</v>
          </cell>
          <cell r="C327" t="str">
            <v>North Central</v>
          </cell>
          <cell r="D327" t="str">
            <v>Deland</v>
          </cell>
          <cell r="E327" t="str">
            <v>R&amp;D Functions</v>
          </cell>
          <cell r="F327">
            <v>1872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 t="str">
            <v>JamestownR&amp;D Functions</v>
          </cell>
          <cell r="C328" t="str">
            <v>North Central</v>
          </cell>
          <cell r="D328" t="str">
            <v>Jamestown</v>
          </cell>
          <cell r="E328" t="str">
            <v>R&amp;D Functions</v>
          </cell>
          <cell r="F328">
            <v>3957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 t="str">
            <v>LongwoodR&amp;D Functions</v>
          </cell>
          <cell r="C329" t="str">
            <v>North Central</v>
          </cell>
          <cell r="D329" t="str">
            <v>Longwood</v>
          </cell>
          <cell r="E329" t="str">
            <v>R&amp;D Functions</v>
          </cell>
          <cell r="F329">
            <v>2877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Buena VistaR&amp;D Functions</v>
          </cell>
          <cell r="C330" t="str">
            <v>South Central</v>
          </cell>
          <cell r="D330" t="str">
            <v>Buena Vista</v>
          </cell>
          <cell r="E330" t="str">
            <v>R&amp;D Functions</v>
          </cell>
          <cell r="F330">
            <v>3350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B331" t="str">
            <v>ClermontR&amp;D Functions</v>
          </cell>
          <cell r="C331" t="str">
            <v>South Central</v>
          </cell>
          <cell r="D331" t="str">
            <v>Clermont</v>
          </cell>
          <cell r="E331" t="str">
            <v>R&amp;D Functions</v>
          </cell>
          <cell r="F331">
            <v>747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ConwayR&amp;D Functions</v>
          </cell>
          <cell r="C332" t="str">
            <v>South Central</v>
          </cell>
          <cell r="D332" t="str">
            <v>Conway</v>
          </cell>
          <cell r="E332" t="str">
            <v>R&amp;D Functions</v>
          </cell>
          <cell r="F332">
            <v>2523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HighlandsR&amp;D Functions</v>
          </cell>
          <cell r="C333" t="str">
            <v>South Central</v>
          </cell>
          <cell r="D333" t="str">
            <v>Highlands</v>
          </cell>
          <cell r="E333" t="str">
            <v>R&amp;D Functions</v>
          </cell>
          <cell r="F333">
            <v>1617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Lake WalesR&amp;D Functions</v>
          </cell>
          <cell r="C334" t="str">
            <v>South Central</v>
          </cell>
          <cell r="D334" t="str">
            <v>Lake Wales</v>
          </cell>
          <cell r="E334" t="str">
            <v>R&amp;D Functions</v>
          </cell>
          <cell r="F334">
            <v>2975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Winter GardenR&amp;D Functions</v>
          </cell>
          <cell r="C335" t="str">
            <v>South Central</v>
          </cell>
          <cell r="D335" t="str">
            <v>Winter Garden</v>
          </cell>
          <cell r="E335" t="str">
            <v>R&amp;D Functions</v>
          </cell>
          <cell r="F335">
            <v>2281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B336" t="str">
            <v>InvernessR&amp;D Functions</v>
          </cell>
          <cell r="C336" t="str">
            <v>North Coastal</v>
          </cell>
          <cell r="D336" t="str">
            <v>Inverness</v>
          </cell>
          <cell r="E336" t="str">
            <v>R&amp;D Functions</v>
          </cell>
          <cell r="F336">
            <v>1620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B337" t="str">
            <v>MonticelloR&amp;D Functions</v>
          </cell>
          <cell r="C337" t="str">
            <v>North Coastal</v>
          </cell>
          <cell r="D337" t="str">
            <v>Monticello</v>
          </cell>
          <cell r="E337" t="str">
            <v>R&amp;D Functions</v>
          </cell>
          <cell r="F337">
            <v>1154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B338" t="str">
            <v>OcalaR&amp;D Functions</v>
          </cell>
          <cell r="C338" t="str">
            <v>North Coastal</v>
          </cell>
          <cell r="D338" t="str">
            <v>Ocala</v>
          </cell>
          <cell r="E338" t="str">
            <v>R&amp;D Functions</v>
          </cell>
          <cell r="F338">
            <v>1702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Seven SpringsR&amp;D Functions</v>
          </cell>
          <cell r="C339" t="str">
            <v>South Coastal</v>
          </cell>
          <cell r="D339" t="str">
            <v>Seven Springs</v>
          </cell>
          <cell r="E339" t="str">
            <v>R&amp;D Functions</v>
          </cell>
          <cell r="F339">
            <v>2499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B340" t="str">
            <v>ClearwaterR&amp;D Functions</v>
          </cell>
          <cell r="C340" t="str">
            <v>South Coastal</v>
          </cell>
          <cell r="D340" t="str">
            <v>Clearwater</v>
          </cell>
          <cell r="E340" t="str">
            <v>R&amp;D Functions</v>
          </cell>
          <cell r="F340">
            <v>4968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B341" t="str">
            <v>St. PetersburgR&amp;D Functions</v>
          </cell>
          <cell r="C341" t="str">
            <v>South Coastal</v>
          </cell>
          <cell r="D341" t="str">
            <v>St. Petersburg</v>
          </cell>
          <cell r="E341" t="str">
            <v>R&amp;D Functions</v>
          </cell>
          <cell r="F341">
            <v>5485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Tarpon SpringsR&amp;D Functions</v>
          </cell>
          <cell r="C342" t="str">
            <v>South Coastal</v>
          </cell>
          <cell r="D342" t="str">
            <v>Tarpon Springs</v>
          </cell>
          <cell r="E342" t="str">
            <v>R&amp;D Functions</v>
          </cell>
          <cell r="F342">
            <v>1628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WalsinghamR&amp;D Functions</v>
          </cell>
          <cell r="C343" t="str">
            <v>South Coastal</v>
          </cell>
          <cell r="D343" t="str">
            <v>Walsingham</v>
          </cell>
          <cell r="E343" t="str">
            <v>R&amp;D Functions</v>
          </cell>
          <cell r="F343">
            <v>3605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B344" t="str">
            <v>ZephyrhillsR&amp;D Functions</v>
          </cell>
          <cell r="C344" t="str">
            <v>South Coastal</v>
          </cell>
          <cell r="D344" t="str">
            <v>Zephyrhills</v>
          </cell>
          <cell r="E344" t="str">
            <v>R&amp;D Functions</v>
          </cell>
          <cell r="F344">
            <v>941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B345" t="str">
            <v>ApopkaDelinquent Account Processing</v>
          </cell>
          <cell r="C345" t="str">
            <v>North Central</v>
          </cell>
          <cell r="D345" t="str">
            <v>Apopka</v>
          </cell>
          <cell r="E345" t="str">
            <v>Delinquent Account Processing</v>
          </cell>
          <cell r="F345">
            <v>2204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B346" t="str">
            <v>DelandDelinquent Account Processing</v>
          </cell>
          <cell r="C346" t="str">
            <v>North Central</v>
          </cell>
          <cell r="D346" t="str">
            <v>Deland</v>
          </cell>
          <cell r="E346" t="str">
            <v>Delinquent Account Processing</v>
          </cell>
          <cell r="F346">
            <v>1551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JamestownDelinquent Account Processing</v>
          </cell>
          <cell r="C347" t="str">
            <v>North Central</v>
          </cell>
          <cell r="D347" t="str">
            <v>Jamestown</v>
          </cell>
          <cell r="E347" t="str">
            <v>Delinquent Account Processing</v>
          </cell>
          <cell r="F347">
            <v>3792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B348" t="str">
            <v>LongwoodDelinquent Account Processing</v>
          </cell>
          <cell r="C348" t="str">
            <v>North Central</v>
          </cell>
          <cell r="D348" t="str">
            <v>Longwood</v>
          </cell>
          <cell r="E348" t="str">
            <v>Delinquent Account Processing</v>
          </cell>
          <cell r="F348">
            <v>2352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B349" t="str">
            <v>Buena VistaDelinquent Account Processing</v>
          </cell>
          <cell r="C349" t="str">
            <v>South Central</v>
          </cell>
          <cell r="D349" t="str">
            <v>Buena Vista</v>
          </cell>
          <cell r="E349" t="str">
            <v>Delinquent Account Processing</v>
          </cell>
          <cell r="F349">
            <v>1004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B350" t="str">
            <v>ClermontDelinquent Account Processing</v>
          </cell>
          <cell r="C350" t="str">
            <v>South Central</v>
          </cell>
          <cell r="D350" t="str">
            <v>Clermont</v>
          </cell>
          <cell r="E350" t="str">
            <v>Delinquent Account Processing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ConwayDelinquent Account Processing</v>
          </cell>
          <cell r="C351" t="str">
            <v>South Central</v>
          </cell>
          <cell r="D351" t="str">
            <v>Conway</v>
          </cell>
          <cell r="E351" t="str">
            <v>Delinquent Account Processing</v>
          </cell>
          <cell r="F351">
            <v>1286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HighlandsDelinquent Account Processing</v>
          </cell>
          <cell r="C352" t="str">
            <v>South Central</v>
          </cell>
          <cell r="D352" t="str">
            <v>Highlands</v>
          </cell>
          <cell r="E352" t="str">
            <v>Delinquent Account Processing</v>
          </cell>
          <cell r="F352">
            <v>599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B353" t="str">
            <v>Lake WalesDelinquent Account Processing</v>
          </cell>
          <cell r="C353" t="str">
            <v>South Central</v>
          </cell>
          <cell r="D353" t="str">
            <v>Lake Wales</v>
          </cell>
          <cell r="E353" t="str">
            <v>Delinquent Account Processing</v>
          </cell>
          <cell r="F353">
            <v>1219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Winter GardenDelinquent Account Processing</v>
          </cell>
          <cell r="C354" t="str">
            <v>South Central</v>
          </cell>
          <cell r="D354" t="str">
            <v>Winter Garden</v>
          </cell>
          <cell r="E354" t="str">
            <v>Delinquent Account Processing</v>
          </cell>
          <cell r="F354">
            <v>2537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InvernessDelinquent Account Processing</v>
          </cell>
          <cell r="C355" t="str">
            <v>North Coastal</v>
          </cell>
          <cell r="D355" t="str">
            <v>Inverness</v>
          </cell>
          <cell r="E355" t="str">
            <v>Delinquent Account Processing</v>
          </cell>
          <cell r="F355">
            <v>538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MonticelloDelinquent Account Processing</v>
          </cell>
          <cell r="C356" t="str">
            <v>North Coastal</v>
          </cell>
          <cell r="D356" t="str">
            <v>Monticello</v>
          </cell>
          <cell r="E356" t="str">
            <v>Delinquent Account Processing</v>
          </cell>
          <cell r="F356">
            <v>792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OcalaDelinquent Account Processing</v>
          </cell>
          <cell r="C357" t="str">
            <v>North Coastal</v>
          </cell>
          <cell r="D357" t="str">
            <v>Ocala</v>
          </cell>
          <cell r="E357" t="str">
            <v>Delinquent Account Processing</v>
          </cell>
          <cell r="F357">
            <v>753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Seven SpringsDelinquent Account Processing</v>
          </cell>
          <cell r="C358" t="str">
            <v>South Coastal</v>
          </cell>
          <cell r="D358" t="str">
            <v>Seven Springs</v>
          </cell>
          <cell r="E358" t="str">
            <v>Delinquent Account Processing</v>
          </cell>
          <cell r="F358">
            <v>855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ClearwaterDelinquent Account Processing</v>
          </cell>
          <cell r="C359" t="str">
            <v>South Coastal</v>
          </cell>
          <cell r="D359" t="str">
            <v>Clearwater</v>
          </cell>
          <cell r="E359" t="str">
            <v>Delinquent Account Processing</v>
          </cell>
          <cell r="F359">
            <v>2899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St. PetersburgDelinquent Account Processing</v>
          </cell>
          <cell r="C360" t="str">
            <v>South Coastal</v>
          </cell>
          <cell r="D360" t="str">
            <v>St. Petersburg</v>
          </cell>
          <cell r="E360" t="str">
            <v>Delinquent Account Processing</v>
          </cell>
          <cell r="F360">
            <v>3410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Tarpon SpringsDelinquent Account Processing</v>
          </cell>
          <cell r="C361" t="str">
            <v>South Coastal</v>
          </cell>
          <cell r="D361" t="str">
            <v>Tarpon Springs</v>
          </cell>
          <cell r="E361" t="str">
            <v>Delinquent Account Processing</v>
          </cell>
          <cell r="F361">
            <v>882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WalsinghamDelinquent Account Processing</v>
          </cell>
          <cell r="C362" t="str">
            <v>South Coastal</v>
          </cell>
          <cell r="D362" t="str">
            <v>Walsingham</v>
          </cell>
          <cell r="E362" t="str">
            <v>Delinquent Account Processing</v>
          </cell>
          <cell r="F362">
            <v>2219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ZephyrhillsDelinquent Account Processing</v>
          </cell>
          <cell r="C363" t="str">
            <v>South Coastal</v>
          </cell>
          <cell r="D363" t="str">
            <v>Zephyrhills</v>
          </cell>
          <cell r="E363" t="str">
            <v>Delinquent Account Processing</v>
          </cell>
          <cell r="F363">
            <v>317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ingcurves"/>
    </sheetNames>
    <sheetDataSet>
      <sheetData sheetId="0">
        <row r="16">
          <cell r="F16">
            <v>5813</v>
          </cell>
          <cell r="G16" t="str">
            <v>--</v>
          </cell>
        </row>
        <row r="17">
          <cell r="F17">
            <v>8.76</v>
          </cell>
          <cell r="G17" t="str">
            <v>--</v>
          </cell>
        </row>
        <row r="18">
          <cell r="F18">
            <v>100</v>
          </cell>
          <cell r="G18" t="str">
            <v>--</v>
          </cell>
        </row>
        <row r="19">
          <cell r="F19">
            <v>2</v>
          </cell>
          <cell r="G19">
            <v>2</v>
          </cell>
        </row>
        <row r="20">
          <cell r="F20">
            <v>10780</v>
          </cell>
          <cell r="G20">
            <v>7050</v>
          </cell>
        </row>
        <row r="21">
          <cell r="F21">
            <v>4</v>
          </cell>
          <cell r="G21">
            <v>4</v>
          </cell>
        </row>
        <row r="22">
          <cell r="F22">
            <v>0</v>
          </cell>
          <cell r="G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-3 Book-Cash-OC (CORE)"/>
      <sheetName val="VII-Portfolio Status 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-Fl Recap"/>
      <sheetName val="Summary - O&amp;M"/>
      <sheetName val="Summary - Cap"/>
      <sheetName val="Revenue Construction"/>
      <sheetName val="SL Construction"/>
      <sheetName val="Performance"/>
      <sheetName val="DOT"/>
      <sheetName val="OT Support"/>
      <sheetName val="OT"/>
      <sheetName val="Var Exp - O&amp;M"/>
      <sheetName val="Var Exp - Cap"/>
      <sheetName val="Resource Group"/>
      <sheetName val="NCR"/>
      <sheetName val="SCR"/>
      <sheetName val="Coastal"/>
      <sheetName val="DOS"/>
      <sheetName val="Trans"/>
      <sheetName val="Burn Rate"/>
      <sheetName val="2002 - NCW"/>
      <sheetName val="2003 - NCW"/>
      <sheetName val="O&amp;M Support"/>
      <sheetName val="Capital Support"/>
      <sheetName val="Org Adj"/>
      <sheetName val="Org Data"/>
      <sheetName val="2003 SL Data"/>
      <sheetName val="Street Light Unit Data"/>
      <sheetName val="Var Exp - O&amp;M Input"/>
      <sheetName val="Var Exp - Key Points"/>
      <sheetName val="Performance II"/>
      <sheetName val="Other Analysis"/>
      <sheetName val="Var Exp - Capital Input"/>
      <sheetName val="Dec OT"/>
      <sheetName val="Reconciliation"/>
      <sheetName val="Storm Proj Chgs"/>
      <sheetName val="Transform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A5" t="str">
            <v>NORTH CENTRAL REGIONBudget:</v>
          </cell>
          <cell r="B5" t="str">
            <v>60320S</v>
          </cell>
          <cell r="C5" t="str">
            <v>NORTH CENTRAL REGION</v>
          </cell>
          <cell r="D5" t="str">
            <v>Budget:</v>
          </cell>
          <cell r="E5">
            <v>2161743</v>
          </cell>
          <cell r="F5">
            <v>2161743</v>
          </cell>
          <cell r="G5">
            <v>3134272</v>
          </cell>
          <cell r="H5">
            <v>2335147</v>
          </cell>
          <cell r="I5">
            <v>2363192</v>
          </cell>
          <cell r="J5">
            <v>2464996</v>
          </cell>
          <cell r="K5">
            <v>2861738</v>
          </cell>
          <cell r="L5">
            <v>2428994</v>
          </cell>
          <cell r="M5">
            <v>2379131</v>
          </cell>
          <cell r="N5">
            <v>2154758</v>
          </cell>
          <cell r="O5">
            <v>2283910</v>
          </cell>
          <cell r="P5">
            <v>2660505</v>
          </cell>
          <cell r="Q5">
            <v>29390130</v>
          </cell>
          <cell r="R5" t="str">
            <v>Budget:</v>
          </cell>
          <cell r="S5">
            <v>29390130</v>
          </cell>
          <cell r="U5">
            <v>2161743</v>
          </cell>
          <cell r="V5">
            <v>4323486</v>
          </cell>
          <cell r="W5">
            <v>7457758</v>
          </cell>
          <cell r="X5">
            <v>9792905</v>
          </cell>
          <cell r="Y5">
            <v>12156097</v>
          </cell>
          <cell r="Z5">
            <v>14621093</v>
          </cell>
          <cell r="AA5">
            <v>17482831</v>
          </cell>
          <cell r="AB5">
            <v>19911825</v>
          </cell>
          <cell r="AC5">
            <v>22290956</v>
          </cell>
          <cell r="AD5">
            <v>24445714</v>
          </cell>
          <cell r="AE5">
            <v>26729624</v>
          </cell>
          <cell r="AF5">
            <v>29390129</v>
          </cell>
        </row>
        <row r="6">
          <cell r="A6" t="str">
            <v>NORTH CENTRAL REGIONActual:</v>
          </cell>
          <cell r="D6" t="str">
            <v>Actual:</v>
          </cell>
          <cell r="E6">
            <v>1376662</v>
          </cell>
          <cell r="F6">
            <v>2137129</v>
          </cell>
          <cell r="G6">
            <v>3745094</v>
          </cell>
          <cell r="H6">
            <v>2323800</v>
          </cell>
          <cell r="I6">
            <v>2368907</v>
          </cell>
          <cell r="J6">
            <v>2572661</v>
          </cell>
          <cell r="K6">
            <v>3632849</v>
          </cell>
          <cell r="L6">
            <v>339964</v>
          </cell>
          <cell r="M6">
            <v>767368</v>
          </cell>
          <cell r="N6">
            <v>2258572</v>
          </cell>
          <cell r="O6">
            <v>3229432</v>
          </cell>
          <cell r="P6">
            <v>3319584</v>
          </cell>
          <cell r="Q6">
            <v>28072022</v>
          </cell>
          <cell r="R6" t="str">
            <v>Projection:</v>
          </cell>
          <cell r="S6">
            <v>28992631</v>
          </cell>
          <cell r="U6">
            <v>1376662</v>
          </cell>
          <cell r="V6">
            <v>3513791</v>
          </cell>
          <cell r="W6">
            <v>7258885</v>
          </cell>
          <cell r="X6">
            <v>9582685</v>
          </cell>
          <cell r="Y6">
            <v>11951592</v>
          </cell>
          <cell r="Z6">
            <v>14524253</v>
          </cell>
          <cell r="AA6">
            <v>18157102</v>
          </cell>
          <cell r="AB6">
            <v>18497066</v>
          </cell>
          <cell r="AC6">
            <v>19264434</v>
          </cell>
          <cell r="AD6">
            <v>21523006</v>
          </cell>
          <cell r="AE6">
            <v>24752438</v>
          </cell>
          <cell r="AF6">
            <v>28072022</v>
          </cell>
        </row>
        <row r="7">
          <cell r="A7" t="str">
            <v>NORTH CENTRAL REGIONVariance: Fav/(Unfav)</v>
          </cell>
          <cell r="D7" t="str">
            <v>Variance: Fav/(Unfav)</v>
          </cell>
          <cell r="E7">
            <v>785081</v>
          </cell>
          <cell r="F7">
            <v>24614</v>
          </cell>
          <cell r="G7">
            <v>-610822</v>
          </cell>
          <cell r="H7">
            <v>11347</v>
          </cell>
          <cell r="I7">
            <v>-5715</v>
          </cell>
          <cell r="J7">
            <v>-107665</v>
          </cell>
          <cell r="K7">
            <v>-771111</v>
          </cell>
          <cell r="L7">
            <v>2089030</v>
          </cell>
          <cell r="M7">
            <v>1611763</v>
          </cell>
          <cell r="N7">
            <v>-103814</v>
          </cell>
          <cell r="O7">
            <v>-945522</v>
          </cell>
          <cell r="P7">
            <v>-659079</v>
          </cell>
          <cell r="Q7">
            <v>1318108</v>
          </cell>
          <cell r="R7" t="str">
            <v>Variance: Fav/(Unfav)</v>
          </cell>
          <cell r="S7">
            <v>397499</v>
          </cell>
          <cell r="U7">
            <v>785081</v>
          </cell>
          <cell r="V7">
            <v>809695</v>
          </cell>
          <cell r="W7">
            <v>198873</v>
          </cell>
          <cell r="X7">
            <v>210220</v>
          </cell>
          <cell r="Y7">
            <v>204505</v>
          </cell>
          <cell r="Z7">
            <v>96840</v>
          </cell>
          <cell r="AA7">
            <v>-674271</v>
          </cell>
          <cell r="AB7">
            <v>1414759</v>
          </cell>
          <cell r="AC7">
            <v>3026522</v>
          </cell>
          <cell r="AD7">
            <v>2922708</v>
          </cell>
          <cell r="AE7">
            <v>1977186</v>
          </cell>
          <cell r="AF7">
            <v>1318107</v>
          </cell>
        </row>
        <row r="8">
          <cell r="A8" t="str">
            <v>SOUTH CENTRAL REGIONBudget:</v>
          </cell>
          <cell r="B8" t="str">
            <v>60412S</v>
          </cell>
          <cell r="C8" t="str">
            <v>SOUTH CENTRAL REGION</v>
          </cell>
          <cell r="D8" t="str">
            <v>Budget:</v>
          </cell>
          <cell r="E8">
            <v>2833763</v>
          </cell>
          <cell r="F8">
            <v>2881857</v>
          </cell>
          <cell r="G8">
            <v>3733531</v>
          </cell>
          <cell r="H8">
            <v>2913253</v>
          </cell>
          <cell r="I8">
            <v>2800516</v>
          </cell>
          <cell r="J8">
            <v>2874410</v>
          </cell>
          <cell r="K8">
            <v>3305326</v>
          </cell>
          <cell r="L8">
            <v>3176571</v>
          </cell>
          <cell r="M8">
            <v>2868929</v>
          </cell>
          <cell r="N8">
            <v>2769667</v>
          </cell>
          <cell r="O8">
            <v>2619352</v>
          </cell>
          <cell r="P8">
            <v>2840996</v>
          </cell>
          <cell r="Q8">
            <v>35618170</v>
          </cell>
          <cell r="R8" t="str">
            <v>Budget:</v>
          </cell>
          <cell r="S8">
            <v>35618170</v>
          </cell>
          <cell r="U8">
            <v>2833763</v>
          </cell>
          <cell r="V8">
            <v>5715620</v>
          </cell>
          <cell r="W8">
            <v>9449151</v>
          </cell>
          <cell r="X8">
            <v>12362404</v>
          </cell>
          <cell r="Y8">
            <v>15162920</v>
          </cell>
          <cell r="Z8">
            <v>18037330</v>
          </cell>
          <cell r="AA8">
            <v>21342656</v>
          </cell>
          <cell r="AB8">
            <v>24519227</v>
          </cell>
          <cell r="AC8">
            <v>27388156</v>
          </cell>
          <cell r="AD8">
            <v>30157823</v>
          </cell>
          <cell r="AE8">
            <v>32777175</v>
          </cell>
          <cell r="AF8">
            <v>35618171</v>
          </cell>
        </row>
        <row r="9">
          <cell r="A9" t="str">
            <v>SOUTH CENTRAL REGIONActual:</v>
          </cell>
          <cell r="D9" t="str">
            <v>Actual:</v>
          </cell>
          <cell r="E9">
            <v>2384649</v>
          </cell>
          <cell r="F9">
            <v>2943560</v>
          </cell>
          <cell r="G9">
            <v>4549330</v>
          </cell>
          <cell r="H9">
            <v>3779097</v>
          </cell>
          <cell r="I9">
            <v>3522653</v>
          </cell>
          <cell r="J9">
            <v>3462248</v>
          </cell>
          <cell r="K9">
            <v>3734920</v>
          </cell>
          <cell r="L9">
            <v>2162286</v>
          </cell>
          <cell r="M9">
            <v>896492</v>
          </cell>
          <cell r="N9">
            <v>1711996</v>
          </cell>
          <cell r="O9">
            <v>2603824</v>
          </cell>
          <cell r="P9">
            <v>4123905</v>
          </cell>
          <cell r="Q9">
            <v>35874959</v>
          </cell>
          <cell r="R9" t="str">
            <v>Projection:</v>
          </cell>
          <cell r="S9">
            <v>35169897</v>
          </cell>
          <cell r="U9">
            <v>2384649</v>
          </cell>
          <cell r="V9">
            <v>5328209</v>
          </cell>
          <cell r="W9">
            <v>9877539</v>
          </cell>
          <cell r="X9">
            <v>13656636</v>
          </cell>
          <cell r="Y9">
            <v>17179289</v>
          </cell>
          <cell r="Z9">
            <v>20641537</v>
          </cell>
          <cell r="AA9">
            <v>24376457</v>
          </cell>
          <cell r="AB9">
            <v>26538743</v>
          </cell>
          <cell r="AC9">
            <v>27435235</v>
          </cell>
          <cell r="AD9">
            <v>29147231</v>
          </cell>
          <cell r="AE9">
            <v>31751055</v>
          </cell>
          <cell r="AF9">
            <v>35874960</v>
          </cell>
        </row>
        <row r="10">
          <cell r="A10" t="str">
            <v>SOUTH CENTRAL REGIONVariance: Fav/(Unfav)</v>
          </cell>
          <cell r="D10" t="str">
            <v>Variance: Fav/(Unfav)</v>
          </cell>
          <cell r="E10">
            <v>449114</v>
          </cell>
          <cell r="F10">
            <v>-61703</v>
          </cell>
          <cell r="G10">
            <v>-815799</v>
          </cell>
          <cell r="H10">
            <v>-865844</v>
          </cell>
          <cell r="I10">
            <v>-722137</v>
          </cell>
          <cell r="J10">
            <v>-587838</v>
          </cell>
          <cell r="K10">
            <v>-429594</v>
          </cell>
          <cell r="L10">
            <v>1014286</v>
          </cell>
          <cell r="M10">
            <v>1972437</v>
          </cell>
          <cell r="N10">
            <v>1057671</v>
          </cell>
          <cell r="O10">
            <v>15528</v>
          </cell>
          <cell r="P10">
            <v>-1282910</v>
          </cell>
          <cell r="Q10">
            <v>-256789</v>
          </cell>
          <cell r="R10" t="str">
            <v>Variance: Fav/(Unfav)</v>
          </cell>
          <cell r="S10">
            <v>448274</v>
          </cell>
          <cell r="U10">
            <v>449114</v>
          </cell>
          <cell r="V10">
            <v>387411</v>
          </cell>
          <cell r="W10">
            <v>-428388</v>
          </cell>
          <cell r="X10">
            <v>-1294232</v>
          </cell>
          <cell r="Y10">
            <v>-2016369</v>
          </cell>
          <cell r="Z10">
            <v>-2604207</v>
          </cell>
          <cell r="AA10">
            <v>-3033801</v>
          </cell>
          <cell r="AB10">
            <v>-2019515</v>
          </cell>
          <cell r="AC10">
            <v>-47078</v>
          </cell>
          <cell r="AD10">
            <v>1010593</v>
          </cell>
          <cell r="AE10">
            <v>1026121</v>
          </cell>
          <cell r="AF10">
            <v>-256789</v>
          </cell>
        </row>
        <row r="11">
          <cell r="A11" t="str">
            <v>NORTH COASTAL REGIONBudget:</v>
          </cell>
          <cell r="B11" t="str">
            <v>60JY6S</v>
          </cell>
          <cell r="C11" t="str">
            <v>NORTH COASTAL REGION</v>
          </cell>
          <cell r="D11" t="str">
            <v>Budget:</v>
          </cell>
          <cell r="E11">
            <v>1029258</v>
          </cell>
          <cell r="F11">
            <v>1053638</v>
          </cell>
          <cell r="G11">
            <v>1603308</v>
          </cell>
          <cell r="H11">
            <v>1136156</v>
          </cell>
          <cell r="I11">
            <v>1320874</v>
          </cell>
          <cell r="J11">
            <v>1404709</v>
          </cell>
          <cell r="K11">
            <v>1710840</v>
          </cell>
          <cell r="L11">
            <v>1624300</v>
          </cell>
          <cell r="M11">
            <v>1418251</v>
          </cell>
          <cell r="N11">
            <v>1115191</v>
          </cell>
          <cell r="O11">
            <v>1155751</v>
          </cell>
          <cell r="P11">
            <v>1270303</v>
          </cell>
          <cell r="Q11">
            <v>15842578</v>
          </cell>
          <cell r="R11" t="str">
            <v>Budget:</v>
          </cell>
          <cell r="S11">
            <v>15842578</v>
          </cell>
          <cell r="U11">
            <v>1029258</v>
          </cell>
          <cell r="V11">
            <v>2082896</v>
          </cell>
          <cell r="W11">
            <v>3686204</v>
          </cell>
          <cell r="X11">
            <v>4822360</v>
          </cell>
          <cell r="Y11">
            <v>6143234</v>
          </cell>
          <cell r="Z11">
            <v>7547943</v>
          </cell>
          <cell r="AA11">
            <v>9258783</v>
          </cell>
          <cell r="AB11">
            <v>10883083</v>
          </cell>
          <cell r="AC11">
            <v>12301334</v>
          </cell>
          <cell r="AD11">
            <v>13416525</v>
          </cell>
          <cell r="AE11">
            <v>14572276</v>
          </cell>
          <cell r="AF11">
            <v>15842579</v>
          </cell>
        </row>
        <row r="12">
          <cell r="A12" t="str">
            <v>NORTH COASTAL REGIONActual:</v>
          </cell>
          <cell r="D12" t="str">
            <v>Actual:</v>
          </cell>
          <cell r="E12">
            <v>1020493</v>
          </cell>
          <cell r="F12">
            <v>1326747</v>
          </cell>
          <cell r="G12">
            <v>1969940</v>
          </cell>
          <cell r="H12">
            <v>1375567</v>
          </cell>
          <cell r="I12">
            <v>1278735</v>
          </cell>
          <cell r="J12">
            <v>1676222</v>
          </cell>
          <cell r="K12">
            <v>2459964</v>
          </cell>
          <cell r="L12">
            <v>881964</v>
          </cell>
          <cell r="M12">
            <v>886819</v>
          </cell>
          <cell r="N12">
            <v>1569086</v>
          </cell>
          <cell r="O12">
            <v>2158099</v>
          </cell>
          <cell r="P12">
            <v>2641461</v>
          </cell>
          <cell r="Q12">
            <v>19245098</v>
          </cell>
          <cell r="R12" t="str">
            <v>Projection:</v>
          </cell>
          <cell r="S12">
            <v>15218332</v>
          </cell>
          <cell r="U12">
            <v>1020493</v>
          </cell>
          <cell r="V12">
            <v>2347240</v>
          </cell>
          <cell r="W12">
            <v>4317180</v>
          </cell>
          <cell r="X12">
            <v>5692747</v>
          </cell>
          <cell r="Y12">
            <v>6971482</v>
          </cell>
          <cell r="Z12">
            <v>8647704</v>
          </cell>
          <cell r="AA12">
            <v>11107668</v>
          </cell>
          <cell r="AB12">
            <v>11989632</v>
          </cell>
          <cell r="AC12">
            <v>12876451</v>
          </cell>
          <cell r="AD12">
            <v>14445537</v>
          </cell>
          <cell r="AE12">
            <v>16603636</v>
          </cell>
          <cell r="AF12">
            <v>19245097</v>
          </cell>
        </row>
        <row r="13">
          <cell r="A13" t="str">
            <v>NORTH COASTAL REGIONVariance: Fav/(Unfav)</v>
          </cell>
          <cell r="D13" t="str">
            <v>Variance: Fav/(Unfav)</v>
          </cell>
          <cell r="E13">
            <v>8765</v>
          </cell>
          <cell r="F13">
            <v>-273109</v>
          </cell>
          <cell r="G13">
            <v>-366632</v>
          </cell>
          <cell r="H13">
            <v>-239411</v>
          </cell>
          <cell r="I13">
            <v>42139</v>
          </cell>
          <cell r="J13">
            <v>-271513</v>
          </cell>
          <cell r="K13">
            <v>-749125</v>
          </cell>
          <cell r="L13">
            <v>742336</v>
          </cell>
          <cell r="M13">
            <v>531433</v>
          </cell>
          <cell r="N13">
            <v>-453895</v>
          </cell>
          <cell r="O13">
            <v>-1002348</v>
          </cell>
          <cell r="P13">
            <v>-1371158</v>
          </cell>
          <cell r="Q13">
            <v>-3402519</v>
          </cell>
          <cell r="R13" t="str">
            <v>Variance: Fav/(Unfav)</v>
          </cell>
          <cell r="S13">
            <v>624246</v>
          </cell>
          <cell r="U13">
            <v>8765</v>
          </cell>
          <cell r="V13">
            <v>-264344</v>
          </cell>
          <cell r="W13">
            <v>-630976</v>
          </cell>
          <cell r="X13">
            <v>-870387</v>
          </cell>
          <cell r="Y13">
            <v>-828248</v>
          </cell>
          <cell r="Z13">
            <v>-1099761</v>
          </cell>
          <cell r="AA13">
            <v>-1848886</v>
          </cell>
          <cell r="AB13">
            <v>-1106550</v>
          </cell>
          <cell r="AC13">
            <v>-575117</v>
          </cell>
          <cell r="AD13">
            <v>-1029012</v>
          </cell>
          <cell r="AE13">
            <v>-2031360</v>
          </cell>
          <cell r="AF13">
            <v>-3402518</v>
          </cell>
        </row>
        <row r="14">
          <cell r="A14" t="str">
            <v>SOUTH COASTAL REGIONBudget:</v>
          </cell>
          <cell r="B14" t="str">
            <v>60425S</v>
          </cell>
          <cell r="C14" t="str">
            <v>SOUTH COASTAL REGION</v>
          </cell>
          <cell r="D14" t="str">
            <v>Budget:</v>
          </cell>
          <cell r="E14">
            <v>2000603</v>
          </cell>
          <cell r="F14">
            <v>2070954</v>
          </cell>
          <cell r="G14">
            <v>2680122</v>
          </cell>
          <cell r="H14">
            <v>2406972</v>
          </cell>
          <cell r="I14">
            <v>2528481</v>
          </cell>
          <cell r="J14">
            <v>2570123</v>
          </cell>
          <cell r="K14">
            <v>3104975</v>
          </cell>
          <cell r="L14">
            <v>3137013</v>
          </cell>
          <cell r="M14">
            <v>2917742</v>
          </cell>
          <cell r="N14">
            <v>2196274</v>
          </cell>
          <cell r="O14">
            <v>2594877</v>
          </cell>
          <cell r="P14">
            <v>2734297</v>
          </cell>
          <cell r="Q14">
            <v>30942434</v>
          </cell>
          <cell r="R14" t="str">
            <v>Budget:</v>
          </cell>
          <cell r="S14">
            <v>30942434</v>
          </cell>
          <cell r="U14">
            <v>2000603</v>
          </cell>
          <cell r="V14">
            <v>4071557</v>
          </cell>
          <cell r="W14">
            <v>6751679</v>
          </cell>
          <cell r="X14">
            <v>9158651</v>
          </cell>
          <cell r="Y14">
            <v>11687132</v>
          </cell>
          <cell r="Z14">
            <v>14257255</v>
          </cell>
          <cell r="AA14">
            <v>17362230</v>
          </cell>
          <cell r="AB14">
            <v>20499243</v>
          </cell>
          <cell r="AC14">
            <v>23416985</v>
          </cell>
          <cell r="AD14">
            <v>25613259</v>
          </cell>
          <cell r="AE14">
            <v>28208136</v>
          </cell>
          <cell r="AF14">
            <v>30942433</v>
          </cell>
        </row>
        <row r="15">
          <cell r="A15" t="str">
            <v>SOUTH COASTAL REGIONActual:</v>
          </cell>
          <cell r="D15" t="str">
            <v>Actual:</v>
          </cell>
          <cell r="E15">
            <v>2089658</v>
          </cell>
          <cell r="F15">
            <v>1243275</v>
          </cell>
          <cell r="G15">
            <v>4026199</v>
          </cell>
          <cell r="H15">
            <v>2792342</v>
          </cell>
          <cell r="I15">
            <v>3590988</v>
          </cell>
          <cell r="J15">
            <v>3094324</v>
          </cell>
          <cell r="K15">
            <v>4121246</v>
          </cell>
          <cell r="L15">
            <v>2271463</v>
          </cell>
          <cell r="M15">
            <v>1736143</v>
          </cell>
          <cell r="N15">
            <v>1965039</v>
          </cell>
          <cell r="O15">
            <v>2952184</v>
          </cell>
          <cell r="P15">
            <v>5598224</v>
          </cell>
          <cell r="Q15">
            <v>35481086</v>
          </cell>
          <cell r="R15" t="str">
            <v>Projection:</v>
          </cell>
          <cell r="S15">
            <v>31480219</v>
          </cell>
          <cell r="U15">
            <v>2089658</v>
          </cell>
          <cell r="V15">
            <v>3332933</v>
          </cell>
          <cell r="W15">
            <v>7359132</v>
          </cell>
          <cell r="X15">
            <v>10151474</v>
          </cell>
          <cell r="Y15">
            <v>13742462</v>
          </cell>
          <cell r="Z15">
            <v>16836786</v>
          </cell>
          <cell r="AA15">
            <v>20958032</v>
          </cell>
          <cell r="AB15">
            <v>23229495</v>
          </cell>
          <cell r="AC15">
            <v>24965638</v>
          </cell>
          <cell r="AD15">
            <v>26930677</v>
          </cell>
          <cell r="AE15">
            <v>29882861</v>
          </cell>
          <cell r="AF15">
            <v>35481085</v>
          </cell>
        </row>
        <row r="16">
          <cell r="A16" t="str">
            <v>SOUTH COASTAL REGIONVariance: Fav/(Unfav)</v>
          </cell>
          <cell r="D16" t="str">
            <v>Variance: Fav/(Unfav)</v>
          </cell>
          <cell r="E16">
            <v>-89054</v>
          </cell>
          <cell r="F16">
            <v>827679</v>
          </cell>
          <cell r="G16">
            <v>-1346077</v>
          </cell>
          <cell r="H16">
            <v>-385370</v>
          </cell>
          <cell r="I16">
            <v>-1062507</v>
          </cell>
          <cell r="J16">
            <v>-524201</v>
          </cell>
          <cell r="K16">
            <v>-1016271</v>
          </cell>
          <cell r="L16">
            <v>865550</v>
          </cell>
          <cell r="M16">
            <v>1181598</v>
          </cell>
          <cell r="N16">
            <v>231235</v>
          </cell>
          <cell r="O16">
            <v>-357307</v>
          </cell>
          <cell r="P16">
            <v>-2863927</v>
          </cell>
          <cell r="Q16">
            <v>-4538652</v>
          </cell>
          <cell r="R16" t="str">
            <v>Variance: Fav/(Unfav)</v>
          </cell>
          <cell r="S16">
            <v>-537785</v>
          </cell>
          <cell r="U16">
            <v>-89054</v>
          </cell>
          <cell r="V16">
            <v>738625</v>
          </cell>
          <cell r="W16">
            <v>-607452</v>
          </cell>
          <cell r="X16">
            <v>-992822</v>
          </cell>
          <cell r="Y16">
            <v>-2055329</v>
          </cell>
          <cell r="Z16">
            <v>-2579530</v>
          </cell>
          <cell r="AA16">
            <v>-3595801</v>
          </cell>
          <cell r="AB16">
            <v>-2730251</v>
          </cell>
          <cell r="AC16">
            <v>-1548653</v>
          </cell>
          <cell r="AD16">
            <v>-1317418</v>
          </cell>
          <cell r="AE16">
            <v>-1674725</v>
          </cell>
          <cell r="AF16">
            <v>-4538652</v>
          </cell>
        </row>
        <row r="17">
          <cell r="A17" t="str">
            <v>DIST OPS &amp; SUPPORTBudget:</v>
          </cell>
          <cell r="B17" t="str">
            <v>60896S</v>
          </cell>
          <cell r="C17" t="str">
            <v>DIST OPS &amp; SUPPORT</v>
          </cell>
          <cell r="D17" t="str">
            <v>Budget:</v>
          </cell>
          <cell r="E17">
            <v>3900525</v>
          </cell>
          <cell r="F17">
            <v>4652568</v>
          </cell>
          <cell r="G17">
            <v>5287958</v>
          </cell>
          <cell r="H17">
            <v>5359862</v>
          </cell>
          <cell r="I17">
            <v>4961594</v>
          </cell>
          <cell r="J17">
            <v>5384204</v>
          </cell>
          <cell r="K17">
            <v>4484125</v>
          </cell>
          <cell r="L17">
            <v>4268355</v>
          </cell>
          <cell r="M17">
            <v>4187139</v>
          </cell>
          <cell r="N17">
            <v>4872485</v>
          </cell>
          <cell r="O17">
            <v>3931179</v>
          </cell>
          <cell r="P17">
            <v>3816231</v>
          </cell>
          <cell r="Q17">
            <v>55106226</v>
          </cell>
          <cell r="R17" t="str">
            <v>Budget:</v>
          </cell>
          <cell r="S17">
            <v>55106226</v>
          </cell>
          <cell r="U17">
            <v>3900525</v>
          </cell>
          <cell r="V17">
            <v>8553093</v>
          </cell>
          <cell r="W17">
            <v>13841051</v>
          </cell>
          <cell r="X17">
            <v>19200913</v>
          </cell>
          <cell r="Y17">
            <v>24162507</v>
          </cell>
          <cell r="Z17">
            <v>29546711</v>
          </cell>
          <cell r="AA17">
            <v>34030836</v>
          </cell>
          <cell r="AB17">
            <v>38299191</v>
          </cell>
          <cell r="AC17">
            <v>42486330</v>
          </cell>
          <cell r="AD17">
            <v>47358815</v>
          </cell>
          <cell r="AE17">
            <v>51289994</v>
          </cell>
          <cell r="AF17">
            <v>55106225</v>
          </cell>
        </row>
        <row r="18">
          <cell r="A18" t="str">
            <v>DIST OPS &amp; SUPPORTActual:</v>
          </cell>
          <cell r="D18" t="str">
            <v>Actual:</v>
          </cell>
          <cell r="E18">
            <v>2908214</v>
          </cell>
          <cell r="F18">
            <v>4330674</v>
          </cell>
          <cell r="G18">
            <v>5346944</v>
          </cell>
          <cell r="H18">
            <v>5831490</v>
          </cell>
          <cell r="I18">
            <v>5190563</v>
          </cell>
          <cell r="J18">
            <v>4684874</v>
          </cell>
          <cell r="K18">
            <v>4702430</v>
          </cell>
          <cell r="L18">
            <v>3268355</v>
          </cell>
          <cell r="M18">
            <v>3285182</v>
          </cell>
          <cell r="N18">
            <v>3883489</v>
          </cell>
          <cell r="O18">
            <v>3822803</v>
          </cell>
          <cell r="P18">
            <v>8237617</v>
          </cell>
          <cell r="Q18">
            <v>55492636</v>
          </cell>
          <cell r="R18" t="str">
            <v>Projection:</v>
          </cell>
          <cell r="S18">
            <v>55667835</v>
          </cell>
          <cell r="U18">
            <v>2908214</v>
          </cell>
          <cell r="V18">
            <v>7238888</v>
          </cell>
          <cell r="W18">
            <v>12585832</v>
          </cell>
          <cell r="X18">
            <v>18417322</v>
          </cell>
          <cell r="Y18">
            <v>23607885</v>
          </cell>
          <cell r="Z18">
            <v>28292759</v>
          </cell>
          <cell r="AA18">
            <v>32995189</v>
          </cell>
          <cell r="AB18">
            <v>36263544</v>
          </cell>
          <cell r="AC18">
            <v>39548726</v>
          </cell>
          <cell r="AD18">
            <v>43432215</v>
          </cell>
          <cell r="AE18">
            <v>47255018</v>
          </cell>
          <cell r="AF18">
            <v>55492635</v>
          </cell>
        </row>
        <row r="19">
          <cell r="A19" t="str">
            <v>DIST OPS &amp; SUPPORTVariance: Fav/(Unfav)</v>
          </cell>
          <cell r="D19" t="str">
            <v>Variance: Fav/(Unfav)</v>
          </cell>
          <cell r="E19">
            <v>992311</v>
          </cell>
          <cell r="F19">
            <v>321894</v>
          </cell>
          <cell r="G19">
            <v>-58986</v>
          </cell>
          <cell r="H19">
            <v>-471628</v>
          </cell>
          <cell r="I19">
            <v>-228970</v>
          </cell>
          <cell r="J19">
            <v>699330</v>
          </cell>
          <cell r="K19">
            <v>-218304</v>
          </cell>
          <cell r="L19">
            <v>1000000</v>
          </cell>
          <cell r="M19">
            <v>901957</v>
          </cell>
          <cell r="N19">
            <v>988997</v>
          </cell>
          <cell r="O19">
            <v>108376</v>
          </cell>
          <cell r="P19">
            <v>-4421386</v>
          </cell>
          <cell r="Q19">
            <v>-386410</v>
          </cell>
          <cell r="R19" t="str">
            <v>Variance: Fav/(Unfav)</v>
          </cell>
          <cell r="S19">
            <v>-561609</v>
          </cell>
          <cell r="U19">
            <v>992311</v>
          </cell>
          <cell r="V19">
            <v>1314205</v>
          </cell>
          <cell r="W19">
            <v>1255219</v>
          </cell>
          <cell r="X19">
            <v>783591</v>
          </cell>
          <cell r="Y19">
            <v>554621</v>
          </cell>
          <cell r="Z19">
            <v>1253951</v>
          </cell>
          <cell r="AA19">
            <v>1035647</v>
          </cell>
          <cell r="AB19">
            <v>2035647</v>
          </cell>
          <cell r="AC19">
            <v>2937604</v>
          </cell>
          <cell r="AD19">
            <v>3926601</v>
          </cell>
          <cell r="AE19">
            <v>4034977</v>
          </cell>
          <cell r="AF19">
            <v>-386409</v>
          </cell>
        </row>
        <row r="20">
          <cell r="A20" t="str">
            <v>TRANSMISSIONBudget:</v>
          </cell>
          <cell r="B20" t="str">
            <v>60501S</v>
          </cell>
          <cell r="C20" t="str">
            <v>TRANSMISSION</v>
          </cell>
          <cell r="D20" t="str">
            <v>Budget:</v>
          </cell>
          <cell r="E20">
            <v>4101979</v>
          </cell>
          <cell r="F20">
            <v>4380155</v>
          </cell>
          <cell r="G20">
            <v>6653338</v>
          </cell>
          <cell r="H20">
            <v>6445244</v>
          </cell>
          <cell r="I20">
            <v>5380043</v>
          </cell>
          <cell r="J20">
            <v>5923143</v>
          </cell>
          <cell r="K20">
            <v>5351986</v>
          </cell>
          <cell r="L20">
            <v>4282977</v>
          </cell>
          <cell r="M20">
            <v>4279978</v>
          </cell>
          <cell r="N20">
            <v>6187151</v>
          </cell>
          <cell r="O20">
            <v>4067195</v>
          </cell>
          <cell r="P20">
            <v>4953100</v>
          </cell>
          <cell r="Q20">
            <v>62006288</v>
          </cell>
          <cell r="R20" t="str">
            <v>Budget:</v>
          </cell>
          <cell r="S20">
            <v>62006288</v>
          </cell>
          <cell r="U20">
            <v>4101979</v>
          </cell>
          <cell r="V20">
            <v>8482134</v>
          </cell>
          <cell r="W20">
            <v>15135472</v>
          </cell>
          <cell r="X20">
            <v>21580716</v>
          </cell>
          <cell r="Y20">
            <v>26960759</v>
          </cell>
          <cell r="Z20">
            <v>32883902</v>
          </cell>
          <cell r="AA20">
            <v>38235888</v>
          </cell>
          <cell r="AB20">
            <v>42518865</v>
          </cell>
          <cell r="AC20">
            <v>46798843</v>
          </cell>
          <cell r="AD20">
            <v>52985994</v>
          </cell>
          <cell r="AE20">
            <v>57053189</v>
          </cell>
          <cell r="AF20">
            <v>62006289</v>
          </cell>
        </row>
        <row r="21">
          <cell r="A21" t="str">
            <v>TRANSMISSIONActual:</v>
          </cell>
          <cell r="D21" t="str">
            <v>Actual:</v>
          </cell>
          <cell r="E21">
            <v>6696675</v>
          </cell>
          <cell r="F21">
            <v>3748465</v>
          </cell>
          <cell r="G21">
            <v>5278779</v>
          </cell>
          <cell r="H21">
            <v>5600522</v>
          </cell>
          <cell r="I21">
            <v>5882918</v>
          </cell>
          <cell r="J21">
            <v>6154620</v>
          </cell>
          <cell r="K21">
            <v>3587597</v>
          </cell>
          <cell r="L21">
            <v>3802417</v>
          </cell>
          <cell r="M21">
            <v>1794889</v>
          </cell>
          <cell r="N21">
            <v>3463511</v>
          </cell>
          <cell r="O21">
            <v>6558963</v>
          </cell>
          <cell r="P21">
            <v>7690967</v>
          </cell>
          <cell r="Q21">
            <v>60260324</v>
          </cell>
          <cell r="R21" t="str">
            <v>Projection:</v>
          </cell>
          <cell r="S21">
            <v>60506717</v>
          </cell>
          <cell r="U21">
            <v>6696675</v>
          </cell>
          <cell r="V21">
            <v>10445140</v>
          </cell>
          <cell r="W21">
            <v>15723919</v>
          </cell>
          <cell r="X21">
            <v>21324441</v>
          </cell>
          <cell r="Y21">
            <v>27207359</v>
          </cell>
          <cell r="Z21">
            <v>33361979</v>
          </cell>
          <cell r="AA21">
            <v>36949576</v>
          </cell>
          <cell r="AB21">
            <v>40751993</v>
          </cell>
          <cell r="AC21">
            <v>42546882</v>
          </cell>
          <cell r="AD21">
            <v>46010393</v>
          </cell>
          <cell r="AE21">
            <v>52569356</v>
          </cell>
          <cell r="AF21">
            <v>60260323</v>
          </cell>
        </row>
        <row r="22">
          <cell r="A22" t="str">
            <v>TRANSMISSIONVariance: Fav/(Unfav)</v>
          </cell>
          <cell r="D22" t="str">
            <v>Variance: Fav/(Unfav)</v>
          </cell>
          <cell r="E22">
            <v>-2594696</v>
          </cell>
          <cell r="F22">
            <v>631690</v>
          </cell>
          <cell r="G22">
            <v>1374558</v>
          </cell>
          <cell r="H22">
            <v>844722</v>
          </cell>
          <cell r="I22">
            <v>-502875</v>
          </cell>
          <cell r="J22">
            <v>-231478</v>
          </cell>
          <cell r="K22">
            <v>1764389</v>
          </cell>
          <cell r="L22">
            <v>480560</v>
          </cell>
          <cell r="M22">
            <v>2485089</v>
          </cell>
          <cell r="N22">
            <v>2723640</v>
          </cell>
          <cell r="O22">
            <v>-2491769</v>
          </cell>
          <cell r="P22">
            <v>-2737867</v>
          </cell>
          <cell r="Q22">
            <v>1745965</v>
          </cell>
          <cell r="R22" t="str">
            <v>Variance: Fav/(Unfav)</v>
          </cell>
          <cell r="S22">
            <v>1499572</v>
          </cell>
          <cell r="U22">
            <v>-2594696</v>
          </cell>
          <cell r="V22">
            <v>-1963006</v>
          </cell>
          <cell r="W22">
            <v>-588448</v>
          </cell>
          <cell r="X22">
            <v>256274</v>
          </cell>
          <cell r="Y22">
            <v>-246601</v>
          </cell>
          <cell r="Z22">
            <v>-478079</v>
          </cell>
          <cell r="AA22">
            <v>1286310</v>
          </cell>
          <cell r="AB22">
            <v>1766870</v>
          </cell>
          <cell r="AC22">
            <v>4251959</v>
          </cell>
          <cell r="AD22">
            <v>6975599</v>
          </cell>
          <cell r="AE22">
            <v>4483830</v>
          </cell>
          <cell r="AF22">
            <v>1745963</v>
          </cell>
        </row>
        <row r="23">
          <cell r="A23" t="str">
            <v>TRANSMISSION-FPCBudget:</v>
          </cell>
          <cell r="B23" t="str">
            <v>60038S</v>
          </cell>
          <cell r="C23" t="str">
            <v>TRANSMISSION-FPC</v>
          </cell>
          <cell r="D23" t="str">
            <v>Budget: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Budget: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TRANSMISSION-FPCActual:</v>
          </cell>
          <cell r="D24" t="str">
            <v>Actual: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Projection: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TRANSMISSION-FPCVariance: Fav/(Unfav)</v>
          </cell>
          <cell r="D25" t="str">
            <v>Variance: Fav/(Unfav)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>Variance: Fav/(Unfav)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CTE PROJECT MANAGEMENTBudget:</v>
          </cell>
          <cell r="B26" t="str">
            <v>60JE3S</v>
          </cell>
          <cell r="C26" t="str">
            <v>CTE PROJECT MANAGEMENT</v>
          </cell>
          <cell r="D26" t="str">
            <v>Budget:</v>
          </cell>
          <cell r="E26">
            <v>1831078</v>
          </cell>
          <cell r="F26">
            <v>1999374</v>
          </cell>
          <cell r="G26">
            <v>2018183</v>
          </cell>
          <cell r="H26">
            <v>1936988</v>
          </cell>
          <cell r="I26">
            <v>1899208</v>
          </cell>
          <cell r="J26">
            <v>1710859</v>
          </cell>
          <cell r="K26">
            <v>1098695</v>
          </cell>
          <cell r="L26">
            <v>799479</v>
          </cell>
          <cell r="M26">
            <v>775486</v>
          </cell>
          <cell r="N26">
            <v>420566</v>
          </cell>
          <cell r="O26">
            <v>345453</v>
          </cell>
          <cell r="P26">
            <v>346659</v>
          </cell>
          <cell r="Q26">
            <v>15182029</v>
          </cell>
          <cell r="R26" t="str">
            <v>Budget:</v>
          </cell>
          <cell r="S26">
            <v>15182029</v>
          </cell>
          <cell r="U26">
            <v>1831078</v>
          </cell>
          <cell r="V26">
            <v>3830452</v>
          </cell>
          <cell r="W26">
            <v>5848635</v>
          </cell>
          <cell r="X26">
            <v>7785623</v>
          </cell>
          <cell r="Y26">
            <v>9684831</v>
          </cell>
          <cell r="Z26">
            <v>11395690</v>
          </cell>
          <cell r="AA26">
            <v>12494385</v>
          </cell>
          <cell r="AB26">
            <v>13293864</v>
          </cell>
          <cell r="AC26">
            <v>14069350</v>
          </cell>
          <cell r="AD26">
            <v>14489916</v>
          </cell>
          <cell r="AE26">
            <v>14835369</v>
          </cell>
          <cell r="AF26">
            <v>15182028</v>
          </cell>
        </row>
        <row r="27">
          <cell r="A27" t="str">
            <v>CTE PROJECT MANAGEMENTActual:</v>
          </cell>
          <cell r="D27" t="str">
            <v>Actual:</v>
          </cell>
          <cell r="E27">
            <v>950365</v>
          </cell>
          <cell r="F27">
            <v>1223240</v>
          </cell>
          <cell r="G27">
            <v>2989587</v>
          </cell>
          <cell r="H27">
            <v>1787648</v>
          </cell>
          <cell r="I27">
            <v>1711824</v>
          </cell>
          <cell r="J27">
            <v>1106132</v>
          </cell>
          <cell r="K27">
            <v>829661</v>
          </cell>
          <cell r="L27">
            <v>223735</v>
          </cell>
          <cell r="M27">
            <v>16760</v>
          </cell>
          <cell r="N27">
            <v>272945</v>
          </cell>
          <cell r="O27">
            <v>545675</v>
          </cell>
          <cell r="P27">
            <v>458185</v>
          </cell>
          <cell r="Q27">
            <v>12115759</v>
          </cell>
          <cell r="R27" t="str">
            <v>Projection:</v>
          </cell>
          <cell r="S27">
            <v>13887409</v>
          </cell>
          <cell r="U27">
            <v>950365</v>
          </cell>
          <cell r="V27">
            <v>2173605</v>
          </cell>
          <cell r="W27">
            <v>5163192</v>
          </cell>
          <cell r="X27">
            <v>6950840</v>
          </cell>
          <cell r="Y27">
            <v>8662664</v>
          </cell>
          <cell r="Z27">
            <v>9768796</v>
          </cell>
          <cell r="AA27">
            <v>10598457</v>
          </cell>
          <cell r="AB27">
            <v>10822192</v>
          </cell>
          <cell r="AC27">
            <v>10838952</v>
          </cell>
          <cell r="AD27">
            <v>11111897</v>
          </cell>
          <cell r="AE27">
            <v>11657572</v>
          </cell>
          <cell r="AF27">
            <v>12115757</v>
          </cell>
        </row>
        <row r="28">
          <cell r="A28" t="str">
            <v>CTE PROJECT MANAGEMENTVariance: Fav/(Unfav)</v>
          </cell>
          <cell r="D28" t="str">
            <v>Variance: Fav/(Unfav)</v>
          </cell>
          <cell r="E28">
            <v>880713</v>
          </cell>
          <cell r="F28">
            <v>776134</v>
          </cell>
          <cell r="G28">
            <v>-971403</v>
          </cell>
          <cell r="H28">
            <v>149340</v>
          </cell>
          <cell r="I28">
            <v>187384</v>
          </cell>
          <cell r="J28">
            <v>604726</v>
          </cell>
          <cell r="K28">
            <v>269034</v>
          </cell>
          <cell r="L28">
            <v>575744</v>
          </cell>
          <cell r="M28">
            <v>758726</v>
          </cell>
          <cell r="N28">
            <v>147621</v>
          </cell>
          <cell r="O28">
            <v>-200222</v>
          </cell>
          <cell r="P28">
            <v>-111526</v>
          </cell>
          <cell r="Q28">
            <v>3066270</v>
          </cell>
          <cell r="R28" t="str">
            <v>Variance: Fav/(Unfav)</v>
          </cell>
          <cell r="S28">
            <v>1294620</v>
          </cell>
          <cell r="U28">
            <v>880713</v>
          </cell>
          <cell r="V28">
            <v>1656847</v>
          </cell>
          <cell r="W28">
            <v>685444</v>
          </cell>
          <cell r="X28">
            <v>834784</v>
          </cell>
          <cell r="Y28">
            <v>1022168</v>
          </cell>
          <cell r="Z28">
            <v>1626894</v>
          </cell>
          <cell r="AA28">
            <v>1895928</v>
          </cell>
          <cell r="AB28">
            <v>2471672</v>
          </cell>
          <cell r="AC28">
            <v>3230398</v>
          </cell>
          <cell r="AD28">
            <v>3378019</v>
          </cell>
          <cell r="AE28">
            <v>3177797</v>
          </cell>
          <cell r="AF28">
            <v>3066271</v>
          </cell>
        </row>
        <row r="29">
          <cell r="A29" t="str">
            <v>ENERGY DELIVERY ADMINBudget:</v>
          </cell>
          <cell r="B29" t="str">
            <v>60440D</v>
          </cell>
          <cell r="C29" t="str">
            <v>ENERGY DELIVERY ADMIN</v>
          </cell>
          <cell r="D29" t="str">
            <v>Budget:</v>
          </cell>
          <cell r="E29">
            <v>2186858</v>
          </cell>
          <cell r="F29">
            <v>882146</v>
          </cell>
          <cell r="G29">
            <v>2249457</v>
          </cell>
          <cell r="H29">
            <v>2014665</v>
          </cell>
          <cell r="I29">
            <v>884032</v>
          </cell>
          <cell r="J29">
            <v>835183</v>
          </cell>
          <cell r="K29">
            <v>697429</v>
          </cell>
          <cell r="L29">
            <v>485469</v>
          </cell>
          <cell r="M29">
            <v>282228</v>
          </cell>
          <cell r="N29">
            <v>752562</v>
          </cell>
          <cell r="O29">
            <v>596722</v>
          </cell>
          <cell r="P29">
            <v>535998</v>
          </cell>
          <cell r="Q29">
            <v>12402748</v>
          </cell>
          <cell r="R29" t="str">
            <v>Budget:</v>
          </cell>
          <cell r="S29">
            <v>12402748</v>
          </cell>
          <cell r="U29">
            <v>2186858</v>
          </cell>
          <cell r="V29">
            <v>3069004</v>
          </cell>
          <cell r="W29">
            <v>5318461</v>
          </cell>
          <cell r="X29">
            <v>7333126</v>
          </cell>
          <cell r="Y29">
            <v>8217158</v>
          </cell>
          <cell r="Z29">
            <v>9052341</v>
          </cell>
          <cell r="AA29">
            <v>9749770</v>
          </cell>
          <cell r="AB29">
            <v>10235239</v>
          </cell>
          <cell r="AC29">
            <v>10517467</v>
          </cell>
          <cell r="AD29">
            <v>11270029</v>
          </cell>
          <cell r="AE29">
            <v>11866751</v>
          </cell>
          <cell r="AF29">
            <v>12402749</v>
          </cell>
        </row>
        <row r="30">
          <cell r="A30" t="str">
            <v>ENERGY DELIVERY ADMINActual:</v>
          </cell>
          <cell r="D30" t="str">
            <v>Actual:</v>
          </cell>
          <cell r="E30">
            <v>1924979</v>
          </cell>
          <cell r="F30">
            <v>426929</v>
          </cell>
          <cell r="G30">
            <v>2111375</v>
          </cell>
          <cell r="H30">
            <v>2087960</v>
          </cell>
          <cell r="I30">
            <v>1229126</v>
          </cell>
          <cell r="J30">
            <v>464945</v>
          </cell>
          <cell r="K30">
            <v>663966</v>
          </cell>
          <cell r="L30">
            <v>274698</v>
          </cell>
          <cell r="M30">
            <v>275260</v>
          </cell>
          <cell r="N30">
            <v>134085</v>
          </cell>
          <cell r="O30">
            <v>591790</v>
          </cell>
          <cell r="P30">
            <v>3413488</v>
          </cell>
          <cell r="Q30">
            <v>13598602</v>
          </cell>
          <cell r="R30" t="str">
            <v>Projection:</v>
          </cell>
          <cell r="S30">
            <v>10970539</v>
          </cell>
          <cell r="U30">
            <v>1924979</v>
          </cell>
          <cell r="V30">
            <v>2351908</v>
          </cell>
          <cell r="W30">
            <v>4463283</v>
          </cell>
          <cell r="X30">
            <v>6551243</v>
          </cell>
          <cell r="Y30">
            <v>7780369</v>
          </cell>
          <cell r="Z30">
            <v>8245314</v>
          </cell>
          <cell r="AA30">
            <v>8909280</v>
          </cell>
          <cell r="AB30">
            <v>9183978</v>
          </cell>
          <cell r="AC30">
            <v>9459238</v>
          </cell>
          <cell r="AD30">
            <v>9593323</v>
          </cell>
          <cell r="AE30">
            <v>10185113</v>
          </cell>
          <cell r="AF30">
            <v>13598601</v>
          </cell>
        </row>
        <row r="31">
          <cell r="A31" t="str">
            <v>ENERGY DELIVERY ADMINVariance: Fav/(Unfav)</v>
          </cell>
          <cell r="D31" t="str">
            <v>Variance: Fav/(Unfav)</v>
          </cell>
          <cell r="E31">
            <v>261879</v>
          </cell>
          <cell r="F31">
            <v>455217</v>
          </cell>
          <cell r="G31">
            <v>138082</v>
          </cell>
          <cell r="H31">
            <v>-73296</v>
          </cell>
          <cell r="I31">
            <v>-345094</v>
          </cell>
          <cell r="J31">
            <v>370237</v>
          </cell>
          <cell r="K31">
            <v>33463</v>
          </cell>
          <cell r="L31">
            <v>210771</v>
          </cell>
          <cell r="M31">
            <v>6968</v>
          </cell>
          <cell r="N31">
            <v>618477</v>
          </cell>
          <cell r="O31">
            <v>4932</v>
          </cell>
          <cell r="P31">
            <v>-2877490</v>
          </cell>
          <cell r="Q31">
            <v>-1195854</v>
          </cell>
          <cell r="R31" t="str">
            <v>Variance: Fav/(Unfav)</v>
          </cell>
          <cell r="S31">
            <v>1432209</v>
          </cell>
          <cell r="U31">
            <v>261879</v>
          </cell>
          <cell r="V31">
            <v>717096</v>
          </cell>
          <cell r="W31">
            <v>855178</v>
          </cell>
          <cell r="X31">
            <v>781882</v>
          </cell>
          <cell r="Y31">
            <v>436788</v>
          </cell>
          <cell r="Z31">
            <v>807025</v>
          </cell>
          <cell r="AA31">
            <v>840488</v>
          </cell>
          <cell r="AB31">
            <v>1051259</v>
          </cell>
          <cell r="AC31">
            <v>1058227</v>
          </cell>
          <cell r="AD31">
            <v>1676704</v>
          </cell>
          <cell r="AE31">
            <v>1681636</v>
          </cell>
          <cell r="AF31">
            <v>-1195854</v>
          </cell>
        </row>
        <row r="32">
          <cell r="A32" t="str">
            <v>ENERGY DELIVERY SERVICESBudget:</v>
          </cell>
          <cell r="B32" t="str">
            <v>60228S</v>
          </cell>
          <cell r="C32" t="str">
            <v>ENERGY DELIVERY SERVICES</v>
          </cell>
          <cell r="D32" t="str">
            <v>Budget:</v>
          </cell>
          <cell r="E32">
            <v>15409</v>
          </cell>
          <cell r="F32">
            <v>15409</v>
          </cell>
          <cell r="G32">
            <v>15409</v>
          </cell>
          <cell r="H32">
            <v>15409</v>
          </cell>
          <cell r="I32">
            <v>15409</v>
          </cell>
          <cell r="J32">
            <v>15409</v>
          </cell>
          <cell r="K32">
            <v>15409</v>
          </cell>
          <cell r="L32">
            <v>15409</v>
          </cell>
          <cell r="M32">
            <v>15409</v>
          </cell>
          <cell r="N32">
            <v>15409</v>
          </cell>
          <cell r="O32">
            <v>15409</v>
          </cell>
          <cell r="P32">
            <v>15409</v>
          </cell>
          <cell r="Q32">
            <v>184908</v>
          </cell>
          <cell r="R32" t="str">
            <v>Budget:</v>
          </cell>
          <cell r="S32">
            <v>184908</v>
          </cell>
          <cell r="U32">
            <v>15409</v>
          </cell>
          <cell r="V32">
            <v>30818</v>
          </cell>
          <cell r="W32">
            <v>46227</v>
          </cell>
          <cell r="X32">
            <v>61636</v>
          </cell>
          <cell r="Y32">
            <v>77045</v>
          </cell>
          <cell r="Z32">
            <v>92454</v>
          </cell>
          <cell r="AA32">
            <v>107863</v>
          </cell>
          <cell r="AB32">
            <v>123272</v>
          </cell>
          <cell r="AC32">
            <v>138681</v>
          </cell>
          <cell r="AD32">
            <v>154090</v>
          </cell>
          <cell r="AE32">
            <v>169499</v>
          </cell>
          <cell r="AF32">
            <v>184908</v>
          </cell>
        </row>
        <row r="33">
          <cell r="A33" t="str">
            <v>ENERGY DELIVERY SERVICESActual:</v>
          </cell>
          <cell r="D33" t="str">
            <v>Actual:</v>
          </cell>
          <cell r="E33">
            <v>0</v>
          </cell>
          <cell r="F33">
            <v>0</v>
          </cell>
          <cell r="G33">
            <v>14500</v>
          </cell>
          <cell r="H33">
            <v>0</v>
          </cell>
          <cell r="I33">
            <v>0</v>
          </cell>
          <cell r="J33">
            <v>42179</v>
          </cell>
          <cell r="K33">
            <v>0</v>
          </cell>
          <cell r="L33">
            <v>4912</v>
          </cell>
          <cell r="M33">
            <v>0</v>
          </cell>
          <cell r="N33">
            <v>0</v>
          </cell>
          <cell r="O33">
            <v>554</v>
          </cell>
          <cell r="P33">
            <v>43448</v>
          </cell>
          <cell r="Q33">
            <v>105591</v>
          </cell>
          <cell r="R33" t="str">
            <v>Projection:</v>
          </cell>
          <cell r="S33">
            <v>184908</v>
          </cell>
          <cell r="U33">
            <v>0</v>
          </cell>
          <cell r="V33">
            <v>0</v>
          </cell>
          <cell r="W33">
            <v>14500</v>
          </cell>
          <cell r="X33">
            <v>14500</v>
          </cell>
          <cell r="Y33">
            <v>14500</v>
          </cell>
          <cell r="Z33">
            <v>56679</v>
          </cell>
          <cell r="AA33">
            <v>56679</v>
          </cell>
          <cell r="AB33">
            <v>61591</v>
          </cell>
          <cell r="AC33">
            <v>61591</v>
          </cell>
          <cell r="AD33">
            <v>61591</v>
          </cell>
          <cell r="AE33">
            <v>62145</v>
          </cell>
          <cell r="AF33">
            <v>105593</v>
          </cell>
        </row>
        <row r="34">
          <cell r="A34" t="str">
            <v>ENERGY DELIVERY SERVICESVariance: Fav/(Unfav)</v>
          </cell>
          <cell r="D34" t="str">
            <v>Variance: Fav/(Unfav)</v>
          </cell>
          <cell r="E34">
            <v>15409</v>
          </cell>
          <cell r="F34">
            <v>15409</v>
          </cell>
          <cell r="G34">
            <v>909</v>
          </cell>
          <cell r="H34">
            <v>15409</v>
          </cell>
          <cell r="I34">
            <v>15409</v>
          </cell>
          <cell r="J34">
            <v>-26770</v>
          </cell>
          <cell r="K34">
            <v>15409</v>
          </cell>
          <cell r="L34">
            <v>10497</v>
          </cell>
          <cell r="M34">
            <v>15409</v>
          </cell>
          <cell r="N34">
            <v>15409</v>
          </cell>
          <cell r="O34">
            <v>14855</v>
          </cell>
          <cell r="P34">
            <v>-28039</v>
          </cell>
          <cell r="Q34">
            <v>79316</v>
          </cell>
          <cell r="R34" t="str">
            <v>Variance: Fav/(Unfav)</v>
          </cell>
          <cell r="S34">
            <v>0</v>
          </cell>
          <cell r="U34">
            <v>15409</v>
          </cell>
          <cell r="V34">
            <v>30818</v>
          </cell>
          <cell r="W34">
            <v>31727</v>
          </cell>
          <cell r="X34">
            <v>47136</v>
          </cell>
          <cell r="Y34">
            <v>62545</v>
          </cell>
          <cell r="Z34">
            <v>35775</v>
          </cell>
          <cell r="AA34">
            <v>51184</v>
          </cell>
          <cell r="AB34">
            <v>61681</v>
          </cell>
          <cell r="AC34">
            <v>77090</v>
          </cell>
          <cell r="AD34">
            <v>92499</v>
          </cell>
          <cell r="AE34">
            <v>107354</v>
          </cell>
          <cell r="AF34">
            <v>79315</v>
          </cell>
        </row>
        <row r="35">
          <cell r="A35" t="str">
            <v>ED MANAGER BUSINESS OPERATIONSBudget:</v>
          </cell>
          <cell r="B35" t="str">
            <v>60HX6S</v>
          </cell>
          <cell r="C35" t="str">
            <v>ED MANAGER BUSINESS OPERATIONS</v>
          </cell>
          <cell r="D35" t="str">
            <v>Budget: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>Budget: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ED MANAGER BUSINESS OPERATIONSActual:</v>
          </cell>
          <cell r="D36" t="str">
            <v>Actual: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>Projection: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ED MANAGER BUSINESS OPERATIONSVariance: Fav/(Unfav)</v>
          </cell>
          <cell r="D37" t="str">
            <v>Variance: Fav/(Unfav)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Variance: Fav/(Unfav)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FPC - EDBudget:</v>
          </cell>
          <cell r="B38" t="str">
            <v>60FV7D</v>
          </cell>
          <cell r="C38" t="str">
            <v>FPC - ED</v>
          </cell>
          <cell r="D38" t="str">
            <v>Budget: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Budget: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FPC - EDActual:</v>
          </cell>
          <cell r="D39" t="str">
            <v>Actual: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Projection: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FPC - EDVariance: Fav/(Unfav)</v>
          </cell>
          <cell r="D40" t="str">
            <v>Variance: Fav/(Unfav)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Variance: Fav/(Unfav)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C41" t="str">
            <v>Grand</v>
          </cell>
          <cell r="D41" t="str">
            <v>Budget:</v>
          </cell>
          <cell r="E41">
            <v>20061216</v>
          </cell>
          <cell r="F41">
            <v>20097845</v>
          </cell>
          <cell r="G41">
            <v>27375577</v>
          </cell>
          <cell r="H41">
            <v>24563697</v>
          </cell>
          <cell r="I41">
            <v>22153350</v>
          </cell>
          <cell r="J41">
            <v>23183035</v>
          </cell>
          <cell r="K41">
            <v>22630523</v>
          </cell>
          <cell r="L41">
            <v>20218567</v>
          </cell>
          <cell r="M41">
            <v>19124293</v>
          </cell>
          <cell r="N41">
            <v>20484063</v>
          </cell>
          <cell r="O41">
            <v>17609849</v>
          </cell>
          <cell r="P41">
            <v>19173498</v>
          </cell>
          <cell r="Q41">
            <v>256675512</v>
          </cell>
          <cell r="R41" t="str">
            <v>Budget:</v>
          </cell>
          <cell r="S41">
            <v>256675512</v>
          </cell>
          <cell r="T41" t="str">
            <v xml:space="preserve"> </v>
          </cell>
          <cell r="U41">
            <v>20061216</v>
          </cell>
          <cell r="V41">
            <v>40159061</v>
          </cell>
          <cell r="W41">
            <v>67534638</v>
          </cell>
          <cell r="X41">
            <v>92098335</v>
          </cell>
          <cell r="Y41">
            <v>114251685</v>
          </cell>
          <cell r="Z41">
            <v>137434720</v>
          </cell>
          <cell r="AA41">
            <v>160065243</v>
          </cell>
          <cell r="AB41">
            <v>180283810</v>
          </cell>
          <cell r="AC41">
            <v>199408103</v>
          </cell>
          <cell r="AD41">
            <v>219892166</v>
          </cell>
          <cell r="AE41">
            <v>237502015</v>
          </cell>
          <cell r="AF41">
            <v>256675513</v>
          </cell>
        </row>
        <row r="42">
          <cell r="C42" t="str">
            <v>Total</v>
          </cell>
          <cell r="D42" t="str">
            <v>Actual:</v>
          </cell>
          <cell r="E42">
            <v>19351695</v>
          </cell>
          <cell r="F42">
            <v>17380020</v>
          </cell>
          <cell r="G42">
            <v>30031747</v>
          </cell>
          <cell r="H42">
            <v>25578427</v>
          </cell>
          <cell r="I42">
            <v>24775715</v>
          </cell>
          <cell r="J42">
            <v>23258206</v>
          </cell>
          <cell r="K42">
            <v>23732633</v>
          </cell>
          <cell r="L42">
            <v>13229794</v>
          </cell>
          <cell r="M42">
            <v>9658914</v>
          </cell>
          <cell r="N42">
            <v>15258722</v>
          </cell>
          <cell r="O42">
            <v>22463325</v>
          </cell>
          <cell r="P42">
            <v>35526880</v>
          </cell>
          <cell r="Q42">
            <v>260246077</v>
          </cell>
          <cell r="R42" t="str">
            <v>Projection:</v>
          </cell>
          <cell r="S42">
            <v>252078487</v>
          </cell>
          <cell r="U42">
            <v>19351695</v>
          </cell>
          <cell r="V42">
            <v>36731715</v>
          </cell>
          <cell r="W42">
            <v>66763462</v>
          </cell>
          <cell r="X42">
            <v>92341889</v>
          </cell>
          <cell r="Y42">
            <v>117117604</v>
          </cell>
          <cell r="Z42">
            <v>140375810</v>
          </cell>
          <cell r="AA42">
            <v>164108443</v>
          </cell>
          <cell r="AB42">
            <v>177338237</v>
          </cell>
          <cell r="AC42">
            <v>186997151</v>
          </cell>
          <cell r="AD42">
            <v>202255873</v>
          </cell>
          <cell r="AE42">
            <v>224719198</v>
          </cell>
          <cell r="AF42">
            <v>260246078</v>
          </cell>
        </row>
        <row r="43">
          <cell r="D43" t="str">
            <v>Variance: Fav/(Unfav)</v>
          </cell>
          <cell r="E43">
            <v>709521</v>
          </cell>
          <cell r="F43">
            <v>2717825</v>
          </cell>
          <cell r="G43">
            <v>-2656170</v>
          </cell>
          <cell r="H43">
            <v>-1014730</v>
          </cell>
          <cell r="I43">
            <v>-2622366</v>
          </cell>
          <cell r="J43">
            <v>-75171</v>
          </cell>
          <cell r="K43">
            <v>-1102110</v>
          </cell>
          <cell r="L43">
            <v>6988773</v>
          </cell>
          <cell r="M43">
            <v>9465379</v>
          </cell>
          <cell r="N43">
            <v>5225341</v>
          </cell>
          <cell r="O43">
            <v>-4853477</v>
          </cell>
          <cell r="P43">
            <v>-16353382</v>
          </cell>
          <cell r="Q43">
            <v>-3570565</v>
          </cell>
          <cell r="R43" t="str">
            <v>Variance: Fav/(Unfav)</v>
          </cell>
          <cell r="S43">
            <v>4597025</v>
          </cell>
          <cell r="T43">
            <v>0</v>
          </cell>
          <cell r="U43">
            <v>709521</v>
          </cell>
          <cell r="V43">
            <v>3427346</v>
          </cell>
          <cell r="W43">
            <v>771176</v>
          </cell>
          <cell r="X43">
            <v>-243554</v>
          </cell>
          <cell r="Y43">
            <v>-2865920</v>
          </cell>
          <cell r="Z43">
            <v>-2941091</v>
          </cell>
          <cell r="AA43">
            <v>-4043201</v>
          </cell>
          <cell r="AB43">
            <v>2945572</v>
          </cell>
          <cell r="AC43">
            <v>12410951</v>
          </cell>
          <cell r="AD43">
            <v>32699088</v>
          </cell>
          <cell r="AE43">
            <v>50308937</v>
          </cell>
          <cell r="AF43">
            <v>69482435</v>
          </cell>
        </row>
        <row r="48">
          <cell r="A48" t="str">
            <v>NORTH CENTRAL REGIONBudget:</v>
          </cell>
          <cell r="B48" t="str">
            <v>60320S</v>
          </cell>
          <cell r="C48" t="str">
            <v>NORTH CENTRAL REGION</v>
          </cell>
          <cell r="D48" t="str">
            <v>Budget:</v>
          </cell>
          <cell r="E48">
            <v>254154</v>
          </cell>
          <cell r="F48">
            <v>254154</v>
          </cell>
          <cell r="G48">
            <v>254154</v>
          </cell>
          <cell r="H48">
            <v>282841</v>
          </cell>
          <cell r="I48">
            <v>254253</v>
          </cell>
          <cell r="J48">
            <v>254253</v>
          </cell>
          <cell r="K48">
            <v>266888</v>
          </cell>
          <cell r="L48">
            <v>282841</v>
          </cell>
          <cell r="M48">
            <v>254253</v>
          </cell>
          <cell r="N48">
            <v>254253</v>
          </cell>
          <cell r="O48">
            <v>282841</v>
          </cell>
          <cell r="P48">
            <v>295480</v>
          </cell>
          <cell r="Q48">
            <v>3190368</v>
          </cell>
          <cell r="R48" t="str">
            <v>Budget:</v>
          </cell>
          <cell r="S48">
            <v>3190368</v>
          </cell>
          <cell r="U48">
            <v>254154</v>
          </cell>
          <cell r="V48">
            <v>508308</v>
          </cell>
          <cell r="W48">
            <v>762462</v>
          </cell>
          <cell r="X48">
            <v>1045303</v>
          </cell>
          <cell r="Y48">
            <v>1299556</v>
          </cell>
          <cell r="Z48">
            <v>1553809</v>
          </cell>
          <cell r="AA48">
            <v>1820697</v>
          </cell>
          <cell r="AB48">
            <v>2103538</v>
          </cell>
          <cell r="AC48">
            <v>2357791</v>
          </cell>
          <cell r="AD48">
            <v>2612044</v>
          </cell>
          <cell r="AE48">
            <v>2894885</v>
          </cell>
          <cell r="AF48">
            <v>3190365</v>
          </cell>
        </row>
        <row r="49">
          <cell r="A49" t="str">
            <v>NORTH CENTRAL REGIONActual:</v>
          </cell>
          <cell r="D49" t="str">
            <v>Actual:</v>
          </cell>
          <cell r="E49">
            <v>296716</v>
          </cell>
          <cell r="F49">
            <v>153318</v>
          </cell>
          <cell r="G49">
            <v>170500</v>
          </cell>
          <cell r="H49">
            <v>325782</v>
          </cell>
          <cell r="I49">
            <v>199993</v>
          </cell>
          <cell r="J49">
            <v>33287</v>
          </cell>
          <cell r="K49">
            <v>254273</v>
          </cell>
          <cell r="L49">
            <v>77214</v>
          </cell>
          <cell r="M49">
            <v>-23148</v>
          </cell>
          <cell r="N49">
            <v>305484</v>
          </cell>
          <cell r="O49">
            <v>77421</v>
          </cell>
          <cell r="P49">
            <v>357585</v>
          </cell>
          <cell r="Q49">
            <v>2228424</v>
          </cell>
          <cell r="R49" t="str">
            <v>Projection:</v>
          </cell>
          <cell r="S49">
            <v>3190368</v>
          </cell>
          <cell r="U49">
            <v>296716</v>
          </cell>
          <cell r="V49">
            <v>450034</v>
          </cell>
          <cell r="W49">
            <v>620534</v>
          </cell>
          <cell r="X49">
            <v>946316</v>
          </cell>
          <cell r="Y49">
            <v>1146309</v>
          </cell>
          <cell r="Z49">
            <v>1179596</v>
          </cell>
          <cell r="AA49">
            <v>1433869</v>
          </cell>
          <cell r="AB49">
            <v>1511083</v>
          </cell>
          <cell r="AC49">
            <v>1487935</v>
          </cell>
          <cell r="AD49">
            <v>1793419</v>
          </cell>
          <cell r="AE49">
            <v>1870840</v>
          </cell>
          <cell r="AF49">
            <v>2228425</v>
          </cell>
        </row>
        <row r="50">
          <cell r="A50" t="str">
            <v>NORTH CENTRAL REGIONVariance: Fav/(Unfav)</v>
          </cell>
          <cell r="D50" t="str">
            <v>Variance: Fav/(Unfav)</v>
          </cell>
          <cell r="E50">
            <v>-42562</v>
          </cell>
          <cell r="F50">
            <v>100836</v>
          </cell>
          <cell r="G50">
            <v>83655</v>
          </cell>
          <cell r="H50">
            <v>-42941</v>
          </cell>
          <cell r="I50">
            <v>54261</v>
          </cell>
          <cell r="J50">
            <v>220966</v>
          </cell>
          <cell r="K50">
            <v>12616</v>
          </cell>
          <cell r="L50">
            <v>205627</v>
          </cell>
          <cell r="M50">
            <v>277402</v>
          </cell>
          <cell r="N50">
            <v>-51231</v>
          </cell>
          <cell r="O50">
            <v>205420</v>
          </cell>
          <cell r="P50">
            <v>-62105</v>
          </cell>
          <cell r="Q50">
            <v>961944</v>
          </cell>
          <cell r="R50" t="str">
            <v>Variance: Fav/(Unfav)</v>
          </cell>
          <cell r="S50">
            <v>0</v>
          </cell>
          <cell r="U50">
            <v>-42562</v>
          </cell>
          <cell r="V50">
            <v>58274</v>
          </cell>
          <cell r="W50">
            <v>141929</v>
          </cell>
          <cell r="X50">
            <v>98988</v>
          </cell>
          <cell r="Y50">
            <v>153249</v>
          </cell>
          <cell r="Z50">
            <v>374215</v>
          </cell>
          <cell r="AA50">
            <v>386831</v>
          </cell>
          <cell r="AB50">
            <v>592458</v>
          </cell>
          <cell r="AC50">
            <v>869860</v>
          </cell>
          <cell r="AD50">
            <v>818629</v>
          </cell>
          <cell r="AE50">
            <v>1024049</v>
          </cell>
          <cell r="AF50">
            <v>961944</v>
          </cell>
        </row>
        <row r="51">
          <cell r="A51" t="str">
            <v>SOUTH CENTRAL REGIONBudget:</v>
          </cell>
          <cell r="B51" t="str">
            <v>60412S</v>
          </cell>
          <cell r="C51" t="str">
            <v>SOUTH CENTRAL REGION</v>
          </cell>
          <cell r="D51" t="str">
            <v>Budget:</v>
          </cell>
          <cell r="E51">
            <v>656115</v>
          </cell>
          <cell r="F51">
            <v>656289</v>
          </cell>
          <cell r="G51">
            <v>631633</v>
          </cell>
          <cell r="H51">
            <v>605689</v>
          </cell>
          <cell r="I51">
            <v>605518</v>
          </cell>
          <cell r="J51">
            <v>605689</v>
          </cell>
          <cell r="K51">
            <v>621276</v>
          </cell>
          <cell r="L51">
            <v>605344</v>
          </cell>
          <cell r="M51">
            <v>605170</v>
          </cell>
          <cell r="N51">
            <v>605170</v>
          </cell>
          <cell r="O51">
            <v>545463</v>
          </cell>
          <cell r="P51">
            <v>580465</v>
          </cell>
          <cell r="Q51">
            <v>7323822</v>
          </cell>
          <cell r="R51" t="str">
            <v>Budget:</v>
          </cell>
          <cell r="S51">
            <v>7323822</v>
          </cell>
          <cell r="U51">
            <v>656115</v>
          </cell>
          <cell r="V51">
            <v>1312404</v>
          </cell>
          <cell r="W51">
            <v>1944037</v>
          </cell>
          <cell r="X51">
            <v>2549726</v>
          </cell>
          <cell r="Y51">
            <v>3155244</v>
          </cell>
          <cell r="Z51">
            <v>3760933</v>
          </cell>
          <cell r="AA51">
            <v>4382209</v>
          </cell>
          <cell r="AB51">
            <v>4987553</v>
          </cell>
          <cell r="AC51">
            <v>5592723</v>
          </cell>
          <cell r="AD51">
            <v>6197893</v>
          </cell>
          <cell r="AE51">
            <v>6743356</v>
          </cell>
          <cell r="AF51">
            <v>7323821</v>
          </cell>
        </row>
        <row r="52">
          <cell r="A52" t="str">
            <v>SOUTH CENTRAL REGIONActual:</v>
          </cell>
          <cell r="D52" t="str">
            <v>Actual:</v>
          </cell>
          <cell r="E52">
            <v>490405</v>
          </cell>
          <cell r="F52">
            <v>656706</v>
          </cell>
          <cell r="G52">
            <v>321409</v>
          </cell>
          <cell r="H52">
            <v>572552</v>
          </cell>
          <cell r="I52">
            <v>567461</v>
          </cell>
          <cell r="J52">
            <v>731401</v>
          </cell>
          <cell r="K52">
            <v>415035</v>
          </cell>
          <cell r="L52">
            <v>307440</v>
          </cell>
          <cell r="M52">
            <v>159219</v>
          </cell>
          <cell r="N52">
            <v>221856</v>
          </cell>
          <cell r="O52">
            <v>292454</v>
          </cell>
          <cell r="P52">
            <v>599691</v>
          </cell>
          <cell r="Q52">
            <v>5335630</v>
          </cell>
          <cell r="R52" t="str">
            <v>Projection:</v>
          </cell>
          <cell r="S52">
            <v>7323822</v>
          </cell>
          <cell r="U52">
            <v>490405</v>
          </cell>
          <cell r="V52">
            <v>1147111</v>
          </cell>
          <cell r="W52">
            <v>1468520</v>
          </cell>
          <cell r="X52">
            <v>2041072</v>
          </cell>
          <cell r="Y52">
            <v>2608533</v>
          </cell>
          <cell r="Z52">
            <v>3339934</v>
          </cell>
          <cell r="AA52">
            <v>3754969</v>
          </cell>
          <cell r="AB52">
            <v>4062409</v>
          </cell>
          <cell r="AC52">
            <v>4221628</v>
          </cell>
          <cell r="AD52">
            <v>4443484</v>
          </cell>
          <cell r="AE52">
            <v>4735938</v>
          </cell>
          <cell r="AF52">
            <v>5335629</v>
          </cell>
        </row>
        <row r="53">
          <cell r="A53" t="str">
            <v>SOUTH CENTRAL REGIONVariance: Fav/(Unfav)</v>
          </cell>
          <cell r="D53" t="str">
            <v>Variance: Fav/(Unfav)</v>
          </cell>
          <cell r="E53">
            <v>165709</v>
          </cell>
          <cell r="F53">
            <v>-417</v>
          </cell>
          <cell r="G53">
            <v>310225</v>
          </cell>
          <cell r="H53">
            <v>33137</v>
          </cell>
          <cell r="I53">
            <v>38057</v>
          </cell>
          <cell r="J53">
            <v>-125711</v>
          </cell>
          <cell r="K53">
            <v>206241</v>
          </cell>
          <cell r="L53">
            <v>297904</v>
          </cell>
          <cell r="M53">
            <v>445951</v>
          </cell>
          <cell r="N53">
            <v>383314</v>
          </cell>
          <cell r="O53">
            <v>253010</v>
          </cell>
          <cell r="P53">
            <v>-19227</v>
          </cell>
          <cell r="Q53">
            <v>1988192</v>
          </cell>
          <cell r="R53" t="str">
            <v>Variance: Fav/(Unfav)</v>
          </cell>
          <cell r="S53">
            <v>0</v>
          </cell>
          <cell r="U53">
            <v>165709</v>
          </cell>
          <cell r="V53">
            <v>165292</v>
          </cell>
          <cell r="W53">
            <v>475517</v>
          </cell>
          <cell r="X53">
            <v>508654</v>
          </cell>
          <cell r="Y53">
            <v>546711</v>
          </cell>
          <cell r="Z53">
            <v>421000</v>
          </cell>
          <cell r="AA53">
            <v>627241</v>
          </cell>
          <cell r="AB53">
            <v>925145</v>
          </cell>
          <cell r="AC53">
            <v>1371096</v>
          </cell>
          <cell r="AD53">
            <v>1754410</v>
          </cell>
          <cell r="AE53">
            <v>2007420</v>
          </cell>
          <cell r="AF53">
            <v>1988193</v>
          </cell>
        </row>
        <row r="54">
          <cell r="A54" t="str">
            <v>NORTH COASTAL REGIONBudget:</v>
          </cell>
          <cell r="B54" t="str">
            <v>60JY6S</v>
          </cell>
          <cell r="C54" t="str">
            <v>NORTH COASTAL REGION</v>
          </cell>
          <cell r="D54" t="str">
            <v>Budget:</v>
          </cell>
          <cell r="E54">
            <v>99918</v>
          </cell>
          <cell r="F54">
            <v>103167</v>
          </cell>
          <cell r="G54">
            <v>106415</v>
          </cell>
          <cell r="H54">
            <v>114480</v>
          </cell>
          <cell r="I54">
            <v>108744</v>
          </cell>
          <cell r="J54">
            <v>104360</v>
          </cell>
          <cell r="K54">
            <v>111374</v>
          </cell>
          <cell r="L54">
            <v>109169</v>
          </cell>
          <cell r="M54">
            <v>105497</v>
          </cell>
          <cell r="N54">
            <v>109671</v>
          </cell>
          <cell r="O54">
            <v>114480</v>
          </cell>
          <cell r="P54">
            <v>118248</v>
          </cell>
          <cell r="Q54">
            <v>1305523</v>
          </cell>
          <cell r="R54" t="str">
            <v>Budget:</v>
          </cell>
          <cell r="S54">
            <v>1305523</v>
          </cell>
          <cell r="U54">
            <v>99918</v>
          </cell>
          <cell r="V54">
            <v>203085</v>
          </cell>
          <cell r="W54">
            <v>309500</v>
          </cell>
          <cell r="X54">
            <v>423980</v>
          </cell>
          <cell r="Y54">
            <v>532724</v>
          </cell>
          <cell r="Z54">
            <v>637084</v>
          </cell>
          <cell r="AA54">
            <v>748458</v>
          </cell>
          <cell r="AB54">
            <v>857627</v>
          </cell>
          <cell r="AC54">
            <v>963124</v>
          </cell>
          <cell r="AD54">
            <v>1072795</v>
          </cell>
          <cell r="AE54">
            <v>1187275</v>
          </cell>
          <cell r="AF54">
            <v>1305523</v>
          </cell>
        </row>
        <row r="55">
          <cell r="A55" t="str">
            <v>NORTH COASTAL REGIONActual:</v>
          </cell>
          <cell r="D55" t="str">
            <v>Actual:</v>
          </cell>
          <cell r="E55">
            <v>75984</v>
          </cell>
          <cell r="F55">
            <v>70665</v>
          </cell>
          <cell r="G55">
            <v>53397</v>
          </cell>
          <cell r="H55">
            <v>88179</v>
          </cell>
          <cell r="I55">
            <v>71268</v>
          </cell>
          <cell r="J55">
            <v>127115</v>
          </cell>
          <cell r="K55">
            <v>129275</v>
          </cell>
          <cell r="L55">
            <v>14441</v>
          </cell>
          <cell r="M55">
            <v>17553</v>
          </cell>
          <cell r="N55">
            <v>76594</v>
          </cell>
          <cell r="O55">
            <v>66917</v>
          </cell>
          <cell r="P55">
            <v>132265</v>
          </cell>
          <cell r="Q55">
            <v>923653</v>
          </cell>
          <cell r="R55" t="str">
            <v>Projection:</v>
          </cell>
          <cell r="S55">
            <v>1305523</v>
          </cell>
          <cell r="U55">
            <v>75984</v>
          </cell>
          <cell r="V55">
            <v>146649</v>
          </cell>
          <cell r="W55">
            <v>200046</v>
          </cell>
          <cell r="X55">
            <v>288225</v>
          </cell>
          <cell r="Y55">
            <v>359493</v>
          </cell>
          <cell r="Z55">
            <v>486608</v>
          </cell>
          <cell r="AA55">
            <v>615883</v>
          </cell>
          <cell r="AB55">
            <v>630324</v>
          </cell>
          <cell r="AC55">
            <v>647877</v>
          </cell>
          <cell r="AD55">
            <v>724471</v>
          </cell>
          <cell r="AE55">
            <v>791388</v>
          </cell>
          <cell r="AF55">
            <v>923653</v>
          </cell>
        </row>
        <row r="56">
          <cell r="A56" t="str">
            <v>NORTH COASTAL REGIONVariance: Fav/(Unfav)</v>
          </cell>
          <cell r="D56" t="str">
            <v>Variance: Fav/(Unfav)</v>
          </cell>
          <cell r="E56">
            <v>23934</v>
          </cell>
          <cell r="F56">
            <v>32502</v>
          </cell>
          <cell r="G56">
            <v>53018</v>
          </cell>
          <cell r="H56">
            <v>26301</v>
          </cell>
          <cell r="I56">
            <v>37476</v>
          </cell>
          <cell r="J56">
            <v>-22755</v>
          </cell>
          <cell r="K56">
            <v>-17902</v>
          </cell>
          <cell r="L56">
            <v>94728</v>
          </cell>
          <cell r="M56">
            <v>87943</v>
          </cell>
          <cell r="N56">
            <v>33077</v>
          </cell>
          <cell r="O56">
            <v>47564</v>
          </cell>
          <cell r="P56">
            <v>-14016</v>
          </cell>
          <cell r="Q56">
            <v>381871</v>
          </cell>
          <cell r="R56" t="str">
            <v>Variance: Fav/(Unfav)</v>
          </cell>
          <cell r="S56">
            <v>0</v>
          </cell>
          <cell r="U56">
            <v>23934</v>
          </cell>
          <cell r="V56">
            <v>56436</v>
          </cell>
          <cell r="W56">
            <v>109454</v>
          </cell>
          <cell r="X56">
            <v>135755</v>
          </cell>
          <cell r="Y56">
            <v>173231</v>
          </cell>
          <cell r="Z56">
            <v>150476</v>
          </cell>
          <cell r="AA56">
            <v>132574</v>
          </cell>
          <cell r="AB56">
            <v>227302</v>
          </cell>
          <cell r="AC56">
            <v>315245</v>
          </cell>
          <cell r="AD56">
            <v>348322</v>
          </cell>
          <cell r="AE56">
            <v>395886</v>
          </cell>
          <cell r="AF56">
            <v>381870</v>
          </cell>
        </row>
        <row r="57">
          <cell r="A57" t="str">
            <v>SOUTH COASTAL REGIONBudget:</v>
          </cell>
          <cell r="B57" t="str">
            <v>60425S</v>
          </cell>
          <cell r="C57" t="str">
            <v>SOUTH COASTAL REGION</v>
          </cell>
          <cell r="D57" t="str">
            <v>Budget:</v>
          </cell>
          <cell r="E57">
            <v>319445</v>
          </cell>
          <cell r="F57">
            <v>336549</v>
          </cell>
          <cell r="G57">
            <v>353653</v>
          </cell>
          <cell r="H57">
            <v>363441</v>
          </cell>
          <cell r="I57">
            <v>336907</v>
          </cell>
          <cell r="J57">
            <v>309894</v>
          </cell>
          <cell r="K57">
            <v>327001</v>
          </cell>
          <cell r="L57">
            <v>309894</v>
          </cell>
          <cell r="M57">
            <v>327123</v>
          </cell>
          <cell r="N57">
            <v>363441</v>
          </cell>
          <cell r="O57">
            <v>363441</v>
          </cell>
          <cell r="P57">
            <v>370762</v>
          </cell>
          <cell r="Q57">
            <v>4081552</v>
          </cell>
          <cell r="R57" t="str">
            <v>Budget:</v>
          </cell>
          <cell r="S57">
            <v>4081552</v>
          </cell>
          <cell r="U57">
            <v>319445</v>
          </cell>
          <cell r="V57">
            <v>655994</v>
          </cell>
          <cell r="W57">
            <v>1009647</v>
          </cell>
          <cell r="X57">
            <v>1373088</v>
          </cell>
          <cell r="Y57">
            <v>1709995</v>
          </cell>
          <cell r="Z57">
            <v>2019889</v>
          </cell>
          <cell r="AA57">
            <v>2346890</v>
          </cell>
          <cell r="AB57">
            <v>2656784</v>
          </cell>
          <cell r="AC57">
            <v>2983907</v>
          </cell>
          <cell r="AD57">
            <v>3347348</v>
          </cell>
          <cell r="AE57">
            <v>3710789</v>
          </cell>
          <cell r="AF57">
            <v>4081551</v>
          </cell>
        </row>
        <row r="58">
          <cell r="A58" t="str">
            <v>SOUTH COASTAL REGIONActual:</v>
          </cell>
          <cell r="D58" t="str">
            <v>Actual:</v>
          </cell>
          <cell r="E58">
            <v>272689</v>
          </cell>
          <cell r="F58">
            <v>291680</v>
          </cell>
          <cell r="G58">
            <v>526440</v>
          </cell>
          <cell r="H58">
            <v>374219</v>
          </cell>
          <cell r="I58">
            <v>571985</v>
          </cell>
          <cell r="J58">
            <v>387264</v>
          </cell>
          <cell r="K58">
            <v>429690</v>
          </cell>
          <cell r="L58">
            <v>249827</v>
          </cell>
          <cell r="M58">
            <v>333691</v>
          </cell>
          <cell r="N58">
            <v>139074</v>
          </cell>
          <cell r="O58">
            <v>221616</v>
          </cell>
          <cell r="P58">
            <v>475877</v>
          </cell>
          <cell r="Q58">
            <v>4274051</v>
          </cell>
          <cell r="R58" t="str">
            <v>Projection:</v>
          </cell>
          <cell r="S58">
            <v>4081552</v>
          </cell>
          <cell r="U58">
            <v>272689</v>
          </cell>
          <cell r="V58">
            <v>564369</v>
          </cell>
          <cell r="W58">
            <v>1090809</v>
          </cell>
          <cell r="X58">
            <v>1465028</v>
          </cell>
          <cell r="Y58">
            <v>2037013</v>
          </cell>
          <cell r="Z58">
            <v>2424277</v>
          </cell>
          <cell r="AA58">
            <v>2853967</v>
          </cell>
          <cell r="AB58">
            <v>3103794</v>
          </cell>
          <cell r="AC58">
            <v>3437485</v>
          </cell>
          <cell r="AD58">
            <v>3576559</v>
          </cell>
          <cell r="AE58">
            <v>3798175</v>
          </cell>
          <cell r="AF58">
            <v>4274052</v>
          </cell>
        </row>
        <row r="59">
          <cell r="A59" t="str">
            <v>SOUTH COASTAL REGIONVariance: Fav/(Unfav)</v>
          </cell>
          <cell r="D59" t="str">
            <v>Variance: Fav/(Unfav)</v>
          </cell>
          <cell r="E59">
            <v>46757</v>
          </cell>
          <cell r="F59">
            <v>44869</v>
          </cell>
          <cell r="G59">
            <v>-172787</v>
          </cell>
          <cell r="H59">
            <v>-10778</v>
          </cell>
          <cell r="I59">
            <v>-235078</v>
          </cell>
          <cell r="J59">
            <v>-77370</v>
          </cell>
          <cell r="K59">
            <v>-102689</v>
          </cell>
          <cell r="L59">
            <v>60067</v>
          </cell>
          <cell r="M59">
            <v>-6567</v>
          </cell>
          <cell r="N59">
            <v>224367</v>
          </cell>
          <cell r="O59">
            <v>141826</v>
          </cell>
          <cell r="P59">
            <v>-105115</v>
          </cell>
          <cell r="Q59">
            <v>-192499</v>
          </cell>
          <cell r="R59" t="str">
            <v>Variance: Fav/(Unfav)</v>
          </cell>
          <cell r="S59">
            <v>0</v>
          </cell>
          <cell r="U59">
            <v>46757</v>
          </cell>
          <cell r="V59">
            <v>91626</v>
          </cell>
          <cell r="W59">
            <v>-81161</v>
          </cell>
          <cell r="X59">
            <v>-91939</v>
          </cell>
          <cell r="Y59">
            <v>-327017</v>
          </cell>
          <cell r="Z59">
            <v>-404387</v>
          </cell>
          <cell r="AA59">
            <v>-507076</v>
          </cell>
          <cell r="AB59">
            <v>-447009</v>
          </cell>
          <cell r="AC59">
            <v>-453576</v>
          </cell>
          <cell r="AD59">
            <v>-229209</v>
          </cell>
          <cell r="AE59">
            <v>-87383</v>
          </cell>
          <cell r="AF59">
            <v>-192498</v>
          </cell>
        </row>
        <row r="60">
          <cell r="C60" t="str">
            <v>Grand</v>
          </cell>
          <cell r="D60" t="str">
            <v>Budget:</v>
          </cell>
          <cell r="E60">
            <v>1329632</v>
          </cell>
          <cell r="F60">
            <v>1350159</v>
          </cell>
          <cell r="G60">
            <v>1345855</v>
          </cell>
          <cell r="H60">
            <v>1366452</v>
          </cell>
          <cell r="I60">
            <v>1305423</v>
          </cell>
          <cell r="J60">
            <v>1274196</v>
          </cell>
          <cell r="K60">
            <v>1326539</v>
          </cell>
          <cell r="L60">
            <v>1307248</v>
          </cell>
          <cell r="M60">
            <v>1292043</v>
          </cell>
          <cell r="N60">
            <v>1332536</v>
          </cell>
          <cell r="O60">
            <v>1306226</v>
          </cell>
          <cell r="P60">
            <v>1364955</v>
          </cell>
          <cell r="Q60">
            <v>15901265</v>
          </cell>
          <cell r="R60" t="str">
            <v>Budget:</v>
          </cell>
          <cell r="S60">
            <v>15901265</v>
          </cell>
        </row>
        <row r="61">
          <cell r="C61" t="str">
            <v>Total</v>
          </cell>
          <cell r="D61" t="str">
            <v>Actual:</v>
          </cell>
          <cell r="E61">
            <v>1135794</v>
          </cell>
          <cell r="F61">
            <v>1172369</v>
          </cell>
          <cell r="G61">
            <v>1071745</v>
          </cell>
          <cell r="H61">
            <v>1360732</v>
          </cell>
          <cell r="I61">
            <v>1410707</v>
          </cell>
          <cell r="J61">
            <v>1279067</v>
          </cell>
          <cell r="K61">
            <v>1228273</v>
          </cell>
          <cell r="L61">
            <v>648923</v>
          </cell>
          <cell r="M61">
            <v>487315</v>
          </cell>
          <cell r="N61">
            <v>743009</v>
          </cell>
          <cell r="O61">
            <v>658407</v>
          </cell>
          <cell r="P61">
            <v>1565417</v>
          </cell>
          <cell r="Q61">
            <v>12761758</v>
          </cell>
          <cell r="R61" t="str">
            <v>Projection:</v>
          </cell>
          <cell r="S61">
            <v>15901265</v>
          </cell>
        </row>
        <row r="62">
          <cell r="D62" t="str">
            <v>Variance: Fav/(Unfav)</v>
          </cell>
          <cell r="E62">
            <v>193838</v>
          </cell>
          <cell r="F62">
            <v>177790</v>
          </cell>
          <cell r="G62">
            <v>274110</v>
          </cell>
          <cell r="H62">
            <v>5720</v>
          </cell>
          <cell r="I62">
            <v>-105284</v>
          </cell>
          <cell r="J62">
            <v>-4870</v>
          </cell>
          <cell r="K62">
            <v>98266</v>
          </cell>
          <cell r="L62">
            <v>658325</v>
          </cell>
          <cell r="M62">
            <v>804729</v>
          </cell>
          <cell r="N62">
            <v>589528</v>
          </cell>
          <cell r="O62">
            <v>647819</v>
          </cell>
          <cell r="P62">
            <v>-200462</v>
          </cell>
          <cell r="Q62">
            <v>3139507</v>
          </cell>
          <cell r="R62" t="str">
            <v>Variance: Fav/(Unfav)</v>
          </cell>
          <cell r="S62">
            <v>0</v>
          </cell>
          <cell r="AA62" t="str">
            <v xml:space="preserve"> </v>
          </cell>
        </row>
        <row r="67">
          <cell r="A67" t="str">
            <v>NORTH CENTRAL REGIONBudget Units:</v>
          </cell>
          <cell r="B67" t="str">
            <v>60413S</v>
          </cell>
          <cell r="C67" t="str">
            <v>NORTH CENTRAL REGION</v>
          </cell>
          <cell r="D67" t="str">
            <v>Budget Units:</v>
          </cell>
          <cell r="E67">
            <v>328.61908456167572</v>
          </cell>
          <cell r="F67">
            <v>328.61908456167572</v>
          </cell>
          <cell r="G67">
            <v>328.61908456167572</v>
          </cell>
          <cell r="H67">
            <v>365.71114559089733</v>
          </cell>
          <cell r="I67">
            <v>328.74709076803725</v>
          </cell>
          <cell r="J67">
            <v>328.74709076803725</v>
          </cell>
          <cell r="K67">
            <v>345.08404447892423</v>
          </cell>
          <cell r="L67">
            <v>365.71114559089733</v>
          </cell>
          <cell r="M67">
            <v>328.74709076803725</v>
          </cell>
          <cell r="N67">
            <v>328.74709076803725</v>
          </cell>
          <cell r="O67">
            <v>365.71114559089733</v>
          </cell>
          <cell r="P67">
            <v>382.05327126971815</v>
          </cell>
          <cell r="Q67">
            <v>4125.1202482544613</v>
          </cell>
          <cell r="R67" t="str">
            <v>Budget:</v>
          </cell>
          <cell r="S67">
            <v>4125.1202482544613</v>
          </cell>
          <cell r="U67">
            <v>328.61908456167572</v>
          </cell>
          <cell r="V67">
            <v>657.23816912335144</v>
          </cell>
          <cell r="W67">
            <v>985.85725368502722</v>
          </cell>
          <cell r="X67">
            <v>1351.5683992759245</v>
          </cell>
          <cell r="Y67">
            <v>1680.3154900439617</v>
          </cell>
          <cell r="Z67">
            <v>2009.0625808119989</v>
          </cell>
          <cell r="AA67">
            <v>2354.1466252909231</v>
          </cell>
          <cell r="AB67">
            <v>2719.8577708818202</v>
          </cell>
          <cell r="AC67">
            <v>3048.6048616498574</v>
          </cell>
          <cell r="AD67">
            <v>3377.3519524178946</v>
          </cell>
          <cell r="AE67">
            <v>3743.0630980087917</v>
          </cell>
          <cell r="AF67">
            <v>4125.1163692785103</v>
          </cell>
        </row>
        <row r="68">
          <cell r="A68" t="str">
            <v>NORTH CENTRAL REGIONActual Units:</v>
          </cell>
          <cell r="D68" t="str">
            <v>Actual Units:</v>
          </cell>
          <cell r="E68">
            <v>215</v>
          </cell>
          <cell r="F68">
            <v>182</v>
          </cell>
          <cell r="G68">
            <v>471</v>
          </cell>
          <cell r="H68">
            <v>517</v>
          </cell>
          <cell r="I68">
            <v>224</v>
          </cell>
          <cell r="J68">
            <v>38</v>
          </cell>
          <cell r="K68">
            <v>125</v>
          </cell>
          <cell r="L68">
            <v>285</v>
          </cell>
          <cell r="M68">
            <v>131</v>
          </cell>
          <cell r="N68">
            <v>217</v>
          </cell>
          <cell r="O68">
            <v>150</v>
          </cell>
          <cell r="P68">
            <v>251</v>
          </cell>
          <cell r="Q68">
            <v>2806</v>
          </cell>
          <cell r="R68" t="str">
            <v>Projection:</v>
          </cell>
          <cell r="S68">
            <v>2785</v>
          </cell>
          <cell r="T68">
            <v>4241</v>
          </cell>
          <cell r="U68">
            <v>215</v>
          </cell>
          <cell r="V68">
            <v>397</v>
          </cell>
          <cell r="W68">
            <v>868</v>
          </cell>
          <cell r="X68">
            <v>1385</v>
          </cell>
          <cell r="Y68">
            <v>1609</v>
          </cell>
          <cell r="Z68">
            <v>1647</v>
          </cell>
          <cell r="AA68">
            <v>1772</v>
          </cell>
          <cell r="AB68">
            <v>2057</v>
          </cell>
          <cell r="AC68">
            <v>2188</v>
          </cell>
          <cell r="AD68">
            <v>2405</v>
          </cell>
          <cell r="AE68">
            <v>2555</v>
          </cell>
          <cell r="AF68">
            <v>2806</v>
          </cell>
        </row>
        <row r="69">
          <cell r="A69" t="str">
            <v>NORTH CENTRAL REGIONVariance: Fav/(Unfav)</v>
          </cell>
          <cell r="D69" t="str">
            <v>Variance: Fav/(Unfav)</v>
          </cell>
          <cell r="E69">
            <v>113.61908456167572</v>
          </cell>
          <cell r="F69">
            <v>146.61908456167572</v>
          </cell>
          <cell r="G69">
            <v>-142.38091543832428</v>
          </cell>
          <cell r="H69">
            <v>-151.28885440910267</v>
          </cell>
          <cell r="I69">
            <v>104.74709076803725</v>
          </cell>
          <cell r="J69">
            <v>290.74709076803725</v>
          </cell>
          <cell r="K69">
            <v>220.08404447892423</v>
          </cell>
          <cell r="L69">
            <v>80.711145590897331</v>
          </cell>
          <cell r="M69">
            <v>197.74709076803725</v>
          </cell>
          <cell r="N69">
            <v>111.74709076803725</v>
          </cell>
          <cell r="O69">
            <v>215.71114559089733</v>
          </cell>
          <cell r="P69">
            <v>131.05327126971815</v>
          </cell>
          <cell r="Q69">
            <v>1319.1202482544613</v>
          </cell>
          <cell r="R69" t="str">
            <v>Variance: Fav/(Unfav)</v>
          </cell>
          <cell r="S69">
            <v>1340.1202482544613</v>
          </cell>
          <cell r="U69">
            <v>113.61908456167572</v>
          </cell>
          <cell r="V69">
            <v>260.23816912335144</v>
          </cell>
          <cell r="W69">
            <v>117.85725368502716</v>
          </cell>
          <cell r="X69">
            <v>-33.431600724075508</v>
          </cell>
          <cell r="Y69">
            <v>71.315490043961745</v>
          </cell>
          <cell r="Z69">
            <v>362.062580811999</v>
          </cell>
          <cell r="AA69">
            <v>582.14662529092323</v>
          </cell>
          <cell r="AB69">
            <v>662.85777088182056</v>
          </cell>
          <cell r="AC69">
            <v>860.60486164985787</v>
          </cell>
          <cell r="AD69">
            <v>972.35195241789506</v>
          </cell>
          <cell r="AE69">
            <v>1188.0630980087924</v>
          </cell>
          <cell r="AF69">
            <v>1319.1163692785105</v>
          </cell>
        </row>
        <row r="70">
          <cell r="A70" t="str">
            <v>SOUTH CENTRAL REGIONBudget Units:</v>
          </cell>
          <cell r="B70" t="str">
            <v>60568S</v>
          </cell>
          <cell r="C70" t="str">
            <v>SOUTH CENTRAL REGION</v>
          </cell>
          <cell r="D70" t="str">
            <v>Budget Units:</v>
          </cell>
          <cell r="E70">
            <v>690.64736842105265</v>
          </cell>
          <cell r="F70">
            <v>690.83052631578948</v>
          </cell>
          <cell r="G70">
            <v>664.87684210526311</v>
          </cell>
          <cell r="H70">
            <v>637.56736842105261</v>
          </cell>
          <cell r="I70">
            <v>637.38736842105266</v>
          </cell>
          <cell r="J70">
            <v>637.56736842105261</v>
          </cell>
          <cell r="K70">
            <v>653.97473684210524</v>
          </cell>
          <cell r="L70">
            <v>637.20421052631582</v>
          </cell>
          <cell r="M70">
            <v>637.02105263157898</v>
          </cell>
          <cell r="N70">
            <v>637.02105263157898</v>
          </cell>
          <cell r="O70">
            <v>574.1715789473684</v>
          </cell>
          <cell r="P70">
            <v>611.01578947368421</v>
          </cell>
          <cell r="Q70">
            <v>7709.2863157894735</v>
          </cell>
          <cell r="R70" t="str">
            <v>Budget:</v>
          </cell>
          <cell r="S70">
            <v>7709.2863157894735</v>
          </cell>
          <cell r="U70">
            <v>690.64736842105265</v>
          </cell>
          <cell r="V70">
            <v>1381.4778947368422</v>
          </cell>
          <cell r="W70">
            <v>2046.3547368421055</v>
          </cell>
          <cell r="X70">
            <v>2683.9221052631583</v>
          </cell>
          <cell r="Y70">
            <v>3321.3094736842108</v>
          </cell>
          <cell r="Z70">
            <v>3958.8768421052637</v>
          </cell>
          <cell r="AA70">
            <v>4612.8515789473686</v>
          </cell>
          <cell r="AB70">
            <v>5250.0557894736849</v>
          </cell>
          <cell r="AC70">
            <v>5887.0768421052635</v>
          </cell>
          <cell r="AD70">
            <v>6524.0978947368421</v>
          </cell>
          <cell r="AE70">
            <v>7098.2694736842104</v>
          </cell>
          <cell r="AF70">
            <v>7709.2852631578944</v>
          </cell>
        </row>
        <row r="71">
          <cell r="A71" t="str">
            <v>SOUTH CENTRAL REGIONActual Units:</v>
          </cell>
          <cell r="D71" t="str">
            <v>Actual Units:</v>
          </cell>
          <cell r="E71">
            <v>518</v>
          </cell>
          <cell r="F71">
            <v>703</v>
          </cell>
          <cell r="G71">
            <v>469</v>
          </cell>
          <cell r="H71">
            <v>676</v>
          </cell>
          <cell r="I71">
            <v>567</v>
          </cell>
          <cell r="J71">
            <v>695</v>
          </cell>
          <cell r="K71">
            <v>541</v>
          </cell>
          <cell r="L71">
            <v>676</v>
          </cell>
          <cell r="M71">
            <v>125</v>
          </cell>
          <cell r="N71">
            <v>167</v>
          </cell>
          <cell r="O71">
            <v>417</v>
          </cell>
          <cell r="P71">
            <v>354</v>
          </cell>
          <cell r="Q71">
            <v>5908</v>
          </cell>
          <cell r="R71" t="str">
            <v>Projection:</v>
          </cell>
          <cell r="S71">
            <v>6056</v>
          </cell>
          <cell r="T71">
            <v>6106</v>
          </cell>
          <cell r="U71">
            <v>518</v>
          </cell>
          <cell r="V71">
            <v>1221</v>
          </cell>
          <cell r="W71">
            <v>1690</v>
          </cell>
          <cell r="X71">
            <v>2366</v>
          </cell>
          <cell r="Y71">
            <v>2933</v>
          </cell>
          <cell r="Z71">
            <v>3628</v>
          </cell>
          <cell r="AA71">
            <v>4169</v>
          </cell>
          <cell r="AB71">
            <v>4845</v>
          </cell>
          <cell r="AC71">
            <v>4970</v>
          </cell>
          <cell r="AD71">
            <v>5137</v>
          </cell>
          <cell r="AE71">
            <v>5554</v>
          </cell>
          <cell r="AF71">
            <v>5908</v>
          </cell>
        </row>
        <row r="72">
          <cell r="A72" t="str">
            <v>SOUTH CENTRAL REGIONVariance: Fav/(Unfav)</v>
          </cell>
          <cell r="D72" t="str">
            <v>Variance: Fav/(Unfav)</v>
          </cell>
          <cell r="E72">
            <v>172.64736842105265</v>
          </cell>
          <cell r="F72">
            <v>-12.169473684210516</v>
          </cell>
          <cell r="G72">
            <v>195.87684210526311</v>
          </cell>
          <cell r="H72">
            <v>-38.432631578947394</v>
          </cell>
          <cell r="I72">
            <v>70.387368421052656</v>
          </cell>
          <cell r="J72">
            <v>-57.432631578947394</v>
          </cell>
          <cell r="K72">
            <v>112.97473684210524</v>
          </cell>
          <cell r="L72">
            <v>-38.795789473684181</v>
          </cell>
          <cell r="M72">
            <v>512.02105263157898</v>
          </cell>
          <cell r="N72">
            <v>470.02105263157898</v>
          </cell>
          <cell r="O72">
            <v>157.1715789473684</v>
          </cell>
          <cell r="P72">
            <v>257.01578947368421</v>
          </cell>
          <cell r="Q72">
            <v>1801.2863157894735</v>
          </cell>
          <cell r="R72" t="str">
            <v>Variance: Fav/(Unfav)</v>
          </cell>
          <cell r="S72">
            <v>1653.2863157894735</v>
          </cell>
          <cell r="U72">
            <v>172.64736842105265</v>
          </cell>
          <cell r="V72">
            <v>160.47789473684213</v>
          </cell>
          <cell r="W72">
            <v>356.35473684210524</v>
          </cell>
          <cell r="X72">
            <v>317.92210526315785</v>
          </cell>
          <cell r="Y72">
            <v>388.3094736842105</v>
          </cell>
          <cell r="Z72">
            <v>330.87684210526311</v>
          </cell>
          <cell r="AA72">
            <v>443.85157894736835</v>
          </cell>
          <cell r="AB72">
            <v>405.05578947368417</v>
          </cell>
          <cell r="AC72">
            <v>917.07684210526315</v>
          </cell>
          <cell r="AD72">
            <v>1387.0978947368421</v>
          </cell>
          <cell r="AE72">
            <v>1544.2694736842104</v>
          </cell>
          <cell r="AF72">
            <v>1801.2852631578946</v>
          </cell>
        </row>
        <row r="73">
          <cell r="A73" t="str">
            <v>NORTH COASTAL REGIONBudget Units:</v>
          </cell>
          <cell r="B73" t="str">
            <v>60379S</v>
          </cell>
          <cell r="C73" t="str">
            <v>NORTH COASTAL REGION</v>
          </cell>
          <cell r="D73" t="str">
            <v>Budget Units:</v>
          </cell>
          <cell r="E73">
            <v>175.91197183098592</v>
          </cell>
          <cell r="F73">
            <v>181.63204225352112</v>
          </cell>
          <cell r="G73">
            <v>187.35035211267606</v>
          </cell>
          <cell r="H73">
            <v>201.54929577464787</v>
          </cell>
          <cell r="I73">
            <v>191.45070422535213</v>
          </cell>
          <cell r="J73">
            <v>183.73239436619718</v>
          </cell>
          <cell r="K73">
            <v>196.08098591549296</v>
          </cell>
          <cell r="L73">
            <v>192.19894366197184</v>
          </cell>
          <cell r="M73">
            <v>185.73415492957747</v>
          </cell>
          <cell r="N73">
            <v>193.08274647887325</v>
          </cell>
          <cell r="O73">
            <v>201.54929577464787</v>
          </cell>
          <cell r="P73">
            <v>208.18309859154928</v>
          </cell>
          <cell r="Q73">
            <v>2298.4559859154929</v>
          </cell>
          <cell r="R73" t="str">
            <v>Budget:</v>
          </cell>
          <cell r="S73">
            <v>2298.4559859154929</v>
          </cell>
          <cell r="U73">
            <v>175.91197183098592</v>
          </cell>
          <cell r="V73">
            <v>357.54401408450701</v>
          </cell>
          <cell r="W73">
            <v>544.8943661971831</v>
          </cell>
          <cell r="X73">
            <v>746.44366197183103</v>
          </cell>
          <cell r="Y73">
            <v>937.89436619718322</v>
          </cell>
          <cell r="Z73">
            <v>1121.6267605633805</v>
          </cell>
          <cell r="AA73">
            <v>1317.7077464788733</v>
          </cell>
          <cell r="AB73">
            <v>1509.9066901408451</v>
          </cell>
          <cell r="AC73">
            <v>1695.6408450704225</v>
          </cell>
          <cell r="AD73">
            <v>1888.7235915492959</v>
          </cell>
          <cell r="AE73">
            <v>2090.2728873239439</v>
          </cell>
          <cell r="AF73">
            <v>2298.4559859154933</v>
          </cell>
        </row>
        <row r="74">
          <cell r="A74" t="str">
            <v>NORTH COASTAL REGIONActual Units:</v>
          </cell>
          <cell r="D74" t="str">
            <v>Actual Units:</v>
          </cell>
          <cell r="E74">
            <v>149</v>
          </cell>
          <cell r="F74">
            <v>121</v>
          </cell>
          <cell r="G74">
            <v>130</v>
          </cell>
          <cell r="H74">
            <v>85</v>
          </cell>
          <cell r="I74">
            <v>251</v>
          </cell>
          <cell r="J74">
            <v>153</v>
          </cell>
          <cell r="K74">
            <v>105</v>
          </cell>
          <cell r="L74">
            <v>60</v>
          </cell>
          <cell r="M74">
            <v>28</v>
          </cell>
          <cell r="N74">
            <v>101</v>
          </cell>
          <cell r="O74">
            <v>129</v>
          </cell>
          <cell r="P74">
            <v>130</v>
          </cell>
          <cell r="Q74">
            <v>1442</v>
          </cell>
          <cell r="R74" t="str">
            <v>Projection:</v>
          </cell>
          <cell r="S74">
            <v>1412</v>
          </cell>
          <cell r="T74">
            <v>3648</v>
          </cell>
          <cell r="U74">
            <v>149</v>
          </cell>
          <cell r="V74">
            <v>270</v>
          </cell>
          <cell r="W74">
            <v>400</v>
          </cell>
          <cell r="X74">
            <v>485</v>
          </cell>
          <cell r="Y74">
            <v>736</v>
          </cell>
          <cell r="Z74">
            <v>889</v>
          </cell>
          <cell r="AA74">
            <v>994</v>
          </cell>
          <cell r="AB74">
            <v>1054</v>
          </cell>
          <cell r="AC74">
            <v>1082</v>
          </cell>
          <cell r="AD74">
            <v>1183</v>
          </cell>
          <cell r="AE74">
            <v>1312</v>
          </cell>
          <cell r="AF74">
            <v>1442</v>
          </cell>
        </row>
        <row r="75">
          <cell r="A75" t="str">
            <v>NORTH COASTAL REGIONVariance: Fav/(Unfav)</v>
          </cell>
          <cell r="D75" t="str">
            <v>Variance: Fav/(Unfav)</v>
          </cell>
          <cell r="E75">
            <v>26.911971830985919</v>
          </cell>
          <cell r="F75">
            <v>60.632042253521121</v>
          </cell>
          <cell r="G75">
            <v>57.350352112676063</v>
          </cell>
          <cell r="H75">
            <v>116.54929577464787</v>
          </cell>
          <cell r="I75">
            <v>-59.549295774647874</v>
          </cell>
          <cell r="J75">
            <v>30.732394366197184</v>
          </cell>
          <cell r="K75">
            <v>91.08098591549296</v>
          </cell>
          <cell r="L75">
            <v>132.19894366197184</v>
          </cell>
          <cell r="M75">
            <v>157.73415492957747</v>
          </cell>
          <cell r="N75">
            <v>92.082746478873247</v>
          </cell>
          <cell r="O75">
            <v>72.549295774647874</v>
          </cell>
          <cell r="P75">
            <v>78.183098591549282</v>
          </cell>
          <cell r="Q75">
            <v>856.45598591549287</v>
          </cell>
          <cell r="R75" t="str">
            <v>Variance: Fav/(Unfav)</v>
          </cell>
          <cell r="S75">
            <v>886.45598591549287</v>
          </cell>
          <cell r="U75">
            <v>26.911971830985919</v>
          </cell>
          <cell r="V75">
            <v>87.54401408450704</v>
          </cell>
          <cell r="W75">
            <v>144.8943661971831</v>
          </cell>
          <cell r="X75">
            <v>261.44366197183098</v>
          </cell>
          <cell r="Y75">
            <v>201.8943661971831</v>
          </cell>
          <cell r="Z75">
            <v>232.62676056338029</v>
          </cell>
          <cell r="AA75">
            <v>323.70774647887322</v>
          </cell>
          <cell r="AB75">
            <v>455.90669014084506</v>
          </cell>
          <cell r="AC75">
            <v>613.64084507042253</v>
          </cell>
          <cell r="AD75">
            <v>705.72359154929575</v>
          </cell>
          <cell r="AE75">
            <v>778.27288732394368</v>
          </cell>
          <cell r="AF75">
            <v>856.45598591549299</v>
          </cell>
        </row>
        <row r="76">
          <cell r="A76" t="str">
            <v>SOUTH COASTAL REGIONBudget Units:</v>
          </cell>
          <cell r="B76" t="str">
            <v>60445S</v>
          </cell>
          <cell r="C76" t="str">
            <v>SOUTH COASTAL REGION</v>
          </cell>
          <cell r="D76" t="str">
            <v>Budget Units:</v>
          </cell>
          <cell r="E76">
            <v>399.30624999999998</v>
          </cell>
          <cell r="F76">
            <v>420.68624999999997</v>
          </cell>
          <cell r="G76">
            <v>442.06625000000003</v>
          </cell>
          <cell r="H76">
            <v>454.30124999999998</v>
          </cell>
          <cell r="I76">
            <v>421.13375000000002</v>
          </cell>
          <cell r="J76">
            <v>387.36750000000001</v>
          </cell>
          <cell r="K76">
            <v>408.75125000000003</v>
          </cell>
          <cell r="L76">
            <v>387.36750000000001</v>
          </cell>
          <cell r="M76">
            <v>408.90375</v>
          </cell>
          <cell r="N76">
            <v>454.30124999999998</v>
          </cell>
          <cell r="O76">
            <v>454.30124999999998</v>
          </cell>
          <cell r="P76">
            <v>463.45249999999999</v>
          </cell>
          <cell r="Q76">
            <v>5101.9399999999996</v>
          </cell>
          <cell r="R76" t="str">
            <v>Budget:</v>
          </cell>
          <cell r="S76">
            <v>5101.9399999999996</v>
          </cell>
          <cell r="U76">
            <v>399.30624999999998</v>
          </cell>
          <cell r="V76">
            <v>819.99249999999995</v>
          </cell>
          <cell r="W76">
            <v>1262.0587499999999</v>
          </cell>
          <cell r="X76">
            <v>1716.36</v>
          </cell>
          <cell r="Y76">
            <v>2137.4937500000001</v>
          </cell>
          <cell r="Z76">
            <v>2524.8612499999999</v>
          </cell>
          <cell r="AA76">
            <v>2933.6125000000002</v>
          </cell>
          <cell r="AB76">
            <v>3320.98</v>
          </cell>
          <cell r="AC76">
            <v>3729.88375</v>
          </cell>
          <cell r="AD76">
            <v>4184.1849999999995</v>
          </cell>
          <cell r="AE76">
            <v>4638.4862499999999</v>
          </cell>
          <cell r="AF76">
            <v>5101.9387500000003</v>
          </cell>
        </row>
        <row r="77">
          <cell r="A77" t="str">
            <v>SOUTH COASTAL REGIONActual Units:</v>
          </cell>
          <cell r="C77" t="str">
            <v xml:space="preserve"> </v>
          </cell>
          <cell r="D77" t="str">
            <v>Actual Units:</v>
          </cell>
          <cell r="E77">
            <v>511</v>
          </cell>
          <cell r="F77">
            <v>487</v>
          </cell>
          <cell r="G77">
            <v>703</v>
          </cell>
          <cell r="H77">
            <v>501</v>
          </cell>
          <cell r="I77">
            <v>352</v>
          </cell>
          <cell r="J77">
            <v>380</v>
          </cell>
          <cell r="K77">
            <v>510</v>
          </cell>
          <cell r="L77">
            <v>685</v>
          </cell>
          <cell r="M77">
            <v>260</v>
          </cell>
          <cell r="N77">
            <v>224</v>
          </cell>
          <cell r="O77">
            <v>395</v>
          </cell>
          <cell r="P77">
            <v>454</v>
          </cell>
          <cell r="Q77">
            <v>5462</v>
          </cell>
          <cell r="R77" t="str">
            <v>Projection:</v>
          </cell>
          <cell r="S77">
            <v>5380</v>
          </cell>
          <cell r="T77">
            <v>2294</v>
          </cell>
          <cell r="U77">
            <v>511</v>
          </cell>
          <cell r="V77">
            <v>998</v>
          </cell>
          <cell r="W77">
            <v>1701</v>
          </cell>
          <cell r="X77">
            <v>2202</v>
          </cell>
          <cell r="Y77">
            <v>2554</v>
          </cell>
          <cell r="Z77">
            <v>2934</v>
          </cell>
          <cell r="AA77">
            <v>3444</v>
          </cell>
          <cell r="AB77">
            <v>4129</v>
          </cell>
          <cell r="AC77">
            <v>4389</v>
          </cell>
          <cell r="AD77">
            <v>4613</v>
          </cell>
          <cell r="AE77">
            <v>5008</v>
          </cell>
          <cell r="AF77">
            <v>5462</v>
          </cell>
        </row>
        <row r="78">
          <cell r="A78" t="str">
            <v>SOUTH COASTAL REGIONVariance: Fav/(Unfav)</v>
          </cell>
          <cell r="D78" t="str">
            <v>Variance: Fav/(Unfav)</v>
          </cell>
          <cell r="E78">
            <v>-111.69375000000002</v>
          </cell>
          <cell r="F78">
            <v>-66.313750000000027</v>
          </cell>
          <cell r="G78">
            <v>-260.93374999999997</v>
          </cell>
          <cell r="H78">
            <v>-46.698750000000018</v>
          </cell>
          <cell r="I78">
            <v>69.13375000000002</v>
          </cell>
          <cell r="J78">
            <v>7.3675000000000068</v>
          </cell>
          <cell r="K78">
            <v>-101.24874999999997</v>
          </cell>
          <cell r="L78">
            <v>-297.63249999999999</v>
          </cell>
          <cell r="M78">
            <v>148.90375</v>
          </cell>
          <cell r="N78">
            <v>230.30124999999998</v>
          </cell>
          <cell r="O78">
            <v>59.301249999999982</v>
          </cell>
          <cell r="P78">
            <v>9.4524999999999864</v>
          </cell>
          <cell r="Q78">
            <v>-360.0600000000004</v>
          </cell>
          <cell r="R78" t="str">
            <v>Variance: Fav/(Unfav)</v>
          </cell>
          <cell r="S78">
            <v>-278.0600000000004</v>
          </cell>
          <cell r="U78">
            <v>-111.69375000000002</v>
          </cell>
          <cell r="V78">
            <v>-178.00750000000005</v>
          </cell>
          <cell r="W78">
            <v>-438.94125000000003</v>
          </cell>
          <cell r="X78">
            <v>-485.64000000000004</v>
          </cell>
          <cell r="Y78">
            <v>-416.50625000000002</v>
          </cell>
          <cell r="Z78">
            <v>-409.13875000000002</v>
          </cell>
          <cell r="AA78">
            <v>-510.38749999999999</v>
          </cell>
          <cell r="AB78">
            <v>-808.02</v>
          </cell>
          <cell r="AC78">
            <v>-659.11625000000004</v>
          </cell>
          <cell r="AD78">
            <v>-428.81500000000005</v>
          </cell>
          <cell r="AE78">
            <v>-369.51375000000007</v>
          </cell>
          <cell r="AF78">
            <v>-360.06125000000009</v>
          </cell>
        </row>
        <row r="79">
          <cell r="A79" t="str">
            <v>Budget Units:</v>
          </cell>
          <cell r="C79" t="str">
            <v>Grand</v>
          </cell>
          <cell r="D79" t="str">
            <v>Budget Units:</v>
          </cell>
          <cell r="E79">
            <v>1594.4846748137143</v>
          </cell>
          <cell r="F79">
            <v>1621.7679031309863</v>
          </cell>
          <cell r="G79">
            <v>1622.9125287796151</v>
          </cell>
          <cell r="H79">
            <v>1659.1290597865977</v>
          </cell>
          <cell r="I79">
            <v>1578.7189134144421</v>
          </cell>
          <cell r="J79">
            <v>1537.4143535552871</v>
          </cell>
          <cell r="K79">
            <v>1603.8910172365224</v>
          </cell>
          <cell r="L79">
            <v>1582.4817997791849</v>
          </cell>
          <cell r="M79">
            <v>1560.4060483291937</v>
          </cell>
          <cell r="N79">
            <v>1613.1521398784896</v>
          </cell>
          <cell r="O79">
            <v>1595.7332703129136</v>
          </cell>
          <cell r="P79">
            <v>1664.7046593349514</v>
          </cell>
          <cell r="Q79">
            <v>19234.802549959426</v>
          </cell>
          <cell r="R79" t="str">
            <v>Budget:</v>
          </cell>
          <cell r="S79">
            <v>19234.802549959426</v>
          </cell>
          <cell r="U79">
            <v>1594.4846748137143</v>
          </cell>
          <cell r="V79">
            <v>3216.2525779447005</v>
          </cell>
          <cell r="W79">
            <v>4839.1651067243156</v>
          </cell>
          <cell r="X79">
            <v>6498.2941665109138</v>
          </cell>
          <cell r="Y79">
            <v>8077.0130799253557</v>
          </cell>
          <cell r="Z79">
            <v>9614.4274334806432</v>
          </cell>
          <cell r="AA79">
            <v>11218.318450717166</v>
          </cell>
          <cell r="AB79">
            <v>12800.800250496352</v>
          </cell>
          <cell r="AC79">
            <v>14361.206298825546</v>
          </cell>
          <cell r="AD79">
            <v>15974.358438704036</v>
          </cell>
          <cell r="AE79">
            <v>17570.09170901695</v>
          </cell>
          <cell r="AF79">
            <v>19234.796368351901</v>
          </cell>
        </row>
        <row r="80">
          <cell r="A80" t="str">
            <v>Actual Units:</v>
          </cell>
          <cell r="C80" t="str">
            <v>Total</v>
          </cell>
          <cell r="D80" t="str">
            <v>Actual Units:</v>
          </cell>
          <cell r="E80">
            <v>1393</v>
          </cell>
          <cell r="F80">
            <v>1493</v>
          </cell>
          <cell r="G80">
            <v>1773</v>
          </cell>
          <cell r="H80">
            <v>1779</v>
          </cell>
          <cell r="I80">
            <v>1394</v>
          </cell>
          <cell r="J80">
            <v>1266</v>
          </cell>
          <cell r="K80">
            <v>1281</v>
          </cell>
          <cell r="L80">
            <v>1706</v>
          </cell>
          <cell r="M80">
            <v>544</v>
          </cell>
          <cell r="N80">
            <v>709</v>
          </cell>
          <cell r="O80">
            <v>1091</v>
          </cell>
          <cell r="P80">
            <v>1189</v>
          </cell>
          <cell r="Q80">
            <v>15618</v>
          </cell>
          <cell r="R80" t="str">
            <v>Projection:</v>
          </cell>
          <cell r="S80">
            <v>15633</v>
          </cell>
          <cell r="T80">
            <v>16289</v>
          </cell>
          <cell r="U80">
            <v>1393</v>
          </cell>
          <cell r="V80">
            <v>2886</v>
          </cell>
          <cell r="W80">
            <v>4659</v>
          </cell>
          <cell r="X80">
            <v>6438</v>
          </cell>
          <cell r="Y80">
            <v>7832</v>
          </cell>
          <cell r="Z80">
            <v>9098</v>
          </cell>
          <cell r="AA80">
            <v>10379</v>
          </cell>
          <cell r="AB80">
            <v>12085</v>
          </cell>
          <cell r="AC80">
            <v>12629</v>
          </cell>
          <cell r="AD80">
            <v>13338</v>
          </cell>
          <cell r="AE80">
            <v>14429</v>
          </cell>
          <cell r="AF80">
            <v>15618</v>
          </cell>
        </row>
        <row r="81">
          <cell r="A81" t="str">
            <v>Variance: Fav/(Unfav)</v>
          </cell>
          <cell r="D81" t="str">
            <v>Variance: Fav/(Unfav)</v>
          </cell>
          <cell r="E81">
            <v>201.48467481371426</v>
          </cell>
          <cell r="F81">
            <v>128.7679031309863</v>
          </cell>
          <cell r="G81">
            <v>-150.08747122038508</v>
          </cell>
          <cell r="H81">
            <v>-119.87094021340221</v>
          </cell>
          <cell r="I81">
            <v>184.71891341444206</v>
          </cell>
          <cell r="J81">
            <v>271.41435355528705</v>
          </cell>
          <cell r="K81">
            <v>322.89101723652243</v>
          </cell>
          <cell r="L81">
            <v>-123.518200220815</v>
          </cell>
          <cell r="M81">
            <v>1016.4060483291937</v>
          </cell>
          <cell r="N81">
            <v>904.15213987848949</v>
          </cell>
          <cell r="O81">
            <v>504.73327031291359</v>
          </cell>
          <cell r="P81">
            <v>475.70465933495166</v>
          </cell>
          <cell r="Q81">
            <v>3616.8025499594273</v>
          </cell>
          <cell r="R81" t="str">
            <v>Variance: Fav/(Unfav)</v>
          </cell>
          <cell r="S81">
            <v>3601.8025499594273</v>
          </cell>
          <cell r="U81">
            <v>201.48467481371426</v>
          </cell>
          <cell r="V81">
            <v>330.25257794470053</v>
          </cell>
          <cell r="W81">
            <v>180.16510672431545</v>
          </cell>
          <cell r="X81">
            <v>60.294166510913243</v>
          </cell>
          <cell r="Y81">
            <v>245.0130799253553</v>
          </cell>
          <cell r="Z81">
            <v>516.42743348064232</v>
          </cell>
          <cell r="AA81">
            <v>839.31845071716475</v>
          </cell>
          <cell r="AB81">
            <v>715.80025049634969</v>
          </cell>
          <cell r="AC81">
            <v>1732.2062988255434</v>
          </cell>
          <cell r="AD81">
            <v>2636.3584387040328</v>
          </cell>
          <cell r="AE81">
            <v>3141.0917090169464</v>
          </cell>
          <cell r="AF81">
            <v>3616.7963683518983</v>
          </cell>
        </row>
        <row r="103">
          <cell r="A103" t="str">
            <v>NORTH CENTRAL REGIONBudget Price:</v>
          </cell>
          <cell r="B103" t="str">
            <v>60320S</v>
          </cell>
          <cell r="C103" t="str">
            <v>NORTH CENTRAL REGION</v>
          </cell>
          <cell r="D103" t="str">
            <v>Budget Price:</v>
          </cell>
          <cell r="E103">
            <v>486642</v>
          </cell>
          <cell r="F103">
            <v>486642</v>
          </cell>
          <cell r="G103">
            <v>538361</v>
          </cell>
          <cell r="H103">
            <v>564775</v>
          </cell>
          <cell r="I103">
            <v>539908</v>
          </cell>
          <cell r="J103">
            <v>490170</v>
          </cell>
          <cell r="K103">
            <v>642347</v>
          </cell>
          <cell r="L103">
            <v>513056</v>
          </cell>
          <cell r="M103">
            <v>490170</v>
          </cell>
          <cell r="N103">
            <v>490170</v>
          </cell>
          <cell r="O103">
            <v>513056</v>
          </cell>
          <cell r="P103">
            <v>512194</v>
          </cell>
          <cell r="Q103">
            <v>6267491</v>
          </cell>
          <cell r="R103" t="str">
            <v>Budget:</v>
          </cell>
          <cell r="S103">
            <v>6267491</v>
          </cell>
          <cell r="U103">
            <v>486642</v>
          </cell>
          <cell r="V103">
            <v>973284</v>
          </cell>
          <cell r="W103">
            <v>1511645</v>
          </cell>
          <cell r="X103">
            <v>2076420</v>
          </cell>
          <cell r="Y103">
            <v>2616328</v>
          </cell>
          <cell r="Z103">
            <v>3106498</v>
          </cell>
          <cell r="AA103">
            <v>3748845</v>
          </cell>
          <cell r="AB103">
            <v>4261901</v>
          </cell>
          <cell r="AC103">
            <v>4752071</v>
          </cell>
          <cell r="AD103">
            <v>5242241</v>
          </cell>
          <cell r="AE103">
            <v>5755297</v>
          </cell>
          <cell r="AF103">
            <v>6267491</v>
          </cell>
        </row>
        <row r="104">
          <cell r="A104" t="str">
            <v>NORTH CENTRAL REGIONActual Price:</v>
          </cell>
          <cell r="D104" t="str">
            <v>Actual Price:</v>
          </cell>
          <cell r="E104">
            <v>-316666</v>
          </cell>
          <cell r="F104">
            <v>605597</v>
          </cell>
          <cell r="G104">
            <v>760415</v>
          </cell>
          <cell r="H104">
            <v>594899</v>
          </cell>
          <cell r="I104">
            <v>451052</v>
          </cell>
          <cell r="J104">
            <v>764027</v>
          </cell>
          <cell r="K104">
            <v>741238</v>
          </cell>
          <cell r="L104">
            <v>197363</v>
          </cell>
          <cell r="M104">
            <v>234584</v>
          </cell>
          <cell r="N104">
            <v>668648</v>
          </cell>
          <cell r="O104">
            <v>653650</v>
          </cell>
          <cell r="P104">
            <v>572542</v>
          </cell>
          <cell r="Q104">
            <v>5927350</v>
          </cell>
          <cell r="R104" t="str">
            <v>Projection:</v>
          </cell>
          <cell r="S104">
            <v>6267491</v>
          </cell>
          <cell r="U104">
            <v>-316666</v>
          </cell>
          <cell r="V104">
            <v>288931</v>
          </cell>
          <cell r="W104">
            <v>1049346</v>
          </cell>
          <cell r="X104">
            <v>1644245</v>
          </cell>
          <cell r="Y104">
            <v>2095297</v>
          </cell>
          <cell r="Z104">
            <v>2859324</v>
          </cell>
          <cell r="AA104">
            <v>3600562</v>
          </cell>
          <cell r="AB104">
            <v>3797925</v>
          </cell>
          <cell r="AC104">
            <v>4032509</v>
          </cell>
          <cell r="AD104">
            <v>4701157</v>
          </cell>
          <cell r="AE104">
            <v>5354807</v>
          </cell>
          <cell r="AF104">
            <v>5927349</v>
          </cell>
        </row>
        <row r="105">
          <cell r="A105" t="str">
            <v>NORTH CENTRAL REGIONVariance: Fav/(Unfav)</v>
          </cell>
          <cell r="D105" t="str">
            <v>Variance: Fav/(Unfav)</v>
          </cell>
          <cell r="E105">
            <v>803309</v>
          </cell>
          <cell r="F105">
            <v>-118955</v>
          </cell>
          <cell r="G105">
            <v>-222053</v>
          </cell>
          <cell r="H105">
            <v>-30123</v>
          </cell>
          <cell r="I105">
            <v>88856</v>
          </cell>
          <cell r="J105">
            <v>-273857</v>
          </cell>
          <cell r="K105">
            <v>-98890</v>
          </cell>
          <cell r="L105">
            <v>315693</v>
          </cell>
          <cell r="M105">
            <v>255586</v>
          </cell>
          <cell r="N105">
            <v>-178479</v>
          </cell>
          <cell r="O105">
            <v>-140595</v>
          </cell>
          <cell r="P105">
            <v>-60350</v>
          </cell>
          <cell r="Q105">
            <v>340141</v>
          </cell>
          <cell r="R105" t="str">
            <v>Variance: Fav/(Unfav)</v>
          </cell>
          <cell r="S105">
            <v>0</v>
          </cell>
          <cell r="U105">
            <v>803309</v>
          </cell>
          <cell r="V105">
            <v>684354</v>
          </cell>
          <cell r="W105">
            <v>462301</v>
          </cell>
          <cell r="X105">
            <v>432178</v>
          </cell>
          <cell r="Y105">
            <v>521034</v>
          </cell>
          <cell r="Z105">
            <v>247177</v>
          </cell>
          <cell r="AA105">
            <v>148287</v>
          </cell>
          <cell r="AB105">
            <v>463980</v>
          </cell>
          <cell r="AC105">
            <v>719566</v>
          </cell>
          <cell r="AD105">
            <v>541087</v>
          </cell>
          <cell r="AE105">
            <v>400492</v>
          </cell>
          <cell r="AF105">
            <v>340142</v>
          </cell>
        </row>
        <row r="106">
          <cell r="A106" t="str">
            <v>SOUTH CENTRAL REGIONBudget Price:</v>
          </cell>
          <cell r="B106" t="str">
            <v>60412S</v>
          </cell>
          <cell r="C106" t="str">
            <v>SOUTH CENTRAL REGION</v>
          </cell>
          <cell r="D106" t="str">
            <v>Budget Price:</v>
          </cell>
          <cell r="E106">
            <v>886393</v>
          </cell>
          <cell r="F106">
            <v>944908</v>
          </cell>
          <cell r="G106">
            <v>1065858</v>
          </cell>
          <cell r="H106">
            <v>982711</v>
          </cell>
          <cell r="I106">
            <v>875708</v>
          </cell>
          <cell r="J106">
            <v>872339</v>
          </cell>
          <cell r="K106">
            <v>1004706</v>
          </cell>
          <cell r="L106">
            <v>1011962</v>
          </cell>
          <cell r="M106">
            <v>886393</v>
          </cell>
          <cell r="N106">
            <v>882092</v>
          </cell>
          <cell r="O106">
            <v>811731</v>
          </cell>
          <cell r="P106">
            <v>793051</v>
          </cell>
          <cell r="Q106">
            <v>11017851</v>
          </cell>
          <cell r="R106" t="str">
            <v>Budget:</v>
          </cell>
          <cell r="S106">
            <v>11017851</v>
          </cell>
          <cell r="U106">
            <v>886393</v>
          </cell>
          <cell r="V106">
            <v>1831301</v>
          </cell>
          <cell r="W106">
            <v>2897159</v>
          </cell>
          <cell r="X106">
            <v>3879870</v>
          </cell>
          <cell r="Y106">
            <v>4755578</v>
          </cell>
          <cell r="Z106">
            <v>5627917</v>
          </cell>
          <cell r="AA106">
            <v>6632623</v>
          </cell>
          <cell r="AB106">
            <v>7644585</v>
          </cell>
          <cell r="AC106">
            <v>8530978</v>
          </cell>
          <cell r="AD106">
            <v>9413070</v>
          </cell>
          <cell r="AE106">
            <v>10224801</v>
          </cell>
          <cell r="AF106">
            <v>11017852</v>
          </cell>
        </row>
        <row r="107">
          <cell r="A107" t="str">
            <v>SOUTH CENTRAL REGIONActual Price:</v>
          </cell>
          <cell r="D107" t="str">
            <v>Actual Price:</v>
          </cell>
          <cell r="E107">
            <v>415116</v>
          </cell>
          <cell r="F107">
            <v>598511</v>
          </cell>
          <cell r="G107">
            <v>1474180</v>
          </cell>
          <cell r="H107">
            <v>1487216</v>
          </cell>
          <cell r="I107">
            <v>1344922</v>
          </cell>
          <cell r="J107">
            <v>1225196</v>
          </cell>
          <cell r="K107">
            <v>529581</v>
          </cell>
          <cell r="L107">
            <v>744486</v>
          </cell>
          <cell r="M107">
            <v>229041</v>
          </cell>
          <cell r="N107">
            <v>737622</v>
          </cell>
          <cell r="O107">
            <v>1045516</v>
          </cell>
          <cell r="P107">
            <v>1584542</v>
          </cell>
          <cell r="Q107">
            <v>11415932</v>
          </cell>
          <cell r="R107" t="str">
            <v>Projection:</v>
          </cell>
          <cell r="S107">
            <v>11079536</v>
          </cell>
          <cell r="U107">
            <v>415116</v>
          </cell>
          <cell r="V107">
            <v>1013627</v>
          </cell>
          <cell r="W107">
            <v>2487807</v>
          </cell>
          <cell r="X107">
            <v>3975023</v>
          </cell>
          <cell r="Y107">
            <v>5319945</v>
          </cell>
          <cell r="Z107">
            <v>6545141</v>
          </cell>
          <cell r="AA107">
            <v>7074722</v>
          </cell>
          <cell r="AB107">
            <v>7819208</v>
          </cell>
          <cell r="AC107">
            <v>8048249</v>
          </cell>
          <cell r="AD107">
            <v>8785871</v>
          </cell>
          <cell r="AE107">
            <v>9831387</v>
          </cell>
          <cell r="AF107">
            <v>11415929</v>
          </cell>
        </row>
        <row r="108">
          <cell r="A108" t="str">
            <v>SOUTH CENTRAL REGIONVariance: Fav/(Unfav)</v>
          </cell>
          <cell r="D108" t="str">
            <v>Variance: Fav/(Unfav)</v>
          </cell>
          <cell r="E108">
            <v>471277</v>
          </cell>
          <cell r="F108">
            <v>346398</v>
          </cell>
          <cell r="G108">
            <v>-408323</v>
          </cell>
          <cell r="H108">
            <v>-504506</v>
          </cell>
          <cell r="I108">
            <v>-469214</v>
          </cell>
          <cell r="J108">
            <v>-352858</v>
          </cell>
          <cell r="K108">
            <v>475124</v>
          </cell>
          <cell r="L108">
            <v>267477</v>
          </cell>
          <cell r="M108">
            <v>657352</v>
          </cell>
          <cell r="N108">
            <v>144470</v>
          </cell>
          <cell r="O108">
            <v>-233784</v>
          </cell>
          <cell r="P108">
            <v>-791491</v>
          </cell>
          <cell r="Q108">
            <v>-398081</v>
          </cell>
          <cell r="R108" t="str">
            <v>Variance: Fav/(Unfav)</v>
          </cell>
          <cell r="S108">
            <v>-61685</v>
          </cell>
          <cell r="U108">
            <v>471277</v>
          </cell>
          <cell r="V108">
            <v>817675</v>
          </cell>
          <cell r="W108">
            <v>409352</v>
          </cell>
          <cell r="X108">
            <v>-95154</v>
          </cell>
          <cell r="Y108">
            <v>-564368</v>
          </cell>
          <cell r="Z108">
            <v>-917226</v>
          </cell>
          <cell r="AA108">
            <v>-442102</v>
          </cell>
          <cell r="AB108">
            <v>-174625</v>
          </cell>
          <cell r="AC108">
            <v>482727</v>
          </cell>
          <cell r="AD108">
            <v>627197</v>
          </cell>
          <cell r="AE108">
            <v>393413</v>
          </cell>
          <cell r="AF108">
            <v>-398078</v>
          </cell>
        </row>
        <row r="109">
          <cell r="A109" t="str">
            <v>NORTH COASTAL REGIONBudget Price:</v>
          </cell>
          <cell r="B109" t="str">
            <v>60JY6S</v>
          </cell>
          <cell r="C109" t="str">
            <v>NORTH COASTAL REGION</v>
          </cell>
          <cell r="D109" t="str">
            <v>Budget Price:</v>
          </cell>
          <cell r="E109">
            <v>366999</v>
          </cell>
          <cell r="F109">
            <v>381702</v>
          </cell>
          <cell r="G109">
            <v>410906</v>
          </cell>
          <cell r="H109">
            <v>432974</v>
          </cell>
          <cell r="I109">
            <v>428193</v>
          </cell>
          <cell r="J109">
            <v>396142</v>
          </cell>
          <cell r="K109">
            <v>453473</v>
          </cell>
          <cell r="L109">
            <v>402513</v>
          </cell>
          <cell r="M109">
            <v>399564</v>
          </cell>
          <cell r="N109">
            <v>412116</v>
          </cell>
          <cell r="O109">
            <v>418485</v>
          </cell>
          <cell r="P109">
            <v>418241</v>
          </cell>
          <cell r="Q109">
            <v>4921306</v>
          </cell>
          <cell r="R109" t="str">
            <v>Budget:</v>
          </cell>
          <cell r="S109">
            <v>4921306</v>
          </cell>
          <cell r="U109">
            <v>366999</v>
          </cell>
          <cell r="V109">
            <v>748701</v>
          </cell>
          <cell r="W109">
            <v>1159607</v>
          </cell>
          <cell r="X109">
            <v>1592581</v>
          </cell>
          <cell r="Y109">
            <v>2020774</v>
          </cell>
          <cell r="Z109">
            <v>2416916</v>
          </cell>
          <cell r="AA109">
            <v>2870389</v>
          </cell>
          <cell r="AB109">
            <v>3272902</v>
          </cell>
          <cell r="AC109">
            <v>3672466</v>
          </cell>
          <cell r="AD109">
            <v>4084582</v>
          </cell>
          <cell r="AE109">
            <v>4503067</v>
          </cell>
          <cell r="AF109">
            <v>4921308</v>
          </cell>
        </row>
        <row r="110">
          <cell r="A110" t="str">
            <v>NORTH COASTAL REGIONActual Price:</v>
          </cell>
          <cell r="D110" t="str">
            <v>Actual Price:</v>
          </cell>
          <cell r="E110">
            <v>259037</v>
          </cell>
          <cell r="F110">
            <v>548609</v>
          </cell>
          <cell r="G110">
            <v>451405</v>
          </cell>
          <cell r="H110">
            <v>545256</v>
          </cell>
          <cell r="I110">
            <v>376524</v>
          </cell>
          <cell r="J110">
            <v>507204</v>
          </cell>
          <cell r="K110">
            <v>582101</v>
          </cell>
          <cell r="L110">
            <v>57358</v>
          </cell>
          <cell r="M110">
            <v>368140</v>
          </cell>
          <cell r="N110">
            <v>795134</v>
          </cell>
          <cell r="O110">
            <v>756738</v>
          </cell>
          <cell r="P110">
            <v>1127432</v>
          </cell>
          <cell r="Q110">
            <v>6374938</v>
          </cell>
          <cell r="R110" t="str">
            <v>Projection:</v>
          </cell>
          <cell r="S110">
            <v>4921306</v>
          </cell>
          <cell r="U110">
            <v>259037</v>
          </cell>
          <cell r="V110">
            <v>807646</v>
          </cell>
          <cell r="W110">
            <v>1259051</v>
          </cell>
          <cell r="X110">
            <v>1804307</v>
          </cell>
          <cell r="Y110">
            <v>2180831</v>
          </cell>
          <cell r="Z110">
            <v>2688035</v>
          </cell>
          <cell r="AA110">
            <v>3270136</v>
          </cell>
          <cell r="AB110">
            <v>3327494</v>
          </cell>
          <cell r="AC110">
            <v>3695634</v>
          </cell>
          <cell r="AD110">
            <v>4490768</v>
          </cell>
          <cell r="AE110">
            <v>5247506</v>
          </cell>
          <cell r="AF110">
            <v>6374938</v>
          </cell>
        </row>
        <row r="111">
          <cell r="A111" t="str">
            <v>NORTH COASTAL REGIONVariance: Fav/(Unfav)</v>
          </cell>
          <cell r="D111" t="str">
            <v>Variance: Fav/(Unfav)</v>
          </cell>
          <cell r="E111">
            <v>107963</v>
          </cell>
          <cell r="F111">
            <v>-166906</v>
          </cell>
          <cell r="G111">
            <v>-40499</v>
          </cell>
          <cell r="H111">
            <v>-112282</v>
          </cell>
          <cell r="I111">
            <v>51669</v>
          </cell>
          <cell r="J111">
            <v>-111062</v>
          </cell>
          <cell r="K111">
            <v>-128629</v>
          </cell>
          <cell r="L111">
            <v>345155</v>
          </cell>
          <cell r="M111">
            <v>31423</v>
          </cell>
          <cell r="N111">
            <v>-383019</v>
          </cell>
          <cell r="O111">
            <v>-338254</v>
          </cell>
          <cell r="P111">
            <v>-709191</v>
          </cell>
          <cell r="Q111">
            <v>-1453631</v>
          </cell>
          <cell r="R111" t="str">
            <v>Variance: Fav/(Unfav)</v>
          </cell>
          <cell r="S111">
            <v>0</v>
          </cell>
          <cell r="U111">
            <v>107963</v>
          </cell>
          <cell r="V111">
            <v>-58943</v>
          </cell>
          <cell r="W111">
            <v>-99442</v>
          </cell>
          <cell r="X111">
            <v>-211724</v>
          </cell>
          <cell r="Y111">
            <v>-160055</v>
          </cell>
          <cell r="Z111">
            <v>-271117</v>
          </cell>
          <cell r="AA111">
            <v>-399746</v>
          </cell>
          <cell r="AB111">
            <v>-54591</v>
          </cell>
          <cell r="AC111">
            <v>-23168</v>
          </cell>
          <cell r="AD111">
            <v>-406187</v>
          </cell>
          <cell r="AE111">
            <v>-744441</v>
          </cell>
          <cell r="AF111">
            <v>-1453632</v>
          </cell>
        </row>
        <row r="112">
          <cell r="A112" t="str">
            <v>SOUTH COASTAL REGIONBudget Price:</v>
          </cell>
          <cell r="B112" t="str">
            <v>60379S</v>
          </cell>
          <cell r="C112" t="str">
            <v>SOUTH COASTAL REGION</v>
          </cell>
          <cell r="D112" t="str">
            <v>Budget Price:</v>
          </cell>
          <cell r="E112">
            <v>556230</v>
          </cell>
          <cell r="F112">
            <v>588124</v>
          </cell>
          <cell r="G112">
            <v>617979</v>
          </cell>
          <cell r="H112">
            <v>651922</v>
          </cell>
          <cell r="I112">
            <v>648410</v>
          </cell>
          <cell r="J112">
            <v>604251</v>
          </cell>
          <cell r="K112">
            <v>638194</v>
          </cell>
          <cell r="L112">
            <v>604251</v>
          </cell>
          <cell r="M112">
            <v>614464</v>
          </cell>
          <cell r="N112">
            <v>651922</v>
          </cell>
          <cell r="O112">
            <v>647833</v>
          </cell>
          <cell r="P112">
            <v>645784</v>
          </cell>
          <cell r="Q112">
            <v>7469366</v>
          </cell>
          <cell r="R112" t="str">
            <v>Budget:</v>
          </cell>
          <cell r="S112">
            <v>7469366</v>
          </cell>
          <cell r="U112">
            <v>556230</v>
          </cell>
          <cell r="V112">
            <v>1144354</v>
          </cell>
          <cell r="W112">
            <v>1762333</v>
          </cell>
          <cell r="X112">
            <v>2414255</v>
          </cell>
          <cell r="Y112">
            <v>3062665</v>
          </cell>
          <cell r="Z112">
            <v>3666916</v>
          </cell>
          <cell r="AA112">
            <v>4305110</v>
          </cell>
          <cell r="AB112">
            <v>4909361</v>
          </cell>
          <cell r="AC112">
            <v>5523825</v>
          </cell>
          <cell r="AD112">
            <v>6175747</v>
          </cell>
          <cell r="AE112">
            <v>6823580</v>
          </cell>
          <cell r="AF112">
            <v>7469364</v>
          </cell>
        </row>
        <row r="113">
          <cell r="A113" t="str">
            <v>SOUTH COASTAL REGIONActual Price:</v>
          </cell>
          <cell r="D113" t="str">
            <v>Actual Price:</v>
          </cell>
          <cell r="E113">
            <v>379943</v>
          </cell>
          <cell r="F113">
            <v>-474795</v>
          </cell>
          <cell r="G113">
            <v>1182945</v>
          </cell>
          <cell r="H113">
            <v>545276</v>
          </cell>
          <cell r="I113">
            <v>1043981</v>
          </cell>
          <cell r="J113">
            <v>809048</v>
          </cell>
          <cell r="K113">
            <v>511109</v>
          </cell>
          <cell r="L113">
            <v>383333</v>
          </cell>
          <cell r="M113">
            <v>406406</v>
          </cell>
          <cell r="N113">
            <v>442866</v>
          </cell>
          <cell r="O113">
            <v>675479</v>
          </cell>
          <cell r="P113">
            <v>882533</v>
          </cell>
          <cell r="Q113">
            <v>6788123</v>
          </cell>
          <cell r="R113" t="str">
            <v>Projection:</v>
          </cell>
          <cell r="S113">
            <v>7469366</v>
          </cell>
          <cell r="U113">
            <v>379943</v>
          </cell>
          <cell r="V113">
            <v>-94852</v>
          </cell>
          <cell r="W113">
            <v>1088093</v>
          </cell>
          <cell r="X113">
            <v>1633369</v>
          </cell>
          <cell r="Y113">
            <v>2677350</v>
          </cell>
          <cell r="Z113">
            <v>3486398</v>
          </cell>
          <cell r="AA113">
            <v>3997507</v>
          </cell>
          <cell r="AB113">
            <v>4380840</v>
          </cell>
          <cell r="AC113">
            <v>4787246</v>
          </cell>
          <cell r="AD113">
            <v>5230112</v>
          </cell>
          <cell r="AE113">
            <v>5905591</v>
          </cell>
          <cell r="AF113">
            <v>6788124</v>
          </cell>
        </row>
        <row r="114">
          <cell r="A114" t="str">
            <v>SOUTH COASTAL REGIONVariance: Fav/(Unfav)</v>
          </cell>
          <cell r="D114" t="str">
            <v>Variance: Fav/(Unfav)</v>
          </cell>
          <cell r="E114">
            <v>176287</v>
          </cell>
          <cell r="F114">
            <v>1062919</v>
          </cell>
          <cell r="G114">
            <v>-564966</v>
          </cell>
          <cell r="H114">
            <v>106646</v>
          </cell>
          <cell r="I114">
            <v>-395571</v>
          </cell>
          <cell r="J114">
            <v>-204797</v>
          </cell>
          <cell r="K114">
            <v>127086</v>
          </cell>
          <cell r="L114">
            <v>220918</v>
          </cell>
          <cell r="M114">
            <v>208058</v>
          </cell>
          <cell r="N114">
            <v>209056</v>
          </cell>
          <cell r="O114">
            <v>-27645</v>
          </cell>
          <cell r="P114">
            <v>-236749</v>
          </cell>
          <cell r="Q114">
            <v>681242</v>
          </cell>
          <cell r="R114" t="str">
            <v>Variance: Fav/(Unfav)</v>
          </cell>
          <cell r="S114">
            <v>0</v>
          </cell>
          <cell r="U114">
            <v>176287</v>
          </cell>
          <cell r="V114">
            <v>1239206</v>
          </cell>
          <cell r="W114">
            <v>674240</v>
          </cell>
          <cell r="X114">
            <v>780886</v>
          </cell>
          <cell r="Y114">
            <v>385315</v>
          </cell>
          <cell r="Z114">
            <v>180518</v>
          </cell>
          <cell r="AA114">
            <v>307604</v>
          </cell>
          <cell r="AB114">
            <v>528522</v>
          </cell>
          <cell r="AC114">
            <v>736580</v>
          </cell>
          <cell r="AD114">
            <v>945636</v>
          </cell>
          <cell r="AE114">
            <v>917991</v>
          </cell>
          <cell r="AF114">
            <v>681242</v>
          </cell>
        </row>
        <row r="115">
          <cell r="A115" t="str">
            <v>Budget Price:</v>
          </cell>
          <cell r="D115" t="str">
            <v>Budget Price:</v>
          </cell>
          <cell r="E115">
            <v>2296265</v>
          </cell>
          <cell r="F115">
            <v>2401377</v>
          </cell>
          <cell r="G115">
            <v>2633104</v>
          </cell>
          <cell r="H115">
            <v>2632382</v>
          </cell>
          <cell r="I115">
            <v>2492217</v>
          </cell>
          <cell r="J115">
            <v>2362902</v>
          </cell>
          <cell r="K115">
            <v>2738720</v>
          </cell>
          <cell r="L115">
            <v>2531781</v>
          </cell>
          <cell r="M115">
            <v>2390591</v>
          </cell>
          <cell r="N115">
            <v>2436300</v>
          </cell>
          <cell r="O115">
            <v>2391105</v>
          </cell>
          <cell r="P115">
            <v>2369270</v>
          </cell>
          <cell r="Q115">
            <v>29676014</v>
          </cell>
          <cell r="R115" t="str">
            <v>Budget:</v>
          </cell>
          <cell r="S115">
            <v>29676014</v>
          </cell>
          <cell r="U115">
            <v>2296265</v>
          </cell>
          <cell r="V115">
            <v>4697642</v>
          </cell>
          <cell r="W115">
            <v>7330746</v>
          </cell>
          <cell r="X115">
            <v>9963128</v>
          </cell>
          <cell r="Y115">
            <v>12455345</v>
          </cell>
          <cell r="Z115">
            <v>14818247</v>
          </cell>
          <cell r="AA115">
            <v>17556967</v>
          </cell>
          <cell r="AB115">
            <v>20088748</v>
          </cell>
          <cell r="AC115">
            <v>22479339</v>
          </cell>
          <cell r="AD115">
            <v>24915639</v>
          </cell>
          <cell r="AE115">
            <v>27306744</v>
          </cell>
          <cell r="AF115">
            <v>29676014</v>
          </cell>
        </row>
        <row r="116">
          <cell r="A116" t="str">
            <v>Actual Price:</v>
          </cell>
          <cell r="D116" t="str">
            <v>Actual Price:</v>
          </cell>
          <cell r="E116">
            <v>737430</v>
          </cell>
          <cell r="F116">
            <v>1277921</v>
          </cell>
          <cell r="G116">
            <v>3868945</v>
          </cell>
          <cell r="H116">
            <v>3172648</v>
          </cell>
          <cell r="I116">
            <v>3216478</v>
          </cell>
          <cell r="J116">
            <v>3305476</v>
          </cell>
          <cell r="K116">
            <v>2364030</v>
          </cell>
          <cell r="L116">
            <v>1382538</v>
          </cell>
          <cell r="M116">
            <v>1238172</v>
          </cell>
          <cell r="N116">
            <v>2644271</v>
          </cell>
          <cell r="O116">
            <v>3131384</v>
          </cell>
          <cell r="P116">
            <v>4167050</v>
          </cell>
          <cell r="Q116">
            <v>30506342</v>
          </cell>
          <cell r="R116" t="str">
            <v>Projection:</v>
          </cell>
          <cell r="S116">
            <v>29737699</v>
          </cell>
          <cell r="U116">
            <v>737430</v>
          </cell>
          <cell r="V116">
            <v>2015351</v>
          </cell>
          <cell r="W116">
            <v>5884296</v>
          </cell>
          <cell r="X116">
            <v>9056944</v>
          </cell>
          <cell r="Y116">
            <v>12273422</v>
          </cell>
          <cell r="Z116">
            <v>15578898</v>
          </cell>
          <cell r="AA116">
            <v>17942928</v>
          </cell>
          <cell r="AB116">
            <v>19325466</v>
          </cell>
          <cell r="AC116">
            <v>20563638</v>
          </cell>
          <cell r="AD116">
            <v>23207909</v>
          </cell>
          <cell r="AE116">
            <v>26339293</v>
          </cell>
          <cell r="AF116">
            <v>30506343</v>
          </cell>
        </row>
        <row r="117">
          <cell r="A117" t="str">
            <v>Variance: Fav/(Unfav)</v>
          </cell>
          <cell r="D117" t="str">
            <v>Variance: Fav/(Unfav)</v>
          </cell>
          <cell r="E117">
            <v>1558834</v>
          </cell>
          <cell r="F117">
            <v>1123456</v>
          </cell>
          <cell r="G117">
            <v>-1235841</v>
          </cell>
          <cell r="H117">
            <v>-540265</v>
          </cell>
          <cell r="I117">
            <v>-724261</v>
          </cell>
          <cell r="J117">
            <v>-942574</v>
          </cell>
          <cell r="K117">
            <v>374691</v>
          </cell>
          <cell r="L117">
            <v>1149242</v>
          </cell>
          <cell r="M117">
            <v>1152419</v>
          </cell>
          <cell r="N117">
            <v>-207972</v>
          </cell>
          <cell r="O117">
            <v>-740278</v>
          </cell>
          <cell r="P117">
            <v>-1797780</v>
          </cell>
          <cell r="Q117">
            <v>-830328</v>
          </cell>
          <cell r="R117" t="str">
            <v>Variance: Fav/(Unfav)</v>
          </cell>
          <cell r="S117">
            <v>-61685</v>
          </cell>
          <cell r="U117">
            <v>1558834</v>
          </cell>
          <cell r="V117">
            <v>2682290</v>
          </cell>
          <cell r="W117">
            <v>1446449</v>
          </cell>
          <cell r="X117">
            <v>906184</v>
          </cell>
          <cell r="Y117">
            <v>181923</v>
          </cell>
          <cell r="Z117">
            <v>-760651</v>
          </cell>
          <cell r="AA117">
            <v>-385960</v>
          </cell>
          <cell r="AB117">
            <v>763282</v>
          </cell>
          <cell r="AC117">
            <v>1915701</v>
          </cell>
          <cell r="AD117">
            <v>1707729</v>
          </cell>
          <cell r="AE117">
            <v>967451</v>
          </cell>
          <cell r="AF117">
            <v>-830329</v>
          </cell>
        </row>
        <row r="121">
          <cell r="A121" t="str">
            <v>NORTH CENTRAL REGIONBudget Price:</v>
          </cell>
          <cell r="B121" t="str">
            <v>60320S</v>
          </cell>
          <cell r="C121" t="str">
            <v>NORTH CENTRAL REGION</v>
          </cell>
          <cell r="D121" t="str">
            <v>Budget Price:</v>
          </cell>
          <cell r="E121">
            <v>309958</v>
          </cell>
          <cell r="F121">
            <v>309958</v>
          </cell>
          <cell r="G121">
            <v>343620</v>
          </cell>
          <cell r="H121">
            <v>359967</v>
          </cell>
          <cell r="I121">
            <v>344629</v>
          </cell>
          <cell r="J121">
            <v>312256</v>
          </cell>
          <cell r="K121">
            <v>411304</v>
          </cell>
          <cell r="L121">
            <v>326304</v>
          </cell>
          <cell r="M121">
            <v>312256</v>
          </cell>
          <cell r="N121">
            <v>312256</v>
          </cell>
          <cell r="O121">
            <v>326304</v>
          </cell>
          <cell r="P121">
            <v>325744</v>
          </cell>
          <cell r="Q121">
            <v>3994556</v>
          </cell>
          <cell r="R121" t="str">
            <v>Budget:</v>
          </cell>
          <cell r="S121">
            <v>3994556</v>
          </cell>
          <cell r="U121">
            <v>309958</v>
          </cell>
          <cell r="V121">
            <v>619916</v>
          </cell>
          <cell r="W121">
            <v>963536</v>
          </cell>
          <cell r="X121">
            <v>1323503</v>
          </cell>
          <cell r="Y121">
            <v>1668132</v>
          </cell>
          <cell r="Z121">
            <v>1980388</v>
          </cell>
          <cell r="AA121">
            <v>2391692</v>
          </cell>
          <cell r="AB121">
            <v>2717996</v>
          </cell>
          <cell r="AC121">
            <v>3030252</v>
          </cell>
          <cell r="AD121">
            <v>3342508</v>
          </cell>
          <cell r="AE121">
            <v>3668812</v>
          </cell>
          <cell r="AF121">
            <v>3994556</v>
          </cell>
        </row>
        <row r="122">
          <cell r="A122" t="str">
            <v>NORTH CENTRAL REGIONActual Price:</v>
          </cell>
          <cell r="D122" t="str">
            <v>Actual Price:</v>
          </cell>
          <cell r="E122">
            <v>-497524</v>
          </cell>
          <cell r="F122">
            <v>457145</v>
          </cell>
          <cell r="G122">
            <v>523603</v>
          </cell>
          <cell r="H122">
            <v>396020</v>
          </cell>
          <cell r="I122">
            <v>603466</v>
          </cell>
          <cell r="J122">
            <v>613444</v>
          </cell>
          <cell r="K122">
            <v>666601</v>
          </cell>
          <cell r="L122">
            <v>186678</v>
          </cell>
          <cell r="M122">
            <v>199024</v>
          </cell>
          <cell r="N122">
            <v>656089</v>
          </cell>
          <cell r="O122">
            <v>647378</v>
          </cell>
          <cell r="P122">
            <v>503588</v>
          </cell>
          <cell r="Q122">
            <v>4955513</v>
          </cell>
          <cell r="R122" t="str">
            <v>Projection:</v>
          </cell>
          <cell r="S122">
            <v>3994556</v>
          </cell>
          <cell r="U122">
            <v>-497524</v>
          </cell>
          <cell r="V122">
            <v>-40379</v>
          </cell>
          <cell r="W122">
            <v>483224</v>
          </cell>
          <cell r="X122">
            <v>879244</v>
          </cell>
          <cell r="Y122">
            <v>1482710</v>
          </cell>
          <cell r="Z122">
            <v>2096154</v>
          </cell>
          <cell r="AA122">
            <v>2762755</v>
          </cell>
          <cell r="AB122">
            <v>2949433</v>
          </cell>
          <cell r="AC122">
            <v>3148457</v>
          </cell>
          <cell r="AD122">
            <v>3804546</v>
          </cell>
          <cell r="AE122">
            <v>4451924</v>
          </cell>
          <cell r="AF122">
            <v>4955512</v>
          </cell>
        </row>
        <row r="123">
          <cell r="A123" t="str">
            <v>NORTH CENTRAL REGIONVariance: Fav/(Unfav)</v>
          </cell>
          <cell r="D123" t="str">
            <v>Variance: Fav/(Unfav)</v>
          </cell>
          <cell r="E123">
            <v>807482</v>
          </cell>
          <cell r="F123">
            <v>-147187</v>
          </cell>
          <cell r="G123">
            <v>-179982</v>
          </cell>
          <cell r="H123">
            <v>-36053</v>
          </cell>
          <cell r="I123">
            <v>-258837</v>
          </cell>
          <cell r="J123">
            <v>-301188</v>
          </cell>
          <cell r="K123">
            <v>-255296</v>
          </cell>
          <cell r="L123">
            <v>139626</v>
          </cell>
          <cell r="M123">
            <v>113232</v>
          </cell>
          <cell r="N123">
            <v>-343833</v>
          </cell>
          <cell r="O123">
            <v>-321075</v>
          </cell>
          <cell r="P123">
            <v>-177845</v>
          </cell>
          <cell r="Q123">
            <v>-960957</v>
          </cell>
          <cell r="R123" t="str">
            <v>Variance: Fav/(Unfav)</v>
          </cell>
          <cell r="S123">
            <v>0</v>
          </cell>
          <cell r="U123">
            <v>807482</v>
          </cell>
          <cell r="V123">
            <v>660295</v>
          </cell>
          <cell r="W123">
            <v>480313</v>
          </cell>
          <cell r="X123">
            <v>444260</v>
          </cell>
          <cell r="Y123">
            <v>185423</v>
          </cell>
          <cell r="Z123">
            <v>-115765</v>
          </cell>
          <cell r="AA123">
            <v>-371061</v>
          </cell>
          <cell r="AB123">
            <v>-231435</v>
          </cell>
          <cell r="AC123">
            <v>-118203</v>
          </cell>
          <cell r="AD123">
            <v>-462036</v>
          </cell>
          <cell r="AE123">
            <v>-783111</v>
          </cell>
          <cell r="AF123">
            <v>-960956</v>
          </cell>
        </row>
        <row r="124">
          <cell r="A124" t="str">
            <v>SOUTH CENTRAL REGIONBudget Price:</v>
          </cell>
          <cell r="B124" t="str">
            <v>60412S</v>
          </cell>
          <cell r="C124" t="str">
            <v>SOUTH CENTRAL REGION</v>
          </cell>
          <cell r="D124" t="str">
            <v>Budget Price:</v>
          </cell>
          <cell r="E124">
            <v>672115</v>
          </cell>
          <cell r="F124">
            <v>720587</v>
          </cell>
          <cell r="G124">
            <v>819789</v>
          </cell>
          <cell r="H124">
            <v>756647</v>
          </cell>
          <cell r="I124">
            <v>681365</v>
          </cell>
          <cell r="J124">
            <v>678701</v>
          </cell>
          <cell r="K124">
            <v>778641</v>
          </cell>
          <cell r="L124">
            <v>774040</v>
          </cell>
          <cell r="M124">
            <v>672115</v>
          </cell>
          <cell r="N124">
            <v>669203</v>
          </cell>
          <cell r="O124">
            <v>612067</v>
          </cell>
          <cell r="P124">
            <v>594539</v>
          </cell>
          <cell r="Q124">
            <v>8429809</v>
          </cell>
          <cell r="R124" t="str">
            <v>Budget:</v>
          </cell>
          <cell r="S124">
            <v>8429809</v>
          </cell>
          <cell r="U124">
            <v>672115</v>
          </cell>
          <cell r="V124">
            <v>1392702</v>
          </cell>
          <cell r="W124">
            <v>2212491</v>
          </cell>
          <cell r="X124">
            <v>2969138</v>
          </cell>
          <cell r="Y124">
            <v>3650503</v>
          </cell>
          <cell r="Z124">
            <v>4329204</v>
          </cell>
          <cell r="AA124">
            <v>5107845</v>
          </cell>
          <cell r="AB124">
            <v>5881885</v>
          </cell>
          <cell r="AC124">
            <v>6554000</v>
          </cell>
          <cell r="AD124">
            <v>7223203</v>
          </cell>
          <cell r="AE124">
            <v>7835270</v>
          </cell>
          <cell r="AF124">
            <v>8429809</v>
          </cell>
        </row>
        <row r="125">
          <cell r="A125" t="str">
            <v>SOUTH CENTRAL REGIONActual Price:</v>
          </cell>
          <cell r="D125" t="str">
            <v>Actual Price:</v>
          </cell>
          <cell r="E125">
            <v>109792</v>
          </cell>
          <cell r="F125">
            <v>181225</v>
          </cell>
          <cell r="G125">
            <v>884755</v>
          </cell>
          <cell r="H125">
            <v>726007</v>
          </cell>
          <cell r="I125">
            <v>1905476</v>
          </cell>
          <cell r="J125">
            <v>1189255</v>
          </cell>
          <cell r="K125">
            <v>192178</v>
          </cell>
          <cell r="L125">
            <v>444916</v>
          </cell>
          <cell r="M125">
            <v>400104</v>
          </cell>
          <cell r="N125">
            <v>719053</v>
          </cell>
          <cell r="O125">
            <v>1176690</v>
          </cell>
          <cell r="P125">
            <v>1356890</v>
          </cell>
          <cell r="Q125">
            <v>9286342</v>
          </cell>
          <cell r="R125" t="str">
            <v>Projection:</v>
          </cell>
          <cell r="S125">
            <v>8429809</v>
          </cell>
          <cell r="U125">
            <v>109792</v>
          </cell>
          <cell r="V125">
            <v>291017</v>
          </cell>
          <cell r="W125">
            <v>1175772</v>
          </cell>
          <cell r="X125">
            <v>1901779</v>
          </cell>
          <cell r="Y125">
            <v>3807255</v>
          </cell>
          <cell r="Z125">
            <v>4996510</v>
          </cell>
          <cell r="AA125">
            <v>5188688</v>
          </cell>
          <cell r="AB125">
            <v>5633604</v>
          </cell>
          <cell r="AC125">
            <v>6033708</v>
          </cell>
          <cell r="AD125">
            <v>6752761</v>
          </cell>
          <cell r="AE125">
            <v>7929451</v>
          </cell>
          <cell r="AF125">
            <v>9286341</v>
          </cell>
        </row>
        <row r="126">
          <cell r="A126" t="str">
            <v>SOUTH CENTRAL REGIONVariance: Fav/(Unfav)</v>
          </cell>
          <cell r="D126" t="str">
            <v>Variance: Fav/(Unfav)</v>
          </cell>
          <cell r="E126">
            <v>562323</v>
          </cell>
          <cell r="F126">
            <v>539363</v>
          </cell>
          <cell r="G126">
            <v>-64966</v>
          </cell>
          <cell r="H126">
            <v>30640</v>
          </cell>
          <cell r="I126">
            <v>-1224111</v>
          </cell>
          <cell r="J126">
            <v>-510554</v>
          </cell>
          <cell r="K126">
            <v>586463</v>
          </cell>
          <cell r="L126">
            <v>329124</v>
          </cell>
          <cell r="M126">
            <v>272011</v>
          </cell>
          <cell r="N126">
            <v>-49850</v>
          </cell>
          <cell r="O126">
            <v>-564622</v>
          </cell>
          <cell r="P126">
            <v>-762351</v>
          </cell>
          <cell r="Q126">
            <v>-856533</v>
          </cell>
          <cell r="R126" t="str">
            <v>Variance: Fav/(Unfav)</v>
          </cell>
          <cell r="S126">
            <v>0</v>
          </cell>
          <cell r="U126">
            <v>562323</v>
          </cell>
          <cell r="V126">
            <v>1101686</v>
          </cell>
          <cell r="W126">
            <v>1036720</v>
          </cell>
          <cell r="X126">
            <v>1067360</v>
          </cell>
          <cell r="Y126">
            <v>-156751</v>
          </cell>
          <cell r="Z126">
            <v>-667305</v>
          </cell>
          <cell r="AA126">
            <v>-80842</v>
          </cell>
          <cell r="AB126">
            <v>248282</v>
          </cell>
          <cell r="AC126">
            <v>520293</v>
          </cell>
          <cell r="AD126">
            <v>470443</v>
          </cell>
          <cell r="AE126">
            <v>-94179</v>
          </cell>
          <cell r="AF126">
            <v>-856530</v>
          </cell>
        </row>
        <row r="127">
          <cell r="A127" t="str">
            <v>NORTH COASTAL REGIONBudget Price:</v>
          </cell>
          <cell r="B127" t="str">
            <v>60JY6S</v>
          </cell>
          <cell r="C127" t="str">
            <v>NORTH COASTAL REGION</v>
          </cell>
          <cell r="D127" t="str">
            <v>Budget Price:</v>
          </cell>
          <cell r="E127">
            <v>262811</v>
          </cell>
          <cell r="F127">
            <v>273981</v>
          </cell>
          <cell r="G127">
            <v>294656</v>
          </cell>
          <cell r="H127">
            <v>310452</v>
          </cell>
          <cell r="I127">
            <v>307841</v>
          </cell>
          <cell r="J127">
            <v>284968</v>
          </cell>
          <cell r="K127">
            <v>324068</v>
          </cell>
          <cell r="L127">
            <v>288936</v>
          </cell>
          <cell r="M127">
            <v>287546</v>
          </cell>
          <cell r="N127">
            <v>296993</v>
          </cell>
          <cell r="O127">
            <v>300960</v>
          </cell>
          <cell r="P127">
            <v>300802</v>
          </cell>
          <cell r="Q127">
            <v>3534014</v>
          </cell>
          <cell r="R127" t="str">
            <v>Budget:</v>
          </cell>
          <cell r="S127">
            <v>3534014</v>
          </cell>
          <cell r="U127">
            <v>262811</v>
          </cell>
          <cell r="V127">
            <v>536792</v>
          </cell>
          <cell r="W127">
            <v>831448</v>
          </cell>
          <cell r="X127">
            <v>1141900</v>
          </cell>
          <cell r="Y127">
            <v>1449741</v>
          </cell>
          <cell r="Z127">
            <v>1734709</v>
          </cell>
          <cell r="AA127">
            <v>2058777</v>
          </cell>
          <cell r="AB127">
            <v>2347713</v>
          </cell>
          <cell r="AC127">
            <v>2635259</v>
          </cell>
          <cell r="AD127">
            <v>2932252</v>
          </cell>
          <cell r="AE127">
            <v>3233212</v>
          </cell>
          <cell r="AF127">
            <v>3534014</v>
          </cell>
        </row>
        <row r="128">
          <cell r="A128" t="str">
            <v>NORTH COASTAL REGIONActual Price:</v>
          </cell>
          <cell r="D128" t="str">
            <v>Actual Price:</v>
          </cell>
          <cell r="E128">
            <v>174175</v>
          </cell>
          <cell r="F128">
            <v>437742</v>
          </cell>
          <cell r="G128">
            <v>281198</v>
          </cell>
          <cell r="H128">
            <v>265112</v>
          </cell>
          <cell r="I128">
            <v>301238</v>
          </cell>
          <cell r="J128">
            <v>494536</v>
          </cell>
          <cell r="K128">
            <v>370885</v>
          </cell>
          <cell r="L128">
            <v>-152</v>
          </cell>
          <cell r="M128">
            <v>307008</v>
          </cell>
          <cell r="N128">
            <v>620149</v>
          </cell>
          <cell r="O128">
            <v>531879</v>
          </cell>
          <cell r="P128">
            <v>848351</v>
          </cell>
          <cell r="Q128">
            <v>4632121</v>
          </cell>
          <cell r="R128" t="str">
            <v>Projection:</v>
          </cell>
          <cell r="S128">
            <v>3534014</v>
          </cell>
          <cell r="U128">
            <v>174175</v>
          </cell>
          <cell r="V128">
            <v>611917</v>
          </cell>
          <cell r="W128">
            <v>893115</v>
          </cell>
          <cell r="X128">
            <v>1158227</v>
          </cell>
          <cell r="Y128">
            <v>1459465</v>
          </cell>
          <cell r="Z128">
            <v>1954001</v>
          </cell>
          <cell r="AA128">
            <v>2324886</v>
          </cell>
          <cell r="AB128">
            <v>2324734</v>
          </cell>
          <cell r="AC128">
            <v>2631742</v>
          </cell>
          <cell r="AD128">
            <v>3251891</v>
          </cell>
          <cell r="AE128">
            <v>3783770</v>
          </cell>
          <cell r="AF128">
            <v>4632121</v>
          </cell>
        </row>
        <row r="129">
          <cell r="A129" t="str">
            <v>NORTH COASTAL REGIONVariance: Fav/(Unfav)</v>
          </cell>
          <cell r="D129" t="str">
            <v>Variance: Fav/(Unfav)</v>
          </cell>
          <cell r="E129">
            <v>88637</v>
          </cell>
          <cell r="F129">
            <v>-163760</v>
          </cell>
          <cell r="G129">
            <v>13458</v>
          </cell>
          <cell r="H129">
            <v>45340</v>
          </cell>
          <cell r="I129">
            <v>6603</v>
          </cell>
          <cell r="J129">
            <v>-209568</v>
          </cell>
          <cell r="K129">
            <v>-46817</v>
          </cell>
          <cell r="L129">
            <v>289088</v>
          </cell>
          <cell r="M129">
            <v>-19463</v>
          </cell>
          <cell r="N129">
            <v>-323157</v>
          </cell>
          <cell r="O129">
            <v>-230919</v>
          </cell>
          <cell r="P129">
            <v>-547549</v>
          </cell>
          <cell r="Q129">
            <v>-1098106</v>
          </cell>
          <cell r="R129" t="str">
            <v>Variance: Fav/(Unfav)</v>
          </cell>
          <cell r="S129">
            <v>0</v>
          </cell>
          <cell r="U129">
            <v>88637</v>
          </cell>
          <cell r="V129">
            <v>-75123</v>
          </cell>
          <cell r="W129">
            <v>-61665</v>
          </cell>
          <cell r="X129">
            <v>-16325</v>
          </cell>
          <cell r="Y129">
            <v>-9722</v>
          </cell>
          <cell r="Z129">
            <v>-219290</v>
          </cell>
          <cell r="AA129">
            <v>-266107</v>
          </cell>
          <cell r="AB129">
            <v>22981</v>
          </cell>
          <cell r="AC129">
            <v>3518</v>
          </cell>
          <cell r="AD129">
            <v>-319639</v>
          </cell>
          <cell r="AE129">
            <v>-550558</v>
          </cell>
          <cell r="AF129">
            <v>-1098107</v>
          </cell>
        </row>
        <row r="130">
          <cell r="A130" t="str">
            <v>SOUTH COASTAL REGIONBudget Price:</v>
          </cell>
          <cell r="B130" t="str">
            <v>60425S</v>
          </cell>
          <cell r="C130" t="str">
            <v>SOUTH COASTAL REGION</v>
          </cell>
          <cell r="D130" t="str">
            <v>Budget Price:</v>
          </cell>
          <cell r="E130">
            <v>339590</v>
          </cell>
          <cell r="F130">
            <v>360107</v>
          </cell>
          <cell r="G130">
            <v>379771</v>
          </cell>
          <cell r="H130">
            <v>401134</v>
          </cell>
          <cell r="I130">
            <v>403547</v>
          </cell>
          <cell r="J130">
            <v>377009</v>
          </cell>
          <cell r="K130">
            <v>398378</v>
          </cell>
          <cell r="L130">
            <v>377009</v>
          </cell>
          <cell r="M130">
            <v>382177</v>
          </cell>
          <cell r="N130">
            <v>401134</v>
          </cell>
          <cell r="O130">
            <v>399433</v>
          </cell>
          <cell r="P130">
            <v>398580</v>
          </cell>
          <cell r="Q130">
            <v>4617870</v>
          </cell>
          <cell r="R130" t="str">
            <v>Budget:</v>
          </cell>
          <cell r="S130">
            <v>4617870</v>
          </cell>
          <cell r="U130">
            <v>339590</v>
          </cell>
          <cell r="V130">
            <v>699697</v>
          </cell>
          <cell r="W130">
            <v>1079468</v>
          </cell>
          <cell r="X130">
            <v>1480602</v>
          </cell>
          <cell r="Y130">
            <v>1884149</v>
          </cell>
          <cell r="Z130">
            <v>2261158</v>
          </cell>
          <cell r="AA130">
            <v>2659536</v>
          </cell>
          <cell r="AB130">
            <v>3036545</v>
          </cell>
          <cell r="AC130">
            <v>3418722</v>
          </cell>
          <cell r="AD130">
            <v>3819856</v>
          </cell>
          <cell r="AE130">
            <v>4219289</v>
          </cell>
          <cell r="AF130">
            <v>4617869</v>
          </cell>
        </row>
        <row r="131">
          <cell r="A131" t="str">
            <v>SOUTH COASTAL REGIONActual Price:</v>
          </cell>
          <cell r="D131" t="str">
            <v>Actual Price:</v>
          </cell>
          <cell r="E131">
            <v>235396</v>
          </cell>
          <cell r="F131">
            <v>-630034</v>
          </cell>
          <cell r="G131">
            <v>906959</v>
          </cell>
          <cell r="H131">
            <v>296993</v>
          </cell>
          <cell r="I131">
            <v>1002768</v>
          </cell>
          <cell r="J131">
            <v>564194</v>
          </cell>
          <cell r="K131">
            <v>335840</v>
          </cell>
          <cell r="L131">
            <v>279206</v>
          </cell>
          <cell r="M131">
            <v>318415</v>
          </cell>
          <cell r="N131">
            <v>314641</v>
          </cell>
          <cell r="O131">
            <v>552997</v>
          </cell>
          <cell r="P131">
            <v>719255</v>
          </cell>
          <cell r="Q131">
            <v>4896630</v>
          </cell>
          <cell r="R131" t="str">
            <v>Projection:</v>
          </cell>
          <cell r="S131">
            <v>4617870</v>
          </cell>
          <cell r="U131">
            <v>235396</v>
          </cell>
          <cell r="V131">
            <v>-394638</v>
          </cell>
          <cell r="W131">
            <v>512321</v>
          </cell>
          <cell r="X131">
            <v>809314</v>
          </cell>
          <cell r="Y131">
            <v>1812082</v>
          </cell>
          <cell r="Z131">
            <v>2376276</v>
          </cell>
          <cell r="AA131">
            <v>2712116</v>
          </cell>
          <cell r="AB131">
            <v>2991322</v>
          </cell>
          <cell r="AC131">
            <v>3309737</v>
          </cell>
          <cell r="AD131">
            <v>3624378</v>
          </cell>
          <cell r="AE131">
            <v>4177375</v>
          </cell>
          <cell r="AF131">
            <v>4896630</v>
          </cell>
        </row>
        <row r="132">
          <cell r="A132" t="str">
            <v>SOUTH COASTAL REGIONVariance: Fav/(Unfav)</v>
          </cell>
          <cell r="D132" t="str">
            <v>Variance: Fav/(Unfav)</v>
          </cell>
          <cell r="E132">
            <v>104194</v>
          </cell>
          <cell r="F132">
            <v>990141</v>
          </cell>
          <cell r="G132">
            <v>-527188</v>
          </cell>
          <cell r="H132">
            <v>104141</v>
          </cell>
          <cell r="I132">
            <v>-599221</v>
          </cell>
          <cell r="J132">
            <v>-187185</v>
          </cell>
          <cell r="K132">
            <v>62538</v>
          </cell>
          <cell r="L132">
            <v>97803</v>
          </cell>
          <cell r="M132">
            <v>63763</v>
          </cell>
          <cell r="N132">
            <v>86493</v>
          </cell>
          <cell r="O132">
            <v>-153564</v>
          </cell>
          <cell r="P132">
            <v>-320675</v>
          </cell>
          <cell r="Q132">
            <v>-278761</v>
          </cell>
          <cell r="R132" t="str">
            <v>Variance: Fav/(Unfav)</v>
          </cell>
          <cell r="S132">
            <v>0</v>
          </cell>
          <cell r="U132">
            <v>104194</v>
          </cell>
          <cell r="V132">
            <v>1094335</v>
          </cell>
          <cell r="W132">
            <v>567147</v>
          </cell>
          <cell r="X132">
            <v>671288</v>
          </cell>
          <cell r="Y132">
            <v>72067</v>
          </cell>
          <cell r="Z132">
            <v>-115118</v>
          </cell>
          <cell r="AA132">
            <v>-52580</v>
          </cell>
          <cell r="AB132">
            <v>45223</v>
          </cell>
          <cell r="AC132">
            <v>108986</v>
          </cell>
          <cell r="AD132">
            <v>195479</v>
          </cell>
          <cell r="AE132">
            <v>41915</v>
          </cell>
          <cell r="AF132">
            <v>-278760</v>
          </cell>
        </row>
        <row r="133">
          <cell r="A133" t="str">
            <v>Budget:</v>
          </cell>
          <cell r="C133" t="str">
            <v>Grand</v>
          </cell>
          <cell r="D133" t="str">
            <v>Budget:</v>
          </cell>
          <cell r="E133">
            <v>1584475</v>
          </cell>
          <cell r="F133">
            <v>1664633</v>
          </cell>
          <cell r="G133">
            <v>1837837</v>
          </cell>
          <cell r="H133">
            <v>1828200</v>
          </cell>
          <cell r="I133">
            <v>1737381</v>
          </cell>
          <cell r="J133">
            <v>1652934</v>
          </cell>
          <cell r="K133">
            <v>1912391</v>
          </cell>
          <cell r="L133">
            <v>1766288</v>
          </cell>
          <cell r="M133">
            <v>1654094</v>
          </cell>
          <cell r="N133">
            <v>1679586</v>
          </cell>
          <cell r="O133">
            <v>1638764</v>
          </cell>
          <cell r="P133">
            <v>1619665</v>
          </cell>
          <cell r="Q133">
            <v>20576249</v>
          </cell>
          <cell r="R133" t="str">
            <v>Budget:</v>
          </cell>
          <cell r="S133">
            <v>20576249</v>
          </cell>
          <cell r="U133">
            <v>1584475</v>
          </cell>
          <cell r="V133">
            <v>3249108</v>
          </cell>
          <cell r="W133">
            <v>5086945</v>
          </cell>
          <cell r="X133">
            <v>6915145</v>
          </cell>
          <cell r="Y133">
            <v>8652526</v>
          </cell>
          <cell r="Z133">
            <v>10305460</v>
          </cell>
          <cell r="AA133">
            <v>12217851</v>
          </cell>
          <cell r="AB133">
            <v>13984139</v>
          </cell>
          <cell r="AC133">
            <v>15638233</v>
          </cell>
          <cell r="AD133">
            <v>17317819</v>
          </cell>
          <cell r="AE133">
            <v>18956583</v>
          </cell>
          <cell r="AF133">
            <v>20576248</v>
          </cell>
        </row>
        <row r="134">
          <cell r="A134" t="str">
            <v>Actual:</v>
          </cell>
          <cell r="C134" t="str">
            <v>Total</v>
          </cell>
          <cell r="D134" t="str">
            <v>Actual:</v>
          </cell>
          <cell r="E134">
            <v>21839</v>
          </cell>
          <cell r="F134">
            <v>446077</v>
          </cell>
          <cell r="G134">
            <v>2596515</v>
          </cell>
          <cell r="H134">
            <v>1684133</v>
          </cell>
          <cell r="I134">
            <v>3812948</v>
          </cell>
          <cell r="J134">
            <v>2861430</v>
          </cell>
          <cell r="K134">
            <v>1565504</v>
          </cell>
          <cell r="L134">
            <v>910647</v>
          </cell>
          <cell r="M134">
            <v>1224551</v>
          </cell>
          <cell r="N134">
            <v>2309933</v>
          </cell>
          <cell r="O134">
            <v>2908945</v>
          </cell>
          <cell r="P134">
            <v>3428084</v>
          </cell>
          <cell r="Q134">
            <v>23770605</v>
          </cell>
          <cell r="R134" t="str">
            <v>Projection:</v>
          </cell>
          <cell r="S134">
            <v>20576249</v>
          </cell>
          <cell r="U134">
            <v>21839</v>
          </cell>
          <cell r="V134">
            <v>467916</v>
          </cell>
          <cell r="W134">
            <v>3064431</v>
          </cell>
          <cell r="X134">
            <v>4748564</v>
          </cell>
          <cell r="Y134">
            <v>8561512</v>
          </cell>
          <cell r="Z134">
            <v>11422942</v>
          </cell>
          <cell r="AA134">
            <v>12988446</v>
          </cell>
          <cell r="AB134">
            <v>13899093</v>
          </cell>
          <cell r="AC134">
            <v>15123644</v>
          </cell>
          <cell r="AD134">
            <v>17433577</v>
          </cell>
          <cell r="AE134">
            <v>20342522</v>
          </cell>
          <cell r="AF134">
            <v>23770606</v>
          </cell>
        </row>
        <row r="135">
          <cell r="A135" t="str">
            <v>GrandVariance: Fav/(Unfav)</v>
          </cell>
          <cell r="D135" t="str">
            <v>Variance: Fav/(Unfav)</v>
          </cell>
          <cell r="E135">
            <v>1562635</v>
          </cell>
          <cell r="F135">
            <v>1218556</v>
          </cell>
          <cell r="G135">
            <v>-758678</v>
          </cell>
          <cell r="H135">
            <v>144068</v>
          </cell>
          <cell r="I135">
            <v>-2075567</v>
          </cell>
          <cell r="J135">
            <v>-1208496</v>
          </cell>
          <cell r="K135">
            <v>346888</v>
          </cell>
          <cell r="L135">
            <v>855641</v>
          </cell>
          <cell r="M135">
            <v>429543</v>
          </cell>
          <cell r="N135">
            <v>-630347</v>
          </cell>
          <cell r="O135">
            <v>-1270180</v>
          </cell>
          <cell r="P135">
            <v>-1808419</v>
          </cell>
          <cell r="Q135">
            <v>-3194356</v>
          </cell>
          <cell r="R135" t="str">
            <v>Variance: Fav/(Unfav)</v>
          </cell>
          <cell r="S135">
            <v>0</v>
          </cell>
          <cell r="U135">
            <v>1562635</v>
          </cell>
          <cell r="V135">
            <v>2781191</v>
          </cell>
          <cell r="W135">
            <v>2022513</v>
          </cell>
          <cell r="X135">
            <v>2166581</v>
          </cell>
          <cell r="Y135">
            <v>91014</v>
          </cell>
          <cell r="Z135">
            <v>-1117482</v>
          </cell>
          <cell r="AA135">
            <v>-770594</v>
          </cell>
          <cell r="AB135">
            <v>85047</v>
          </cell>
          <cell r="AC135">
            <v>514590</v>
          </cell>
          <cell r="AD135">
            <v>-115757</v>
          </cell>
          <cell r="AE135">
            <v>-1385937</v>
          </cell>
          <cell r="AF135">
            <v>-3194356</v>
          </cell>
        </row>
        <row r="139">
          <cell r="A139" t="str">
            <v>NORTH CENTRAL REGIONBudget Price:</v>
          </cell>
          <cell r="B139" t="str">
            <v>60320S</v>
          </cell>
          <cell r="C139" t="str">
            <v>NORTH CENTRAL REGION</v>
          </cell>
          <cell r="D139" t="str">
            <v>Budget Price:</v>
          </cell>
          <cell r="E139">
            <v>176684</v>
          </cell>
          <cell r="F139">
            <v>176684</v>
          </cell>
          <cell r="G139">
            <v>194741</v>
          </cell>
          <cell r="H139">
            <v>204808</v>
          </cell>
          <cell r="I139">
            <v>195279</v>
          </cell>
          <cell r="J139">
            <v>177914</v>
          </cell>
          <cell r="K139">
            <v>231043</v>
          </cell>
          <cell r="L139">
            <v>186752</v>
          </cell>
          <cell r="M139">
            <v>177914</v>
          </cell>
          <cell r="N139">
            <v>177914</v>
          </cell>
          <cell r="O139">
            <v>186752</v>
          </cell>
          <cell r="P139">
            <v>186450</v>
          </cell>
          <cell r="Q139">
            <v>2272935</v>
          </cell>
          <cell r="R139" t="str">
            <v>Budget:</v>
          </cell>
          <cell r="S139">
            <v>2272935</v>
          </cell>
          <cell r="U139">
            <v>176684</v>
          </cell>
          <cell r="V139">
            <v>353368</v>
          </cell>
          <cell r="W139">
            <v>548109</v>
          </cell>
          <cell r="X139">
            <v>752917</v>
          </cell>
          <cell r="Y139">
            <v>948196</v>
          </cell>
          <cell r="Z139">
            <v>1126110</v>
          </cell>
          <cell r="AA139">
            <v>1357153</v>
          </cell>
          <cell r="AB139">
            <v>1543905</v>
          </cell>
          <cell r="AC139">
            <v>1721819</v>
          </cell>
          <cell r="AD139">
            <v>1899733</v>
          </cell>
          <cell r="AE139">
            <v>2086485</v>
          </cell>
          <cell r="AF139">
            <v>2272935</v>
          </cell>
        </row>
        <row r="140">
          <cell r="A140" t="str">
            <v>NORTH CENTRAL REGIONActual Price:</v>
          </cell>
          <cell r="D140" t="str">
            <v>Actual Price:</v>
          </cell>
          <cell r="E140">
            <v>180858</v>
          </cell>
          <cell r="F140">
            <v>148452</v>
          </cell>
          <cell r="G140">
            <v>236812</v>
          </cell>
          <cell r="H140">
            <v>198879</v>
          </cell>
          <cell r="I140">
            <v>-152414</v>
          </cell>
          <cell r="J140">
            <v>150583</v>
          </cell>
          <cell r="K140">
            <v>74637</v>
          </cell>
          <cell r="L140">
            <v>10685</v>
          </cell>
          <cell r="M140">
            <v>35560</v>
          </cell>
          <cell r="N140">
            <v>12559</v>
          </cell>
          <cell r="O140">
            <v>6272</v>
          </cell>
          <cell r="P140">
            <v>68954</v>
          </cell>
          <cell r="Q140">
            <v>971837</v>
          </cell>
          <cell r="R140" t="str">
            <v>Projection:</v>
          </cell>
          <cell r="S140">
            <v>2272935</v>
          </cell>
          <cell r="U140">
            <v>180858</v>
          </cell>
          <cell r="V140">
            <v>329310</v>
          </cell>
          <cell r="W140">
            <v>566122</v>
          </cell>
          <cell r="X140">
            <v>765001</v>
          </cell>
          <cell r="Y140">
            <v>612587</v>
          </cell>
          <cell r="Z140">
            <v>763170</v>
          </cell>
          <cell r="AA140">
            <v>837807</v>
          </cell>
          <cell r="AB140">
            <v>848492</v>
          </cell>
          <cell r="AC140">
            <v>884052</v>
          </cell>
          <cell r="AD140">
            <v>896611</v>
          </cell>
          <cell r="AE140">
            <v>902883</v>
          </cell>
          <cell r="AF140">
            <v>971837</v>
          </cell>
        </row>
        <row r="141">
          <cell r="A141" t="str">
            <v>NORTH CENTRAL REGIONVariance: Fav/(Unfav)</v>
          </cell>
          <cell r="D141" t="str">
            <v>Variance: Fav/(Unfav)</v>
          </cell>
          <cell r="E141">
            <v>-4173</v>
          </cell>
          <cell r="F141">
            <v>28232</v>
          </cell>
          <cell r="G141">
            <v>-42071</v>
          </cell>
          <cell r="H141">
            <v>5930</v>
          </cell>
          <cell r="I141">
            <v>347693</v>
          </cell>
          <cell r="J141">
            <v>27331</v>
          </cell>
          <cell r="K141">
            <v>156406</v>
          </cell>
          <cell r="L141">
            <v>176067</v>
          </cell>
          <cell r="M141">
            <v>142354</v>
          </cell>
          <cell r="N141">
            <v>165354</v>
          </cell>
          <cell r="O141">
            <v>180480</v>
          </cell>
          <cell r="P141">
            <v>117495</v>
          </cell>
          <cell r="Q141">
            <v>1301098</v>
          </cell>
          <cell r="R141" t="str">
            <v>Variance: Fav/(Unfav)</v>
          </cell>
          <cell r="S141">
            <v>0</v>
          </cell>
          <cell r="U141">
            <v>-4173</v>
          </cell>
          <cell r="V141">
            <v>24059</v>
          </cell>
          <cell r="W141">
            <v>-18012</v>
          </cell>
          <cell r="X141">
            <v>-12082</v>
          </cell>
          <cell r="Y141">
            <v>335611</v>
          </cell>
          <cell r="Z141">
            <v>362942</v>
          </cell>
          <cell r="AA141">
            <v>519348</v>
          </cell>
          <cell r="AB141">
            <v>695415</v>
          </cell>
          <cell r="AC141">
            <v>837769</v>
          </cell>
          <cell r="AD141">
            <v>1003123</v>
          </cell>
          <cell r="AE141">
            <v>1183603</v>
          </cell>
          <cell r="AF141">
            <v>1301098</v>
          </cell>
        </row>
        <row r="142">
          <cell r="A142" t="str">
            <v>SOUTH CENTRAL REGIONBudget Price:</v>
          </cell>
          <cell r="B142" t="str">
            <v>60412S</v>
          </cell>
          <cell r="C142" t="str">
            <v>SOUTH CENTRAL REGION</v>
          </cell>
          <cell r="D142" t="str">
            <v>Budget Price:</v>
          </cell>
          <cell r="E142">
            <v>214278</v>
          </cell>
          <cell r="F142">
            <v>224321</v>
          </cell>
          <cell r="G142">
            <v>246069</v>
          </cell>
          <cell r="H142">
            <v>226064</v>
          </cell>
          <cell r="I142">
            <v>194343</v>
          </cell>
          <cell r="J142">
            <v>193638</v>
          </cell>
          <cell r="K142">
            <v>226065</v>
          </cell>
          <cell r="L142">
            <v>237922</v>
          </cell>
          <cell r="M142">
            <v>214278</v>
          </cell>
          <cell r="N142">
            <v>212889</v>
          </cell>
          <cell r="O142">
            <v>199664</v>
          </cell>
          <cell r="P142">
            <v>198512</v>
          </cell>
          <cell r="Q142">
            <v>2588042</v>
          </cell>
          <cell r="R142" t="str">
            <v>Budget:</v>
          </cell>
          <cell r="S142">
            <v>2588042</v>
          </cell>
          <cell r="U142">
            <v>214278</v>
          </cell>
          <cell r="V142">
            <v>438599</v>
          </cell>
          <cell r="W142">
            <v>684668</v>
          </cell>
          <cell r="X142">
            <v>910732</v>
          </cell>
          <cell r="Y142">
            <v>1105075</v>
          </cell>
          <cell r="Z142">
            <v>1298713</v>
          </cell>
          <cell r="AA142">
            <v>1524778</v>
          </cell>
          <cell r="AB142">
            <v>1762700</v>
          </cell>
          <cell r="AC142">
            <v>1976978</v>
          </cell>
          <cell r="AD142">
            <v>2189867</v>
          </cell>
          <cell r="AE142">
            <v>2389531</v>
          </cell>
          <cell r="AF142">
            <v>2588043</v>
          </cell>
        </row>
        <row r="143">
          <cell r="A143" t="str">
            <v>SOUTH CENTRAL REGIONActual Price:</v>
          </cell>
          <cell r="D143" t="str">
            <v>Actual Price:</v>
          </cell>
          <cell r="E143">
            <v>305324</v>
          </cell>
          <cell r="F143">
            <v>417286</v>
          </cell>
          <cell r="G143">
            <v>589425</v>
          </cell>
          <cell r="H143">
            <v>761209</v>
          </cell>
          <cell r="I143">
            <v>-560554</v>
          </cell>
          <cell r="J143">
            <v>35941</v>
          </cell>
          <cell r="K143">
            <v>337403</v>
          </cell>
          <cell r="L143">
            <v>299570</v>
          </cell>
          <cell r="M143">
            <v>-171063</v>
          </cell>
          <cell r="N143">
            <v>18569</v>
          </cell>
          <cell r="O143">
            <v>-131174</v>
          </cell>
          <cell r="P143">
            <v>227652</v>
          </cell>
          <cell r="Q143">
            <v>2129590</v>
          </cell>
          <cell r="R143" t="str">
            <v>Projection:</v>
          </cell>
          <cell r="S143">
            <v>2649727</v>
          </cell>
          <cell r="T143">
            <v>2649727</v>
          </cell>
          <cell r="U143">
            <v>305324</v>
          </cell>
          <cell r="V143">
            <v>722610</v>
          </cell>
          <cell r="W143">
            <v>1312035</v>
          </cell>
          <cell r="X143">
            <v>2073244</v>
          </cell>
          <cell r="Y143">
            <v>1512690</v>
          </cell>
          <cell r="Z143">
            <v>1548631</v>
          </cell>
          <cell r="AA143">
            <v>1886034</v>
          </cell>
          <cell r="AB143">
            <v>2185604</v>
          </cell>
          <cell r="AC143">
            <v>2014541</v>
          </cell>
          <cell r="AD143">
            <v>2033110</v>
          </cell>
          <cell r="AE143">
            <v>1901936</v>
          </cell>
          <cell r="AF143">
            <v>2129588</v>
          </cell>
        </row>
        <row r="144">
          <cell r="A144" t="str">
            <v>SOUTH CENTRAL REGIONVariance: Fav/(Unfav)</v>
          </cell>
          <cell r="D144" t="str">
            <v>Variance: Fav/(Unfav)</v>
          </cell>
          <cell r="E144">
            <v>-91046</v>
          </cell>
          <cell r="F144">
            <v>-192965</v>
          </cell>
          <cell r="G144">
            <v>-343357</v>
          </cell>
          <cell r="H144">
            <v>-535146</v>
          </cell>
          <cell r="I144">
            <v>754897</v>
          </cell>
          <cell r="J144">
            <v>157696</v>
          </cell>
          <cell r="K144">
            <v>-111339</v>
          </cell>
          <cell r="L144">
            <v>-61647</v>
          </cell>
          <cell r="M144">
            <v>385341</v>
          </cell>
          <cell r="N144">
            <v>194320</v>
          </cell>
          <cell r="O144">
            <v>330838</v>
          </cell>
          <cell r="P144">
            <v>-29140</v>
          </cell>
          <cell r="Q144">
            <v>458452</v>
          </cell>
          <cell r="R144" t="str">
            <v>Variance: Fav/(Unfav)</v>
          </cell>
          <cell r="S144">
            <v>-61685</v>
          </cell>
          <cell r="U144">
            <v>-91046</v>
          </cell>
          <cell r="V144">
            <v>-284011</v>
          </cell>
          <cell r="W144">
            <v>-627368</v>
          </cell>
          <cell r="X144">
            <v>-1162514</v>
          </cell>
          <cell r="Y144">
            <v>-407617</v>
          </cell>
          <cell r="Z144">
            <v>-249921</v>
          </cell>
          <cell r="AA144">
            <v>-361260</v>
          </cell>
          <cell r="AB144">
            <v>-422907</v>
          </cell>
          <cell r="AC144">
            <v>-37566</v>
          </cell>
          <cell r="AD144">
            <v>156754</v>
          </cell>
          <cell r="AE144">
            <v>487592</v>
          </cell>
          <cell r="AF144">
            <v>458452</v>
          </cell>
        </row>
        <row r="145">
          <cell r="A145" t="str">
            <v>NORTH COASTAL REGIONBudget Price:</v>
          </cell>
          <cell r="B145" t="str">
            <v>60JY6S</v>
          </cell>
          <cell r="C145" t="str">
            <v>NORTH COASTAL REGION</v>
          </cell>
          <cell r="D145" t="str">
            <v>Budget Price:</v>
          </cell>
          <cell r="E145">
            <v>104188</v>
          </cell>
          <cell r="F145">
            <v>107721</v>
          </cell>
          <cell r="G145">
            <v>116250</v>
          </cell>
          <cell r="H145">
            <v>122522</v>
          </cell>
          <cell r="I145">
            <v>120352</v>
          </cell>
          <cell r="J145">
            <v>111174</v>
          </cell>
          <cell r="K145">
            <v>129405</v>
          </cell>
          <cell r="L145">
            <v>113577</v>
          </cell>
          <cell r="M145">
            <v>112018</v>
          </cell>
          <cell r="N145">
            <v>115123</v>
          </cell>
          <cell r="O145">
            <v>117525</v>
          </cell>
          <cell r="P145">
            <v>117439</v>
          </cell>
          <cell r="Q145">
            <v>1387292</v>
          </cell>
          <cell r="R145" t="str">
            <v>Budget:</v>
          </cell>
          <cell r="S145">
            <v>1387292</v>
          </cell>
          <cell r="U145">
            <v>104188</v>
          </cell>
          <cell r="V145">
            <v>211909</v>
          </cell>
          <cell r="W145">
            <v>328159</v>
          </cell>
          <cell r="X145">
            <v>450681</v>
          </cell>
          <cell r="Y145">
            <v>571033</v>
          </cell>
          <cell r="Z145">
            <v>682207</v>
          </cell>
          <cell r="AA145">
            <v>811612</v>
          </cell>
          <cell r="AB145">
            <v>925189</v>
          </cell>
          <cell r="AC145">
            <v>1037207</v>
          </cell>
          <cell r="AD145">
            <v>1152330</v>
          </cell>
          <cell r="AE145">
            <v>1269855</v>
          </cell>
          <cell r="AF145">
            <v>1387294</v>
          </cell>
        </row>
        <row r="146">
          <cell r="A146" t="str">
            <v>NORTH COASTAL REGIONActual Price:</v>
          </cell>
          <cell r="D146" t="str">
            <v>Actual Price:</v>
          </cell>
          <cell r="E146">
            <v>84862</v>
          </cell>
          <cell r="F146">
            <v>110867</v>
          </cell>
          <cell r="G146">
            <v>170207</v>
          </cell>
          <cell r="H146">
            <v>280144</v>
          </cell>
          <cell r="I146">
            <v>75286</v>
          </cell>
          <cell r="J146">
            <v>12668</v>
          </cell>
          <cell r="K146">
            <v>211216</v>
          </cell>
          <cell r="L146">
            <v>57510</v>
          </cell>
          <cell r="M146">
            <v>61132</v>
          </cell>
          <cell r="N146">
            <v>174985</v>
          </cell>
          <cell r="O146">
            <v>224859</v>
          </cell>
          <cell r="P146">
            <v>279081</v>
          </cell>
          <cell r="Q146">
            <v>1742817</v>
          </cell>
          <cell r="R146" t="str">
            <v>Projection:</v>
          </cell>
          <cell r="S146">
            <v>1387292</v>
          </cell>
          <cell r="U146">
            <v>84862</v>
          </cell>
          <cell r="V146">
            <v>195729</v>
          </cell>
          <cell r="W146">
            <v>365936</v>
          </cell>
          <cell r="X146">
            <v>646080</v>
          </cell>
          <cell r="Y146">
            <v>721366</v>
          </cell>
          <cell r="Z146">
            <v>734034</v>
          </cell>
          <cell r="AA146">
            <v>945250</v>
          </cell>
          <cell r="AB146">
            <v>1002760</v>
          </cell>
          <cell r="AC146">
            <v>1063892</v>
          </cell>
          <cell r="AD146">
            <v>1238877</v>
          </cell>
          <cell r="AE146">
            <v>1463736</v>
          </cell>
          <cell r="AF146">
            <v>1742817</v>
          </cell>
        </row>
        <row r="147">
          <cell r="A147" t="str">
            <v>NORTH COASTAL REGIONVariance: Fav/(Unfav)</v>
          </cell>
          <cell r="D147" t="str">
            <v>Variance: Fav/(Unfav)</v>
          </cell>
          <cell r="E147">
            <v>19326</v>
          </cell>
          <cell r="F147">
            <v>-3146</v>
          </cell>
          <cell r="G147">
            <v>-53957</v>
          </cell>
          <cell r="H147">
            <v>-157622</v>
          </cell>
          <cell r="I147">
            <v>45066</v>
          </cell>
          <cell r="J147">
            <v>98506</v>
          </cell>
          <cell r="K147">
            <v>-81812</v>
          </cell>
          <cell r="L147">
            <v>56067</v>
          </cell>
          <cell r="M147">
            <v>50886</v>
          </cell>
          <cell r="N147">
            <v>-59862</v>
          </cell>
          <cell r="O147">
            <v>-107335</v>
          </cell>
          <cell r="P147">
            <v>-161642</v>
          </cell>
          <cell r="Q147">
            <v>-355525</v>
          </cell>
          <cell r="R147" t="str">
            <v>Variance: Fav/(Unfav)</v>
          </cell>
          <cell r="S147">
            <v>0</v>
          </cell>
          <cell r="U147">
            <v>19326</v>
          </cell>
          <cell r="V147">
            <v>16180</v>
          </cell>
          <cell r="W147">
            <v>-37777</v>
          </cell>
          <cell r="X147">
            <v>-195399</v>
          </cell>
          <cell r="Y147">
            <v>-150333</v>
          </cell>
          <cell r="Z147">
            <v>-51827</v>
          </cell>
          <cell r="AA147">
            <v>-133639</v>
          </cell>
          <cell r="AB147">
            <v>-77572</v>
          </cell>
          <cell r="AC147">
            <v>-26686</v>
          </cell>
          <cell r="AD147">
            <v>-86548</v>
          </cell>
          <cell r="AE147">
            <v>-193883</v>
          </cell>
          <cell r="AF147">
            <v>-355525</v>
          </cell>
        </row>
        <row r="148">
          <cell r="A148" t="str">
            <v>SOUTH COASTAL REGIONBudget Price:</v>
          </cell>
          <cell r="B148" t="str">
            <v>60425S</v>
          </cell>
          <cell r="C148" t="str">
            <v>SOUTH COASTAL REGION</v>
          </cell>
          <cell r="D148" t="str">
            <v>Budget Price:</v>
          </cell>
          <cell r="E148">
            <v>216640</v>
          </cell>
          <cell r="F148">
            <v>228017</v>
          </cell>
          <cell r="G148">
            <v>238208</v>
          </cell>
          <cell r="H148">
            <v>250788</v>
          </cell>
          <cell r="I148">
            <v>244863</v>
          </cell>
          <cell r="J148">
            <v>227242</v>
          </cell>
          <cell r="K148">
            <v>239816</v>
          </cell>
          <cell r="L148">
            <v>227242</v>
          </cell>
          <cell r="M148">
            <v>232287</v>
          </cell>
          <cell r="N148">
            <v>250788</v>
          </cell>
          <cell r="O148">
            <v>248400</v>
          </cell>
          <cell r="P148">
            <v>247204</v>
          </cell>
          <cell r="Q148">
            <v>2851496</v>
          </cell>
          <cell r="R148" t="str">
            <v>Budget:</v>
          </cell>
          <cell r="S148">
            <v>2851496</v>
          </cell>
          <cell r="U148">
            <v>216640</v>
          </cell>
          <cell r="V148">
            <v>444657</v>
          </cell>
          <cell r="W148">
            <v>682865</v>
          </cell>
          <cell r="X148">
            <v>933653</v>
          </cell>
          <cell r="Y148">
            <v>1178516</v>
          </cell>
          <cell r="Z148">
            <v>1405758</v>
          </cell>
          <cell r="AA148">
            <v>1645574</v>
          </cell>
          <cell r="AB148">
            <v>1872816</v>
          </cell>
          <cell r="AC148">
            <v>2105103</v>
          </cell>
          <cell r="AD148">
            <v>2355891</v>
          </cell>
          <cell r="AE148">
            <v>2604291</v>
          </cell>
          <cell r="AF148">
            <v>2851495</v>
          </cell>
        </row>
        <row r="149">
          <cell r="A149" t="str">
            <v>SOUTH COASTAL REGIONActual Price:</v>
          </cell>
          <cell r="D149" t="str">
            <v>Actual Price:</v>
          </cell>
          <cell r="E149">
            <v>144547</v>
          </cell>
          <cell r="F149">
            <v>155239</v>
          </cell>
          <cell r="G149">
            <v>275986</v>
          </cell>
          <cell r="H149">
            <v>248283</v>
          </cell>
          <cell r="I149">
            <v>41213</v>
          </cell>
          <cell r="J149">
            <v>244854</v>
          </cell>
          <cell r="K149">
            <v>175269</v>
          </cell>
          <cell r="L149">
            <v>104127</v>
          </cell>
          <cell r="M149">
            <v>87991</v>
          </cell>
          <cell r="N149">
            <v>128225</v>
          </cell>
          <cell r="O149">
            <v>122482</v>
          </cell>
          <cell r="P149">
            <v>163278</v>
          </cell>
          <cell r="Q149">
            <v>1891493</v>
          </cell>
          <cell r="R149" t="str">
            <v>Projection:</v>
          </cell>
          <cell r="S149">
            <v>2851496</v>
          </cell>
          <cell r="U149">
            <v>144547</v>
          </cell>
          <cell r="V149">
            <v>299786</v>
          </cell>
          <cell r="W149">
            <v>575772</v>
          </cell>
          <cell r="X149">
            <v>824055</v>
          </cell>
          <cell r="Y149">
            <v>865268</v>
          </cell>
          <cell r="Z149">
            <v>1110122</v>
          </cell>
          <cell r="AA149">
            <v>1285391</v>
          </cell>
          <cell r="AB149">
            <v>1389518</v>
          </cell>
          <cell r="AC149">
            <v>1477509</v>
          </cell>
          <cell r="AD149">
            <v>1605734</v>
          </cell>
          <cell r="AE149">
            <v>1728216</v>
          </cell>
          <cell r="AF149">
            <v>1891494</v>
          </cell>
        </row>
        <row r="150">
          <cell r="A150" t="str">
            <v>SOUTH COASTAL REGIONVariance: Fav/(Unfav)</v>
          </cell>
          <cell r="D150" t="str">
            <v>Variance: Fav/(Unfav)</v>
          </cell>
          <cell r="E150">
            <v>72093</v>
          </cell>
          <cell r="F150">
            <v>72778</v>
          </cell>
          <cell r="G150">
            <v>-37778</v>
          </cell>
          <cell r="H150">
            <v>2505</v>
          </cell>
          <cell r="I150">
            <v>203650</v>
          </cell>
          <cell r="J150">
            <v>-17612</v>
          </cell>
          <cell r="K150">
            <v>64548</v>
          </cell>
          <cell r="L150">
            <v>123115</v>
          </cell>
          <cell r="M150">
            <v>144295</v>
          </cell>
          <cell r="N150">
            <v>122563</v>
          </cell>
          <cell r="O150">
            <v>125919</v>
          </cell>
          <cell r="P150">
            <v>83926</v>
          </cell>
          <cell r="Q150">
            <v>960003</v>
          </cell>
          <cell r="R150" t="str">
            <v>Variance: Fav/(Unfav)</v>
          </cell>
          <cell r="S150">
            <v>0</v>
          </cell>
          <cell r="U150">
            <v>72093</v>
          </cell>
          <cell r="V150">
            <v>144871</v>
          </cell>
          <cell r="W150">
            <v>107093</v>
          </cell>
          <cell r="X150">
            <v>109598</v>
          </cell>
          <cell r="Y150">
            <v>313248</v>
          </cell>
          <cell r="Z150">
            <v>295636</v>
          </cell>
          <cell r="AA150">
            <v>360184</v>
          </cell>
          <cell r="AB150">
            <v>483299</v>
          </cell>
          <cell r="AC150">
            <v>627594</v>
          </cell>
          <cell r="AD150">
            <v>750157</v>
          </cell>
          <cell r="AE150">
            <v>876076</v>
          </cell>
          <cell r="AF150">
            <v>960002</v>
          </cell>
        </row>
        <row r="151">
          <cell r="A151" t="str">
            <v>Budget:</v>
          </cell>
          <cell r="C151" t="str">
            <v>Grand</v>
          </cell>
          <cell r="D151" t="str">
            <v>Budget:</v>
          </cell>
          <cell r="E151">
            <v>711790</v>
          </cell>
          <cell r="F151">
            <v>736744</v>
          </cell>
          <cell r="G151">
            <v>795267</v>
          </cell>
          <cell r="H151">
            <v>804182</v>
          </cell>
          <cell r="I151">
            <v>754836</v>
          </cell>
          <cell r="J151">
            <v>709968</v>
          </cell>
          <cell r="K151">
            <v>826329</v>
          </cell>
          <cell r="L151">
            <v>765493</v>
          </cell>
          <cell r="M151">
            <v>736497</v>
          </cell>
          <cell r="N151">
            <v>756714</v>
          </cell>
          <cell r="O151">
            <v>752341</v>
          </cell>
          <cell r="P151">
            <v>749605</v>
          </cell>
          <cell r="Q151">
            <v>9099765</v>
          </cell>
          <cell r="R151" t="str">
            <v>Budget:</v>
          </cell>
          <cell r="S151">
            <v>9099765</v>
          </cell>
          <cell r="U151">
            <v>711790</v>
          </cell>
          <cell r="V151">
            <v>1448534</v>
          </cell>
          <cell r="W151">
            <v>2243801</v>
          </cell>
          <cell r="X151">
            <v>3047983</v>
          </cell>
          <cell r="Y151">
            <v>3802819</v>
          </cell>
          <cell r="Z151">
            <v>4512787</v>
          </cell>
          <cell r="AA151">
            <v>5339116</v>
          </cell>
          <cell r="AB151">
            <v>6104609</v>
          </cell>
          <cell r="AC151">
            <v>6841106</v>
          </cell>
          <cell r="AD151">
            <v>7597820</v>
          </cell>
          <cell r="AE151">
            <v>8350161</v>
          </cell>
          <cell r="AF151">
            <v>9099766</v>
          </cell>
        </row>
        <row r="152">
          <cell r="A152" t="str">
            <v>Actual:</v>
          </cell>
          <cell r="C152" t="str">
            <v>Total</v>
          </cell>
          <cell r="D152" t="str">
            <v>Actual:</v>
          </cell>
          <cell r="E152">
            <v>715591</v>
          </cell>
          <cell r="F152">
            <v>831844</v>
          </cell>
          <cell r="G152">
            <v>1272430</v>
          </cell>
          <cell r="H152">
            <v>1488515</v>
          </cell>
          <cell r="I152">
            <v>-596470</v>
          </cell>
          <cell r="J152">
            <v>444046</v>
          </cell>
          <cell r="K152">
            <v>798526</v>
          </cell>
          <cell r="L152">
            <v>471891</v>
          </cell>
          <cell r="M152">
            <v>13621</v>
          </cell>
          <cell r="N152">
            <v>334338</v>
          </cell>
          <cell r="O152">
            <v>222439</v>
          </cell>
          <cell r="P152">
            <v>738966</v>
          </cell>
          <cell r="Q152">
            <v>6735737</v>
          </cell>
          <cell r="R152" t="str">
            <v>Projection:</v>
          </cell>
          <cell r="S152">
            <v>9161450</v>
          </cell>
          <cell r="U152">
            <v>715591</v>
          </cell>
          <cell r="V152">
            <v>1547435</v>
          </cell>
          <cell r="W152">
            <v>2819865</v>
          </cell>
          <cell r="X152">
            <v>4308380</v>
          </cell>
          <cell r="Y152">
            <v>3711910</v>
          </cell>
          <cell r="Z152">
            <v>4155956</v>
          </cell>
          <cell r="AA152">
            <v>4954482</v>
          </cell>
          <cell r="AB152">
            <v>5426373</v>
          </cell>
          <cell r="AC152">
            <v>5439994</v>
          </cell>
          <cell r="AD152">
            <v>5774332</v>
          </cell>
          <cell r="AE152">
            <v>5996771</v>
          </cell>
          <cell r="AF152">
            <v>6735737</v>
          </cell>
        </row>
        <row r="153">
          <cell r="A153" t="str">
            <v>GrandVariance: Fav/(Unfav)</v>
          </cell>
          <cell r="D153" t="str">
            <v>Variance: Fav/(Unfav)</v>
          </cell>
          <cell r="E153">
            <v>-3801</v>
          </cell>
          <cell r="F153">
            <v>-95100</v>
          </cell>
          <cell r="G153">
            <v>-477163</v>
          </cell>
          <cell r="H153">
            <v>-684333</v>
          </cell>
          <cell r="I153">
            <v>1351306</v>
          </cell>
          <cell r="J153">
            <v>265922</v>
          </cell>
          <cell r="K153">
            <v>27803</v>
          </cell>
          <cell r="L153">
            <v>293601</v>
          </cell>
          <cell r="M153">
            <v>722876</v>
          </cell>
          <cell r="N153">
            <v>422375</v>
          </cell>
          <cell r="O153">
            <v>529902</v>
          </cell>
          <cell r="P153">
            <v>10639</v>
          </cell>
          <cell r="Q153">
            <v>2364028</v>
          </cell>
          <cell r="R153" t="str">
            <v>Variance: Fav/(Unfav)</v>
          </cell>
          <cell r="S153">
            <v>-61685</v>
          </cell>
          <cell r="U153">
            <v>-3801</v>
          </cell>
          <cell r="V153">
            <v>-98901</v>
          </cell>
          <cell r="W153">
            <v>-576064</v>
          </cell>
          <cell r="X153">
            <v>-1260397</v>
          </cell>
          <cell r="Y153">
            <v>90909</v>
          </cell>
          <cell r="Z153">
            <v>356831</v>
          </cell>
          <cell r="AA153">
            <v>384634</v>
          </cell>
          <cell r="AB153">
            <v>678235</v>
          </cell>
          <cell r="AC153">
            <v>1401111</v>
          </cell>
          <cell r="AD153">
            <v>1823486</v>
          </cell>
          <cell r="AE153">
            <v>2353388</v>
          </cell>
          <cell r="AF153">
            <v>2364027</v>
          </cell>
        </row>
        <row r="157">
          <cell r="A157" t="str">
            <v>NORTH CENTRAL REGIONBudget Units:</v>
          </cell>
          <cell r="B157" t="str">
            <v>60413S</v>
          </cell>
          <cell r="C157" t="str">
            <v>NORTH CENTRAL REGION</v>
          </cell>
          <cell r="D157" t="str">
            <v>Budget Units:</v>
          </cell>
          <cell r="E157">
            <v>438.41301272984441</v>
          </cell>
          <cell r="F157">
            <v>438.41301272984441</v>
          </cell>
          <cell r="G157">
            <v>486.025459688826</v>
          </cell>
          <cell r="H157">
            <v>509.14710042432813</v>
          </cell>
          <cell r="I157">
            <v>487.45261669024046</v>
          </cell>
          <cell r="J157">
            <v>441.66336633663366</v>
          </cell>
          <cell r="K157">
            <v>581.75954738330972</v>
          </cell>
          <cell r="L157">
            <v>461.53323903818955</v>
          </cell>
          <cell r="M157">
            <v>441.66336633663366</v>
          </cell>
          <cell r="N157">
            <v>441.66336633663366</v>
          </cell>
          <cell r="O157">
            <v>461.53323903818955</v>
          </cell>
          <cell r="P157">
            <v>460.74115983026871</v>
          </cell>
          <cell r="Q157">
            <v>5650.0084865629424</v>
          </cell>
          <cell r="R157" t="str">
            <v>Budget:</v>
          </cell>
          <cell r="S157">
            <v>5650.0084865629424</v>
          </cell>
          <cell r="U157">
            <v>438.41301272984441</v>
          </cell>
          <cell r="V157">
            <v>876.82602545968882</v>
          </cell>
          <cell r="W157">
            <v>1362.8514851485147</v>
          </cell>
          <cell r="X157">
            <v>1871.9985855728428</v>
          </cell>
          <cell r="Y157">
            <v>2359.4512022630834</v>
          </cell>
          <cell r="Z157">
            <v>2801.1145685997171</v>
          </cell>
          <cell r="AA157">
            <v>3382.874115983027</v>
          </cell>
          <cell r="AB157">
            <v>3844.4073550212165</v>
          </cell>
          <cell r="AC157">
            <v>4286.0707213578498</v>
          </cell>
          <cell r="AD157">
            <v>4727.7340876944836</v>
          </cell>
          <cell r="AE157">
            <v>5189.2673267326736</v>
          </cell>
          <cell r="AF157">
            <v>5650.0084865629424</v>
          </cell>
        </row>
        <row r="158">
          <cell r="A158" t="str">
            <v>NORTH CENTRAL REGIONActual Units:</v>
          </cell>
          <cell r="D158" t="str">
            <v>Actual Units:</v>
          </cell>
          <cell r="E158">
            <v>525</v>
          </cell>
          <cell r="F158">
            <v>491</v>
          </cell>
          <cell r="G158">
            <v>446</v>
          </cell>
          <cell r="H158">
            <v>565</v>
          </cell>
          <cell r="I158">
            <v>610</v>
          </cell>
          <cell r="J158">
            <v>529</v>
          </cell>
          <cell r="K158">
            <v>568</v>
          </cell>
          <cell r="L158">
            <v>483</v>
          </cell>
          <cell r="M158">
            <v>423</v>
          </cell>
          <cell r="N158">
            <v>635</v>
          </cell>
          <cell r="O158">
            <v>700</v>
          </cell>
          <cell r="P158">
            <v>660</v>
          </cell>
          <cell r="Q158">
            <v>6635</v>
          </cell>
          <cell r="R158" t="str">
            <v>Projection:</v>
          </cell>
          <cell r="S158">
            <v>6518</v>
          </cell>
          <cell r="U158">
            <v>525</v>
          </cell>
          <cell r="V158">
            <v>1016</v>
          </cell>
          <cell r="W158">
            <v>1462</v>
          </cell>
          <cell r="X158">
            <v>2027</v>
          </cell>
          <cell r="Y158">
            <v>2637</v>
          </cell>
          <cell r="Z158">
            <v>3166</v>
          </cell>
          <cell r="AA158">
            <v>3734</v>
          </cell>
          <cell r="AB158">
            <v>4217</v>
          </cell>
          <cell r="AC158">
            <v>4640</v>
          </cell>
          <cell r="AD158">
            <v>5275</v>
          </cell>
          <cell r="AE158">
            <v>5975</v>
          </cell>
          <cell r="AF158">
            <v>6635</v>
          </cell>
        </row>
        <row r="159">
          <cell r="A159" t="str">
            <v>NORTH CENTRAL REGIONVariance: Fav/(Unfav)</v>
          </cell>
          <cell r="D159" t="str">
            <v>Variance: Fav/(Unfav)</v>
          </cell>
          <cell r="E159">
            <v>-86.586987270155589</v>
          </cell>
          <cell r="F159">
            <v>-52.586987270155589</v>
          </cell>
          <cell r="G159">
            <v>40.025459688826004</v>
          </cell>
          <cell r="H159">
            <v>-55.85289957567187</v>
          </cell>
          <cell r="I159">
            <v>-122.54738330975954</v>
          </cell>
          <cell r="J159">
            <v>-87.336633663366342</v>
          </cell>
          <cell r="K159">
            <v>13.759547383309723</v>
          </cell>
          <cell r="L159">
            <v>-21.466760961810451</v>
          </cell>
          <cell r="M159">
            <v>18.663366336633658</v>
          </cell>
          <cell r="N159">
            <v>-193.33663366336634</v>
          </cell>
          <cell r="O159">
            <v>-238.46676096181045</v>
          </cell>
          <cell r="P159">
            <v>-199.25884016973129</v>
          </cell>
          <cell r="Q159">
            <v>-984.99151343705762</v>
          </cell>
          <cell r="R159" t="str">
            <v>Variance: Fav/(Unfav)</v>
          </cell>
          <cell r="S159">
            <v>0</v>
          </cell>
          <cell r="U159">
            <v>-86.586987270155589</v>
          </cell>
          <cell r="V159">
            <v>-139.17397454031118</v>
          </cell>
          <cell r="W159">
            <v>-99.148514851485174</v>
          </cell>
          <cell r="X159">
            <v>-155.00141442715704</v>
          </cell>
          <cell r="Y159">
            <v>-277.54879773691658</v>
          </cell>
          <cell r="Z159">
            <v>-364.88543140028293</v>
          </cell>
          <cell r="AA159">
            <v>-351.1258840169732</v>
          </cell>
          <cell r="AB159">
            <v>-372.59264497878365</v>
          </cell>
          <cell r="AC159">
            <v>-353.92927864215</v>
          </cell>
          <cell r="AD159">
            <v>-547.26591230551639</v>
          </cell>
          <cell r="AE159">
            <v>-785.73267326732685</v>
          </cell>
          <cell r="AF159">
            <v>-984.99151343705807</v>
          </cell>
        </row>
        <row r="160">
          <cell r="A160" t="str">
            <v>SOUTH CENTRAL REGIONBudget Units:</v>
          </cell>
          <cell r="B160" t="str">
            <v>60568S</v>
          </cell>
          <cell r="C160" t="str">
            <v>SOUTH CENTRAL REGION</v>
          </cell>
          <cell r="D160" t="str">
            <v>Budget Units:</v>
          </cell>
          <cell r="E160">
            <v>1070.2468152866243</v>
          </cell>
          <cell r="F160">
            <v>1147.4315286624203</v>
          </cell>
          <cell r="G160">
            <v>1305.3964968152866</v>
          </cell>
          <cell r="H160">
            <v>1204.8519108280254</v>
          </cell>
          <cell r="I160">
            <v>1084.9761146496814</v>
          </cell>
          <cell r="J160">
            <v>1080.7340764331211</v>
          </cell>
          <cell r="K160">
            <v>1239.874203821656</v>
          </cell>
          <cell r="L160">
            <v>1232.5477707006369</v>
          </cell>
          <cell r="M160">
            <v>1070.2468152866243</v>
          </cell>
          <cell r="N160">
            <v>1065.6098726114649</v>
          </cell>
          <cell r="O160">
            <v>974.62898089171972</v>
          </cell>
          <cell r="P160">
            <v>946.71815286624201</v>
          </cell>
          <cell r="Q160">
            <v>13423.262738853504</v>
          </cell>
          <cell r="R160" t="str">
            <v>Budget:</v>
          </cell>
          <cell r="S160">
            <v>13423.262738853504</v>
          </cell>
          <cell r="U160">
            <v>1070.2468152866243</v>
          </cell>
          <cell r="V160">
            <v>2217.6783439490446</v>
          </cell>
          <cell r="W160">
            <v>3523.0748407643314</v>
          </cell>
          <cell r="X160">
            <v>4727.9267515923566</v>
          </cell>
          <cell r="Y160">
            <v>5812.9028662420378</v>
          </cell>
          <cell r="Z160">
            <v>6893.6369426751589</v>
          </cell>
          <cell r="AA160">
            <v>8133.5111464968149</v>
          </cell>
          <cell r="AB160">
            <v>9366.0589171974516</v>
          </cell>
          <cell r="AC160">
            <v>10436.305732484076</v>
          </cell>
          <cell r="AD160">
            <v>11501.915605095541</v>
          </cell>
          <cell r="AE160">
            <v>12476.54458598726</v>
          </cell>
          <cell r="AF160">
            <v>13423.262738853502</v>
          </cell>
        </row>
        <row r="161">
          <cell r="A161" t="str">
            <v>SOUTH CENTRAL REGIONActual Units:</v>
          </cell>
          <cell r="D161" t="str">
            <v>Actual Units:</v>
          </cell>
          <cell r="E161">
            <v>1201</v>
          </cell>
          <cell r="F161">
            <v>1266</v>
          </cell>
          <cell r="G161">
            <v>1379</v>
          </cell>
          <cell r="H161">
            <v>1632</v>
          </cell>
          <cell r="I161">
            <v>1423</v>
          </cell>
          <cell r="J161">
            <v>1595</v>
          </cell>
          <cell r="K161">
            <v>1572</v>
          </cell>
          <cell r="L161">
            <v>984</v>
          </cell>
          <cell r="M161">
            <v>1272</v>
          </cell>
          <cell r="N161">
            <v>1101</v>
          </cell>
          <cell r="O161">
            <v>1386</v>
          </cell>
          <cell r="P161">
            <v>1409</v>
          </cell>
          <cell r="Q161">
            <v>16220</v>
          </cell>
          <cell r="R161" t="str">
            <v>Projection:</v>
          </cell>
          <cell r="S161">
            <v>16157</v>
          </cell>
          <cell r="U161">
            <v>1201</v>
          </cell>
          <cell r="V161">
            <v>2467</v>
          </cell>
          <cell r="W161">
            <v>3846</v>
          </cell>
          <cell r="X161">
            <v>5478</v>
          </cell>
          <cell r="Y161">
            <v>6901</v>
          </cell>
          <cell r="Z161">
            <v>8496</v>
          </cell>
          <cell r="AA161">
            <v>10068</v>
          </cell>
          <cell r="AB161">
            <v>11052</v>
          </cell>
          <cell r="AC161">
            <v>12324</v>
          </cell>
          <cell r="AD161">
            <v>13425</v>
          </cell>
          <cell r="AE161">
            <v>14811</v>
          </cell>
          <cell r="AF161">
            <v>16220</v>
          </cell>
        </row>
        <row r="162">
          <cell r="A162" t="str">
            <v>SOUTH CENTRAL REGIONVariance: Fav/(Unfav)</v>
          </cell>
          <cell r="D162" t="str">
            <v>Variance: Fav/(Unfav)</v>
          </cell>
          <cell r="E162">
            <v>-130.75318471337573</v>
          </cell>
          <cell r="F162">
            <v>-118.56847133757969</v>
          </cell>
          <cell r="G162">
            <v>-73.603503184713418</v>
          </cell>
          <cell r="H162">
            <v>-427.14808917197456</v>
          </cell>
          <cell r="I162">
            <v>-338.02388535031855</v>
          </cell>
          <cell r="J162">
            <v>-514.26592356687888</v>
          </cell>
          <cell r="K162">
            <v>-332.12579617834399</v>
          </cell>
          <cell r="L162">
            <v>248.54777070063687</v>
          </cell>
          <cell r="M162">
            <v>-201.75318471337573</v>
          </cell>
          <cell r="N162">
            <v>-35.39012738853512</v>
          </cell>
          <cell r="O162">
            <v>-411.37101910828028</v>
          </cell>
          <cell r="P162">
            <v>-462.28184713375799</v>
          </cell>
          <cell r="Q162">
            <v>-2796.7372611464962</v>
          </cell>
          <cell r="R162" t="str">
            <v>Variance: Fav/(Unfav)</v>
          </cell>
          <cell r="S162">
            <v>0</v>
          </cell>
          <cell r="U162">
            <v>-130.75318471337573</v>
          </cell>
          <cell r="V162">
            <v>-249.32165605095543</v>
          </cell>
          <cell r="W162">
            <v>-322.92515923566884</v>
          </cell>
          <cell r="X162">
            <v>-750.0732484076434</v>
          </cell>
          <cell r="Y162">
            <v>-1088.097133757962</v>
          </cell>
          <cell r="Z162">
            <v>-1602.3630573248408</v>
          </cell>
          <cell r="AA162">
            <v>-1934.4888535031848</v>
          </cell>
          <cell r="AB162">
            <v>-1685.941082802548</v>
          </cell>
          <cell r="AC162">
            <v>-1887.6942675159237</v>
          </cell>
          <cell r="AD162">
            <v>-1923.0843949044588</v>
          </cell>
          <cell r="AE162">
            <v>-2334.4554140127393</v>
          </cell>
          <cell r="AF162">
            <v>-2796.7372611464971</v>
          </cell>
        </row>
        <row r="163">
          <cell r="A163" t="str">
            <v>NORTH COASTAL REGIONBudget Units:</v>
          </cell>
          <cell r="B163" t="str">
            <v>60JY6S</v>
          </cell>
          <cell r="C163" t="str">
            <v>NORTH COASTAL REGION</v>
          </cell>
          <cell r="D163" t="str">
            <v>Budget Units:</v>
          </cell>
          <cell r="E163">
            <v>323.26076260762608</v>
          </cell>
          <cell r="F163">
            <v>337</v>
          </cell>
          <cell r="G163">
            <v>362.43050430504303</v>
          </cell>
          <cell r="H163">
            <v>381.85977859778598</v>
          </cell>
          <cell r="I163">
            <v>378.6482164821648</v>
          </cell>
          <cell r="J163">
            <v>350.51414514145142</v>
          </cell>
          <cell r="K163">
            <v>398.60762607626077</v>
          </cell>
          <cell r="L163">
            <v>355.39483394833951</v>
          </cell>
          <cell r="M163">
            <v>353.68511685116852</v>
          </cell>
          <cell r="N163">
            <v>365.30504305043053</v>
          </cell>
          <cell r="O163">
            <v>370.18450184501847</v>
          </cell>
          <cell r="P163">
            <v>369.99015990159904</v>
          </cell>
          <cell r="Q163">
            <v>4346.8806888068884</v>
          </cell>
          <cell r="R163" t="str">
            <v>Budget:</v>
          </cell>
          <cell r="S163">
            <v>4346.8806888068884</v>
          </cell>
          <cell r="U163">
            <v>323.26076260762608</v>
          </cell>
          <cell r="V163">
            <v>660.26076260762602</v>
          </cell>
          <cell r="W163">
            <v>1022.6912669126691</v>
          </cell>
          <cell r="X163">
            <v>1404.551045510455</v>
          </cell>
          <cell r="Y163">
            <v>1783.1992619926198</v>
          </cell>
          <cell r="Z163">
            <v>2133.7134071340711</v>
          </cell>
          <cell r="AA163">
            <v>2532.3210332103317</v>
          </cell>
          <cell r="AB163">
            <v>2887.7158671586712</v>
          </cell>
          <cell r="AC163">
            <v>3241.4009840098397</v>
          </cell>
          <cell r="AD163">
            <v>3606.7060270602701</v>
          </cell>
          <cell r="AE163">
            <v>3976.8905289052886</v>
          </cell>
          <cell r="AF163">
            <v>4346.8806888068875</v>
          </cell>
        </row>
        <row r="164">
          <cell r="A164" t="str">
            <v>NORTH COASTAL REGIONActual Units:</v>
          </cell>
          <cell r="D164" t="str">
            <v>Actual Units:</v>
          </cell>
          <cell r="E164">
            <v>356</v>
          </cell>
          <cell r="F164">
            <v>359</v>
          </cell>
          <cell r="G164">
            <v>418</v>
          </cell>
          <cell r="H164">
            <v>403</v>
          </cell>
          <cell r="I164">
            <v>435</v>
          </cell>
          <cell r="J164">
            <v>529</v>
          </cell>
          <cell r="K164">
            <v>468</v>
          </cell>
          <cell r="L164">
            <v>425</v>
          </cell>
          <cell r="M164">
            <v>348</v>
          </cell>
          <cell r="N164">
            <v>440</v>
          </cell>
          <cell r="O164">
            <v>455</v>
          </cell>
          <cell r="P164">
            <v>567</v>
          </cell>
          <cell r="Q164">
            <v>5203</v>
          </cell>
          <cell r="R164" t="str">
            <v>Projection:</v>
          </cell>
          <cell r="S164">
            <v>5057</v>
          </cell>
          <cell r="U164">
            <v>356</v>
          </cell>
          <cell r="V164">
            <v>715</v>
          </cell>
          <cell r="W164">
            <v>1133</v>
          </cell>
          <cell r="X164">
            <v>1536</v>
          </cell>
          <cell r="Y164">
            <v>1971</v>
          </cell>
          <cell r="Z164">
            <v>2500</v>
          </cell>
          <cell r="AA164">
            <v>2968</v>
          </cell>
          <cell r="AB164">
            <v>3393</v>
          </cell>
          <cell r="AC164">
            <v>3741</v>
          </cell>
          <cell r="AD164">
            <v>4181</v>
          </cell>
          <cell r="AE164">
            <v>4636</v>
          </cell>
          <cell r="AF164">
            <v>5203</v>
          </cell>
        </row>
        <row r="165">
          <cell r="A165" t="str">
            <v>NORTH COASTAL REGIONVariance: Fav/(Unfav)</v>
          </cell>
          <cell r="D165" t="str">
            <v>Variance: Fav/(Unfav)</v>
          </cell>
          <cell r="E165">
            <v>-32.739237392373923</v>
          </cell>
          <cell r="F165">
            <v>-22</v>
          </cell>
          <cell r="G165">
            <v>-55.56949569495697</v>
          </cell>
          <cell r="H165">
            <v>-21.140221402214024</v>
          </cell>
          <cell r="I165">
            <v>-56.351783517835202</v>
          </cell>
          <cell r="J165">
            <v>-178.48585485854858</v>
          </cell>
          <cell r="K165">
            <v>-69.392373923739228</v>
          </cell>
          <cell r="L165">
            <v>-69.60516605166049</v>
          </cell>
          <cell r="M165">
            <v>5.685116851168516</v>
          </cell>
          <cell r="N165">
            <v>-74.694956949569473</v>
          </cell>
          <cell r="O165">
            <v>-84.815498154981526</v>
          </cell>
          <cell r="P165">
            <v>-197.00984009840096</v>
          </cell>
          <cell r="Q165">
            <v>-856.11931119311157</v>
          </cell>
          <cell r="R165" t="str">
            <v>Variance: Fav/(Unfav)</v>
          </cell>
          <cell r="S165">
            <v>0</v>
          </cell>
          <cell r="U165">
            <v>-32.739237392373923</v>
          </cell>
          <cell r="V165">
            <v>-54.739237392373923</v>
          </cell>
          <cell r="W165">
            <v>-110.30873308733089</v>
          </cell>
          <cell r="X165">
            <v>-131.44895448954492</v>
          </cell>
          <cell r="Y165">
            <v>-187.80073800738012</v>
          </cell>
          <cell r="Z165">
            <v>-366.2865928659287</v>
          </cell>
          <cell r="AA165">
            <v>-435.67896678966792</v>
          </cell>
          <cell r="AB165">
            <v>-505.28413284132841</v>
          </cell>
          <cell r="AC165">
            <v>-499.5990159901599</v>
          </cell>
          <cell r="AD165">
            <v>-574.29397293972943</v>
          </cell>
          <cell r="AE165">
            <v>-659.1094710947109</v>
          </cell>
          <cell r="AF165">
            <v>-856.1193111931118</v>
          </cell>
        </row>
        <row r="166">
          <cell r="A166" t="str">
            <v>SOUTH COASTAL REGIONBudget Units:</v>
          </cell>
          <cell r="B166" t="str">
            <v>60425S</v>
          </cell>
          <cell r="C166" t="str">
            <v>SOUTH COASTAL REGION</v>
          </cell>
          <cell r="D166" t="str">
            <v>Budget Units:</v>
          </cell>
          <cell r="E166">
            <v>434.25831202046038</v>
          </cell>
          <cell r="F166">
            <v>460.49488491048595</v>
          </cell>
          <cell r="G166">
            <v>485.64066496163684</v>
          </cell>
          <cell r="H166">
            <v>512.95907928388749</v>
          </cell>
          <cell r="I166">
            <v>516.04475703324806</v>
          </cell>
          <cell r="J166">
            <v>482.10869565217394</v>
          </cell>
          <cell r="K166">
            <v>509.43478260869563</v>
          </cell>
          <cell r="L166">
            <v>482.10869565217394</v>
          </cell>
          <cell r="M166">
            <v>488.71739130434781</v>
          </cell>
          <cell r="N166">
            <v>512.95907928388749</v>
          </cell>
          <cell r="O166">
            <v>510.78388746803068</v>
          </cell>
          <cell r="P166">
            <v>509.69309462915601</v>
          </cell>
          <cell r="Q166">
            <v>5905.2046035805624</v>
          </cell>
          <cell r="R166" t="str">
            <v>Budget:</v>
          </cell>
          <cell r="S166">
            <v>5905.2046035805624</v>
          </cell>
          <cell r="U166">
            <v>434.25831202046038</v>
          </cell>
          <cell r="V166">
            <v>894.75319693094639</v>
          </cell>
          <cell r="W166">
            <v>1380.3938618925831</v>
          </cell>
          <cell r="X166">
            <v>1893.3529411764707</v>
          </cell>
          <cell r="Y166">
            <v>2409.3976982097188</v>
          </cell>
          <cell r="Z166">
            <v>2891.5063938618928</v>
          </cell>
          <cell r="AA166">
            <v>3400.9411764705883</v>
          </cell>
          <cell r="AB166">
            <v>3883.0498721227623</v>
          </cell>
          <cell r="AC166">
            <v>4371.7672634271103</v>
          </cell>
          <cell r="AD166">
            <v>4884.7263427109974</v>
          </cell>
          <cell r="AE166">
            <v>5395.5102301790284</v>
          </cell>
          <cell r="AF166">
            <v>5905.2033248081843</v>
          </cell>
        </row>
        <row r="167">
          <cell r="A167" t="str">
            <v>SOUTH COASTAL REGIONActual Units:</v>
          </cell>
          <cell r="D167" t="str">
            <v>Actual Units:</v>
          </cell>
          <cell r="E167">
            <v>491</v>
          </cell>
          <cell r="F167">
            <v>575</v>
          </cell>
          <cell r="G167">
            <v>603</v>
          </cell>
          <cell r="H167">
            <v>845</v>
          </cell>
          <cell r="I167">
            <v>710</v>
          </cell>
          <cell r="J167">
            <v>741</v>
          </cell>
          <cell r="K167">
            <v>710</v>
          </cell>
          <cell r="L167">
            <v>700</v>
          </cell>
          <cell r="M167">
            <v>805</v>
          </cell>
          <cell r="N167">
            <v>600</v>
          </cell>
          <cell r="O167">
            <v>629</v>
          </cell>
          <cell r="P167">
            <v>602</v>
          </cell>
          <cell r="Q167">
            <v>8011</v>
          </cell>
          <cell r="R167" t="str">
            <v>Projection:</v>
          </cell>
          <cell r="S167">
            <v>8083</v>
          </cell>
          <cell r="U167">
            <v>491</v>
          </cell>
          <cell r="V167">
            <v>1066</v>
          </cell>
          <cell r="W167">
            <v>1669</v>
          </cell>
          <cell r="X167">
            <v>2514</v>
          </cell>
          <cell r="Y167">
            <v>3224</v>
          </cell>
          <cell r="Z167">
            <v>3965</v>
          </cell>
          <cell r="AA167">
            <v>4675</v>
          </cell>
          <cell r="AB167">
            <v>5375</v>
          </cell>
          <cell r="AC167">
            <v>6180</v>
          </cell>
          <cell r="AD167">
            <v>6780</v>
          </cell>
          <cell r="AE167">
            <v>7409</v>
          </cell>
          <cell r="AF167">
            <v>8011</v>
          </cell>
        </row>
        <row r="168">
          <cell r="A168" t="str">
            <v>SOUTH COASTAL REGIONVariance: Fav/(Unfav)</v>
          </cell>
          <cell r="D168" t="str">
            <v>Variance: Fav/(Unfav)</v>
          </cell>
          <cell r="E168">
            <v>-56.74168797953962</v>
          </cell>
          <cell r="F168">
            <v>-114.50511508951405</v>
          </cell>
          <cell r="G168">
            <v>-117.35933503836316</v>
          </cell>
          <cell r="H168">
            <v>-332.04092071611251</v>
          </cell>
          <cell r="I168">
            <v>-193.95524296675194</v>
          </cell>
          <cell r="J168">
            <v>-258.89130434782606</v>
          </cell>
          <cell r="K168">
            <v>-200.56521739130437</v>
          </cell>
          <cell r="L168">
            <v>-217.89130434782606</v>
          </cell>
          <cell r="M168">
            <v>-316.28260869565219</v>
          </cell>
          <cell r="N168">
            <v>-87.04092071611251</v>
          </cell>
          <cell r="O168">
            <v>-118.21611253196932</v>
          </cell>
          <cell r="P168">
            <v>-92.306905370843992</v>
          </cell>
          <cell r="Q168">
            <v>-2105.7953964194376</v>
          </cell>
          <cell r="R168" t="str">
            <v>Variance: Fav/(Unfav)</v>
          </cell>
          <cell r="S168">
            <v>0</v>
          </cell>
          <cell r="U168">
            <v>-56.74168797953962</v>
          </cell>
          <cell r="V168">
            <v>-171.24680306905367</v>
          </cell>
          <cell r="W168">
            <v>-288.60613810741683</v>
          </cell>
          <cell r="X168">
            <v>-620.64705882352928</v>
          </cell>
          <cell r="Y168">
            <v>-814.60230179028122</v>
          </cell>
          <cell r="Z168">
            <v>-1073.4936061381072</v>
          </cell>
          <cell r="AA168">
            <v>-1274.0588235294117</v>
          </cell>
          <cell r="AB168">
            <v>-1491.9501278772377</v>
          </cell>
          <cell r="AC168">
            <v>-1808.23273657289</v>
          </cell>
          <cell r="AD168">
            <v>-1895.2736572890026</v>
          </cell>
          <cell r="AE168">
            <v>-2013.489769820972</v>
          </cell>
          <cell r="AF168">
            <v>-2105.7966751918161</v>
          </cell>
        </row>
        <row r="169">
          <cell r="A169" t="str">
            <v>Budget Units:</v>
          </cell>
          <cell r="C169" t="str">
            <v>Grand</v>
          </cell>
          <cell r="D169" t="str">
            <v>Budget Units:</v>
          </cell>
          <cell r="E169">
            <v>2266.1789026445549</v>
          </cell>
          <cell r="F169">
            <v>2383.3394263027508</v>
          </cell>
          <cell r="G169">
            <v>2639.4931257707926</v>
          </cell>
          <cell r="H169">
            <v>2608.8178691340272</v>
          </cell>
          <cell r="I169">
            <v>2467.1217048553344</v>
          </cell>
          <cell r="J169">
            <v>2355.0202835633804</v>
          </cell>
          <cell r="K169">
            <v>2729.676159889922</v>
          </cell>
          <cell r="L169">
            <v>2531.5845393393402</v>
          </cell>
          <cell r="M169">
            <v>2354.3126897787743</v>
          </cell>
          <cell r="N169">
            <v>2385.5373612824164</v>
          </cell>
          <cell r="O169">
            <v>2317.1306092429586</v>
          </cell>
          <cell r="P169">
            <v>2287.1425672272658</v>
          </cell>
          <cell r="Q169">
            <v>29325.356517803899</v>
          </cell>
          <cell r="R169" t="str">
            <v>Budget:</v>
          </cell>
          <cell r="S169">
            <v>29325.356517803899</v>
          </cell>
          <cell r="U169">
            <v>2266.1789026445549</v>
          </cell>
          <cell r="V169">
            <v>4649.5183289473061</v>
          </cell>
          <cell r="W169">
            <v>7289.0114547180983</v>
          </cell>
          <cell r="X169">
            <v>9897.8293238521255</v>
          </cell>
          <cell r="Y169">
            <v>12364.951028707459</v>
          </cell>
          <cell r="Z169">
            <v>14719.97131227084</v>
          </cell>
          <cell r="AA169">
            <v>17449.647472160763</v>
          </cell>
          <cell r="AB169">
            <v>19981.232011500102</v>
          </cell>
          <cell r="AC169">
            <v>22335.544701278875</v>
          </cell>
          <cell r="AD169">
            <v>24721.082062561291</v>
          </cell>
          <cell r="AE169">
            <v>27038.212671804249</v>
          </cell>
          <cell r="AF169">
            <v>29325.355239031516</v>
          </cell>
        </row>
        <row r="170">
          <cell r="A170" t="str">
            <v>Actual Units:</v>
          </cell>
          <cell r="C170" t="str">
            <v>Total</v>
          </cell>
          <cell r="D170" t="str">
            <v>Actual Units:</v>
          </cell>
          <cell r="E170">
            <v>2573</v>
          </cell>
          <cell r="F170">
            <v>2691</v>
          </cell>
          <cell r="G170">
            <v>2846</v>
          </cell>
          <cell r="H170">
            <v>3445</v>
          </cell>
          <cell r="I170">
            <v>3178</v>
          </cell>
          <cell r="J170">
            <v>3394</v>
          </cell>
          <cell r="K170">
            <v>3318</v>
          </cell>
          <cell r="L170">
            <v>2592</v>
          </cell>
          <cell r="M170">
            <v>2848</v>
          </cell>
          <cell r="N170">
            <v>2776</v>
          </cell>
          <cell r="O170">
            <v>3170</v>
          </cell>
          <cell r="P170">
            <v>3238</v>
          </cell>
          <cell r="Q170">
            <v>36069</v>
          </cell>
          <cell r="R170" t="str">
            <v>Projection:</v>
          </cell>
          <cell r="S170">
            <v>35815</v>
          </cell>
          <cell r="U170">
            <v>2573</v>
          </cell>
          <cell r="V170">
            <v>5264</v>
          </cell>
          <cell r="W170">
            <v>8110</v>
          </cell>
          <cell r="X170">
            <v>11555</v>
          </cell>
          <cell r="Y170">
            <v>14733</v>
          </cell>
          <cell r="Z170">
            <v>18127</v>
          </cell>
          <cell r="AA170">
            <v>21445</v>
          </cell>
          <cell r="AB170">
            <v>24037</v>
          </cell>
          <cell r="AC170">
            <v>26885</v>
          </cell>
          <cell r="AD170">
            <v>29661</v>
          </cell>
          <cell r="AE170">
            <v>32831</v>
          </cell>
          <cell r="AF170">
            <v>36069</v>
          </cell>
        </row>
        <row r="171">
          <cell r="A171" t="str">
            <v>Variance: Fav/(Unfav)</v>
          </cell>
          <cell r="D171" t="str">
            <v>Variance: Fav/(Unfav)</v>
          </cell>
          <cell r="E171">
            <v>-306.82109735544486</v>
          </cell>
          <cell r="F171">
            <v>-307.66057369724933</v>
          </cell>
          <cell r="G171">
            <v>-206.50687422920754</v>
          </cell>
          <cell r="H171">
            <v>-836.18213086597302</v>
          </cell>
          <cell r="I171">
            <v>-710.87829514466523</v>
          </cell>
          <cell r="J171">
            <v>-1038.9797164366198</v>
          </cell>
          <cell r="K171">
            <v>-588.32384011007787</v>
          </cell>
          <cell r="L171">
            <v>-60.415460660660131</v>
          </cell>
          <cell r="M171">
            <v>-493.68731022122574</v>
          </cell>
          <cell r="N171">
            <v>-390.46263871758345</v>
          </cell>
          <cell r="O171">
            <v>-852.86939075704151</v>
          </cell>
          <cell r="P171">
            <v>-950.85743277273411</v>
          </cell>
          <cell r="Q171">
            <v>-6743.6434821961029</v>
          </cell>
          <cell r="R171" t="str">
            <v>Variance: Fav/(Unfav)</v>
          </cell>
          <cell r="S171">
            <v>0</v>
          </cell>
          <cell r="U171">
            <v>-306.82109735544486</v>
          </cell>
          <cell r="V171">
            <v>-614.4816710526942</v>
          </cell>
          <cell r="W171">
            <v>-820.98854528190168</v>
          </cell>
          <cell r="X171">
            <v>-1657.1706761478747</v>
          </cell>
          <cell r="Y171">
            <v>-2368.04897129254</v>
          </cell>
          <cell r="Z171">
            <v>-3407.0286877291601</v>
          </cell>
          <cell r="AA171">
            <v>-3995.3525278392381</v>
          </cell>
          <cell r="AB171">
            <v>-4055.7679884998984</v>
          </cell>
          <cell r="AC171">
            <v>-4549.4552987211246</v>
          </cell>
          <cell r="AD171">
            <v>-4939.9179374387077</v>
          </cell>
          <cell r="AE171">
            <v>-5792.7873281957491</v>
          </cell>
          <cell r="AF171">
            <v>-6743.6447609684828</v>
          </cell>
        </row>
        <row r="175">
          <cell r="A175" t="str">
            <v>NORTH CENTRAL REGIONBudget Units:</v>
          </cell>
          <cell r="B175" t="str">
            <v>60413S</v>
          </cell>
          <cell r="C175" t="str">
            <v>NORTH CENTRAL REGION</v>
          </cell>
          <cell r="D175" t="str">
            <v>Budget Units:</v>
          </cell>
          <cell r="E175">
            <v>87.684367245657569</v>
          </cell>
          <cell r="F175">
            <v>87.684367245657569</v>
          </cell>
          <cell r="G175">
            <v>96.645657568238207</v>
          </cell>
          <cell r="H175">
            <v>101.64168734491315</v>
          </cell>
          <cell r="I175">
            <v>96.912655086848631</v>
          </cell>
          <cell r="J175">
            <v>88.294789081885853</v>
          </cell>
          <cell r="K175">
            <v>114.66153846153846</v>
          </cell>
          <cell r="L175">
            <v>92.680893300248144</v>
          </cell>
          <cell r="M175">
            <v>88.294789081885853</v>
          </cell>
          <cell r="N175">
            <v>88.294789081885853</v>
          </cell>
          <cell r="O175">
            <v>92.680893300248144</v>
          </cell>
          <cell r="P175">
            <v>92.531017369727053</v>
          </cell>
          <cell r="Q175">
            <v>1128.0074441687345</v>
          </cell>
          <cell r="R175" t="str">
            <v>Budget:</v>
          </cell>
          <cell r="S175">
            <v>1128.0074441687345</v>
          </cell>
          <cell r="U175">
            <v>87.684367245657569</v>
          </cell>
          <cell r="V175">
            <v>175.36873449131514</v>
          </cell>
          <cell r="W175">
            <v>272.01439205955336</v>
          </cell>
          <cell r="X175">
            <v>373.65607940446648</v>
          </cell>
          <cell r="Y175">
            <v>470.56873449131513</v>
          </cell>
          <cell r="Z175">
            <v>558.86352357320095</v>
          </cell>
          <cell r="AA175">
            <v>673.52506203473945</v>
          </cell>
          <cell r="AB175">
            <v>766.20595533498761</v>
          </cell>
          <cell r="AC175">
            <v>854.50074441687343</v>
          </cell>
          <cell r="AD175">
            <v>942.79553349875926</v>
          </cell>
          <cell r="AE175">
            <v>1035.4764267990074</v>
          </cell>
          <cell r="AF175">
            <v>1128.0074441687345</v>
          </cell>
        </row>
        <row r="176">
          <cell r="A176" t="str">
            <v>NORTH CENTRAL REGIONActual Units:</v>
          </cell>
          <cell r="D176" t="str">
            <v>Actual Units:</v>
          </cell>
          <cell r="E176">
            <v>151</v>
          </cell>
          <cell r="F176">
            <v>93</v>
          </cell>
          <cell r="G176">
            <v>98</v>
          </cell>
          <cell r="H176">
            <v>101</v>
          </cell>
          <cell r="I176">
            <v>98</v>
          </cell>
          <cell r="J176">
            <v>108</v>
          </cell>
          <cell r="K176">
            <v>97</v>
          </cell>
          <cell r="L176">
            <v>111</v>
          </cell>
          <cell r="M176">
            <v>47</v>
          </cell>
          <cell r="N176">
            <v>67</v>
          </cell>
          <cell r="O176">
            <v>107</v>
          </cell>
          <cell r="P176">
            <v>110</v>
          </cell>
          <cell r="Q176">
            <v>1188</v>
          </cell>
          <cell r="R176" t="str">
            <v>Projection:</v>
          </cell>
          <cell r="S176">
            <v>1176</v>
          </cell>
          <cell r="U176">
            <v>151</v>
          </cell>
          <cell r="V176">
            <v>244</v>
          </cell>
          <cell r="W176">
            <v>342</v>
          </cell>
          <cell r="X176">
            <v>443</v>
          </cell>
          <cell r="Y176">
            <v>541</v>
          </cell>
          <cell r="Z176">
            <v>649</v>
          </cell>
          <cell r="AA176">
            <v>746</v>
          </cell>
          <cell r="AB176">
            <v>857</v>
          </cell>
          <cell r="AC176">
            <v>904</v>
          </cell>
          <cell r="AD176">
            <v>971</v>
          </cell>
          <cell r="AE176">
            <v>1078</v>
          </cell>
          <cell r="AF176">
            <v>1188</v>
          </cell>
        </row>
        <row r="177">
          <cell r="A177" t="str">
            <v>NORTH CENTRAL REGIONVariance: Fav/(Unfav)</v>
          </cell>
          <cell r="D177" t="str">
            <v>Variance: Fav/(Unfav)</v>
          </cell>
          <cell r="E177">
            <v>-63.315632754342431</v>
          </cell>
          <cell r="F177">
            <v>-5.3156327543424311</v>
          </cell>
          <cell r="G177">
            <v>-1.3543424317617934</v>
          </cell>
          <cell r="H177">
            <v>0.64168734491315149</v>
          </cell>
          <cell r="I177">
            <v>-1.0873449131513695</v>
          </cell>
          <cell r="J177">
            <v>-19.705210918114147</v>
          </cell>
          <cell r="K177">
            <v>17.661538461538456</v>
          </cell>
          <cell r="L177">
            <v>-18.319106699751856</v>
          </cell>
          <cell r="M177">
            <v>41.294789081885853</v>
          </cell>
          <cell r="N177">
            <v>21.294789081885853</v>
          </cell>
          <cell r="O177">
            <v>-14.319106699751856</v>
          </cell>
          <cell r="P177">
            <v>-17.468982630272947</v>
          </cell>
          <cell r="Q177">
            <v>-59.992555831265463</v>
          </cell>
          <cell r="R177" t="str">
            <v>Variance: Fav/(Unfav)</v>
          </cell>
          <cell r="S177">
            <v>0</v>
          </cell>
          <cell r="U177">
            <v>-63.315632754342431</v>
          </cell>
          <cell r="V177">
            <v>-68.631265508684862</v>
          </cell>
          <cell r="W177">
            <v>-69.985607940446656</v>
          </cell>
          <cell r="X177">
            <v>-69.343920595533504</v>
          </cell>
          <cell r="Y177">
            <v>-70.431265508684874</v>
          </cell>
          <cell r="Z177">
            <v>-90.136476426799021</v>
          </cell>
          <cell r="AA177">
            <v>-72.474937965260565</v>
          </cell>
          <cell r="AB177">
            <v>-90.794044665012422</v>
          </cell>
          <cell r="AC177">
            <v>-49.499255583126569</v>
          </cell>
          <cell r="AD177">
            <v>-28.204466501240717</v>
          </cell>
          <cell r="AE177">
            <v>-42.523573200992573</v>
          </cell>
          <cell r="AF177">
            <v>-59.99255583126552</v>
          </cell>
        </row>
        <row r="178">
          <cell r="A178" t="str">
            <v>SOUTH CENTRAL REGIONBudget Units:</v>
          </cell>
          <cell r="B178" t="str">
            <v>60568S</v>
          </cell>
          <cell r="C178" t="str">
            <v>SOUTH CENTRAL REGION</v>
          </cell>
          <cell r="D178" t="str">
            <v>Budget Units:</v>
          </cell>
          <cell r="E178">
            <v>126.86678507992895</v>
          </cell>
          <cell r="F178">
            <v>132.8129070455891</v>
          </cell>
          <cell r="G178">
            <v>145.6891651865009</v>
          </cell>
          <cell r="H178">
            <v>133.84487862640617</v>
          </cell>
          <cell r="I178">
            <v>115.0639431616341</v>
          </cell>
          <cell r="J178">
            <v>114.64653641207815</v>
          </cell>
          <cell r="K178">
            <v>133.84547069271758</v>
          </cell>
          <cell r="L178">
            <v>140.86560094730609</v>
          </cell>
          <cell r="M178">
            <v>126.86678507992895</v>
          </cell>
          <cell r="N178">
            <v>126.04440497335702</v>
          </cell>
          <cell r="O178">
            <v>118.21432800473653</v>
          </cell>
          <cell r="P178">
            <v>117.53226761397276</v>
          </cell>
          <cell r="Q178">
            <v>1532.2924807578449</v>
          </cell>
          <cell r="R178" t="str">
            <v>Budget:</v>
          </cell>
          <cell r="S178">
            <v>1532.2924807578449</v>
          </cell>
          <cell r="U178">
            <v>126.86678507992895</v>
          </cell>
          <cell r="V178">
            <v>259.67969212551805</v>
          </cell>
          <cell r="W178">
            <v>405.36885731201892</v>
          </cell>
          <cell r="X178">
            <v>539.21373593842509</v>
          </cell>
          <cell r="Y178">
            <v>654.27767910005923</v>
          </cell>
          <cell r="Z178">
            <v>768.92421551213738</v>
          </cell>
          <cell r="AA178">
            <v>902.76968620485491</v>
          </cell>
          <cell r="AB178">
            <v>1043.635287152161</v>
          </cell>
          <cell r="AC178">
            <v>1170.5020722320901</v>
          </cell>
          <cell r="AD178">
            <v>1296.546477205447</v>
          </cell>
          <cell r="AE178">
            <v>1414.7608052101834</v>
          </cell>
          <cell r="AF178">
            <v>1532.2930728241563</v>
          </cell>
        </row>
        <row r="179">
          <cell r="A179" t="str">
            <v>SOUTH CENTRAL REGIONActual Units:</v>
          </cell>
          <cell r="D179" t="str">
            <v>Actual Units:</v>
          </cell>
          <cell r="E179">
            <v>155</v>
          </cell>
          <cell r="F179">
            <v>167</v>
          </cell>
          <cell r="G179">
            <v>167</v>
          </cell>
          <cell r="H179">
            <v>214</v>
          </cell>
          <cell r="I179">
            <v>194</v>
          </cell>
          <cell r="J179">
            <v>191</v>
          </cell>
          <cell r="K179">
            <v>225</v>
          </cell>
          <cell r="L179">
            <v>136</v>
          </cell>
          <cell r="M179">
            <v>125</v>
          </cell>
          <cell r="N179">
            <v>115</v>
          </cell>
          <cell r="O179">
            <v>233</v>
          </cell>
          <cell r="P179">
            <v>154</v>
          </cell>
          <cell r="Q179">
            <v>2076</v>
          </cell>
          <cell r="R179" t="str">
            <v>Projection:</v>
          </cell>
          <cell r="S179">
            <v>2097</v>
          </cell>
          <cell r="U179">
            <v>155</v>
          </cell>
          <cell r="V179">
            <v>322</v>
          </cell>
          <cell r="W179">
            <v>489</v>
          </cell>
          <cell r="X179">
            <v>703</v>
          </cell>
          <cell r="Y179">
            <v>897</v>
          </cell>
          <cell r="Z179">
            <v>1088</v>
          </cell>
          <cell r="AA179">
            <v>1313</v>
          </cell>
          <cell r="AB179">
            <v>1449</v>
          </cell>
          <cell r="AC179">
            <v>1574</v>
          </cell>
          <cell r="AD179">
            <v>1689</v>
          </cell>
          <cell r="AE179">
            <v>1922</v>
          </cell>
          <cell r="AF179">
            <v>2076</v>
          </cell>
        </row>
        <row r="180">
          <cell r="A180" t="str">
            <v>SOUTH CENTRAL REGIONVariance: Fav/(Unfav)</v>
          </cell>
          <cell r="D180" t="str">
            <v>Variance: Fav/(Unfav)</v>
          </cell>
          <cell r="E180">
            <v>-28.133214920071055</v>
          </cell>
          <cell r="F180">
            <v>-34.1870929544109</v>
          </cell>
          <cell r="G180">
            <v>-21.310834813499099</v>
          </cell>
          <cell r="H180">
            <v>-80.155121373593829</v>
          </cell>
          <cell r="I180">
            <v>-78.9360568383659</v>
          </cell>
          <cell r="J180">
            <v>-76.353463587921851</v>
          </cell>
          <cell r="K180">
            <v>-91.154529307282417</v>
          </cell>
          <cell r="L180">
            <v>4.8656009473060919</v>
          </cell>
          <cell r="M180">
            <v>1.8667850799289454</v>
          </cell>
          <cell r="N180">
            <v>11.044404973357018</v>
          </cell>
          <cell r="O180">
            <v>-114.78567199526347</v>
          </cell>
          <cell r="P180">
            <v>-36.467732386027237</v>
          </cell>
          <cell r="Q180">
            <v>-543.70751924215506</v>
          </cell>
          <cell r="R180" t="str">
            <v>Variance: Fav/(Unfav)</v>
          </cell>
          <cell r="S180">
            <v>-36.521610420367082</v>
          </cell>
          <cell r="U180">
            <v>-28.133214920071055</v>
          </cell>
          <cell r="V180">
            <v>-62.320307874481955</v>
          </cell>
          <cell r="W180">
            <v>-83.631142687981054</v>
          </cell>
          <cell r="X180">
            <v>-163.78626406157488</v>
          </cell>
          <cell r="Y180">
            <v>-242.72232089994077</v>
          </cell>
          <cell r="Z180">
            <v>-319.07578448786262</v>
          </cell>
          <cell r="AA180">
            <v>-410.23031379514504</v>
          </cell>
          <cell r="AB180">
            <v>-405.36471284783897</v>
          </cell>
          <cell r="AC180">
            <v>-403.49792776791003</v>
          </cell>
          <cell r="AD180">
            <v>-392.45352279455301</v>
          </cell>
          <cell r="AE180">
            <v>-507.23919478981645</v>
          </cell>
          <cell r="AF180">
            <v>-543.7069271758437</v>
          </cell>
        </row>
        <row r="181">
          <cell r="A181" t="str">
            <v>NORTH COASTAL REGIONBudget Units:</v>
          </cell>
          <cell r="B181" t="str">
            <v>60JY6S</v>
          </cell>
          <cell r="C181" t="str">
            <v>NORTH COASTAL REGION</v>
          </cell>
          <cell r="D181" t="str">
            <v>Budget Units:</v>
          </cell>
          <cell r="E181">
            <v>50.625850340136054</v>
          </cell>
          <cell r="F181">
            <v>52.342565597667637</v>
          </cell>
          <cell r="G181">
            <v>56.4868804664723</v>
          </cell>
          <cell r="H181">
            <v>59.534499514091351</v>
          </cell>
          <cell r="I181">
            <v>58.480077745383866</v>
          </cell>
          <cell r="J181">
            <v>54.020408163265309</v>
          </cell>
          <cell r="K181">
            <v>62.879008746355687</v>
          </cell>
          <cell r="L181">
            <v>55.188046647230323</v>
          </cell>
          <cell r="M181">
            <v>54.430515063168123</v>
          </cell>
          <cell r="N181">
            <v>55.939261418853256</v>
          </cell>
          <cell r="O181">
            <v>57.106413994169095</v>
          </cell>
          <cell r="P181">
            <v>57.064625850340136</v>
          </cell>
          <cell r="Q181">
            <v>674.0971817298348</v>
          </cell>
          <cell r="R181" t="str">
            <v>Budget:</v>
          </cell>
          <cell r="S181">
            <v>674.0971817298348</v>
          </cell>
          <cell r="U181">
            <v>50.625850340136054</v>
          </cell>
          <cell r="V181">
            <v>102.96841593780368</v>
          </cell>
          <cell r="W181">
            <v>159.455296404276</v>
          </cell>
          <cell r="X181">
            <v>218.98979591836735</v>
          </cell>
          <cell r="Y181">
            <v>277.46987366375123</v>
          </cell>
          <cell r="Z181">
            <v>331.49028182701653</v>
          </cell>
          <cell r="AA181">
            <v>394.36929057337221</v>
          </cell>
          <cell r="AB181">
            <v>449.55733722060256</v>
          </cell>
          <cell r="AC181">
            <v>503.98785228377068</v>
          </cell>
          <cell r="AD181">
            <v>559.92711370262396</v>
          </cell>
          <cell r="AE181">
            <v>617.03352769679304</v>
          </cell>
          <cell r="AF181">
            <v>674.09815354713317</v>
          </cell>
        </row>
        <row r="182">
          <cell r="A182" t="str">
            <v>NORTH COASTAL REGIONActual Units:</v>
          </cell>
          <cell r="D182" t="str">
            <v>Actual Units:</v>
          </cell>
          <cell r="E182">
            <v>68</v>
          </cell>
          <cell r="F182">
            <v>96</v>
          </cell>
          <cell r="G182">
            <v>88</v>
          </cell>
          <cell r="H182">
            <v>93</v>
          </cell>
          <cell r="I182">
            <v>75</v>
          </cell>
          <cell r="J182">
            <v>64</v>
          </cell>
          <cell r="K182">
            <v>80</v>
          </cell>
          <cell r="L182">
            <v>86</v>
          </cell>
          <cell r="M182">
            <v>36</v>
          </cell>
          <cell r="N182">
            <v>54</v>
          </cell>
          <cell r="O182">
            <v>75</v>
          </cell>
          <cell r="P182">
            <v>103</v>
          </cell>
          <cell r="Q182">
            <v>918</v>
          </cell>
          <cell r="R182" t="str">
            <v>Projection:</v>
          </cell>
          <cell r="S182">
            <v>889</v>
          </cell>
          <cell r="U182">
            <v>68</v>
          </cell>
          <cell r="V182">
            <v>164</v>
          </cell>
          <cell r="W182">
            <v>252</v>
          </cell>
          <cell r="X182">
            <v>345</v>
          </cell>
          <cell r="Y182">
            <v>420</v>
          </cell>
          <cell r="Z182">
            <v>484</v>
          </cell>
          <cell r="AA182">
            <v>564</v>
          </cell>
          <cell r="AB182">
            <v>650</v>
          </cell>
          <cell r="AC182">
            <v>686</v>
          </cell>
          <cell r="AD182">
            <v>740</v>
          </cell>
          <cell r="AE182">
            <v>815</v>
          </cell>
          <cell r="AF182">
            <v>918</v>
          </cell>
        </row>
        <row r="183">
          <cell r="A183" t="str">
            <v>NORTH COASTAL REGIONVariance: Fav/(Unfav)</v>
          </cell>
          <cell r="D183" t="str">
            <v>Variance: Fav/(Unfav)</v>
          </cell>
          <cell r="E183">
            <v>-17.374149659863946</v>
          </cell>
          <cell r="F183">
            <v>-43.657434402332363</v>
          </cell>
          <cell r="G183">
            <v>-31.5131195335277</v>
          </cell>
          <cell r="H183">
            <v>-33.465500485908649</v>
          </cell>
          <cell r="I183">
            <v>-16.519922254616134</v>
          </cell>
          <cell r="J183">
            <v>-9.9795918367346914</v>
          </cell>
          <cell r="K183">
            <v>-17.120991253644313</v>
          </cell>
          <cell r="L183">
            <v>-30.811953352769677</v>
          </cell>
          <cell r="M183">
            <v>18.430515063168123</v>
          </cell>
          <cell r="N183">
            <v>1.9392614188532562</v>
          </cell>
          <cell r="O183">
            <v>-17.893586005830905</v>
          </cell>
          <cell r="P183">
            <v>-45.935374149659864</v>
          </cell>
          <cell r="Q183">
            <v>-243.9028182701652</v>
          </cell>
          <cell r="R183" t="str">
            <v>Variance: Fav/(Unfav)</v>
          </cell>
          <cell r="S183">
            <v>0</v>
          </cell>
          <cell r="U183">
            <v>-17.374149659863946</v>
          </cell>
          <cell r="V183">
            <v>-61.031584062196309</v>
          </cell>
          <cell r="W183">
            <v>-92.544703595724002</v>
          </cell>
          <cell r="X183">
            <v>-126.01020408163265</v>
          </cell>
          <cell r="Y183">
            <v>-142.53012633624877</v>
          </cell>
          <cell r="Z183">
            <v>-152.50971817298347</v>
          </cell>
          <cell r="AA183">
            <v>-169.63070942662779</v>
          </cell>
          <cell r="AB183">
            <v>-200.44266277939747</v>
          </cell>
          <cell r="AC183">
            <v>-182.01214771622935</v>
          </cell>
          <cell r="AD183">
            <v>-180.0728862973761</v>
          </cell>
          <cell r="AE183">
            <v>-197.96647230320701</v>
          </cell>
          <cell r="AF183">
            <v>-243.90184645286689</v>
          </cell>
        </row>
        <row r="184">
          <cell r="A184" t="str">
            <v>SOUTH COASTAL REGIONBudget Units:</v>
          </cell>
          <cell r="B184" t="str">
            <v>60425S</v>
          </cell>
          <cell r="C184" t="str">
            <v>SOUTH COASTAL REGION</v>
          </cell>
          <cell r="D184" t="str">
            <v>Budget Units:</v>
          </cell>
          <cell r="E184">
            <v>139.85797288573272</v>
          </cell>
          <cell r="F184">
            <v>147.20271142672692</v>
          </cell>
          <cell r="G184">
            <v>153.7817947062621</v>
          </cell>
          <cell r="H184">
            <v>161.90316333118142</v>
          </cell>
          <cell r="I184">
            <v>158.07811491284698</v>
          </cell>
          <cell r="J184">
            <v>146.70238863783086</v>
          </cell>
          <cell r="K184">
            <v>154.81988379599741</v>
          </cell>
          <cell r="L184">
            <v>146.70238863783086</v>
          </cell>
          <cell r="M184">
            <v>149.95932859909618</v>
          </cell>
          <cell r="N184">
            <v>161.90316333118142</v>
          </cell>
          <cell r="O184">
            <v>160.3615235635894</v>
          </cell>
          <cell r="P184">
            <v>159.58941252420917</v>
          </cell>
          <cell r="Q184">
            <v>1840.8624919302777</v>
          </cell>
          <cell r="R184" t="str">
            <v>Budget:</v>
          </cell>
          <cell r="S184">
            <v>1840.8624919302777</v>
          </cell>
          <cell r="U184">
            <v>139.85797288573272</v>
          </cell>
          <cell r="V184">
            <v>287.06068431245967</v>
          </cell>
          <cell r="W184">
            <v>440.84247901872175</v>
          </cell>
          <cell r="X184">
            <v>602.74564234990316</v>
          </cell>
          <cell r="Y184">
            <v>760.82375726275018</v>
          </cell>
          <cell r="Z184">
            <v>907.52614590058101</v>
          </cell>
          <cell r="AA184">
            <v>1062.3460296965784</v>
          </cell>
          <cell r="AB184">
            <v>1209.0484183344092</v>
          </cell>
          <cell r="AC184">
            <v>1359.0077469335054</v>
          </cell>
          <cell r="AD184">
            <v>1520.9109102646867</v>
          </cell>
          <cell r="AE184">
            <v>1681.272433828276</v>
          </cell>
          <cell r="AF184">
            <v>1840.8618463524851</v>
          </cell>
        </row>
        <row r="185">
          <cell r="A185" t="str">
            <v>SOUTH COASTAL REGIONActual Units:</v>
          </cell>
          <cell r="D185" t="str">
            <v>Actual Units:</v>
          </cell>
          <cell r="E185">
            <v>147</v>
          </cell>
          <cell r="F185">
            <v>168</v>
          </cell>
          <cell r="G185">
            <v>192</v>
          </cell>
          <cell r="H185">
            <v>157</v>
          </cell>
          <cell r="I185">
            <v>225</v>
          </cell>
          <cell r="J185">
            <v>171</v>
          </cell>
          <cell r="K185">
            <v>141</v>
          </cell>
          <cell r="L185">
            <v>133</v>
          </cell>
          <cell r="M185">
            <v>123</v>
          </cell>
          <cell r="N185">
            <v>103</v>
          </cell>
          <cell r="O185">
            <v>120</v>
          </cell>
          <cell r="P185">
            <v>133</v>
          </cell>
          <cell r="Q185">
            <v>1813</v>
          </cell>
          <cell r="R185" t="str">
            <v>Projection:</v>
          </cell>
          <cell r="S185">
            <v>1833</v>
          </cell>
          <cell r="U185">
            <v>147</v>
          </cell>
          <cell r="V185">
            <v>315</v>
          </cell>
          <cell r="W185">
            <v>507</v>
          </cell>
          <cell r="X185">
            <v>664</v>
          </cell>
          <cell r="Y185">
            <v>889</v>
          </cell>
          <cell r="Z185">
            <v>1060</v>
          </cell>
          <cell r="AA185">
            <v>1201</v>
          </cell>
          <cell r="AB185">
            <v>1334</v>
          </cell>
          <cell r="AC185">
            <v>1457</v>
          </cell>
          <cell r="AD185">
            <v>1560</v>
          </cell>
          <cell r="AE185">
            <v>1680</v>
          </cell>
          <cell r="AF185">
            <v>1813</v>
          </cell>
        </row>
        <row r="186">
          <cell r="A186" t="str">
            <v>SOUTH COASTAL REGIONVariance: Fav/(Unfav)</v>
          </cell>
          <cell r="D186" t="str">
            <v>Variance: Fav/(Unfav)</v>
          </cell>
          <cell r="E186">
            <v>-7.1420271142672789</v>
          </cell>
          <cell r="F186">
            <v>-20.797288573273079</v>
          </cell>
          <cell r="G186">
            <v>-38.218205293737896</v>
          </cell>
          <cell r="H186">
            <v>4.9031633311814176</v>
          </cell>
          <cell r="I186">
            <v>-66.921885087153015</v>
          </cell>
          <cell r="J186">
            <v>-24.297611362169135</v>
          </cell>
          <cell r="K186">
            <v>13.819883795997413</v>
          </cell>
          <cell r="L186">
            <v>13.702388637830865</v>
          </cell>
          <cell r="M186">
            <v>26.959328599096182</v>
          </cell>
          <cell r="N186">
            <v>58.903163331181418</v>
          </cell>
          <cell r="O186">
            <v>40.361523563589401</v>
          </cell>
          <cell r="P186">
            <v>26.589412524209166</v>
          </cell>
          <cell r="Q186">
            <v>27.862491930277656</v>
          </cell>
          <cell r="R186" t="str">
            <v>Variance: Fav/(Unfav)</v>
          </cell>
          <cell r="S186">
            <v>0</v>
          </cell>
          <cell r="U186">
            <v>-7.1420271142672789</v>
          </cell>
          <cell r="V186">
            <v>-27.939315687540358</v>
          </cell>
          <cell r="W186">
            <v>-66.157520981278253</v>
          </cell>
          <cell r="X186">
            <v>-61.254357650096836</v>
          </cell>
          <cell r="Y186">
            <v>-128.17624273724985</v>
          </cell>
          <cell r="Z186">
            <v>-152.47385409941899</v>
          </cell>
          <cell r="AA186">
            <v>-138.65397030342157</v>
          </cell>
          <cell r="AB186">
            <v>-124.95158166559071</v>
          </cell>
          <cell r="AC186">
            <v>-97.992253066494527</v>
          </cell>
          <cell r="AD186">
            <v>-39.089089735313109</v>
          </cell>
          <cell r="AE186">
            <v>1.2724338282762915</v>
          </cell>
          <cell r="AF186">
            <v>27.861846352485458</v>
          </cell>
        </row>
        <row r="187">
          <cell r="A187" t="str">
            <v>Budget Units:</v>
          </cell>
          <cell r="C187" t="str">
            <v>Grand</v>
          </cell>
          <cell r="D187" t="str">
            <v>Budget Units:</v>
          </cell>
          <cell r="E187">
            <v>405.03497555145532</v>
          </cell>
          <cell r="F187">
            <v>420.04255131564122</v>
          </cell>
          <cell r="G187">
            <v>452.60349792747354</v>
          </cell>
          <cell r="H187">
            <v>456.92422881659206</v>
          </cell>
          <cell r="I187">
            <v>428.53479090671362</v>
          </cell>
          <cell r="J187">
            <v>403.66412229506022</v>
          </cell>
          <cell r="K187">
            <v>466.20590169660909</v>
          </cell>
          <cell r="L187">
            <v>435.43692953261541</v>
          </cell>
          <cell r="M187">
            <v>419.55141782407912</v>
          </cell>
          <cell r="N187">
            <v>432.18161880527754</v>
          </cell>
          <cell r="O187">
            <v>428.36315886274315</v>
          </cell>
          <cell r="P187">
            <v>426.71732335824913</v>
          </cell>
          <cell r="Q187">
            <v>5175.2595985866919</v>
          </cell>
          <cell r="R187" t="str">
            <v>Budget:</v>
          </cell>
          <cell r="S187">
            <v>5175.2595985866919</v>
          </cell>
          <cell r="U187">
            <v>405.03497555145532</v>
          </cell>
          <cell r="V187">
            <v>825.07752686709659</v>
          </cell>
          <cell r="W187">
            <v>1277.68102479457</v>
          </cell>
          <cell r="X187">
            <v>1734.605253611162</v>
          </cell>
          <cell r="Y187">
            <v>2163.1400445178756</v>
          </cell>
          <cell r="Z187">
            <v>2566.8041668129358</v>
          </cell>
          <cell r="AA187">
            <v>3033.0100685095449</v>
          </cell>
          <cell r="AB187">
            <v>3468.4469980421604</v>
          </cell>
          <cell r="AC187">
            <v>3887.9984158662396</v>
          </cell>
          <cell r="AD187">
            <v>4320.1800346715172</v>
          </cell>
          <cell r="AE187">
            <v>4748.5431935342604</v>
          </cell>
          <cell r="AF187">
            <v>5175.2605168925093</v>
          </cell>
        </row>
        <row r="188">
          <cell r="A188" t="str">
            <v>Actual Units:</v>
          </cell>
          <cell r="C188" t="str">
            <v>Total</v>
          </cell>
          <cell r="D188" t="str">
            <v>Actual Units:</v>
          </cell>
          <cell r="E188">
            <v>521</v>
          </cell>
          <cell r="F188">
            <v>524</v>
          </cell>
          <cell r="G188">
            <v>545</v>
          </cell>
          <cell r="H188">
            <v>565</v>
          </cell>
          <cell r="I188">
            <v>592</v>
          </cell>
          <cell r="J188">
            <v>534</v>
          </cell>
          <cell r="K188">
            <v>543</v>
          </cell>
          <cell r="L188">
            <v>466</v>
          </cell>
          <cell r="M188">
            <v>331</v>
          </cell>
          <cell r="N188">
            <v>339</v>
          </cell>
          <cell r="O188">
            <v>535</v>
          </cell>
          <cell r="P188">
            <v>500</v>
          </cell>
          <cell r="Q188">
            <v>5995</v>
          </cell>
          <cell r="R188" t="str">
            <v>Projection:</v>
          </cell>
          <cell r="S188">
            <v>5995</v>
          </cell>
          <cell r="U188">
            <v>521</v>
          </cell>
          <cell r="V188">
            <v>1045</v>
          </cell>
          <cell r="W188">
            <v>1590</v>
          </cell>
          <cell r="X188">
            <v>2155</v>
          </cell>
          <cell r="Y188">
            <v>2747</v>
          </cell>
          <cell r="Z188">
            <v>3281</v>
          </cell>
          <cell r="AA188">
            <v>3824</v>
          </cell>
          <cell r="AB188">
            <v>4290</v>
          </cell>
          <cell r="AC188">
            <v>4621</v>
          </cell>
          <cell r="AD188">
            <v>4960</v>
          </cell>
          <cell r="AE188">
            <v>5495</v>
          </cell>
          <cell r="AF188">
            <v>5995</v>
          </cell>
        </row>
        <row r="189">
          <cell r="A189" t="str">
            <v>GrandVariance: Fav/(Unfav)</v>
          </cell>
          <cell r="D189" t="str">
            <v>Variance: Fav/(Unfav)</v>
          </cell>
          <cell r="E189">
            <v>-115.96502444854471</v>
          </cell>
          <cell r="F189">
            <v>-103.95744868435878</v>
          </cell>
          <cell r="G189">
            <v>-92.396502072526488</v>
          </cell>
          <cell r="H189">
            <v>-108.07577118340791</v>
          </cell>
          <cell r="I189">
            <v>-163.46520909328643</v>
          </cell>
          <cell r="J189">
            <v>-130.33587770493983</v>
          </cell>
          <cell r="K189">
            <v>-76.794098303390854</v>
          </cell>
          <cell r="L189">
            <v>-30.563070467384577</v>
          </cell>
          <cell r="M189">
            <v>88.551417824079095</v>
          </cell>
          <cell r="N189">
            <v>93.181618805277537</v>
          </cell>
          <cell r="O189">
            <v>-106.63684113725685</v>
          </cell>
          <cell r="P189">
            <v>-73.282676641750882</v>
          </cell>
          <cell r="Q189">
            <v>-819.74040141330806</v>
          </cell>
          <cell r="R189" t="str">
            <v>Variance: Fav/(Unfav)</v>
          </cell>
          <cell r="S189">
            <v>-36.521610420367082</v>
          </cell>
          <cell r="U189">
            <v>-115.96502444854471</v>
          </cell>
          <cell r="V189">
            <v>-219.92247313290349</v>
          </cell>
          <cell r="W189">
            <v>-312.31897520542998</v>
          </cell>
          <cell r="X189">
            <v>-420.39474638883792</v>
          </cell>
          <cell r="Y189">
            <v>-583.85995548212441</v>
          </cell>
          <cell r="Z189">
            <v>-714.19583318706418</v>
          </cell>
          <cell r="AA189">
            <v>-790.98993149045509</v>
          </cell>
          <cell r="AB189">
            <v>-821.55300195783968</v>
          </cell>
          <cell r="AC189">
            <v>-733.00158413376062</v>
          </cell>
          <cell r="AD189">
            <v>-639.81996532848302</v>
          </cell>
          <cell r="AE189">
            <v>-746.45680646573987</v>
          </cell>
          <cell r="AF189">
            <v>-819.73948310749074</v>
          </cell>
        </row>
        <row r="193">
          <cell r="A193" t="str">
            <v>NORTH CENTRAL REGIONBudget Units:</v>
          </cell>
          <cell r="B193" t="str">
            <v>60413S</v>
          </cell>
          <cell r="C193" t="str">
            <v>NORTH CENTRAL REGION</v>
          </cell>
          <cell r="D193" t="str">
            <v>Budget Units:</v>
          </cell>
          <cell r="E193">
            <v>526.09737997550201</v>
          </cell>
          <cell r="F193">
            <v>526.09737997550201</v>
          </cell>
          <cell r="G193">
            <v>582.67111725706422</v>
          </cell>
          <cell r="H193">
            <v>610.78878776924125</v>
          </cell>
          <cell r="I193">
            <v>584.36527177708911</v>
          </cell>
          <cell r="J193">
            <v>529.95815541851948</v>
          </cell>
          <cell r="K193">
            <v>696.42108584484822</v>
          </cell>
          <cell r="L193">
            <v>554.21413233843771</v>
          </cell>
          <cell r="M193">
            <v>529.95815541851948</v>
          </cell>
          <cell r="N193">
            <v>529.95815541851948</v>
          </cell>
          <cell r="O193">
            <v>554.21413233843771</v>
          </cell>
          <cell r="P193">
            <v>553.27217719999578</v>
          </cell>
          <cell r="Q193">
            <v>6778.0159307316771</v>
          </cell>
          <cell r="R193" t="str">
            <v>Budget:</v>
          </cell>
          <cell r="S193">
            <v>6778.0159307316771</v>
          </cell>
          <cell r="U193">
            <v>526.09737997550201</v>
          </cell>
          <cell r="V193">
            <v>1052.194759951004</v>
          </cell>
          <cell r="W193">
            <v>1634.8658772080682</v>
          </cell>
          <cell r="X193">
            <v>2245.6546649773095</v>
          </cell>
          <cell r="Y193">
            <v>2830.0199367543987</v>
          </cell>
          <cell r="Z193">
            <v>3359.978092172918</v>
          </cell>
          <cell r="AA193">
            <v>4056.3991780177662</v>
          </cell>
          <cell r="AB193">
            <v>4610.6133103562042</v>
          </cell>
          <cell r="AC193">
            <v>5140.5714657747239</v>
          </cell>
          <cell r="AD193">
            <v>5670.5296211932437</v>
          </cell>
          <cell r="AE193">
            <v>6224.7437535316813</v>
          </cell>
          <cell r="AF193">
            <v>6778.0159307316771</v>
          </cell>
        </row>
        <row r="194">
          <cell r="A194" t="str">
            <v>NORTH CENTRAL REGIONActual Units:</v>
          </cell>
          <cell r="D194" t="str">
            <v>Actual Units:</v>
          </cell>
          <cell r="E194">
            <v>676</v>
          </cell>
          <cell r="F194">
            <v>584</v>
          </cell>
          <cell r="G194">
            <v>544</v>
          </cell>
          <cell r="H194">
            <v>666</v>
          </cell>
          <cell r="I194">
            <v>708</v>
          </cell>
          <cell r="J194">
            <v>637</v>
          </cell>
          <cell r="K194">
            <v>665</v>
          </cell>
          <cell r="L194">
            <v>594</v>
          </cell>
          <cell r="M194">
            <v>470</v>
          </cell>
          <cell r="N194">
            <v>702</v>
          </cell>
          <cell r="O194">
            <v>807</v>
          </cell>
          <cell r="P194">
            <v>770</v>
          </cell>
          <cell r="Q194">
            <v>7823</v>
          </cell>
          <cell r="R194" t="str">
            <v>Projection:</v>
          </cell>
          <cell r="S194">
            <v>7694</v>
          </cell>
          <cell r="U194">
            <v>676</v>
          </cell>
          <cell r="V194">
            <v>1260</v>
          </cell>
          <cell r="W194">
            <v>1804</v>
          </cell>
          <cell r="X194">
            <v>2470</v>
          </cell>
          <cell r="Y194">
            <v>3178</v>
          </cell>
          <cell r="Z194">
            <v>3815</v>
          </cell>
          <cell r="AA194">
            <v>4480</v>
          </cell>
          <cell r="AB194">
            <v>5074</v>
          </cell>
          <cell r="AC194">
            <v>5544</v>
          </cell>
          <cell r="AD194">
            <v>6246</v>
          </cell>
          <cell r="AE194">
            <v>7053</v>
          </cell>
          <cell r="AF194">
            <v>7823</v>
          </cell>
        </row>
        <row r="195">
          <cell r="A195" t="str">
            <v>NORTH CENTRAL REGIONVariance: Fav/(Unfav)</v>
          </cell>
          <cell r="D195" t="str">
            <v>Variance: Fav/(Unfav)</v>
          </cell>
          <cell r="E195">
            <v>-149.90262002449802</v>
          </cell>
          <cell r="F195">
            <v>-57.90262002449802</v>
          </cell>
          <cell r="G195">
            <v>38.671117257064211</v>
          </cell>
          <cell r="H195">
            <v>-55.211212230758719</v>
          </cell>
          <cell r="I195">
            <v>-123.63472822291091</v>
          </cell>
          <cell r="J195">
            <v>-107.04184458148049</v>
          </cell>
          <cell r="K195">
            <v>31.421085844848179</v>
          </cell>
          <cell r="L195">
            <v>-39.785867661562307</v>
          </cell>
          <cell r="M195">
            <v>59.95815541851951</v>
          </cell>
          <cell r="N195">
            <v>-172.04184458148049</v>
          </cell>
          <cell r="O195">
            <v>-252.78586766156229</v>
          </cell>
          <cell r="P195">
            <v>-216.72782280000422</v>
          </cell>
          <cell r="Q195">
            <v>-1044.9840692683231</v>
          </cell>
          <cell r="R195" t="str">
            <v>Variance: Fav/(Unfav)</v>
          </cell>
          <cell r="S195">
            <v>0</v>
          </cell>
          <cell r="U195">
            <v>-149.90262002449802</v>
          </cell>
          <cell r="V195">
            <v>-207.80524004899604</v>
          </cell>
          <cell r="W195">
            <v>-169.13412279193182</v>
          </cell>
          <cell r="X195">
            <v>-224.34533502269053</v>
          </cell>
          <cell r="Y195">
            <v>-347.98006324560146</v>
          </cell>
          <cell r="Z195">
            <v>-455.02190782708192</v>
          </cell>
          <cell r="AA195">
            <v>-423.60082198223375</v>
          </cell>
          <cell r="AB195">
            <v>-463.38668964379605</v>
          </cell>
          <cell r="AC195">
            <v>-403.42853422527651</v>
          </cell>
          <cell r="AD195">
            <v>-575.47037880675703</v>
          </cell>
          <cell r="AE195">
            <v>-828.25624646831932</v>
          </cell>
          <cell r="AF195">
            <v>-1044.9840692683235</v>
          </cell>
        </row>
        <row r="196">
          <cell r="A196" t="str">
            <v>SOUTH CENTRAL REGIONBudget Units:</v>
          </cell>
          <cell r="B196" t="str">
            <v>60568S</v>
          </cell>
          <cell r="C196" t="str">
            <v>SOUTH CENTRAL REGION</v>
          </cell>
          <cell r="D196" t="str">
            <v>Budget Units:</v>
          </cell>
          <cell r="E196">
            <v>1197.1136003665533</v>
          </cell>
          <cell r="F196">
            <v>1280.2444357080094</v>
          </cell>
          <cell r="G196">
            <v>1451.0856620017876</v>
          </cell>
          <cell r="H196">
            <v>1338.6967894544316</v>
          </cell>
          <cell r="I196">
            <v>1200.0400578113156</v>
          </cell>
          <cell r="J196">
            <v>1195.3806128451993</v>
          </cell>
          <cell r="K196">
            <v>1373.7196745143735</v>
          </cell>
          <cell r="L196">
            <v>1373.413371647943</v>
          </cell>
          <cell r="M196">
            <v>1197.1136003665533</v>
          </cell>
          <cell r="N196">
            <v>1191.654277584822</v>
          </cell>
          <cell r="O196">
            <v>1092.8433088964562</v>
          </cell>
          <cell r="P196">
            <v>1064.2504204802149</v>
          </cell>
          <cell r="Q196">
            <v>14955.555219611349</v>
          </cell>
          <cell r="R196" t="str">
            <v>Budget:</v>
          </cell>
          <cell r="S196">
            <v>14955.555219611349</v>
          </cell>
          <cell r="U196">
            <v>1197.1136003665533</v>
          </cell>
          <cell r="V196">
            <v>2477.3580360745627</v>
          </cell>
          <cell r="W196">
            <v>3928.4436980763503</v>
          </cell>
          <cell r="X196">
            <v>5267.1404875307817</v>
          </cell>
          <cell r="Y196">
            <v>6467.1805453420975</v>
          </cell>
          <cell r="Z196">
            <v>7662.5611581872963</v>
          </cell>
          <cell r="AA196">
            <v>9036.2808327016701</v>
          </cell>
          <cell r="AB196">
            <v>10409.694204349613</v>
          </cell>
          <cell r="AC196">
            <v>11606.807804716165</v>
          </cell>
          <cell r="AD196">
            <v>12798.462082300986</v>
          </cell>
          <cell r="AE196">
            <v>13891.305391197442</v>
          </cell>
          <cell r="AF196">
            <v>14955.555811677657</v>
          </cell>
        </row>
        <row r="197">
          <cell r="A197" t="str">
            <v>SOUTH CENTRAL REGIONActual Units:</v>
          </cell>
          <cell r="D197" t="str">
            <v>Actual Units:</v>
          </cell>
          <cell r="E197">
            <v>1356</v>
          </cell>
          <cell r="F197">
            <v>1433</v>
          </cell>
          <cell r="G197">
            <v>1546</v>
          </cell>
          <cell r="H197">
            <v>1846</v>
          </cell>
          <cell r="I197">
            <v>1617</v>
          </cell>
          <cell r="J197">
            <v>1786</v>
          </cell>
          <cell r="K197">
            <v>1797</v>
          </cell>
          <cell r="L197">
            <v>1120</v>
          </cell>
          <cell r="M197">
            <v>1397</v>
          </cell>
          <cell r="N197">
            <v>1216</v>
          </cell>
          <cell r="O197">
            <v>1619</v>
          </cell>
          <cell r="P197">
            <v>1563</v>
          </cell>
          <cell r="Q197">
            <v>18296</v>
          </cell>
          <cell r="R197" t="str">
            <v>Projection:</v>
          </cell>
          <cell r="S197">
            <v>18254</v>
          </cell>
          <cell r="U197">
            <v>1356</v>
          </cell>
          <cell r="V197">
            <v>2789</v>
          </cell>
          <cell r="W197">
            <v>4335</v>
          </cell>
          <cell r="X197">
            <v>6181</v>
          </cell>
          <cell r="Y197">
            <v>7798</v>
          </cell>
          <cell r="Z197">
            <v>9584</v>
          </cell>
          <cell r="AA197">
            <v>11381</v>
          </cell>
          <cell r="AB197">
            <v>12501</v>
          </cell>
          <cell r="AC197">
            <v>13898</v>
          </cell>
          <cell r="AD197">
            <v>15114</v>
          </cell>
          <cell r="AE197">
            <v>16733</v>
          </cell>
          <cell r="AF197">
            <v>18296</v>
          </cell>
        </row>
        <row r="198">
          <cell r="A198" t="str">
            <v>SOUTH CENTRAL REGIONVariance: Fav/(Unfav)</v>
          </cell>
          <cell r="D198" t="str">
            <v>Variance: Fav/(Unfav)</v>
          </cell>
          <cell r="E198">
            <v>-158.88639963344679</v>
          </cell>
          <cell r="F198">
            <v>-152.75556429199059</v>
          </cell>
          <cell r="G198">
            <v>-94.914337998212517</v>
          </cell>
          <cell r="H198">
            <v>-507.30321054556839</v>
          </cell>
          <cell r="I198">
            <v>-416.95994218868447</v>
          </cell>
          <cell r="J198">
            <v>-590.61938715480073</v>
          </cell>
          <cell r="K198">
            <v>-423.28032548562641</v>
          </cell>
          <cell r="L198">
            <v>253.41337164794297</v>
          </cell>
          <cell r="M198">
            <v>-199.88639963344679</v>
          </cell>
          <cell r="N198">
            <v>-24.345722415178102</v>
          </cell>
          <cell r="O198">
            <v>-526.15669110354372</v>
          </cell>
          <cell r="P198">
            <v>-498.74957951978524</v>
          </cell>
          <cell r="Q198">
            <v>-3340.4447803886515</v>
          </cell>
          <cell r="R198" t="str">
            <v>Variance: Fav/(Unfav)</v>
          </cell>
          <cell r="S198">
            <v>-36.521610420367082</v>
          </cell>
          <cell r="U198">
            <v>-158.88639963344679</v>
          </cell>
          <cell r="V198">
            <v>-311.64196392543738</v>
          </cell>
          <cell r="W198">
            <v>-406.55630192364993</v>
          </cell>
          <cell r="X198">
            <v>-913.85951246921832</v>
          </cell>
          <cell r="Y198">
            <v>-1330.8194546579027</v>
          </cell>
          <cell r="Z198">
            <v>-1921.4388418127035</v>
          </cell>
          <cell r="AA198">
            <v>-2344.7191672983299</v>
          </cell>
          <cell r="AB198">
            <v>-2091.3057956503872</v>
          </cell>
          <cell r="AC198">
            <v>-2291.1921952838338</v>
          </cell>
          <cell r="AD198">
            <v>-2315.5379176990118</v>
          </cell>
          <cell r="AE198">
            <v>-2841.6946088025556</v>
          </cell>
          <cell r="AF198">
            <v>-3340.4441883223408</v>
          </cell>
        </row>
        <row r="199">
          <cell r="A199" t="str">
            <v>NORTH COASTAL REGIONBudget Units:</v>
          </cell>
          <cell r="B199" t="str">
            <v>60JY6S</v>
          </cell>
          <cell r="C199" t="str">
            <v>NORTH COASTAL REGION</v>
          </cell>
          <cell r="D199" t="str">
            <v>Budget Units:</v>
          </cell>
          <cell r="E199">
            <v>373.88661294776216</v>
          </cell>
          <cell r="F199">
            <v>389.34256559766766</v>
          </cell>
          <cell r="G199">
            <v>418.91738477151534</v>
          </cell>
          <cell r="H199">
            <v>441.39427811187733</v>
          </cell>
          <cell r="I199">
            <v>437.12829422754868</v>
          </cell>
          <cell r="J199">
            <v>404.53455330471672</v>
          </cell>
          <cell r="K199">
            <v>461.48663482261645</v>
          </cell>
          <cell r="L199">
            <v>410.5828805955698</v>
          </cell>
          <cell r="M199">
            <v>408.11563191433663</v>
          </cell>
          <cell r="N199">
            <v>421.2443044692838</v>
          </cell>
          <cell r="O199">
            <v>427.29091583918756</v>
          </cell>
          <cell r="P199">
            <v>427.05478575193916</v>
          </cell>
          <cell r="Q199">
            <v>5020.9778705367235</v>
          </cell>
          <cell r="R199" t="str">
            <v>Budget:</v>
          </cell>
          <cell r="S199">
            <v>5020.9778705367235</v>
          </cell>
          <cell r="U199">
            <v>373.88661294776216</v>
          </cell>
          <cell r="V199">
            <v>763.22917854542982</v>
          </cell>
          <cell r="W199">
            <v>1182.146563316945</v>
          </cell>
          <cell r="X199">
            <v>1623.5408414288224</v>
          </cell>
          <cell r="Y199">
            <v>2060.6691356563711</v>
          </cell>
          <cell r="Z199">
            <v>2465.2036889610877</v>
          </cell>
          <cell r="AA199">
            <v>2926.6903237837041</v>
          </cell>
          <cell r="AB199">
            <v>3337.2732043792739</v>
          </cell>
          <cell r="AC199">
            <v>3745.3888362936104</v>
          </cell>
          <cell r="AD199">
            <v>4166.6331407628941</v>
          </cell>
          <cell r="AE199">
            <v>4593.9240566020817</v>
          </cell>
          <cell r="AF199">
            <v>5020.9788423540213</v>
          </cell>
        </row>
        <row r="200">
          <cell r="A200" t="str">
            <v>NORTH COASTAL REGIONActual Units:</v>
          </cell>
          <cell r="D200" t="str">
            <v>Actual Units:</v>
          </cell>
          <cell r="E200">
            <v>424</v>
          </cell>
          <cell r="F200">
            <v>455</v>
          </cell>
          <cell r="G200">
            <v>506</v>
          </cell>
          <cell r="H200">
            <v>496</v>
          </cell>
          <cell r="I200">
            <v>510</v>
          </cell>
          <cell r="J200">
            <v>593</v>
          </cell>
          <cell r="K200">
            <v>548</v>
          </cell>
          <cell r="L200">
            <v>511</v>
          </cell>
          <cell r="M200">
            <v>384</v>
          </cell>
          <cell r="N200">
            <v>494</v>
          </cell>
          <cell r="O200">
            <v>530</v>
          </cell>
          <cell r="P200">
            <v>670</v>
          </cell>
          <cell r="Q200">
            <v>6121</v>
          </cell>
          <cell r="R200" t="str">
            <v>Projection:</v>
          </cell>
          <cell r="S200">
            <v>5946</v>
          </cell>
          <cell r="U200">
            <v>424</v>
          </cell>
          <cell r="V200">
            <v>879</v>
          </cell>
          <cell r="W200">
            <v>1385</v>
          </cell>
          <cell r="X200">
            <v>1881</v>
          </cell>
          <cell r="Y200">
            <v>2391</v>
          </cell>
          <cell r="Z200">
            <v>2984</v>
          </cell>
          <cell r="AA200">
            <v>3532</v>
          </cell>
          <cell r="AB200">
            <v>4043</v>
          </cell>
          <cell r="AC200">
            <v>4427</v>
          </cell>
          <cell r="AD200">
            <v>4921</v>
          </cell>
          <cell r="AE200">
            <v>5451</v>
          </cell>
          <cell r="AF200">
            <v>6121</v>
          </cell>
        </row>
        <row r="201">
          <cell r="A201" t="str">
            <v>NORTH COASTAL REGIONVariance: Fav/(Unfav)</v>
          </cell>
          <cell r="D201" t="str">
            <v>Variance: Fav/(Unfav)</v>
          </cell>
          <cell r="E201">
            <v>-50.113387052237869</v>
          </cell>
          <cell r="F201">
            <v>-65.65743440233237</v>
          </cell>
          <cell r="G201">
            <v>-87.08261522848467</v>
          </cell>
          <cell r="H201">
            <v>-54.605721888122673</v>
          </cell>
          <cell r="I201">
            <v>-72.871705772451335</v>
          </cell>
          <cell r="J201">
            <v>-188.46544669528328</v>
          </cell>
          <cell r="K201">
            <v>-86.513365177383548</v>
          </cell>
          <cell r="L201">
            <v>-100.41711940443017</v>
          </cell>
          <cell r="M201">
            <v>24.115631914336639</v>
          </cell>
          <cell r="N201">
            <v>-72.755695530716224</v>
          </cell>
          <cell r="O201">
            <v>-102.70908416081244</v>
          </cell>
          <cell r="P201">
            <v>-242.94521424806084</v>
          </cell>
          <cell r="Q201">
            <v>-1100.0221294632768</v>
          </cell>
          <cell r="R201" t="str">
            <v>Variance: Fav/(Unfav)</v>
          </cell>
          <cell r="S201">
            <v>0</v>
          </cell>
          <cell r="U201">
            <v>-50.113387052237869</v>
          </cell>
          <cell r="V201">
            <v>-115.77082145457024</v>
          </cell>
          <cell r="W201">
            <v>-202.85343668305489</v>
          </cell>
          <cell r="X201">
            <v>-257.45915857117757</v>
          </cell>
          <cell r="Y201">
            <v>-330.33086434362889</v>
          </cell>
          <cell r="Z201">
            <v>-518.79631103891211</v>
          </cell>
          <cell r="AA201">
            <v>-605.30967621629566</v>
          </cell>
          <cell r="AB201">
            <v>-705.72679562072585</v>
          </cell>
          <cell r="AC201">
            <v>-681.61116370638922</v>
          </cell>
          <cell r="AD201">
            <v>-754.36685923710547</v>
          </cell>
          <cell r="AE201">
            <v>-857.07594339791785</v>
          </cell>
          <cell r="AF201">
            <v>-1100.0211576459787</v>
          </cell>
        </row>
        <row r="202">
          <cell r="A202" t="str">
            <v>SOUTH COASTAL REGIONBudget Units:</v>
          </cell>
          <cell r="B202" t="str">
            <v>60425S</v>
          </cell>
          <cell r="C202" t="str">
            <v>SOUTH COASTAL REGION</v>
          </cell>
          <cell r="D202" t="str">
            <v>Budget Units:</v>
          </cell>
          <cell r="E202">
            <v>574.11628490619307</v>
          </cell>
          <cell r="F202">
            <v>607.69759633721287</v>
          </cell>
          <cell r="G202">
            <v>639.42245966789892</v>
          </cell>
          <cell r="H202">
            <v>674.86224261506891</v>
          </cell>
          <cell r="I202">
            <v>674.12287194609507</v>
          </cell>
          <cell r="J202">
            <v>628.81108429000483</v>
          </cell>
          <cell r="K202">
            <v>664.25466640469301</v>
          </cell>
          <cell r="L202">
            <v>628.81108429000483</v>
          </cell>
          <cell r="M202">
            <v>638.676719903444</v>
          </cell>
          <cell r="N202">
            <v>674.86224261506891</v>
          </cell>
          <cell r="O202">
            <v>671.14541103162014</v>
          </cell>
          <cell r="P202">
            <v>669.28250715336515</v>
          </cell>
          <cell r="Q202">
            <v>7746.0670955108399</v>
          </cell>
          <cell r="R202" t="str">
            <v>Budget:</v>
          </cell>
          <cell r="S202">
            <v>7746.0670955108399</v>
          </cell>
          <cell r="U202">
            <v>574.11628490619307</v>
          </cell>
          <cell r="V202">
            <v>1181.8138812434058</v>
          </cell>
          <cell r="W202">
            <v>1821.2363409113048</v>
          </cell>
          <cell r="X202">
            <v>2496.0985835263737</v>
          </cell>
          <cell r="Y202">
            <v>3170.2214554724687</v>
          </cell>
          <cell r="Z202">
            <v>3799.0325397624738</v>
          </cell>
          <cell r="AA202">
            <v>4463.2872061671669</v>
          </cell>
          <cell r="AB202">
            <v>5092.098290457172</v>
          </cell>
          <cell r="AC202">
            <v>5730.7750103606159</v>
          </cell>
          <cell r="AD202">
            <v>6405.6372529756845</v>
          </cell>
          <cell r="AE202">
            <v>7076.7826640073044</v>
          </cell>
          <cell r="AF202">
            <v>7746.0651711606697</v>
          </cell>
        </row>
        <row r="203">
          <cell r="A203" t="str">
            <v>SOUTH COASTAL REGIONActual Units:</v>
          </cell>
          <cell r="C203" t="str">
            <v xml:space="preserve"> </v>
          </cell>
          <cell r="D203" t="str">
            <v>Actual Units:</v>
          </cell>
          <cell r="E203">
            <v>638</v>
          </cell>
          <cell r="F203">
            <v>743</v>
          </cell>
          <cell r="G203">
            <v>795</v>
          </cell>
          <cell r="H203">
            <v>1002</v>
          </cell>
          <cell r="I203">
            <v>935</v>
          </cell>
          <cell r="J203">
            <v>912</v>
          </cell>
          <cell r="K203">
            <v>851</v>
          </cell>
          <cell r="L203">
            <v>833</v>
          </cell>
          <cell r="M203">
            <v>928</v>
          </cell>
          <cell r="N203">
            <v>703</v>
          </cell>
          <cell r="O203">
            <v>749</v>
          </cell>
          <cell r="P203">
            <v>735</v>
          </cell>
          <cell r="Q203">
            <v>9824</v>
          </cell>
          <cell r="R203" t="str">
            <v>Projection:</v>
          </cell>
          <cell r="S203">
            <v>9916</v>
          </cell>
          <cell r="U203">
            <v>638</v>
          </cell>
          <cell r="V203">
            <v>1381</v>
          </cell>
          <cell r="W203">
            <v>2176</v>
          </cell>
          <cell r="X203">
            <v>3178</v>
          </cell>
          <cell r="Y203">
            <v>4113</v>
          </cell>
          <cell r="Z203">
            <v>5025</v>
          </cell>
          <cell r="AA203">
            <v>5876</v>
          </cell>
          <cell r="AB203">
            <v>6709</v>
          </cell>
          <cell r="AC203">
            <v>7637</v>
          </cell>
          <cell r="AD203">
            <v>8340</v>
          </cell>
          <cell r="AE203">
            <v>9089</v>
          </cell>
          <cell r="AF203">
            <v>9824</v>
          </cell>
        </row>
        <row r="204">
          <cell r="A204" t="str">
            <v>SOUTH COASTAL REGIONVariance: Fav/(Unfav)</v>
          </cell>
          <cell r="D204" t="str">
            <v>Variance: Fav/(Unfav)</v>
          </cell>
          <cell r="E204">
            <v>-63.883715093806899</v>
          </cell>
          <cell r="F204">
            <v>-135.30240366278713</v>
          </cell>
          <cell r="G204">
            <v>-155.57754033210105</v>
          </cell>
          <cell r="H204">
            <v>-327.13775738493109</v>
          </cell>
          <cell r="I204">
            <v>-260.87712805390493</v>
          </cell>
          <cell r="J204">
            <v>-283.18891570999517</v>
          </cell>
          <cell r="K204">
            <v>-186.74533359530696</v>
          </cell>
          <cell r="L204">
            <v>-204.1889157099952</v>
          </cell>
          <cell r="M204">
            <v>-289.323280096556</v>
          </cell>
          <cell r="N204">
            <v>-28.137757384931092</v>
          </cell>
          <cell r="O204">
            <v>-77.854588968379915</v>
          </cell>
          <cell r="P204">
            <v>-65.717492846634826</v>
          </cell>
          <cell r="Q204">
            <v>-2077.9329044891601</v>
          </cell>
          <cell r="R204" t="str">
            <v>Variance: Fav/(Unfav)</v>
          </cell>
          <cell r="S204">
            <v>0</v>
          </cell>
          <cell r="U204">
            <v>-63.883715093806899</v>
          </cell>
          <cell r="V204">
            <v>-199.18611875659403</v>
          </cell>
          <cell r="W204">
            <v>-354.76365908869508</v>
          </cell>
          <cell r="X204">
            <v>-681.90141647362611</v>
          </cell>
          <cell r="Y204">
            <v>-942.77854452753104</v>
          </cell>
          <cell r="Z204">
            <v>-1225.9674602375262</v>
          </cell>
          <cell r="AA204">
            <v>-1412.7127938328331</v>
          </cell>
          <cell r="AB204">
            <v>-1616.9017095428283</v>
          </cell>
          <cell r="AC204">
            <v>-1906.2249896393841</v>
          </cell>
          <cell r="AD204">
            <v>-1934.3627470243152</v>
          </cell>
          <cell r="AE204">
            <v>-2012.2173359926951</v>
          </cell>
          <cell r="AF204">
            <v>-2077.9348288393298</v>
          </cell>
        </row>
        <row r="205">
          <cell r="A205" t="str">
            <v xml:space="preserve"> Budget Units:</v>
          </cell>
          <cell r="C205" t="str">
            <v>Grand</v>
          </cell>
          <cell r="D205" t="str">
            <v>Budget Units:</v>
          </cell>
          <cell r="E205">
            <v>2671.2138781960102</v>
          </cell>
          <cell r="F205">
            <v>2803.3819776183918</v>
          </cell>
          <cell r="G205">
            <v>3092.0966236982663</v>
          </cell>
          <cell r="H205">
            <v>3065.7420979506192</v>
          </cell>
          <cell r="I205">
            <v>2895.6564957620481</v>
          </cell>
          <cell r="J205">
            <v>2758.6844058584406</v>
          </cell>
          <cell r="K205">
            <v>3195.8820615865311</v>
          </cell>
          <cell r="L205">
            <v>2967.0214688719557</v>
          </cell>
          <cell r="M205">
            <v>2773.8641076028534</v>
          </cell>
          <cell r="N205">
            <v>2817.718980087694</v>
          </cell>
          <cell r="O205">
            <v>2745.4937681057017</v>
          </cell>
          <cell r="P205">
            <v>2713.8598905855151</v>
          </cell>
          <cell r="Q205">
            <v>34500.616116390593</v>
          </cell>
          <cell r="R205" t="str">
            <v>Budget:</v>
          </cell>
          <cell r="S205">
            <v>34500.616116390593</v>
          </cell>
          <cell r="U205">
            <v>2671.2138781960102</v>
          </cell>
          <cell r="V205">
            <v>5474.5958558144021</v>
          </cell>
          <cell r="W205">
            <v>8566.6924795126688</v>
          </cell>
          <cell r="X205">
            <v>11632.434577463287</v>
          </cell>
          <cell r="Y205">
            <v>14528.091073225336</v>
          </cell>
          <cell r="Z205">
            <v>17286.775479083775</v>
          </cell>
          <cell r="AA205">
            <v>20482.657540670305</v>
          </cell>
          <cell r="AB205">
            <v>23449.679009542262</v>
          </cell>
          <cell r="AC205">
            <v>26223.543117145116</v>
          </cell>
          <cell r="AD205">
            <v>29041.262097232811</v>
          </cell>
          <cell r="AE205">
            <v>31786.755865338513</v>
          </cell>
          <cell r="AF205">
            <v>34500.615755924031</v>
          </cell>
        </row>
        <row r="206">
          <cell r="A206" t="str">
            <v>Actual Units:</v>
          </cell>
          <cell r="C206" t="str">
            <v>Total</v>
          </cell>
          <cell r="D206" t="str">
            <v>Actual Units:</v>
          </cell>
          <cell r="E206">
            <v>3094</v>
          </cell>
          <cell r="F206">
            <v>3215</v>
          </cell>
          <cell r="G206">
            <v>3391</v>
          </cell>
          <cell r="H206">
            <v>4010</v>
          </cell>
          <cell r="I206">
            <v>3770</v>
          </cell>
          <cell r="J206">
            <v>3928</v>
          </cell>
          <cell r="K206">
            <v>3861</v>
          </cell>
          <cell r="L206">
            <v>3058</v>
          </cell>
          <cell r="M206">
            <v>3179</v>
          </cell>
          <cell r="N206">
            <v>3115</v>
          </cell>
          <cell r="O206">
            <v>3705</v>
          </cell>
          <cell r="P206">
            <v>3738</v>
          </cell>
          <cell r="Q206">
            <v>42064</v>
          </cell>
          <cell r="R206" t="str">
            <v>Projection:</v>
          </cell>
          <cell r="S206">
            <v>41810</v>
          </cell>
          <cell r="U206">
            <v>3094</v>
          </cell>
          <cell r="V206">
            <v>6309</v>
          </cell>
          <cell r="W206">
            <v>9700</v>
          </cell>
          <cell r="X206">
            <v>13710</v>
          </cell>
          <cell r="Y206">
            <v>17480</v>
          </cell>
          <cell r="Z206">
            <v>21408</v>
          </cell>
          <cell r="AA206">
            <v>25269</v>
          </cell>
          <cell r="AB206">
            <v>28327</v>
          </cell>
          <cell r="AC206">
            <v>31506</v>
          </cell>
          <cell r="AD206">
            <v>34621</v>
          </cell>
          <cell r="AE206">
            <v>38326</v>
          </cell>
          <cell r="AF206">
            <v>42064</v>
          </cell>
        </row>
        <row r="207">
          <cell r="A207" t="str">
            <v>GrandVariance: Fav/(Unfav)</v>
          </cell>
          <cell r="D207" t="str">
            <v>Variance: Fav/(Unfav)</v>
          </cell>
          <cell r="E207">
            <v>-422.78612180398954</v>
          </cell>
          <cell r="F207">
            <v>-411.61802238160811</v>
          </cell>
          <cell r="G207">
            <v>-298.90337630173406</v>
          </cell>
          <cell r="H207">
            <v>-944.25790204938096</v>
          </cell>
          <cell r="I207">
            <v>-874.34350423795172</v>
          </cell>
          <cell r="J207">
            <v>-1169.3155941415596</v>
          </cell>
          <cell r="K207">
            <v>-665.11793841346866</v>
          </cell>
          <cell r="L207">
            <v>-90.978531128044708</v>
          </cell>
          <cell r="M207">
            <v>-405.13589239714668</v>
          </cell>
          <cell r="N207">
            <v>-297.28101991230591</v>
          </cell>
          <cell r="O207">
            <v>-959.50623189429837</v>
          </cell>
          <cell r="P207">
            <v>-1024.1401094144851</v>
          </cell>
          <cell r="Q207">
            <v>-7563.383883609411</v>
          </cell>
          <cell r="R207" t="str">
            <v>Variance: Fav/(Unfav)</v>
          </cell>
          <cell r="S207">
            <v>-36.521610420367082</v>
          </cell>
          <cell r="U207">
            <v>-422.78612180398954</v>
          </cell>
          <cell r="V207">
            <v>-834.40414418559772</v>
          </cell>
          <cell r="W207">
            <v>-1133.3075204873317</v>
          </cell>
          <cell r="X207">
            <v>-2077.5654225367125</v>
          </cell>
          <cell r="Y207">
            <v>-2951.908926774664</v>
          </cell>
          <cell r="Z207">
            <v>-4121.2245209162238</v>
          </cell>
          <cell r="AA207">
            <v>-4786.3424593296922</v>
          </cell>
          <cell r="AB207">
            <v>-4877.320990457737</v>
          </cell>
          <cell r="AC207">
            <v>-5282.4568828548836</v>
          </cell>
          <cell r="AD207">
            <v>-5579.7379027671896</v>
          </cell>
          <cell r="AE207">
            <v>-6539.2441346614878</v>
          </cell>
          <cell r="AF207">
            <v>-7563.3842440759727</v>
          </cell>
        </row>
        <row r="211">
          <cell r="A211" t="str">
            <v>NORTH CENTRAL REGIONBudget:</v>
          </cell>
          <cell r="B211" t="str">
            <v>60320S</v>
          </cell>
          <cell r="C211" t="str">
            <v>NORTH CENTRAL REGION</v>
          </cell>
          <cell r="D211" t="str">
            <v>Budget:</v>
          </cell>
          <cell r="E211">
            <v>-192180</v>
          </cell>
          <cell r="F211">
            <v>-192180</v>
          </cell>
          <cell r="G211">
            <v>-198483</v>
          </cell>
          <cell r="H211">
            <v>-218309</v>
          </cell>
          <cell r="I211">
            <v>-198672</v>
          </cell>
          <cell r="J211">
            <v>-192610</v>
          </cell>
          <cell r="K211">
            <v>-211158</v>
          </cell>
          <cell r="L211">
            <v>-212005</v>
          </cell>
          <cell r="M211">
            <v>-192610</v>
          </cell>
          <cell r="N211">
            <v>-192610</v>
          </cell>
          <cell r="O211">
            <v>-212005</v>
          </cell>
          <cell r="P211">
            <v>-211900</v>
          </cell>
          <cell r="Q211">
            <v>-2424722</v>
          </cell>
          <cell r="R211" t="str">
            <v>Budget:</v>
          </cell>
          <cell r="S211">
            <v>-2424722</v>
          </cell>
          <cell r="U211">
            <v>-192180</v>
          </cell>
          <cell r="V211">
            <v>-384360</v>
          </cell>
          <cell r="W211">
            <v>-582843</v>
          </cell>
          <cell r="X211">
            <v>-801152</v>
          </cell>
          <cell r="Y211">
            <v>-999824</v>
          </cell>
          <cell r="Z211">
            <v>-1192434</v>
          </cell>
          <cell r="AA211">
            <v>-1403592</v>
          </cell>
          <cell r="AB211">
            <v>-1615597</v>
          </cell>
          <cell r="AC211">
            <v>-1808207</v>
          </cell>
          <cell r="AD211">
            <v>-2000817</v>
          </cell>
          <cell r="AE211">
            <v>-2212822</v>
          </cell>
          <cell r="AF211">
            <v>-2424722</v>
          </cell>
        </row>
        <row r="212">
          <cell r="A212" t="str">
            <v>NORTH CENTRAL REGIONActual:</v>
          </cell>
          <cell r="D212" t="str">
            <v>Actual:</v>
          </cell>
          <cell r="E212">
            <v>-924658</v>
          </cell>
          <cell r="F212">
            <v>-219573</v>
          </cell>
          <cell r="G212">
            <v>-277518</v>
          </cell>
          <cell r="H212">
            <v>-485852</v>
          </cell>
          <cell r="I212">
            <v>-340277</v>
          </cell>
          <cell r="J212">
            <v>-314871</v>
          </cell>
          <cell r="K212">
            <v>-161302</v>
          </cell>
          <cell r="L212">
            <v>-225177</v>
          </cell>
          <cell r="M212">
            <v>-74241</v>
          </cell>
          <cell r="N212">
            <v>-292009</v>
          </cell>
          <cell r="O212">
            <v>-115492</v>
          </cell>
          <cell r="P212">
            <v>-152679</v>
          </cell>
          <cell r="Q212">
            <v>-3583648</v>
          </cell>
          <cell r="R212" t="str">
            <v>Projection:</v>
          </cell>
          <cell r="S212">
            <v>-2424722</v>
          </cell>
          <cell r="U212">
            <v>-924658</v>
          </cell>
          <cell r="V212">
            <v>-1144231</v>
          </cell>
          <cell r="W212">
            <v>-1421749</v>
          </cell>
          <cell r="X212">
            <v>-1907601</v>
          </cell>
          <cell r="Y212">
            <v>-2247878</v>
          </cell>
          <cell r="Z212">
            <v>-2562749</v>
          </cell>
          <cell r="AA212">
            <v>-2724051</v>
          </cell>
          <cell r="AB212">
            <v>-2949228</v>
          </cell>
          <cell r="AC212">
            <v>-3023469</v>
          </cell>
          <cell r="AD212">
            <v>-3315478</v>
          </cell>
          <cell r="AE212">
            <v>-3430970</v>
          </cell>
          <cell r="AF212">
            <v>-3583649</v>
          </cell>
        </row>
        <row r="213">
          <cell r="A213" t="str">
            <v>NORTH CENTRAL REGIONVariance: Fav/(Unfav)</v>
          </cell>
          <cell r="D213" t="str">
            <v>Variance: Fav/(Unfav)</v>
          </cell>
          <cell r="E213">
            <v>732478</v>
          </cell>
          <cell r="F213">
            <v>27393</v>
          </cell>
          <cell r="G213">
            <v>79035</v>
          </cell>
          <cell r="H213">
            <v>267543</v>
          </cell>
          <cell r="I213">
            <v>141605</v>
          </cell>
          <cell r="J213">
            <v>122261</v>
          </cell>
          <cell r="K213">
            <v>-49856</v>
          </cell>
          <cell r="L213">
            <v>13172</v>
          </cell>
          <cell r="M213">
            <v>-118369</v>
          </cell>
          <cell r="N213">
            <v>99399</v>
          </cell>
          <cell r="O213">
            <v>-96513</v>
          </cell>
          <cell r="P213">
            <v>-59221</v>
          </cell>
          <cell r="Q213">
            <v>1158926</v>
          </cell>
          <cell r="R213" t="str">
            <v>Variance: Fav/(Unfav)</v>
          </cell>
          <cell r="S213">
            <v>0</v>
          </cell>
          <cell r="U213">
            <v>732478</v>
          </cell>
          <cell r="V213">
            <v>759871</v>
          </cell>
          <cell r="W213">
            <v>838906</v>
          </cell>
          <cell r="X213">
            <v>1106449</v>
          </cell>
          <cell r="Y213">
            <v>1248054</v>
          </cell>
          <cell r="Z213">
            <v>1370315</v>
          </cell>
          <cell r="AA213">
            <v>1320459</v>
          </cell>
          <cell r="AB213">
            <v>1333631</v>
          </cell>
          <cell r="AC213">
            <v>1215262</v>
          </cell>
          <cell r="AD213">
            <v>1314661</v>
          </cell>
          <cell r="AE213">
            <v>1218148</v>
          </cell>
          <cell r="AF213">
            <v>1158927</v>
          </cell>
        </row>
        <row r="214">
          <cell r="A214" t="str">
            <v>SOUTH CENTRAL REGIONBudget:</v>
          </cell>
          <cell r="B214" t="str">
            <v>60412S</v>
          </cell>
          <cell r="C214" t="str">
            <v>SOUTH CENTRAL REGION</v>
          </cell>
          <cell r="D214" t="str">
            <v>Budget:</v>
          </cell>
          <cell r="E214">
            <v>-564214</v>
          </cell>
          <cell r="F214">
            <v>-564214</v>
          </cell>
          <cell r="G214">
            <v>-564214</v>
          </cell>
          <cell r="H214">
            <v>-564214</v>
          </cell>
          <cell r="I214">
            <v>-564214</v>
          </cell>
          <cell r="J214">
            <v>-566923</v>
          </cell>
          <cell r="K214">
            <v>-564214</v>
          </cell>
          <cell r="L214">
            <v>-564214</v>
          </cell>
          <cell r="M214">
            <v>-564214</v>
          </cell>
          <cell r="N214">
            <v>-564214</v>
          </cell>
          <cell r="O214">
            <v>-564214</v>
          </cell>
          <cell r="P214">
            <v>-564214</v>
          </cell>
          <cell r="Q214">
            <v>-6773277</v>
          </cell>
          <cell r="R214" t="str">
            <v>Budget:</v>
          </cell>
          <cell r="S214">
            <v>-6773277</v>
          </cell>
          <cell r="U214">
            <v>-564214</v>
          </cell>
          <cell r="V214">
            <v>-1128428</v>
          </cell>
          <cell r="W214">
            <v>-1692642</v>
          </cell>
          <cell r="X214">
            <v>-2256856</v>
          </cell>
          <cell r="Y214">
            <v>-2821070</v>
          </cell>
          <cell r="Z214">
            <v>-3387993</v>
          </cell>
          <cell r="AA214">
            <v>-3952207</v>
          </cell>
          <cell r="AB214">
            <v>-4516421</v>
          </cell>
          <cell r="AC214">
            <v>-5080635</v>
          </cell>
          <cell r="AD214">
            <v>-5644849</v>
          </cell>
          <cell r="AE214">
            <v>-6209063</v>
          </cell>
          <cell r="AF214">
            <v>-6773277</v>
          </cell>
        </row>
        <row r="215">
          <cell r="A215" t="str">
            <v>SOUTH CENTRAL REGIONActual:</v>
          </cell>
          <cell r="D215" t="str">
            <v>Actual:</v>
          </cell>
          <cell r="E215">
            <v>-887679</v>
          </cell>
          <cell r="F215">
            <v>-1138508</v>
          </cell>
          <cell r="G215">
            <v>-1244912</v>
          </cell>
          <cell r="H215">
            <v>-1141534</v>
          </cell>
          <cell r="I215">
            <v>262802</v>
          </cell>
          <cell r="J215">
            <v>-577493</v>
          </cell>
          <cell r="K215">
            <v>-1042336</v>
          </cell>
          <cell r="L215">
            <v>-552618</v>
          </cell>
          <cell r="M215">
            <v>-309395</v>
          </cell>
          <cell r="N215">
            <v>-336957</v>
          </cell>
          <cell r="O215">
            <v>-542927</v>
          </cell>
          <cell r="P215">
            <v>-887329</v>
          </cell>
          <cell r="Q215">
            <v>-8398885</v>
          </cell>
          <cell r="R215" t="str">
            <v>Projection:</v>
          </cell>
          <cell r="S215">
            <v>-6773277</v>
          </cell>
          <cell r="U215">
            <v>-887679</v>
          </cell>
          <cell r="V215">
            <v>-2026187</v>
          </cell>
          <cell r="W215">
            <v>-3271099</v>
          </cell>
          <cell r="X215">
            <v>-4412633</v>
          </cell>
          <cell r="Y215">
            <v>-4149831</v>
          </cell>
          <cell r="Z215">
            <v>-4727324</v>
          </cell>
          <cell r="AA215">
            <v>-5769660</v>
          </cell>
          <cell r="AB215">
            <v>-6322278</v>
          </cell>
          <cell r="AC215">
            <v>-6631673</v>
          </cell>
          <cell r="AD215">
            <v>-6968630</v>
          </cell>
          <cell r="AE215">
            <v>-7511557</v>
          </cell>
          <cell r="AF215">
            <v>-8398886</v>
          </cell>
        </row>
        <row r="216">
          <cell r="A216" t="str">
            <v>SOUTH CENTRAL REGIONVariance: Fav/(Unfav)</v>
          </cell>
          <cell r="D216" t="str">
            <v>Variance: Fav/(Unfav)</v>
          </cell>
          <cell r="E216">
            <v>323465</v>
          </cell>
          <cell r="F216">
            <v>574294</v>
          </cell>
          <cell r="G216">
            <v>680698</v>
          </cell>
          <cell r="H216">
            <v>577320</v>
          </cell>
          <cell r="I216">
            <v>-827016</v>
          </cell>
          <cell r="J216">
            <v>10570</v>
          </cell>
          <cell r="K216">
            <v>478122</v>
          </cell>
          <cell r="L216">
            <v>-11596</v>
          </cell>
          <cell r="M216">
            <v>-254819</v>
          </cell>
          <cell r="N216">
            <v>-227257</v>
          </cell>
          <cell r="O216">
            <v>-21287</v>
          </cell>
          <cell r="P216">
            <v>323115</v>
          </cell>
          <cell r="Q216">
            <v>1625608</v>
          </cell>
          <cell r="R216" t="str">
            <v>Variance: Fav/(Unfav)</v>
          </cell>
          <cell r="S216">
            <v>0</v>
          </cell>
          <cell r="U216">
            <v>323465</v>
          </cell>
          <cell r="V216">
            <v>897759</v>
          </cell>
          <cell r="W216">
            <v>1578457</v>
          </cell>
          <cell r="X216">
            <v>2155777</v>
          </cell>
          <cell r="Y216">
            <v>1328761</v>
          </cell>
          <cell r="Z216">
            <v>1339331</v>
          </cell>
          <cell r="AA216">
            <v>1817453</v>
          </cell>
          <cell r="AB216">
            <v>1805857</v>
          </cell>
          <cell r="AC216">
            <v>1551038</v>
          </cell>
          <cell r="AD216">
            <v>1323781</v>
          </cell>
          <cell r="AE216">
            <v>1302494</v>
          </cell>
          <cell r="AF216">
            <v>1625609</v>
          </cell>
        </row>
        <row r="217">
          <cell r="A217" t="str">
            <v>NORTH COASTAL REGIONBudget:</v>
          </cell>
          <cell r="B217" t="str">
            <v>60JY6S</v>
          </cell>
          <cell r="C217" t="str">
            <v>NORTH COASTAL REGION</v>
          </cell>
          <cell r="D217" t="str">
            <v>Budget:</v>
          </cell>
          <cell r="E217">
            <v>-136546</v>
          </cell>
          <cell r="F217">
            <v>-140770</v>
          </cell>
          <cell r="G217">
            <v>-146772</v>
          </cell>
          <cell r="H217">
            <v>-156585</v>
          </cell>
          <cell r="I217">
            <v>-143657</v>
          </cell>
          <cell r="J217">
            <v>-134557</v>
          </cell>
          <cell r="K217">
            <v>-144008</v>
          </cell>
          <cell r="L217">
            <v>-140024</v>
          </cell>
          <cell r="M217">
            <v>-137724</v>
          </cell>
          <cell r="N217">
            <v>-149341</v>
          </cell>
          <cell r="O217">
            <v>-154808</v>
          </cell>
          <cell r="P217">
            <v>-154779</v>
          </cell>
          <cell r="Q217">
            <v>-1739571</v>
          </cell>
          <cell r="R217" t="str">
            <v>Budget:</v>
          </cell>
          <cell r="S217">
            <v>-1739571</v>
          </cell>
          <cell r="U217">
            <v>-136546</v>
          </cell>
          <cell r="V217">
            <v>-277316</v>
          </cell>
          <cell r="W217">
            <v>-424088</v>
          </cell>
          <cell r="X217">
            <v>-580673</v>
          </cell>
          <cell r="Y217">
            <v>-724330</v>
          </cell>
          <cell r="Z217">
            <v>-858887</v>
          </cell>
          <cell r="AA217">
            <v>-1002895</v>
          </cell>
          <cell r="AB217">
            <v>-1142919</v>
          </cell>
          <cell r="AC217">
            <v>-1280643</v>
          </cell>
          <cell r="AD217">
            <v>-1429984</v>
          </cell>
          <cell r="AE217">
            <v>-1584792</v>
          </cell>
          <cell r="AF217">
            <v>-1739571</v>
          </cell>
        </row>
        <row r="218">
          <cell r="A218" t="str">
            <v>NORTH COASTAL REGIONActual:</v>
          </cell>
          <cell r="D218" t="str">
            <v>Actual:</v>
          </cell>
          <cell r="E218">
            <v>-365982</v>
          </cell>
          <cell r="F218">
            <v>-192595</v>
          </cell>
          <cell r="G218">
            <v>-238266</v>
          </cell>
          <cell r="H218">
            <v>-415774</v>
          </cell>
          <cell r="I218">
            <v>-230503</v>
          </cell>
          <cell r="J218">
            <v>-244586</v>
          </cell>
          <cell r="K218">
            <v>-336766</v>
          </cell>
          <cell r="L218">
            <v>-342620</v>
          </cell>
          <cell r="M218">
            <v>-30401</v>
          </cell>
          <cell r="N218">
            <v>-50118</v>
          </cell>
          <cell r="O218">
            <v>-257132</v>
          </cell>
          <cell r="P218">
            <v>-94899</v>
          </cell>
          <cell r="Q218">
            <v>-2799639</v>
          </cell>
          <cell r="R218" t="str">
            <v>Projection:</v>
          </cell>
          <cell r="S218">
            <v>-1739571</v>
          </cell>
          <cell r="U218">
            <v>-365982</v>
          </cell>
          <cell r="V218">
            <v>-558577</v>
          </cell>
          <cell r="W218">
            <v>-796843</v>
          </cell>
          <cell r="X218">
            <v>-1212617</v>
          </cell>
          <cell r="Y218">
            <v>-1443120</v>
          </cell>
          <cell r="Z218">
            <v>-1687706</v>
          </cell>
          <cell r="AA218">
            <v>-2024472</v>
          </cell>
          <cell r="AB218">
            <v>-2367092</v>
          </cell>
          <cell r="AC218">
            <v>-2397493</v>
          </cell>
          <cell r="AD218">
            <v>-2447611</v>
          </cell>
          <cell r="AE218">
            <v>-2704743</v>
          </cell>
          <cell r="AF218">
            <v>-2799642</v>
          </cell>
        </row>
        <row r="219">
          <cell r="A219" t="str">
            <v>NORTH COASTAL REGIONVariance: Fav/(Unfav)</v>
          </cell>
          <cell r="D219" t="str">
            <v>Variance: Fav/(Unfav)</v>
          </cell>
          <cell r="E219">
            <v>229436</v>
          </cell>
          <cell r="F219">
            <v>51825</v>
          </cell>
          <cell r="G219">
            <v>91494</v>
          </cell>
          <cell r="H219">
            <v>259189</v>
          </cell>
          <cell r="I219">
            <v>86846</v>
          </cell>
          <cell r="J219">
            <v>110029</v>
          </cell>
          <cell r="K219">
            <v>192758</v>
          </cell>
          <cell r="L219">
            <v>202596</v>
          </cell>
          <cell r="M219">
            <v>-107323</v>
          </cell>
          <cell r="N219">
            <v>-99223</v>
          </cell>
          <cell r="O219">
            <v>102324</v>
          </cell>
          <cell r="P219">
            <v>-59880</v>
          </cell>
          <cell r="Q219">
            <v>1060068</v>
          </cell>
          <cell r="R219" t="str">
            <v>Variance: Fav/(Unfav)</v>
          </cell>
          <cell r="S219">
            <v>0</v>
          </cell>
          <cell r="U219">
            <v>229436</v>
          </cell>
          <cell r="V219">
            <v>281261</v>
          </cell>
          <cell r="W219">
            <v>372755</v>
          </cell>
          <cell r="X219">
            <v>631944</v>
          </cell>
          <cell r="Y219">
            <v>718790</v>
          </cell>
          <cell r="Z219">
            <v>828819</v>
          </cell>
          <cell r="AA219">
            <v>1021577</v>
          </cell>
          <cell r="AB219">
            <v>1224173</v>
          </cell>
          <cell r="AC219">
            <v>1116850</v>
          </cell>
          <cell r="AD219">
            <v>1017627</v>
          </cell>
          <cell r="AE219">
            <v>1119951</v>
          </cell>
          <cell r="AF219">
            <v>1060071</v>
          </cell>
        </row>
        <row r="220">
          <cell r="A220" t="str">
            <v>SOUTH COASTAL REGIONBudget:</v>
          </cell>
          <cell r="B220" t="str">
            <v>60425S</v>
          </cell>
          <cell r="C220" t="str">
            <v>SOUTH COASTAL REGION</v>
          </cell>
          <cell r="D220" t="str">
            <v>Budget:</v>
          </cell>
          <cell r="E220">
            <v>-184286</v>
          </cell>
          <cell r="F220">
            <v>-192239</v>
          </cell>
          <cell r="G220">
            <v>-198894</v>
          </cell>
          <cell r="H220">
            <v>-208145</v>
          </cell>
          <cell r="I220">
            <v>-191954</v>
          </cell>
          <cell r="J220">
            <v>-175766</v>
          </cell>
          <cell r="K220">
            <v>-185016</v>
          </cell>
          <cell r="L220">
            <v>-175766</v>
          </cell>
          <cell r="M220">
            <v>-182705</v>
          </cell>
          <cell r="N220">
            <v>-208145</v>
          </cell>
          <cell r="O220">
            <v>-205549</v>
          </cell>
          <cell r="P220">
            <v>-204250</v>
          </cell>
          <cell r="Q220">
            <v>-2312715</v>
          </cell>
          <cell r="R220" t="str">
            <v>Budget:</v>
          </cell>
          <cell r="S220">
            <v>-2312715</v>
          </cell>
          <cell r="U220">
            <v>-184286</v>
          </cell>
          <cell r="V220">
            <v>-376525</v>
          </cell>
          <cell r="W220">
            <v>-575419</v>
          </cell>
          <cell r="X220">
            <v>-783564</v>
          </cell>
          <cell r="Y220">
            <v>-975518</v>
          </cell>
          <cell r="Z220">
            <v>-1151284</v>
          </cell>
          <cell r="AA220">
            <v>-1336300</v>
          </cell>
          <cell r="AB220">
            <v>-1512066</v>
          </cell>
          <cell r="AC220">
            <v>-1694771</v>
          </cell>
          <cell r="AD220">
            <v>-1902916</v>
          </cell>
          <cell r="AE220">
            <v>-2108465</v>
          </cell>
          <cell r="AF220">
            <v>-2312715</v>
          </cell>
        </row>
        <row r="221">
          <cell r="A221" t="str">
            <v>SOUTH COASTAL REGIONActual:</v>
          </cell>
          <cell r="D221" t="str">
            <v>Actual:</v>
          </cell>
          <cell r="E221">
            <v>-234348</v>
          </cell>
          <cell r="F221">
            <v>-982479</v>
          </cell>
          <cell r="G221">
            <v>42237</v>
          </cell>
          <cell r="H221">
            <v>-352459</v>
          </cell>
          <cell r="I221">
            <v>120159</v>
          </cell>
          <cell r="J221">
            <v>-129226</v>
          </cell>
          <cell r="K221">
            <v>-205866</v>
          </cell>
          <cell r="L221">
            <v>-122649</v>
          </cell>
          <cell r="M221">
            <v>-50490</v>
          </cell>
          <cell r="N221">
            <v>-204916</v>
          </cell>
          <cell r="O221">
            <v>-69379</v>
          </cell>
          <cell r="P221">
            <v>-54063</v>
          </cell>
          <cell r="Q221">
            <v>-2243478</v>
          </cell>
          <cell r="R221" t="str">
            <v>Projection:</v>
          </cell>
          <cell r="S221">
            <v>-2312715</v>
          </cell>
          <cell r="U221">
            <v>-234348</v>
          </cell>
          <cell r="V221">
            <v>-1216827</v>
          </cell>
          <cell r="W221">
            <v>-1174590</v>
          </cell>
          <cell r="X221">
            <v>-1527049</v>
          </cell>
          <cell r="Y221">
            <v>-1406890</v>
          </cell>
          <cell r="Z221">
            <v>-1536116</v>
          </cell>
          <cell r="AA221">
            <v>-1741982</v>
          </cell>
          <cell r="AB221">
            <v>-1864631</v>
          </cell>
          <cell r="AC221">
            <v>-1915121</v>
          </cell>
          <cell r="AD221">
            <v>-2120037</v>
          </cell>
          <cell r="AE221">
            <v>-2189416</v>
          </cell>
          <cell r="AF221">
            <v>-2243479</v>
          </cell>
        </row>
        <row r="222">
          <cell r="A222" t="str">
            <v>SOUTH COASTAL REGIONVariance: Fav/(Unfav)</v>
          </cell>
          <cell r="D222" t="str">
            <v>Variance: Fav/(Unfav)</v>
          </cell>
          <cell r="E222">
            <v>50062</v>
          </cell>
          <cell r="F222">
            <v>790240</v>
          </cell>
          <cell r="G222">
            <v>-241131</v>
          </cell>
          <cell r="H222">
            <v>144314</v>
          </cell>
          <cell r="I222">
            <v>-312113</v>
          </cell>
          <cell r="J222">
            <v>-46540</v>
          </cell>
          <cell r="K222">
            <v>20850</v>
          </cell>
          <cell r="L222">
            <v>-53117</v>
          </cell>
          <cell r="M222">
            <v>-132215</v>
          </cell>
          <cell r="N222">
            <v>-3229</v>
          </cell>
          <cell r="O222">
            <v>-136170</v>
          </cell>
          <cell r="P222">
            <v>-150187</v>
          </cell>
          <cell r="Q222">
            <v>-69237</v>
          </cell>
          <cell r="R222" t="str">
            <v>Variance: Fav/(Unfav)</v>
          </cell>
          <cell r="S222">
            <v>0</v>
          </cell>
          <cell r="U222">
            <v>50062</v>
          </cell>
          <cell r="V222">
            <v>840302</v>
          </cell>
          <cell r="W222">
            <v>599171</v>
          </cell>
          <cell r="X222">
            <v>743485</v>
          </cell>
          <cell r="Y222">
            <v>431372</v>
          </cell>
          <cell r="Z222">
            <v>384832</v>
          </cell>
          <cell r="AA222">
            <v>405682</v>
          </cell>
          <cell r="AB222">
            <v>352565</v>
          </cell>
          <cell r="AC222">
            <v>220350</v>
          </cell>
          <cell r="AD222">
            <v>217121</v>
          </cell>
          <cell r="AE222">
            <v>80951</v>
          </cell>
          <cell r="AF222">
            <v>-69236</v>
          </cell>
        </row>
        <row r="223">
          <cell r="A223" t="str">
            <v>Budget:</v>
          </cell>
          <cell r="C223" t="str">
            <v>Grand</v>
          </cell>
          <cell r="D223" t="str">
            <v>Budget:</v>
          </cell>
          <cell r="E223">
            <v>-1077226</v>
          </cell>
          <cell r="F223">
            <v>-1089403</v>
          </cell>
          <cell r="G223">
            <v>-1108363</v>
          </cell>
          <cell r="H223">
            <v>-1147253</v>
          </cell>
          <cell r="I223">
            <v>-1098497</v>
          </cell>
          <cell r="J223">
            <v>-1069856</v>
          </cell>
          <cell r="K223">
            <v>-1104396</v>
          </cell>
          <cell r="L223">
            <v>-1092009</v>
          </cell>
          <cell r="M223">
            <v>-1077253</v>
          </cell>
          <cell r="N223">
            <v>-1114310</v>
          </cell>
          <cell r="O223">
            <v>-1136576</v>
          </cell>
          <cell r="P223">
            <v>-1135143</v>
          </cell>
          <cell r="Q223">
            <v>-13250285</v>
          </cell>
          <cell r="R223" t="str">
            <v>Budget:</v>
          </cell>
          <cell r="S223">
            <v>-13250285</v>
          </cell>
          <cell r="U223">
            <v>-1077226</v>
          </cell>
          <cell r="V223">
            <v>-2166629</v>
          </cell>
          <cell r="W223">
            <v>-3274992</v>
          </cell>
          <cell r="X223">
            <v>-4422245</v>
          </cell>
          <cell r="Y223">
            <v>-5520742</v>
          </cell>
          <cell r="Z223">
            <v>-6590598</v>
          </cell>
          <cell r="AA223">
            <v>-7694994</v>
          </cell>
          <cell r="AB223">
            <v>-8787003</v>
          </cell>
          <cell r="AC223">
            <v>-9864256</v>
          </cell>
          <cell r="AD223">
            <v>-10978566</v>
          </cell>
          <cell r="AE223">
            <v>-12115142</v>
          </cell>
          <cell r="AF223">
            <v>-13250285</v>
          </cell>
        </row>
        <row r="224">
          <cell r="A224" t="str">
            <v>Actual:</v>
          </cell>
          <cell r="C224" t="str">
            <v>Total</v>
          </cell>
          <cell r="D224" t="str">
            <v>Actual:</v>
          </cell>
          <cell r="E224">
            <v>-2412667</v>
          </cell>
          <cell r="F224">
            <v>-2533156</v>
          </cell>
          <cell r="G224">
            <v>-1718458</v>
          </cell>
          <cell r="H224">
            <v>-2395618</v>
          </cell>
          <cell r="I224">
            <v>-187818</v>
          </cell>
          <cell r="J224">
            <v>-1266176</v>
          </cell>
          <cell r="K224">
            <v>-1746268</v>
          </cell>
          <cell r="L224">
            <v>-1243064</v>
          </cell>
          <cell r="M224">
            <v>-464527</v>
          </cell>
          <cell r="N224">
            <v>-883999</v>
          </cell>
          <cell r="O224">
            <v>-984930</v>
          </cell>
          <cell r="P224">
            <v>-1188969</v>
          </cell>
          <cell r="Q224">
            <v>-17025650</v>
          </cell>
          <cell r="R224" t="str">
            <v>Projection:</v>
          </cell>
          <cell r="S224">
            <v>-13250285</v>
          </cell>
          <cell r="U224">
            <v>-2412667</v>
          </cell>
          <cell r="V224">
            <v>-4945823</v>
          </cell>
          <cell r="W224">
            <v>-6664281</v>
          </cell>
          <cell r="X224">
            <v>-9059899</v>
          </cell>
          <cell r="Y224">
            <v>-9247717</v>
          </cell>
          <cell r="Z224">
            <v>-10513893</v>
          </cell>
          <cell r="AA224">
            <v>-12260161</v>
          </cell>
          <cell r="AB224">
            <v>-13503225</v>
          </cell>
          <cell r="AC224">
            <v>-13967752</v>
          </cell>
          <cell r="AD224">
            <v>-14851751</v>
          </cell>
          <cell r="AE224">
            <v>-15836681</v>
          </cell>
          <cell r="AF224">
            <v>-17025650</v>
          </cell>
        </row>
        <row r="225">
          <cell r="A225" t="str">
            <v>GrandVariance: Fav/(Unfav)</v>
          </cell>
          <cell r="D225" t="str">
            <v>Variance: Fav/(Unfav)</v>
          </cell>
          <cell r="E225">
            <v>1335441</v>
          </cell>
          <cell r="F225">
            <v>1443753</v>
          </cell>
          <cell r="G225">
            <v>610095</v>
          </cell>
          <cell r="H225">
            <v>1248365</v>
          </cell>
          <cell r="I225">
            <v>-910679</v>
          </cell>
          <cell r="J225">
            <v>196320</v>
          </cell>
          <cell r="K225">
            <v>641872</v>
          </cell>
          <cell r="L225">
            <v>151055</v>
          </cell>
          <cell r="M225">
            <v>-612726</v>
          </cell>
          <cell r="N225">
            <v>-230311</v>
          </cell>
          <cell r="O225">
            <v>-151646</v>
          </cell>
          <cell r="P225">
            <v>53826</v>
          </cell>
          <cell r="Q225">
            <v>3775365</v>
          </cell>
          <cell r="R225" t="str">
            <v>Variance: Fav/(Unfav)</v>
          </cell>
          <cell r="S225">
            <v>0</v>
          </cell>
          <cell r="U225">
            <v>1335441</v>
          </cell>
          <cell r="V225">
            <v>2779194</v>
          </cell>
          <cell r="W225">
            <v>3389289</v>
          </cell>
          <cell r="X225">
            <v>4637654</v>
          </cell>
          <cell r="Y225">
            <v>3726975</v>
          </cell>
          <cell r="Z225">
            <v>3923295</v>
          </cell>
          <cell r="AA225">
            <v>4565167</v>
          </cell>
          <cell r="AB225">
            <v>4716222</v>
          </cell>
          <cell r="AC225">
            <v>4103496</v>
          </cell>
          <cell r="AD225">
            <v>3873185</v>
          </cell>
          <cell r="AE225">
            <v>3721539</v>
          </cell>
          <cell r="AF225">
            <v>3775365</v>
          </cell>
        </row>
        <row r="230">
          <cell r="A230" t="str">
            <v>NORTH CENTRAL REGIONBudget:</v>
          </cell>
          <cell r="B230" t="str">
            <v>60320S</v>
          </cell>
          <cell r="C230" t="str">
            <v>NORTH CENTRAL REGION</v>
          </cell>
          <cell r="D230" t="str">
            <v>Budget:</v>
          </cell>
          <cell r="E230">
            <v>-69761</v>
          </cell>
          <cell r="F230">
            <v>-69761</v>
          </cell>
          <cell r="G230">
            <v>-72050</v>
          </cell>
          <cell r="H230">
            <v>-79246</v>
          </cell>
          <cell r="I230">
            <v>-72118</v>
          </cell>
          <cell r="J230">
            <v>-69918</v>
          </cell>
          <cell r="K230">
            <v>-76651</v>
          </cell>
          <cell r="L230">
            <v>-76958</v>
          </cell>
          <cell r="M230">
            <v>-69918</v>
          </cell>
          <cell r="N230">
            <v>-69918</v>
          </cell>
          <cell r="O230">
            <v>-76958</v>
          </cell>
          <cell r="P230">
            <v>-76920</v>
          </cell>
          <cell r="Q230">
            <v>-880177</v>
          </cell>
          <cell r="R230" t="str">
            <v>Budget:</v>
          </cell>
          <cell r="S230">
            <v>-880177</v>
          </cell>
          <cell r="U230">
            <v>-69761</v>
          </cell>
          <cell r="V230">
            <v>-139522</v>
          </cell>
          <cell r="W230">
            <v>-211572</v>
          </cell>
          <cell r="X230">
            <v>-290818</v>
          </cell>
          <cell r="Y230">
            <v>-362936</v>
          </cell>
          <cell r="Z230">
            <v>-432854</v>
          </cell>
          <cell r="AA230">
            <v>-509505</v>
          </cell>
          <cell r="AB230">
            <v>-586463</v>
          </cell>
          <cell r="AC230">
            <v>-656381</v>
          </cell>
          <cell r="AD230">
            <v>-726299</v>
          </cell>
          <cell r="AE230">
            <v>-803257</v>
          </cell>
          <cell r="AF230">
            <v>-880177</v>
          </cell>
        </row>
        <row r="231">
          <cell r="A231" t="str">
            <v>NORTH CENTRAL REGIONActual:</v>
          </cell>
          <cell r="D231" t="str">
            <v>Actual:</v>
          </cell>
          <cell r="E231">
            <v>0</v>
          </cell>
          <cell r="F231">
            <v>0</v>
          </cell>
          <cell r="G231">
            <v>0</v>
          </cell>
          <cell r="H231">
            <v>-6921</v>
          </cell>
          <cell r="I231">
            <v>-287337</v>
          </cell>
          <cell r="J231">
            <v>-71084</v>
          </cell>
          <cell r="K231">
            <v>-206711</v>
          </cell>
          <cell r="L231">
            <v>-85310</v>
          </cell>
          <cell r="M231">
            <v>-355</v>
          </cell>
          <cell r="N231">
            <v>-62264</v>
          </cell>
          <cell r="O231">
            <v>-146218</v>
          </cell>
          <cell r="P231">
            <v>-134922</v>
          </cell>
          <cell r="Q231">
            <v>-1001122</v>
          </cell>
          <cell r="R231" t="str">
            <v>Projection:</v>
          </cell>
          <cell r="S231">
            <v>-880177</v>
          </cell>
          <cell r="U231">
            <v>0</v>
          </cell>
          <cell r="V231">
            <v>0</v>
          </cell>
          <cell r="W231">
            <v>0</v>
          </cell>
          <cell r="X231">
            <v>-6921</v>
          </cell>
          <cell r="Y231">
            <v>-294258</v>
          </cell>
          <cell r="Z231">
            <v>-365342</v>
          </cell>
          <cell r="AA231">
            <v>-572053</v>
          </cell>
          <cell r="AB231">
            <v>-657363</v>
          </cell>
          <cell r="AC231">
            <v>-657718</v>
          </cell>
          <cell r="AD231">
            <v>-719982</v>
          </cell>
          <cell r="AE231">
            <v>-866200</v>
          </cell>
          <cell r="AF231">
            <v>-1001122</v>
          </cell>
        </row>
        <row r="232">
          <cell r="A232" t="str">
            <v>NORTH CENTRAL REGIONVariance: Fav/(Unfav)</v>
          </cell>
          <cell r="D232" t="str">
            <v>Variance: Fav/(Unfav)</v>
          </cell>
          <cell r="E232">
            <v>-69761</v>
          </cell>
          <cell r="F232">
            <v>-69761</v>
          </cell>
          <cell r="G232">
            <v>-72050</v>
          </cell>
          <cell r="H232">
            <v>-72325</v>
          </cell>
          <cell r="I232">
            <v>215219</v>
          </cell>
          <cell r="J232">
            <v>1166</v>
          </cell>
          <cell r="K232">
            <v>130060</v>
          </cell>
          <cell r="L232">
            <v>8352</v>
          </cell>
          <cell r="M232">
            <v>-69563</v>
          </cell>
          <cell r="N232">
            <v>-7654</v>
          </cell>
          <cell r="O232">
            <v>69260</v>
          </cell>
          <cell r="P232">
            <v>58002</v>
          </cell>
          <cell r="Q232">
            <v>120945</v>
          </cell>
          <cell r="R232" t="str">
            <v>Variance: Fav/(Unfav)</v>
          </cell>
          <cell r="S232">
            <v>0</v>
          </cell>
          <cell r="U232">
            <v>-69761</v>
          </cell>
          <cell r="V232">
            <v>-139522</v>
          </cell>
          <cell r="W232">
            <v>-211572</v>
          </cell>
          <cell r="X232">
            <v>-283897</v>
          </cell>
          <cell r="Y232">
            <v>-68678</v>
          </cell>
          <cell r="Z232">
            <v>-67512</v>
          </cell>
          <cell r="AA232">
            <v>62548</v>
          </cell>
          <cell r="AB232">
            <v>70900</v>
          </cell>
          <cell r="AC232">
            <v>1337</v>
          </cell>
          <cell r="AD232">
            <v>-6317</v>
          </cell>
          <cell r="AE232">
            <v>62943</v>
          </cell>
          <cell r="AF232">
            <v>120945</v>
          </cell>
        </row>
        <row r="233">
          <cell r="A233" t="str">
            <v>SOUTH CENTRAL REGIONBudget:</v>
          </cell>
          <cell r="B233" t="str">
            <v>60412S</v>
          </cell>
          <cell r="C233" t="str">
            <v>SOUTH CENTRAL REGION</v>
          </cell>
          <cell r="D233" t="str">
            <v>Budget:</v>
          </cell>
          <cell r="E233">
            <v>-154543</v>
          </cell>
          <cell r="F233">
            <v>-154543</v>
          </cell>
          <cell r="G233">
            <v>-154543</v>
          </cell>
          <cell r="H233">
            <v>-154543</v>
          </cell>
          <cell r="I233">
            <v>-154543</v>
          </cell>
          <cell r="J233">
            <v>-155285</v>
          </cell>
          <cell r="K233">
            <v>-154543</v>
          </cell>
          <cell r="L233">
            <v>-154543</v>
          </cell>
          <cell r="M233">
            <v>-154543</v>
          </cell>
          <cell r="N233">
            <v>-154543</v>
          </cell>
          <cell r="O233">
            <v>-154543</v>
          </cell>
          <cell r="P233">
            <v>-154543</v>
          </cell>
          <cell r="Q233">
            <v>-1855258</v>
          </cell>
          <cell r="R233" t="str">
            <v>Budget:</v>
          </cell>
          <cell r="S233">
            <v>-1855258</v>
          </cell>
          <cell r="U233">
            <v>-154543</v>
          </cell>
          <cell r="V233">
            <v>-309086</v>
          </cell>
          <cell r="W233">
            <v>-463629</v>
          </cell>
          <cell r="X233">
            <v>-618172</v>
          </cell>
          <cell r="Y233">
            <v>-772715</v>
          </cell>
          <cell r="Z233">
            <v>-928000</v>
          </cell>
          <cell r="AA233">
            <v>-1082543</v>
          </cell>
          <cell r="AB233">
            <v>-1237086</v>
          </cell>
          <cell r="AC233">
            <v>-1391629</v>
          </cell>
          <cell r="AD233">
            <v>-1546172</v>
          </cell>
          <cell r="AE233">
            <v>-1700715</v>
          </cell>
          <cell r="AF233">
            <v>-1855258</v>
          </cell>
        </row>
        <row r="234">
          <cell r="A234" t="str">
            <v>SOUTH CENTRAL REGIONActual:</v>
          </cell>
          <cell r="D234" t="str">
            <v>Actual:</v>
          </cell>
          <cell r="E234">
            <v>0</v>
          </cell>
          <cell r="F234">
            <v>0</v>
          </cell>
          <cell r="G234">
            <v>-19717</v>
          </cell>
          <cell r="H234">
            <v>187406</v>
          </cell>
          <cell r="I234">
            <v>-999296</v>
          </cell>
          <cell r="J234">
            <v>-463255</v>
          </cell>
          <cell r="K234">
            <v>-124904</v>
          </cell>
          <cell r="L234">
            <v>-127425</v>
          </cell>
          <cell r="M234">
            <v>-334363</v>
          </cell>
          <cell r="N234">
            <v>-186850</v>
          </cell>
          <cell r="O234">
            <v>-530773</v>
          </cell>
          <cell r="P234">
            <v>-299727</v>
          </cell>
          <cell r="Q234">
            <v>-2898904</v>
          </cell>
          <cell r="R234" t="str">
            <v>Projection:</v>
          </cell>
          <cell r="S234">
            <v>-1855258</v>
          </cell>
          <cell r="U234">
            <v>0</v>
          </cell>
          <cell r="V234">
            <v>0</v>
          </cell>
          <cell r="W234">
            <v>-19717</v>
          </cell>
          <cell r="X234">
            <v>167689</v>
          </cell>
          <cell r="Y234">
            <v>-831607</v>
          </cell>
          <cell r="Z234">
            <v>-1294862</v>
          </cell>
          <cell r="AA234">
            <v>-1419766</v>
          </cell>
          <cell r="AB234">
            <v>-1547191</v>
          </cell>
          <cell r="AC234">
            <v>-1881554</v>
          </cell>
          <cell r="AD234">
            <v>-2068404</v>
          </cell>
          <cell r="AE234">
            <v>-2599177</v>
          </cell>
          <cell r="AF234">
            <v>-2898904</v>
          </cell>
        </row>
        <row r="235">
          <cell r="A235" t="str">
            <v>SOUTH CENTRAL REGIONVariance: Fav/(Unfav)</v>
          </cell>
          <cell r="D235" t="str">
            <v>Variance: Fav/(Unfav)</v>
          </cell>
          <cell r="E235">
            <v>-154543</v>
          </cell>
          <cell r="F235">
            <v>-154543</v>
          </cell>
          <cell r="G235">
            <v>-134826</v>
          </cell>
          <cell r="H235">
            <v>-341949</v>
          </cell>
          <cell r="I235">
            <v>844753</v>
          </cell>
          <cell r="J235">
            <v>307970</v>
          </cell>
          <cell r="K235">
            <v>-29639</v>
          </cell>
          <cell r="L235">
            <v>-27118</v>
          </cell>
          <cell r="M235">
            <v>179820</v>
          </cell>
          <cell r="N235">
            <v>32307</v>
          </cell>
          <cell r="O235">
            <v>376230</v>
          </cell>
          <cell r="P235">
            <v>145184</v>
          </cell>
          <cell r="Q235">
            <v>1043646</v>
          </cell>
          <cell r="R235" t="str">
            <v>Variance: Fav/(Unfav)</v>
          </cell>
          <cell r="S235">
            <v>0</v>
          </cell>
          <cell r="U235">
            <v>-154543</v>
          </cell>
          <cell r="V235">
            <v>-309086</v>
          </cell>
          <cell r="W235">
            <v>-443912</v>
          </cell>
          <cell r="X235">
            <v>-785861</v>
          </cell>
          <cell r="Y235">
            <v>58892</v>
          </cell>
          <cell r="Z235">
            <v>366862</v>
          </cell>
          <cell r="AA235">
            <v>337223</v>
          </cell>
          <cell r="AB235">
            <v>310105</v>
          </cell>
          <cell r="AC235">
            <v>489925</v>
          </cell>
          <cell r="AD235">
            <v>522232</v>
          </cell>
          <cell r="AE235">
            <v>898462</v>
          </cell>
          <cell r="AF235">
            <v>1043646</v>
          </cell>
        </row>
        <row r="236">
          <cell r="A236" t="str">
            <v>NORTH COASTAL REGIONBudget:</v>
          </cell>
          <cell r="B236" t="str">
            <v>60JY6S</v>
          </cell>
          <cell r="C236" t="str">
            <v>NORTH COASTAL REGION</v>
          </cell>
          <cell r="D236" t="str">
            <v>Budget:</v>
          </cell>
          <cell r="E236">
            <v>-30119</v>
          </cell>
          <cell r="F236">
            <v>-30649</v>
          </cell>
          <cell r="G236">
            <v>-31828</v>
          </cell>
          <cell r="H236">
            <v>-34399</v>
          </cell>
          <cell r="I236">
            <v>-31450</v>
          </cell>
          <cell r="J236">
            <v>-29898</v>
          </cell>
          <cell r="K236">
            <v>-32337</v>
          </cell>
          <cell r="L236">
            <v>-31893</v>
          </cell>
          <cell r="M236">
            <v>-30297</v>
          </cell>
          <cell r="N236">
            <v>-31755</v>
          </cell>
          <cell r="O236">
            <v>-33750</v>
          </cell>
          <cell r="P236">
            <v>-33740</v>
          </cell>
          <cell r="Q236">
            <v>-382115</v>
          </cell>
          <cell r="R236" t="str">
            <v>Budget:</v>
          </cell>
          <cell r="S236">
            <v>-382115</v>
          </cell>
          <cell r="U236">
            <v>-30119</v>
          </cell>
          <cell r="V236">
            <v>-60768</v>
          </cell>
          <cell r="W236">
            <v>-92596</v>
          </cell>
          <cell r="X236">
            <v>-126995</v>
          </cell>
          <cell r="Y236">
            <v>-158445</v>
          </cell>
          <cell r="Z236">
            <v>-188343</v>
          </cell>
          <cell r="AA236">
            <v>-220680</v>
          </cell>
          <cell r="AB236">
            <v>-252573</v>
          </cell>
          <cell r="AC236">
            <v>-282870</v>
          </cell>
          <cell r="AD236">
            <v>-314625</v>
          </cell>
          <cell r="AE236">
            <v>-348375</v>
          </cell>
          <cell r="AF236">
            <v>-382115</v>
          </cell>
        </row>
        <row r="237">
          <cell r="A237" t="str">
            <v>NORTH COASTAL REGIONActual:</v>
          </cell>
          <cell r="D237" t="str">
            <v>Actual:</v>
          </cell>
          <cell r="E237">
            <v>0</v>
          </cell>
          <cell r="F237">
            <v>0</v>
          </cell>
          <cell r="G237">
            <v>0</v>
          </cell>
          <cell r="H237">
            <v>106335</v>
          </cell>
          <cell r="I237">
            <v>-16717</v>
          </cell>
          <cell r="J237">
            <v>-170347</v>
          </cell>
          <cell r="K237">
            <v>61362</v>
          </cell>
          <cell r="L237">
            <v>-27063</v>
          </cell>
          <cell r="M237">
            <v>-6129</v>
          </cell>
          <cell r="N237">
            <v>-21738</v>
          </cell>
          <cell r="O237">
            <v>-19864</v>
          </cell>
          <cell r="P237">
            <v>-51371</v>
          </cell>
          <cell r="Q237">
            <v>-145533</v>
          </cell>
          <cell r="R237" t="str">
            <v>Projection:</v>
          </cell>
          <cell r="S237">
            <v>-382115</v>
          </cell>
          <cell r="U237">
            <v>0</v>
          </cell>
          <cell r="V237">
            <v>0</v>
          </cell>
          <cell r="W237">
            <v>0</v>
          </cell>
          <cell r="X237">
            <v>106335</v>
          </cell>
          <cell r="Y237">
            <v>89618</v>
          </cell>
          <cell r="Z237">
            <v>-80729</v>
          </cell>
          <cell r="AA237">
            <v>-19367</v>
          </cell>
          <cell r="AB237">
            <v>-46430</v>
          </cell>
          <cell r="AC237">
            <v>-52559</v>
          </cell>
          <cell r="AD237">
            <v>-74297</v>
          </cell>
          <cell r="AE237">
            <v>-94161</v>
          </cell>
          <cell r="AF237">
            <v>-145532</v>
          </cell>
        </row>
        <row r="238">
          <cell r="A238" t="str">
            <v>NORTH COASTAL REGIONVariance: Fav/(Unfav)</v>
          </cell>
          <cell r="D238" t="str">
            <v>Variance: Fav/(Unfav)</v>
          </cell>
          <cell r="E238">
            <v>-30119</v>
          </cell>
          <cell r="F238">
            <v>-30649</v>
          </cell>
          <cell r="G238">
            <v>-31828</v>
          </cell>
          <cell r="H238">
            <v>-140734</v>
          </cell>
          <cell r="I238">
            <v>-14733</v>
          </cell>
          <cell r="J238">
            <v>140449</v>
          </cell>
          <cell r="K238">
            <v>-93699</v>
          </cell>
          <cell r="L238">
            <v>-4830</v>
          </cell>
          <cell r="M238">
            <v>-24168</v>
          </cell>
          <cell r="N238">
            <v>-10017</v>
          </cell>
          <cell r="O238">
            <v>-13886</v>
          </cell>
          <cell r="P238">
            <v>17631</v>
          </cell>
          <cell r="Q238">
            <v>-236582</v>
          </cell>
          <cell r="R238" t="str">
            <v>Variance: Fav/(Unfav)</v>
          </cell>
          <cell r="S238">
            <v>0</v>
          </cell>
          <cell r="U238">
            <v>-30119</v>
          </cell>
          <cell r="V238">
            <v>-60768</v>
          </cell>
          <cell r="W238">
            <v>-92596</v>
          </cell>
          <cell r="X238">
            <v>-233330</v>
          </cell>
          <cell r="Y238">
            <v>-248063</v>
          </cell>
          <cell r="Z238">
            <v>-107614</v>
          </cell>
          <cell r="AA238">
            <v>-201313</v>
          </cell>
          <cell r="AB238">
            <v>-206143</v>
          </cell>
          <cell r="AC238">
            <v>-230311</v>
          </cell>
          <cell r="AD238">
            <v>-240328</v>
          </cell>
          <cell r="AE238">
            <v>-254214</v>
          </cell>
          <cell r="AF238">
            <v>-236583</v>
          </cell>
        </row>
        <row r="239">
          <cell r="A239" t="str">
            <v>SOUTH COASTAL REGIONBudget:</v>
          </cell>
          <cell r="B239" t="str">
            <v>60425S</v>
          </cell>
          <cell r="C239" t="str">
            <v>SOUTH COASTAL REGION</v>
          </cell>
          <cell r="D239" t="str">
            <v>Budget:</v>
          </cell>
          <cell r="E239">
            <v>-40129</v>
          </cell>
          <cell r="F239">
            <v>-41757</v>
          </cell>
          <cell r="G239">
            <v>-43011</v>
          </cell>
          <cell r="H239">
            <v>-45012</v>
          </cell>
          <cell r="I239">
            <v>-41511</v>
          </cell>
          <cell r="J239">
            <v>-38011</v>
          </cell>
          <cell r="K239">
            <v>-40011</v>
          </cell>
          <cell r="L239">
            <v>-38011</v>
          </cell>
          <cell r="M239">
            <v>-39511</v>
          </cell>
          <cell r="N239">
            <v>-45012</v>
          </cell>
          <cell r="O239">
            <v>-44266</v>
          </cell>
          <cell r="P239">
            <v>-43894</v>
          </cell>
          <cell r="Q239">
            <v>-500136</v>
          </cell>
          <cell r="R239" t="str">
            <v>Budget:</v>
          </cell>
          <cell r="S239">
            <v>-500136</v>
          </cell>
          <cell r="U239">
            <v>-40129</v>
          </cell>
          <cell r="V239">
            <v>-81886</v>
          </cell>
          <cell r="W239">
            <v>-124897</v>
          </cell>
          <cell r="X239">
            <v>-169909</v>
          </cell>
          <cell r="Y239">
            <v>-211420</v>
          </cell>
          <cell r="Z239">
            <v>-249431</v>
          </cell>
          <cell r="AA239">
            <v>-289442</v>
          </cell>
          <cell r="AB239">
            <v>-327453</v>
          </cell>
          <cell r="AC239">
            <v>-366964</v>
          </cell>
          <cell r="AD239">
            <v>-411976</v>
          </cell>
          <cell r="AE239">
            <v>-456242</v>
          </cell>
          <cell r="AF239">
            <v>-500136</v>
          </cell>
        </row>
        <row r="240">
          <cell r="A240" t="str">
            <v>SOUTH COASTAL REGIONActual:</v>
          </cell>
          <cell r="D240" t="str">
            <v>Actual:</v>
          </cell>
          <cell r="E240">
            <v>0</v>
          </cell>
          <cell r="F240">
            <v>0</v>
          </cell>
          <cell r="G240">
            <v>0</v>
          </cell>
          <cell r="H240">
            <v>-13181</v>
          </cell>
          <cell r="I240">
            <v>-228776</v>
          </cell>
          <cell r="J240">
            <v>-94825</v>
          </cell>
          <cell r="K240">
            <v>-129792</v>
          </cell>
          <cell r="L240">
            <v>-37577</v>
          </cell>
          <cell r="M240">
            <v>-48563</v>
          </cell>
          <cell r="N240">
            <v>-24300</v>
          </cell>
          <cell r="O240">
            <v>-79395</v>
          </cell>
          <cell r="P240">
            <v>-97221</v>
          </cell>
          <cell r="Q240">
            <v>-753628</v>
          </cell>
          <cell r="R240" t="str">
            <v>Projection:</v>
          </cell>
          <cell r="S240">
            <v>-500136</v>
          </cell>
          <cell r="U240">
            <v>0</v>
          </cell>
          <cell r="V240">
            <v>0</v>
          </cell>
          <cell r="W240">
            <v>0</v>
          </cell>
          <cell r="X240">
            <v>-13181</v>
          </cell>
          <cell r="Y240">
            <v>-241957</v>
          </cell>
          <cell r="Z240">
            <v>-336782</v>
          </cell>
          <cell r="AA240">
            <v>-466574</v>
          </cell>
          <cell r="AB240">
            <v>-504151</v>
          </cell>
          <cell r="AC240">
            <v>-552714</v>
          </cell>
          <cell r="AD240">
            <v>-577014</v>
          </cell>
          <cell r="AE240">
            <v>-656409</v>
          </cell>
          <cell r="AF240">
            <v>-753630</v>
          </cell>
        </row>
        <row r="241">
          <cell r="A241" t="str">
            <v>SOUTH COASTAL REGIONVariance: Fav/(Unfav)</v>
          </cell>
          <cell r="D241" t="str">
            <v>Variance: Fav/(Unfav)</v>
          </cell>
          <cell r="E241">
            <v>-40129</v>
          </cell>
          <cell r="F241">
            <v>-41757</v>
          </cell>
          <cell r="G241">
            <v>-43011</v>
          </cell>
          <cell r="H241">
            <v>-31831</v>
          </cell>
          <cell r="I241">
            <v>187265</v>
          </cell>
          <cell r="J241">
            <v>56814</v>
          </cell>
          <cell r="K241">
            <v>89781</v>
          </cell>
          <cell r="L241">
            <v>-434</v>
          </cell>
          <cell r="M241">
            <v>9052</v>
          </cell>
          <cell r="N241">
            <v>-20712</v>
          </cell>
          <cell r="O241">
            <v>35129</v>
          </cell>
          <cell r="P241">
            <v>53327</v>
          </cell>
          <cell r="Q241">
            <v>253492</v>
          </cell>
          <cell r="R241" t="str">
            <v>Variance: Fav/(Unfav)</v>
          </cell>
          <cell r="S241">
            <v>0</v>
          </cell>
          <cell r="U241">
            <v>-40129</v>
          </cell>
          <cell r="V241">
            <v>-81886</v>
          </cell>
          <cell r="W241">
            <v>-124897</v>
          </cell>
          <cell r="X241">
            <v>-156728</v>
          </cell>
          <cell r="Y241">
            <v>30537</v>
          </cell>
          <cell r="Z241">
            <v>87351</v>
          </cell>
          <cell r="AA241">
            <v>177132</v>
          </cell>
          <cell r="AB241">
            <v>176698</v>
          </cell>
          <cell r="AC241">
            <v>185750</v>
          </cell>
          <cell r="AD241">
            <v>165038</v>
          </cell>
          <cell r="AE241">
            <v>200167</v>
          </cell>
          <cell r="AF241">
            <v>253494</v>
          </cell>
        </row>
        <row r="242">
          <cell r="A242" t="str">
            <v>Budget:</v>
          </cell>
          <cell r="C242" t="str">
            <v>Grand</v>
          </cell>
          <cell r="D242" t="str">
            <v>Budget:</v>
          </cell>
          <cell r="E242">
            <v>-294552</v>
          </cell>
          <cell r="F242">
            <v>-296710</v>
          </cell>
          <cell r="G242">
            <v>-301432</v>
          </cell>
          <cell r="H242">
            <v>-313200</v>
          </cell>
          <cell r="I242">
            <v>-299622</v>
          </cell>
          <cell r="J242">
            <v>-293112</v>
          </cell>
          <cell r="K242">
            <v>-303542</v>
          </cell>
          <cell r="L242">
            <v>-301405</v>
          </cell>
          <cell r="M242">
            <v>-294269</v>
          </cell>
          <cell r="N242">
            <v>-301228</v>
          </cell>
          <cell r="O242">
            <v>-309517</v>
          </cell>
          <cell r="P242">
            <v>-309097</v>
          </cell>
          <cell r="Q242">
            <v>-3617686</v>
          </cell>
          <cell r="R242" t="str">
            <v>Budget:</v>
          </cell>
          <cell r="S242">
            <v>-3617686</v>
          </cell>
          <cell r="U242">
            <v>-294552</v>
          </cell>
          <cell r="V242">
            <v>-591262</v>
          </cell>
          <cell r="W242">
            <v>-892694</v>
          </cell>
          <cell r="X242">
            <v>-1205894</v>
          </cell>
          <cell r="Y242">
            <v>-1505516</v>
          </cell>
          <cell r="Z242">
            <v>-1798628</v>
          </cell>
          <cell r="AA242">
            <v>-2102170</v>
          </cell>
          <cell r="AB242">
            <v>-2403575</v>
          </cell>
          <cell r="AC242">
            <v>-2697844</v>
          </cell>
          <cell r="AD242">
            <v>-2999072</v>
          </cell>
          <cell r="AE242">
            <v>-3308589</v>
          </cell>
          <cell r="AF242">
            <v>-3617686</v>
          </cell>
        </row>
        <row r="243">
          <cell r="A243" t="str">
            <v>Actual:</v>
          </cell>
          <cell r="C243" t="str">
            <v>Total</v>
          </cell>
          <cell r="D243" t="str">
            <v>Actual:</v>
          </cell>
          <cell r="E243">
            <v>0</v>
          </cell>
          <cell r="F243">
            <v>0</v>
          </cell>
          <cell r="G243">
            <v>-19717</v>
          </cell>
          <cell r="H243">
            <v>273639</v>
          </cell>
          <cell r="I243">
            <v>-1532125</v>
          </cell>
          <cell r="J243">
            <v>-799511</v>
          </cell>
          <cell r="K243">
            <v>-400045</v>
          </cell>
          <cell r="L243">
            <v>-277376</v>
          </cell>
          <cell r="M243">
            <v>-389410</v>
          </cell>
          <cell r="N243">
            <v>-295152</v>
          </cell>
          <cell r="O243">
            <v>-776250</v>
          </cell>
          <cell r="P243">
            <v>-583240</v>
          </cell>
          <cell r="Q243">
            <v>-4799188</v>
          </cell>
          <cell r="R243" t="str">
            <v>Projection:</v>
          </cell>
          <cell r="S243">
            <v>-3617686</v>
          </cell>
          <cell r="U243">
            <v>0</v>
          </cell>
          <cell r="V243">
            <v>0</v>
          </cell>
          <cell r="W243">
            <v>-19717</v>
          </cell>
          <cell r="X243">
            <v>253922</v>
          </cell>
          <cell r="Y243">
            <v>-1278203</v>
          </cell>
          <cell r="Z243">
            <v>-2077714</v>
          </cell>
          <cell r="AA243">
            <v>-2477759</v>
          </cell>
          <cell r="AB243">
            <v>-2755135</v>
          </cell>
          <cell r="AC243">
            <v>-3144545</v>
          </cell>
          <cell r="AD243">
            <v>-3439697</v>
          </cell>
          <cell r="AE243">
            <v>-4215947</v>
          </cell>
          <cell r="AF243">
            <v>-4799187</v>
          </cell>
        </row>
        <row r="244">
          <cell r="A244" t="str">
            <v>GrandVariance: Fav/(Unfav)</v>
          </cell>
          <cell r="D244" t="str">
            <v>Variance: Fav/(Unfav)</v>
          </cell>
          <cell r="E244">
            <v>-294552</v>
          </cell>
          <cell r="F244">
            <v>-296710</v>
          </cell>
          <cell r="G244">
            <v>-281715</v>
          </cell>
          <cell r="H244">
            <v>-586839</v>
          </cell>
          <cell r="I244">
            <v>1232503</v>
          </cell>
          <cell r="J244">
            <v>506399</v>
          </cell>
          <cell r="K244">
            <v>96503</v>
          </cell>
          <cell r="L244">
            <v>-24029</v>
          </cell>
          <cell r="M244">
            <v>95141</v>
          </cell>
          <cell r="N244">
            <v>-6076</v>
          </cell>
          <cell r="O244">
            <v>466733</v>
          </cell>
          <cell r="P244">
            <v>274143</v>
          </cell>
          <cell r="Q244">
            <v>1181502</v>
          </cell>
          <cell r="R244" t="str">
            <v>Variance: Fav/(Unfav)</v>
          </cell>
          <cell r="S244">
            <v>0</v>
          </cell>
          <cell r="U244">
            <v>-294552</v>
          </cell>
          <cell r="V244">
            <v>-591262</v>
          </cell>
          <cell r="W244">
            <v>-872977</v>
          </cell>
          <cell r="X244">
            <v>-1459816</v>
          </cell>
          <cell r="Y244">
            <v>-227313</v>
          </cell>
          <cell r="Z244">
            <v>279086</v>
          </cell>
          <cell r="AA244">
            <v>375589</v>
          </cell>
          <cell r="AB244">
            <v>351560</v>
          </cell>
          <cell r="AC244">
            <v>446701</v>
          </cell>
          <cell r="AD244">
            <v>440625</v>
          </cell>
          <cell r="AE244">
            <v>907358</v>
          </cell>
          <cell r="AF244">
            <v>1181501</v>
          </cell>
        </row>
        <row r="248">
          <cell r="A248" t="str">
            <v>NORTH CENTRAL REGIONBudget:</v>
          </cell>
          <cell r="B248" t="str">
            <v>60413S</v>
          </cell>
          <cell r="C248" t="str">
            <v>NORTH CENTRAL REGION</v>
          </cell>
          <cell r="D248" t="str">
            <v>Budget:</v>
          </cell>
          <cell r="E248">
            <v>-261941</v>
          </cell>
          <cell r="F248">
            <v>-261941</v>
          </cell>
          <cell r="G248">
            <v>-270533</v>
          </cell>
          <cell r="H248">
            <v>-297555</v>
          </cell>
          <cell r="I248">
            <v>-270790</v>
          </cell>
          <cell r="J248">
            <v>-262528</v>
          </cell>
          <cell r="K248">
            <v>-287809</v>
          </cell>
          <cell r="L248">
            <v>-288963</v>
          </cell>
          <cell r="M248">
            <v>-262528</v>
          </cell>
          <cell r="N248">
            <v>-262528</v>
          </cell>
          <cell r="O248">
            <v>-288963</v>
          </cell>
          <cell r="P248">
            <v>-288820</v>
          </cell>
          <cell r="Q248">
            <v>-3304899</v>
          </cell>
          <cell r="R248" t="str">
            <v>Budget:</v>
          </cell>
          <cell r="S248">
            <v>-3304899</v>
          </cell>
          <cell r="U248">
            <v>-261941</v>
          </cell>
          <cell r="V248">
            <v>-523882</v>
          </cell>
          <cell r="W248">
            <v>-794415</v>
          </cell>
          <cell r="X248">
            <v>-1091970</v>
          </cell>
          <cell r="Y248">
            <v>-1362760</v>
          </cell>
          <cell r="Z248">
            <v>-1625288</v>
          </cell>
          <cell r="AA248">
            <v>-1913097</v>
          </cell>
          <cell r="AB248">
            <v>-2202060</v>
          </cell>
          <cell r="AC248">
            <v>-2464588</v>
          </cell>
          <cell r="AD248">
            <v>-2727116</v>
          </cell>
          <cell r="AE248">
            <v>-3016079</v>
          </cell>
          <cell r="AF248">
            <v>-3304899</v>
          </cell>
        </row>
        <row r="249">
          <cell r="A249" t="str">
            <v>NORTH CENTRAL REGIONActual:</v>
          </cell>
          <cell r="D249" t="str">
            <v>Actual:</v>
          </cell>
          <cell r="E249">
            <v>-924658</v>
          </cell>
          <cell r="F249">
            <v>-219573</v>
          </cell>
          <cell r="G249">
            <v>-277518</v>
          </cell>
          <cell r="H249">
            <v>-492773</v>
          </cell>
          <cell r="I249">
            <v>-627614</v>
          </cell>
          <cell r="J249">
            <v>-385955</v>
          </cell>
          <cell r="K249">
            <v>-368013</v>
          </cell>
          <cell r="L249">
            <v>-310487</v>
          </cell>
          <cell r="M249">
            <v>-74596</v>
          </cell>
          <cell r="N249">
            <v>-354273</v>
          </cell>
          <cell r="O249">
            <v>-261710</v>
          </cell>
          <cell r="P249">
            <v>-287601</v>
          </cell>
          <cell r="Q249">
            <v>-4584770</v>
          </cell>
          <cell r="R249" t="str">
            <v>Projection:</v>
          </cell>
          <cell r="S249">
            <v>-3304899</v>
          </cell>
          <cell r="U249">
            <v>-924658</v>
          </cell>
          <cell r="V249">
            <v>-1144231</v>
          </cell>
          <cell r="W249">
            <v>-1421749</v>
          </cell>
          <cell r="X249">
            <v>-1914522</v>
          </cell>
          <cell r="Y249">
            <v>-2542136</v>
          </cell>
          <cell r="Z249">
            <v>-2928091</v>
          </cell>
          <cell r="AA249">
            <v>-3296104</v>
          </cell>
          <cell r="AB249">
            <v>-3606591</v>
          </cell>
          <cell r="AC249">
            <v>-3681187</v>
          </cell>
          <cell r="AD249">
            <v>-4035460</v>
          </cell>
          <cell r="AE249">
            <v>-4297170</v>
          </cell>
          <cell r="AF249">
            <v>-4584771</v>
          </cell>
        </row>
        <row r="250">
          <cell r="A250" t="str">
            <v>NORTH CENTRAL REGIONVariance: Fav/(Unfav)</v>
          </cell>
          <cell r="D250" t="str">
            <v>Variance: Fav/(Unfav)</v>
          </cell>
          <cell r="E250">
            <v>662717</v>
          </cell>
          <cell r="F250">
            <v>-42368</v>
          </cell>
          <cell r="G250">
            <v>6985</v>
          </cell>
          <cell r="H250">
            <v>195218</v>
          </cell>
          <cell r="I250">
            <v>356824</v>
          </cell>
          <cell r="J250">
            <v>123427</v>
          </cell>
          <cell r="K250">
            <v>80204</v>
          </cell>
          <cell r="L250">
            <v>21524</v>
          </cell>
          <cell r="M250">
            <v>-187932</v>
          </cell>
          <cell r="N250">
            <v>91745</v>
          </cell>
          <cell r="O250">
            <v>-27253</v>
          </cell>
          <cell r="P250">
            <v>-1219</v>
          </cell>
          <cell r="Q250">
            <v>1279871</v>
          </cell>
          <cell r="R250" t="str">
            <v>Variance: Fav/(Unfav)</v>
          </cell>
          <cell r="S250">
            <v>0</v>
          </cell>
          <cell r="U250">
            <v>662717</v>
          </cell>
          <cell r="V250">
            <v>620349</v>
          </cell>
          <cell r="W250">
            <v>627334</v>
          </cell>
          <cell r="X250">
            <v>822552</v>
          </cell>
          <cell r="Y250">
            <v>1179376</v>
          </cell>
          <cell r="Z250">
            <v>1302803</v>
          </cell>
          <cell r="AA250">
            <v>1383007</v>
          </cell>
          <cell r="AB250">
            <v>1404531</v>
          </cell>
          <cell r="AC250">
            <v>1216599</v>
          </cell>
          <cell r="AD250">
            <v>1308344</v>
          </cell>
          <cell r="AE250">
            <v>1281091</v>
          </cell>
          <cell r="AF250">
            <v>1279872</v>
          </cell>
        </row>
        <row r="251">
          <cell r="A251" t="str">
            <v>SOUTH CENTRAL REGIONBudget:</v>
          </cell>
          <cell r="B251" t="str">
            <v>60568S</v>
          </cell>
          <cell r="C251" t="str">
            <v>SOUTH CENTRAL REGION</v>
          </cell>
          <cell r="D251" t="str">
            <v>Budget:</v>
          </cell>
          <cell r="E251">
            <v>-718757</v>
          </cell>
          <cell r="F251">
            <v>-718757</v>
          </cell>
          <cell r="G251">
            <v>-718757</v>
          </cell>
          <cell r="H251">
            <v>-718757</v>
          </cell>
          <cell r="I251">
            <v>-718757</v>
          </cell>
          <cell r="J251">
            <v>-722208</v>
          </cell>
          <cell r="K251">
            <v>-718757</v>
          </cell>
          <cell r="L251">
            <v>-718757</v>
          </cell>
          <cell r="M251">
            <v>-718757</v>
          </cell>
          <cell r="N251">
            <v>-718757</v>
          </cell>
          <cell r="O251">
            <v>-718757</v>
          </cell>
          <cell r="P251">
            <v>-718757</v>
          </cell>
          <cell r="Q251">
            <v>-8628535</v>
          </cell>
          <cell r="R251" t="str">
            <v>Budget:</v>
          </cell>
          <cell r="S251">
            <v>-8628535</v>
          </cell>
          <cell r="U251">
            <v>-718757</v>
          </cell>
          <cell r="V251">
            <v>-1437514</v>
          </cell>
          <cell r="W251">
            <v>-2156271</v>
          </cell>
          <cell r="X251">
            <v>-2875028</v>
          </cell>
          <cell r="Y251">
            <v>-3593785</v>
          </cell>
          <cell r="Z251">
            <v>-4315993</v>
          </cell>
          <cell r="AA251">
            <v>-5034750</v>
          </cell>
          <cell r="AB251">
            <v>-5753507</v>
          </cell>
          <cell r="AC251">
            <v>-6472264</v>
          </cell>
          <cell r="AD251">
            <v>-7191021</v>
          </cell>
          <cell r="AE251">
            <v>-7909778</v>
          </cell>
          <cell r="AF251">
            <v>-8628535</v>
          </cell>
        </row>
        <row r="252">
          <cell r="A252" t="str">
            <v>SOUTH CENTRAL REGIONActual:</v>
          </cell>
          <cell r="D252" t="str">
            <v>Actual:</v>
          </cell>
          <cell r="E252">
            <v>-887679</v>
          </cell>
          <cell r="F252">
            <v>-1138508</v>
          </cell>
          <cell r="G252">
            <v>-1264629</v>
          </cell>
          <cell r="H252">
            <v>-954128</v>
          </cell>
          <cell r="I252">
            <v>-736494</v>
          </cell>
          <cell r="J252">
            <v>-1040748</v>
          </cell>
          <cell r="K252">
            <v>-1167240</v>
          </cell>
          <cell r="L252">
            <v>-680043</v>
          </cell>
          <cell r="M252">
            <v>-643758</v>
          </cell>
          <cell r="N252">
            <v>-523807</v>
          </cell>
          <cell r="O252">
            <v>-1073700</v>
          </cell>
          <cell r="P252">
            <v>-1187056</v>
          </cell>
          <cell r="Q252">
            <v>-11297789</v>
          </cell>
          <cell r="R252" t="str">
            <v>Projection:</v>
          </cell>
          <cell r="S252">
            <v>-8628535</v>
          </cell>
          <cell r="U252">
            <v>-887679</v>
          </cell>
          <cell r="V252">
            <v>-2026187</v>
          </cell>
          <cell r="W252">
            <v>-3290816</v>
          </cell>
          <cell r="X252">
            <v>-4244944</v>
          </cell>
          <cell r="Y252">
            <v>-4981438</v>
          </cell>
          <cell r="Z252">
            <v>-6022186</v>
          </cell>
          <cell r="AA252">
            <v>-7189426</v>
          </cell>
          <cell r="AB252">
            <v>-7869469</v>
          </cell>
          <cell r="AC252">
            <v>-8513227</v>
          </cell>
          <cell r="AD252">
            <v>-9037034</v>
          </cell>
          <cell r="AE252">
            <v>-10110734</v>
          </cell>
          <cell r="AF252">
            <v>-11297790</v>
          </cell>
        </row>
        <row r="253">
          <cell r="A253" t="str">
            <v>SOUTH CENTRAL REGIONVariance: Fav/(Unfav)</v>
          </cell>
          <cell r="D253" t="str">
            <v>Variance: Fav/(Unfav)</v>
          </cell>
          <cell r="E253">
            <v>168922</v>
          </cell>
          <cell r="F253">
            <v>419751</v>
          </cell>
          <cell r="G253">
            <v>545872</v>
          </cell>
          <cell r="H253">
            <v>235371</v>
          </cell>
          <cell r="I253">
            <v>17737</v>
          </cell>
          <cell r="J253">
            <v>318540</v>
          </cell>
          <cell r="K253">
            <v>448483</v>
          </cell>
          <cell r="L253">
            <v>-38714</v>
          </cell>
          <cell r="M253">
            <v>-74999</v>
          </cell>
          <cell r="N253">
            <v>-194950</v>
          </cell>
          <cell r="O253">
            <v>354943</v>
          </cell>
          <cell r="P253">
            <v>468299</v>
          </cell>
          <cell r="Q253">
            <v>2669254</v>
          </cell>
          <cell r="R253" t="str">
            <v>Variance: Fav/(Unfav)</v>
          </cell>
          <cell r="S253">
            <v>0</v>
          </cell>
          <cell r="U253">
            <v>168922</v>
          </cell>
          <cell r="V253">
            <v>588673</v>
          </cell>
          <cell r="W253">
            <v>1134545</v>
          </cell>
          <cell r="X253">
            <v>1369916</v>
          </cell>
          <cell r="Y253">
            <v>1387653</v>
          </cell>
          <cell r="Z253">
            <v>1706193</v>
          </cell>
          <cell r="AA253">
            <v>2154676</v>
          </cell>
          <cell r="AB253">
            <v>2115962</v>
          </cell>
          <cell r="AC253">
            <v>2040963</v>
          </cell>
          <cell r="AD253">
            <v>1846013</v>
          </cell>
          <cell r="AE253">
            <v>2200956</v>
          </cell>
          <cell r="AF253">
            <v>2669255</v>
          </cell>
        </row>
        <row r="254">
          <cell r="A254" t="str">
            <v>NORTH COASTAL REGIONBudget:</v>
          </cell>
          <cell r="B254" t="str">
            <v>60JY6S</v>
          </cell>
          <cell r="C254" t="str">
            <v>NORTH COASTAL REGION</v>
          </cell>
          <cell r="D254" t="str">
            <v>Budget:</v>
          </cell>
          <cell r="E254">
            <v>-166665</v>
          </cell>
          <cell r="F254">
            <v>-171419</v>
          </cell>
          <cell r="G254">
            <v>-178600</v>
          </cell>
          <cell r="H254">
            <v>-190984</v>
          </cell>
          <cell r="I254">
            <v>-175107</v>
          </cell>
          <cell r="J254">
            <v>-164455</v>
          </cell>
          <cell r="K254">
            <v>-176345</v>
          </cell>
          <cell r="L254">
            <v>-171917</v>
          </cell>
          <cell r="M254">
            <v>-168021</v>
          </cell>
          <cell r="N254">
            <v>-181096</v>
          </cell>
          <cell r="O254">
            <v>-188558</v>
          </cell>
          <cell r="P254">
            <v>-188519</v>
          </cell>
          <cell r="Q254">
            <v>-2121686</v>
          </cell>
          <cell r="R254" t="str">
            <v>Budget:</v>
          </cell>
          <cell r="S254">
            <v>-2121686</v>
          </cell>
          <cell r="U254">
            <v>-166665</v>
          </cell>
          <cell r="V254">
            <v>-338084</v>
          </cell>
          <cell r="W254">
            <v>-516684</v>
          </cell>
          <cell r="X254">
            <v>-707668</v>
          </cell>
          <cell r="Y254">
            <v>-882775</v>
          </cell>
          <cell r="Z254">
            <v>-1047230</v>
          </cell>
          <cell r="AA254">
            <v>-1223575</v>
          </cell>
          <cell r="AB254">
            <v>-1395492</v>
          </cell>
          <cell r="AC254">
            <v>-1563513</v>
          </cell>
          <cell r="AD254">
            <v>-1744609</v>
          </cell>
          <cell r="AE254">
            <v>-1933167</v>
          </cell>
          <cell r="AF254">
            <v>-2121686</v>
          </cell>
        </row>
        <row r="255">
          <cell r="A255" t="str">
            <v>NORTH COASTAL REGIONActual:</v>
          </cell>
          <cell r="D255" t="str">
            <v>Actual:</v>
          </cell>
          <cell r="E255">
            <v>-365982</v>
          </cell>
          <cell r="F255">
            <v>-192595</v>
          </cell>
          <cell r="G255">
            <v>-238266</v>
          </cell>
          <cell r="H255">
            <v>-309439</v>
          </cell>
          <cell r="I255">
            <v>-247220</v>
          </cell>
          <cell r="J255">
            <v>-414933</v>
          </cell>
          <cell r="K255">
            <v>-275404</v>
          </cell>
          <cell r="L255">
            <v>-369683</v>
          </cell>
          <cell r="M255">
            <v>-36530</v>
          </cell>
          <cell r="N255">
            <v>-71856</v>
          </cell>
          <cell r="O255">
            <v>-276996</v>
          </cell>
          <cell r="P255">
            <v>-146270</v>
          </cell>
          <cell r="Q255">
            <v>-2945172</v>
          </cell>
          <cell r="R255" t="str">
            <v>Projection:</v>
          </cell>
          <cell r="S255">
            <v>-2121686</v>
          </cell>
          <cell r="U255">
            <v>-365982</v>
          </cell>
          <cell r="V255">
            <v>-558577</v>
          </cell>
          <cell r="W255">
            <v>-796843</v>
          </cell>
          <cell r="X255">
            <v>-1106282</v>
          </cell>
          <cell r="Y255">
            <v>-1353502</v>
          </cell>
          <cell r="Z255">
            <v>-1768435</v>
          </cell>
          <cell r="AA255">
            <v>-2043839</v>
          </cell>
          <cell r="AB255">
            <v>-2413522</v>
          </cell>
          <cell r="AC255">
            <v>-2450052</v>
          </cell>
          <cell r="AD255">
            <v>-2521908</v>
          </cell>
          <cell r="AE255">
            <v>-2798904</v>
          </cell>
          <cell r="AF255">
            <v>-2945174</v>
          </cell>
        </row>
        <row r="256">
          <cell r="A256" t="str">
            <v>NORTH COASTAL REGIONVariance: Fav/(Unfav)</v>
          </cell>
          <cell r="D256" t="str">
            <v>Variance: Fav/(Unfav)</v>
          </cell>
          <cell r="E256">
            <v>199317</v>
          </cell>
          <cell r="F256">
            <v>21176</v>
          </cell>
          <cell r="G256">
            <v>59666</v>
          </cell>
          <cell r="H256">
            <v>118455</v>
          </cell>
          <cell r="I256">
            <v>72113</v>
          </cell>
          <cell r="J256">
            <v>250478</v>
          </cell>
          <cell r="K256">
            <v>99059</v>
          </cell>
          <cell r="L256">
            <v>197766</v>
          </cell>
          <cell r="M256">
            <v>-131491</v>
          </cell>
          <cell r="N256">
            <v>-109240</v>
          </cell>
          <cell r="O256">
            <v>88438</v>
          </cell>
          <cell r="P256">
            <v>-42249</v>
          </cell>
          <cell r="Q256">
            <v>823486</v>
          </cell>
          <cell r="R256" t="str">
            <v>Variance: Fav/(Unfav)</v>
          </cell>
          <cell r="S256">
            <v>0</v>
          </cell>
          <cell r="U256">
            <v>199317</v>
          </cell>
          <cell r="V256">
            <v>220493</v>
          </cell>
          <cell r="W256">
            <v>280159</v>
          </cell>
          <cell r="X256">
            <v>398614</v>
          </cell>
          <cell r="Y256">
            <v>470727</v>
          </cell>
          <cell r="Z256">
            <v>721205</v>
          </cell>
          <cell r="AA256">
            <v>820264</v>
          </cell>
          <cell r="AB256">
            <v>1018030</v>
          </cell>
          <cell r="AC256">
            <v>886539</v>
          </cell>
          <cell r="AD256">
            <v>777299</v>
          </cell>
          <cell r="AE256">
            <v>865737</v>
          </cell>
          <cell r="AF256">
            <v>823488</v>
          </cell>
        </row>
        <row r="257">
          <cell r="A257" t="str">
            <v>SOUTH COASTAL REGIONBudget:</v>
          </cell>
          <cell r="B257" t="str">
            <v>60425S</v>
          </cell>
          <cell r="C257" t="str">
            <v>SOUTH COASTAL REGION</v>
          </cell>
          <cell r="D257" t="str">
            <v>Budget:</v>
          </cell>
          <cell r="E257">
            <v>-224415</v>
          </cell>
          <cell r="F257">
            <v>-233996</v>
          </cell>
          <cell r="G257">
            <v>-241905</v>
          </cell>
          <cell r="H257">
            <v>-253157</v>
          </cell>
          <cell r="I257">
            <v>-233465</v>
          </cell>
          <cell r="J257">
            <v>-213777</v>
          </cell>
          <cell r="K257">
            <v>-225027</v>
          </cell>
          <cell r="L257">
            <v>-213777</v>
          </cell>
          <cell r="M257">
            <v>-222216</v>
          </cell>
          <cell r="N257">
            <v>-253157</v>
          </cell>
          <cell r="O257">
            <v>-249815</v>
          </cell>
          <cell r="P257">
            <v>-248144</v>
          </cell>
          <cell r="Q257">
            <v>-2812851</v>
          </cell>
          <cell r="R257" t="str">
            <v>Budget:</v>
          </cell>
          <cell r="S257">
            <v>-2812851</v>
          </cell>
          <cell r="U257">
            <v>-224415</v>
          </cell>
          <cell r="V257">
            <v>-458411</v>
          </cell>
          <cell r="W257">
            <v>-700316</v>
          </cell>
          <cell r="X257">
            <v>-953473</v>
          </cell>
          <cell r="Y257">
            <v>-1186938</v>
          </cell>
          <cell r="Z257">
            <v>-1400715</v>
          </cell>
          <cell r="AA257">
            <v>-1625742</v>
          </cell>
          <cell r="AB257">
            <v>-1839519</v>
          </cell>
          <cell r="AC257">
            <v>-2061735</v>
          </cell>
          <cell r="AD257">
            <v>-2314892</v>
          </cell>
          <cell r="AE257">
            <v>-2564707</v>
          </cell>
          <cell r="AF257">
            <v>-2812851</v>
          </cell>
        </row>
        <row r="258">
          <cell r="A258" t="str">
            <v>SOUTH COASTAL REGIONActual:</v>
          </cell>
          <cell r="C258" t="str">
            <v xml:space="preserve"> </v>
          </cell>
          <cell r="D258" t="str">
            <v>Actual:</v>
          </cell>
          <cell r="E258">
            <v>-234348</v>
          </cell>
          <cell r="F258">
            <v>-982479</v>
          </cell>
          <cell r="G258">
            <v>42237</v>
          </cell>
          <cell r="H258">
            <v>-365640</v>
          </cell>
          <cell r="I258">
            <v>-108617</v>
          </cell>
          <cell r="J258">
            <v>-224051</v>
          </cell>
          <cell r="K258">
            <v>-335658</v>
          </cell>
          <cell r="L258">
            <v>-160226</v>
          </cell>
          <cell r="M258">
            <v>-99053</v>
          </cell>
          <cell r="N258">
            <v>-229216</v>
          </cell>
          <cell r="O258">
            <v>-148774</v>
          </cell>
          <cell r="P258">
            <v>-151284</v>
          </cell>
          <cell r="Q258">
            <v>-2997106</v>
          </cell>
          <cell r="R258" t="str">
            <v>Projection:</v>
          </cell>
          <cell r="S258">
            <v>-2812851</v>
          </cell>
          <cell r="U258">
            <v>-234348</v>
          </cell>
          <cell r="V258">
            <v>-1216827</v>
          </cell>
          <cell r="W258">
            <v>-1174590</v>
          </cell>
          <cell r="X258">
            <v>-1540230</v>
          </cell>
          <cell r="Y258">
            <v>-1648847</v>
          </cell>
          <cell r="Z258">
            <v>-1872898</v>
          </cell>
          <cell r="AA258">
            <v>-2208556</v>
          </cell>
          <cell r="AB258">
            <v>-2368782</v>
          </cell>
          <cell r="AC258">
            <v>-2467835</v>
          </cell>
          <cell r="AD258">
            <v>-2697051</v>
          </cell>
          <cell r="AE258">
            <v>-2845825</v>
          </cell>
          <cell r="AF258">
            <v>-2997109</v>
          </cell>
        </row>
        <row r="259">
          <cell r="A259" t="str">
            <v>SOUTH COASTAL REGIONVariance: Fav/(Unfav)</v>
          </cell>
          <cell r="D259" t="str">
            <v>Variance: Fav/(Unfav)</v>
          </cell>
          <cell r="E259">
            <v>9933</v>
          </cell>
          <cell r="F259">
            <v>748483</v>
          </cell>
          <cell r="G259">
            <v>-284142</v>
          </cell>
          <cell r="H259">
            <v>112483</v>
          </cell>
          <cell r="I259">
            <v>-124848</v>
          </cell>
          <cell r="J259">
            <v>10274</v>
          </cell>
          <cell r="K259">
            <v>110631</v>
          </cell>
          <cell r="L259">
            <v>-53551</v>
          </cell>
          <cell r="M259">
            <v>-123163</v>
          </cell>
          <cell r="N259">
            <v>-23941</v>
          </cell>
          <cell r="O259">
            <v>-101041</v>
          </cell>
          <cell r="P259">
            <v>-96860</v>
          </cell>
          <cell r="Q259">
            <v>184255</v>
          </cell>
          <cell r="R259" t="str">
            <v>Variance: Fav/(Unfav)</v>
          </cell>
          <cell r="S259">
            <v>0</v>
          </cell>
          <cell r="U259">
            <v>9933</v>
          </cell>
          <cell r="V259">
            <v>758416</v>
          </cell>
          <cell r="W259">
            <v>474274</v>
          </cell>
          <cell r="X259">
            <v>586757</v>
          </cell>
          <cell r="Y259">
            <v>461909</v>
          </cell>
          <cell r="Z259">
            <v>472183</v>
          </cell>
          <cell r="AA259">
            <v>582814</v>
          </cell>
          <cell r="AB259">
            <v>529263</v>
          </cell>
          <cell r="AC259">
            <v>406100</v>
          </cell>
          <cell r="AD259">
            <v>382159</v>
          </cell>
          <cell r="AE259">
            <v>281118</v>
          </cell>
          <cell r="AF259">
            <v>184258</v>
          </cell>
        </row>
        <row r="260">
          <cell r="A260" t="str">
            <v xml:space="preserve"> Budget:</v>
          </cell>
          <cell r="C260" t="str">
            <v>Grand</v>
          </cell>
          <cell r="D260" t="str">
            <v>Budget:</v>
          </cell>
          <cell r="E260">
            <v>-1371778</v>
          </cell>
          <cell r="F260">
            <v>-1386113</v>
          </cell>
          <cell r="G260">
            <v>-1409795</v>
          </cell>
          <cell r="H260">
            <v>-1460453</v>
          </cell>
          <cell r="I260">
            <v>-1398119</v>
          </cell>
          <cell r="J260">
            <v>-1362968</v>
          </cell>
          <cell r="K260">
            <v>-1407938</v>
          </cell>
          <cell r="L260">
            <v>-1393414</v>
          </cell>
          <cell r="M260">
            <v>-1371522</v>
          </cell>
          <cell r="N260">
            <v>-1415538</v>
          </cell>
          <cell r="O260">
            <v>-1446093</v>
          </cell>
          <cell r="P260">
            <v>-1444240</v>
          </cell>
          <cell r="Q260">
            <v>-16867971</v>
          </cell>
          <cell r="R260" t="str">
            <v>Budget:</v>
          </cell>
          <cell r="S260">
            <v>-16867971</v>
          </cell>
          <cell r="U260">
            <v>-1371778</v>
          </cell>
          <cell r="V260">
            <v>-2757891</v>
          </cell>
          <cell r="W260">
            <v>-4167686</v>
          </cell>
          <cell r="X260">
            <v>-5628139</v>
          </cell>
          <cell r="Y260">
            <v>-7026258</v>
          </cell>
          <cell r="Z260">
            <v>-8389226</v>
          </cell>
          <cell r="AA260">
            <v>-9797164</v>
          </cell>
          <cell r="AB260">
            <v>-11190578</v>
          </cell>
          <cell r="AC260">
            <v>-12562100</v>
          </cell>
          <cell r="AD260">
            <v>-13977638</v>
          </cell>
          <cell r="AE260">
            <v>-15423731</v>
          </cell>
          <cell r="AF260">
            <v>-16867971</v>
          </cell>
        </row>
        <row r="261">
          <cell r="A261" t="str">
            <v>Actual:</v>
          </cell>
          <cell r="C261" t="str">
            <v>Total</v>
          </cell>
          <cell r="D261" t="str">
            <v>Actual:</v>
          </cell>
          <cell r="E261">
            <v>-2412667</v>
          </cell>
          <cell r="F261">
            <v>-2533156</v>
          </cell>
          <cell r="G261">
            <v>-1738175</v>
          </cell>
          <cell r="H261">
            <v>-2121979</v>
          </cell>
          <cell r="I261">
            <v>-1719943</v>
          </cell>
          <cell r="J261">
            <v>-2065687</v>
          </cell>
          <cell r="K261">
            <v>-2146313</v>
          </cell>
          <cell r="L261">
            <v>-1520440</v>
          </cell>
          <cell r="M261">
            <v>-853937</v>
          </cell>
          <cell r="N261">
            <v>-1179151</v>
          </cell>
          <cell r="O261">
            <v>-1761180</v>
          </cell>
          <cell r="P261">
            <v>-1772209</v>
          </cell>
          <cell r="Q261">
            <v>-21824838</v>
          </cell>
          <cell r="R261" t="str">
            <v>Projection:</v>
          </cell>
          <cell r="S261">
            <v>-16867971</v>
          </cell>
          <cell r="U261">
            <v>-2412667</v>
          </cell>
          <cell r="V261">
            <v>-4945823</v>
          </cell>
          <cell r="W261">
            <v>-6683998</v>
          </cell>
          <cell r="X261">
            <v>-8805977</v>
          </cell>
          <cell r="Y261">
            <v>-10525920</v>
          </cell>
          <cell r="Z261">
            <v>-12591607</v>
          </cell>
          <cell r="AA261">
            <v>-14737920</v>
          </cell>
          <cell r="AB261">
            <v>-16258360</v>
          </cell>
          <cell r="AC261">
            <v>-17112297</v>
          </cell>
          <cell r="AD261">
            <v>-18291448</v>
          </cell>
          <cell r="AE261">
            <v>-20052628</v>
          </cell>
          <cell r="AF261">
            <v>-21824837</v>
          </cell>
        </row>
        <row r="262">
          <cell r="A262" t="str">
            <v>GrandVariance: Fav/(Unfav)</v>
          </cell>
          <cell r="D262" t="str">
            <v>Variance: Fav/(Unfav)</v>
          </cell>
          <cell r="E262">
            <v>1040889</v>
          </cell>
          <cell r="F262">
            <v>1147043</v>
          </cell>
          <cell r="G262">
            <v>328380</v>
          </cell>
          <cell r="H262">
            <v>661526</v>
          </cell>
          <cell r="I262">
            <v>321824</v>
          </cell>
          <cell r="J262">
            <v>702719</v>
          </cell>
          <cell r="K262">
            <v>738375</v>
          </cell>
          <cell r="L262">
            <v>127026</v>
          </cell>
          <cell r="M262">
            <v>-517585</v>
          </cell>
          <cell r="N262">
            <v>-236387</v>
          </cell>
          <cell r="O262">
            <v>315087</v>
          </cell>
          <cell r="P262">
            <v>327969</v>
          </cell>
          <cell r="Q262">
            <v>4956867</v>
          </cell>
          <cell r="R262" t="str">
            <v>Variance: Fav/(Unfav)</v>
          </cell>
          <cell r="S262">
            <v>0</v>
          </cell>
          <cell r="U262">
            <v>1040889</v>
          </cell>
          <cell r="V262">
            <v>2187932</v>
          </cell>
          <cell r="W262">
            <v>2516312</v>
          </cell>
          <cell r="X262">
            <v>3177838</v>
          </cell>
          <cell r="Y262">
            <v>3499662</v>
          </cell>
          <cell r="Z262">
            <v>4202381</v>
          </cell>
          <cell r="AA262">
            <v>4940756</v>
          </cell>
          <cell r="AB262">
            <v>5067782</v>
          </cell>
          <cell r="AC262">
            <v>4550197</v>
          </cell>
          <cell r="AD262">
            <v>4313810</v>
          </cell>
          <cell r="AE262">
            <v>4628897</v>
          </cell>
          <cell r="AF262">
            <v>4956866</v>
          </cell>
        </row>
        <row r="266">
          <cell r="A266" t="str">
            <v>NORTH CENTRAL REGIONActual Units:</v>
          </cell>
          <cell r="B266" t="str">
            <v>60413S</v>
          </cell>
          <cell r="C266" t="str">
            <v>NORTH CENTRAL REGION</v>
          </cell>
          <cell r="D266" t="str">
            <v>Actual Units:</v>
          </cell>
          <cell r="E266">
            <v>480</v>
          </cell>
          <cell r="F266">
            <v>487</v>
          </cell>
          <cell r="G266">
            <v>500</v>
          </cell>
          <cell r="H266">
            <v>500</v>
          </cell>
          <cell r="I266">
            <v>598</v>
          </cell>
          <cell r="J266">
            <v>656</v>
          </cell>
          <cell r="K266">
            <v>639</v>
          </cell>
          <cell r="L266">
            <v>610</v>
          </cell>
          <cell r="M266">
            <v>596</v>
          </cell>
          <cell r="N266">
            <v>560</v>
          </cell>
          <cell r="O266">
            <v>633</v>
          </cell>
          <cell r="P266">
            <v>603</v>
          </cell>
          <cell r="S266">
            <v>6862</v>
          </cell>
          <cell r="U266">
            <v>480</v>
          </cell>
          <cell r="V266">
            <v>967</v>
          </cell>
          <cell r="W266">
            <v>1467</v>
          </cell>
          <cell r="X266">
            <v>1967</v>
          </cell>
          <cell r="Y266">
            <v>2565</v>
          </cell>
          <cell r="Z266">
            <v>3221</v>
          </cell>
          <cell r="AA266">
            <v>3860</v>
          </cell>
          <cell r="AB266">
            <v>4470</v>
          </cell>
          <cell r="AC266">
            <v>5066</v>
          </cell>
          <cell r="AD266">
            <v>5626</v>
          </cell>
          <cell r="AE266">
            <v>6259</v>
          </cell>
          <cell r="AF266">
            <v>6862</v>
          </cell>
        </row>
        <row r="267">
          <cell r="A267" t="str">
            <v>SOUTH CENTRAL REGIONActual Units:</v>
          </cell>
          <cell r="B267" t="str">
            <v>60568S</v>
          </cell>
          <cell r="C267" t="str">
            <v>SOUTH CENTRAL REGION</v>
          </cell>
          <cell r="D267" t="str">
            <v>Actual Units:</v>
          </cell>
          <cell r="E267">
            <v>1019</v>
          </cell>
          <cell r="F267">
            <v>1554</v>
          </cell>
          <cell r="G267">
            <v>1295</v>
          </cell>
          <cell r="H267">
            <v>1351</v>
          </cell>
          <cell r="I267">
            <v>1343</v>
          </cell>
          <cell r="J267">
            <v>1197</v>
          </cell>
          <cell r="K267">
            <v>1364</v>
          </cell>
          <cell r="L267">
            <v>1162</v>
          </cell>
          <cell r="M267">
            <v>1195</v>
          </cell>
          <cell r="N267">
            <v>1158</v>
          </cell>
          <cell r="O267">
            <v>1411</v>
          </cell>
          <cell r="P267">
            <v>1280</v>
          </cell>
          <cell r="S267">
            <v>15329</v>
          </cell>
          <cell r="U267">
            <v>1019</v>
          </cell>
          <cell r="V267">
            <v>2573</v>
          </cell>
          <cell r="W267">
            <v>3868</v>
          </cell>
          <cell r="X267">
            <v>5219</v>
          </cell>
          <cell r="Y267">
            <v>6562</v>
          </cell>
          <cell r="Z267">
            <v>7759</v>
          </cell>
          <cell r="AA267">
            <v>9123</v>
          </cell>
          <cell r="AB267">
            <v>10285</v>
          </cell>
          <cell r="AC267">
            <v>11480</v>
          </cell>
          <cell r="AD267">
            <v>12638</v>
          </cell>
          <cell r="AE267">
            <v>14049</v>
          </cell>
          <cell r="AF267">
            <v>15329</v>
          </cell>
        </row>
        <row r="268">
          <cell r="A268" t="str">
            <v>NORTH COASTAL REGIONActual Units:</v>
          </cell>
          <cell r="B268" t="str">
            <v>60379S</v>
          </cell>
          <cell r="C268" t="str">
            <v>NORTH COASTAL REGION</v>
          </cell>
          <cell r="D268" t="str">
            <v>Actual Units:</v>
          </cell>
          <cell r="E268">
            <v>326</v>
          </cell>
          <cell r="F268">
            <v>347</v>
          </cell>
          <cell r="G268">
            <v>361</v>
          </cell>
          <cell r="H268">
            <v>308</v>
          </cell>
          <cell r="I268">
            <v>356</v>
          </cell>
          <cell r="J268">
            <v>337</v>
          </cell>
          <cell r="K268">
            <v>350</v>
          </cell>
          <cell r="L268">
            <v>356</v>
          </cell>
          <cell r="M268">
            <v>336</v>
          </cell>
          <cell r="N268">
            <v>353</v>
          </cell>
          <cell r="O268">
            <v>447</v>
          </cell>
          <cell r="P268">
            <v>338</v>
          </cell>
          <cell r="S268">
            <v>4215</v>
          </cell>
          <cell r="U268">
            <v>326</v>
          </cell>
          <cell r="V268">
            <v>673</v>
          </cell>
          <cell r="W268">
            <v>1034</v>
          </cell>
          <cell r="X268">
            <v>1342</v>
          </cell>
          <cell r="Y268">
            <v>1698</v>
          </cell>
          <cell r="Z268">
            <v>2035</v>
          </cell>
          <cell r="AA268">
            <v>2385</v>
          </cell>
          <cell r="AB268">
            <v>2741</v>
          </cell>
          <cell r="AC268">
            <v>3077</v>
          </cell>
          <cell r="AD268">
            <v>3430</v>
          </cell>
          <cell r="AE268">
            <v>3877</v>
          </cell>
          <cell r="AF268">
            <v>4215</v>
          </cell>
        </row>
        <row r="269">
          <cell r="A269" t="str">
            <v>SOUTH COASTAL REGIONActual Units:</v>
          </cell>
          <cell r="B269" t="str">
            <v>60445S</v>
          </cell>
          <cell r="C269" t="str">
            <v>SOUTH COASTAL REGION</v>
          </cell>
          <cell r="D269" t="str">
            <v>Actual Units:</v>
          </cell>
          <cell r="E269">
            <v>399</v>
          </cell>
          <cell r="F269">
            <v>494</v>
          </cell>
          <cell r="G269">
            <v>504</v>
          </cell>
          <cell r="H269">
            <v>520</v>
          </cell>
          <cell r="I269">
            <v>471</v>
          </cell>
          <cell r="J269">
            <v>451</v>
          </cell>
          <cell r="K269">
            <v>507</v>
          </cell>
          <cell r="L269">
            <v>450</v>
          </cell>
          <cell r="M269">
            <v>483</v>
          </cell>
          <cell r="N269">
            <v>455</v>
          </cell>
          <cell r="O269">
            <v>551</v>
          </cell>
          <cell r="P269">
            <v>483</v>
          </cell>
          <cell r="S269">
            <v>5768</v>
          </cell>
          <cell r="U269">
            <v>399</v>
          </cell>
          <cell r="V269">
            <v>893</v>
          </cell>
          <cell r="W269">
            <v>1397</v>
          </cell>
          <cell r="X269">
            <v>1917</v>
          </cell>
          <cell r="Y269">
            <v>2388</v>
          </cell>
          <cell r="Z269">
            <v>2839</v>
          </cell>
          <cell r="AA269">
            <v>3346</v>
          </cell>
          <cell r="AB269">
            <v>3796</v>
          </cell>
          <cell r="AC269">
            <v>4279</v>
          </cell>
          <cell r="AD269">
            <v>4734</v>
          </cell>
          <cell r="AE269">
            <v>5285</v>
          </cell>
          <cell r="AF269">
            <v>5768</v>
          </cell>
        </row>
        <row r="273">
          <cell r="A273" t="str">
            <v>NORTH CENTRAL REGIONActual Units:</v>
          </cell>
          <cell r="B273" t="str">
            <v>60413S</v>
          </cell>
          <cell r="C273" t="str">
            <v>NORTH CENTRAL REGION</v>
          </cell>
          <cell r="D273" t="str">
            <v>Actual Units:</v>
          </cell>
          <cell r="E273">
            <v>104</v>
          </cell>
          <cell r="F273">
            <v>115</v>
          </cell>
          <cell r="G273">
            <v>95</v>
          </cell>
          <cell r="H273">
            <v>160</v>
          </cell>
          <cell r="I273">
            <v>115</v>
          </cell>
          <cell r="J273">
            <v>105</v>
          </cell>
          <cell r="K273">
            <v>154</v>
          </cell>
          <cell r="L273">
            <v>107</v>
          </cell>
          <cell r="M273">
            <v>121</v>
          </cell>
          <cell r="N273">
            <v>100</v>
          </cell>
          <cell r="O273">
            <v>119</v>
          </cell>
          <cell r="P273">
            <v>113</v>
          </cell>
          <cell r="S273">
            <v>1408</v>
          </cell>
          <cell r="U273">
            <v>104</v>
          </cell>
          <cell r="V273">
            <v>219</v>
          </cell>
          <cell r="W273">
            <v>314</v>
          </cell>
          <cell r="X273">
            <v>474</v>
          </cell>
          <cell r="Y273">
            <v>589</v>
          </cell>
          <cell r="Z273">
            <v>694</v>
          </cell>
          <cell r="AA273">
            <v>848</v>
          </cell>
          <cell r="AB273">
            <v>955</v>
          </cell>
          <cell r="AC273">
            <v>1076</v>
          </cell>
          <cell r="AD273">
            <v>1176</v>
          </cell>
          <cell r="AE273">
            <v>1295</v>
          </cell>
          <cell r="AF273">
            <v>1408</v>
          </cell>
        </row>
        <row r="274">
          <cell r="A274" t="str">
            <v>SOUTH CENTRAL REGIONActual Units:</v>
          </cell>
          <cell r="B274" t="str">
            <v>60568S</v>
          </cell>
          <cell r="C274" t="str">
            <v>SOUTH CENTRAL REGION</v>
          </cell>
          <cell r="D274" t="str">
            <v>Actual Units:</v>
          </cell>
          <cell r="E274">
            <v>112</v>
          </cell>
          <cell r="F274">
            <v>159</v>
          </cell>
          <cell r="G274">
            <v>133</v>
          </cell>
          <cell r="H274">
            <v>168</v>
          </cell>
          <cell r="I274">
            <v>167</v>
          </cell>
          <cell r="J274">
            <v>168</v>
          </cell>
          <cell r="K274">
            <v>195</v>
          </cell>
          <cell r="L274">
            <v>140</v>
          </cell>
          <cell r="M274">
            <v>139</v>
          </cell>
          <cell r="N274">
            <v>148</v>
          </cell>
          <cell r="O274">
            <v>194</v>
          </cell>
          <cell r="P274">
            <v>173</v>
          </cell>
          <cell r="S274">
            <v>1896</v>
          </cell>
          <cell r="U274">
            <v>112</v>
          </cell>
          <cell r="V274">
            <v>271</v>
          </cell>
          <cell r="W274">
            <v>404</v>
          </cell>
          <cell r="X274">
            <v>572</v>
          </cell>
          <cell r="Y274">
            <v>739</v>
          </cell>
          <cell r="Z274">
            <v>907</v>
          </cell>
          <cell r="AA274">
            <v>1102</v>
          </cell>
          <cell r="AB274">
            <v>1242</v>
          </cell>
          <cell r="AC274">
            <v>1381</v>
          </cell>
          <cell r="AD274">
            <v>1529</v>
          </cell>
          <cell r="AE274">
            <v>1723</v>
          </cell>
          <cell r="AF274">
            <v>1896</v>
          </cell>
        </row>
        <row r="275">
          <cell r="A275" t="str">
            <v>NORTH COASTAL REGIONActual Units:</v>
          </cell>
          <cell r="B275" t="str">
            <v>60379S</v>
          </cell>
          <cell r="C275" t="str">
            <v>NORTH COASTAL REGION</v>
          </cell>
          <cell r="D275" t="str">
            <v>Actual Units:</v>
          </cell>
          <cell r="E275">
            <v>69</v>
          </cell>
          <cell r="F275">
            <v>72</v>
          </cell>
          <cell r="G275">
            <v>70</v>
          </cell>
          <cell r="H275">
            <v>78</v>
          </cell>
          <cell r="I275">
            <v>80</v>
          </cell>
          <cell r="J275">
            <v>86</v>
          </cell>
          <cell r="K275">
            <v>61</v>
          </cell>
          <cell r="L275">
            <v>65</v>
          </cell>
          <cell r="M275">
            <v>69</v>
          </cell>
          <cell r="N275">
            <v>80</v>
          </cell>
          <cell r="O275">
            <v>69</v>
          </cell>
          <cell r="P275">
            <v>52</v>
          </cell>
          <cell r="S275">
            <v>851</v>
          </cell>
          <cell r="U275">
            <v>69</v>
          </cell>
          <cell r="V275">
            <v>141</v>
          </cell>
          <cell r="W275">
            <v>211</v>
          </cell>
          <cell r="X275">
            <v>289</v>
          </cell>
          <cell r="Y275">
            <v>369</v>
          </cell>
          <cell r="Z275">
            <v>455</v>
          </cell>
          <cell r="AA275">
            <v>516</v>
          </cell>
          <cell r="AB275">
            <v>581</v>
          </cell>
          <cell r="AC275">
            <v>650</v>
          </cell>
          <cell r="AD275">
            <v>730</v>
          </cell>
          <cell r="AE275">
            <v>799</v>
          </cell>
          <cell r="AF275">
            <v>851</v>
          </cell>
        </row>
        <row r="276">
          <cell r="A276" t="str">
            <v>SOUTH COASTAL REGIONActual Units:</v>
          </cell>
          <cell r="B276" t="str">
            <v>60445S</v>
          </cell>
          <cell r="C276" t="str">
            <v>SOUTH COASTAL REGION</v>
          </cell>
          <cell r="D276" t="str">
            <v>Actual Units:</v>
          </cell>
          <cell r="E276">
            <v>153</v>
          </cell>
          <cell r="F276">
            <v>155</v>
          </cell>
          <cell r="G276">
            <v>158</v>
          </cell>
          <cell r="H276">
            <v>139</v>
          </cell>
          <cell r="I276">
            <v>167</v>
          </cell>
          <cell r="J276">
            <v>108</v>
          </cell>
          <cell r="K276">
            <v>187</v>
          </cell>
          <cell r="L276">
            <v>171</v>
          </cell>
          <cell r="M276">
            <v>143</v>
          </cell>
          <cell r="N276">
            <v>157</v>
          </cell>
          <cell r="O276">
            <v>231</v>
          </cell>
          <cell r="P276">
            <v>161</v>
          </cell>
          <cell r="S276">
            <v>1930</v>
          </cell>
          <cell r="U276">
            <v>153</v>
          </cell>
          <cell r="V276">
            <v>308</v>
          </cell>
          <cell r="W276">
            <v>466</v>
          </cell>
          <cell r="X276">
            <v>605</v>
          </cell>
          <cell r="Y276">
            <v>772</v>
          </cell>
          <cell r="Z276">
            <v>880</v>
          </cell>
          <cell r="AA276">
            <v>1067</v>
          </cell>
          <cell r="AB276">
            <v>1238</v>
          </cell>
          <cell r="AC276">
            <v>1381</v>
          </cell>
          <cell r="AD276">
            <v>1538</v>
          </cell>
          <cell r="AE276">
            <v>1769</v>
          </cell>
          <cell r="AF276">
            <v>1930</v>
          </cell>
        </row>
        <row r="280">
          <cell r="A280" t="str">
            <v>NORTH CENTRAL REGIONBudget Units:</v>
          </cell>
          <cell r="B280" t="str">
            <v>60320S</v>
          </cell>
          <cell r="C280" t="str">
            <v>NORTH CENTRAL REGION</v>
          </cell>
          <cell r="D280" t="str">
            <v>Budget Units:</v>
          </cell>
          <cell r="E280">
            <v>638.60038195488721</v>
          </cell>
          <cell r="F280">
            <v>759.46075789473684</v>
          </cell>
          <cell r="G280">
            <v>1041.4662045112782</v>
          </cell>
          <cell r="H280">
            <v>558.87596691729323</v>
          </cell>
          <cell r="I280">
            <v>840.88141353383457</v>
          </cell>
          <cell r="J280">
            <v>639.44850225563914</v>
          </cell>
          <cell r="K280">
            <v>639.44850225563914</v>
          </cell>
          <cell r="L280">
            <v>1063.7846466165415</v>
          </cell>
          <cell r="M280">
            <v>1042.31432481203</v>
          </cell>
          <cell r="N280">
            <v>478.30185864661649</v>
          </cell>
          <cell r="O280">
            <v>639.44850225563914</v>
          </cell>
          <cell r="P280">
            <v>660.98724511278192</v>
          </cell>
          <cell r="S280">
            <v>9003.0183067669168</v>
          </cell>
          <cell r="U280">
            <v>638.60038195488721</v>
          </cell>
          <cell r="V280">
            <v>1398.0611398496239</v>
          </cell>
          <cell r="W280">
            <v>2439.5273443609021</v>
          </cell>
          <cell r="X280">
            <v>2998.4033112781954</v>
          </cell>
          <cell r="Y280">
            <v>3839.2847248120297</v>
          </cell>
          <cell r="Z280">
            <v>4478.7332270676688</v>
          </cell>
          <cell r="AA280">
            <v>5118.181729323308</v>
          </cell>
          <cell r="AB280">
            <v>6181.96637593985</v>
          </cell>
          <cell r="AC280">
            <v>7224.2807007518804</v>
          </cell>
          <cell r="AD280">
            <v>7702.5825593984973</v>
          </cell>
          <cell r="AE280">
            <v>8342.0310616541356</v>
          </cell>
          <cell r="AF280">
            <v>9003.0183067669168</v>
          </cell>
        </row>
        <row r="281">
          <cell r="A281" t="str">
            <v>NORTH CENTRAL REGIONActual Units:</v>
          </cell>
          <cell r="D281" t="str">
            <v>Actual Units:</v>
          </cell>
          <cell r="E281">
            <v>584</v>
          </cell>
          <cell r="F281">
            <v>761</v>
          </cell>
          <cell r="G281">
            <v>755</v>
          </cell>
          <cell r="H281">
            <v>805</v>
          </cell>
          <cell r="I281">
            <v>862</v>
          </cell>
          <cell r="J281">
            <v>923</v>
          </cell>
          <cell r="K281">
            <v>952</v>
          </cell>
          <cell r="L281">
            <v>901</v>
          </cell>
          <cell r="M281">
            <v>875</v>
          </cell>
          <cell r="N281">
            <v>828</v>
          </cell>
          <cell r="O281">
            <v>963</v>
          </cell>
          <cell r="P281">
            <v>871</v>
          </cell>
          <cell r="S281">
            <v>10252</v>
          </cell>
          <cell r="U281">
            <v>584</v>
          </cell>
          <cell r="V281">
            <v>1345</v>
          </cell>
          <cell r="W281">
            <v>2100</v>
          </cell>
          <cell r="X281">
            <v>2905</v>
          </cell>
          <cell r="Y281">
            <v>3767</v>
          </cell>
          <cell r="Z281">
            <v>4690</v>
          </cell>
          <cell r="AA281">
            <v>5642</v>
          </cell>
          <cell r="AB281">
            <v>6543</v>
          </cell>
          <cell r="AC281">
            <v>7418</v>
          </cell>
          <cell r="AD281">
            <v>8246</v>
          </cell>
          <cell r="AE281">
            <v>9209</v>
          </cell>
          <cell r="AF281">
            <v>10080</v>
          </cell>
        </row>
        <row r="282">
          <cell r="A282" t="str">
            <v>NORTH CENTRAL REGIONVolume Variance $: Fav/(Unfav)</v>
          </cell>
          <cell r="D282" t="str">
            <v>Volume Variance $: Fav/(Unfav)</v>
          </cell>
          <cell r="E282">
            <v>54.600381954887212</v>
          </cell>
          <cell r="F282">
            <v>-1.5392421052631562</v>
          </cell>
          <cell r="G282">
            <v>286.46620451127819</v>
          </cell>
          <cell r="H282">
            <v>-246.12403308270677</v>
          </cell>
          <cell r="I282">
            <v>-21.118586466165425</v>
          </cell>
          <cell r="J282">
            <v>-283.55149774436086</v>
          </cell>
          <cell r="K282">
            <v>-312.55149774436086</v>
          </cell>
          <cell r="L282">
            <v>162.78464661654152</v>
          </cell>
          <cell r="M282">
            <v>167.31432481203001</v>
          </cell>
          <cell r="N282">
            <v>-349.69814135338351</v>
          </cell>
          <cell r="O282">
            <v>-323.55149774436086</v>
          </cell>
          <cell r="P282">
            <v>-210.01275488721808</v>
          </cell>
          <cell r="S282">
            <v>-1248.9816932330832</v>
          </cell>
          <cell r="U282">
            <v>54.600381954887212</v>
          </cell>
          <cell r="V282">
            <v>53.061139849624055</v>
          </cell>
          <cell r="W282">
            <v>339.52734436090225</v>
          </cell>
          <cell r="X282">
            <v>93.403311278195474</v>
          </cell>
          <cell r="Y282">
            <v>72.284724812030049</v>
          </cell>
          <cell r="Z282">
            <v>-211.26677293233081</v>
          </cell>
          <cell r="AA282">
            <v>-523.81827067669167</v>
          </cell>
          <cell r="AB282">
            <v>-361.03362406015015</v>
          </cell>
          <cell r="AC282">
            <v>-193.71929924812014</v>
          </cell>
          <cell r="AD282">
            <v>-543.41744060150359</v>
          </cell>
          <cell r="AE282">
            <v>-866.96893834586444</v>
          </cell>
          <cell r="AF282">
            <v>-1076.9816932330825</v>
          </cell>
        </row>
        <row r="283">
          <cell r="A283" t="str">
            <v>SOUTH CENTRAL REGIONBudget Units:</v>
          </cell>
          <cell r="B283" t="str">
            <v>60412S</v>
          </cell>
          <cell r="C283" t="str">
            <v>SOUTH CENTRAL REGION</v>
          </cell>
          <cell r="D283" t="str">
            <v>Budget Units:</v>
          </cell>
          <cell r="E283">
            <v>862.98871578947376</v>
          </cell>
          <cell r="F283">
            <v>965.20608721804501</v>
          </cell>
          <cell r="G283">
            <v>965.20608721804501</v>
          </cell>
          <cell r="H283">
            <v>1070.3002195488721</v>
          </cell>
          <cell r="I283">
            <v>1070.3002195488721</v>
          </cell>
          <cell r="J283">
            <v>1172.5160872180452</v>
          </cell>
          <cell r="K283">
            <v>1274.7335278195487</v>
          </cell>
          <cell r="L283">
            <v>1502.2742075187971</v>
          </cell>
          <cell r="M283">
            <v>1376.9501473684211</v>
          </cell>
          <cell r="N283">
            <v>1172.5160872180452</v>
          </cell>
          <cell r="O283">
            <v>1172.5160872180452</v>
          </cell>
          <cell r="P283">
            <v>889.20510977443621</v>
          </cell>
          <cell r="S283">
            <v>13494.712583458648</v>
          </cell>
          <cell r="U283">
            <v>862.98871578947376</v>
          </cell>
          <cell r="V283">
            <v>1828.1948030075187</v>
          </cell>
          <cell r="W283">
            <v>2793.4008902255637</v>
          </cell>
          <cell r="X283">
            <v>3863.7011097744357</v>
          </cell>
          <cell r="Y283">
            <v>4934.0013293233078</v>
          </cell>
          <cell r="Z283">
            <v>6106.5174165413528</v>
          </cell>
          <cell r="AA283">
            <v>7381.2509443609015</v>
          </cell>
          <cell r="AB283">
            <v>8883.5251518796977</v>
          </cell>
          <cell r="AC283">
            <v>10260.475299248119</v>
          </cell>
          <cell r="AD283">
            <v>11432.991386466165</v>
          </cell>
          <cell r="AE283">
            <v>12605.507473684211</v>
          </cell>
          <cell r="AF283">
            <v>13494.712583458648</v>
          </cell>
        </row>
        <row r="284">
          <cell r="A284" t="str">
            <v>SOUTH CENTRAL REGIONActual Units:</v>
          </cell>
          <cell r="D284" t="str">
            <v>Actual Units:</v>
          </cell>
          <cell r="E284">
            <v>1131</v>
          </cell>
          <cell r="F284">
            <v>1716</v>
          </cell>
          <cell r="G284">
            <v>1430</v>
          </cell>
          <cell r="H284">
            <v>1528</v>
          </cell>
          <cell r="I284">
            <v>1517</v>
          </cell>
          <cell r="J284">
            <v>1370</v>
          </cell>
          <cell r="K284">
            <v>1561</v>
          </cell>
          <cell r="L284">
            <v>1310</v>
          </cell>
          <cell r="M284">
            <v>1335</v>
          </cell>
          <cell r="N284">
            <v>1307</v>
          </cell>
          <cell r="O284">
            <v>1609</v>
          </cell>
          <cell r="P284">
            <v>1457</v>
          </cell>
          <cell r="S284">
            <v>17275</v>
          </cell>
          <cell r="U284">
            <v>1131</v>
          </cell>
          <cell r="V284">
            <v>2847</v>
          </cell>
          <cell r="W284">
            <v>4277</v>
          </cell>
          <cell r="X284">
            <v>5805</v>
          </cell>
          <cell r="Y284">
            <v>7322</v>
          </cell>
          <cell r="Z284">
            <v>8692</v>
          </cell>
          <cell r="AA284">
            <v>10253</v>
          </cell>
          <cell r="AB284">
            <v>11563</v>
          </cell>
          <cell r="AC284">
            <v>12898</v>
          </cell>
          <cell r="AD284">
            <v>14205</v>
          </cell>
          <cell r="AE284">
            <v>15814</v>
          </cell>
          <cell r="AF284">
            <v>17271</v>
          </cell>
        </row>
        <row r="285">
          <cell r="A285" t="str">
            <v>SOUTH CENTRAL REGIONVolume Variance $: Fav/(Unfav)</v>
          </cell>
          <cell r="D285" t="str">
            <v>Volume Variance $: Fav/(Unfav)</v>
          </cell>
          <cell r="E285">
            <v>-268.01128421052624</v>
          </cell>
          <cell r="F285">
            <v>-750.79391278195499</v>
          </cell>
          <cell r="G285">
            <v>-464.79391278195499</v>
          </cell>
          <cell r="H285">
            <v>-457.69978045112794</v>
          </cell>
          <cell r="I285">
            <v>-446.69978045112794</v>
          </cell>
          <cell r="J285">
            <v>-197.48391278195481</v>
          </cell>
          <cell r="K285">
            <v>-286.26647218045127</v>
          </cell>
          <cell r="L285">
            <v>192.27420751879708</v>
          </cell>
          <cell r="M285">
            <v>41.950147368421085</v>
          </cell>
          <cell r="N285">
            <v>-134.48391278195481</v>
          </cell>
          <cell r="O285">
            <v>-436.48391278195481</v>
          </cell>
          <cell r="P285">
            <v>-567.79489022556379</v>
          </cell>
          <cell r="S285">
            <v>-3780.2874165413523</v>
          </cell>
          <cell r="U285">
            <v>-268.01128421052624</v>
          </cell>
          <cell r="V285">
            <v>-1018.8051969924812</v>
          </cell>
          <cell r="W285">
            <v>-1483.5991097744363</v>
          </cell>
          <cell r="X285">
            <v>-1941.2988902255643</v>
          </cell>
          <cell r="Y285">
            <v>-2387.9986706766922</v>
          </cell>
          <cell r="Z285">
            <v>-2585.4825834586472</v>
          </cell>
          <cell r="AA285">
            <v>-2871.7490556390985</v>
          </cell>
          <cell r="AB285">
            <v>-2679.4748481203014</v>
          </cell>
          <cell r="AC285">
            <v>-2637.5247007518801</v>
          </cell>
          <cell r="AD285">
            <v>-2772.0086135338352</v>
          </cell>
          <cell r="AE285">
            <v>-3208.4925263157902</v>
          </cell>
          <cell r="AF285">
            <v>-3776.2874165413541</v>
          </cell>
        </row>
        <row r="286">
          <cell r="A286" t="str">
            <v>SOUTH COASTAL REGIONBudget Units:</v>
          </cell>
          <cell r="B286" t="str">
            <v>60379S</v>
          </cell>
          <cell r="C286" t="str">
            <v>SOUTH COASTAL REGION</v>
          </cell>
          <cell r="D286" t="str">
            <v>Budget Units:</v>
          </cell>
          <cell r="E286">
            <v>361.46264476473459</v>
          </cell>
          <cell r="F286">
            <v>415.86836841403607</v>
          </cell>
          <cell r="G286">
            <v>392.19393232381054</v>
          </cell>
          <cell r="H286">
            <v>424.55460875801265</v>
          </cell>
          <cell r="I286">
            <v>424.55460875801265</v>
          </cell>
          <cell r="J286">
            <v>455.30862880123715</v>
          </cell>
          <cell r="K286">
            <v>509.69329981895976</v>
          </cell>
          <cell r="L286">
            <v>624.62089354639488</v>
          </cell>
          <cell r="M286">
            <v>540.42465294489114</v>
          </cell>
          <cell r="N286">
            <v>455.28671376364321</v>
          </cell>
          <cell r="O286">
            <v>455.28682428995899</v>
          </cell>
          <cell r="P286">
            <v>440.35968697420356</v>
          </cell>
          <cell r="S286">
            <v>5499.6148631578953</v>
          </cell>
          <cell r="U286">
            <v>361.46264476473459</v>
          </cell>
          <cell r="V286">
            <v>777.33101317877072</v>
          </cell>
          <cell r="W286">
            <v>1169.5249455025812</v>
          </cell>
          <cell r="X286">
            <v>1594.0795542605938</v>
          </cell>
          <cell r="Y286">
            <v>2018.6341630186064</v>
          </cell>
          <cell r="Z286">
            <v>2473.9427918198435</v>
          </cell>
          <cell r="AA286">
            <v>2983.636091638803</v>
          </cell>
          <cell r="AB286">
            <v>3608.2569851851977</v>
          </cell>
          <cell r="AC286">
            <v>4148.6816381300887</v>
          </cell>
          <cell r="AD286">
            <v>4603.9683518937318</v>
          </cell>
          <cell r="AE286">
            <v>5059.2551761836912</v>
          </cell>
          <cell r="AF286">
            <v>5499.6148631578944</v>
          </cell>
        </row>
        <row r="287">
          <cell r="A287" t="str">
            <v>SOUTH COASTAL REGIONActual Units:</v>
          </cell>
          <cell r="D287" t="str">
            <v>Actual Units:</v>
          </cell>
          <cell r="E287">
            <v>395</v>
          </cell>
          <cell r="F287">
            <v>387</v>
          </cell>
          <cell r="G287">
            <v>373</v>
          </cell>
          <cell r="H287">
            <v>363</v>
          </cell>
          <cell r="I287">
            <v>346</v>
          </cell>
          <cell r="J287">
            <v>288</v>
          </cell>
          <cell r="K287">
            <v>386</v>
          </cell>
          <cell r="L287">
            <v>305</v>
          </cell>
          <cell r="M287">
            <v>339</v>
          </cell>
          <cell r="N287">
            <v>325</v>
          </cell>
          <cell r="O287">
            <v>466</v>
          </cell>
          <cell r="P287">
            <v>365</v>
          </cell>
          <cell r="S287">
            <v>4258</v>
          </cell>
          <cell r="U287">
            <v>395</v>
          </cell>
          <cell r="V287">
            <v>782</v>
          </cell>
          <cell r="W287">
            <v>1155</v>
          </cell>
          <cell r="X287">
            <v>1518</v>
          </cell>
          <cell r="Y287">
            <v>1864</v>
          </cell>
          <cell r="Z287">
            <v>2152</v>
          </cell>
          <cell r="AA287">
            <v>2538</v>
          </cell>
          <cell r="AB287">
            <v>2843</v>
          </cell>
          <cell r="AC287">
            <v>3182</v>
          </cell>
          <cell r="AD287">
            <v>3507</v>
          </cell>
          <cell r="AE287">
            <v>3973</v>
          </cell>
          <cell r="AF287">
            <v>4338</v>
          </cell>
        </row>
        <row r="288">
          <cell r="A288" t="str">
            <v>SOUTH COASTAL REGIONVolume Variance $: Fav/(Unfav)</v>
          </cell>
          <cell r="D288" t="str">
            <v>Volume Variance $: Fav/(Unfav)</v>
          </cell>
          <cell r="E288">
            <v>-33.537355235265409</v>
          </cell>
          <cell r="F288">
            <v>28.86836841403607</v>
          </cell>
          <cell r="G288">
            <v>19.193932323810543</v>
          </cell>
          <cell r="H288">
            <v>61.554608758012648</v>
          </cell>
          <cell r="I288">
            <v>78.554608758012648</v>
          </cell>
          <cell r="J288">
            <v>167.30862880123715</v>
          </cell>
          <cell r="K288">
            <v>123.69329981895976</v>
          </cell>
          <cell r="L288">
            <v>319.62089354639488</v>
          </cell>
          <cell r="M288">
            <v>201.42465294489114</v>
          </cell>
          <cell r="N288">
            <v>130.28671376364321</v>
          </cell>
          <cell r="O288">
            <v>-10.713175710041014</v>
          </cell>
          <cell r="P288">
            <v>75.359686974203555</v>
          </cell>
          <cell r="S288">
            <v>1241.6148631578953</v>
          </cell>
          <cell r="U288">
            <v>-33.537355235265409</v>
          </cell>
          <cell r="V288">
            <v>-4.6689868212293391</v>
          </cell>
          <cell r="W288">
            <v>14.524945502581204</v>
          </cell>
          <cell r="X288">
            <v>76.079554260593852</v>
          </cell>
          <cell r="Y288">
            <v>154.6341630186065</v>
          </cell>
          <cell r="Z288">
            <v>321.94279181984365</v>
          </cell>
          <cell r="AA288">
            <v>445.63609163880341</v>
          </cell>
          <cell r="AB288">
            <v>765.25698518519835</v>
          </cell>
          <cell r="AC288">
            <v>966.68163813008948</v>
          </cell>
          <cell r="AD288">
            <v>1096.9683518937327</v>
          </cell>
          <cell r="AE288">
            <v>1086.2551761836917</v>
          </cell>
          <cell r="AF288">
            <v>1161.6148631578953</v>
          </cell>
        </row>
        <row r="289">
          <cell r="A289" t="str">
            <v>NORTH COASTAL REGIONBudget Units:</v>
          </cell>
          <cell r="B289" t="str">
            <v>60445S</v>
          </cell>
          <cell r="C289" t="str">
            <v>NORTH COASTAL REGION</v>
          </cell>
          <cell r="D289" t="str">
            <v>Budget Units:</v>
          </cell>
          <cell r="E289">
            <v>332.23864170143088</v>
          </cell>
          <cell r="F289">
            <v>365.56498045814436</v>
          </cell>
          <cell r="G289">
            <v>358.27400301453531</v>
          </cell>
          <cell r="H289">
            <v>386.12948898634835</v>
          </cell>
          <cell r="I289">
            <v>386.12948898634835</v>
          </cell>
          <cell r="J289">
            <v>412.17079977019154</v>
          </cell>
          <cell r="K289">
            <v>445.49026108329593</v>
          </cell>
          <cell r="L289">
            <v>556.9563838972141</v>
          </cell>
          <cell r="M289">
            <v>471.52555682954494</v>
          </cell>
          <cell r="N289">
            <v>412.16403285289829</v>
          </cell>
          <cell r="O289">
            <v>412.16478473259752</v>
          </cell>
          <cell r="P289">
            <v>400.89525137166106</v>
          </cell>
          <cell r="S289">
            <v>4939.7036736842101</v>
          </cell>
          <cell r="U289">
            <v>332.23864170143088</v>
          </cell>
          <cell r="V289">
            <v>697.8036221595753</v>
          </cell>
          <cell r="W289">
            <v>1056.0776251741106</v>
          </cell>
          <cell r="X289">
            <v>1442.207114160459</v>
          </cell>
          <cell r="Y289">
            <v>1828.3366031468074</v>
          </cell>
          <cell r="Z289">
            <v>2240.5074029169991</v>
          </cell>
          <cell r="AA289">
            <v>2685.9976640002951</v>
          </cell>
          <cell r="AB289">
            <v>3242.9540478975091</v>
          </cell>
          <cell r="AC289">
            <v>3714.4796047270538</v>
          </cell>
          <cell r="AD289">
            <v>4126.6436375799522</v>
          </cell>
          <cell r="AE289">
            <v>4538.8084223125497</v>
          </cell>
          <cell r="AF289">
            <v>4939.703673684211</v>
          </cell>
        </row>
        <row r="290">
          <cell r="A290" t="str">
            <v>NORTH COASTAL REGIONActual Units:</v>
          </cell>
          <cell r="D290" t="str">
            <v>Actual Units:</v>
          </cell>
          <cell r="E290">
            <v>552</v>
          </cell>
          <cell r="F290">
            <v>534</v>
          </cell>
          <cell r="G290">
            <v>573</v>
          </cell>
          <cell r="H290">
            <v>554</v>
          </cell>
          <cell r="I290">
            <v>593</v>
          </cell>
          <cell r="J290">
            <v>542</v>
          </cell>
          <cell r="K290">
            <v>576</v>
          </cell>
          <cell r="L290">
            <v>566</v>
          </cell>
          <cell r="M290">
            <v>550</v>
          </cell>
          <cell r="N290">
            <v>569</v>
          </cell>
          <cell r="O290">
            <v>632</v>
          </cell>
          <cell r="P290">
            <v>526</v>
          </cell>
          <cell r="S290">
            <v>6687</v>
          </cell>
          <cell r="U290">
            <v>552</v>
          </cell>
          <cell r="V290">
            <v>1086</v>
          </cell>
          <cell r="W290">
            <v>1659</v>
          </cell>
          <cell r="X290">
            <v>2213</v>
          </cell>
          <cell r="Y290">
            <v>2806</v>
          </cell>
          <cell r="Z290">
            <v>3348</v>
          </cell>
          <cell r="AA290">
            <v>3924</v>
          </cell>
          <cell r="AB290">
            <v>4490</v>
          </cell>
          <cell r="AC290">
            <v>5040</v>
          </cell>
          <cell r="AD290">
            <v>5609</v>
          </cell>
          <cell r="AE290">
            <v>6241</v>
          </cell>
          <cell r="AF290">
            <v>6767</v>
          </cell>
        </row>
        <row r="291">
          <cell r="A291" t="str">
            <v>NORTH COASTAL REGIONVolume Variance $: Fav/(Unfav)</v>
          </cell>
          <cell r="D291" t="str">
            <v>Volume Variance $: Fav/(Unfav)</v>
          </cell>
          <cell r="E291">
            <v>-219.76135829856912</v>
          </cell>
          <cell r="F291">
            <v>-168.43501954185564</v>
          </cell>
          <cell r="G291">
            <v>-214.72599698546469</v>
          </cell>
          <cell r="H291">
            <v>-167.87051101365165</v>
          </cell>
          <cell r="I291">
            <v>-206.87051101365165</v>
          </cell>
          <cell r="J291">
            <v>-129.82920022980846</v>
          </cell>
          <cell r="K291">
            <v>-130.50973891670407</v>
          </cell>
          <cell r="L291">
            <v>-9.0436161027859043</v>
          </cell>
          <cell r="M291">
            <v>-78.474443170455061</v>
          </cell>
          <cell r="N291">
            <v>-156.83596714710171</v>
          </cell>
          <cell r="O291">
            <v>-219.83521526740248</v>
          </cell>
          <cell r="P291">
            <v>-125.10474862833894</v>
          </cell>
          <cell r="S291">
            <v>-1747.2963263157899</v>
          </cell>
          <cell r="U291">
            <v>-219.76135829856912</v>
          </cell>
          <cell r="V291">
            <v>-388.19637784042476</v>
          </cell>
          <cell r="W291">
            <v>-602.92237482588939</v>
          </cell>
          <cell r="X291">
            <v>-770.79288583954099</v>
          </cell>
          <cell r="Y291">
            <v>-977.66339685319258</v>
          </cell>
          <cell r="Z291">
            <v>-1107.4925970830011</v>
          </cell>
          <cell r="AA291">
            <v>-1238.0023359997051</v>
          </cell>
          <cell r="AB291">
            <v>-1247.0459521024909</v>
          </cell>
          <cell r="AC291">
            <v>-1325.520395272946</v>
          </cell>
          <cell r="AD291">
            <v>-1482.3563624200476</v>
          </cell>
          <cell r="AE291">
            <v>-1702.19157768745</v>
          </cell>
          <cell r="AF291">
            <v>-1827.296326315789</v>
          </cell>
        </row>
        <row r="295">
          <cell r="A295" t="str">
            <v>NORTH CENTRAL REGIONActual Units:</v>
          </cell>
          <cell r="B295" t="str">
            <v>60320S</v>
          </cell>
          <cell r="C295" t="str">
            <v>NORTH CENTRAL REGION</v>
          </cell>
          <cell r="D295" t="str">
            <v>Actual Units:</v>
          </cell>
          <cell r="E295">
            <v>796</v>
          </cell>
          <cell r="F295">
            <v>1052</v>
          </cell>
          <cell r="G295">
            <v>1046</v>
          </cell>
          <cell r="H295">
            <v>839</v>
          </cell>
          <cell r="I295">
            <v>924</v>
          </cell>
          <cell r="J295">
            <v>767</v>
          </cell>
          <cell r="K295">
            <v>662</v>
          </cell>
          <cell r="L295">
            <v>738</v>
          </cell>
          <cell r="M295">
            <v>768</v>
          </cell>
          <cell r="N295">
            <v>734</v>
          </cell>
          <cell r="O295">
            <v>752</v>
          </cell>
          <cell r="P295">
            <v>735</v>
          </cell>
          <cell r="S295">
            <v>9813</v>
          </cell>
          <cell r="U295">
            <v>796</v>
          </cell>
          <cell r="V295">
            <v>1848</v>
          </cell>
          <cell r="W295">
            <v>2894</v>
          </cell>
          <cell r="X295">
            <v>3733</v>
          </cell>
          <cell r="Y295">
            <v>4657</v>
          </cell>
          <cell r="Z295">
            <v>5424</v>
          </cell>
          <cell r="AA295">
            <v>6086</v>
          </cell>
          <cell r="AB295">
            <v>6824</v>
          </cell>
          <cell r="AC295">
            <v>7592</v>
          </cell>
          <cell r="AD295">
            <v>8326</v>
          </cell>
          <cell r="AE295">
            <v>9078</v>
          </cell>
          <cell r="AF295">
            <v>9813</v>
          </cell>
        </row>
        <row r="296">
          <cell r="A296" t="str">
            <v>SOUTH CENTRAL REGIONActual Units:</v>
          </cell>
          <cell r="B296" t="str">
            <v>60412S</v>
          </cell>
          <cell r="C296" t="str">
            <v>SOUTH CENTRAL REGION</v>
          </cell>
          <cell r="D296" t="str">
            <v>Actual Units:</v>
          </cell>
          <cell r="E296">
            <v>1057</v>
          </cell>
          <cell r="F296">
            <v>1022</v>
          </cell>
          <cell r="G296">
            <v>1130</v>
          </cell>
          <cell r="H296">
            <v>1044</v>
          </cell>
          <cell r="I296">
            <v>1145</v>
          </cell>
          <cell r="J296">
            <v>1116</v>
          </cell>
          <cell r="K296">
            <v>1076</v>
          </cell>
          <cell r="L296">
            <v>1139</v>
          </cell>
          <cell r="M296">
            <v>1014</v>
          </cell>
          <cell r="N296">
            <v>1323</v>
          </cell>
          <cell r="O296">
            <v>1293</v>
          </cell>
          <cell r="P296">
            <v>1449</v>
          </cell>
          <cell r="S296">
            <v>13808</v>
          </cell>
          <cell r="U296">
            <v>1057</v>
          </cell>
          <cell r="V296">
            <v>2079</v>
          </cell>
          <cell r="W296">
            <v>3209</v>
          </cell>
          <cell r="X296">
            <v>4253</v>
          </cell>
          <cell r="Y296">
            <v>5398</v>
          </cell>
          <cell r="Z296">
            <v>6514</v>
          </cell>
          <cell r="AA296">
            <v>7590</v>
          </cell>
          <cell r="AB296">
            <v>8729</v>
          </cell>
          <cell r="AC296">
            <v>9743</v>
          </cell>
          <cell r="AD296">
            <v>11066</v>
          </cell>
          <cell r="AE296">
            <v>12359</v>
          </cell>
          <cell r="AF296">
            <v>13808</v>
          </cell>
        </row>
        <row r="297">
          <cell r="A297" t="str">
            <v>SOUTH COASTAL REGIONActual Units:</v>
          </cell>
          <cell r="B297" t="str">
            <v>60379S</v>
          </cell>
          <cell r="C297" t="str">
            <v>SOUTH COASTAL REGION</v>
          </cell>
          <cell r="D297" t="str">
            <v>Actual Units:</v>
          </cell>
          <cell r="E297">
            <v>518</v>
          </cell>
          <cell r="F297">
            <v>724</v>
          </cell>
          <cell r="G297">
            <v>842</v>
          </cell>
          <cell r="H297">
            <v>711</v>
          </cell>
          <cell r="I297">
            <v>655</v>
          </cell>
          <cell r="J297">
            <v>696</v>
          </cell>
          <cell r="K297">
            <v>633</v>
          </cell>
          <cell r="L297">
            <v>640</v>
          </cell>
          <cell r="M297">
            <v>583</v>
          </cell>
          <cell r="N297">
            <v>493</v>
          </cell>
          <cell r="O297">
            <v>571</v>
          </cell>
          <cell r="P297">
            <v>396</v>
          </cell>
          <cell r="S297">
            <v>7462</v>
          </cell>
          <cell r="U297">
            <v>518</v>
          </cell>
          <cell r="V297">
            <v>1242</v>
          </cell>
          <cell r="W297">
            <v>2084</v>
          </cell>
          <cell r="X297">
            <v>2795</v>
          </cell>
          <cell r="Y297">
            <v>3450</v>
          </cell>
          <cell r="Z297">
            <v>4146</v>
          </cell>
          <cell r="AA297">
            <v>4779</v>
          </cell>
          <cell r="AB297">
            <v>5419</v>
          </cell>
          <cell r="AC297">
            <v>6002</v>
          </cell>
          <cell r="AD297">
            <v>6495</v>
          </cell>
          <cell r="AE297">
            <v>7066</v>
          </cell>
          <cell r="AF297">
            <v>7462</v>
          </cell>
        </row>
        <row r="298">
          <cell r="A298" t="str">
            <v>NORTH COASTAL REGIONActual Units:</v>
          </cell>
          <cell r="B298" t="str">
            <v>60445S</v>
          </cell>
          <cell r="C298" t="str">
            <v>NORTH COASTAL REGION</v>
          </cell>
          <cell r="D298" t="str">
            <v>Actual Units:</v>
          </cell>
          <cell r="E298">
            <v>92</v>
          </cell>
          <cell r="F298">
            <v>78</v>
          </cell>
          <cell r="G298">
            <v>138</v>
          </cell>
          <cell r="H298">
            <v>157</v>
          </cell>
          <cell r="I298">
            <v>533</v>
          </cell>
          <cell r="J298">
            <v>540</v>
          </cell>
          <cell r="K298">
            <v>407</v>
          </cell>
          <cell r="L298">
            <v>546</v>
          </cell>
          <cell r="M298">
            <v>478</v>
          </cell>
          <cell r="N298">
            <v>499</v>
          </cell>
          <cell r="O298">
            <v>569</v>
          </cell>
          <cell r="P298">
            <v>443</v>
          </cell>
          <cell r="S298">
            <v>4480</v>
          </cell>
          <cell r="U298">
            <v>92</v>
          </cell>
          <cell r="V298">
            <v>170</v>
          </cell>
          <cell r="W298">
            <v>308</v>
          </cell>
          <cell r="X298">
            <v>465</v>
          </cell>
          <cell r="Y298">
            <v>998</v>
          </cell>
          <cell r="Z298">
            <v>1538</v>
          </cell>
          <cell r="AA298">
            <v>1945</v>
          </cell>
          <cell r="AB298">
            <v>2491</v>
          </cell>
          <cell r="AC298">
            <v>2969</v>
          </cell>
          <cell r="AD298">
            <v>3468</v>
          </cell>
          <cell r="AE298">
            <v>4037</v>
          </cell>
          <cell r="AF298">
            <v>4480</v>
          </cell>
        </row>
        <row r="303">
          <cell r="A303" t="str">
            <v>NORTH CENTRAL REGIONBudget:</v>
          </cell>
          <cell r="B303" t="str">
            <v>60320S</v>
          </cell>
          <cell r="C303" t="str">
            <v>NORTH CENTRAL REGION</v>
          </cell>
          <cell r="D303" t="str">
            <v>Budget:</v>
          </cell>
          <cell r="E303">
            <v>29167</v>
          </cell>
          <cell r="F303">
            <v>29167</v>
          </cell>
          <cell r="G303">
            <v>29167</v>
          </cell>
          <cell r="H303">
            <v>29167</v>
          </cell>
          <cell r="I303">
            <v>29167</v>
          </cell>
          <cell r="J303">
            <v>29167</v>
          </cell>
          <cell r="K303">
            <v>29167</v>
          </cell>
          <cell r="L303">
            <v>29167</v>
          </cell>
          <cell r="M303">
            <v>29167</v>
          </cell>
          <cell r="N303">
            <v>29167</v>
          </cell>
          <cell r="O303">
            <v>29167</v>
          </cell>
          <cell r="P303">
            <v>29167</v>
          </cell>
          <cell r="Q303">
            <v>350000</v>
          </cell>
          <cell r="R303" t="str">
            <v>Budget:</v>
          </cell>
          <cell r="S303">
            <v>350000</v>
          </cell>
          <cell r="U303">
            <v>29167</v>
          </cell>
          <cell r="V303">
            <v>58334</v>
          </cell>
          <cell r="W303">
            <v>87501</v>
          </cell>
          <cell r="X303">
            <v>116668</v>
          </cell>
          <cell r="Y303">
            <v>145835</v>
          </cell>
          <cell r="Z303">
            <v>175002</v>
          </cell>
          <cell r="AA303">
            <v>204169</v>
          </cell>
          <cell r="AB303">
            <v>233336</v>
          </cell>
          <cell r="AC303">
            <v>262503</v>
          </cell>
          <cell r="AD303">
            <v>291670</v>
          </cell>
          <cell r="AE303">
            <v>320837</v>
          </cell>
          <cell r="AF303">
            <v>350004</v>
          </cell>
        </row>
        <row r="304">
          <cell r="A304" t="str">
            <v>NORTH CENTRAL REGIONActual:</v>
          </cell>
          <cell r="D304" t="str">
            <v>Actual:</v>
          </cell>
          <cell r="E304">
            <v>38324</v>
          </cell>
          <cell r="F304">
            <v>55080</v>
          </cell>
          <cell r="G304">
            <v>65993</v>
          </cell>
          <cell r="H304">
            <v>49480</v>
          </cell>
          <cell r="I304">
            <v>-73014</v>
          </cell>
          <cell r="J304">
            <v>40058</v>
          </cell>
          <cell r="K304">
            <v>67428</v>
          </cell>
          <cell r="L304">
            <v>12187</v>
          </cell>
          <cell r="M304">
            <v>12</v>
          </cell>
          <cell r="N304">
            <v>65111</v>
          </cell>
          <cell r="O304">
            <v>-22786</v>
          </cell>
          <cell r="P304">
            <v>146572</v>
          </cell>
          <cell r="Q304">
            <v>444444</v>
          </cell>
          <cell r="R304" t="str">
            <v>Projection:</v>
          </cell>
          <cell r="S304">
            <v>350000</v>
          </cell>
          <cell r="U304">
            <v>38324</v>
          </cell>
          <cell r="V304">
            <v>93404</v>
          </cell>
          <cell r="W304">
            <v>159397</v>
          </cell>
          <cell r="X304">
            <v>208877</v>
          </cell>
          <cell r="Y304">
            <v>135863</v>
          </cell>
          <cell r="Z304">
            <v>175921</v>
          </cell>
          <cell r="AA304">
            <v>243349</v>
          </cell>
          <cell r="AB304">
            <v>255536</v>
          </cell>
          <cell r="AC304">
            <v>255548</v>
          </cell>
          <cell r="AD304">
            <v>320659</v>
          </cell>
          <cell r="AE304">
            <v>297873</v>
          </cell>
          <cell r="AF304">
            <v>444445</v>
          </cell>
        </row>
        <row r="305">
          <cell r="A305" t="str">
            <v>NORTH CENTRAL REGIONVariance: Fav/(Unfav)</v>
          </cell>
          <cell r="D305" t="str">
            <v>Variance: Fav/(Unfav)</v>
          </cell>
          <cell r="E305">
            <v>-9157</v>
          </cell>
          <cell r="F305">
            <v>-25913</v>
          </cell>
          <cell r="G305">
            <v>-36826</v>
          </cell>
          <cell r="H305">
            <v>-20313</v>
          </cell>
          <cell r="I305">
            <v>102181</v>
          </cell>
          <cell r="J305">
            <v>-10891</v>
          </cell>
          <cell r="K305">
            <v>-38262</v>
          </cell>
          <cell r="L305">
            <v>16979</v>
          </cell>
          <cell r="M305">
            <v>29155</v>
          </cell>
          <cell r="N305">
            <v>-35944</v>
          </cell>
          <cell r="O305">
            <v>51952</v>
          </cell>
          <cell r="P305">
            <v>-117405</v>
          </cell>
          <cell r="Q305">
            <v>-94444</v>
          </cell>
          <cell r="R305" t="str">
            <v>Variance: Fav/(Unfav)</v>
          </cell>
          <cell r="S305">
            <v>0</v>
          </cell>
          <cell r="U305">
            <v>-9157</v>
          </cell>
          <cell r="V305">
            <v>-35070</v>
          </cell>
          <cell r="W305">
            <v>-71896</v>
          </cell>
          <cell r="X305">
            <v>-92209</v>
          </cell>
          <cell r="Y305">
            <v>9972</v>
          </cell>
          <cell r="Z305">
            <v>-919</v>
          </cell>
          <cell r="AA305">
            <v>-39181</v>
          </cell>
          <cell r="AB305">
            <v>-22202</v>
          </cell>
          <cell r="AC305">
            <v>6953</v>
          </cell>
          <cell r="AD305">
            <v>-28991</v>
          </cell>
          <cell r="AE305">
            <v>22961</v>
          </cell>
          <cell r="AF305">
            <v>-94444</v>
          </cell>
        </row>
        <row r="306">
          <cell r="A306" t="str">
            <v>SOUTH CENTRAL REGIONBudget:</v>
          </cell>
          <cell r="B306" t="str">
            <v>60412S</v>
          </cell>
          <cell r="C306" t="str">
            <v>SOUTH CENTRAL REGION</v>
          </cell>
          <cell r="D306" t="str">
            <v>Budget:</v>
          </cell>
          <cell r="E306">
            <v>12420</v>
          </cell>
          <cell r="F306">
            <v>13490</v>
          </cell>
          <cell r="G306">
            <v>14740</v>
          </cell>
          <cell r="H306">
            <v>11710</v>
          </cell>
          <cell r="I306">
            <v>11170</v>
          </cell>
          <cell r="J306">
            <v>11130</v>
          </cell>
          <cell r="K306">
            <v>14380</v>
          </cell>
          <cell r="L306">
            <v>12780</v>
          </cell>
          <cell r="M306">
            <v>12420</v>
          </cell>
          <cell r="N306">
            <v>12420</v>
          </cell>
          <cell r="O306">
            <v>11136</v>
          </cell>
          <cell r="P306">
            <v>12204</v>
          </cell>
          <cell r="Q306">
            <v>150000</v>
          </cell>
          <cell r="R306" t="str">
            <v>Budget:</v>
          </cell>
          <cell r="S306">
            <v>150000</v>
          </cell>
          <cell r="U306">
            <v>12420</v>
          </cell>
          <cell r="V306">
            <v>25910</v>
          </cell>
          <cell r="W306">
            <v>40650</v>
          </cell>
          <cell r="X306">
            <v>52360</v>
          </cell>
          <cell r="Y306">
            <v>63530</v>
          </cell>
          <cell r="Z306">
            <v>74660</v>
          </cell>
          <cell r="AA306">
            <v>89040</v>
          </cell>
          <cell r="AB306">
            <v>101820</v>
          </cell>
          <cell r="AC306">
            <v>114240</v>
          </cell>
          <cell r="AD306">
            <v>126660</v>
          </cell>
          <cell r="AE306">
            <v>137796</v>
          </cell>
          <cell r="AF306">
            <v>150000</v>
          </cell>
        </row>
        <row r="307">
          <cell r="A307" t="str">
            <v>SOUTH CENTRAL REGIONActual:</v>
          </cell>
          <cell r="D307" t="str">
            <v>Actual:</v>
          </cell>
          <cell r="E307">
            <v>69539</v>
          </cell>
          <cell r="F307">
            <v>34873</v>
          </cell>
          <cell r="G307">
            <v>-2056</v>
          </cell>
          <cell r="H307">
            <v>37004</v>
          </cell>
          <cell r="I307">
            <v>47778</v>
          </cell>
          <cell r="J307">
            <v>-227974</v>
          </cell>
          <cell r="K307">
            <v>39452</v>
          </cell>
          <cell r="L307">
            <v>23754</v>
          </cell>
          <cell r="M307">
            <v>16082</v>
          </cell>
          <cell r="N307">
            <v>5182</v>
          </cell>
          <cell r="O307">
            <v>77365</v>
          </cell>
          <cell r="P307">
            <v>276860</v>
          </cell>
          <cell r="Q307">
            <v>397858</v>
          </cell>
          <cell r="R307" t="str">
            <v>Projection:</v>
          </cell>
          <cell r="S307">
            <v>150000</v>
          </cell>
          <cell r="U307">
            <v>69539</v>
          </cell>
          <cell r="V307">
            <v>104412</v>
          </cell>
          <cell r="W307">
            <v>102356</v>
          </cell>
          <cell r="X307">
            <v>139360</v>
          </cell>
          <cell r="Y307">
            <v>187138</v>
          </cell>
          <cell r="Z307">
            <v>-40836</v>
          </cell>
          <cell r="AA307">
            <v>-1384</v>
          </cell>
          <cell r="AB307">
            <v>22370</v>
          </cell>
          <cell r="AC307">
            <v>38452</v>
          </cell>
          <cell r="AD307">
            <v>43634</v>
          </cell>
          <cell r="AE307">
            <v>120999</v>
          </cell>
          <cell r="AF307">
            <v>397859</v>
          </cell>
        </row>
        <row r="308">
          <cell r="A308" t="str">
            <v>SOUTH CENTRAL REGIONVariance: Fav/(Unfav)</v>
          </cell>
          <cell r="D308" t="str">
            <v>Variance: Fav/(Unfav)</v>
          </cell>
          <cell r="E308">
            <v>-57119</v>
          </cell>
          <cell r="F308">
            <v>-21383</v>
          </cell>
          <cell r="G308">
            <v>16797</v>
          </cell>
          <cell r="H308">
            <v>-25294</v>
          </cell>
          <cell r="I308">
            <v>-36608</v>
          </cell>
          <cell r="J308">
            <v>239104</v>
          </cell>
          <cell r="K308">
            <v>-25072</v>
          </cell>
          <cell r="L308">
            <v>-10973</v>
          </cell>
          <cell r="M308">
            <v>-3662</v>
          </cell>
          <cell r="N308">
            <v>7238</v>
          </cell>
          <cell r="O308">
            <v>-66229</v>
          </cell>
          <cell r="P308">
            <v>-264656</v>
          </cell>
          <cell r="Q308">
            <v>-247858</v>
          </cell>
          <cell r="R308" t="str">
            <v>Variance: Fav/(Unfav)</v>
          </cell>
          <cell r="S308">
            <v>0</v>
          </cell>
          <cell r="U308">
            <v>-57119</v>
          </cell>
          <cell r="V308">
            <v>-78502</v>
          </cell>
          <cell r="W308">
            <v>-61705</v>
          </cell>
          <cell r="X308">
            <v>-86999</v>
          </cell>
          <cell r="Y308">
            <v>-123607</v>
          </cell>
          <cell r="Z308">
            <v>115497</v>
          </cell>
          <cell r="AA308">
            <v>90425</v>
          </cell>
          <cell r="AB308">
            <v>79452</v>
          </cell>
          <cell r="AC308">
            <v>75790</v>
          </cell>
          <cell r="AD308">
            <v>83028</v>
          </cell>
          <cell r="AE308">
            <v>16799</v>
          </cell>
          <cell r="AF308">
            <v>-247857</v>
          </cell>
        </row>
        <row r="309">
          <cell r="A309" t="str">
            <v>NORTH COASTAL REGIONBudget:</v>
          </cell>
          <cell r="B309" t="str">
            <v>60JY6S</v>
          </cell>
          <cell r="C309" t="str">
            <v>NORTH COASTAL REGION</v>
          </cell>
          <cell r="D309" t="str">
            <v>Budget: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 t="str">
            <v>Budget:</v>
          </cell>
          <cell r="S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NORTH COASTAL REGIONActual:</v>
          </cell>
          <cell r="D310" t="str">
            <v>Actual: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28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228</v>
          </cell>
          <cell r="Q310">
            <v>256</v>
          </cell>
          <cell r="R310" t="str">
            <v>Projection: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28</v>
          </cell>
          <cell r="Z310">
            <v>28</v>
          </cell>
          <cell r="AA310">
            <v>28</v>
          </cell>
          <cell r="AB310">
            <v>28</v>
          </cell>
          <cell r="AC310">
            <v>28</v>
          </cell>
          <cell r="AD310">
            <v>28</v>
          </cell>
          <cell r="AE310">
            <v>28</v>
          </cell>
          <cell r="AF310">
            <v>256</v>
          </cell>
        </row>
        <row r="311">
          <cell r="A311" t="str">
            <v>NORTH COASTAL REGIONVariance: Fav/(Unfav)</v>
          </cell>
          <cell r="D311" t="str">
            <v>Variance: Fav/(Unfav)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-28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-228</v>
          </cell>
          <cell r="Q311">
            <v>-256</v>
          </cell>
          <cell r="R311" t="str">
            <v>Variance: Fav/(Unfav)</v>
          </cell>
          <cell r="S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-28</v>
          </cell>
          <cell r="Z311">
            <v>-28</v>
          </cell>
          <cell r="AA311">
            <v>-28</v>
          </cell>
          <cell r="AB311">
            <v>-28</v>
          </cell>
          <cell r="AC311">
            <v>-28</v>
          </cell>
          <cell r="AD311">
            <v>-28</v>
          </cell>
          <cell r="AE311">
            <v>-28</v>
          </cell>
          <cell r="AF311">
            <v>-256</v>
          </cell>
        </row>
        <row r="312">
          <cell r="A312" t="str">
            <v>DIST OPS &amp; SUPPORTBudget:</v>
          </cell>
          <cell r="B312" t="str">
            <v>60896S</v>
          </cell>
          <cell r="C312" t="str">
            <v>DIST OPS &amp; SUPPORT</v>
          </cell>
          <cell r="D312" t="str">
            <v>Budget: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 t="str">
            <v>Budget:</v>
          </cell>
          <cell r="S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DIST OPS &amp; SUPPORTActual:</v>
          </cell>
          <cell r="D313" t="str">
            <v>Actual:</v>
          </cell>
          <cell r="E313">
            <v>0</v>
          </cell>
          <cell r="F313">
            <v>0</v>
          </cell>
          <cell r="G313">
            <v>0</v>
          </cell>
          <cell r="H313">
            <v>401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401</v>
          </cell>
          <cell r="R313" t="str">
            <v>Projection: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401</v>
          </cell>
          <cell r="Y313">
            <v>401</v>
          </cell>
          <cell r="Z313">
            <v>401</v>
          </cell>
          <cell r="AA313">
            <v>401</v>
          </cell>
          <cell r="AB313">
            <v>401</v>
          </cell>
          <cell r="AC313">
            <v>401</v>
          </cell>
          <cell r="AD313">
            <v>401</v>
          </cell>
          <cell r="AE313">
            <v>401</v>
          </cell>
          <cell r="AF313">
            <v>401</v>
          </cell>
        </row>
        <row r="314">
          <cell r="A314" t="str">
            <v>DIST OPS &amp; SUPPORTVariance: Fav/(Unfav)</v>
          </cell>
          <cell r="D314" t="str">
            <v>Variance: Fav/(Unfav)</v>
          </cell>
          <cell r="E314">
            <v>0</v>
          </cell>
          <cell r="F314">
            <v>0</v>
          </cell>
          <cell r="G314">
            <v>0</v>
          </cell>
          <cell r="H314">
            <v>-401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-401</v>
          </cell>
          <cell r="R314" t="str">
            <v>Variance: Fav/(Unfav)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-401</v>
          </cell>
          <cell r="Y314">
            <v>-401</v>
          </cell>
          <cell r="Z314">
            <v>-401</v>
          </cell>
          <cell r="AA314">
            <v>-401</v>
          </cell>
          <cell r="AB314">
            <v>-401</v>
          </cell>
          <cell r="AC314">
            <v>-401</v>
          </cell>
          <cell r="AD314">
            <v>-401</v>
          </cell>
          <cell r="AE314">
            <v>-401</v>
          </cell>
          <cell r="AF314">
            <v>-401</v>
          </cell>
        </row>
        <row r="315">
          <cell r="A315" t="str">
            <v>Other Charge By OrgBudget:</v>
          </cell>
          <cell r="B315" t="str">
            <v>Other</v>
          </cell>
          <cell r="C315" t="str">
            <v>Other Charge By Org</v>
          </cell>
          <cell r="D315" t="str">
            <v>Budget: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Budget: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Other Charge By OrgActual:</v>
          </cell>
          <cell r="D316" t="str">
            <v>Actual:</v>
          </cell>
          <cell r="E316">
            <v>0</v>
          </cell>
          <cell r="F316">
            <v>2161</v>
          </cell>
          <cell r="G316">
            <v>12013</v>
          </cell>
          <cell r="H316">
            <v>197</v>
          </cell>
          <cell r="I316">
            <v>954</v>
          </cell>
          <cell r="J316">
            <v>10852</v>
          </cell>
          <cell r="K316">
            <v>-10852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15324</v>
          </cell>
          <cell r="R316" t="str">
            <v>Projection:</v>
          </cell>
          <cell r="S316">
            <v>0</v>
          </cell>
          <cell r="U316">
            <v>0</v>
          </cell>
          <cell r="V316">
            <v>2161</v>
          </cell>
          <cell r="W316">
            <v>14174</v>
          </cell>
          <cell r="X316">
            <v>14371</v>
          </cell>
          <cell r="Y316">
            <v>15325</v>
          </cell>
          <cell r="Z316">
            <v>26177</v>
          </cell>
          <cell r="AA316">
            <v>15325</v>
          </cell>
          <cell r="AB316">
            <v>15325</v>
          </cell>
          <cell r="AC316">
            <v>15325</v>
          </cell>
          <cell r="AD316">
            <v>15325</v>
          </cell>
          <cell r="AE316">
            <v>15325</v>
          </cell>
          <cell r="AF316">
            <v>15325</v>
          </cell>
        </row>
        <row r="317">
          <cell r="A317" t="str">
            <v>Other Charge By OrgVariance: Fav/(Unfav)</v>
          </cell>
          <cell r="D317" t="str">
            <v>Variance: Fav/(Unfav)</v>
          </cell>
          <cell r="E317">
            <v>0</v>
          </cell>
          <cell r="F317">
            <v>-2161</v>
          </cell>
          <cell r="G317">
            <v>-12013</v>
          </cell>
          <cell r="H317">
            <v>-197</v>
          </cell>
          <cell r="I317">
            <v>-954</v>
          </cell>
          <cell r="J317">
            <v>-10852</v>
          </cell>
          <cell r="K317">
            <v>10852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-15324</v>
          </cell>
          <cell r="R317" t="str">
            <v>Variance: Fav/(Unfav)</v>
          </cell>
          <cell r="S317">
            <v>0</v>
          </cell>
          <cell r="U317">
            <v>0</v>
          </cell>
          <cell r="V317">
            <v>-2161</v>
          </cell>
          <cell r="W317">
            <v>-14174</v>
          </cell>
          <cell r="X317">
            <v>-14371</v>
          </cell>
          <cell r="Y317">
            <v>-15325</v>
          </cell>
          <cell r="Z317">
            <v>-26177</v>
          </cell>
          <cell r="AA317">
            <v>-15325</v>
          </cell>
          <cell r="AB317">
            <v>-15325</v>
          </cell>
          <cell r="AC317">
            <v>-15325</v>
          </cell>
          <cell r="AD317">
            <v>-15325</v>
          </cell>
          <cell r="AE317">
            <v>-15325</v>
          </cell>
          <cell r="AF317">
            <v>-15325</v>
          </cell>
        </row>
        <row r="318">
          <cell r="A318" t="str">
            <v>GrandBudget:</v>
          </cell>
          <cell r="C318" t="str">
            <v>Grand</v>
          </cell>
          <cell r="D318" t="str">
            <v>Budget:</v>
          </cell>
          <cell r="E318">
            <v>41586</v>
          </cell>
          <cell r="F318">
            <v>42656</v>
          </cell>
          <cell r="G318">
            <v>43907</v>
          </cell>
          <cell r="H318">
            <v>40877</v>
          </cell>
          <cell r="I318">
            <v>40337</v>
          </cell>
          <cell r="J318">
            <v>40297</v>
          </cell>
          <cell r="K318">
            <v>43547</v>
          </cell>
          <cell r="L318">
            <v>41947</v>
          </cell>
          <cell r="M318">
            <v>41586</v>
          </cell>
          <cell r="N318">
            <v>41586</v>
          </cell>
          <cell r="O318">
            <v>40302</v>
          </cell>
          <cell r="P318">
            <v>41371</v>
          </cell>
          <cell r="Q318">
            <v>500000</v>
          </cell>
          <cell r="R318" t="str">
            <v>Budget:</v>
          </cell>
          <cell r="S318">
            <v>500000</v>
          </cell>
          <cell r="U318">
            <v>41586</v>
          </cell>
          <cell r="V318">
            <v>84242</v>
          </cell>
          <cell r="W318">
            <v>128149</v>
          </cell>
          <cell r="X318">
            <v>169026</v>
          </cell>
          <cell r="Y318">
            <v>209363</v>
          </cell>
          <cell r="Z318">
            <v>249660</v>
          </cell>
          <cell r="AA318">
            <v>293207</v>
          </cell>
          <cell r="AB318">
            <v>335154</v>
          </cell>
          <cell r="AC318">
            <v>376740</v>
          </cell>
          <cell r="AD318">
            <v>418326</v>
          </cell>
          <cell r="AE318">
            <v>458628</v>
          </cell>
          <cell r="AF318">
            <v>499999</v>
          </cell>
        </row>
        <row r="319">
          <cell r="A319" t="str">
            <v>GrandActual:</v>
          </cell>
          <cell r="C319" t="str">
            <v>Total</v>
          </cell>
          <cell r="D319" t="str">
            <v>Actual:</v>
          </cell>
          <cell r="E319">
            <v>107863</v>
          </cell>
          <cell r="F319">
            <v>92114</v>
          </cell>
          <cell r="G319">
            <v>75949</v>
          </cell>
          <cell r="H319">
            <v>87082</v>
          </cell>
          <cell r="I319">
            <v>-24255</v>
          </cell>
          <cell r="J319">
            <v>-177064</v>
          </cell>
          <cell r="K319">
            <v>96028</v>
          </cell>
          <cell r="L319">
            <v>35941</v>
          </cell>
          <cell r="M319">
            <v>16094</v>
          </cell>
          <cell r="N319">
            <v>70293</v>
          </cell>
          <cell r="O319">
            <v>54579</v>
          </cell>
          <cell r="P319">
            <v>423660</v>
          </cell>
          <cell r="Q319">
            <v>858284</v>
          </cell>
          <cell r="R319" t="str">
            <v>Projection:</v>
          </cell>
          <cell r="S319">
            <v>500000</v>
          </cell>
          <cell r="U319">
            <v>107863</v>
          </cell>
          <cell r="V319">
            <v>199977</v>
          </cell>
          <cell r="W319">
            <v>275926</v>
          </cell>
          <cell r="X319">
            <v>363008</v>
          </cell>
          <cell r="Y319">
            <v>338753</v>
          </cell>
          <cell r="Z319">
            <v>161689</v>
          </cell>
          <cell r="AA319">
            <v>257717</v>
          </cell>
          <cell r="AB319">
            <v>293658</v>
          </cell>
          <cell r="AC319">
            <v>309752</v>
          </cell>
          <cell r="AD319">
            <v>380045</v>
          </cell>
          <cell r="AE319">
            <v>434624</v>
          </cell>
          <cell r="AF319">
            <v>858284</v>
          </cell>
        </row>
        <row r="320">
          <cell r="A320" t="str">
            <v>GrandVariance: Fav/(Unfav)</v>
          </cell>
          <cell r="D320" t="str">
            <v>Variance: Fav/(Unfav)</v>
          </cell>
          <cell r="E320">
            <v>-66276</v>
          </cell>
          <cell r="F320">
            <v>-49458</v>
          </cell>
          <cell r="G320">
            <v>-32042</v>
          </cell>
          <cell r="H320">
            <v>-46205</v>
          </cell>
          <cell r="I320">
            <v>64592</v>
          </cell>
          <cell r="J320">
            <v>217361</v>
          </cell>
          <cell r="K320">
            <v>-52482</v>
          </cell>
          <cell r="L320">
            <v>6006</v>
          </cell>
          <cell r="M320">
            <v>25493</v>
          </cell>
          <cell r="N320">
            <v>-28707</v>
          </cell>
          <cell r="O320">
            <v>-14277</v>
          </cell>
          <cell r="P320">
            <v>-382289</v>
          </cell>
          <cell r="Q320">
            <v>-358284</v>
          </cell>
          <cell r="R320" t="str">
            <v>Variance: Fav/(Unfav)</v>
          </cell>
          <cell r="S320">
            <v>0</v>
          </cell>
          <cell r="U320">
            <v>-66276</v>
          </cell>
          <cell r="V320">
            <v>-115734</v>
          </cell>
          <cell r="W320">
            <v>-147776</v>
          </cell>
          <cell r="X320">
            <v>-193981</v>
          </cell>
          <cell r="Y320">
            <v>-129389</v>
          </cell>
          <cell r="Z320">
            <v>87972</v>
          </cell>
          <cell r="AA320">
            <v>35490</v>
          </cell>
          <cell r="AB320">
            <v>41496</v>
          </cell>
          <cell r="AC320">
            <v>66989</v>
          </cell>
          <cell r="AD320">
            <v>38282</v>
          </cell>
          <cell r="AE320">
            <v>24005</v>
          </cell>
          <cell r="AF320">
            <v>-358284</v>
          </cell>
        </row>
        <row r="324">
          <cell r="A324" t="str">
            <v>NORTH CENTRAL REGION - LRCBudget:</v>
          </cell>
          <cell r="B324" t="str">
            <v>60320S</v>
          </cell>
          <cell r="C324" t="str">
            <v>NORTH CENTRAL REGION - LRC</v>
          </cell>
          <cell r="D324" t="str">
            <v>Budget: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NORTH CENTRAL REGION - LRCActual:</v>
          </cell>
          <cell r="D325" t="str">
            <v>Actual: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NORTH CENTRAL REGION - LRCVariance: Fav/(Unfav)</v>
          </cell>
          <cell r="D326" t="str">
            <v>Variance: Fav/(Unfav)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38">
          <cell r="A338" t="str">
            <v>NORTH CENTRAL REGIONBudget:</v>
          </cell>
          <cell r="B338" t="str">
            <v>60320S</v>
          </cell>
          <cell r="C338" t="str">
            <v>NORTH CENTRAL REGION</v>
          </cell>
          <cell r="D338" t="str">
            <v>Budget:</v>
          </cell>
          <cell r="E338">
            <v>632631</v>
          </cell>
          <cell r="F338">
            <v>676549</v>
          </cell>
          <cell r="G338">
            <v>618596</v>
          </cell>
          <cell r="H338">
            <v>613199</v>
          </cell>
          <cell r="I338">
            <v>639951</v>
          </cell>
          <cell r="J338">
            <v>621419</v>
          </cell>
          <cell r="K338">
            <v>433975</v>
          </cell>
          <cell r="L338">
            <v>422468</v>
          </cell>
          <cell r="M338">
            <v>362421</v>
          </cell>
          <cell r="N338">
            <v>148677</v>
          </cell>
          <cell r="O338">
            <v>73564</v>
          </cell>
          <cell r="P338">
            <v>74770</v>
          </cell>
          <cell r="Q338">
            <v>5318220</v>
          </cell>
          <cell r="R338" t="str">
            <v>Budget:</v>
          </cell>
          <cell r="S338">
            <v>5318220</v>
          </cell>
          <cell r="U338">
            <v>632631</v>
          </cell>
          <cell r="V338">
            <v>1309180</v>
          </cell>
          <cell r="W338">
            <v>1927776</v>
          </cell>
          <cell r="X338">
            <v>2540975</v>
          </cell>
          <cell r="Y338">
            <v>3180926</v>
          </cell>
          <cell r="Z338">
            <v>3802345</v>
          </cell>
          <cell r="AA338">
            <v>4236320</v>
          </cell>
          <cell r="AB338">
            <v>4658788</v>
          </cell>
          <cell r="AC338">
            <v>5021209</v>
          </cell>
          <cell r="AD338">
            <v>5169886</v>
          </cell>
          <cell r="AE338">
            <v>5243450</v>
          </cell>
          <cell r="AF338">
            <v>5318220</v>
          </cell>
        </row>
        <row r="339">
          <cell r="A339" t="str">
            <v>NORTH CENTRAL REGIONActual:</v>
          </cell>
          <cell r="D339" t="str">
            <v>Actual:</v>
          </cell>
          <cell r="E339">
            <v>301787</v>
          </cell>
          <cell r="F339">
            <v>321614</v>
          </cell>
          <cell r="G339">
            <v>815156</v>
          </cell>
          <cell r="H339">
            <v>768876</v>
          </cell>
          <cell r="I339">
            <v>308032</v>
          </cell>
          <cell r="J339">
            <v>309767</v>
          </cell>
          <cell r="K339">
            <v>327927</v>
          </cell>
          <cell r="L339">
            <v>16159</v>
          </cell>
          <cell r="M339">
            <v>2314</v>
          </cell>
          <cell r="N339">
            <v>72438</v>
          </cell>
          <cell r="O339">
            <v>116212</v>
          </cell>
          <cell r="P339">
            <v>127156</v>
          </cell>
          <cell r="Q339">
            <v>3487438</v>
          </cell>
          <cell r="R339" t="str">
            <v>Projection:</v>
          </cell>
          <cell r="S339">
            <v>3905631</v>
          </cell>
          <cell r="U339">
            <v>301787</v>
          </cell>
          <cell r="V339">
            <v>623401</v>
          </cell>
          <cell r="W339">
            <v>1438557</v>
          </cell>
          <cell r="X339">
            <v>2207433</v>
          </cell>
          <cell r="Y339">
            <v>2515465</v>
          </cell>
          <cell r="Z339">
            <v>2825232</v>
          </cell>
          <cell r="AA339">
            <v>3153159</v>
          </cell>
          <cell r="AB339">
            <v>3169318</v>
          </cell>
          <cell r="AC339">
            <v>3171632</v>
          </cell>
          <cell r="AD339">
            <v>3244070</v>
          </cell>
          <cell r="AE339">
            <v>3360282</v>
          </cell>
          <cell r="AF339">
            <v>3487438</v>
          </cell>
        </row>
        <row r="340">
          <cell r="A340" t="str">
            <v>NORTH CENTRAL REGIONVariance: Fav/(Unfav)</v>
          </cell>
          <cell r="D340" t="str">
            <v>Variance: Fav/(Unfav)</v>
          </cell>
          <cell r="E340">
            <v>330844</v>
          </cell>
          <cell r="F340">
            <v>354935</v>
          </cell>
          <cell r="G340">
            <v>-196560</v>
          </cell>
          <cell r="H340">
            <v>-155677</v>
          </cell>
          <cell r="I340">
            <v>331919</v>
          </cell>
          <cell r="J340">
            <v>311652</v>
          </cell>
          <cell r="K340">
            <v>106048</v>
          </cell>
          <cell r="L340">
            <v>406309</v>
          </cell>
          <cell r="M340">
            <v>360107</v>
          </cell>
          <cell r="N340">
            <v>76239</v>
          </cell>
          <cell r="O340">
            <v>-42648</v>
          </cell>
          <cell r="P340">
            <v>-52386</v>
          </cell>
          <cell r="Q340">
            <v>1830781</v>
          </cell>
          <cell r="R340" t="str">
            <v>Variance: Fav/(Unfav)</v>
          </cell>
          <cell r="S340">
            <v>1412589</v>
          </cell>
          <cell r="U340">
            <v>330844</v>
          </cell>
          <cell r="V340">
            <v>685779</v>
          </cell>
          <cell r="W340">
            <v>489219</v>
          </cell>
          <cell r="X340">
            <v>333542</v>
          </cell>
          <cell r="Y340">
            <v>665461</v>
          </cell>
          <cell r="Z340">
            <v>977113</v>
          </cell>
          <cell r="AA340">
            <v>1083161</v>
          </cell>
          <cell r="AB340">
            <v>1489470</v>
          </cell>
          <cell r="AC340">
            <v>1849577</v>
          </cell>
          <cell r="AD340">
            <v>1925816</v>
          </cell>
          <cell r="AE340">
            <v>1883168</v>
          </cell>
          <cell r="AF340">
            <v>1830782</v>
          </cell>
        </row>
        <row r="341">
          <cell r="A341" t="str">
            <v>SOUTH CENTRAL REGIONBudget:</v>
          </cell>
          <cell r="B341" t="str">
            <v>60412S</v>
          </cell>
          <cell r="C341" t="str">
            <v>SOUTH CENTRAL REGION</v>
          </cell>
          <cell r="D341" t="str">
            <v>Budget:</v>
          </cell>
          <cell r="E341">
            <v>423561</v>
          </cell>
          <cell r="F341">
            <v>423561</v>
          </cell>
          <cell r="G341">
            <v>423561</v>
          </cell>
          <cell r="H341">
            <v>405028</v>
          </cell>
          <cell r="I341">
            <v>393913</v>
          </cell>
          <cell r="J341">
            <v>393913</v>
          </cell>
          <cell r="K341">
            <v>98993</v>
          </cell>
          <cell r="L341">
            <v>22927</v>
          </cell>
          <cell r="M341">
            <v>4395</v>
          </cell>
          <cell r="N341">
            <v>4395</v>
          </cell>
          <cell r="O341">
            <v>4395</v>
          </cell>
          <cell r="P341">
            <v>4395</v>
          </cell>
          <cell r="Q341">
            <v>2603035</v>
          </cell>
          <cell r="R341" t="str">
            <v>Budget:</v>
          </cell>
          <cell r="S341">
            <v>2603035</v>
          </cell>
          <cell r="U341">
            <v>423561</v>
          </cell>
          <cell r="V341">
            <v>847122</v>
          </cell>
          <cell r="W341">
            <v>1270683</v>
          </cell>
          <cell r="X341">
            <v>1675711</v>
          </cell>
          <cell r="Y341">
            <v>2069624</v>
          </cell>
          <cell r="Z341">
            <v>2463537</v>
          </cell>
          <cell r="AA341">
            <v>2562530</v>
          </cell>
          <cell r="AB341">
            <v>2585457</v>
          </cell>
          <cell r="AC341">
            <v>2589852</v>
          </cell>
          <cell r="AD341">
            <v>2594247</v>
          </cell>
          <cell r="AE341">
            <v>2598642</v>
          </cell>
          <cell r="AF341">
            <v>2603037</v>
          </cell>
        </row>
        <row r="342">
          <cell r="A342" t="str">
            <v>SOUTH CENTRAL REGIONActual:</v>
          </cell>
          <cell r="D342" t="str">
            <v>Actual:</v>
          </cell>
          <cell r="E342">
            <v>183513</v>
          </cell>
          <cell r="F342">
            <v>213050</v>
          </cell>
          <cell r="G342">
            <v>690452</v>
          </cell>
          <cell r="H342">
            <v>378473</v>
          </cell>
          <cell r="I342">
            <v>355678</v>
          </cell>
          <cell r="J342">
            <v>256706</v>
          </cell>
          <cell r="K342">
            <v>105049</v>
          </cell>
          <cell r="L342">
            <v>51649</v>
          </cell>
          <cell r="M342">
            <v>5402</v>
          </cell>
          <cell r="N342">
            <v>52989</v>
          </cell>
          <cell r="O342">
            <v>89915</v>
          </cell>
          <cell r="P342">
            <v>110621</v>
          </cell>
          <cell r="Q342">
            <v>2493496</v>
          </cell>
          <cell r="R342" t="str">
            <v>Projection:</v>
          </cell>
          <cell r="S342">
            <v>2786735</v>
          </cell>
          <cell r="U342">
            <v>183513</v>
          </cell>
          <cell r="V342">
            <v>396563</v>
          </cell>
          <cell r="W342">
            <v>1087015</v>
          </cell>
          <cell r="X342">
            <v>1465488</v>
          </cell>
          <cell r="Y342">
            <v>1821166</v>
          </cell>
          <cell r="Z342">
            <v>2077872</v>
          </cell>
          <cell r="AA342">
            <v>2182921</v>
          </cell>
          <cell r="AB342">
            <v>2234570</v>
          </cell>
          <cell r="AC342">
            <v>2239972</v>
          </cell>
          <cell r="AD342">
            <v>2292961</v>
          </cell>
          <cell r="AE342">
            <v>2382876</v>
          </cell>
          <cell r="AF342">
            <v>2493497</v>
          </cell>
        </row>
        <row r="343">
          <cell r="A343" t="str">
            <v>SOUTH CENTRAL REGIONVariance: Fav/(Unfav)</v>
          </cell>
          <cell r="D343" t="str">
            <v>Variance: Fav/(Unfav)</v>
          </cell>
          <cell r="E343">
            <v>240048</v>
          </cell>
          <cell r="F343">
            <v>210511</v>
          </cell>
          <cell r="G343">
            <v>-266890</v>
          </cell>
          <cell r="H343">
            <v>26554</v>
          </cell>
          <cell r="I343">
            <v>38235</v>
          </cell>
          <cell r="J343">
            <v>137207</v>
          </cell>
          <cell r="K343">
            <v>-6057</v>
          </cell>
          <cell r="L343">
            <v>-28722</v>
          </cell>
          <cell r="M343">
            <v>-1008</v>
          </cell>
          <cell r="N343">
            <v>-48594</v>
          </cell>
          <cell r="O343">
            <v>-85520</v>
          </cell>
          <cell r="P343">
            <v>-106226</v>
          </cell>
          <cell r="Q343">
            <v>109539</v>
          </cell>
          <cell r="R343" t="str">
            <v>Variance: Fav/(Unfav)</v>
          </cell>
          <cell r="S343">
            <v>-183700</v>
          </cell>
          <cell r="U343">
            <v>240048</v>
          </cell>
          <cell r="V343">
            <v>450559</v>
          </cell>
          <cell r="W343">
            <v>183669</v>
          </cell>
          <cell r="X343">
            <v>210223</v>
          </cell>
          <cell r="Y343">
            <v>248458</v>
          </cell>
          <cell r="Z343">
            <v>385665</v>
          </cell>
          <cell r="AA343">
            <v>379608</v>
          </cell>
          <cell r="AB343">
            <v>350886</v>
          </cell>
          <cell r="AC343">
            <v>349878</v>
          </cell>
          <cell r="AD343">
            <v>301284</v>
          </cell>
          <cell r="AE343">
            <v>215764</v>
          </cell>
          <cell r="AF343">
            <v>109538</v>
          </cell>
        </row>
        <row r="344">
          <cell r="A344" t="str">
            <v>NORTH COASTAL REGIONBudget:</v>
          </cell>
          <cell r="B344" t="str">
            <v>60JY6S</v>
          </cell>
          <cell r="C344" t="str">
            <v>NORTH COASTAL REGION</v>
          </cell>
          <cell r="D344" t="str">
            <v>Budget:</v>
          </cell>
          <cell r="E344">
            <v>321391</v>
          </cell>
          <cell r="F344">
            <v>321391</v>
          </cell>
          <cell r="G344">
            <v>321391</v>
          </cell>
          <cell r="H344">
            <v>264126</v>
          </cell>
          <cell r="I344">
            <v>258676</v>
          </cell>
          <cell r="J344">
            <v>242315</v>
          </cell>
          <cell r="K344">
            <v>125307</v>
          </cell>
          <cell r="L344">
            <v>21242</v>
          </cell>
          <cell r="M344">
            <v>21242</v>
          </cell>
          <cell r="N344">
            <v>21242</v>
          </cell>
          <cell r="O344">
            <v>21242</v>
          </cell>
          <cell r="P344">
            <v>21242</v>
          </cell>
          <cell r="Q344">
            <v>1960805</v>
          </cell>
          <cell r="R344" t="str">
            <v>Budget:</v>
          </cell>
          <cell r="S344">
            <v>1960805</v>
          </cell>
          <cell r="U344">
            <v>321391</v>
          </cell>
          <cell r="V344">
            <v>642782</v>
          </cell>
          <cell r="W344">
            <v>964173</v>
          </cell>
          <cell r="X344">
            <v>1228299</v>
          </cell>
          <cell r="Y344">
            <v>1486975</v>
          </cell>
          <cell r="Z344">
            <v>1729290</v>
          </cell>
          <cell r="AA344">
            <v>1854597</v>
          </cell>
          <cell r="AB344">
            <v>1875839</v>
          </cell>
          <cell r="AC344">
            <v>1897081</v>
          </cell>
          <cell r="AD344">
            <v>1918323</v>
          </cell>
          <cell r="AE344">
            <v>1939565</v>
          </cell>
          <cell r="AF344">
            <v>1960807</v>
          </cell>
        </row>
        <row r="345">
          <cell r="A345" t="str">
            <v>NORTH COASTAL REGIONActual:</v>
          </cell>
          <cell r="D345" t="str">
            <v>Actual:</v>
          </cell>
          <cell r="E345">
            <v>187566</v>
          </cell>
          <cell r="F345">
            <v>171400</v>
          </cell>
          <cell r="G345">
            <v>428415</v>
          </cell>
          <cell r="H345">
            <v>256552</v>
          </cell>
          <cell r="I345">
            <v>381042</v>
          </cell>
          <cell r="J345">
            <v>222558</v>
          </cell>
          <cell r="K345">
            <v>75372</v>
          </cell>
          <cell r="L345">
            <v>33412</v>
          </cell>
          <cell r="M345">
            <v>-18068</v>
          </cell>
          <cell r="N345">
            <v>-2597</v>
          </cell>
          <cell r="O345">
            <v>-1528</v>
          </cell>
          <cell r="P345">
            <v>-7994</v>
          </cell>
          <cell r="Q345">
            <v>1726130</v>
          </cell>
          <cell r="R345" t="str">
            <v>Projection:</v>
          </cell>
          <cell r="S345">
            <v>2222039</v>
          </cell>
          <cell r="U345">
            <v>187566</v>
          </cell>
          <cell r="V345">
            <v>358966</v>
          </cell>
          <cell r="W345">
            <v>787381</v>
          </cell>
          <cell r="X345">
            <v>1043933</v>
          </cell>
          <cell r="Y345">
            <v>1424975</v>
          </cell>
          <cell r="Z345">
            <v>1647533</v>
          </cell>
          <cell r="AA345">
            <v>1722905</v>
          </cell>
          <cell r="AB345">
            <v>1756317</v>
          </cell>
          <cell r="AC345">
            <v>1738249</v>
          </cell>
          <cell r="AD345">
            <v>1735652</v>
          </cell>
          <cell r="AE345">
            <v>1734124</v>
          </cell>
          <cell r="AF345">
            <v>1726130</v>
          </cell>
        </row>
        <row r="346">
          <cell r="A346" t="str">
            <v>NORTH COASTAL REGIONVariance: Fav/(Unfav)</v>
          </cell>
          <cell r="D346" t="str">
            <v>Variance: Fav/(Unfav)</v>
          </cell>
          <cell r="E346">
            <v>133825</v>
          </cell>
          <cell r="F346">
            <v>149992</v>
          </cell>
          <cell r="G346">
            <v>-107023</v>
          </cell>
          <cell r="H346">
            <v>7574</v>
          </cell>
          <cell r="I346">
            <v>-122366</v>
          </cell>
          <cell r="J346">
            <v>19757</v>
          </cell>
          <cell r="K346">
            <v>49935</v>
          </cell>
          <cell r="L346">
            <v>-12170</v>
          </cell>
          <cell r="M346">
            <v>39309</v>
          </cell>
          <cell r="N346">
            <v>23839</v>
          </cell>
          <cell r="O346">
            <v>22769</v>
          </cell>
          <cell r="P346">
            <v>29236</v>
          </cell>
          <cell r="Q346">
            <v>234676</v>
          </cell>
          <cell r="R346" t="str">
            <v>Variance: Fav/(Unfav)</v>
          </cell>
          <cell r="S346">
            <v>-261233</v>
          </cell>
          <cell r="U346">
            <v>133825</v>
          </cell>
          <cell r="V346">
            <v>283817</v>
          </cell>
          <cell r="W346">
            <v>176794</v>
          </cell>
          <cell r="X346">
            <v>184368</v>
          </cell>
          <cell r="Y346">
            <v>62002</v>
          </cell>
          <cell r="Z346">
            <v>81759</v>
          </cell>
          <cell r="AA346">
            <v>131694</v>
          </cell>
          <cell r="AB346">
            <v>119524</v>
          </cell>
          <cell r="AC346">
            <v>158833</v>
          </cell>
          <cell r="AD346">
            <v>182672</v>
          </cell>
          <cell r="AE346">
            <v>205441</v>
          </cell>
          <cell r="AF346">
            <v>234677</v>
          </cell>
        </row>
        <row r="347">
          <cell r="A347" t="str">
            <v>SOUTH COASTAL REGIONBudget:</v>
          </cell>
          <cell r="B347" t="str">
            <v>60425S</v>
          </cell>
          <cell r="C347" t="str">
            <v>SOUTH COASTAL REGION</v>
          </cell>
          <cell r="D347" t="str">
            <v>Budget:</v>
          </cell>
          <cell r="E347">
            <v>191240</v>
          </cell>
          <cell r="F347">
            <v>245029</v>
          </cell>
          <cell r="G347">
            <v>321792</v>
          </cell>
          <cell r="H347">
            <v>321792</v>
          </cell>
          <cell r="I347">
            <v>273826</v>
          </cell>
          <cell r="J347">
            <v>120369</v>
          </cell>
          <cell r="K347">
            <v>107577</v>
          </cell>
          <cell r="L347">
            <v>0</v>
          </cell>
          <cell r="M347">
            <v>54586</v>
          </cell>
          <cell r="N347">
            <v>54586</v>
          </cell>
          <cell r="O347">
            <v>54586</v>
          </cell>
          <cell r="P347">
            <v>54586</v>
          </cell>
          <cell r="Q347">
            <v>1799969</v>
          </cell>
          <cell r="R347" t="str">
            <v>Budget:</v>
          </cell>
          <cell r="S347">
            <v>1799969</v>
          </cell>
          <cell r="U347">
            <v>191240</v>
          </cell>
          <cell r="V347">
            <v>436269</v>
          </cell>
          <cell r="W347">
            <v>758061</v>
          </cell>
          <cell r="X347">
            <v>1079853</v>
          </cell>
          <cell r="Y347">
            <v>1353679</v>
          </cell>
          <cell r="Z347">
            <v>1474048</v>
          </cell>
          <cell r="AA347">
            <v>1581625</v>
          </cell>
          <cell r="AB347">
            <v>1581625</v>
          </cell>
          <cell r="AC347">
            <v>1636211</v>
          </cell>
          <cell r="AD347">
            <v>1690797</v>
          </cell>
          <cell r="AE347">
            <v>1745383</v>
          </cell>
          <cell r="AF347">
            <v>1799969</v>
          </cell>
        </row>
        <row r="348">
          <cell r="A348" t="str">
            <v>SOUTH COASTAL REGIONActual:</v>
          </cell>
          <cell r="D348" t="str">
            <v>Actual:</v>
          </cell>
          <cell r="E348">
            <v>91695</v>
          </cell>
          <cell r="F348">
            <v>194545</v>
          </cell>
          <cell r="G348">
            <v>320770</v>
          </cell>
          <cell r="H348">
            <v>189405</v>
          </cell>
          <cell r="I348">
            <v>123275</v>
          </cell>
          <cell r="J348">
            <v>67419</v>
          </cell>
          <cell r="K348">
            <v>49824</v>
          </cell>
          <cell r="L348">
            <v>-7626</v>
          </cell>
          <cell r="M348">
            <v>-2285</v>
          </cell>
          <cell r="N348">
            <v>73428</v>
          </cell>
          <cell r="O348">
            <v>191861</v>
          </cell>
          <cell r="P348">
            <v>-74363</v>
          </cell>
          <cell r="Q348">
            <v>1217947</v>
          </cell>
          <cell r="R348" t="str">
            <v>Projection:</v>
          </cell>
          <cell r="S348">
            <v>1462788</v>
          </cell>
          <cell r="U348">
            <v>91695</v>
          </cell>
          <cell r="V348">
            <v>286240</v>
          </cell>
          <cell r="W348">
            <v>607010</v>
          </cell>
          <cell r="X348">
            <v>796415</v>
          </cell>
          <cell r="Y348">
            <v>919690</v>
          </cell>
          <cell r="Z348">
            <v>987109</v>
          </cell>
          <cell r="AA348">
            <v>1036933</v>
          </cell>
          <cell r="AB348">
            <v>1029307</v>
          </cell>
          <cell r="AC348">
            <v>1027022</v>
          </cell>
          <cell r="AD348">
            <v>1100450</v>
          </cell>
          <cell r="AE348">
            <v>1292311</v>
          </cell>
          <cell r="AF348">
            <v>1217948</v>
          </cell>
        </row>
        <row r="349">
          <cell r="A349" t="str">
            <v>SOUTH COASTAL REGIONVariance: Fav/(Unfav)</v>
          </cell>
          <cell r="D349" t="str">
            <v>Variance: Fav/(Unfav)</v>
          </cell>
          <cell r="E349">
            <v>99544</v>
          </cell>
          <cell r="F349">
            <v>50484</v>
          </cell>
          <cell r="G349">
            <v>1022</v>
          </cell>
          <cell r="H349">
            <v>132387</v>
          </cell>
          <cell r="I349">
            <v>150551</v>
          </cell>
          <cell r="J349">
            <v>52950</v>
          </cell>
          <cell r="K349">
            <v>57753</v>
          </cell>
          <cell r="L349">
            <v>7626</v>
          </cell>
          <cell r="M349">
            <v>56872</v>
          </cell>
          <cell r="N349">
            <v>-18841</v>
          </cell>
          <cell r="O349">
            <v>-137275</v>
          </cell>
          <cell r="P349">
            <v>128950</v>
          </cell>
          <cell r="Q349">
            <v>582022</v>
          </cell>
          <cell r="R349" t="str">
            <v>Variance: Fav/(Unfav)</v>
          </cell>
          <cell r="S349">
            <v>337181</v>
          </cell>
          <cell r="U349">
            <v>99544</v>
          </cell>
          <cell r="V349">
            <v>150028</v>
          </cell>
          <cell r="W349">
            <v>151050</v>
          </cell>
          <cell r="X349">
            <v>283437</v>
          </cell>
          <cell r="Y349">
            <v>433988</v>
          </cell>
          <cell r="Z349">
            <v>486938</v>
          </cell>
          <cell r="AA349">
            <v>544691</v>
          </cell>
          <cell r="AB349">
            <v>552317</v>
          </cell>
          <cell r="AC349">
            <v>609189</v>
          </cell>
          <cell r="AD349">
            <v>590348</v>
          </cell>
          <cell r="AE349">
            <v>453073</v>
          </cell>
          <cell r="AF349">
            <v>582023</v>
          </cell>
        </row>
        <row r="350">
          <cell r="A350" t="str">
            <v>DIST OPS &amp; SUPPORTBudget:</v>
          </cell>
          <cell r="B350" t="str">
            <v>60896S</v>
          </cell>
          <cell r="C350" t="str">
            <v>DIST OPS &amp; SUPPORT</v>
          </cell>
          <cell r="D350" t="str">
            <v>Budget: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 t="str">
            <v>Budget: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DIST OPS &amp; SUPPORTActual:</v>
          </cell>
          <cell r="D351" t="str">
            <v>Actual:</v>
          </cell>
          <cell r="E351">
            <v>-18866</v>
          </cell>
          <cell r="F351">
            <v>-17613</v>
          </cell>
          <cell r="G351">
            <v>5468</v>
          </cell>
          <cell r="H351">
            <v>-13263</v>
          </cell>
          <cell r="I351">
            <v>28370</v>
          </cell>
          <cell r="J351">
            <v>4718</v>
          </cell>
          <cell r="K351">
            <v>26221</v>
          </cell>
          <cell r="L351">
            <v>1627</v>
          </cell>
          <cell r="M351">
            <v>11654</v>
          </cell>
          <cell r="N351">
            <v>1368</v>
          </cell>
          <cell r="O351">
            <v>54</v>
          </cell>
          <cell r="P351">
            <v>0</v>
          </cell>
          <cell r="Q351">
            <v>29738</v>
          </cell>
          <cell r="R351" t="str">
            <v>Projection:</v>
          </cell>
          <cell r="S351">
            <v>0</v>
          </cell>
          <cell r="U351">
            <v>-18866</v>
          </cell>
          <cell r="V351">
            <v>-36479</v>
          </cell>
          <cell r="W351">
            <v>-31011</v>
          </cell>
          <cell r="X351">
            <v>-44274</v>
          </cell>
          <cell r="Y351">
            <v>-15904</v>
          </cell>
          <cell r="Z351">
            <v>-11186</v>
          </cell>
          <cell r="AA351">
            <v>15035</v>
          </cell>
          <cell r="AB351">
            <v>16662</v>
          </cell>
          <cell r="AC351">
            <v>28316</v>
          </cell>
          <cell r="AD351">
            <v>29684</v>
          </cell>
          <cell r="AE351">
            <v>29738</v>
          </cell>
          <cell r="AF351">
            <v>29738</v>
          </cell>
        </row>
        <row r="352">
          <cell r="A352" t="str">
            <v>DIST OPS &amp; SUPPORTVariance: Fav/(Unfav)</v>
          </cell>
          <cell r="D352" t="str">
            <v>Variance: Fav/(Unfav)</v>
          </cell>
          <cell r="E352">
            <v>18866</v>
          </cell>
          <cell r="F352">
            <v>17613</v>
          </cell>
          <cell r="G352">
            <v>-5468</v>
          </cell>
          <cell r="H352">
            <v>13263</v>
          </cell>
          <cell r="I352">
            <v>-28370</v>
          </cell>
          <cell r="J352">
            <v>-4718</v>
          </cell>
          <cell r="K352">
            <v>-26221</v>
          </cell>
          <cell r="L352">
            <v>-1627</v>
          </cell>
          <cell r="M352">
            <v>-11654</v>
          </cell>
          <cell r="N352">
            <v>-1368</v>
          </cell>
          <cell r="O352">
            <v>-54</v>
          </cell>
          <cell r="P352">
            <v>0</v>
          </cell>
          <cell r="Q352">
            <v>-29738</v>
          </cell>
          <cell r="R352" t="str">
            <v>Variance: Fav/(Unfav)</v>
          </cell>
          <cell r="S352">
            <v>0</v>
          </cell>
          <cell r="U352">
            <v>18866</v>
          </cell>
          <cell r="V352">
            <v>36479</v>
          </cell>
          <cell r="W352">
            <v>31011</v>
          </cell>
          <cell r="X352">
            <v>44274</v>
          </cell>
          <cell r="Y352">
            <v>15904</v>
          </cell>
          <cell r="Z352">
            <v>11186</v>
          </cell>
          <cell r="AA352">
            <v>-15035</v>
          </cell>
          <cell r="AB352">
            <v>-16662</v>
          </cell>
          <cell r="AC352">
            <v>-28316</v>
          </cell>
          <cell r="AD352">
            <v>-29684</v>
          </cell>
          <cell r="AE352">
            <v>-29738</v>
          </cell>
          <cell r="AF352">
            <v>-29738</v>
          </cell>
        </row>
        <row r="353">
          <cell r="A353" t="str">
            <v>TRANSMISSIONBudget:</v>
          </cell>
          <cell r="B353" t="str">
            <v>60501S</v>
          </cell>
          <cell r="C353" t="str">
            <v>TRANSMISSION</v>
          </cell>
          <cell r="D353" t="str">
            <v>Budget:</v>
          </cell>
          <cell r="E353">
            <v>262255</v>
          </cell>
          <cell r="F353">
            <v>332843</v>
          </cell>
          <cell r="G353">
            <v>332843</v>
          </cell>
          <cell r="H353">
            <v>332843</v>
          </cell>
          <cell r="I353">
            <v>332843</v>
          </cell>
          <cell r="J353">
            <v>332843</v>
          </cell>
          <cell r="K353">
            <v>332843</v>
          </cell>
          <cell r="L353">
            <v>332843</v>
          </cell>
          <cell r="M353">
            <v>332843</v>
          </cell>
          <cell r="N353">
            <v>191667</v>
          </cell>
          <cell r="O353">
            <v>191667</v>
          </cell>
          <cell r="P353">
            <v>191667</v>
          </cell>
          <cell r="Q353">
            <v>3500000</v>
          </cell>
          <cell r="R353" t="str">
            <v>Budget:</v>
          </cell>
          <cell r="S353">
            <v>3500000</v>
          </cell>
          <cell r="U353">
            <v>262255</v>
          </cell>
          <cell r="V353">
            <v>595098</v>
          </cell>
          <cell r="W353">
            <v>927941</v>
          </cell>
          <cell r="X353">
            <v>1260784</v>
          </cell>
          <cell r="Y353">
            <v>1593627</v>
          </cell>
          <cell r="Z353">
            <v>1926470</v>
          </cell>
          <cell r="AA353">
            <v>2259313</v>
          </cell>
          <cell r="AB353">
            <v>2592156</v>
          </cell>
          <cell r="AC353">
            <v>2924999</v>
          </cell>
          <cell r="AD353">
            <v>3116666</v>
          </cell>
          <cell r="AE353">
            <v>3308333</v>
          </cell>
          <cell r="AF353">
            <v>3500000</v>
          </cell>
        </row>
        <row r="354">
          <cell r="A354" t="str">
            <v>TRANSMISSIONActual:</v>
          </cell>
          <cell r="D354" t="str">
            <v>Actual:</v>
          </cell>
          <cell r="E354">
            <v>149051</v>
          </cell>
          <cell r="F354">
            <v>254449</v>
          </cell>
          <cell r="G354">
            <v>612502</v>
          </cell>
          <cell r="H354">
            <v>145557</v>
          </cell>
          <cell r="I354">
            <v>453018</v>
          </cell>
          <cell r="J354">
            <v>211675</v>
          </cell>
          <cell r="K354">
            <v>162563</v>
          </cell>
          <cell r="L354">
            <v>60174</v>
          </cell>
          <cell r="M354">
            <v>-27372</v>
          </cell>
          <cell r="N354">
            <v>40973</v>
          </cell>
          <cell r="O354">
            <v>102322</v>
          </cell>
          <cell r="P354">
            <v>264610</v>
          </cell>
          <cell r="Q354">
            <v>2429523</v>
          </cell>
          <cell r="R354" t="str">
            <v>Projection:</v>
          </cell>
          <cell r="S354">
            <v>3500000</v>
          </cell>
          <cell r="U354">
            <v>149051</v>
          </cell>
          <cell r="V354">
            <v>403500</v>
          </cell>
          <cell r="W354">
            <v>1016002</v>
          </cell>
          <cell r="X354">
            <v>1161559</v>
          </cell>
          <cell r="Y354">
            <v>1614577</v>
          </cell>
          <cell r="Z354">
            <v>1826252</v>
          </cell>
          <cell r="AA354">
            <v>1988815</v>
          </cell>
          <cell r="AB354">
            <v>2048989</v>
          </cell>
          <cell r="AC354">
            <v>2021617</v>
          </cell>
          <cell r="AD354">
            <v>2062590</v>
          </cell>
          <cell r="AE354">
            <v>2164912</v>
          </cell>
          <cell r="AF354">
            <v>2429522</v>
          </cell>
        </row>
        <row r="355">
          <cell r="A355" t="str">
            <v>TRANSMISSIONVariance: Fav/(Unfav)</v>
          </cell>
          <cell r="D355" t="str">
            <v>Variance: Fav/(Unfav)</v>
          </cell>
          <cell r="E355">
            <v>113204</v>
          </cell>
          <cell r="F355">
            <v>78394</v>
          </cell>
          <cell r="G355">
            <v>-279659</v>
          </cell>
          <cell r="H355">
            <v>187286</v>
          </cell>
          <cell r="I355">
            <v>-120175</v>
          </cell>
          <cell r="J355">
            <v>121168</v>
          </cell>
          <cell r="K355">
            <v>170280</v>
          </cell>
          <cell r="L355">
            <v>272669</v>
          </cell>
          <cell r="M355">
            <v>360215</v>
          </cell>
          <cell r="N355">
            <v>150694</v>
          </cell>
          <cell r="O355">
            <v>89345</v>
          </cell>
          <cell r="P355">
            <v>-72943</v>
          </cell>
          <cell r="Q355">
            <v>1070477</v>
          </cell>
          <cell r="R355" t="str">
            <v>Variance: Fav/(Unfav)</v>
          </cell>
          <cell r="S355">
            <v>0</v>
          </cell>
          <cell r="U355">
            <v>113204</v>
          </cell>
          <cell r="V355">
            <v>191598</v>
          </cell>
          <cell r="W355">
            <v>-88061</v>
          </cell>
          <cell r="X355">
            <v>99225</v>
          </cell>
          <cell r="Y355">
            <v>-20950</v>
          </cell>
          <cell r="Z355">
            <v>100218</v>
          </cell>
          <cell r="AA355">
            <v>270498</v>
          </cell>
          <cell r="AB355">
            <v>543167</v>
          </cell>
          <cell r="AC355">
            <v>903382</v>
          </cell>
          <cell r="AD355">
            <v>1054076</v>
          </cell>
          <cell r="AE355">
            <v>1143421</v>
          </cell>
          <cell r="AF355">
            <v>1070478</v>
          </cell>
        </row>
        <row r="356">
          <cell r="A356" t="str">
            <v>ENERGY DELIVERY SERVICESBudget:</v>
          </cell>
          <cell r="B356" t="str">
            <v>60228S</v>
          </cell>
          <cell r="C356" t="str">
            <v>ENERGY DELIVERY SERVICES</v>
          </cell>
          <cell r="D356" t="str">
            <v>Budget: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 t="str">
            <v>Budget:</v>
          </cell>
          <cell r="S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A357" t="str">
            <v>ENERGY DELIVERY SERVICESActual:</v>
          </cell>
          <cell r="D357" t="str">
            <v>Actual:</v>
          </cell>
          <cell r="E357">
            <v>0</v>
          </cell>
          <cell r="F357">
            <v>1412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1412</v>
          </cell>
          <cell r="R357" t="str">
            <v>Projection:</v>
          </cell>
          <cell r="S357">
            <v>0</v>
          </cell>
          <cell r="U357">
            <v>0</v>
          </cell>
          <cell r="V357">
            <v>1412</v>
          </cell>
          <cell r="W357">
            <v>1412</v>
          </cell>
          <cell r="X357">
            <v>1412</v>
          </cell>
          <cell r="Y357">
            <v>1412</v>
          </cell>
          <cell r="Z357">
            <v>1412</v>
          </cell>
          <cell r="AA357">
            <v>1412</v>
          </cell>
          <cell r="AB357">
            <v>1412</v>
          </cell>
          <cell r="AC357">
            <v>1412</v>
          </cell>
          <cell r="AD357">
            <v>1412</v>
          </cell>
          <cell r="AE357">
            <v>1412</v>
          </cell>
          <cell r="AF357">
            <v>1412</v>
          </cell>
        </row>
        <row r="358">
          <cell r="A358" t="str">
            <v>ENERGY DELIVERY SERVICESVariance: Fav/(Unfav)</v>
          </cell>
          <cell r="D358" t="str">
            <v>Variance: Fav/(Unfav)</v>
          </cell>
          <cell r="E358">
            <v>0</v>
          </cell>
          <cell r="F358">
            <v>-1412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-1412</v>
          </cell>
          <cell r="R358" t="str">
            <v>Variance: Fav/(Unfav)</v>
          </cell>
          <cell r="S358">
            <v>0</v>
          </cell>
          <cell r="U358">
            <v>0</v>
          </cell>
          <cell r="V358">
            <v>-1412</v>
          </cell>
          <cell r="W358">
            <v>-1412</v>
          </cell>
          <cell r="X358">
            <v>-1412</v>
          </cell>
          <cell r="Y358">
            <v>-1412</v>
          </cell>
          <cell r="Z358">
            <v>-1412</v>
          </cell>
          <cell r="AA358">
            <v>-1412</v>
          </cell>
          <cell r="AB358">
            <v>-1412</v>
          </cell>
          <cell r="AC358">
            <v>-1412</v>
          </cell>
          <cell r="AD358">
            <v>-1412</v>
          </cell>
          <cell r="AE358">
            <v>-1412</v>
          </cell>
          <cell r="AF358">
            <v>-1412</v>
          </cell>
        </row>
        <row r="359">
          <cell r="A359" t="str">
            <v>Other Charge By OrgBudget:</v>
          </cell>
          <cell r="B359" t="str">
            <v>Other</v>
          </cell>
          <cell r="C359" t="str">
            <v>Other Charge By Org</v>
          </cell>
          <cell r="D359" t="str">
            <v>Budget: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 t="str">
            <v>Budget: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A360" t="str">
            <v>Other Charge By OrgActual:</v>
          </cell>
          <cell r="D360" t="str">
            <v>Actual:</v>
          </cell>
          <cell r="E360">
            <v>57455</v>
          </cell>
          <cell r="F360">
            <v>84383</v>
          </cell>
          <cell r="G360">
            <v>116824</v>
          </cell>
          <cell r="H360">
            <v>63889</v>
          </cell>
          <cell r="I360">
            <v>62409</v>
          </cell>
          <cell r="J360">
            <v>53360</v>
          </cell>
          <cell r="K360">
            <v>80718</v>
          </cell>
          <cell r="L360">
            <v>66556</v>
          </cell>
          <cell r="M360">
            <v>25115</v>
          </cell>
          <cell r="N360">
            <v>34347</v>
          </cell>
          <cell r="O360">
            <v>46839</v>
          </cell>
          <cell r="P360">
            <v>38156</v>
          </cell>
          <cell r="Q360">
            <v>730051</v>
          </cell>
          <cell r="R360" t="str">
            <v>Projection:</v>
          </cell>
          <cell r="S360">
            <v>10217</v>
          </cell>
          <cell r="U360">
            <v>57455</v>
          </cell>
          <cell r="V360">
            <v>141838</v>
          </cell>
          <cell r="W360">
            <v>258662</v>
          </cell>
          <cell r="X360">
            <v>322551</v>
          </cell>
          <cell r="Y360">
            <v>384960</v>
          </cell>
          <cell r="Z360">
            <v>438320</v>
          </cell>
          <cell r="AA360">
            <v>519038</v>
          </cell>
          <cell r="AB360">
            <v>585594</v>
          </cell>
          <cell r="AC360">
            <v>610709</v>
          </cell>
          <cell r="AD360">
            <v>645056</v>
          </cell>
          <cell r="AE360">
            <v>691895</v>
          </cell>
          <cell r="AF360">
            <v>730051</v>
          </cell>
        </row>
        <row r="361">
          <cell r="A361" t="str">
            <v>Other Charge By OrgVariance: Fav/(Unfav)</v>
          </cell>
          <cell r="D361" t="str">
            <v>Variance: Fav/(Unfav)</v>
          </cell>
          <cell r="E361">
            <v>-57455</v>
          </cell>
          <cell r="F361">
            <v>-84383</v>
          </cell>
          <cell r="G361">
            <v>-116824</v>
          </cell>
          <cell r="H361">
            <v>-63889</v>
          </cell>
          <cell r="I361">
            <v>-62409</v>
          </cell>
          <cell r="J361">
            <v>-53360</v>
          </cell>
          <cell r="K361">
            <v>-80718</v>
          </cell>
          <cell r="L361">
            <v>-66556</v>
          </cell>
          <cell r="M361">
            <v>-25115</v>
          </cell>
          <cell r="N361">
            <v>-34347</v>
          </cell>
          <cell r="O361">
            <v>-46839</v>
          </cell>
          <cell r="P361">
            <v>-38156</v>
          </cell>
          <cell r="Q361">
            <v>-730051</v>
          </cell>
          <cell r="R361" t="str">
            <v>Variance: Fav/(Unfav)</v>
          </cell>
          <cell r="S361">
            <v>-10217</v>
          </cell>
          <cell r="U361">
            <v>-57455</v>
          </cell>
          <cell r="V361">
            <v>-141838</v>
          </cell>
          <cell r="W361">
            <v>-258662</v>
          </cell>
          <cell r="X361">
            <v>-322551</v>
          </cell>
          <cell r="Y361">
            <v>-384960</v>
          </cell>
          <cell r="Z361">
            <v>-438320</v>
          </cell>
          <cell r="AA361">
            <v>-519038</v>
          </cell>
          <cell r="AB361">
            <v>-585594</v>
          </cell>
          <cell r="AC361">
            <v>-610709</v>
          </cell>
          <cell r="AD361">
            <v>-645056</v>
          </cell>
          <cell r="AE361">
            <v>-691895</v>
          </cell>
          <cell r="AF361">
            <v>-730051</v>
          </cell>
        </row>
        <row r="362">
          <cell r="A362" t="str">
            <v>GrandBudget:</v>
          </cell>
          <cell r="C362" t="str">
            <v>Grand</v>
          </cell>
          <cell r="D362" t="str">
            <v>Budget:</v>
          </cell>
          <cell r="E362">
            <v>1831078</v>
          </cell>
          <cell r="F362">
            <v>1999374</v>
          </cell>
          <cell r="G362">
            <v>2018183</v>
          </cell>
          <cell r="H362">
            <v>1936988</v>
          </cell>
          <cell r="I362">
            <v>1899208</v>
          </cell>
          <cell r="J362">
            <v>1710859</v>
          </cell>
          <cell r="K362">
            <v>1098695</v>
          </cell>
          <cell r="L362">
            <v>799479</v>
          </cell>
          <cell r="M362">
            <v>775486</v>
          </cell>
          <cell r="N362">
            <v>420566</v>
          </cell>
          <cell r="O362">
            <v>345453</v>
          </cell>
          <cell r="P362">
            <v>346659</v>
          </cell>
          <cell r="Q362">
            <v>15182029</v>
          </cell>
          <cell r="R362" t="str">
            <v>Budget:</v>
          </cell>
          <cell r="S362">
            <v>15182029</v>
          </cell>
          <cell r="U362">
            <v>1831078</v>
          </cell>
          <cell r="V362">
            <v>3830452</v>
          </cell>
          <cell r="W362">
            <v>5848635</v>
          </cell>
          <cell r="X362">
            <v>7785623</v>
          </cell>
          <cell r="Y362">
            <v>9684831</v>
          </cell>
          <cell r="Z362">
            <v>11395690</v>
          </cell>
          <cell r="AA362">
            <v>12494385</v>
          </cell>
          <cell r="AB362">
            <v>13293864</v>
          </cell>
          <cell r="AC362">
            <v>14069350</v>
          </cell>
          <cell r="AD362">
            <v>14489916</v>
          </cell>
          <cell r="AE362">
            <v>14835369</v>
          </cell>
          <cell r="AF362">
            <v>15182028</v>
          </cell>
        </row>
        <row r="363">
          <cell r="A363" t="str">
            <v>GrandActual:</v>
          </cell>
          <cell r="C363" t="str">
            <v>Total</v>
          </cell>
          <cell r="D363" t="str">
            <v>Actual:</v>
          </cell>
          <cell r="E363">
            <v>952202</v>
          </cell>
          <cell r="F363">
            <v>1223240</v>
          </cell>
          <cell r="G363">
            <v>2989587</v>
          </cell>
          <cell r="H363">
            <v>1789490</v>
          </cell>
          <cell r="I363">
            <v>1711824</v>
          </cell>
          <cell r="J363">
            <v>1126203</v>
          </cell>
          <cell r="K363">
            <v>827674</v>
          </cell>
          <cell r="L363">
            <v>221951</v>
          </cell>
          <cell r="M363">
            <v>-3240</v>
          </cell>
          <cell r="N363">
            <v>272945</v>
          </cell>
          <cell r="O363">
            <v>545675</v>
          </cell>
          <cell r="P363">
            <v>458185</v>
          </cell>
          <cell r="Q363">
            <v>12115736</v>
          </cell>
          <cell r="R363" t="str">
            <v>Projection:</v>
          </cell>
          <cell r="S363">
            <v>13887409</v>
          </cell>
          <cell r="U363">
            <v>952202</v>
          </cell>
          <cell r="V363">
            <v>2175442</v>
          </cell>
          <cell r="W363">
            <v>5165029</v>
          </cell>
          <cell r="X363">
            <v>6954519</v>
          </cell>
          <cell r="Y363">
            <v>8666343</v>
          </cell>
          <cell r="Z363">
            <v>9792546</v>
          </cell>
          <cell r="AA363">
            <v>10620220</v>
          </cell>
          <cell r="AB363">
            <v>10842171</v>
          </cell>
          <cell r="AC363">
            <v>10838931</v>
          </cell>
          <cell r="AD363">
            <v>11111876</v>
          </cell>
          <cell r="AE363">
            <v>11657551</v>
          </cell>
          <cell r="AF363">
            <v>12115736</v>
          </cell>
        </row>
        <row r="364">
          <cell r="A364" t="str">
            <v>GrandVariance: Fav/(Unfav)</v>
          </cell>
          <cell r="D364" t="str">
            <v>Variance: Fav/(Unfav)</v>
          </cell>
          <cell r="E364">
            <v>878876</v>
          </cell>
          <cell r="F364">
            <v>776134</v>
          </cell>
          <cell r="G364">
            <v>-971403</v>
          </cell>
          <cell r="H364">
            <v>147499</v>
          </cell>
          <cell r="I364">
            <v>187384</v>
          </cell>
          <cell r="J364">
            <v>584655</v>
          </cell>
          <cell r="K364">
            <v>271021</v>
          </cell>
          <cell r="L364">
            <v>577529</v>
          </cell>
          <cell r="M364">
            <v>778726</v>
          </cell>
          <cell r="N364">
            <v>147621</v>
          </cell>
          <cell r="O364">
            <v>-200222</v>
          </cell>
          <cell r="P364">
            <v>-111526</v>
          </cell>
          <cell r="Q364">
            <v>3066294</v>
          </cell>
          <cell r="R364" t="str">
            <v>Variance: Fav/(Unfav)</v>
          </cell>
          <cell r="S364">
            <v>1294620</v>
          </cell>
          <cell r="U364">
            <v>878876</v>
          </cell>
          <cell r="V364">
            <v>1655010</v>
          </cell>
          <cell r="W364">
            <v>683607</v>
          </cell>
          <cell r="X364">
            <v>831106</v>
          </cell>
          <cell r="Y364">
            <v>1018490</v>
          </cell>
          <cell r="Z364">
            <v>1603145</v>
          </cell>
          <cell r="AA364">
            <v>1874166</v>
          </cell>
          <cell r="AB364">
            <v>2451695</v>
          </cell>
          <cell r="AC364">
            <v>3230421</v>
          </cell>
          <cell r="AD364">
            <v>3378042</v>
          </cell>
          <cell r="AE364">
            <v>3177820</v>
          </cell>
          <cell r="AF364">
            <v>3066294</v>
          </cell>
        </row>
        <row r="372">
          <cell r="A372" t="str">
            <v>NORTH CENTRAL REGIONBudget:</v>
          </cell>
          <cell r="B372" t="str">
            <v>60320S</v>
          </cell>
          <cell r="C372" t="str">
            <v>NORTH CENTRAL REGION</v>
          </cell>
          <cell r="D372" t="str">
            <v>Budget:</v>
          </cell>
          <cell r="E372">
            <v>116241</v>
          </cell>
          <cell r="F372">
            <v>116241</v>
          </cell>
          <cell r="G372">
            <v>178254</v>
          </cell>
          <cell r="H372">
            <v>212798</v>
          </cell>
          <cell r="I372">
            <v>162205</v>
          </cell>
          <cell r="J372">
            <v>151786</v>
          </cell>
          <cell r="K372">
            <v>238531</v>
          </cell>
          <cell r="L372">
            <v>214451</v>
          </cell>
          <cell r="M372">
            <v>228172</v>
          </cell>
          <cell r="N372">
            <v>389638</v>
          </cell>
          <cell r="O372">
            <v>385732</v>
          </cell>
          <cell r="P372">
            <v>257274</v>
          </cell>
          <cell r="Q372">
            <v>2651322</v>
          </cell>
          <cell r="R372" t="str">
            <v>Budget:</v>
          </cell>
          <cell r="S372">
            <v>2651322</v>
          </cell>
          <cell r="U372">
            <v>116241</v>
          </cell>
          <cell r="V372">
            <v>232482</v>
          </cell>
          <cell r="W372">
            <v>410736</v>
          </cell>
          <cell r="X372">
            <v>623534</v>
          </cell>
          <cell r="Y372">
            <v>785739</v>
          </cell>
          <cell r="Z372">
            <v>937525</v>
          </cell>
          <cell r="AA372">
            <v>1176056</v>
          </cell>
          <cell r="AB372">
            <v>1390507</v>
          </cell>
          <cell r="AC372">
            <v>1618679</v>
          </cell>
          <cell r="AD372">
            <v>2008317</v>
          </cell>
          <cell r="AE372">
            <v>2394049</v>
          </cell>
          <cell r="AF372">
            <v>2651323</v>
          </cell>
        </row>
        <row r="373">
          <cell r="A373" t="str">
            <v>NORTH CENTRAL REGIONActual:</v>
          </cell>
          <cell r="D373" t="str">
            <v>Actual:</v>
          </cell>
          <cell r="E373">
            <v>78310</v>
          </cell>
          <cell r="F373">
            <v>107205</v>
          </cell>
          <cell r="G373">
            <v>70185</v>
          </cell>
          <cell r="H373">
            <v>72356</v>
          </cell>
          <cell r="I373">
            <v>179583</v>
          </cell>
          <cell r="J373">
            <v>130625</v>
          </cell>
          <cell r="K373">
            <v>188102</v>
          </cell>
          <cell r="L373">
            <v>51299</v>
          </cell>
          <cell r="M373">
            <v>117034</v>
          </cell>
          <cell r="N373">
            <v>80354</v>
          </cell>
          <cell r="O373">
            <v>275690</v>
          </cell>
          <cell r="P373">
            <v>492565</v>
          </cell>
          <cell r="Q373">
            <v>1843308</v>
          </cell>
          <cell r="R373" t="str">
            <v>Projection:</v>
          </cell>
          <cell r="S373">
            <v>1661870</v>
          </cell>
          <cell r="U373">
            <v>78310</v>
          </cell>
          <cell r="V373">
            <v>185515</v>
          </cell>
          <cell r="W373">
            <v>255700</v>
          </cell>
          <cell r="X373">
            <v>328056</v>
          </cell>
          <cell r="Y373">
            <v>507639</v>
          </cell>
          <cell r="Z373">
            <v>638264</v>
          </cell>
          <cell r="AA373">
            <v>826366</v>
          </cell>
          <cell r="AB373">
            <v>877665</v>
          </cell>
          <cell r="AC373">
            <v>994699</v>
          </cell>
          <cell r="AD373">
            <v>1075053</v>
          </cell>
          <cell r="AE373">
            <v>1350743</v>
          </cell>
          <cell r="AF373">
            <v>1843308</v>
          </cell>
        </row>
        <row r="374">
          <cell r="A374" t="str">
            <v>NORTH CENTRAL REGIONVariance: Fav/(Unfav)</v>
          </cell>
          <cell r="D374" t="str">
            <v>Variance: Fav/(Unfav)</v>
          </cell>
          <cell r="E374">
            <v>37931</v>
          </cell>
          <cell r="F374">
            <v>9036</v>
          </cell>
          <cell r="G374">
            <v>108069</v>
          </cell>
          <cell r="H374">
            <v>140442</v>
          </cell>
          <cell r="I374">
            <v>-17378</v>
          </cell>
          <cell r="J374">
            <v>21161</v>
          </cell>
          <cell r="K374">
            <v>50429</v>
          </cell>
          <cell r="L374">
            <v>163152</v>
          </cell>
          <cell r="M374">
            <v>111138</v>
          </cell>
          <cell r="N374">
            <v>309284</v>
          </cell>
          <cell r="O374">
            <v>110042</v>
          </cell>
          <cell r="P374">
            <v>-235291</v>
          </cell>
          <cell r="Q374">
            <v>808015</v>
          </cell>
          <cell r="R374" t="str">
            <v>Variance: Fav/(Unfav)</v>
          </cell>
          <cell r="S374">
            <v>989452</v>
          </cell>
          <cell r="U374">
            <v>37931</v>
          </cell>
          <cell r="V374">
            <v>46967</v>
          </cell>
          <cell r="W374">
            <v>155036</v>
          </cell>
          <cell r="X374">
            <v>295478</v>
          </cell>
          <cell r="Y374">
            <v>278100</v>
          </cell>
          <cell r="Z374">
            <v>299261</v>
          </cell>
          <cell r="AA374">
            <v>349690</v>
          </cell>
          <cell r="AB374">
            <v>512842</v>
          </cell>
          <cell r="AC374">
            <v>623980</v>
          </cell>
          <cell r="AD374">
            <v>933264</v>
          </cell>
          <cell r="AE374">
            <v>1043306</v>
          </cell>
          <cell r="AF374">
            <v>808015</v>
          </cell>
        </row>
        <row r="375">
          <cell r="A375" t="str">
            <v>SOUTH CENTRAL REGIONBudget:</v>
          </cell>
          <cell r="B375" t="str">
            <v>60412S</v>
          </cell>
          <cell r="C375" t="str">
            <v>SOUTH CENTRAL REGION</v>
          </cell>
          <cell r="D375" t="str">
            <v>Budget:</v>
          </cell>
          <cell r="E375">
            <v>95528</v>
          </cell>
          <cell r="F375">
            <v>107668</v>
          </cell>
          <cell r="G375">
            <v>119821</v>
          </cell>
          <cell r="H375">
            <v>125485</v>
          </cell>
          <cell r="I375">
            <v>154614</v>
          </cell>
          <cell r="J375">
            <v>171603</v>
          </cell>
          <cell r="K375">
            <v>177266</v>
          </cell>
          <cell r="L375">
            <v>177266</v>
          </cell>
          <cell r="M375">
            <v>177266</v>
          </cell>
          <cell r="N375">
            <v>177266</v>
          </cell>
          <cell r="O375">
            <v>165937</v>
          </cell>
          <cell r="P375">
            <v>131144</v>
          </cell>
          <cell r="Q375">
            <v>1780865</v>
          </cell>
          <cell r="R375" t="str">
            <v>Budget:</v>
          </cell>
          <cell r="S375">
            <v>1780865</v>
          </cell>
          <cell r="U375">
            <v>95528</v>
          </cell>
          <cell r="V375">
            <v>203196</v>
          </cell>
          <cell r="W375">
            <v>323017</v>
          </cell>
          <cell r="X375">
            <v>448502</v>
          </cell>
          <cell r="Y375">
            <v>603116</v>
          </cell>
          <cell r="Z375">
            <v>774719</v>
          </cell>
          <cell r="AA375">
            <v>951985</v>
          </cell>
          <cell r="AB375">
            <v>1129251</v>
          </cell>
          <cell r="AC375">
            <v>1306517</v>
          </cell>
          <cell r="AD375">
            <v>1483783</v>
          </cell>
          <cell r="AE375">
            <v>1649720</v>
          </cell>
          <cell r="AF375">
            <v>1780864</v>
          </cell>
        </row>
        <row r="376">
          <cell r="A376" t="str">
            <v>SOUTH CENTRAL REGIONActual:</v>
          </cell>
          <cell r="D376" t="str">
            <v>Actual:</v>
          </cell>
          <cell r="E376">
            <v>80509</v>
          </cell>
          <cell r="F376">
            <v>29225</v>
          </cell>
          <cell r="G376">
            <v>78390</v>
          </cell>
          <cell r="H376">
            <v>132930</v>
          </cell>
          <cell r="I376">
            <v>120061</v>
          </cell>
          <cell r="J376">
            <v>85635</v>
          </cell>
          <cell r="K376">
            <v>252965</v>
          </cell>
          <cell r="L376">
            <v>205242</v>
          </cell>
          <cell r="M376">
            <v>95793</v>
          </cell>
          <cell r="N376">
            <v>74207</v>
          </cell>
          <cell r="O376">
            <v>104255</v>
          </cell>
          <cell r="P376">
            <v>144771</v>
          </cell>
          <cell r="Q376">
            <v>1403985</v>
          </cell>
          <cell r="R376" t="str">
            <v>Projection:</v>
          </cell>
          <cell r="S376">
            <v>1439985</v>
          </cell>
          <cell r="U376">
            <v>80509</v>
          </cell>
          <cell r="V376">
            <v>109734</v>
          </cell>
          <cell r="W376">
            <v>188124</v>
          </cell>
          <cell r="X376">
            <v>321054</v>
          </cell>
          <cell r="Y376">
            <v>441115</v>
          </cell>
          <cell r="Z376">
            <v>526750</v>
          </cell>
          <cell r="AA376">
            <v>779715</v>
          </cell>
          <cell r="AB376">
            <v>984957</v>
          </cell>
          <cell r="AC376">
            <v>1080750</v>
          </cell>
          <cell r="AD376">
            <v>1154957</v>
          </cell>
          <cell r="AE376">
            <v>1259212</v>
          </cell>
          <cell r="AF376">
            <v>1403983</v>
          </cell>
        </row>
        <row r="377">
          <cell r="A377" t="str">
            <v>SOUTH CENTRAL REGIONVariance: Fav/(Unfav)</v>
          </cell>
          <cell r="D377" t="str">
            <v>Variance: Fav/(Unfav)</v>
          </cell>
          <cell r="E377">
            <v>15019</v>
          </cell>
          <cell r="F377">
            <v>78443</v>
          </cell>
          <cell r="G377">
            <v>41431</v>
          </cell>
          <cell r="H377">
            <v>-7445</v>
          </cell>
          <cell r="I377">
            <v>34553</v>
          </cell>
          <cell r="J377">
            <v>85968</v>
          </cell>
          <cell r="K377">
            <v>-75699</v>
          </cell>
          <cell r="L377">
            <v>-27976</v>
          </cell>
          <cell r="M377">
            <v>81473</v>
          </cell>
          <cell r="N377">
            <v>103059</v>
          </cell>
          <cell r="O377">
            <v>61682</v>
          </cell>
          <cell r="P377">
            <v>-13628</v>
          </cell>
          <cell r="Q377">
            <v>376880</v>
          </cell>
          <cell r="R377" t="str">
            <v>Variance: Fav/(Unfav)</v>
          </cell>
          <cell r="S377">
            <v>340880</v>
          </cell>
          <cell r="U377">
            <v>15019</v>
          </cell>
          <cell r="V377">
            <v>93462</v>
          </cell>
          <cell r="W377">
            <v>134893</v>
          </cell>
          <cell r="X377">
            <v>127448</v>
          </cell>
          <cell r="Y377">
            <v>162001</v>
          </cell>
          <cell r="Z377">
            <v>247969</v>
          </cell>
          <cell r="AA377">
            <v>172270</v>
          </cell>
          <cell r="AB377">
            <v>144294</v>
          </cell>
          <cell r="AC377">
            <v>225767</v>
          </cell>
          <cell r="AD377">
            <v>328826</v>
          </cell>
          <cell r="AE377">
            <v>390508</v>
          </cell>
          <cell r="AF377">
            <v>376880</v>
          </cell>
        </row>
        <row r="378">
          <cell r="A378" t="str">
            <v>NORTH COASTAL REGIONBudget:</v>
          </cell>
          <cell r="B378" t="str">
            <v>60JY6S</v>
          </cell>
          <cell r="C378" t="str">
            <v>NORTH COASTAL REGION</v>
          </cell>
          <cell r="D378" t="str">
            <v>Budget:</v>
          </cell>
          <cell r="E378">
            <v>81997</v>
          </cell>
          <cell r="F378">
            <v>96994</v>
          </cell>
          <cell r="G378">
            <v>59998</v>
          </cell>
          <cell r="H378">
            <v>65001</v>
          </cell>
          <cell r="I378">
            <v>88999</v>
          </cell>
          <cell r="J378">
            <v>102679</v>
          </cell>
          <cell r="K378">
            <v>97996</v>
          </cell>
          <cell r="L378">
            <v>142995</v>
          </cell>
          <cell r="M378">
            <v>172992</v>
          </cell>
          <cell r="N378">
            <v>172992</v>
          </cell>
          <cell r="O378">
            <v>135997</v>
          </cell>
          <cell r="P378">
            <v>55000</v>
          </cell>
          <cell r="Q378">
            <v>1273640</v>
          </cell>
          <cell r="R378" t="str">
            <v>Budget:</v>
          </cell>
          <cell r="S378">
            <v>1273640</v>
          </cell>
          <cell r="U378">
            <v>81997</v>
          </cell>
          <cell r="V378">
            <v>178991</v>
          </cell>
          <cell r="W378">
            <v>238989</v>
          </cell>
          <cell r="X378">
            <v>303990</v>
          </cell>
          <cell r="Y378">
            <v>392989</v>
          </cell>
          <cell r="Z378">
            <v>495668</v>
          </cell>
          <cell r="AA378">
            <v>593664</v>
          </cell>
          <cell r="AB378">
            <v>736659</v>
          </cell>
          <cell r="AC378">
            <v>909651</v>
          </cell>
          <cell r="AD378">
            <v>1082643</v>
          </cell>
          <cell r="AE378">
            <v>1218640</v>
          </cell>
          <cell r="AF378">
            <v>1273640</v>
          </cell>
        </row>
        <row r="379">
          <cell r="A379" t="str">
            <v>NORTH COASTAL REGIONActual:</v>
          </cell>
          <cell r="D379" t="str">
            <v>Actual:</v>
          </cell>
          <cell r="E379">
            <v>110230</v>
          </cell>
          <cell r="F379">
            <v>56619</v>
          </cell>
          <cell r="G379">
            <v>87151</v>
          </cell>
          <cell r="H379">
            <v>127563</v>
          </cell>
          <cell r="I379">
            <v>102041</v>
          </cell>
          <cell r="J379">
            <v>108741</v>
          </cell>
          <cell r="K379">
            <v>25495</v>
          </cell>
          <cell r="L379">
            <v>-36567</v>
          </cell>
          <cell r="M379">
            <v>5463</v>
          </cell>
          <cell r="N379">
            <v>10464</v>
          </cell>
          <cell r="O379">
            <v>41236</v>
          </cell>
          <cell r="P379">
            <v>332724</v>
          </cell>
          <cell r="Q379">
            <v>971162</v>
          </cell>
          <cell r="R379" t="str">
            <v>Projection:</v>
          </cell>
          <cell r="S379">
            <v>1012189</v>
          </cell>
          <cell r="U379">
            <v>110230</v>
          </cell>
          <cell r="V379">
            <v>166849</v>
          </cell>
          <cell r="W379">
            <v>254000</v>
          </cell>
          <cell r="X379">
            <v>381563</v>
          </cell>
          <cell r="Y379">
            <v>483604</v>
          </cell>
          <cell r="Z379">
            <v>592345</v>
          </cell>
          <cell r="AA379">
            <v>617840</v>
          </cell>
          <cell r="AB379">
            <v>581273</v>
          </cell>
          <cell r="AC379">
            <v>586736</v>
          </cell>
          <cell r="AD379">
            <v>597200</v>
          </cell>
          <cell r="AE379">
            <v>638436</v>
          </cell>
          <cell r="AF379">
            <v>971160</v>
          </cell>
        </row>
        <row r="380">
          <cell r="A380" t="str">
            <v>NORTH COASTAL REGIONVariance: Fav/(Unfav)</v>
          </cell>
          <cell r="D380" t="str">
            <v>Variance: Fav/(Unfav)</v>
          </cell>
          <cell r="E380">
            <v>-28233</v>
          </cell>
          <cell r="F380">
            <v>40376</v>
          </cell>
          <cell r="G380">
            <v>-27153</v>
          </cell>
          <cell r="H380">
            <v>-62563</v>
          </cell>
          <cell r="I380">
            <v>-13043</v>
          </cell>
          <cell r="J380">
            <v>-6062</v>
          </cell>
          <cell r="K380">
            <v>72501</v>
          </cell>
          <cell r="L380">
            <v>179561</v>
          </cell>
          <cell r="M380">
            <v>167529</v>
          </cell>
          <cell r="N380">
            <v>162528</v>
          </cell>
          <cell r="O380">
            <v>94761</v>
          </cell>
          <cell r="P380">
            <v>-277725</v>
          </cell>
          <cell r="Q380">
            <v>302478</v>
          </cell>
          <cell r="R380" t="str">
            <v>Variance: Fav/(Unfav)</v>
          </cell>
          <cell r="S380">
            <v>261452</v>
          </cell>
          <cell r="U380">
            <v>-28233</v>
          </cell>
          <cell r="V380">
            <v>12143</v>
          </cell>
          <cell r="W380">
            <v>-15010</v>
          </cell>
          <cell r="X380">
            <v>-77573</v>
          </cell>
          <cell r="Y380">
            <v>-90616</v>
          </cell>
          <cell r="Z380">
            <v>-96678</v>
          </cell>
          <cell r="AA380">
            <v>-24177</v>
          </cell>
          <cell r="AB380">
            <v>155384</v>
          </cell>
          <cell r="AC380">
            <v>322913</v>
          </cell>
          <cell r="AD380">
            <v>485441</v>
          </cell>
          <cell r="AE380">
            <v>580202</v>
          </cell>
          <cell r="AF380">
            <v>302477</v>
          </cell>
        </row>
        <row r="381">
          <cell r="A381" t="str">
            <v>SOUTH COASTAL REGIONBudget:</v>
          </cell>
          <cell r="B381" t="str">
            <v>60425S</v>
          </cell>
          <cell r="C381" t="str">
            <v>SOUTH COASTAL REGION</v>
          </cell>
          <cell r="D381" t="str">
            <v>Budget:</v>
          </cell>
          <cell r="E381">
            <v>200076</v>
          </cell>
          <cell r="F381">
            <v>228771</v>
          </cell>
          <cell r="G381">
            <v>257461</v>
          </cell>
          <cell r="H381">
            <v>264446</v>
          </cell>
          <cell r="I381">
            <v>314089</v>
          </cell>
          <cell r="J381">
            <v>335037</v>
          </cell>
          <cell r="K381">
            <v>342022</v>
          </cell>
          <cell r="L381">
            <v>342022</v>
          </cell>
          <cell r="M381">
            <v>342022</v>
          </cell>
          <cell r="N381">
            <v>342022</v>
          </cell>
          <cell r="O381">
            <v>328052</v>
          </cell>
          <cell r="P381">
            <v>271429</v>
          </cell>
          <cell r="Q381">
            <v>3567451</v>
          </cell>
          <cell r="R381" t="str">
            <v>Budget:</v>
          </cell>
          <cell r="S381">
            <v>3567451</v>
          </cell>
          <cell r="U381">
            <v>200076</v>
          </cell>
          <cell r="V381">
            <v>428847</v>
          </cell>
          <cell r="W381">
            <v>686308</v>
          </cell>
          <cell r="X381">
            <v>950754</v>
          </cell>
          <cell r="Y381">
            <v>1264843</v>
          </cell>
          <cell r="Z381">
            <v>1599880</v>
          </cell>
          <cell r="AA381">
            <v>1941902</v>
          </cell>
          <cell r="AB381">
            <v>2283924</v>
          </cell>
          <cell r="AC381">
            <v>2625946</v>
          </cell>
          <cell r="AD381">
            <v>2967968</v>
          </cell>
          <cell r="AE381">
            <v>3296020</v>
          </cell>
          <cell r="AF381">
            <v>3567449</v>
          </cell>
        </row>
        <row r="382">
          <cell r="A382" t="str">
            <v>SOUTH COASTAL REGIONActual:</v>
          </cell>
          <cell r="D382" t="str">
            <v>Actual:</v>
          </cell>
          <cell r="E382">
            <v>26094</v>
          </cell>
          <cell r="F382">
            <v>175636</v>
          </cell>
          <cell r="G382">
            <v>307000</v>
          </cell>
          <cell r="H382">
            <v>233547</v>
          </cell>
          <cell r="I382">
            <v>358672</v>
          </cell>
          <cell r="J382">
            <v>412618</v>
          </cell>
          <cell r="K382">
            <v>365159</v>
          </cell>
          <cell r="L382">
            <v>103911</v>
          </cell>
          <cell r="M382">
            <v>216268</v>
          </cell>
          <cell r="N382">
            <v>491675</v>
          </cell>
          <cell r="O382">
            <v>353218</v>
          </cell>
          <cell r="P382">
            <v>554677</v>
          </cell>
          <cell r="Q382">
            <v>3598475</v>
          </cell>
          <cell r="R382" t="str">
            <v>Projection:</v>
          </cell>
          <cell r="S382">
            <v>3308062</v>
          </cell>
          <cell r="U382">
            <v>26094</v>
          </cell>
          <cell r="V382">
            <v>201730</v>
          </cell>
          <cell r="W382">
            <v>508730</v>
          </cell>
          <cell r="X382">
            <v>742277</v>
          </cell>
          <cell r="Y382">
            <v>1100949</v>
          </cell>
          <cell r="Z382">
            <v>1513567</v>
          </cell>
          <cell r="AA382">
            <v>1878726</v>
          </cell>
          <cell r="AB382">
            <v>1982637</v>
          </cell>
          <cell r="AC382">
            <v>2198905</v>
          </cell>
          <cell r="AD382">
            <v>2690580</v>
          </cell>
          <cell r="AE382">
            <v>3043798</v>
          </cell>
          <cell r="AF382">
            <v>3598475</v>
          </cell>
        </row>
        <row r="383">
          <cell r="A383" t="str">
            <v>SOUTH COASTAL REGIONVariance: Fav/(Unfav)</v>
          </cell>
          <cell r="D383" t="str">
            <v>Variance: Fav/(Unfav)</v>
          </cell>
          <cell r="E383">
            <v>173982</v>
          </cell>
          <cell r="F383">
            <v>53135</v>
          </cell>
          <cell r="G383">
            <v>-49538</v>
          </cell>
          <cell r="H383">
            <v>30899</v>
          </cell>
          <cell r="I383">
            <v>-44583</v>
          </cell>
          <cell r="J383">
            <v>-77581</v>
          </cell>
          <cell r="K383">
            <v>-23137</v>
          </cell>
          <cell r="L383">
            <v>238112</v>
          </cell>
          <cell r="M383">
            <v>125754</v>
          </cell>
          <cell r="N383">
            <v>-149653</v>
          </cell>
          <cell r="O383">
            <v>-25166</v>
          </cell>
          <cell r="P383">
            <v>-283247</v>
          </cell>
          <cell r="Q383">
            <v>-31024</v>
          </cell>
          <cell r="R383" t="str">
            <v>Variance: Fav/(Unfav)</v>
          </cell>
          <cell r="S383">
            <v>259389</v>
          </cell>
          <cell r="U383">
            <v>173982</v>
          </cell>
          <cell r="V383">
            <v>227117</v>
          </cell>
          <cell r="W383">
            <v>177579</v>
          </cell>
          <cell r="X383">
            <v>208478</v>
          </cell>
          <cell r="Y383">
            <v>163895</v>
          </cell>
          <cell r="Z383">
            <v>86314</v>
          </cell>
          <cell r="AA383">
            <v>63177</v>
          </cell>
          <cell r="AB383">
            <v>301289</v>
          </cell>
          <cell r="AC383">
            <v>427043</v>
          </cell>
          <cell r="AD383">
            <v>277390</v>
          </cell>
          <cell r="AE383">
            <v>252224</v>
          </cell>
          <cell r="AF383">
            <v>-31023</v>
          </cell>
        </row>
        <row r="384">
          <cell r="A384" t="str">
            <v>DIST OPS &amp; SUPPORTBudget:</v>
          </cell>
          <cell r="B384" t="str">
            <v>60896S</v>
          </cell>
          <cell r="C384" t="str">
            <v>DIST OPS &amp; SUPPORT</v>
          </cell>
          <cell r="D384" t="str">
            <v>Budget:</v>
          </cell>
          <cell r="E384">
            <v>75178</v>
          </cell>
          <cell r="F384">
            <v>75178</v>
          </cell>
          <cell r="G384">
            <v>75178</v>
          </cell>
          <cell r="H384">
            <v>77605</v>
          </cell>
          <cell r="I384">
            <v>77605</v>
          </cell>
          <cell r="J384">
            <v>77605</v>
          </cell>
          <cell r="K384">
            <v>115193</v>
          </cell>
          <cell r="L384">
            <v>77605</v>
          </cell>
          <cell r="M384">
            <v>77605</v>
          </cell>
          <cell r="N384">
            <v>77605</v>
          </cell>
          <cell r="O384">
            <v>77605</v>
          </cell>
          <cell r="P384">
            <v>115294</v>
          </cell>
          <cell r="Q384">
            <v>999256</v>
          </cell>
          <cell r="R384" t="str">
            <v>Budget:</v>
          </cell>
          <cell r="S384">
            <v>999256</v>
          </cell>
          <cell r="U384">
            <v>75178</v>
          </cell>
          <cell r="V384">
            <v>150356</v>
          </cell>
          <cell r="W384">
            <v>225534</v>
          </cell>
          <cell r="X384">
            <v>303139</v>
          </cell>
          <cell r="Y384">
            <v>380744</v>
          </cell>
          <cell r="Z384">
            <v>458349</v>
          </cell>
          <cell r="AA384">
            <v>573542</v>
          </cell>
          <cell r="AB384">
            <v>651147</v>
          </cell>
          <cell r="AC384">
            <v>728752</v>
          </cell>
          <cell r="AD384">
            <v>806357</v>
          </cell>
          <cell r="AE384">
            <v>883962</v>
          </cell>
          <cell r="AF384">
            <v>999256</v>
          </cell>
        </row>
        <row r="385">
          <cell r="A385" t="str">
            <v>DIST OPS &amp; SUPPORTActual:</v>
          </cell>
          <cell r="D385" t="str">
            <v>Actual:</v>
          </cell>
          <cell r="E385">
            <v>60713</v>
          </cell>
          <cell r="F385">
            <v>45376</v>
          </cell>
          <cell r="G385">
            <v>48955</v>
          </cell>
          <cell r="H385">
            <v>33694</v>
          </cell>
          <cell r="I385">
            <v>51349</v>
          </cell>
          <cell r="J385">
            <v>46956</v>
          </cell>
          <cell r="K385">
            <v>66644</v>
          </cell>
          <cell r="L385">
            <v>50305</v>
          </cell>
          <cell r="M385">
            <v>16314</v>
          </cell>
          <cell r="N385">
            <v>22106</v>
          </cell>
          <cell r="O385">
            <v>43315</v>
          </cell>
          <cell r="P385">
            <v>56672</v>
          </cell>
          <cell r="Q385">
            <v>542398</v>
          </cell>
          <cell r="R385" t="str">
            <v>Projection:</v>
          </cell>
          <cell r="S385">
            <v>930690</v>
          </cell>
          <cell r="U385">
            <v>60713</v>
          </cell>
          <cell r="V385">
            <v>106089</v>
          </cell>
          <cell r="W385">
            <v>155044</v>
          </cell>
          <cell r="X385">
            <v>188738</v>
          </cell>
          <cell r="Y385">
            <v>240087</v>
          </cell>
          <cell r="Z385">
            <v>287043</v>
          </cell>
          <cell r="AA385">
            <v>353687</v>
          </cell>
          <cell r="AB385">
            <v>403992</v>
          </cell>
          <cell r="AC385">
            <v>420306</v>
          </cell>
          <cell r="AD385">
            <v>442412</v>
          </cell>
          <cell r="AE385">
            <v>485727</v>
          </cell>
          <cell r="AF385">
            <v>542399</v>
          </cell>
        </row>
        <row r="386">
          <cell r="A386" t="str">
            <v>DIST OPS &amp; SUPPORTVariance: Fav/(Unfav)</v>
          </cell>
          <cell r="D386" t="str">
            <v>Variance: Fav/(Unfav)</v>
          </cell>
          <cell r="E386">
            <v>14465</v>
          </cell>
          <cell r="F386">
            <v>29802</v>
          </cell>
          <cell r="G386">
            <v>26223</v>
          </cell>
          <cell r="H386">
            <v>43911</v>
          </cell>
          <cell r="I386">
            <v>26256</v>
          </cell>
          <cell r="J386">
            <v>30649</v>
          </cell>
          <cell r="K386">
            <v>48549</v>
          </cell>
          <cell r="L386">
            <v>27300</v>
          </cell>
          <cell r="M386">
            <v>61291</v>
          </cell>
          <cell r="N386">
            <v>55499</v>
          </cell>
          <cell r="O386">
            <v>34290</v>
          </cell>
          <cell r="P386">
            <v>58622</v>
          </cell>
          <cell r="Q386">
            <v>456858</v>
          </cell>
          <cell r="R386" t="str">
            <v>Variance: Fav/(Unfav)</v>
          </cell>
          <cell r="S386">
            <v>68566</v>
          </cell>
          <cell r="U386">
            <v>14465</v>
          </cell>
          <cell r="V386">
            <v>44267</v>
          </cell>
          <cell r="W386">
            <v>70490</v>
          </cell>
          <cell r="X386">
            <v>114401</v>
          </cell>
          <cell r="Y386">
            <v>140657</v>
          </cell>
          <cell r="Z386">
            <v>171306</v>
          </cell>
          <cell r="AA386">
            <v>219855</v>
          </cell>
          <cell r="AB386">
            <v>247155</v>
          </cell>
          <cell r="AC386">
            <v>308446</v>
          </cell>
          <cell r="AD386">
            <v>363945</v>
          </cell>
          <cell r="AE386">
            <v>398235</v>
          </cell>
          <cell r="AF386">
            <v>456857</v>
          </cell>
        </row>
        <row r="387">
          <cell r="A387" t="str">
            <v>TRANSMISSIONBudget:</v>
          </cell>
          <cell r="B387" t="str">
            <v>60501S</v>
          </cell>
          <cell r="C387" t="str">
            <v>TRANSMISSION</v>
          </cell>
          <cell r="D387" t="str">
            <v>Budget: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Budget: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A388" t="str">
            <v>TRANSMISSIONActual:</v>
          </cell>
          <cell r="D388" t="str">
            <v>Actual:</v>
          </cell>
          <cell r="E388">
            <v>0</v>
          </cell>
          <cell r="F388">
            <v>0</v>
          </cell>
          <cell r="G388">
            <v>15594</v>
          </cell>
          <cell r="H388">
            <v>51</v>
          </cell>
          <cell r="I388">
            <v>0</v>
          </cell>
          <cell r="J388">
            <v>-10199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5445</v>
          </cell>
          <cell r="R388" t="str">
            <v>Projection:</v>
          </cell>
          <cell r="S388">
            <v>0</v>
          </cell>
          <cell r="U388">
            <v>0</v>
          </cell>
          <cell r="V388">
            <v>0</v>
          </cell>
          <cell r="W388">
            <v>15594</v>
          </cell>
          <cell r="X388">
            <v>15645</v>
          </cell>
          <cell r="Y388">
            <v>15645</v>
          </cell>
          <cell r="Z388">
            <v>5446</v>
          </cell>
          <cell r="AA388">
            <v>5446</v>
          </cell>
          <cell r="AB388">
            <v>5446</v>
          </cell>
          <cell r="AC388">
            <v>5446</v>
          </cell>
          <cell r="AD388">
            <v>5446</v>
          </cell>
          <cell r="AE388">
            <v>5446</v>
          </cell>
          <cell r="AF388">
            <v>5446</v>
          </cell>
        </row>
        <row r="389">
          <cell r="A389" t="str">
            <v>TRANSMISSIONVariance: Fav/(Unfav)</v>
          </cell>
          <cell r="D389" t="str">
            <v>Variance: Fav/(Unfav)</v>
          </cell>
          <cell r="E389">
            <v>0</v>
          </cell>
          <cell r="F389">
            <v>0</v>
          </cell>
          <cell r="G389">
            <v>-15594</v>
          </cell>
          <cell r="H389">
            <v>-51</v>
          </cell>
          <cell r="I389">
            <v>0</v>
          </cell>
          <cell r="J389">
            <v>10199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-5445</v>
          </cell>
          <cell r="R389" t="str">
            <v>Variance: Fav/(Unfav)</v>
          </cell>
          <cell r="S389">
            <v>0</v>
          </cell>
          <cell r="U389">
            <v>0</v>
          </cell>
          <cell r="V389">
            <v>0</v>
          </cell>
          <cell r="W389">
            <v>-15594</v>
          </cell>
          <cell r="X389">
            <v>-15645</v>
          </cell>
          <cell r="Y389">
            <v>-15645</v>
          </cell>
          <cell r="Z389">
            <v>-5446</v>
          </cell>
          <cell r="AA389">
            <v>-5446</v>
          </cell>
          <cell r="AB389">
            <v>-5446</v>
          </cell>
          <cell r="AC389">
            <v>-5446</v>
          </cell>
          <cell r="AD389">
            <v>-5446</v>
          </cell>
          <cell r="AE389">
            <v>-5446</v>
          </cell>
          <cell r="AF389">
            <v>-5446</v>
          </cell>
        </row>
        <row r="390">
          <cell r="A390" t="str">
            <v>ENERGY DELIVERY SERVICESBudget:</v>
          </cell>
          <cell r="B390" t="str">
            <v>60228S</v>
          </cell>
          <cell r="C390" t="str">
            <v>ENERGY DELIVERY SERVICES</v>
          </cell>
          <cell r="D390" t="str">
            <v>Budget: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 t="str">
            <v>Budget: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A391" t="str">
            <v>ENERGY DELIVERY SERVICESActual:</v>
          </cell>
          <cell r="D391" t="str">
            <v>Actual: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417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417</v>
          </cell>
          <cell r="R391" t="str">
            <v>Projection: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417</v>
          </cell>
          <cell r="AC391">
            <v>417</v>
          </cell>
          <cell r="AD391">
            <v>417</v>
          </cell>
          <cell r="AE391">
            <v>417</v>
          </cell>
          <cell r="AF391">
            <v>417</v>
          </cell>
        </row>
        <row r="392">
          <cell r="A392" t="str">
            <v>ENERGY DELIVERY SERVICESVariance: Fav/(Unfav)</v>
          </cell>
          <cell r="D392" t="str">
            <v>Variance: Fav/(Unfav)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-417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-417</v>
          </cell>
          <cell r="R392" t="str">
            <v>Variance: Fav/(Unfav)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-417</v>
          </cell>
          <cell r="AC392">
            <v>-417</v>
          </cell>
          <cell r="AD392">
            <v>-417</v>
          </cell>
          <cell r="AE392">
            <v>-417</v>
          </cell>
          <cell r="AF392">
            <v>-417</v>
          </cell>
        </row>
        <row r="393">
          <cell r="A393" t="str">
            <v>Other Charge By OrgBudget:</v>
          </cell>
          <cell r="B393" t="str">
            <v>Other</v>
          </cell>
          <cell r="C393" t="str">
            <v>Other Charge By Org</v>
          </cell>
          <cell r="D393" t="str">
            <v>Budget: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 t="str">
            <v>Budget:</v>
          </cell>
          <cell r="S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A394" t="str">
            <v>Other Charge By OrgActual:</v>
          </cell>
          <cell r="D394" t="str">
            <v>Actual:</v>
          </cell>
          <cell r="E394">
            <v>-2634</v>
          </cell>
          <cell r="F394">
            <v>-873</v>
          </cell>
          <cell r="G394">
            <v>-5611</v>
          </cell>
          <cell r="H394">
            <v>-3157</v>
          </cell>
          <cell r="I394">
            <v>-3458</v>
          </cell>
          <cell r="J394">
            <v>-5029</v>
          </cell>
          <cell r="K394">
            <v>-14727</v>
          </cell>
          <cell r="L394">
            <v>-7919</v>
          </cell>
          <cell r="M394">
            <v>5106</v>
          </cell>
          <cell r="N394">
            <v>-2768</v>
          </cell>
          <cell r="O394">
            <v>-3167</v>
          </cell>
          <cell r="P394">
            <v>-4230</v>
          </cell>
          <cell r="Q394">
            <v>-48467</v>
          </cell>
          <cell r="R394" t="str">
            <v>Projection:</v>
          </cell>
          <cell r="S394">
            <v>0</v>
          </cell>
          <cell r="U394">
            <v>-2634</v>
          </cell>
          <cell r="V394">
            <v>-3507</v>
          </cell>
          <cell r="W394">
            <v>-9118</v>
          </cell>
          <cell r="X394">
            <v>-12275</v>
          </cell>
          <cell r="Y394">
            <v>-15733</v>
          </cell>
          <cell r="Z394">
            <v>-20762</v>
          </cell>
          <cell r="AA394">
            <v>-35489</v>
          </cell>
          <cell r="AB394">
            <v>-43408</v>
          </cell>
          <cell r="AC394">
            <v>-38302</v>
          </cell>
          <cell r="AD394">
            <v>-41070</v>
          </cell>
          <cell r="AE394">
            <v>-44237</v>
          </cell>
          <cell r="AF394">
            <v>-48467</v>
          </cell>
        </row>
        <row r="395">
          <cell r="A395" t="str">
            <v>Other Charge By OrgVariance: Fav/(Unfav)</v>
          </cell>
          <cell r="D395" t="str">
            <v>Variance: Fav/(Unfav)</v>
          </cell>
          <cell r="E395">
            <v>2634</v>
          </cell>
          <cell r="F395">
            <v>873</v>
          </cell>
          <cell r="G395">
            <v>5611</v>
          </cell>
          <cell r="H395">
            <v>3157</v>
          </cell>
          <cell r="I395">
            <v>3458</v>
          </cell>
          <cell r="J395">
            <v>5029</v>
          </cell>
          <cell r="K395">
            <v>14727</v>
          </cell>
          <cell r="L395">
            <v>7919</v>
          </cell>
          <cell r="M395">
            <v>-5106</v>
          </cell>
          <cell r="N395">
            <v>2768</v>
          </cell>
          <cell r="O395">
            <v>3167</v>
          </cell>
          <cell r="P395">
            <v>4230</v>
          </cell>
          <cell r="Q395">
            <v>48467</v>
          </cell>
          <cell r="R395" t="str">
            <v>Variance: Fav/(Unfav)</v>
          </cell>
          <cell r="S395">
            <v>0</v>
          </cell>
          <cell r="U395">
            <v>2634</v>
          </cell>
          <cell r="V395">
            <v>3507</v>
          </cell>
          <cell r="W395">
            <v>9118</v>
          </cell>
          <cell r="X395">
            <v>12275</v>
          </cell>
          <cell r="Y395">
            <v>15733</v>
          </cell>
          <cell r="Z395">
            <v>20762</v>
          </cell>
          <cell r="AA395">
            <v>35489</v>
          </cell>
          <cell r="AB395">
            <v>43408</v>
          </cell>
          <cell r="AC395">
            <v>38302</v>
          </cell>
          <cell r="AD395">
            <v>41070</v>
          </cell>
          <cell r="AE395">
            <v>44237</v>
          </cell>
          <cell r="AF395">
            <v>48467</v>
          </cell>
        </row>
        <row r="396">
          <cell r="A396" t="str">
            <v>GrandBudget:</v>
          </cell>
          <cell r="C396" t="str">
            <v>Grand</v>
          </cell>
          <cell r="D396" t="str">
            <v>Budget:</v>
          </cell>
          <cell r="E396">
            <v>569020</v>
          </cell>
          <cell r="F396">
            <v>624853</v>
          </cell>
          <cell r="G396">
            <v>690712</v>
          </cell>
          <cell r="H396">
            <v>745335</v>
          </cell>
          <cell r="I396">
            <v>797512</v>
          </cell>
          <cell r="J396">
            <v>838710</v>
          </cell>
          <cell r="K396">
            <v>971008</v>
          </cell>
          <cell r="L396">
            <v>954339</v>
          </cell>
          <cell r="M396">
            <v>998058</v>
          </cell>
          <cell r="N396">
            <v>1159523</v>
          </cell>
          <cell r="O396">
            <v>1093324</v>
          </cell>
          <cell r="P396">
            <v>830141</v>
          </cell>
          <cell r="Q396">
            <v>10272536</v>
          </cell>
          <cell r="R396" t="str">
            <v>Budget:</v>
          </cell>
          <cell r="S396">
            <v>10272536</v>
          </cell>
          <cell r="U396">
            <v>569020</v>
          </cell>
          <cell r="V396">
            <v>1193873</v>
          </cell>
          <cell r="W396">
            <v>1884585</v>
          </cell>
          <cell r="X396">
            <v>2629920</v>
          </cell>
          <cell r="Y396">
            <v>3427432</v>
          </cell>
          <cell r="Z396">
            <v>4266142</v>
          </cell>
          <cell r="AA396">
            <v>5237150</v>
          </cell>
          <cell r="AB396">
            <v>6191489</v>
          </cell>
          <cell r="AC396">
            <v>7189547</v>
          </cell>
          <cell r="AD396">
            <v>8349070</v>
          </cell>
          <cell r="AE396">
            <v>9442394</v>
          </cell>
          <cell r="AF396">
            <v>10272535</v>
          </cell>
        </row>
        <row r="397">
          <cell r="A397" t="str">
            <v>GrandActual:</v>
          </cell>
          <cell r="C397" t="str">
            <v>Total</v>
          </cell>
          <cell r="D397" t="str">
            <v>Actual:</v>
          </cell>
          <cell r="E397">
            <v>353221</v>
          </cell>
          <cell r="F397">
            <v>413188</v>
          </cell>
          <cell r="G397">
            <v>601664</v>
          </cell>
          <cell r="H397">
            <v>596984</v>
          </cell>
          <cell r="I397">
            <v>808249</v>
          </cell>
          <cell r="J397">
            <v>769348</v>
          </cell>
          <cell r="K397">
            <v>883638</v>
          </cell>
          <cell r="L397">
            <v>366688</v>
          </cell>
          <cell r="M397">
            <v>455978</v>
          </cell>
          <cell r="N397">
            <v>676038</v>
          </cell>
          <cell r="O397">
            <v>814548</v>
          </cell>
          <cell r="P397">
            <v>1577180</v>
          </cell>
          <cell r="Q397">
            <v>8316724</v>
          </cell>
          <cell r="R397" t="str">
            <v>Projection:</v>
          </cell>
          <cell r="S397">
            <v>8352796</v>
          </cell>
          <cell r="U397">
            <v>353221</v>
          </cell>
          <cell r="V397">
            <v>766409</v>
          </cell>
          <cell r="W397">
            <v>1368073</v>
          </cell>
          <cell r="X397">
            <v>1965057</v>
          </cell>
          <cell r="Y397">
            <v>2773306</v>
          </cell>
          <cell r="Z397">
            <v>3542654</v>
          </cell>
          <cell r="AA397">
            <v>4426292</v>
          </cell>
          <cell r="AB397">
            <v>4792980</v>
          </cell>
          <cell r="AC397">
            <v>5248958</v>
          </cell>
          <cell r="AD397">
            <v>5924996</v>
          </cell>
          <cell r="AE397">
            <v>6739544</v>
          </cell>
          <cell r="AF397">
            <v>8316724</v>
          </cell>
        </row>
        <row r="398">
          <cell r="A398" t="str">
            <v>GrandVariance: Fav/(Unfav)</v>
          </cell>
          <cell r="D398" t="str">
            <v>Variance: Fav/(Unfav)</v>
          </cell>
          <cell r="E398">
            <v>215799</v>
          </cell>
          <cell r="F398">
            <v>211664</v>
          </cell>
          <cell r="G398">
            <v>89048</v>
          </cell>
          <cell r="H398">
            <v>148351</v>
          </cell>
          <cell r="I398">
            <v>-10737</v>
          </cell>
          <cell r="J398">
            <v>69362</v>
          </cell>
          <cell r="K398">
            <v>87370</v>
          </cell>
          <cell r="L398">
            <v>587651</v>
          </cell>
          <cell r="M398">
            <v>542080</v>
          </cell>
          <cell r="N398">
            <v>483485</v>
          </cell>
          <cell r="O398">
            <v>278776</v>
          </cell>
          <cell r="P398">
            <v>-747039</v>
          </cell>
          <cell r="Q398">
            <v>1955812</v>
          </cell>
          <cell r="R398" t="str">
            <v>Variance: Fav/(Unfav)</v>
          </cell>
          <cell r="S398">
            <v>1919740</v>
          </cell>
          <cell r="U398">
            <v>215799</v>
          </cell>
          <cell r="V398">
            <v>427463</v>
          </cell>
          <cell r="W398">
            <v>516511</v>
          </cell>
          <cell r="X398">
            <v>664862</v>
          </cell>
          <cell r="Y398">
            <v>654125</v>
          </cell>
          <cell r="Z398">
            <v>723487</v>
          </cell>
          <cell r="AA398">
            <v>810857</v>
          </cell>
          <cell r="AB398">
            <v>1398508</v>
          </cell>
          <cell r="AC398">
            <v>1940588</v>
          </cell>
          <cell r="AD398">
            <v>2424073</v>
          </cell>
          <cell r="AE398">
            <v>2702849</v>
          </cell>
          <cell r="AF398">
            <v>1955810</v>
          </cell>
        </row>
        <row r="406">
          <cell r="A406" t="str">
            <v>NORTH CENTRAL REGIONBudget:</v>
          </cell>
          <cell r="B406" t="str">
            <v>60320S</v>
          </cell>
          <cell r="C406" t="str">
            <v>NORTH CENTRAL REGION</v>
          </cell>
          <cell r="D406" t="str">
            <v>Budget:</v>
          </cell>
          <cell r="E406">
            <v>0</v>
          </cell>
          <cell r="F406">
            <v>21130</v>
          </cell>
          <cell r="G406">
            <v>139707</v>
          </cell>
          <cell r="H406">
            <v>70646</v>
          </cell>
          <cell r="I406">
            <v>3310</v>
          </cell>
          <cell r="J406">
            <v>106216</v>
          </cell>
          <cell r="K406">
            <v>14459</v>
          </cell>
          <cell r="L406">
            <v>23367</v>
          </cell>
          <cell r="M406">
            <v>27492</v>
          </cell>
          <cell r="N406">
            <v>16053</v>
          </cell>
          <cell r="O406">
            <v>9034</v>
          </cell>
          <cell r="P406">
            <v>5062</v>
          </cell>
          <cell r="Q406">
            <v>436475</v>
          </cell>
          <cell r="R406" t="str">
            <v>Budget:</v>
          </cell>
          <cell r="S406">
            <v>436475</v>
          </cell>
          <cell r="U406">
            <v>0</v>
          </cell>
          <cell r="V406">
            <v>21130</v>
          </cell>
          <cell r="W406">
            <v>160837</v>
          </cell>
          <cell r="X406">
            <v>231483</v>
          </cell>
          <cell r="Y406">
            <v>234793</v>
          </cell>
          <cell r="Z406">
            <v>341009</v>
          </cell>
          <cell r="AA406">
            <v>355468</v>
          </cell>
          <cell r="AB406">
            <v>378835</v>
          </cell>
          <cell r="AC406">
            <v>406327</v>
          </cell>
          <cell r="AD406">
            <v>422380</v>
          </cell>
          <cell r="AE406">
            <v>431414</v>
          </cell>
          <cell r="AF406">
            <v>436476</v>
          </cell>
        </row>
        <row r="407">
          <cell r="A407" t="str">
            <v>NORTH CENTRAL REGIONActual:</v>
          </cell>
          <cell r="D407" t="str">
            <v>Actual:</v>
          </cell>
          <cell r="E407">
            <v>51259</v>
          </cell>
          <cell r="F407">
            <v>26789</v>
          </cell>
          <cell r="G407">
            <v>84604</v>
          </cell>
          <cell r="H407">
            <v>-29116</v>
          </cell>
          <cell r="I407">
            <v>97336</v>
          </cell>
          <cell r="J407">
            <v>38565</v>
          </cell>
          <cell r="K407">
            <v>77476</v>
          </cell>
          <cell r="L407">
            <v>11871</v>
          </cell>
          <cell r="M407">
            <v>6945</v>
          </cell>
          <cell r="N407">
            <v>102221</v>
          </cell>
          <cell r="O407">
            <v>122134</v>
          </cell>
          <cell r="P407">
            <v>75157</v>
          </cell>
          <cell r="Q407">
            <v>665240</v>
          </cell>
          <cell r="R407" t="str">
            <v>Projection:</v>
          </cell>
          <cell r="S407">
            <v>467193</v>
          </cell>
          <cell r="U407">
            <v>51259</v>
          </cell>
          <cell r="V407">
            <v>78048</v>
          </cell>
          <cell r="W407">
            <v>162652</v>
          </cell>
          <cell r="X407">
            <v>133536</v>
          </cell>
          <cell r="Y407">
            <v>230872</v>
          </cell>
          <cell r="Z407">
            <v>269437</v>
          </cell>
          <cell r="AA407">
            <v>346913</v>
          </cell>
          <cell r="AB407">
            <v>358784</v>
          </cell>
          <cell r="AC407">
            <v>365729</v>
          </cell>
          <cell r="AD407">
            <v>467950</v>
          </cell>
          <cell r="AE407">
            <v>590084</v>
          </cell>
          <cell r="AF407">
            <v>665241</v>
          </cell>
        </row>
        <row r="408">
          <cell r="A408" t="str">
            <v>NORTH CENTRAL REGIONVariance: Fav/(Unfav)</v>
          </cell>
          <cell r="D408" t="str">
            <v>Variance: Fav/(Unfav)</v>
          </cell>
          <cell r="E408">
            <v>-51259</v>
          </cell>
          <cell r="F408">
            <v>-5659</v>
          </cell>
          <cell r="G408">
            <v>55102</v>
          </cell>
          <cell r="H408">
            <v>99762</v>
          </cell>
          <cell r="I408">
            <v>-94026</v>
          </cell>
          <cell r="J408">
            <v>67651</v>
          </cell>
          <cell r="K408">
            <v>-63016</v>
          </cell>
          <cell r="L408">
            <v>11497</v>
          </cell>
          <cell r="M408">
            <v>20547</v>
          </cell>
          <cell r="N408">
            <v>-86168</v>
          </cell>
          <cell r="O408">
            <v>-113100</v>
          </cell>
          <cell r="P408">
            <v>-70096</v>
          </cell>
          <cell r="Q408">
            <v>-228765</v>
          </cell>
          <cell r="R408" t="str">
            <v>Variance: Fav/(Unfav)</v>
          </cell>
          <cell r="S408">
            <v>-30718</v>
          </cell>
          <cell r="U408">
            <v>-51259</v>
          </cell>
          <cell r="V408">
            <v>-56918</v>
          </cell>
          <cell r="W408">
            <v>-1816</v>
          </cell>
          <cell r="X408">
            <v>97946</v>
          </cell>
          <cell r="Y408">
            <v>3920</v>
          </cell>
          <cell r="Z408">
            <v>71571</v>
          </cell>
          <cell r="AA408">
            <v>8555</v>
          </cell>
          <cell r="AB408">
            <v>20052</v>
          </cell>
          <cell r="AC408">
            <v>40599</v>
          </cell>
          <cell r="AD408">
            <v>-45569</v>
          </cell>
          <cell r="AE408">
            <v>-158669</v>
          </cell>
          <cell r="AF408">
            <v>-228765</v>
          </cell>
        </row>
        <row r="409">
          <cell r="A409" t="str">
            <v>SOUTH CENTRAL REGIONBudget:</v>
          </cell>
          <cell r="B409" t="str">
            <v>60412S</v>
          </cell>
          <cell r="C409" t="str">
            <v>SOUTH CENTRAL REGION</v>
          </cell>
          <cell r="D409" t="str">
            <v>Budget:</v>
          </cell>
          <cell r="E409">
            <v>225335</v>
          </cell>
          <cell r="F409">
            <v>178423</v>
          </cell>
          <cell r="G409">
            <v>124396</v>
          </cell>
          <cell r="H409">
            <v>151410</v>
          </cell>
          <cell r="I409">
            <v>178423</v>
          </cell>
          <cell r="J409">
            <v>151410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1009398</v>
          </cell>
          <cell r="R409" t="str">
            <v>Budget:</v>
          </cell>
          <cell r="S409">
            <v>1009398</v>
          </cell>
          <cell r="U409">
            <v>225335</v>
          </cell>
          <cell r="V409">
            <v>403758</v>
          </cell>
          <cell r="W409">
            <v>528154</v>
          </cell>
          <cell r="X409">
            <v>679564</v>
          </cell>
          <cell r="Y409">
            <v>857987</v>
          </cell>
          <cell r="Z409">
            <v>1009397</v>
          </cell>
          <cell r="AA409">
            <v>1009397</v>
          </cell>
          <cell r="AB409">
            <v>1009397</v>
          </cell>
          <cell r="AC409">
            <v>1009397</v>
          </cell>
          <cell r="AD409">
            <v>1009397</v>
          </cell>
          <cell r="AE409">
            <v>1009397</v>
          </cell>
          <cell r="AF409">
            <v>1009397</v>
          </cell>
        </row>
        <row r="410">
          <cell r="A410" t="str">
            <v>SOUTH CENTRAL REGIONActual:</v>
          </cell>
          <cell r="D410" t="str">
            <v>Actual:</v>
          </cell>
          <cell r="E410">
            <v>103554</v>
          </cell>
          <cell r="F410">
            <v>139991</v>
          </cell>
          <cell r="G410">
            <v>109630</v>
          </cell>
          <cell r="H410">
            <v>15484</v>
          </cell>
          <cell r="I410">
            <v>69874</v>
          </cell>
          <cell r="J410">
            <v>143942</v>
          </cell>
          <cell r="K410">
            <v>51511</v>
          </cell>
          <cell r="L410">
            <v>33725</v>
          </cell>
          <cell r="M410">
            <v>40563</v>
          </cell>
          <cell r="N410">
            <v>-28538</v>
          </cell>
          <cell r="O410">
            <v>203685</v>
          </cell>
          <cell r="P410">
            <v>95234</v>
          </cell>
          <cell r="Q410">
            <v>978657</v>
          </cell>
          <cell r="R410" t="str">
            <v>Projection:</v>
          </cell>
          <cell r="S410">
            <v>544505</v>
          </cell>
          <cell r="U410">
            <v>103554</v>
          </cell>
          <cell r="V410">
            <v>243545</v>
          </cell>
          <cell r="W410">
            <v>353175</v>
          </cell>
          <cell r="X410">
            <v>368659</v>
          </cell>
          <cell r="Y410">
            <v>438533</v>
          </cell>
          <cell r="Z410">
            <v>582475</v>
          </cell>
          <cell r="AA410">
            <v>633986</v>
          </cell>
          <cell r="AB410">
            <v>667711</v>
          </cell>
          <cell r="AC410">
            <v>708274</v>
          </cell>
          <cell r="AD410">
            <v>679736</v>
          </cell>
          <cell r="AE410">
            <v>883421</v>
          </cell>
          <cell r="AF410">
            <v>978655</v>
          </cell>
        </row>
        <row r="411">
          <cell r="A411" t="str">
            <v>SOUTH CENTRAL REGIONVariance: Fav/(Unfav)</v>
          </cell>
          <cell r="D411" t="str">
            <v>Variance: Fav/(Unfav)</v>
          </cell>
          <cell r="E411">
            <v>121781</v>
          </cell>
          <cell r="F411">
            <v>38432</v>
          </cell>
          <cell r="G411">
            <v>14766</v>
          </cell>
          <cell r="H411">
            <v>135926</v>
          </cell>
          <cell r="I411">
            <v>108549</v>
          </cell>
          <cell r="J411">
            <v>7468</v>
          </cell>
          <cell r="K411">
            <v>-51511</v>
          </cell>
          <cell r="L411">
            <v>-33725</v>
          </cell>
          <cell r="M411">
            <v>-40563</v>
          </cell>
          <cell r="N411">
            <v>28538</v>
          </cell>
          <cell r="O411">
            <v>-203685</v>
          </cell>
          <cell r="P411">
            <v>-95234</v>
          </cell>
          <cell r="Q411">
            <v>30741</v>
          </cell>
          <cell r="R411" t="str">
            <v>Variance: Fav/(Unfav)</v>
          </cell>
          <cell r="S411">
            <v>464893</v>
          </cell>
          <cell r="U411">
            <v>121781</v>
          </cell>
          <cell r="V411">
            <v>160213</v>
          </cell>
          <cell r="W411">
            <v>174979</v>
          </cell>
          <cell r="X411">
            <v>310905</v>
          </cell>
          <cell r="Y411">
            <v>419454</v>
          </cell>
          <cell r="Z411">
            <v>426922</v>
          </cell>
          <cell r="AA411">
            <v>375411</v>
          </cell>
          <cell r="AB411">
            <v>341686</v>
          </cell>
          <cell r="AC411">
            <v>301123</v>
          </cell>
          <cell r="AD411">
            <v>329661</v>
          </cell>
          <cell r="AE411">
            <v>125976</v>
          </cell>
          <cell r="AF411">
            <v>30742</v>
          </cell>
        </row>
        <row r="412">
          <cell r="A412" t="str">
            <v>NORTH COASTAL REGIONBudget:</v>
          </cell>
          <cell r="B412" t="str">
            <v>60JY6S</v>
          </cell>
          <cell r="C412" t="str">
            <v>NORTH COASTAL REGION</v>
          </cell>
          <cell r="D412" t="str">
            <v>Budget:</v>
          </cell>
          <cell r="E412">
            <v>0</v>
          </cell>
          <cell r="F412">
            <v>25871</v>
          </cell>
          <cell r="G412">
            <v>126163</v>
          </cell>
          <cell r="H412">
            <v>70157</v>
          </cell>
          <cell r="I412">
            <v>7056</v>
          </cell>
          <cell r="J412">
            <v>50912</v>
          </cell>
          <cell r="K412">
            <v>22173</v>
          </cell>
          <cell r="L412">
            <v>12481</v>
          </cell>
          <cell r="M412">
            <v>17723</v>
          </cell>
          <cell r="N412">
            <v>21822</v>
          </cell>
          <cell r="O412">
            <v>11279</v>
          </cell>
          <cell r="P412">
            <v>1625</v>
          </cell>
          <cell r="Q412">
            <v>367261</v>
          </cell>
          <cell r="R412" t="str">
            <v>Budget:</v>
          </cell>
          <cell r="S412">
            <v>367261</v>
          </cell>
          <cell r="U412">
            <v>0</v>
          </cell>
          <cell r="V412">
            <v>25871</v>
          </cell>
          <cell r="W412">
            <v>152034</v>
          </cell>
          <cell r="X412">
            <v>222191</v>
          </cell>
          <cell r="Y412">
            <v>229247</v>
          </cell>
          <cell r="Z412">
            <v>280159</v>
          </cell>
          <cell r="AA412">
            <v>302332</v>
          </cell>
          <cell r="AB412">
            <v>314813</v>
          </cell>
          <cell r="AC412">
            <v>332536</v>
          </cell>
          <cell r="AD412">
            <v>354358</v>
          </cell>
          <cell r="AE412">
            <v>365637</v>
          </cell>
          <cell r="AF412">
            <v>367262</v>
          </cell>
        </row>
        <row r="413">
          <cell r="A413" t="str">
            <v>NORTH COASTAL REGIONActual:</v>
          </cell>
          <cell r="D413" t="str">
            <v>Actual:</v>
          </cell>
          <cell r="E413">
            <v>28295</v>
          </cell>
          <cell r="F413">
            <v>6330</v>
          </cell>
          <cell r="G413">
            <v>-7321</v>
          </cell>
          <cell r="H413">
            <v>-6265</v>
          </cell>
          <cell r="I413">
            <v>3907</v>
          </cell>
          <cell r="J413">
            <v>53598</v>
          </cell>
          <cell r="K413">
            <v>3272</v>
          </cell>
          <cell r="L413">
            <v>2783</v>
          </cell>
          <cell r="M413">
            <v>0</v>
          </cell>
          <cell r="N413">
            <v>121756</v>
          </cell>
          <cell r="O413">
            <v>-3103</v>
          </cell>
          <cell r="P413">
            <v>283068</v>
          </cell>
          <cell r="Q413">
            <v>486320</v>
          </cell>
          <cell r="R413" t="str">
            <v>Projection:</v>
          </cell>
          <cell r="S413">
            <v>257706</v>
          </cell>
          <cell r="U413">
            <v>28295</v>
          </cell>
          <cell r="V413">
            <v>34625</v>
          </cell>
          <cell r="W413">
            <v>27304</v>
          </cell>
          <cell r="X413">
            <v>21039</v>
          </cell>
          <cell r="Y413">
            <v>24946</v>
          </cell>
          <cell r="Z413">
            <v>78544</v>
          </cell>
          <cell r="AA413">
            <v>81816</v>
          </cell>
          <cell r="AB413">
            <v>84599</v>
          </cell>
          <cell r="AC413">
            <v>84599</v>
          </cell>
          <cell r="AD413">
            <v>206355</v>
          </cell>
          <cell r="AE413">
            <v>203252</v>
          </cell>
          <cell r="AF413">
            <v>486320</v>
          </cell>
        </row>
        <row r="414">
          <cell r="A414" t="str">
            <v>NORTH COASTAL REGIONVariance: Fav/(Unfav)</v>
          </cell>
          <cell r="D414" t="str">
            <v>Variance: Fav/(Unfav)</v>
          </cell>
          <cell r="E414">
            <v>-28295</v>
          </cell>
          <cell r="F414">
            <v>19541</v>
          </cell>
          <cell r="G414">
            <v>133485</v>
          </cell>
          <cell r="H414">
            <v>76423</v>
          </cell>
          <cell r="I414">
            <v>3149</v>
          </cell>
          <cell r="J414">
            <v>-2687</v>
          </cell>
          <cell r="K414">
            <v>18901</v>
          </cell>
          <cell r="L414">
            <v>9698</v>
          </cell>
          <cell r="M414">
            <v>17723</v>
          </cell>
          <cell r="N414">
            <v>-99934</v>
          </cell>
          <cell r="O414">
            <v>14382</v>
          </cell>
          <cell r="P414">
            <v>-281443</v>
          </cell>
          <cell r="Q414">
            <v>-119059</v>
          </cell>
          <cell r="R414" t="str">
            <v>Variance: Fav/(Unfav)</v>
          </cell>
          <cell r="S414">
            <v>109555</v>
          </cell>
          <cell r="U414">
            <v>-28295</v>
          </cell>
          <cell r="V414">
            <v>-8754</v>
          </cell>
          <cell r="W414">
            <v>124731</v>
          </cell>
          <cell r="X414">
            <v>201154</v>
          </cell>
          <cell r="Y414">
            <v>204303</v>
          </cell>
          <cell r="Z414">
            <v>201616</v>
          </cell>
          <cell r="AA414">
            <v>220517</v>
          </cell>
          <cell r="AB414">
            <v>230215</v>
          </cell>
          <cell r="AC414">
            <v>247938</v>
          </cell>
          <cell r="AD414">
            <v>148004</v>
          </cell>
          <cell r="AE414">
            <v>162386</v>
          </cell>
          <cell r="AF414">
            <v>-119057</v>
          </cell>
        </row>
        <row r="415">
          <cell r="A415" t="str">
            <v>SOUTH COASTAL REGIONBudget:</v>
          </cell>
          <cell r="B415" t="str">
            <v>60425S</v>
          </cell>
          <cell r="C415" t="str">
            <v>SOUTH COASTAL REGION</v>
          </cell>
          <cell r="D415" t="str">
            <v>Budget:</v>
          </cell>
          <cell r="E415">
            <v>339967</v>
          </cell>
          <cell r="F415">
            <v>339967</v>
          </cell>
          <cell r="G415">
            <v>339967</v>
          </cell>
          <cell r="H415">
            <v>339967</v>
          </cell>
          <cell r="I415">
            <v>339967</v>
          </cell>
          <cell r="J415">
            <v>339967</v>
          </cell>
          <cell r="K415">
            <v>339967</v>
          </cell>
          <cell r="L415">
            <v>245859</v>
          </cell>
          <cell r="M415">
            <v>245859</v>
          </cell>
          <cell r="N415">
            <v>214447</v>
          </cell>
          <cell r="O415">
            <v>172563</v>
          </cell>
          <cell r="P415">
            <v>141152</v>
          </cell>
          <cell r="Q415">
            <v>3399648</v>
          </cell>
          <cell r="R415" t="str">
            <v>Budget:</v>
          </cell>
          <cell r="S415">
            <v>3399648</v>
          </cell>
          <cell r="U415">
            <v>339967</v>
          </cell>
          <cell r="V415">
            <v>679934</v>
          </cell>
          <cell r="W415">
            <v>1019901</v>
          </cell>
          <cell r="X415">
            <v>1359868</v>
          </cell>
          <cell r="Y415">
            <v>1699835</v>
          </cell>
          <cell r="Z415">
            <v>2039802</v>
          </cell>
          <cell r="AA415">
            <v>2379769</v>
          </cell>
          <cell r="AB415">
            <v>2625628</v>
          </cell>
          <cell r="AC415">
            <v>2871487</v>
          </cell>
          <cell r="AD415">
            <v>3085934</v>
          </cell>
          <cell r="AE415">
            <v>3258497</v>
          </cell>
          <cell r="AF415">
            <v>3399649</v>
          </cell>
        </row>
        <row r="416">
          <cell r="A416" t="str">
            <v>SOUTH COASTAL REGIONActual:</v>
          </cell>
          <cell r="D416" t="str">
            <v>Actual:</v>
          </cell>
          <cell r="E416">
            <v>99794</v>
          </cell>
          <cell r="F416">
            <v>43670</v>
          </cell>
          <cell r="G416">
            <v>42738</v>
          </cell>
          <cell r="H416">
            <v>17537</v>
          </cell>
          <cell r="I416">
            <v>113504</v>
          </cell>
          <cell r="J416">
            <v>78502</v>
          </cell>
          <cell r="K416">
            <v>298388</v>
          </cell>
          <cell r="L416">
            <v>65415</v>
          </cell>
          <cell r="M416">
            <v>60308</v>
          </cell>
          <cell r="N416">
            <v>92020</v>
          </cell>
          <cell r="O416">
            <v>100677</v>
          </cell>
          <cell r="P416">
            <v>1105596</v>
          </cell>
          <cell r="Q416">
            <v>2118149</v>
          </cell>
          <cell r="R416" t="str">
            <v>Projection:</v>
          </cell>
          <cell r="S416">
            <v>2458914</v>
          </cell>
          <cell r="U416">
            <v>99794</v>
          </cell>
          <cell r="V416">
            <v>143464</v>
          </cell>
          <cell r="W416">
            <v>186202</v>
          </cell>
          <cell r="X416">
            <v>203739</v>
          </cell>
          <cell r="Y416">
            <v>317243</v>
          </cell>
          <cell r="Z416">
            <v>395745</v>
          </cell>
          <cell r="AA416">
            <v>694133</v>
          </cell>
          <cell r="AB416">
            <v>759548</v>
          </cell>
          <cell r="AC416">
            <v>819856</v>
          </cell>
          <cell r="AD416">
            <v>911876</v>
          </cell>
          <cell r="AE416">
            <v>1012553</v>
          </cell>
          <cell r="AF416">
            <v>2118149</v>
          </cell>
        </row>
        <row r="417">
          <cell r="A417" t="str">
            <v>SOUTH COASTAL REGIONVariance: Fav/(Unfav)</v>
          </cell>
          <cell r="D417" t="str">
            <v>Variance: Fav/(Unfav)</v>
          </cell>
          <cell r="E417">
            <v>240173</v>
          </cell>
          <cell r="F417">
            <v>296297</v>
          </cell>
          <cell r="G417">
            <v>297229</v>
          </cell>
          <cell r="H417">
            <v>322430</v>
          </cell>
          <cell r="I417">
            <v>226463</v>
          </cell>
          <cell r="J417">
            <v>261465</v>
          </cell>
          <cell r="K417">
            <v>41579</v>
          </cell>
          <cell r="L417">
            <v>180444</v>
          </cell>
          <cell r="M417">
            <v>185552</v>
          </cell>
          <cell r="N417">
            <v>122427</v>
          </cell>
          <cell r="O417">
            <v>71886</v>
          </cell>
          <cell r="P417">
            <v>-964445</v>
          </cell>
          <cell r="Q417">
            <v>1281499</v>
          </cell>
          <cell r="R417" t="str">
            <v>Variance: Fav/(Unfav)</v>
          </cell>
          <cell r="S417">
            <v>940735</v>
          </cell>
          <cell r="U417">
            <v>240173</v>
          </cell>
          <cell r="V417">
            <v>536470</v>
          </cell>
          <cell r="W417">
            <v>833699</v>
          </cell>
          <cell r="X417">
            <v>1156129</v>
          </cell>
          <cell r="Y417">
            <v>1382592</v>
          </cell>
          <cell r="Z417">
            <v>1644057</v>
          </cell>
          <cell r="AA417">
            <v>1685636</v>
          </cell>
          <cell r="AB417">
            <v>1866080</v>
          </cell>
          <cell r="AC417">
            <v>2051632</v>
          </cell>
          <cell r="AD417">
            <v>2174059</v>
          </cell>
          <cell r="AE417">
            <v>2245945</v>
          </cell>
          <cell r="AF417">
            <v>1281500</v>
          </cell>
        </row>
        <row r="418">
          <cell r="A418" t="str">
            <v>DIST OPS &amp; SUPPORTBudget:</v>
          </cell>
          <cell r="B418" t="str">
            <v>60896S</v>
          </cell>
          <cell r="C418" t="str">
            <v>DIST OPS &amp; SUPPORT</v>
          </cell>
          <cell r="D418" t="str">
            <v>Budget: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Budget: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A419" t="str">
            <v>DIST OPS &amp; SUPPORTActual:</v>
          </cell>
          <cell r="D419" t="str">
            <v>Actual:</v>
          </cell>
          <cell r="E419">
            <v>3808</v>
          </cell>
          <cell r="F419">
            <v>-3808</v>
          </cell>
          <cell r="G419">
            <v>0</v>
          </cell>
          <cell r="H419">
            <v>179</v>
          </cell>
          <cell r="I419">
            <v>5502</v>
          </cell>
          <cell r="J419">
            <v>-5436</v>
          </cell>
          <cell r="K419">
            <v>477</v>
          </cell>
          <cell r="L419">
            <v>912</v>
          </cell>
          <cell r="M419">
            <v>0</v>
          </cell>
          <cell r="N419">
            <v>63</v>
          </cell>
          <cell r="O419">
            <v>2245</v>
          </cell>
          <cell r="P419">
            <v>26514</v>
          </cell>
          <cell r="Q419">
            <v>30456</v>
          </cell>
          <cell r="R419" t="str">
            <v>Projection:</v>
          </cell>
          <cell r="S419">
            <v>0</v>
          </cell>
          <cell r="U419">
            <v>3808</v>
          </cell>
          <cell r="V419">
            <v>0</v>
          </cell>
          <cell r="W419">
            <v>0</v>
          </cell>
          <cell r="X419">
            <v>179</v>
          </cell>
          <cell r="Y419">
            <v>5681</v>
          </cell>
          <cell r="Z419">
            <v>245</v>
          </cell>
          <cell r="AA419">
            <v>722</v>
          </cell>
          <cell r="AB419">
            <v>1634</v>
          </cell>
          <cell r="AC419">
            <v>1634</v>
          </cell>
          <cell r="AD419">
            <v>1697</v>
          </cell>
          <cell r="AE419">
            <v>3942</v>
          </cell>
          <cell r="AF419">
            <v>30456</v>
          </cell>
        </row>
        <row r="420">
          <cell r="A420" t="str">
            <v>DIST OPS &amp; SUPPORTVariance: Fav/(Unfav)</v>
          </cell>
          <cell r="D420" t="str">
            <v>Variance: Fav/(Unfav)</v>
          </cell>
          <cell r="E420">
            <v>-3808</v>
          </cell>
          <cell r="F420">
            <v>3808</v>
          </cell>
          <cell r="G420">
            <v>0</v>
          </cell>
          <cell r="H420">
            <v>-179</v>
          </cell>
          <cell r="I420">
            <v>-5502</v>
          </cell>
          <cell r="J420">
            <v>5436</v>
          </cell>
          <cell r="K420">
            <v>-477</v>
          </cell>
          <cell r="L420">
            <v>-912</v>
          </cell>
          <cell r="M420">
            <v>0</v>
          </cell>
          <cell r="N420">
            <v>-63</v>
          </cell>
          <cell r="O420">
            <v>-2245</v>
          </cell>
          <cell r="P420">
            <v>-26514</v>
          </cell>
          <cell r="Q420">
            <v>-30456</v>
          </cell>
          <cell r="R420" t="str">
            <v>Variance: Fav/(Unfav)</v>
          </cell>
          <cell r="S420">
            <v>0</v>
          </cell>
          <cell r="U420">
            <v>-3808</v>
          </cell>
          <cell r="V420">
            <v>0</v>
          </cell>
          <cell r="W420">
            <v>0</v>
          </cell>
          <cell r="X420">
            <v>-179</v>
          </cell>
          <cell r="Y420">
            <v>-5681</v>
          </cell>
          <cell r="Z420">
            <v>-245</v>
          </cell>
          <cell r="AA420">
            <v>-722</v>
          </cell>
          <cell r="AB420">
            <v>-1634</v>
          </cell>
          <cell r="AC420">
            <v>-1634</v>
          </cell>
          <cell r="AD420">
            <v>-1697</v>
          </cell>
          <cell r="AE420">
            <v>-3942</v>
          </cell>
          <cell r="AF420">
            <v>-30456</v>
          </cell>
        </row>
        <row r="421">
          <cell r="A421" t="str">
            <v>TRANSMISSIONBudget:</v>
          </cell>
          <cell r="B421" t="str">
            <v>60501S</v>
          </cell>
          <cell r="C421" t="str">
            <v>TRANSMISSION</v>
          </cell>
          <cell r="D421" t="str">
            <v>Budget:</v>
          </cell>
          <cell r="E421">
            <v>162376</v>
          </cell>
          <cell r="F421">
            <v>164099</v>
          </cell>
          <cell r="G421">
            <v>612624</v>
          </cell>
          <cell r="H421">
            <v>1634783</v>
          </cell>
          <cell r="I421">
            <v>902634</v>
          </cell>
          <cell r="J421">
            <v>895060</v>
          </cell>
          <cell r="K421">
            <v>298881</v>
          </cell>
          <cell r="L421">
            <v>539591</v>
          </cell>
          <cell r="M421">
            <v>257249</v>
          </cell>
          <cell r="N421">
            <v>973221</v>
          </cell>
          <cell r="O421">
            <v>440117</v>
          </cell>
          <cell r="P421">
            <v>688361</v>
          </cell>
          <cell r="Q421">
            <v>7568997</v>
          </cell>
          <cell r="R421" t="str">
            <v>Budget:</v>
          </cell>
          <cell r="S421">
            <v>7568997</v>
          </cell>
          <cell r="U421">
            <v>162376</v>
          </cell>
          <cell r="V421">
            <v>326475</v>
          </cell>
          <cell r="W421">
            <v>939099</v>
          </cell>
          <cell r="X421">
            <v>2573882</v>
          </cell>
          <cell r="Y421">
            <v>3476516</v>
          </cell>
          <cell r="Z421">
            <v>4371576</v>
          </cell>
          <cell r="AA421">
            <v>4670457</v>
          </cell>
          <cell r="AB421">
            <v>5210048</v>
          </cell>
          <cell r="AC421">
            <v>5467297</v>
          </cell>
          <cell r="AD421">
            <v>6440518</v>
          </cell>
          <cell r="AE421">
            <v>6880635</v>
          </cell>
          <cell r="AF421">
            <v>7568996</v>
          </cell>
        </row>
        <row r="422">
          <cell r="A422" t="str">
            <v>TRANSMISSIONActual:</v>
          </cell>
          <cell r="D422" t="str">
            <v>Actual:</v>
          </cell>
          <cell r="E422">
            <v>234588</v>
          </cell>
          <cell r="F422">
            <v>210971</v>
          </cell>
          <cell r="G422">
            <v>570279</v>
          </cell>
          <cell r="H422">
            <v>2132758</v>
          </cell>
          <cell r="I422">
            <v>441005</v>
          </cell>
          <cell r="J422">
            <v>292175</v>
          </cell>
          <cell r="K422">
            <v>379254</v>
          </cell>
          <cell r="L422">
            <v>155380</v>
          </cell>
          <cell r="M422">
            <v>77884</v>
          </cell>
          <cell r="N422">
            <v>693528</v>
          </cell>
          <cell r="O422">
            <v>341482</v>
          </cell>
          <cell r="P422">
            <v>211811</v>
          </cell>
          <cell r="Q422">
            <v>5741115</v>
          </cell>
          <cell r="R422" t="str">
            <v>Projection:</v>
          </cell>
          <cell r="S422">
            <v>7568997</v>
          </cell>
          <cell r="U422">
            <v>234588</v>
          </cell>
          <cell r="V422">
            <v>445559</v>
          </cell>
          <cell r="W422">
            <v>1015838</v>
          </cell>
          <cell r="X422">
            <v>3148596</v>
          </cell>
          <cell r="Y422">
            <v>3589601</v>
          </cell>
          <cell r="Z422">
            <v>3881776</v>
          </cell>
          <cell r="AA422">
            <v>4261030</v>
          </cell>
          <cell r="AB422">
            <v>4416410</v>
          </cell>
          <cell r="AC422">
            <v>4494294</v>
          </cell>
          <cell r="AD422">
            <v>5187822</v>
          </cell>
          <cell r="AE422">
            <v>5529304</v>
          </cell>
          <cell r="AF422">
            <v>5741115</v>
          </cell>
        </row>
        <row r="423">
          <cell r="A423" t="str">
            <v>TRANSMISSIONVariance: Fav/(Unfav)</v>
          </cell>
          <cell r="D423" t="str">
            <v>Variance: Fav/(Unfav)</v>
          </cell>
          <cell r="E423">
            <v>-72212</v>
          </cell>
          <cell r="F423">
            <v>-46872</v>
          </cell>
          <cell r="G423">
            <v>42345</v>
          </cell>
          <cell r="H423">
            <v>-497975</v>
          </cell>
          <cell r="I423">
            <v>461629</v>
          </cell>
          <cell r="J423">
            <v>602885</v>
          </cell>
          <cell r="K423">
            <v>-80372</v>
          </cell>
          <cell r="L423">
            <v>384210</v>
          </cell>
          <cell r="M423">
            <v>179365</v>
          </cell>
          <cell r="N423">
            <v>279694</v>
          </cell>
          <cell r="O423">
            <v>98634</v>
          </cell>
          <cell r="P423">
            <v>476551</v>
          </cell>
          <cell r="Q423">
            <v>1827882</v>
          </cell>
          <cell r="R423" t="str">
            <v>Variance: Fav/(Unfav)</v>
          </cell>
          <cell r="S423">
            <v>0</v>
          </cell>
          <cell r="U423">
            <v>-72212</v>
          </cell>
          <cell r="V423">
            <v>-119084</v>
          </cell>
          <cell r="W423">
            <v>-76739</v>
          </cell>
          <cell r="X423">
            <v>-574714</v>
          </cell>
          <cell r="Y423">
            <v>-113085</v>
          </cell>
          <cell r="Z423">
            <v>489800</v>
          </cell>
          <cell r="AA423">
            <v>409428</v>
          </cell>
          <cell r="AB423">
            <v>793638</v>
          </cell>
          <cell r="AC423">
            <v>973003</v>
          </cell>
          <cell r="AD423">
            <v>1252697</v>
          </cell>
          <cell r="AE423">
            <v>1351331</v>
          </cell>
          <cell r="AF423">
            <v>1827882</v>
          </cell>
        </row>
        <row r="424">
          <cell r="A424" t="str">
            <v>ENERGY DELIVERY SERVICESBudget:</v>
          </cell>
          <cell r="B424" t="str">
            <v>60228S</v>
          </cell>
          <cell r="C424" t="str">
            <v>ENERGY DELIVERY SERVICES</v>
          </cell>
          <cell r="D424" t="str">
            <v>Budget: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Budget: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ENERGY DELIVERY SERVICESActual:</v>
          </cell>
          <cell r="D425" t="str">
            <v>Actual:</v>
          </cell>
          <cell r="E425">
            <v>0</v>
          </cell>
          <cell r="F425">
            <v>273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273</v>
          </cell>
          <cell r="R425" t="str">
            <v>Projection:</v>
          </cell>
          <cell r="S425">
            <v>0</v>
          </cell>
          <cell r="U425">
            <v>0</v>
          </cell>
          <cell r="V425">
            <v>273</v>
          </cell>
          <cell r="W425">
            <v>273</v>
          </cell>
          <cell r="X425">
            <v>273</v>
          </cell>
          <cell r="Y425">
            <v>273</v>
          </cell>
          <cell r="Z425">
            <v>273</v>
          </cell>
          <cell r="AA425">
            <v>273</v>
          </cell>
          <cell r="AB425">
            <v>273</v>
          </cell>
          <cell r="AC425">
            <v>273</v>
          </cell>
          <cell r="AD425">
            <v>273</v>
          </cell>
          <cell r="AE425">
            <v>273</v>
          </cell>
          <cell r="AF425">
            <v>273</v>
          </cell>
        </row>
        <row r="426">
          <cell r="A426" t="str">
            <v>ENERGY DELIVERY SERVICESVariance: Fav/(Unfav)</v>
          </cell>
          <cell r="D426" t="str">
            <v>Variance: Fav/(Unfav)</v>
          </cell>
          <cell r="E426">
            <v>0</v>
          </cell>
          <cell r="F426">
            <v>-273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-273</v>
          </cell>
          <cell r="R426" t="str">
            <v>Variance: Fav/(Unfav)</v>
          </cell>
          <cell r="S426">
            <v>0</v>
          </cell>
          <cell r="U426">
            <v>0</v>
          </cell>
          <cell r="V426">
            <v>-273</v>
          </cell>
          <cell r="W426">
            <v>-273</v>
          </cell>
          <cell r="X426">
            <v>-273</v>
          </cell>
          <cell r="Y426">
            <v>-273</v>
          </cell>
          <cell r="Z426">
            <v>-273</v>
          </cell>
          <cell r="AA426">
            <v>-273</v>
          </cell>
          <cell r="AB426">
            <v>-273</v>
          </cell>
          <cell r="AC426">
            <v>-273</v>
          </cell>
          <cell r="AD426">
            <v>-273</v>
          </cell>
          <cell r="AE426">
            <v>-273</v>
          </cell>
          <cell r="AF426">
            <v>-273</v>
          </cell>
        </row>
        <row r="427">
          <cell r="A427" t="str">
            <v>Other Charge By OrgBudget:</v>
          </cell>
          <cell r="B427" t="str">
            <v>Other</v>
          </cell>
          <cell r="C427" t="str">
            <v>Other Charge By Org</v>
          </cell>
          <cell r="D427" t="str">
            <v>Budget: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Budget: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Other Charge By OrgActual:</v>
          </cell>
          <cell r="D428" t="str">
            <v>Actual:</v>
          </cell>
          <cell r="E428">
            <v>43934</v>
          </cell>
          <cell r="F428">
            <v>46493</v>
          </cell>
          <cell r="G428">
            <v>67719</v>
          </cell>
          <cell r="H428">
            <v>104907</v>
          </cell>
          <cell r="I428">
            <v>67649</v>
          </cell>
          <cell r="J428">
            <v>42239</v>
          </cell>
          <cell r="K428">
            <v>53329</v>
          </cell>
          <cell r="L428">
            <v>19929</v>
          </cell>
          <cell r="M428">
            <v>9953</v>
          </cell>
          <cell r="N428">
            <v>47070</v>
          </cell>
          <cell r="O428">
            <v>18303</v>
          </cell>
          <cell r="P428">
            <v>12797</v>
          </cell>
          <cell r="Q428">
            <v>534323</v>
          </cell>
          <cell r="R428" t="str">
            <v>Projection:</v>
          </cell>
          <cell r="S428">
            <v>53389</v>
          </cell>
          <cell r="U428">
            <v>43934</v>
          </cell>
          <cell r="V428">
            <v>90427</v>
          </cell>
          <cell r="W428">
            <v>158146</v>
          </cell>
          <cell r="X428">
            <v>263053</v>
          </cell>
          <cell r="Y428">
            <v>330702</v>
          </cell>
          <cell r="Z428">
            <v>372941</v>
          </cell>
          <cell r="AA428">
            <v>426270</v>
          </cell>
          <cell r="AB428">
            <v>446199</v>
          </cell>
          <cell r="AC428">
            <v>456152</v>
          </cell>
          <cell r="AD428">
            <v>503222</v>
          </cell>
          <cell r="AE428">
            <v>521525</v>
          </cell>
          <cell r="AF428">
            <v>534322</v>
          </cell>
        </row>
        <row r="429">
          <cell r="A429" t="str">
            <v>Other Charge By OrgVariance: Fav/(Unfav)</v>
          </cell>
          <cell r="D429" t="str">
            <v>Variance: Fav/(Unfav)</v>
          </cell>
          <cell r="E429">
            <v>-43934</v>
          </cell>
          <cell r="F429">
            <v>-46493</v>
          </cell>
          <cell r="G429">
            <v>-67719</v>
          </cell>
          <cell r="H429">
            <v>-104907</v>
          </cell>
          <cell r="I429">
            <v>-67649</v>
          </cell>
          <cell r="J429">
            <v>-42239</v>
          </cell>
          <cell r="K429">
            <v>-53329</v>
          </cell>
          <cell r="L429">
            <v>-19929</v>
          </cell>
          <cell r="M429">
            <v>-9953</v>
          </cell>
          <cell r="N429">
            <v>-47070</v>
          </cell>
          <cell r="O429">
            <v>-18303</v>
          </cell>
          <cell r="P429">
            <v>-12797</v>
          </cell>
          <cell r="Q429">
            <v>-534323</v>
          </cell>
          <cell r="R429" t="str">
            <v>Variance: Fav/(Unfav)</v>
          </cell>
          <cell r="S429">
            <v>-53389</v>
          </cell>
          <cell r="U429">
            <v>-43934</v>
          </cell>
          <cell r="V429">
            <v>-90427</v>
          </cell>
          <cell r="W429">
            <v>-158146</v>
          </cell>
          <cell r="X429">
            <v>-263053</v>
          </cell>
          <cell r="Y429">
            <v>-330702</v>
          </cell>
          <cell r="Z429">
            <v>-372941</v>
          </cell>
          <cell r="AA429">
            <v>-426270</v>
          </cell>
          <cell r="AB429">
            <v>-446199</v>
          </cell>
          <cell r="AC429">
            <v>-456152</v>
          </cell>
          <cell r="AD429">
            <v>-503222</v>
          </cell>
          <cell r="AE429">
            <v>-521525</v>
          </cell>
          <cell r="AF429">
            <v>-534322</v>
          </cell>
        </row>
        <row r="430">
          <cell r="A430" t="str">
            <v>GrandBudget:</v>
          </cell>
          <cell r="C430" t="str">
            <v>Grand</v>
          </cell>
          <cell r="D430" t="str">
            <v>Budget:</v>
          </cell>
          <cell r="E430">
            <v>727679</v>
          </cell>
          <cell r="F430">
            <v>729490</v>
          </cell>
          <cell r="G430">
            <v>1342857</v>
          </cell>
          <cell r="H430">
            <v>2266963</v>
          </cell>
          <cell r="I430">
            <v>1431390</v>
          </cell>
          <cell r="J430">
            <v>1543565</v>
          </cell>
          <cell r="K430">
            <v>675481</v>
          </cell>
          <cell r="L430">
            <v>821299</v>
          </cell>
          <cell r="M430">
            <v>548322</v>
          </cell>
          <cell r="N430">
            <v>1225543</v>
          </cell>
          <cell r="O430">
            <v>632992</v>
          </cell>
          <cell r="P430">
            <v>836199</v>
          </cell>
          <cell r="Q430">
            <v>12781780</v>
          </cell>
          <cell r="R430" t="str">
            <v>Budget:</v>
          </cell>
          <cell r="S430">
            <v>12781780</v>
          </cell>
          <cell r="U430">
            <v>727679</v>
          </cell>
          <cell r="V430">
            <v>1457169</v>
          </cell>
          <cell r="W430">
            <v>2800026</v>
          </cell>
          <cell r="X430">
            <v>5066989</v>
          </cell>
          <cell r="Y430">
            <v>6498379</v>
          </cell>
          <cell r="Z430">
            <v>8041944</v>
          </cell>
          <cell r="AA430">
            <v>8717425</v>
          </cell>
          <cell r="AB430">
            <v>9538724</v>
          </cell>
          <cell r="AC430">
            <v>10087046</v>
          </cell>
          <cell r="AD430">
            <v>11312589</v>
          </cell>
          <cell r="AE430">
            <v>11945581</v>
          </cell>
          <cell r="AF430">
            <v>12781780</v>
          </cell>
        </row>
        <row r="431">
          <cell r="A431" t="str">
            <v>GrandActual:</v>
          </cell>
          <cell r="C431" t="str">
            <v>Total</v>
          </cell>
          <cell r="D431" t="str">
            <v>Actual:</v>
          </cell>
          <cell r="E431">
            <v>565233</v>
          </cell>
          <cell r="F431">
            <v>470710</v>
          </cell>
          <cell r="G431">
            <v>867649</v>
          </cell>
          <cell r="H431">
            <v>2235483</v>
          </cell>
          <cell r="I431">
            <v>798778</v>
          </cell>
          <cell r="J431">
            <v>643585</v>
          </cell>
          <cell r="K431">
            <v>863707</v>
          </cell>
          <cell r="L431">
            <v>290017</v>
          </cell>
          <cell r="M431">
            <v>195653</v>
          </cell>
          <cell r="N431">
            <v>1028119</v>
          </cell>
          <cell r="O431">
            <v>785423</v>
          </cell>
          <cell r="P431">
            <v>1810178</v>
          </cell>
          <cell r="Q431">
            <v>10554534</v>
          </cell>
          <cell r="R431" t="str">
            <v>Projection:</v>
          </cell>
          <cell r="S431">
            <v>11350704</v>
          </cell>
          <cell r="U431">
            <v>565233</v>
          </cell>
          <cell r="V431">
            <v>1035943</v>
          </cell>
          <cell r="W431">
            <v>1903592</v>
          </cell>
          <cell r="X431">
            <v>4139075</v>
          </cell>
          <cell r="Y431">
            <v>4937853</v>
          </cell>
          <cell r="Z431">
            <v>5581438</v>
          </cell>
          <cell r="AA431">
            <v>6445145</v>
          </cell>
          <cell r="AB431">
            <v>6735162</v>
          </cell>
          <cell r="AC431">
            <v>6930815</v>
          </cell>
          <cell r="AD431">
            <v>7958934</v>
          </cell>
          <cell r="AE431">
            <v>8744357</v>
          </cell>
          <cell r="AF431">
            <v>10554535</v>
          </cell>
        </row>
        <row r="432">
          <cell r="A432" t="str">
            <v>GrandVariance: Fav/(Unfav)</v>
          </cell>
          <cell r="D432" t="str">
            <v>Variance: Fav/(Unfav)</v>
          </cell>
          <cell r="E432">
            <v>162446</v>
          </cell>
          <cell r="F432">
            <v>258780</v>
          </cell>
          <cell r="G432">
            <v>475208</v>
          </cell>
          <cell r="H432">
            <v>31480</v>
          </cell>
          <cell r="I432">
            <v>632612</v>
          </cell>
          <cell r="J432">
            <v>899980</v>
          </cell>
          <cell r="K432">
            <v>-188226</v>
          </cell>
          <cell r="L432">
            <v>531282</v>
          </cell>
          <cell r="M432">
            <v>352670</v>
          </cell>
          <cell r="N432">
            <v>197424</v>
          </cell>
          <cell r="O432">
            <v>-152431</v>
          </cell>
          <cell r="P432">
            <v>-973979</v>
          </cell>
          <cell r="Q432">
            <v>2227246</v>
          </cell>
          <cell r="R432" t="str">
            <v>Variance: Fav/(Unfav)</v>
          </cell>
          <cell r="S432">
            <v>1431075</v>
          </cell>
          <cell r="U432">
            <v>162446</v>
          </cell>
          <cell r="V432">
            <v>421226</v>
          </cell>
          <cell r="W432">
            <v>896434</v>
          </cell>
          <cell r="X432">
            <v>927914</v>
          </cell>
          <cell r="Y432">
            <v>1560526</v>
          </cell>
          <cell r="Z432">
            <v>2460506</v>
          </cell>
          <cell r="AA432">
            <v>2272280</v>
          </cell>
          <cell r="AB432">
            <v>2803562</v>
          </cell>
          <cell r="AC432">
            <v>3156232</v>
          </cell>
          <cell r="AD432">
            <v>3353656</v>
          </cell>
          <cell r="AE432">
            <v>3201225</v>
          </cell>
          <cell r="AF432">
            <v>2227246</v>
          </cell>
        </row>
        <row r="443">
          <cell r="A443" t="str">
            <v>NORTH CENTRAL REGIONBudget:</v>
          </cell>
          <cell r="B443" t="str">
            <v>60320S</v>
          </cell>
          <cell r="C443" t="str">
            <v>NORTH CENTRAL REGION</v>
          </cell>
          <cell r="D443" t="str">
            <v>Budget:</v>
          </cell>
          <cell r="E443">
            <v>116666</v>
          </cell>
          <cell r="F443">
            <v>116666</v>
          </cell>
          <cell r="G443">
            <v>116666</v>
          </cell>
          <cell r="H443">
            <v>116666</v>
          </cell>
          <cell r="I443">
            <v>116666</v>
          </cell>
          <cell r="J443">
            <v>116666</v>
          </cell>
          <cell r="K443">
            <v>116666</v>
          </cell>
          <cell r="L443">
            <v>116666</v>
          </cell>
          <cell r="M443">
            <v>116666</v>
          </cell>
          <cell r="N443">
            <v>116666</v>
          </cell>
          <cell r="O443">
            <v>116666</v>
          </cell>
          <cell r="P443">
            <v>116666</v>
          </cell>
          <cell r="Q443">
            <v>1399991</v>
          </cell>
          <cell r="R443" t="str">
            <v>Budget:</v>
          </cell>
          <cell r="S443">
            <v>1399991</v>
          </cell>
          <cell r="U443">
            <v>116666</v>
          </cell>
          <cell r="V443">
            <v>233332</v>
          </cell>
          <cell r="W443">
            <v>349998</v>
          </cell>
          <cell r="X443">
            <v>466664</v>
          </cell>
          <cell r="Y443">
            <v>583330</v>
          </cell>
          <cell r="Z443">
            <v>699996</v>
          </cell>
          <cell r="AA443">
            <v>816662</v>
          </cell>
          <cell r="AB443">
            <v>933328</v>
          </cell>
          <cell r="AC443">
            <v>1049994</v>
          </cell>
          <cell r="AD443">
            <v>1166660</v>
          </cell>
          <cell r="AE443">
            <v>1283326</v>
          </cell>
          <cell r="AF443">
            <v>1399992</v>
          </cell>
        </row>
        <row r="444">
          <cell r="A444" t="str">
            <v>NORTH CENTRAL REGIONActual:</v>
          </cell>
          <cell r="D444" t="str">
            <v>Actual:</v>
          </cell>
          <cell r="E444">
            <v>237278</v>
          </cell>
          <cell r="F444">
            <v>209332</v>
          </cell>
          <cell r="G444">
            <v>175305</v>
          </cell>
          <cell r="H444">
            <v>118689</v>
          </cell>
          <cell r="I444">
            <v>-151089</v>
          </cell>
          <cell r="J444">
            <v>185450</v>
          </cell>
          <cell r="K444">
            <v>145862</v>
          </cell>
          <cell r="L444">
            <v>72404</v>
          </cell>
          <cell r="M444">
            <v>-27044</v>
          </cell>
          <cell r="N444">
            <v>-12927</v>
          </cell>
          <cell r="O444">
            <v>83954</v>
          </cell>
          <cell r="P444">
            <v>139695</v>
          </cell>
          <cell r="Q444">
            <v>1176909</v>
          </cell>
          <cell r="R444" t="str">
            <v>Projection:</v>
          </cell>
          <cell r="S444">
            <v>1799991</v>
          </cell>
          <cell r="U444">
            <v>237278</v>
          </cell>
          <cell r="V444">
            <v>446610</v>
          </cell>
          <cell r="W444">
            <v>621915</v>
          </cell>
          <cell r="X444">
            <v>740604</v>
          </cell>
          <cell r="Y444">
            <v>589515</v>
          </cell>
          <cell r="Z444">
            <v>774965</v>
          </cell>
          <cell r="AA444">
            <v>920827</v>
          </cell>
          <cell r="AB444">
            <v>993231</v>
          </cell>
          <cell r="AC444">
            <v>966187</v>
          </cell>
          <cell r="AD444">
            <v>953260</v>
          </cell>
          <cell r="AE444">
            <v>1037214</v>
          </cell>
          <cell r="AF444">
            <v>1176909</v>
          </cell>
        </row>
        <row r="445">
          <cell r="A445" t="str">
            <v>NORTH CENTRAL REGIONVariance: Fav/(Unfav)</v>
          </cell>
          <cell r="D445" t="str">
            <v>Variance: Fav/(Unfav)</v>
          </cell>
          <cell r="E445">
            <v>-120612</v>
          </cell>
          <cell r="F445">
            <v>-92666</v>
          </cell>
          <cell r="G445">
            <v>-58639</v>
          </cell>
          <cell r="H445">
            <v>-2023</v>
          </cell>
          <cell r="I445">
            <v>267755</v>
          </cell>
          <cell r="J445">
            <v>-68784</v>
          </cell>
          <cell r="K445">
            <v>-29196</v>
          </cell>
          <cell r="L445">
            <v>44262</v>
          </cell>
          <cell r="M445">
            <v>143710</v>
          </cell>
          <cell r="N445">
            <v>129593</v>
          </cell>
          <cell r="O445">
            <v>32711</v>
          </cell>
          <cell r="P445">
            <v>-23029</v>
          </cell>
          <cell r="Q445">
            <v>223082</v>
          </cell>
          <cell r="R445" t="str">
            <v>Variance: Fav/(Unfav)</v>
          </cell>
          <cell r="S445">
            <v>-400000</v>
          </cell>
          <cell r="U445">
            <v>-120612</v>
          </cell>
          <cell r="V445">
            <v>-213278</v>
          </cell>
          <cell r="W445">
            <v>-271917</v>
          </cell>
          <cell r="X445">
            <v>-273940</v>
          </cell>
          <cell r="Y445">
            <v>-6185</v>
          </cell>
          <cell r="Z445">
            <v>-74969</v>
          </cell>
          <cell r="AA445">
            <v>-104165</v>
          </cell>
          <cell r="AB445">
            <v>-59903</v>
          </cell>
          <cell r="AC445">
            <v>83807</v>
          </cell>
          <cell r="AD445">
            <v>213400</v>
          </cell>
          <cell r="AE445">
            <v>246111</v>
          </cell>
          <cell r="AF445">
            <v>223082</v>
          </cell>
        </row>
        <row r="446">
          <cell r="A446" t="str">
            <v>SOUTH CENTRAL REGIONBudget:</v>
          </cell>
          <cell r="B446" t="str">
            <v>60412S</v>
          </cell>
          <cell r="C446" t="str">
            <v>SOUTH CENTRAL REGION</v>
          </cell>
          <cell r="D446" t="str">
            <v>Budget:</v>
          </cell>
          <cell r="E446">
            <v>503049</v>
          </cell>
          <cell r="F446">
            <v>503049</v>
          </cell>
          <cell r="G446">
            <v>476050</v>
          </cell>
          <cell r="H446">
            <v>379411</v>
          </cell>
          <cell r="I446">
            <v>332413</v>
          </cell>
          <cell r="J446">
            <v>332413</v>
          </cell>
          <cell r="K446">
            <v>167909</v>
          </cell>
          <cell r="L446">
            <v>167909</v>
          </cell>
          <cell r="M446">
            <v>179659</v>
          </cell>
          <cell r="N446">
            <v>183183</v>
          </cell>
          <cell r="O446">
            <v>143633</v>
          </cell>
          <cell r="P446">
            <v>131333</v>
          </cell>
          <cell r="Q446">
            <v>3500011</v>
          </cell>
          <cell r="R446" t="str">
            <v>Budget:</v>
          </cell>
          <cell r="S446">
            <v>3500011</v>
          </cell>
          <cell r="U446">
            <v>503049</v>
          </cell>
          <cell r="V446">
            <v>1006098</v>
          </cell>
          <cell r="W446">
            <v>1482148</v>
          </cell>
          <cell r="X446">
            <v>1861559</v>
          </cell>
          <cell r="Y446">
            <v>2193972</v>
          </cell>
          <cell r="Z446">
            <v>2526385</v>
          </cell>
          <cell r="AA446">
            <v>2694294</v>
          </cell>
          <cell r="AB446">
            <v>2862203</v>
          </cell>
          <cell r="AC446">
            <v>3041862</v>
          </cell>
          <cell r="AD446">
            <v>3225045</v>
          </cell>
          <cell r="AE446">
            <v>3368678</v>
          </cell>
          <cell r="AF446">
            <v>3500011</v>
          </cell>
        </row>
        <row r="447">
          <cell r="A447" t="str">
            <v>SOUTH CENTRAL REGIONActual:</v>
          </cell>
          <cell r="D447" t="str">
            <v>Actual:</v>
          </cell>
          <cell r="E447">
            <v>219236</v>
          </cell>
          <cell r="F447">
            <v>675307</v>
          </cell>
          <cell r="G447">
            <v>888806</v>
          </cell>
          <cell r="H447">
            <v>523763</v>
          </cell>
          <cell r="I447">
            <v>248972</v>
          </cell>
          <cell r="J447">
            <v>456285</v>
          </cell>
          <cell r="K447">
            <v>448276</v>
          </cell>
          <cell r="L447">
            <v>79440</v>
          </cell>
          <cell r="M447">
            <v>-170277</v>
          </cell>
          <cell r="N447">
            <v>253100</v>
          </cell>
          <cell r="O447">
            <v>197117</v>
          </cell>
          <cell r="P447">
            <v>471617</v>
          </cell>
          <cell r="Q447">
            <v>4291640</v>
          </cell>
          <cell r="R447" t="str">
            <v>Projection:</v>
          </cell>
          <cell r="S447">
            <v>4400011</v>
          </cell>
          <cell r="U447">
            <v>219236</v>
          </cell>
          <cell r="V447">
            <v>894543</v>
          </cell>
          <cell r="W447">
            <v>1783349</v>
          </cell>
          <cell r="X447">
            <v>2307112</v>
          </cell>
          <cell r="Y447">
            <v>2556084</v>
          </cell>
          <cell r="Z447">
            <v>3012369</v>
          </cell>
          <cell r="AA447">
            <v>3460645</v>
          </cell>
          <cell r="AB447">
            <v>3540085</v>
          </cell>
          <cell r="AC447">
            <v>3369808</v>
          </cell>
          <cell r="AD447">
            <v>3622908</v>
          </cell>
          <cell r="AE447">
            <v>3820025</v>
          </cell>
          <cell r="AF447">
            <v>4291642</v>
          </cell>
        </row>
        <row r="448">
          <cell r="A448" t="str">
            <v>SOUTH CENTRAL REGIONVariance: Fav/(Unfav)</v>
          </cell>
          <cell r="D448" t="str">
            <v>Variance: Fav/(Unfav)</v>
          </cell>
          <cell r="E448">
            <v>283814</v>
          </cell>
          <cell r="F448">
            <v>-172257</v>
          </cell>
          <cell r="G448">
            <v>-412756</v>
          </cell>
          <cell r="H448">
            <v>-144352</v>
          </cell>
          <cell r="I448">
            <v>83441</v>
          </cell>
          <cell r="J448">
            <v>-123872</v>
          </cell>
          <cell r="K448">
            <v>-280366</v>
          </cell>
          <cell r="L448">
            <v>88470</v>
          </cell>
          <cell r="M448">
            <v>349935</v>
          </cell>
          <cell r="N448">
            <v>-69918</v>
          </cell>
          <cell r="O448">
            <v>-53484</v>
          </cell>
          <cell r="P448">
            <v>-340285</v>
          </cell>
          <cell r="Q448">
            <v>-791629</v>
          </cell>
          <cell r="R448" t="str">
            <v>Variance: Fav/(Unfav)</v>
          </cell>
          <cell r="S448">
            <v>-900000</v>
          </cell>
          <cell r="U448">
            <v>283814</v>
          </cell>
          <cell r="V448">
            <v>111557</v>
          </cell>
          <cell r="W448">
            <v>-301199</v>
          </cell>
          <cell r="X448">
            <v>-445551</v>
          </cell>
          <cell r="Y448">
            <v>-362110</v>
          </cell>
          <cell r="Z448">
            <v>-485982</v>
          </cell>
          <cell r="AA448">
            <v>-766348</v>
          </cell>
          <cell r="AB448">
            <v>-677878</v>
          </cell>
          <cell r="AC448">
            <v>-327943</v>
          </cell>
          <cell r="AD448">
            <v>-397861</v>
          </cell>
          <cell r="AE448">
            <v>-451345</v>
          </cell>
          <cell r="AF448">
            <v>-791630</v>
          </cell>
        </row>
        <row r="449">
          <cell r="A449" t="str">
            <v>NORTH COASTAL REGIONBudget:</v>
          </cell>
          <cell r="B449" t="str">
            <v>60JY6S</v>
          </cell>
          <cell r="C449" t="str">
            <v>NORTH COASTAL REGION</v>
          </cell>
          <cell r="D449" t="str">
            <v>Budget:</v>
          </cell>
          <cell r="E449">
            <v>138142</v>
          </cell>
          <cell r="F449">
            <v>138142</v>
          </cell>
          <cell r="G449">
            <v>138142</v>
          </cell>
          <cell r="H449">
            <v>126172</v>
          </cell>
          <cell r="I449">
            <v>126172</v>
          </cell>
          <cell r="J449">
            <v>126172</v>
          </cell>
          <cell r="K449">
            <v>48581</v>
          </cell>
          <cell r="L449">
            <v>48581</v>
          </cell>
          <cell r="M449">
            <v>48581</v>
          </cell>
          <cell r="N449">
            <v>48581</v>
          </cell>
          <cell r="O449">
            <v>34077</v>
          </cell>
          <cell r="P449">
            <v>30087</v>
          </cell>
          <cell r="Q449">
            <v>1051427</v>
          </cell>
          <cell r="R449" t="str">
            <v>Budget:</v>
          </cell>
          <cell r="S449">
            <v>1051427</v>
          </cell>
          <cell r="U449">
            <v>138142</v>
          </cell>
          <cell r="V449">
            <v>276284</v>
          </cell>
          <cell r="W449">
            <v>414426</v>
          </cell>
          <cell r="X449">
            <v>540598</v>
          </cell>
          <cell r="Y449">
            <v>666770</v>
          </cell>
          <cell r="Z449">
            <v>792942</v>
          </cell>
          <cell r="AA449">
            <v>841523</v>
          </cell>
          <cell r="AB449">
            <v>890104</v>
          </cell>
          <cell r="AC449">
            <v>938685</v>
          </cell>
          <cell r="AD449">
            <v>987266</v>
          </cell>
          <cell r="AE449">
            <v>1021343</v>
          </cell>
          <cell r="AF449">
            <v>1051430</v>
          </cell>
        </row>
        <row r="450">
          <cell r="A450" t="str">
            <v>NORTH COASTAL REGIONActual:</v>
          </cell>
          <cell r="D450" t="str">
            <v>Actual:</v>
          </cell>
          <cell r="E450">
            <v>181274</v>
          </cell>
          <cell r="F450">
            <v>198300</v>
          </cell>
          <cell r="G450">
            <v>172718</v>
          </cell>
          <cell r="H450">
            <v>146696</v>
          </cell>
          <cell r="I450">
            <v>304183</v>
          </cell>
          <cell r="J450">
            <v>300659</v>
          </cell>
          <cell r="K450">
            <v>300790</v>
          </cell>
          <cell r="L450">
            <v>-274068</v>
          </cell>
          <cell r="M450">
            <v>-62990</v>
          </cell>
          <cell r="N450">
            <v>646784</v>
          </cell>
          <cell r="O450">
            <v>98668</v>
          </cell>
          <cell r="P450">
            <v>68728</v>
          </cell>
          <cell r="Q450">
            <v>2081742</v>
          </cell>
          <cell r="R450" t="str">
            <v>Projection:</v>
          </cell>
          <cell r="S450">
            <v>2127427</v>
          </cell>
          <cell r="U450">
            <v>181274</v>
          </cell>
          <cell r="V450">
            <v>379574</v>
          </cell>
          <cell r="W450">
            <v>552292</v>
          </cell>
          <cell r="X450">
            <v>698988</v>
          </cell>
          <cell r="Y450">
            <v>1003171</v>
          </cell>
          <cell r="Z450">
            <v>1303830</v>
          </cell>
          <cell r="AA450">
            <v>1604620</v>
          </cell>
          <cell r="AB450">
            <v>1330552</v>
          </cell>
          <cell r="AC450">
            <v>1267562</v>
          </cell>
          <cell r="AD450">
            <v>1914346</v>
          </cell>
          <cell r="AE450">
            <v>2013014</v>
          </cell>
          <cell r="AF450">
            <v>2081742</v>
          </cell>
        </row>
        <row r="451">
          <cell r="A451" t="str">
            <v>NORTH COASTAL REGIONVariance: Fav/(Unfav)</v>
          </cell>
          <cell r="D451" t="str">
            <v>Variance: Fav/(Unfav)</v>
          </cell>
          <cell r="E451">
            <v>-43132</v>
          </cell>
          <cell r="F451">
            <v>-60159</v>
          </cell>
          <cell r="G451">
            <v>-34577</v>
          </cell>
          <cell r="H451">
            <v>-20525</v>
          </cell>
          <cell r="I451">
            <v>-178011</v>
          </cell>
          <cell r="J451">
            <v>-174487</v>
          </cell>
          <cell r="K451">
            <v>-252209</v>
          </cell>
          <cell r="L451">
            <v>322648</v>
          </cell>
          <cell r="M451">
            <v>111571</v>
          </cell>
          <cell r="N451">
            <v>-598203</v>
          </cell>
          <cell r="O451">
            <v>-64591</v>
          </cell>
          <cell r="P451">
            <v>-38641</v>
          </cell>
          <cell r="Q451">
            <v>-1030314</v>
          </cell>
          <cell r="R451" t="str">
            <v>Variance: Fav/(Unfav)</v>
          </cell>
          <cell r="S451">
            <v>-1076000</v>
          </cell>
          <cell r="U451">
            <v>-43132</v>
          </cell>
          <cell r="V451">
            <v>-103291</v>
          </cell>
          <cell r="W451">
            <v>-137868</v>
          </cell>
          <cell r="X451">
            <v>-158393</v>
          </cell>
          <cell r="Y451">
            <v>-336404</v>
          </cell>
          <cell r="Z451">
            <v>-510891</v>
          </cell>
          <cell r="AA451">
            <v>-763100</v>
          </cell>
          <cell r="AB451">
            <v>-440452</v>
          </cell>
          <cell r="AC451">
            <v>-328881</v>
          </cell>
          <cell r="AD451">
            <v>-927084</v>
          </cell>
          <cell r="AE451">
            <v>-991675</v>
          </cell>
          <cell r="AF451">
            <v>-1030316</v>
          </cell>
        </row>
        <row r="452">
          <cell r="A452" t="str">
            <v>SOUTH COASTAL REGIONBudget:</v>
          </cell>
          <cell r="B452" t="str">
            <v>60425S</v>
          </cell>
          <cell r="C452" t="str">
            <v>SOUTH COASTAL REGION</v>
          </cell>
          <cell r="D452" t="str">
            <v>Budget:</v>
          </cell>
          <cell r="E452">
            <v>87500</v>
          </cell>
          <cell r="F452">
            <v>87500</v>
          </cell>
          <cell r="G452">
            <v>87500</v>
          </cell>
          <cell r="H452">
            <v>87500</v>
          </cell>
          <cell r="I452">
            <v>87500</v>
          </cell>
          <cell r="J452">
            <v>87500</v>
          </cell>
          <cell r="K452">
            <v>87500</v>
          </cell>
          <cell r="L452">
            <v>87500</v>
          </cell>
          <cell r="M452">
            <v>87500</v>
          </cell>
          <cell r="N452">
            <v>87500</v>
          </cell>
          <cell r="O452">
            <v>87500</v>
          </cell>
          <cell r="P452">
            <v>87500</v>
          </cell>
          <cell r="Q452">
            <v>1049998</v>
          </cell>
          <cell r="R452" t="str">
            <v>Budget:</v>
          </cell>
          <cell r="S452">
            <v>1049998</v>
          </cell>
          <cell r="U452">
            <v>87500</v>
          </cell>
          <cell r="V452">
            <v>175000</v>
          </cell>
          <cell r="W452">
            <v>262500</v>
          </cell>
          <cell r="X452">
            <v>350000</v>
          </cell>
          <cell r="Y452">
            <v>437500</v>
          </cell>
          <cell r="Z452">
            <v>525000</v>
          </cell>
          <cell r="AA452">
            <v>612500</v>
          </cell>
          <cell r="AB452">
            <v>700000</v>
          </cell>
          <cell r="AC452">
            <v>787500</v>
          </cell>
          <cell r="AD452">
            <v>875000</v>
          </cell>
          <cell r="AE452">
            <v>962500</v>
          </cell>
          <cell r="AF452">
            <v>1050000</v>
          </cell>
        </row>
        <row r="453">
          <cell r="A453" t="str">
            <v>SOUTH COASTAL REGIONActual:</v>
          </cell>
          <cell r="D453" t="str">
            <v>Actual:</v>
          </cell>
          <cell r="E453">
            <v>141516</v>
          </cell>
          <cell r="F453">
            <v>355675</v>
          </cell>
          <cell r="G453">
            <v>270709</v>
          </cell>
          <cell r="H453">
            <v>348065</v>
          </cell>
          <cell r="I453">
            <v>350314</v>
          </cell>
          <cell r="J453">
            <v>503067</v>
          </cell>
          <cell r="K453">
            <v>347352</v>
          </cell>
          <cell r="L453">
            <v>17847</v>
          </cell>
          <cell r="M453">
            <v>100678</v>
          </cell>
          <cell r="N453">
            <v>293793</v>
          </cell>
          <cell r="O453">
            <v>403017</v>
          </cell>
          <cell r="P453">
            <v>887744</v>
          </cell>
          <cell r="Q453">
            <v>4019777</v>
          </cell>
          <cell r="R453" t="str">
            <v>Projection:</v>
          </cell>
          <cell r="S453">
            <v>2999998</v>
          </cell>
          <cell r="U453">
            <v>141516</v>
          </cell>
          <cell r="V453">
            <v>497191</v>
          </cell>
          <cell r="W453">
            <v>767900</v>
          </cell>
          <cell r="X453">
            <v>1115965</v>
          </cell>
          <cell r="Y453">
            <v>1466279</v>
          </cell>
          <cell r="Z453">
            <v>1969346</v>
          </cell>
          <cell r="AA453">
            <v>2316698</v>
          </cell>
          <cell r="AB453">
            <v>2334545</v>
          </cell>
          <cell r="AC453">
            <v>2435223</v>
          </cell>
          <cell r="AD453">
            <v>2729016</v>
          </cell>
          <cell r="AE453">
            <v>3132033</v>
          </cell>
          <cell r="AF453">
            <v>4019777</v>
          </cell>
        </row>
        <row r="454">
          <cell r="A454" t="str">
            <v>SOUTH COASTAL REGIONVariance: Fav/(Unfav)</v>
          </cell>
          <cell r="D454" t="str">
            <v>Variance: Fav/(Unfav)</v>
          </cell>
          <cell r="E454">
            <v>-54016</v>
          </cell>
          <cell r="F454">
            <v>-268175</v>
          </cell>
          <cell r="G454">
            <v>-183209</v>
          </cell>
          <cell r="H454">
            <v>-260565</v>
          </cell>
          <cell r="I454">
            <v>-262814</v>
          </cell>
          <cell r="J454">
            <v>-415567</v>
          </cell>
          <cell r="K454">
            <v>-259852</v>
          </cell>
          <cell r="L454">
            <v>69653</v>
          </cell>
          <cell r="M454">
            <v>-13179</v>
          </cell>
          <cell r="N454">
            <v>-206293</v>
          </cell>
          <cell r="O454">
            <v>-315518</v>
          </cell>
          <cell r="P454">
            <v>-800244</v>
          </cell>
          <cell r="Q454">
            <v>-2969779</v>
          </cell>
          <cell r="R454" t="str">
            <v>Variance: Fav/(Unfav)</v>
          </cell>
          <cell r="S454">
            <v>-1950000</v>
          </cell>
          <cell r="U454">
            <v>-54016</v>
          </cell>
          <cell r="V454">
            <v>-322191</v>
          </cell>
          <cell r="W454">
            <v>-505400</v>
          </cell>
          <cell r="X454">
            <v>-765965</v>
          </cell>
          <cell r="Y454">
            <v>-1028779</v>
          </cell>
          <cell r="Z454">
            <v>-1444346</v>
          </cell>
          <cell r="AA454">
            <v>-1704198</v>
          </cell>
          <cell r="AB454">
            <v>-1634545</v>
          </cell>
          <cell r="AC454">
            <v>-1647724</v>
          </cell>
          <cell r="AD454">
            <v>-1854017</v>
          </cell>
          <cell r="AE454">
            <v>-2169535</v>
          </cell>
          <cell r="AF454">
            <v>-2969779</v>
          </cell>
        </row>
        <row r="455">
          <cell r="A455" t="str">
            <v>DIST OPS &amp; SUPPORTBudget:</v>
          </cell>
          <cell r="B455" t="str">
            <v>60896S</v>
          </cell>
          <cell r="C455" t="str">
            <v>DIST OPS &amp; SUPPORT</v>
          </cell>
          <cell r="D455" t="str">
            <v>Budget: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 t="str">
            <v>Budget: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DIST OPS &amp; SUPPORTActual:</v>
          </cell>
          <cell r="D456" t="str">
            <v>Actual:</v>
          </cell>
          <cell r="E456">
            <v>0</v>
          </cell>
          <cell r="F456">
            <v>28208</v>
          </cell>
          <cell r="G456">
            <v>25031</v>
          </cell>
          <cell r="H456">
            <v>68607</v>
          </cell>
          <cell r="I456">
            <v>64863</v>
          </cell>
          <cell r="J456">
            <v>68692</v>
          </cell>
          <cell r="K456">
            <v>87661</v>
          </cell>
          <cell r="L456">
            <v>63148</v>
          </cell>
          <cell r="M456">
            <v>50815</v>
          </cell>
          <cell r="N456">
            <v>48776</v>
          </cell>
          <cell r="O456">
            <v>69798</v>
          </cell>
          <cell r="P456">
            <v>132320</v>
          </cell>
          <cell r="Q456">
            <v>707919</v>
          </cell>
          <cell r="R456" t="str">
            <v>Projection:</v>
          </cell>
          <cell r="S456">
            <v>146641</v>
          </cell>
          <cell r="U456">
            <v>0</v>
          </cell>
          <cell r="V456">
            <v>28208</v>
          </cell>
          <cell r="W456">
            <v>53239</v>
          </cell>
          <cell r="X456">
            <v>121846</v>
          </cell>
          <cell r="Y456">
            <v>186709</v>
          </cell>
          <cell r="Z456">
            <v>255401</v>
          </cell>
          <cell r="AA456">
            <v>343062</v>
          </cell>
          <cell r="AB456">
            <v>406210</v>
          </cell>
          <cell r="AC456">
            <v>457025</v>
          </cell>
          <cell r="AD456">
            <v>505801</v>
          </cell>
          <cell r="AE456">
            <v>575599</v>
          </cell>
          <cell r="AF456">
            <v>707919</v>
          </cell>
        </row>
        <row r="457">
          <cell r="A457" t="str">
            <v>DIST OPS &amp; SUPPORTVariance: Fav/(Unfav)</v>
          </cell>
          <cell r="D457" t="str">
            <v>Variance: Fav/(Unfav)</v>
          </cell>
          <cell r="E457">
            <v>0</v>
          </cell>
          <cell r="F457">
            <v>-28208</v>
          </cell>
          <cell r="G457">
            <v>-25031</v>
          </cell>
          <cell r="H457">
            <v>-68607</v>
          </cell>
          <cell r="I457">
            <v>-64863</v>
          </cell>
          <cell r="J457">
            <v>-68692</v>
          </cell>
          <cell r="K457">
            <v>-87661</v>
          </cell>
          <cell r="L457">
            <v>-63148</v>
          </cell>
          <cell r="M457">
            <v>-50815</v>
          </cell>
          <cell r="N457">
            <v>-48776</v>
          </cell>
          <cell r="O457">
            <v>-69798</v>
          </cell>
          <cell r="P457">
            <v>-132320</v>
          </cell>
          <cell r="Q457">
            <v>-707919</v>
          </cell>
          <cell r="R457" t="str">
            <v>Variance: Fav/(Unfav)</v>
          </cell>
          <cell r="S457">
            <v>-146641</v>
          </cell>
          <cell r="U457">
            <v>0</v>
          </cell>
          <cell r="V457">
            <v>-28208</v>
          </cell>
          <cell r="W457">
            <v>-53239</v>
          </cell>
          <cell r="X457">
            <v>-121846</v>
          </cell>
          <cell r="Y457">
            <v>-186709</v>
          </cell>
          <cell r="Z457">
            <v>-255401</v>
          </cell>
          <cell r="AA457">
            <v>-343062</v>
          </cell>
          <cell r="AB457">
            <v>-406210</v>
          </cell>
          <cell r="AC457">
            <v>-457025</v>
          </cell>
          <cell r="AD457">
            <v>-505801</v>
          </cell>
          <cell r="AE457">
            <v>-575599</v>
          </cell>
          <cell r="AF457">
            <v>-707919</v>
          </cell>
        </row>
        <row r="458">
          <cell r="A458" t="str">
            <v>TRANSMISSIONBudget:</v>
          </cell>
          <cell r="B458" t="str">
            <v>60501S</v>
          </cell>
          <cell r="C458" t="str">
            <v>TRANSMISSION</v>
          </cell>
          <cell r="D458" t="str">
            <v>Budget: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Budget:</v>
          </cell>
          <cell r="S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A459" t="str">
            <v>TRANSMISSIONActual:</v>
          </cell>
          <cell r="D459" t="str">
            <v>Actual:</v>
          </cell>
          <cell r="E459">
            <v>454</v>
          </cell>
          <cell r="F459">
            <v>0</v>
          </cell>
          <cell r="G459">
            <v>0</v>
          </cell>
          <cell r="H459">
            <v>1561</v>
          </cell>
          <cell r="I459">
            <v>900</v>
          </cell>
          <cell r="J459">
            <v>591</v>
          </cell>
          <cell r="K459">
            <v>687</v>
          </cell>
          <cell r="L459">
            <v>440</v>
          </cell>
          <cell r="M459">
            <v>29365</v>
          </cell>
          <cell r="N459">
            <v>0</v>
          </cell>
          <cell r="O459">
            <v>0</v>
          </cell>
          <cell r="P459">
            <v>0</v>
          </cell>
          <cell r="Q459">
            <v>33998</v>
          </cell>
          <cell r="R459" t="str">
            <v>Projection:</v>
          </cell>
          <cell r="S459">
            <v>0</v>
          </cell>
          <cell r="U459">
            <v>454</v>
          </cell>
          <cell r="V459">
            <v>454</v>
          </cell>
          <cell r="W459">
            <v>454</v>
          </cell>
          <cell r="X459">
            <v>2015</v>
          </cell>
          <cell r="Y459">
            <v>2915</v>
          </cell>
          <cell r="Z459">
            <v>3506</v>
          </cell>
          <cell r="AA459">
            <v>4193</v>
          </cell>
          <cell r="AB459">
            <v>4633</v>
          </cell>
          <cell r="AC459">
            <v>33998</v>
          </cell>
          <cell r="AD459">
            <v>33998</v>
          </cell>
          <cell r="AE459">
            <v>33998</v>
          </cell>
          <cell r="AF459">
            <v>33998</v>
          </cell>
        </row>
        <row r="460">
          <cell r="A460" t="str">
            <v>TRANSMISSIONVariance: Fav/(Unfav)</v>
          </cell>
          <cell r="D460" t="str">
            <v>Variance: Fav/(Unfav)</v>
          </cell>
          <cell r="E460">
            <v>-454</v>
          </cell>
          <cell r="F460">
            <v>0</v>
          </cell>
          <cell r="G460">
            <v>0</v>
          </cell>
          <cell r="H460">
            <v>-1561</v>
          </cell>
          <cell r="I460">
            <v>-900</v>
          </cell>
          <cell r="J460">
            <v>-591</v>
          </cell>
          <cell r="K460">
            <v>-687</v>
          </cell>
          <cell r="L460">
            <v>-440</v>
          </cell>
          <cell r="M460">
            <v>-29365</v>
          </cell>
          <cell r="N460">
            <v>0</v>
          </cell>
          <cell r="O460">
            <v>0</v>
          </cell>
          <cell r="P460">
            <v>0</v>
          </cell>
          <cell r="Q460">
            <v>-33998</v>
          </cell>
          <cell r="R460" t="str">
            <v>Variance: Fav/(Unfav)</v>
          </cell>
          <cell r="S460">
            <v>0</v>
          </cell>
          <cell r="U460">
            <v>-454</v>
          </cell>
          <cell r="V460">
            <v>-454</v>
          </cell>
          <cell r="W460">
            <v>-454</v>
          </cell>
          <cell r="X460">
            <v>-2015</v>
          </cell>
          <cell r="Y460">
            <v>-2915</v>
          </cell>
          <cell r="Z460">
            <v>-3506</v>
          </cell>
          <cell r="AA460">
            <v>-4193</v>
          </cell>
          <cell r="AB460">
            <v>-4633</v>
          </cell>
          <cell r="AC460">
            <v>-33998</v>
          </cell>
          <cell r="AD460">
            <v>-33998</v>
          </cell>
          <cell r="AE460">
            <v>-33998</v>
          </cell>
          <cell r="AF460">
            <v>-33998</v>
          </cell>
        </row>
        <row r="461">
          <cell r="A461" t="str">
            <v>Other Charge By OrgBudget:</v>
          </cell>
          <cell r="B461" t="str">
            <v>Other</v>
          </cell>
          <cell r="C461" t="str">
            <v>Other Charge By Org</v>
          </cell>
          <cell r="D461" t="str">
            <v>Budget: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Budget: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A462" t="str">
            <v>Other Charge By OrgActual:</v>
          </cell>
          <cell r="D462" t="str">
            <v>Actual:</v>
          </cell>
          <cell r="E462">
            <v>77747</v>
          </cell>
          <cell r="F462">
            <v>52145</v>
          </cell>
          <cell r="G462">
            <v>198517</v>
          </cell>
          <cell r="H462">
            <v>37383</v>
          </cell>
          <cell r="I462">
            <v>41586</v>
          </cell>
          <cell r="J462">
            <v>0</v>
          </cell>
          <cell r="K462">
            <v>0</v>
          </cell>
          <cell r="L462">
            <v>8</v>
          </cell>
          <cell r="M462">
            <v>0</v>
          </cell>
          <cell r="N462">
            <v>0</v>
          </cell>
          <cell r="O462">
            <v>0</v>
          </cell>
          <cell r="P462">
            <v>2560</v>
          </cell>
          <cell r="Q462">
            <v>409947</v>
          </cell>
          <cell r="R462" t="str">
            <v>Projection:</v>
          </cell>
          <cell r="S462">
            <v>0</v>
          </cell>
          <cell r="U462">
            <v>77747</v>
          </cell>
          <cell r="V462">
            <v>129892</v>
          </cell>
          <cell r="W462">
            <v>328409</v>
          </cell>
          <cell r="X462">
            <v>365792</v>
          </cell>
          <cell r="Y462">
            <v>407378</v>
          </cell>
          <cell r="Z462">
            <v>407378</v>
          </cell>
          <cell r="AA462">
            <v>407378</v>
          </cell>
          <cell r="AB462">
            <v>407386</v>
          </cell>
          <cell r="AC462">
            <v>407386</v>
          </cell>
          <cell r="AD462">
            <v>407386</v>
          </cell>
          <cell r="AE462">
            <v>407386</v>
          </cell>
          <cell r="AF462">
            <v>409946</v>
          </cell>
        </row>
        <row r="463">
          <cell r="A463" t="str">
            <v>Other Charge By OrgVariance: Fav/(Unfav)</v>
          </cell>
          <cell r="D463" t="str">
            <v>Variance: Fav/(Unfav)</v>
          </cell>
          <cell r="E463">
            <v>-77747</v>
          </cell>
          <cell r="F463">
            <v>-52145</v>
          </cell>
          <cell r="G463">
            <v>-198517</v>
          </cell>
          <cell r="H463">
            <v>-37383</v>
          </cell>
          <cell r="I463">
            <v>-41586</v>
          </cell>
          <cell r="J463">
            <v>0</v>
          </cell>
          <cell r="K463">
            <v>0</v>
          </cell>
          <cell r="L463">
            <v>-8</v>
          </cell>
          <cell r="M463">
            <v>0</v>
          </cell>
          <cell r="N463">
            <v>0</v>
          </cell>
          <cell r="O463">
            <v>0</v>
          </cell>
          <cell r="P463">
            <v>-2560</v>
          </cell>
          <cell r="Q463">
            <v>-409947</v>
          </cell>
          <cell r="R463" t="str">
            <v>Variance: Fav/(Unfav)</v>
          </cell>
          <cell r="S463">
            <v>0</v>
          </cell>
          <cell r="U463">
            <v>-77747</v>
          </cell>
          <cell r="V463">
            <v>-129892</v>
          </cell>
          <cell r="W463">
            <v>-328409</v>
          </cell>
          <cell r="X463">
            <v>-365792</v>
          </cell>
          <cell r="Y463">
            <v>-407378</v>
          </cell>
          <cell r="Z463">
            <v>-407378</v>
          </cell>
          <cell r="AA463">
            <v>-407378</v>
          </cell>
          <cell r="AB463">
            <v>-407386</v>
          </cell>
          <cell r="AC463">
            <v>-407386</v>
          </cell>
          <cell r="AD463">
            <v>-407386</v>
          </cell>
          <cell r="AE463">
            <v>-407386</v>
          </cell>
          <cell r="AF463">
            <v>-409946</v>
          </cell>
        </row>
        <row r="464">
          <cell r="A464" t="str">
            <v>GrandBudget:</v>
          </cell>
          <cell r="C464" t="str">
            <v>Grand</v>
          </cell>
          <cell r="D464" t="str">
            <v>Budget:</v>
          </cell>
          <cell r="E464">
            <v>845357</v>
          </cell>
          <cell r="F464">
            <v>845357</v>
          </cell>
          <cell r="G464">
            <v>818358</v>
          </cell>
          <cell r="H464">
            <v>709748</v>
          </cell>
          <cell r="I464">
            <v>662750</v>
          </cell>
          <cell r="J464">
            <v>662750</v>
          </cell>
          <cell r="K464">
            <v>420656</v>
          </cell>
          <cell r="L464">
            <v>420656</v>
          </cell>
          <cell r="M464">
            <v>432405</v>
          </cell>
          <cell r="N464">
            <v>435929</v>
          </cell>
          <cell r="O464">
            <v>381876</v>
          </cell>
          <cell r="P464">
            <v>365585</v>
          </cell>
          <cell r="Q464">
            <v>7001427</v>
          </cell>
          <cell r="R464" t="str">
            <v>Budget:</v>
          </cell>
          <cell r="S464">
            <v>7001427</v>
          </cell>
          <cell r="U464">
            <v>845357</v>
          </cell>
          <cell r="V464">
            <v>1690714</v>
          </cell>
          <cell r="W464">
            <v>2509072</v>
          </cell>
          <cell r="X464">
            <v>3218820</v>
          </cell>
          <cell r="Y464">
            <v>3881570</v>
          </cell>
          <cell r="Z464">
            <v>4544320</v>
          </cell>
          <cell r="AA464">
            <v>4964976</v>
          </cell>
          <cell r="AB464">
            <v>5385632</v>
          </cell>
          <cell r="AC464">
            <v>5818037</v>
          </cell>
          <cell r="AD464">
            <v>6253966</v>
          </cell>
          <cell r="AE464">
            <v>6635842</v>
          </cell>
          <cell r="AF464">
            <v>7001427</v>
          </cell>
        </row>
        <row r="465">
          <cell r="A465" t="str">
            <v>GrandActual:</v>
          </cell>
          <cell r="C465" t="str">
            <v>Total</v>
          </cell>
          <cell r="D465" t="str">
            <v>Actual:</v>
          </cell>
          <cell r="E465">
            <v>857505</v>
          </cell>
          <cell r="F465">
            <v>1518968</v>
          </cell>
          <cell r="G465">
            <v>1731086</v>
          </cell>
          <cell r="H465">
            <v>1244765</v>
          </cell>
          <cell r="I465">
            <v>859728</v>
          </cell>
          <cell r="J465">
            <v>1514744</v>
          </cell>
          <cell r="K465">
            <v>1330627</v>
          </cell>
          <cell r="L465">
            <v>-40781</v>
          </cell>
          <cell r="M465">
            <v>-79453</v>
          </cell>
          <cell r="N465">
            <v>1229525</v>
          </cell>
          <cell r="O465">
            <v>852554</v>
          </cell>
          <cell r="P465">
            <v>1702664</v>
          </cell>
          <cell r="Q465">
            <v>12721932</v>
          </cell>
          <cell r="R465" t="str">
            <v>Projection:</v>
          </cell>
          <cell r="S465">
            <v>11474068</v>
          </cell>
          <cell r="U465">
            <v>857505</v>
          </cell>
          <cell r="V465">
            <v>2376473</v>
          </cell>
          <cell r="W465">
            <v>4107559</v>
          </cell>
          <cell r="X465">
            <v>5352324</v>
          </cell>
          <cell r="Y465">
            <v>6212052</v>
          </cell>
          <cell r="Z465">
            <v>7726796</v>
          </cell>
          <cell r="AA465">
            <v>9057423</v>
          </cell>
          <cell r="AB465">
            <v>9016642</v>
          </cell>
          <cell r="AC465">
            <v>8937189</v>
          </cell>
          <cell r="AD465">
            <v>10166714</v>
          </cell>
          <cell r="AE465">
            <v>11019268</v>
          </cell>
          <cell r="AF465">
            <v>12721932</v>
          </cell>
        </row>
        <row r="466">
          <cell r="A466" t="str">
            <v>GrandVariance: Fav/(Unfav)</v>
          </cell>
          <cell r="D466" t="str">
            <v>Variance: Fav/(Unfav)</v>
          </cell>
          <cell r="E466">
            <v>-12148</v>
          </cell>
          <cell r="F466">
            <v>-673611</v>
          </cell>
          <cell r="G466">
            <v>-912728</v>
          </cell>
          <cell r="H466">
            <v>-535017</v>
          </cell>
          <cell r="I466">
            <v>-196978</v>
          </cell>
          <cell r="J466">
            <v>-851994</v>
          </cell>
          <cell r="K466">
            <v>-909972</v>
          </cell>
          <cell r="L466">
            <v>461437</v>
          </cell>
          <cell r="M466">
            <v>511858</v>
          </cell>
          <cell r="N466">
            <v>-793596</v>
          </cell>
          <cell r="O466">
            <v>-470679</v>
          </cell>
          <cell r="P466">
            <v>-1337079</v>
          </cell>
          <cell r="Q466">
            <v>-5720506</v>
          </cell>
          <cell r="R466" t="str">
            <v>Variance: Fav/(Unfav)</v>
          </cell>
          <cell r="S466">
            <v>-4472641</v>
          </cell>
          <cell r="U466">
            <v>-12148</v>
          </cell>
          <cell r="V466">
            <v>-685759</v>
          </cell>
          <cell r="W466">
            <v>-1598487</v>
          </cell>
          <cell r="X466">
            <v>-2133504</v>
          </cell>
          <cell r="Y466">
            <v>-2330482</v>
          </cell>
          <cell r="Z466">
            <v>-3182476</v>
          </cell>
          <cell r="AA466">
            <v>-4092448</v>
          </cell>
          <cell r="AB466">
            <v>-3631011</v>
          </cell>
          <cell r="AC466">
            <v>-3119153</v>
          </cell>
          <cell r="AD466">
            <v>-3912749</v>
          </cell>
          <cell r="AE466">
            <v>-4383428</v>
          </cell>
          <cell r="AF466">
            <v>-5720507</v>
          </cell>
        </row>
        <row r="471">
          <cell r="A471" t="str">
            <v>METERSBudget:</v>
          </cell>
          <cell r="C471" t="str">
            <v>METERS</v>
          </cell>
          <cell r="D471" t="str">
            <v>Budget:</v>
          </cell>
          <cell r="E471">
            <v>223215</v>
          </cell>
          <cell r="F471">
            <v>500595</v>
          </cell>
          <cell r="G471">
            <v>673408</v>
          </cell>
          <cell r="H471">
            <v>192165</v>
          </cell>
          <cell r="I471">
            <v>360870</v>
          </cell>
          <cell r="J471">
            <v>360149</v>
          </cell>
          <cell r="K471">
            <v>449535</v>
          </cell>
          <cell r="L471">
            <v>134205</v>
          </cell>
          <cell r="M471">
            <v>415349</v>
          </cell>
          <cell r="N471">
            <v>225975</v>
          </cell>
          <cell r="O471">
            <v>143175</v>
          </cell>
          <cell r="P471">
            <v>251474</v>
          </cell>
          <cell r="Q471">
            <v>3930116</v>
          </cell>
          <cell r="R471" t="str">
            <v>Budget:</v>
          </cell>
          <cell r="S471">
            <v>3930116</v>
          </cell>
          <cell r="U471">
            <v>223215</v>
          </cell>
          <cell r="V471">
            <v>723810</v>
          </cell>
          <cell r="W471">
            <v>1397218</v>
          </cell>
          <cell r="X471">
            <v>1589383</v>
          </cell>
          <cell r="Y471">
            <v>1950253</v>
          </cell>
          <cell r="Z471">
            <v>2310402</v>
          </cell>
          <cell r="AA471">
            <v>2759937</v>
          </cell>
          <cell r="AB471">
            <v>2894142</v>
          </cell>
          <cell r="AC471">
            <v>3309491</v>
          </cell>
          <cell r="AD471">
            <v>3535466</v>
          </cell>
          <cell r="AE471">
            <v>3678641</v>
          </cell>
          <cell r="AF471">
            <v>3930115</v>
          </cell>
        </row>
        <row r="472">
          <cell r="A472" t="str">
            <v>METERSActual:</v>
          </cell>
          <cell r="D472" t="str">
            <v>Actual:</v>
          </cell>
          <cell r="E472">
            <v>81164</v>
          </cell>
          <cell r="F472">
            <v>484178</v>
          </cell>
          <cell r="G472">
            <v>302485</v>
          </cell>
          <cell r="H472">
            <v>304942</v>
          </cell>
          <cell r="I472">
            <v>449322</v>
          </cell>
          <cell r="J472">
            <v>311333</v>
          </cell>
          <cell r="K472">
            <v>297586</v>
          </cell>
          <cell r="L472">
            <v>348382</v>
          </cell>
          <cell r="M472">
            <v>354246</v>
          </cell>
          <cell r="N472">
            <v>461231</v>
          </cell>
          <cell r="O472">
            <v>403184</v>
          </cell>
          <cell r="P472">
            <v>509055</v>
          </cell>
          <cell r="Q472">
            <v>4307107</v>
          </cell>
          <cell r="R472" t="str">
            <v>Projection:</v>
          </cell>
          <cell r="S472">
            <v>3930116</v>
          </cell>
          <cell r="U472">
            <v>81164</v>
          </cell>
          <cell r="V472">
            <v>565342</v>
          </cell>
          <cell r="W472">
            <v>867827</v>
          </cell>
          <cell r="X472">
            <v>1172769</v>
          </cell>
          <cell r="Y472">
            <v>1622091</v>
          </cell>
          <cell r="Z472">
            <v>1933424</v>
          </cell>
          <cell r="AA472">
            <v>2231010</v>
          </cell>
          <cell r="AB472">
            <v>2579392</v>
          </cell>
          <cell r="AC472">
            <v>2933638</v>
          </cell>
          <cell r="AD472">
            <v>3394869</v>
          </cell>
          <cell r="AE472">
            <v>3798053</v>
          </cell>
          <cell r="AF472">
            <v>4307108</v>
          </cell>
        </row>
        <row r="473">
          <cell r="A473" t="str">
            <v>METERSVariance: Fav/(Unfav)</v>
          </cell>
          <cell r="D473" t="str">
            <v>Variance: Fav/(Unfav)</v>
          </cell>
          <cell r="E473">
            <v>142052</v>
          </cell>
          <cell r="F473">
            <v>16417</v>
          </cell>
          <cell r="G473">
            <v>370923</v>
          </cell>
          <cell r="H473">
            <v>-112777</v>
          </cell>
          <cell r="I473">
            <v>-88451</v>
          </cell>
          <cell r="J473">
            <v>48816</v>
          </cell>
          <cell r="K473">
            <v>151949</v>
          </cell>
          <cell r="L473">
            <v>-214176</v>
          </cell>
          <cell r="M473">
            <v>61103</v>
          </cell>
          <cell r="N473">
            <v>-235256</v>
          </cell>
          <cell r="O473">
            <v>-260009</v>
          </cell>
          <cell r="P473">
            <v>-257581</v>
          </cell>
          <cell r="Q473">
            <v>-376991</v>
          </cell>
          <cell r="R473" t="str">
            <v>Variance: Fav/(Unfav)</v>
          </cell>
          <cell r="S473">
            <v>0</v>
          </cell>
          <cell r="U473">
            <v>142052</v>
          </cell>
          <cell r="V473">
            <v>158469</v>
          </cell>
          <cell r="W473">
            <v>529392</v>
          </cell>
          <cell r="X473">
            <v>416615</v>
          </cell>
          <cell r="Y473">
            <v>328164</v>
          </cell>
          <cell r="Z473">
            <v>376980</v>
          </cell>
          <cell r="AA473">
            <v>528929</v>
          </cell>
          <cell r="AB473">
            <v>314753</v>
          </cell>
          <cell r="AC473">
            <v>375856</v>
          </cell>
          <cell r="AD473">
            <v>140600</v>
          </cell>
          <cell r="AE473">
            <v>-119409</v>
          </cell>
          <cell r="AF473">
            <v>-376990</v>
          </cell>
        </row>
        <row r="474">
          <cell r="A474" t="str">
            <v>TRANSFORMERS-OHBudget:</v>
          </cell>
          <cell r="C474" t="str">
            <v>TRANSFORMERS-OH</v>
          </cell>
          <cell r="D474" t="str">
            <v>Budget:</v>
          </cell>
          <cell r="E474">
            <v>338839</v>
          </cell>
          <cell r="F474">
            <v>385255</v>
          </cell>
          <cell r="G474">
            <v>348122</v>
          </cell>
          <cell r="H474">
            <v>315631</v>
          </cell>
          <cell r="I474">
            <v>385255</v>
          </cell>
          <cell r="J474">
            <v>464162</v>
          </cell>
          <cell r="K474">
            <v>431671</v>
          </cell>
          <cell r="L474">
            <v>454878</v>
          </cell>
          <cell r="M474">
            <v>408462</v>
          </cell>
          <cell r="N474">
            <v>417746</v>
          </cell>
          <cell r="O474">
            <v>375971</v>
          </cell>
          <cell r="P474">
            <v>315631</v>
          </cell>
          <cell r="Q474">
            <v>4641623</v>
          </cell>
          <cell r="R474" t="str">
            <v>Budget:</v>
          </cell>
          <cell r="S474">
            <v>4641623</v>
          </cell>
          <cell r="U474">
            <v>338839</v>
          </cell>
          <cell r="V474">
            <v>724094</v>
          </cell>
          <cell r="W474">
            <v>1072216</v>
          </cell>
          <cell r="X474">
            <v>1387847</v>
          </cell>
          <cell r="Y474">
            <v>1773102</v>
          </cell>
          <cell r="Z474">
            <v>2237264</v>
          </cell>
          <cell r="AA474">
            <v>2668935</v>
          </cell>
          <cell r="AB474">
            <v>3123813</v>
          </cell>
          <cell r="AC474">
            <v>3532275</v>
          </cell>
          <cell r="AD474">
            <v>3950021</v>
          </cell>
          <cell r="AE474">
            <v>4325992</v>
          </cell>
          <cell r="AF474">
            <v>4641623</v>
          </cell>
        </row>
        <row r="475">
          <cell r="A475" t="str">
            <v>TRANSFORMERS-OHActual:</v>
          </cell>
          <cell r="D475" t="str">
            <v>Actual:</v>
          </cell>
          <cell r="E475">
            <v>330729</v>
          </cell>
          <cell r="F475">
            <v>320182</v>
          </cell>
          <cell r="G475">
            <v>278351</v>
          </cell>
          <cell r="H475">
            <v>465579</v>
          </cell>
          <cell r="I475">
            <v>548772</v>
          </cell>
          <cell r="J475">
            <v>320098</v>
          </cell>
          <cell r="K475">
            <v>444554</v>
          </cell>
          <cell r="L475">
            <v>1124230</v>
          </cell>
          <cell r="M475">
            <v>1684041</v>
          </cell>
          <cell r="N475">
            <v>-959387</v>
          </cell>
          <cell r="O475">
            <v>199697</v>
          </cell>
          <cell r="P475">
            <v>824612</v>
          </cell>
          <cell r="Q475">
            <v>5581458</v>
          </cell>
          <cell r="R475" t="str">
            <v>Projection:</v>
          </cell>
          <cell r="S475">
            <v>5325623</v>
          </cell>
          <cell r="U475">
            <v>330729</v>
          </cell>
          <cell r="V475">
            <v>650911</v>
          </cell>
          <cell r="W475">
            <v>929262</v>
          </cell>
          <cell r="X475">
            <v>1394841</v>
          </cell>
          <cell r="Y475">
            <v>1943613</v>
          </cell>
          <cell r="Z475">
            <v>2263711</v>
          </cell>
          <cell r="AA475">
            <v>2708265</v>
          </cell>
          <cell r="AB475">
            <v>3832495</v>
          </cell>
          <cell r="AC475">
            <v>5516536</v>
          </cell>
          <cell r="AD475">
            <v>4557149</v>
          </cell>
          <cell r="AE475">
            <v>4756846</v>
          </cell>
          <cell r="AF475">
            <v>5581458</v>
          </cell>
        </row>
        <row r="476">
          <cell r="A476" t="str">
            <v>TRANSFORMERS-OHVariance: Fav/(Unfav)</v>
          </cell>
          <cell r="D476" t="str">
            <v>Variance: Fav/(Unfav)</v>
          </cell>
          <cell r="E476">
            <v>8110</v>
          </cell>
          <cell r="F476">
            <v>65073</v>
          </cell>
          <cell r="G476">
            <v>69770</v>
          </cell>
          <cell r="H476">
            <v>-149948</v>
          </cell>
          <cell r="I476">
            <v>-163517</v>
          </cell>
          <cell r="J476">
            <v>144064</v>
          </cell>
          <cell r="K476">
            <v>-12883</v>
          </cell>
          <cell r="L476">
            <v>-669352</v>
          </cell>
          <cell r="M476">
            <v>-1275579</v>
          </cell>
          <cell r="N476">
            <v>1377133</v>
          </cell>
          <cell r="O476">
            <v>176274</v>
          </cell>
          <cell r="P476">
            <v>-508982</v>
          </cell>
          <cell r="Q476">
            <v>-939835</v>
          </cell>
          <cell r="R476" t="str">
            <v>Variance: Fav/(Unfav)</v>
          </cell>
          <cell r="S476">
            <v>-684000</v>
          </cell>
          <cell r="U476">
            <v>8110</v>
          </cell>
          <cell r="V476">
            <v>73183</v>
          </cell>
          <cell r="W476">
            <v>142953</v>
          </cell>
          <cell r="X476">
            <v>-6995</v>
          </cell>
          <cell r="Y476">
            <v>-170512</v>
          </cell>
          <cell r="Z476">
            <v>-26448</v>
          </cell>
          <cell r="AA476">
            <v>-39331</v>
          </cell>
          <cell r="AB476">
            <v>-708683</v>
          </cell>
          <cell r="AC476">
            <v>-1984262</v>
          </cell>
          <cell r="AD476">
            <v>-607129</v>
          </cell>
          <cell r="AE476">
            <v>-430855</v>
          </cell>
          <cell r="AF476">
            <v>-939837</v>
          </cell>
        </row>
        <row r="477">
          <cell r="A477" t="str">
            <v>TRANSFORMERS-UGBudget:</v>
          </cell>
          <cell r="C477" t="str">
            <v>TRANSFORMERS-UG</v>
          </cell>
          <cell r="D477" t="str">
            <v>Budget:</v>
          </cell>
          <cell r="E477">
            <v>843335</v>
          </cell>
          <cell r="F477">
            <v>957859</v>
          </cell>
          <cell r="G477">
            <v>866240</v>
          </cell>
          <cell r="H477">
            <v>786073</v>
          </cell>
          <cell r="I477">
            <v>957859</v>
          </cell>
          <cell r="J477">
            <v>1152551</v>
          </cell>
          <cell r="K477">
            <v>1072384</v>
          </cell>
          <cell r="L477">
            <v>1129646</v>
          </cell>
          <cell r="M477">
            <v>1015121</v>
          </cell>
          <cell r="N477">
            <v>1038026</v>
          </cell>
          <cell r="O477">
            <v>934954</v>
          </cell>
          <cell r="P477">
            <v>786073</v>
          </cell>
          <cell r="Q477">
            <v>11540120</v>
          </cell>
          <cell r="R477" t="str">
            <v>Budget:</v>
          </cell>
          <cell r="S477">
            <v>11540120</v>
          </cell>
          <cell r="U477">
            <v>843335</v>
          </cell>
          <cell r="V477">
            <v>1801194</v>
          </cell>
          <cell r="W477">
            <v>2667434</v>
          </cell>
          <cell r="X477">
            <v>3453507</v>
          </cell>
          <cell r="Y477">
            <v>4411366</v>
          </cell>
          <cell r="Z477">
            <v>5563917</v>
          </cell>
          <cell r="AA477">
            <v>6636301</v>
          </cell>
          <cell r="AB477">
            <v>7765947</v>
          </cell>
          <cell r="AC477">
            <v>8781068</v>
          </cell>
          <cell r="AD477">
            <v>9819094</v>
          </cell>
          <cell r="AE477">
            <v>10754048</v>
          </cell>
          <cell r="AF477">
            <v>11540121</v>
          </cell>
        </row>
        <row r="478">
          <cell r="A478" t="str">
            <v>TRANSFORMERS-UGActual:</v>
          </cell>
          <cell r="D478" t="str">
            <v>Actual:</v>
          </cell>
          <cell r="E478">
            <v>350011</v>
          </cell>
          <cell r="F478">
            <v>818026</v>
          </cell>
          <cell r="G478">
            <v>980967</v>
          </cell>
          <cell r="H478">
            <v>747014</v>
          </cell>
          <cell r="I478">
            <v>941189</v>
          </cell>
          <cell r="J478">
            <v>790842</v>
          </cell>
          <cell r="K478">
            <v>522759</v>
          </cell>
          <cell r="L478">
            <v>634907</v>
          </cell>
          <cell r="M478">
            <v>685738</v>
          </cell>
          <cell r="N478">
            <v>948160</v>
          </cell>
          <cell r="O478">
            <v>701579</v>
          </cell>
          <cell r="P478">
            <v>1069269</v>
          </cell>
          <cell r="Q478">
            <v>9190462</v>
          </cell>
          <cell r="R478" t="str">
            <v>Projection:</v>
          </cell>
          <cell r="S478">
            <v>10058120</v>
          </cell>
          <cell r="U478">
            <v>350011</v>
          </cell>
          <cell r="V478">
            <v>1168037</v>
          </cell>
          <cell r="W478">
            <v>2149004</v>
          </cell>
          <cell r="X478">
            <v>2896018</v>
          </cell>
          <cell r="Y478">
            <v>3837207</v>
          </cell>
          <cell r="Z478">
            <v>4628049</v>
          </cell>
          <cell r="AA478">
            <v>5150808</v>
          </cell>
          <cell r="AB478">
            <v>5785715</v>
          </cell>
          <cell r="AC478">
            <v>6471453</v>
          </cell>
          <cell r="AD478">
            <v>7419613</v>
          </cell>
          <cell r="AE478">
            <v>8121192</v>
          </cell>
          <cell r="AF478">
            <v>9190461</v>
          </cell>
        </row>
        <row r="479">
          <cell r="A479" t="str">
            <v>TRANSFORMERS-UGVariance: Fav/(Unfav)</v>
          </cell>
          <cell r="D479" t="str">
            <v>Variance: Fav/(Unfav)</v>
          </cell>
          <cell r="E479">
            <v>493324</v>
          </cell>
          <cell r="F479">
            <v>139833</v>
          </cell>
          <cell r="G479">
            <v>-114727</v>
          </cell>
          <cell r="H479">
            <v>39058</v>
          </cell>
          <cell r="I479">
            <v>16670</v>
          </cell>
          <cell r="J479">
            <v>361709</v>
          </cell>
          <cell r="K479">
            <v>549624</v>
          </cell>
          <cell r="L479">
            <v>494739</v>
          </cell>
          <cell r="M479">
            <v>329383</v>
          </cell>
          <cell r="N479">
            <v>89866</v>
          </cell>
          <cell r="O479">
            <v>233375</v>
          </cell>
          <cell r="P479">
            <v>-283197</v>
          </cell>
          <cell r="Q479">
            <v>2349658</v>
          </cell>
          <cell r="R479" t="str">
            <v>Variance: Fav/(Unfav)</v>
          </cell>
          <cell r="S479">
            <v>1482000</v>
          </cell>
          <cell r="U479">
            <v>493324</v>
          </cell>
          <cell r="V479">
            <v>633157</v>
          </cell>
          <cell r="W479">
            <v>518430</v>
          </cell>
          <cell r="X479">
            <v>557488</v>
          </cell>
          <cell r="Y479">
            <v>574158</v>
          </cell>
          <cell r="Z479">
            <v>935867</v>
          </cell>
          <cell r="AA479">
            <v>1485491</v>
          </cell>
          <cell r="AB479">
            <v>1980230</v>
          </cell>
          <cell r="AC479">
            <v>2309613</v>
          </cell>
          <cell r="AD479">
            <v>2399479</v>
          </cell>
          <cell r="AE479">
            <v>2632854</v>
          </cell>
          <cell r="AF479">
            <v>2349657</v>
          </cell>
        </row>
        <row r="480">
          <cell r="C480" t="str">
            <v>Grand</v>
          </cell>
          <cell r="D480" t="str">
            <v>Budget:</v>
          </cell>
          <cell r="E480">
            <v>1405389</v>
          </cell>
          <cell r="F480">
            <v>1843709</v>
          </cell>
          <cell r="G480">
            <v>1887770</v>
          </cell>
          <cell r="H480">
            <v>1293868</v>
          </cell>
          <cell r="I480">
            <v>1703985</v>
          </cell>
          <cell r="J480">
            <v>1976862</v>
          </cell>
          <cell r="K480">
            <v>1953590</v>
          </cell>
          <cell r="L480">
            <v>1718729</v>
          </cell>
          <cell r="M480">
            <v>1838932</v>
          </cell>
          <cell r="N480">
            <v>1681748</v>
          </cell>
          <cell r="O480">
            <v>1454100</v>
          </cell>
          <cell r="P480">
            <v>1353177</v>
          </cell>
          <cell r="Q480">
            <v>20111858</v>
          </cell>
          <cell r="R480" t="str">
            <v>Budget:</v>
          </cell>
          <cell r="S480">
            <v>20111858</v>
          </cell>
          <cell r="U480">
            <v>1405389</v>
          </cell>
          <cell r="V480">
            <v>3249098</v>
          </cell>
          <cell r="W480">
            <v>5136868</v>
          </cell>
          <cell r="X480">
            <v>6430736</v>
          </cell>
          <cell r="Y480">
            <v>8134721</v>
          </cell>
          <cell r="Z480">
            <v>10111583</v>
          </cell>
          <cell r="AA480">
            <v>12065173</v>
          </cell>
          <cell r="AB480">
            <v>13783902</v>
          </cell>
          <cell r="AC480">
            <v>15622834</v>
          </cell>
          <cell r="AD480">
            <v>17304582</v>
          </cell>
          <cell r="AE480">
            <v>18758682</v>
          </cell>
          <cell r="AF480">
            <v>20111859</v>
          </cell>
        </row>
        <row r="481">
          <cell r="C481" t="str">
            <v>Total</v>
          </cell>
          <cell r="D481" t="str">
            <v>Actual:</v>
          </cell>
          <cell r="E481">
            <v>761903</v>
          </cell>
          <cell r="F481">
            <v>1622386</v>
          </cell>
          <cell r="G481">
            <v>1561803</v>
          </cell>
          <cell r="H481">
            <v>1517535</v>
          </cell>
          <cell r="I481">
            <v>1939283</v>
          </cell>
          <cell r="J481">
            <v>1422273</v>
          </cell>
          <cell r="K481">
            <v>1264899</v>
          </cell>
          <cell r="L481">
            <v>2107519</v>
          </cell>
          <cell r="M481">
            <v>2724025</v>
          </cell>
          <cell r="N481">
            <v>450004</v>
          </cell>
          <cell r="O481">
            <v>1304459</v>
          </cell>
          <cell r="P481">
            <v>2402937</v>
          </cell>
          <cell r="Q481">
            <v>19079026</v>
          </cell>
          <cell r="R481" t="str">
            <v>Projection:</v>
          </cell>
          <cell r="S481">
            <v>19313858</v>
          </cell>
          <cell r="U481">
            <v>761903</v>
          </cell>
          <cell r="V481">
            <v>2384289</v>
          </cell>
          <cell r="W481">
            <v>3946092</v>
          </cell>
          <cell r="X481">
            <v>5463627</v>
          </cell>
          <cell r="Y481">
            <v>7402910</v>
          </cell>
          <cell r="Z481">
            <v>8825183</v>
          </cell>
          <cell r="AA481">
            <v>10090082</v>
          </cell>
          <cell r="AB481">
            <v>12197601</v>
          </cell>
          <cell r="AC481">
            <v>14921626</v>
          </cell>
          <cell r="AD481">
            <v>15371630</v>
          </cell>
          <cell r="AE481">
            <v>16676089</v>
          </cell>
          <cell r="AF481">
            <v>19079026</v>
          </cell>
        </row>
        <row r="482">
          <cell r="D482" t="str">
            <v>Variance: Fav/(Unfav)</v>
          </cell>
          <cell r="E482">
            <v>643486</v>
          </cell>
          <cell r="F482">
            <v>221323</v>
          </cell>
          <cell r="G482">
            <v>325966</v>
          </cell>
          <cell r="H482">
            <v>-223667</v>
          </cell>
          <cell r="I482">
            <v>-235299</v>
          </cell>
          <cell r="J482">
            <v>554589</v>
          </cell>
          <cell r="K482">
            <v>688691</v>
          </cell>
          <cell r="L482">
            <v>-388790</v>
          </cell>
          <cell r="M482">
            <v>-885093</v>
          </cell>
          <cell r="N482">
            <v>1231744</v>
          </cell>
          <cell r="O482">
            <v>149641</v>
          </cell>
          <cell r="P482">
            <v>-1049760</v>
          </cell>
          <cell r="Q482">
            <v>1032832</v>
          </cell>
          <cell r="R482" t="str">
            <v>Variance: Fav/(Unfav)</v>
          </cell>
          <cell r="S482">
            <v>798000</v>
          </cell>
          <cell r="U482">
            <v>643486</v>
          </cell>
          <cell r="V482">
            <v>864809</v>
          </cell>
          <cell r="W482">
            <v>1190775</v>
          </cell>
          <cell r="X482">
            <v>967108</v>
          </cell>
          <cell r="Y482">
            <v>731809</v>
          </cell>
          <cell r="Z482">
            <v>1286398</v>
          </cell>
          <cell r="AA482">
            <v>1975089</v>
          </cell>
          <cell r="AB482">
            <v>1586299</v>
          </cell>
          <cell r="AC482">
            <v>701206</v>
          </cell>
          <cell r="AD482">
            <v>1932950</v>
          </cell>
          <cell r="AE482">
            <v>2082591</v>
          </cell>
          <cell r="AF482">
            <v>1032831</v>
          </cell>
        </row>
        <row r="486">
          <cell r="A486" t="str">
            <v>NORTH CENTRAL REGIONRecashflow</v>
          </cell>
          <cell r="B486" t="str">
            <v>60320S</v>
          </cell>
          <cell r="C486" t="str">
            <v>NORTH CENTRAL REGION</v>
          </cell>
          <cell r="D486" t="str">
            <v>Recashflow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L486">
            <v>3616.9280360000002</v>
          </cell>
          <cell r="M486">
            <v>3033.1548559999997</v>
          </cell>
          <cell r="N486">
            <v>1309.251896</v>
          </cell>
          <cell r="O486">
            <v>1825.7302460000001</v>
          </cell>
          <cell r="P486">
            <v>2249.290966</v>
          </cell>
        </row>
        <row r="487">
          <cell r="A487" t="str">
            <v>SOUTH CENTRAL REGIONRecashflow</v>
          </cell>
          <cell r="B487" t="str">
            <v>60412S</v>
          </cell>
          <cell r="C487" t="str">
            <v>SOUTH CENTRAL REGION</v>
          </cell>
          <cell r="D487" t="str">
            <v>Recashflow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L487">
            <v>3271</v>
          </cell>
          <cell r="M487">
            <v>2799.25</v>
          </cell>
          <cell r="N487">
            <v>1624.9326666666666</v>
          </cell>
          <cell r="O487">
            <v>1761.3166666666666</v>
          </cell>
          <cell r="P487">
            <v>1584.3166666666666</v>
          </cell>
        </row>
        <row r="489">
          <cell r="A489" t="str">
            <v>COASTAL REGIONRecashflow</v>
          </cell>
          <cell r="B489" t="str">
            <v>60425S</v>
          </cell>
          <cell r="C489" t="str">
            <v>COASTAL REGION</v>
          </cell>
          <cell r="D489" t="str">
            <v>Recashflow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L489">
            <v>3744.9920320911983</v>
          </cell>
          <cell r="M489">
            <v>2707</v>
          </cell>
          <cell r="N489">
            <v>1780</v>
          </cell>
          <cell r="O489">
            <v>2103</v>
          </cell>
          <cell r="P489">
            <v>2496</v>
          </cell>
        </row>
        <row r="490">
          <cell r="A490" t="str">
            <v>TRANSMISSIONRecashflow</v>
          </cell>
          <cell r="B490" t="str">
            <v>60501S</v>
          </cell>
          <cell r="C490" t="str">
            <v>TRANSMISSION</v>
          </cell>
          <cell r="D490" t="str">
            <v>Recashflow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L490">
            <v>4985.7160000000003</v>
          </cell>
          <cell r="M490">
            <v>4786.585</v>
          </cell>
          <cell r="N490">
            <v>2857.8110000000001</v>
          </cell>
          <cell r="O490">
            <v>3233.4479999999999</v>
          </cell>
          <cell r="P490">
            <v>1774</v>
          </cell>
        </row>
        <row r="491">
          <cell r="A491" t="str">
            <v>DIST OPS &amp; SUPPORTRecashflow</v>
          </cell>
          <cell r="B491" t="str">
            <v>60896S</v>
          </cell>
          <cell r="C491" t="str">
            <v>DIST OPS &amp; SUPPORT</v>
          </cell>
          <cell r="D491" t="str">
            <v>Recashflow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L491">
            <v>4759.8669999999993</v>
          </cell>
          <cell r="M491">
            <v>5421.8249999999998</v>
          </cell>
          <cell r="N491">
            <v>5890.6930000000002</v>
          </cell>
          <cell r="O491">
            <v>4406.1130000000003</v>
          </cell>
          <cell r="P491">
            <v>3218.6880000000001</v>
          </cell>
        </row>
        <row r="492">
          <cell r="A492" t="str">
            <v>CTE PROJECT MANAGEMENTRecashflow</v>
          </cell>
          <cell r="B492" t="str">
            <v>60JE3S</v>
          </cell>
          <cell r="C492" t="str">
            <v>CTE PROJECT MANAGEMENT</v>
          </cell>
          <cell r="D492" t="str">
            <v>Recashflow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L492">
            <v>1772.3</v>
          </cell>
          <cell r="M492">
            <v>2689.3</v>
          </cell>
          <cell r="N492">
            <v>2537.4349999999999</v>
          </cell>
          <cell r="O492">
            <v>1994.4159999999999</v>
          </cell>
          <cell r="P492">
            <v>1232.999</v>
          </cell>
        </row>
        <row r="493">
          <cell r="A493" t="str">
            <v>ENERGY DELIVERY ADMINRecashflow</v>
          </cell>
          <cell r="B493" t="str">
            <v>60440D</v>
          </cell>
          <cell r="C493" t="str">
            <v>ENERGY DELIVERY ADMIN</v>
          </cell>
          <cell r="D493" t="str">
            <v>Recashflow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L493">
            <v>403</v>
          </cell>
          <cell r="M493">
            <v>459.85714285714289</v>
          </cell>
          <cell r="N493">
            <v>539.85714285714289</v>
          </cell>
          <cell r="O493">
            <v>965.85714285714278</v>
          </cell>
          <cell r="P493">
            <v>577.85714285714289</v>
          </cell>
        </row>
        <row r="494">
          <cell r="A494" t="str">
            <v>ENERGY DELIVERY SERVICESRecashflow</v>
          </cell>
          <cell r="B494" t="str">
            <v>60228S</v>
          </cell>
          <cell r="C494" t="str">
            <v>ENERGY DELIVERY SERVICES</v>
          </cell>
          <cell r="D494" t="str">
            <v>Recashflow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L494">
            <v>25</v>
          </cell>
          <cell r="M494">
            <v>25</v>
          </cell>
          <cell r="N494">
            <v>25</v>
          </cell>
          <cell r="O494">
            <v>25</v>
          </cell>
          <cell r="P494">
            <v>35</v>
          </cell>
        </row>
        <row r="498">
          <cell r="A498" t="str">
            <v>RESTORATION By VP</v>
          </cell>
          <cell r="B498" t="str">
            <v>Org #</v>
          </cell>
          <cell r="C498" t="str">
            <v>Charge To Org</v>
          </cell>
          <cell r="E498" t="str">
            <v>Jan</v>
          </cell>
          <cell r="F498" t="str">
            <v>Feb</v>
          </cell>
          <cell r="G498" t="str">
            <v>Mar</v>
          </cell>
          <cell r="H498" t="str">
            <v>Apr</v>
          </cell>
          <cell r="I498" t="str">
            <v>May</v>
          </cell>
          <cell r="J498" t="str">
            <v>Jun</v>
          </cell>
          <cell r="K498" t="str">
            <v>Jul</v>
          </cell>
          <cell r="L498" t="str">
            <v>Aug</v>
          </cell>
          <cell r="M498" t="str">
            <v>Sep</v>
          </cell>
          <cell r="N498" t="str">
            <v>Oct</v>
          </cell>
          <cell r="O498" t="str">
            <v>Nov</v>
          </cell>
          <cell r="P498" t="str">
            <v>Dec</v>
          </cell>
          <cell r="Q498" t="str">
            <v>YTD</v>
          </cell>
          <cell r="S498" t="str">
            <v>Annual</v>
          </cell>
          <cell r="U498" t="str">
            <v>Jan</v>
          </cell>
          <cell r="V498" t="str">
            <v>Feb</v>
          </cell>
          <cell r="W498" t="str">
            <v>Mar</v>
          </cell>
          <cell r="X498" t="str">
            <v>Apr</v>
          </cell>
          <cell r="Y498" t="str">
            <v>May</v>
          </cell>
          <cell r="Z498" t="str">
            <v>Jun</v>
          </cell>
          <cell r="AA498" t="str">
            <v>Jul</v>
          </cell>
          <cell r="AB498" t="str">
            <v>Aug</v>
          </cell>
          <cell r="AC498" t="str">
            <v>Sep</v>
          </cell>
          <cell r="AD498" t="str">
            <v>Oct</v>
          </cell>
          <cell r="AE498" t="str">
            <v>Nov</v>
          </cell>
          <cell r="AF498" t="str">
            <v>Dec</v>
          </cell>
        </row>
        <row r="499">
          <cell r="A499" t="str">
            <v>NORTH CENTRAL REGIONBudget:</v>
          </cell>
          <cell r="B499" t="str">
            <v>60320S</v>
          </cell>
          <cell r="C499" t="str">
            <v>NORTH CENTRAL REGION</v>
          </cell>
          <cell r="D499" t="str">
            <v>Budget:</v>
          </cell>
          <cell r="E499">
            <v>519730</v>
          </cell>
          <cell r="F499">
            <v>519730</v>
          </cell>
          <cell r="G499">
            <v>545115</v>
          </cell>
          <cell r="H499">
            <v>519748</v>
          </cell>
          <cell r="I499">
            <v>621299</v>
          </cell>
          <cell r="J499">
            <v>778792</v>
          </cell>
          <cell r="K499">
            <v>731626</v>
          </cell>
          <cell r="L499">
            <v>672068</v>
          </cell>
          <cell r="M499">
            <v>711508</v>
          </cell>
          <cell r="N499">
            <v>494359</v>
          </cell>
          <cell r="O499">
            <v>545133</v>
          </cell>
          <cell r="P499">
            <v>675687</v>
          </cell>
          <cell r="Q499">
            <v>7334799</v>
          </cell>
          <cell r="R499" t="str">
            <v>Budget:</v>
          </cell>
          <cell r="S499">
            <v>7334799</v>
          </cell>
          <cell r="U499">
            <v>519730</v>
          </cell>
          <cell r="V499">
            <v>1039460</v>
          </cell>
          <cell r="W499">
            <v>1584575</v>
          </cell>
          <cell r="X499">
            <v>2104323</v>
          </cell>
          <cell r="Y499">
            <v>2725622</v>
          </cell>
          <cell r="Z499">
            <v>3504414</v>
          </cell>
          <cell r="AA499">
            <v>4236040</v>
          </cell>
          <cell r="AB499">
            <v>4908108</v>
          </cell>
          <cell r="AC499">
            <v>5619616</v>
          </cell>
          <cell r="AD499">
            <v>6113975</v>
          </cell>
          <cell r="AE499">
            <v>6659108</v>
          </cell>
          <cell r="AF499">
            <v>7334795</v>
          </cell>
        </row>
        <row r="500">
          <cell r="A500" t="str">
            <v>NORTH CENTRAL REGIONActual:</v>
          </cell>
          <cell r="D500" t="str">
            <v>Actual:</v>
          </cell>
          <cell r="E500">
            <v>492751</v>
          </cell>
          <cell r="F500">
            <v>450790</v>
          </cell>
          <cell r="G500">
            <v>471346</v>
          </cell>
          <cell r="H500">
            <v>587638</v>
          </cell>
          <cell r="I500">
            <v>561183</v>
          </cell>
          <cell r="J500">
            <v>685285</v>
          </cell>
          <cell r="K500">
            <v>1385202</v>
          </cell>
          <cell r="L500">
            <v>490847</v>
          </cell>
          <cell r="M500">
            <v>265315</v>
          </cell>
          <cell r="N500">
            <v>500892</v>
          </cell>
          <cell r="O500">
            <v>674956</v>
          </cell>
          <cell r="P500">
            <v>995634</v>
          </cell>
          <cell r="Q500">
            <v>7561839</v>
          </cell>
          <cell r="R500" t="str">
            <v>Projection:</v>
          </cell>
          <cell r="S500">
            <v>6848877</v>
          </cell>
          <cell r="U500">
            <v>492751</v>
          </cell>
          <cell r="V500">
            <v>943541</v>
          </cell>
          <cell r="W500">
            <v>1414887</v>
          </cell>
          <cell r="X500">
            <v>2002525</v>
          </cell>
          <cell r="Y500">
            <v>2563708</v>
          </cell>
          <cell r="Z500">
            <v>3248993</v>
          </cell>
          <cell r="AA500">
            <v>4634195</v>
          </cell>
          <cell r="AB500">
            <v>5125042</v>
          </cell>
          <cell r="AC500">
            <v>5390357</v>
          </cell>
          <cell r="AD500">
            <v>5891249</v>
          </cell>
          <cell r="AE500">
            <v>6566205</v>
          </cell>
          <cell r="AF500">
            <v>7561839</v>
          </cell>
        </row>
        <row r="501">
          <cell r="A501" t="str">
            <v>NORTH CENTRAL REGIONVariance: Fav/(Unfav)</v>
          </cell>
          <cell r="D501" t="str">
            <v>Variance: Fav/(Unfav)</v>
          </cell>
          <cell r="E501">
            <v>26979</v>
          </cell>
          <cell r="F501">
            <v>68941</v>
          </cell>
          <cell r="G501">
            <v>73769</v>
          </cell>
          <cell r="H501">
            <v>-67890</v>
          </cell>
          <cell r="I501">
            <v>60117</v>
          </cell>
          <cell r="J501">
            <v>93508</v>
          </cell>
          <cell r="K501">
            <v>-653576</v>
          </cell>
          <cell r="L501">
            <v>181222</v>
          </cell>
          <cell r="M501">
            <v>446193</v>
          </cell>
          <cell r="N501">
            <v>-6532</v>
          </cell>
          <cell r="O501">
            <v>-129822</v>
          </cell>
          <cell r="P501">
            <v>-319947</v>
          </cell>
          <cell r="Q501">
            <v>-227040</v>
          </cell>
          <cell r="R501" t="str">
            <v>Variance: Fav/(Unfav)</v>
          </cell>
          <cell r="S501">
            <v>485921</v>
          </cell>
          <cell r="U501">
            <v>26979</v>
          </cell>
          <cell r="V501">
            <v>95920</v>
          </cell>
          <cell r="W501">
            <v>169689</v>
          </cell>
          <cell r="X501">
            <v>101799</v>
          </cell>
          <cell r="Y501">
            <v>161916</v>
          </cell>
          <cell r="Z501">
            <v>255424</v>
          </cell>
          <cell r="AA501">
            <v>-398152</v>
          </cell>
          <cell r="AB501">
            <v>-216930</v>
          </cell>
          <cell r="AC501">
            <v>229263</v>
          </cell>
          <cell r="AD501">
            <v>222731</v>
          </cell>
          <cell r="AE501">
            <v>92909</v>
          </cell>
          <cell r="AF501">
            <v>-227038</v>
          </cell>
        </row>
        <row r="502">
          <cell r="A502" t="str">
            <v>SOUTH CENTRAL REGIONBudget:</v>
          </cell>
          <cell r="B502" t="str">
            <v>60412S</v>
          </cell>
          <cell r="C502" t="str">
            <v>SOUTH CENTRAL REGION</v>
          </cell>
          <cell r="D502" t="str">
            <v>Budget:</v>
          </cell>
          <cell r="E502">
            <v>422470</v>
          </cell>
          <cell r="F502">
            <v>407884</v>
          </cell>
          <cell r="G502">
            <v>374438</v>
          </cell>
          <cell r="H502">
            <v>437818</v>
          </cell>
          <cell r="I502">
            <v>446305</v>
          </cell>
          <cell r="J502">
            <v>495440</v>
          </cell>
          <cell r="K502">
            <v>560251</v>
          </cell>
          <cell r="L502">
            <v>576648</v>
          </cell>
          <cell r="M502">
            <v>481593</v>
          </cell>
          <cell r="N502">
            <v>402526</v>
          </cell>
          <cell r="O502">
            <v>402526</v>
          </cell>
          <cell r="P502">
            <v>429709</v>
          </cell>
          <cell r="Q502">
            <v>5437608</v>
          </cell>
          <cell r="R502" t="str">
            <v>Budget:</v>
          </cell>
          <cell r="S502">
            <v>5437608</v>
          </cell>
          <cell r="U502">
            <v>422470</v>
          </cell>
          <cell r="V502">
            <v>830354</v>
          </cell>
          <cell r="W502">
            <v>1204792</v>
          </cell>
          <cell r="X502">
            <v>1642610</v>
          </cell>
          <cell r="Y502">
            <v>2088915</v>
          </cell>
          <cell r="Z502">
            <v>2584355</v>
          </cell>
          <cell r="AA502">
            <v>3144606</v>
          </cell>
          <cell r="AB502">
            <v>3721254</v>
          </cell>
          <cell r="AC502">
            <v>4202847</v>
          </cell>
          <cell r="AD502">
            <v>4605373</v>
          </cell>
          <cell r="AE502">
            <v>5007899</v>
          </cell>
          <cell r="AF502">
            <v>5437608</v>
          </cell>
        </row>
        <row r="503">
          <cell r="A503" t="str">
            <v>SOUTH CENTRAL REGIONActual:</v>
          </cell>
          <cell r="D503" t="str">
            <v>Actual:</v>
          </cell>
          <cell r="E503">
            <v>521830</v>
          </cell>
          <cell r="F503">
            <v>555402</v>
          </cell>
          <cell r="G503">
            <v>521181</v>
          </cell>
          <cell r="H503">
            <v>494331</v>
          </cell>
          <cell r="I503">
            <v>424836</v>
          </cell>
          <cell r="J503">
            <v>459995</v>
          </cell>
          <cell r="K503">
            <v>998327</v>
          </cell>
          <cell r="L503">
            <v>292909</v>
          </cell>
          <cell r="M503">
            <v>107294</v>
          </cell>
          <cell r="N503">
            <v>170600</v>
          </cell>
          <cell r="O503">
            <v>290559</v>
          </cell>
          <cell r="P503">
            <v>556404</v>
          </cell>
          <cell r="Q503">
            <v>5393668</v>
          </cell>
          <cell r="R503" t="str">
            <v>Projection:</v>
          </cell>
          <cell r="S503">
            <v>4881561</v>
          </cell>
          <cell r="U503">
            <v>521830</v>
          </cell>
          <cell r="V503">
            <v>1077232</v>
          </cell>
          <cell r="W503">
            <v>1598413</v>
          </cell>
          <cell r="X503">
            <v>2092744</v>
          </cell>
          <cell r="Y503">
            <v>2517580</v>
          </cell>
          <cell r="Z503">
            <v>2977575</v>
          </cell>
          <cell r="AA503">
            <v>3975902</v>
          </cell>
          <cell r="AB503">
            <v>4268811</v>
          </cell>
          <cell r="AC503">
            <v>4376105</v>
          </cell>
          <cell r="AD503">
            <v>4546705</v>
          </cell>
          <cell r="AE503">
            <v>4837264</v>
          </cell>
          <cell r="AF503">
            <v>5393668</v>
          </cell>
        </row>
        <row r="504">
          <cell r="A504" t="str">
            <v>SOUTH CENTRAL REGIONVariance: Fav/(Unfav)</v>
          </cell>
          <cell r="D504" t="str">
            <v>Variance: Fav/(Unfav)</v>
          </cell>
          <cell r="E504">
            <v>-99360</v>
          </cell>
          <cell r="F504">
            <v>-147518</v>
          </cell>
          <cell r="G504">
            <v>-146743</v>
          </cell>
          <cell r="H504">
            <v>-56513</v>
          </cell>
          <cell r="I504">
            <v>21470</v>
          </cell>
          <cell r="J504">
            <v>35445</v>
          </cell>
          <cell r="K504">
            <v>-438076</v>
          </cell>
          <cell r="L504">
            <v>283739</v>
          </cell>
          <cell r="M504">
            <v>374300</v>
          </cell>
          <cell r="N504">
            <v>231925</v>
          </cell>
          <cell r="O504">
            <v>111967</v>
          </cell>
          <cell r="P504">
            <v>-126695</v>
          </cell>
          <cell r="Q504">
            <v>43940</v>
          </cell>
          <cell r="R504" t="str">
            <v>Variance: Fav/(Unfav)</v>
          </cell>
          <cell r="S504">
            <v>556047</v>
          </cell>
          <cell r="U504">
            <v>-99360</v>
          </cell>
          <cell r="V504">
            <v>-246878</v>
          </cell>
          <cell r="W504">
            <v>-393621</v>
          </cell>
          <cell r="X504">
            <v>-450134</v>
          </cell>
          <cell r="Y504">
            <v>-428664</v>
          </cell>
          <cell r="Z504">
            <v>-393219</v>
          </cell>
          <cell r="AA504">
            <v>-831295</v>
          </cell>
          <cell r="AB504">
            <v>-547556</v>
          </cell>
          <cell r="AC504">
            <v>-173256</v>
          </cell>
          <cell r="AD504">
            <v>58669</v>
          </cell>
          <cell r="AE504">
            <v>170636</v>
          </cell>
          <cell r="AF504">
            <v>43941</v>
          </cell>
        </row>
        <row r="505">
          <cell r="A505" t="str">
            <v>NORTH COASTAL REGIONBudget:</v>
          </cell>
          <cell r="B505" t="str">
            <v>60JY6S</v>
          </cell>
          <cell r="C505" t="str">
            <v>NORTH COASTAL REGION</v>
          </cell>
          <cell r="D505" t="str">
            <v>Budget:</v>
          </cell>
          <cell r="E505">
            <v>126397</v>
          </cell>
          <cell r="F505">
            <v>126397</v>
          </cell>
          <cell r="G505">
            <v>130350</v>
          </cell>
          <cell r="H505">
            <v>126397</v>
          </cell>
          <cell r="I505">
            <v>286235</v>
          </cell>
          <cell r="J505">
            <v>401264</v>
          </cell>
          <cell r="K505">
            <v>488590</v>
          </cell>
          <cell r="L505">
            <v>564247</v>
          </cell>
          <cell r="M505">
            <v>390299</v>
          </cell>
          <cell r="N505">
            <v>122442</v>
          </cell>
          <cell r="O505">
            <v>148351</v>
          </cell>
          <cell r="P505">
            <v>155340</v>
          </cell>
          <cell r="Q505">
            <v>3066308</v>
          </cell>
          <cell r="R505" t="str">
            <v>Budget:</v>
          </cell>
          <cell r="S505">
            <v>3066308</v>
          </cell>
          <cell r="U505">
            <v>126397</v>
          </cell>
          <cell r="V505">
            <v>252794</v>
          </cell>
          <cell r="W505">
            <v>383144</v>
          </cell>
          <cell r="X505">
            <v>509541</v>
          </cell>
          <cell r="Y505">
            <v>795776</v>
          </cell>
          <cell r="Z505">
            <v>1197040</v>
          </cell>
          <cell r="AA505">
            <v>1685630</v>
          </cell>
          <cell r="AB505">
            <v>2249877</v>
          </cell>
          <cell r="AC505">
            <v>2640176</v>
          </cell>
          <cell r="AD505">
            <v>2762618</v>
          </cell>
          <cell r="AE505">
            <v>2910969</v>
          </cell>
          <cell r="AF505">
            <v>3066309</v>
          </cell>
        </row>
        <row r="506">
          <cell r="A506" t="str">
            <v>NORTH COASTAL REGIONActual:</v>
          </cell>
          <cell r="D506" t="str">
            <v>Actual:</v>
          </cell>
          <cell r="E506">
            <v>216075</v>
          </cell>
          <cell r="F506">
            <v>182050</v>
          </cell>
          <cell r="G506">
            <v>215503</v>
          </cell>
          <cell r="H506">
            <v>223079</v>
          </cell>
          <cell r="I506">
            <v>209769</v>
          </cell>
          <cell r="J506">
            <v>306426</v>
          </cell>
          <cell r="K506">
            <v>670800</v>
          </cell>
          <cell r="L506">
            <v>274344</v>
          </cell>
          <cell r="M506">
            <v>164478</v>
          </cell>
          <cell r="N506">
            <v>247821</v>
          </cell>
          <cell r="O506">
            <v>205119</v>
          </cell>
          <cell r="P506">
            <v>302450</v>
          </cell>
          <cell r="Q506">
            <v>3217913</v>
          </cell>
          <cell r="R506" t="str">
            <v>Projection:</v>
          </cell>
          <cell r="S506">
            <v>2750887</v>
          </cell>
          <cell r="U506">
            <v>216075</v>
          </cell>
          <cell r="V506">
            <v>398125</v>
          </cell>
          <cell r="W506">
            <v>613628</v>
          </cell>
          <cell r="X506">
            <v>836707</v>
          </cell>
          <cell r="Y506">
            <v>1046476</v>
          </cell>
          <cell r="Z506">
            <v>1352902</v>
          </cell>
          <cell r="AA506">
            <v>2023702</v>
          </cell>
          <cell r="AB506">
            <v>2298046</v>
          </cell>
          <cell r="AC506">
            <v>2462524</v>
          </cell>
          <cell r="AD506">
            <v>2710345</v>
          </cell>
          <cell r="AE506">
            <v>2915464</v>
          </cell>
          <cell r="AF506">
            <v>3217914</v>
          </cell>
        </row>
        <row r="507">
          <cell r="A507" t="str">
            <v>NORTH COASTAL REGIONVariance: Fav/(Unfav)</v>
          </cell>
          <cell r="D507" t="str">
            <v>Variance: Fav/(Unfav)</v>
          </cell>
          <cell r="E507">
            <v>-89678</v>
          </cell>
          <cell r="F507">
            <v>-55653</v>
          </cell>
          <cell r="G507">
            <v>-85153</v>
          </cell>
          <cell r="H507">
            <v>-96682</v>
          </cell>
          <cell r="I507">
            <v>76466</v>
          </cell>
          <cell r="J507">
            <v>94837</v>
          </cell>
          <cell r="K507">
            <v>-182209</v>
          </cell>
          <cell r="L507">
            <v>289904</v>
          </cell>
          <cell r="M507">
            <v>225821</v>
          </cell>
          <cell r="N507">
            <v>-125380</v>
          </cell>
          <cell r="O507">
            <v>-56768</v>
          </cell>
          <cell r="P507">
            <v>-147111</v>
          </cell>
          <cell r="Q507">
            <v>-151605</v>
          </cell>
          <cell r="R507" t="str">
            <v>Variance: Fav/(Unfav)</v>
          </cell>
          <cell r="S507">
            <v>315421</v>
          </cell>
          <cell r="U507">
            <v>-89678</v>
          </cell>
          <cell r="V507">
            <v>-145331</v>
          </cell>
          <cell r="W507">
            <v>-230484</v>
          </cell>
          <cell r="X507">
            <v>-327166</v>
          </cell>
          <cell r="Y507">
            <v>-250700</v>
          </cell>
          <cell r="Z507">
            <v>-155863</v>
          </cell>
          <cell r="AA507">
            <v>-338072</v>
          </cell>
          <cell r="AB507">
            <v>-48168</v>
          </cell>
          <cell r="AC507">
            <v>177653</v>
          </cell>
          <cell r="AD507">
            <v>52273</v>
          </cell>
          <cell r="AE507">
            <v>-4495</v>
          </cell>
          <cell r="AF507">
            <v>-151606</v>
          </cell>
        </row>
        <row r="508">
          <cell r="A508" t="str">
            <v>SOUTH COASTAL REGIONBudget:</v>
          </cell>
          <cell r="B508" t="str">
            <v>60425S</v>
          </cell>
          <cell r="C508" t="str">
            <v>SOUTH COASTAL REGION</v>
          </cell>
          <cell r="D508" t="str">
            <v>Budget:</v>
          </cell>
          <cell r="E508">
            <v>362811</v>
          </cell>
          <cell r="F508">
            <v>362811</v>
          </cell>
          <cell r="G508">
            <v>362811</v>
          </cell>
          <cell r="H508">
            <v>504575</v>
          </cell>
          <cell r="I508">
            <v>609023</v>
          </cell>
          <cell r="J508">
            <v>700880</v>
          </cell>
          <cell r="K508">
            <v>934511</v>
          </cell>
          <cell r="L508">
            <v>1097250</v>
          </cell>
          <cell r="M508">
            <v>913535</v>
          </cell>
          <cell r="N508">
            <v>362811</v>
          </cell>
          <cell r="O508">
            <v>650536</v>
          </cell>
          <cell r="P508">
            <v>646340</v>
          </cell>
          <cell r="Q508">
            <v>7507892</v>
          </cell>
          <cell r="R508" t="str">
            <v>Budget:</v>
          </cell>
          <cell r="S508">
            <v>7507892</v>
          </cell>
          <cell r="U508">
            <v>362811</v>
          </cell>
          <cell r="V508">
            <v>725622</v>
          </cell>
          <cell r="W508">
            <v>1088433</v>
          </cell>
          <cell r="X508">
            <v>1593008</v>
          </cell>
          <cell r="Y508">
            <v>2202031</v>
          </cell>
          <cell r="Z508">
            <v>2902911</v>
          </cell>
          <cell r="AA508">
            <v>3837422</v>
          </cell>
          <cell r="AB508">
            <v>4934672</v>
          </cell>
          <cell r="AC508">
            <v>5848207</v>
          </cell>
          <cell r="AD508">
            <v>6211018</v>
          </cell>
          <cell r="AE508">
            <v>6861554</v>
          </cell>
          <cell r="AF508">
            <v>7507894</v>
          </cell>
        </row>
        <row r="509">
          <cell r="A509" t="str">
            <v>SOUTH COASTAL REGIONActual:</v>
          </cell>
          <cell r="D509" t="str">
            <v>Actual:</v>
          </cell>
          <cell r="E509">
            <v>511104</v>
          </cell>
          <cell r="F509">
            <v>486986</v>
          </cell>
          <cell r="G509">
            <v>550867</v>
          </cell>
          <cell r="H509">
            <v>720706</v>
          </cell>
          <cell r="I509">
            <v>644155</v>
          </cell>
          <cell r="J509">
            <v>632335</v>
          </cell>
          <cell r="K509">
            <v>1316882</v>
          </cell>
          <cell r="L509">
            <v>804335</v>
          </cell>
          <cell r="M509">
            <v>487383</v>
          </cell>
          <cell r="N509">
            <v>541593</v>
          </cell>
          <cell r="O509">
            <v>858739</v>
          </cell>
          <cell r="P509">
            <v>2111040</v>
          </cell>
          <cell r="Q509">
            <v>9666125</v>
          </cell>
          <cell r="R509" t="str">
            <v>Projection:</v>
          </cell>
          <cell r="S509">
            <v>7869022</v>
          </cell>
          <cell r="U509">
            <v>511104</v>
          </cell>
          <cell r="V509">
            <v>998090</v>
          </cell>
          <cell r="W509">
            <v>1548957</v>
          </cell>
          <cell r="X509">
            <v>2269663</v>
          </cell>
          <cell r="Y509">
            <v>2913818</v>
          </cell>
          <cell r="Z509">
            <v>3546153</v>
          </cell>
          <cell r="AA509">
            <v>4863035</v>
          </cell>
          <cell r="AB509">
            <v>5667370</v>
          </cell>
          <cell r="AC509">
            <v>6154753</v>
          </cell>
          <cell r="AD509">
            <v>6696346</v>
          </cell>
          <cell r="AE509">
            <v>7555085</v>
          </cell>
          <cell r="AF509">
            <v>9666125</v>
          </cell>
        </row>
        <row r="510">
          <cell r="A510" t="str">
            <v>SOUTH COASTAL REGIONVariance: Fav/(Unfav)</v>
          </cell>
          <cell r="D510" t="str">
            <v>Variance: Fav/(Unfav)</v>
          </cell>
          <cell r="E510">
            <v>-148294</v>
          </cell>
          <cell r="F510">
            <v>-124176</v>
          </cell>
          <cell r="G510">
            <v>-188056</v>
          </cell>
          <cell r="H510">
            <v>-216132</v>
          </cell>
          <cell r="I510">
            <v>-35132</v>
          </cell>
          <cell r="J510">
            <v>68545</v>
          </cell>
          <cell r="K510">
            <v>-382371</v>
          </cell>
          <cell r="L510">
            <v>292914</v>
          </cell>
          <cell r="M510">
            <v>426153</v>
          </cell>
          <cell r="N510">
            <v>-178782</v>
          </cell>
          <cell r="O510">
            <v>-208203</v>
          </cell>
          <cell r="P510">
            <v>-1464700</v>
          </cell>
          <cell r="Q510">
            <v>-2158233</v>
          </cell>
          <cell r="R510" t="str">
            <v>Variance: Fav/(Unfav)</v>
          </cell>
          <cell r="S510">
            <v>-361130</v>
          </cell>
          <cell r="U510">
            <v>-148294</v>
          </cell>
          <cell r="V510">
            <v>-272470</v>
          </cell>
          <cell r="W510">
            <v>-460526</v>
          </cell>
          <cell r="X510">
            <v>-676658</v>
          </cell>
          <cell r="Y510">
            <v>-711790</v>
          </cell>
          <cell r="Z510">
            <v>-643245</v>
          </cell>
          <cell r="AA510">
            <v>-1025616</v>
          </cell>
          <cell r="AB510">
            <v>-732702</v>
          </cell>
          <cell r="AC510">
            <v>-306549</v>
          </cell>
          <cell r="AD510">
            <v>-485331</v>
          </cell>
          <cell r="AE510">
            <v>-693534</v>
          </cell>
          <cell r="AF510">
            <v>-2158234</v>
          </cell>
        </row>
        <row r="511">
          <cell r="A511" t="str">
            <v>DIST OPS &amp; SUPPORTBudget:</v>
          </cell>
          <cell r="B511" t="str">
            <v>60896S</v>
          </cell>
          <cell r="C511" t="str">
            <v>DIST OPS &amp; SUPPORT</v>
          </cell>
          <cell r="D511" t="str">
            <v>Budget:</v>
          </cell>
          <cell r="E511">
            <v>17807</v>
          </cell>
          <cell r="F511">
            <v>19794</v>
          </cell>
          <cell r="G511">
            <v>23851</v>
          </cell>
          <cell r="H511">
            <v>25285</v>
          </cell>
          <cell r="I511">
            <v>27825</v>
          </cell>
          <cell r="J511">
            <v>29490</v>
          </cell>
          <cell r="K511">
            <v>32892</v>
          </cell>
          <cell r="L511">
            <v>32055</v>
          </cell>
          <cell r="M511">
            <v>32673</v>
          </cell>
          <cell r="N511">
            <v>37518</v>
          </cell>
          <cell r="O511">
            <v>36035</v>
          </cell>
          <cell r="P511">
            <v>27454</v>
          </cell>
          <cell r="Q511">
            <v>342680</v>
          </cell>
          <cell r="R511" t="str">
            <v>Budget:</v>
          </cell>
          <cell r="S511">
            <v>342680</v>
          </cell>
          <cell r="U511">
            <v>17807</v>
          </cell>
          <cell r="V511">
            <v>37601</v>
          </cell>
          <cell r="W511">
            <v>61452</v>
          </cell>
          <cell r="X511">
            <v>86737</v>
          </cell>
          <cell r="Y511">
            <v>114562</v>
          </cell>
          <cell r="Z511">
            <v>144052</v>
          </cell>
          <cell r="AA511">
            <v>176944</v>
          </cell>
          <cell r="AB511">
            <v>208999</v>
          </cell>
          <cell r="AC511">
            <v>241672</v>
          </cell>
          <cell r="AD511">
            <v>279190</v>
          </cell>
          <cell r="AE511">
            <v>315225</v>
          </cell>
          <cell r="AF511">
            <v>342679</v>
          </cell>
        </row>
        <row r="512">
          <cell r="A512" t="str">
            <v>DIST OPS &amp; SUPPORTActual:</v>
          </cell>
          <cell r="D512" t="str">
            <v>Actual:</v>
          </cell>
          <cell r="E512">
            <v>16994</v>
          </cell>
          <cell r="F512">
            <v>52106</v>
          </cell>
          <cell r="G512">
            <v>71485</v>
          </cell>
          <cell r="H512">
            <v>45073</v>
          </cell>
          <cell r="I512">
            <v>54255</v>
          </cell>
          <cell r="J512">
            <v>114738</v>
          </cell>
          <cell r="K512">
            <v>-59298</v>
          </cell>
          <cell r="L512">
            <v>15039</v>
          </cell>
          <cell r="M512">
            <v>10832</v>
          </cell>
          <cell r="N512">
            <v>138243</v>
          </cell>
          <cell r="O512">
            <v>196119</v>
          </cell>
          <cell r="P512">
            <v>40250</v>
          </cell>
          <cell r="Q512">
            <v>695835</v>
          </cell>
          <cell r="R512" t="str">
            <v>Projection:</v>
          </cell>
          <cell r="S512">
            <v>342680</v>
          </cell>
          <cell r="U512">
            <v>16994</v>
          </cell>
          <cell r="V512">
            <v>69100</v>
          </cell>
          <cell r="W512">
            <v>140585</v>
          </cell>
          <cell r="X512">
            <v>185658</v>
          </cell>
          <cell r="Y512">
            <v>239913</v>
          </cell>
          <cell r="Z512">
            <v>354651</v>
          </cell>
          <cell r="AA512">
            <v>295353</v>
          </cell>
          <cell r="AB512">
            <v>310392</v>
          </cell>
          <cell r="AC512">
            <v>321224</v>
          </cell>
          <cell r="AD512">
            <v>459467</v>
          </cell>
          <cell r="AE512">
            <v>655586</v>
          </cell>
          <cell r="AF512">
            <v>695836</v>
          </cell>
        </row>
        <row r="513">
          <cell r="A513" t="str">
            <v>DIST OPS &amp; SUPPORTVariance: Fav/(Unfav)</v>
          </cell>
          <cell r="D513" t="str">
            <v>Variance: Fav/(Unfav)</v>
          </cell>
          <cell r="E513">
            <v>813</v>
          </cell>
          <cell r="F513">
            <v>-32313</v>
          </cell>
          <cell r="G513">
            <v>-47634</v>
          </cell>
          <cell r="H513">
            <v>-19788</v>
          </cell>
          <cell r="I513">
            <v>-26429</v>
          </cell>
          <cell r="J513">
            <v>-85248</v>
          </cell>
          <cell r="K513">
            <v>92190</v>
          </cell>
          <cell r="L513">
            <v>17017</v>
          </cell>
          <cell r="M513">
            <v>21841</v>
          </cell>
          <cell r="N513">
            <v>-100724</v>
          </cell>
          <cell r="O513">
            <v>-160083</v>
          </cell>
          <cell r="P513">
            <v>-12796</v>
          </cell>
          <cell r="Q513">
            <v>-353155</v>
          </cell>
          <cell r="R513" t="str">
            <v>Variance: Fav/(Unfav)</v>
          </cell>
          <cell r="S513">
            <v>0</v>
          </cell>
          <cell r="U513">
            <v>813</v>
          </cell>
          <cell r="V513">
            <v>-31500</v>
          </cell>
          <cell r="W513">
            <v>-79134</v>
          </cell>
          <cell r="X513">
            <v>-98922</v>
          </cell>
          <cell r="Y513">
            <v>-125351</v>
          </cell>
          <cell r="Z513">
            <v>-210599</v>
          </cell>
          <cell r="AA513">
            <v>-118409</v>
          </cell>
          <cell r="AB513">
            <v>-101392</v>
          </cell>
          <cell r="AC513">
            <v>-79551</v>
          </cell>
          <cell r="AD513">
            <v>-180275</v>
          </cell>
          <cell r="AE513">
            <v>-340358</v>
          </cell>
          <cell r="AF513">
            <v>-353154</v>
          </cell>
        </row>
        <row r="514">
          <cell r="A514" t="str">
            <v>CTE PROJECT MANAGEMENTBudget:</v>
          </cell>
          <cell r="B514" t="str">
            <v>60JE3S</v>
          </cell>
          <cell r="C514" t="str">
            <v>CTE PROJECT MANAGEMENT</v>
          </cell>
          <cell r="D514" t="str">
            <v>Budget: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 t="str">
            <v>Budget: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CTE PROJECT MANAGEMENTActual:</v>
          </cell>
          <cell r="D515" t="str">
            <v>Actual:</v>
          </cell>
          <cell r="E515">
            <v>617</v>
          </cell>
          <cell r="F515">
            <v>873</v>
          </cell>
          <cell r="G515">
            <v>0</v>
          </cell>
          <cell r="H515">
            <v>47</v>
          </cell>
          <cell r="I515">
            <v>5335</v>
          </cell>
          <cell r="J515">
            <v>1396</v>
          </cell>
          <cell r="K515">
            <v>0</v>
          </cell>
          <cell r="L515">
            <v>0</v>
          </cell>
          <cell r="M515">
            <v>9</v>
          </cell>
          <cell r="N515">
            <v>1368</v>
          </cell>
          <cell r="O515">
            <v>0</v>
          </cell>
          <cell r="P515">
            <v>428</v>
          </cell>
          <cell r="Q515">
            <v>10074</v>
          </cell>
          <cell r="R515" t="str">
            <v>Projection:</v>
          </cell>
          <cell r="S515">
            <v>0</v>
          </cell>
          <cell r="U515">
            <v>617</v>
          </cell>
          <cell r="V515">
            <v>1490</v>
          </cell>
          <cell r="W515">
            <v>1490</v>
          </cell>
          <cell r="X515">
            <v>1537</v>
          </cell>
          <cell r="Y515">
            <v>6872</v>
          </cell>
          <cell r="Z515">
            <v>8268</v>
          </cell>
          <cell r="AA515">
            <v>8268</v>
          </cell>
          <cell r="AB515">
            <v>8268</v>
          </cell>
          <cell r="AC515">
            <v>8277</v>
          </cell>
          <cell r="AD515">
            <v>9645</v>
          </cell>
          <cell r="AE515">
            <v>9645</v>
          </cell>
          <cell r="AF515">
            <v>10073</v>
          </cell>
        </row>
        <row r="516">
          <cell r="A516" t="str">
            <v>CTE PROJECT MANAGEMENTVariance: Fav/(Unfav)</v>
          </cell>
          <cell r="D516" t="str">
            <v>Variance: Fav/(Unfav)</v>
          </cell>
          <cell r="E516">
            <v>-617</v>
          </cell>
          <cell r="F516">
            <v>-873</v>
          </cell>
          <cell r="G516">
            <v>0</v>
          </cell>
          <cell r="H516">
            <v>-47</v>
          </cell>
          <cell r="I516">
            <v>-5335</v>
          </cell>
          <cell r="J516">
            <v>-1396</v>
          </cell>
          <cell r="K516">
            <v>0</v>
          </cell>
          <cell r="L516">
            <v>0</v>
          </cell>
          <cell r="M516">
            <v>-9</v>
          </cell>
          <cell r="N516">
            <v>-1368</v>
          </cell>
          <cell r="O516">
            <v>0</v>
          </cell>
          <cell r="P516">
            <v>-428</v>
          </cell>
          <cell r="Q516">
            <v>-10074</v>
          </cell>
          <cell r="R516" t="str">
            <v>Variance: Fav/(Unfav)</v>
          </cell>
          <cell r="S516">
            <v>0</v>
          </cell>
          <cell r="U516">
            <v>-617</v>
          </cell>
          <cell r="V516">
            <v>-1490</v>
          </cell>
          <cell r="W516">
            <v>-1490</v>
          </cell>
          <cell r="X516">
            <v>-1537</v>
          </cell>
          <cell r="Y516">
            <v>-6872</v>
          </cell>
          <cell r="Z516">
            <v>-8268</v>
          </cell>
          <cell r="AA516">
            <v>-8268</v>
          </cell>
          <cell r="AB516">
            <v>-8268</v>
          </cell>
          <cell r="AC516">
            <v>-8277</v>
          </cell>
          <cell r="AD516">
            <v>-9645</v>
          </cell>
          <cell r="AE516">
            <v>-9645</v>
          </cell>
          <cell r="AF516">
            <v>-10073</v>
          </cell>
        </row>
        <row r="517">
          <cell r="C517" t="str">
            <v>Grand</v>
          </cell>
          <cell r="D517" t="str">
            <v>Budget:</v>
          </cell>
          <cell r="E517">
            <v>1449214</v>
          </cell>
          <cell r="F517">
            <v>1436616</v>
          </cell>
          <cell r="G517">
            <v>1436565</v>
          </cell>
          <cell r="H517">
            <v>1613823</v>
          </cell>
          <cell r="I517">
            <v>1990688</v>
          </cell>
          <cell r="J517">
            <v>2405866</v>
          </cell>
          <cell r="K517">
            <v>2747871</v>
          </cell>
          <cell r="L517">
            <v>2942268</v>
          </cell>
          <cell r="M517">
            <v>2529609</v>
          </cell>
          <cell r="N517">
            <v>1419655</v>
          </cell>
          <cell r="O517">
            <v>1782581</v>
          </cell>
          <cell r="P517">
            <v>1934530</v>
          </cell>
          <cell r="Q517">
            <v>23689286</v>
          </cell>
          <cell r="R517" t="str">
            <v>Budget:</v>
          </cell>
          <cell r="S517">
            <v>23689286</v>
          </cell>
          <cell r="U517">
            <v>1449214</v>
          </cell>
          <cell r="V517">
            <v>2885830</v>
          </cell>
          <cell r="W517">
            <v>4322395</v>
          </cell>
          <cell r="X517">
            <v>5936218</v>
          </cell>
          <cell r="Y517">
            <v>7926906</v>
          </cell>
          <cell r="Z517">
            <v>10332772</v>
          </cell>
          <cell r="AA517">
            <v>13080643</v>
          </cell>
          <cell r="AB517">
            <v>16022911</v>
          </cell>
          <cell r="AC517">
            <v>18552520</v>
          </cell>
          <cell r="AD517">
            <v>19972175</v>
          </cell>
          <cell r="AE517">
            <v>21754756</v>
          </cell>
          <cell r="AF517">
            <v>23689286</v>
          </cell>
        </row>
        <row r="518">
          <cell r="C518" t="str">
            <v>Total</v>
          </cell>
          <cell r="D518" t="str">
            <v>Actual:</v>
          </cell>
          <cell r="E518">
            <v>1759372</v>
          </cell>
          <cell r="F518">
            <v>1728207</v>
          </cell>
          <cell r="G518">
            <v>1830382</v>
          </cell>
          <cell r="H518">
            <v>2070874</v>
          </cell>
          <cell r="I518">
            <v>1899532</v>
          </cell>
          <cell r="J518">
            <v>2200175</v>
          </cell>
          <cell r="K518">
            <v>4311913</v>
          </cell>
          <cell r="L518">
            <v>1877473</v>
          </cell>
          <cell r="M518">
            <v>1035311</v>
          </cell>
          <cell r="N518">
            <v>1600517</v>
          </cell>
          <cell r="O518">
            <v>2225490</v>
          </cell>
          <cell r="P518">
            <v>4006207</v>
          </cell>
          <cell r="Q518">
            <v>26545453</v>
          </cell>
          <cell r="R518" t="str">
            <v>Projection:</v>
          </cell>
          <cell r="S518">
            <v>22693027</v>
          </cell>
          <cell r="U518">
            <v>1759372</v>
          </cell>
          <cell r="V518">
            <v>3487579</v>
          </cell>
          <cell r="W518">
            <v>5317961</v>
          </cell>
          <cell r="X518">
            <v>7388835</v>
          </cell>
          <cell r="Y518">
            <v>9288367</v>
          </cell>
          <cell r="Z518">
            <v>11488542</v>
          </cell>
          <cell r="AA518">
            <v>15800455</v>
          </cell>
          <cell r="AB518">
            <v>17677928</v>
          </cell>
          <cell r="AC518">
            <v>18713239</v>
          </cell>
          <cell r="AD518">
            <v>20313756</v>
          </cell>
          <cell r="AE518">
            <v>22539246</v>
          </cell>
          <cell r="AF518">
            <v>26545453</v>
          </cell>
        </row>
        <row r="519">
          <cell r="D519" t="str">
            <v>Variance: Fav/(Unfav)</v>
          </cell>
          <cell r="E519">
            <v>-310157</v>
          </cell>
          <cell r="F519">
            <v>-291591</v>
          </cell>
          <cell r="G519">
            <v>-393817</v>
          </cell>
          <cell r="H519">
            <v>-457051</v>
          </cell>
          <cell r="I519">
            <v>91156</v>
          </cell>
          <cell r="J519">
            <v>205691</v>
          </cell>
          <cell r="K519">
            <v>-1564042</v>
          </cell>
          <cell r="L519">
            <v>1064795</v>
          </cell>
          <cell r="M519">
            <v>1494298</v>
          </cell>
          <cell r="N519">
            <v>-180862</v>
          </cell>
          <cell r="O519">
            <v>-442909</v>
          </cell>
          <cell r="P519">
            <v>-2071677</v>
          </cell>
          <cell r="Q519">
            <v>-2856166</v>
          </cell>
          <cell r="R519" t="str">
            <v>Variance: Fav/(Unfav)</v>
          </cell>
          <cell r="S519">
            <v>996259</v>
          </cell>
          <cell r="U519">
            <v>-310157</v>
          </cell>
          <cell r="V519">
            <v>-601748</v>
          </cell>
          <cell r="W519">
            <v>-995565</v>
          </cell>
          <cell r="X519">
            <v>-1452616</v>
          </cell>
          <cell r="Y519">
            <v>-1361460</v>
          </cell>
          <cell r="Z519">
            <v>-1155769</v>
          </cell>
          <cell r="AA519">
            <v>-2719811</v>
          </cell>
          <cell r="AB519">
            <v>-1655016</v>
          </cell>
          <cell r="AC519">
            <v>-160718</v>
          </cell>
          <cell r="AD519">
            <v>-341580</v>
          </cell>
          <cell r="AE519">
            <v>-784489</v>
          </cell>
          <cell r="AF519">
            <v>-2856166</v>
          </cell>
        </row>
        <row r="542">
          <cell r="A542" t="str">
            <v>NORTH CENTRAL REGIONBudget:</v>
          </cell>
          <cell r="B542" t="str">
            <v>NORTH CENTRAL REGION</v>
          </cell>
          <cell r="C542" t="str">
            <v>Grow</v>
          </cell>
          <cell r="D542" t="str">
            <v>Budget:</v>
          </cell>
          <cell r="E542">
            <v>1122666</v>
          </cell>
          <cell r="F542">
            <v>1122666</v>
          </cell>
          <cell r="G542">
            <v>1716768</v>
          </cell>
          <cell r="H542">
            <v>1281130</v>
          </cell>
          <cell r="I542">
            <v>1200374</v>
          </cell>
          <cell r="J542">
            <v>1106545</v>
          </cell>
          <cell r="K542">
            <v>1425534</v>
          </cell>
          <cell r="L542">
            <v>1183585</v>
          </cell>
          <cell r="M542">
            <v>1106758</v>
          </cell>
          <cell r="N542">
            <v>1140294</v>
          </cell>
          <cell r="O542">
            <v>1195054</v>
          </cell>
          <cell r="P542">
            <v>1257266</v>
          </cell>
          <cell r="Q542">
            <v>14858639</v>
          </cell>
          <cell r="R542" t="str">
            <v>Budget:</v>
          </cell>
          <cell r="S542">
            <v>14858639</v>
          </cell>
          <cell r="U542">
            <v>1122666</v>
          </cell>
          <cell r="V542">
            <v>2245332</v>
          </cell>
          <cell r="W542">
            <v>3962100</v>
          </cell>
          <cell r="X542">
            <v>5243230</v>
          </cell>
          <cell r="Y542">
            <v>6443604</v>
          </cell>
          <cell r="Z542">
            <v>7550149</v>
          </cell>
          <cell r="AA542">
            <v>8975683</v>
          </cell>
          <cell r="AB542">
            <v>10159268</v>
          </cell>
          <cell r="AC542">
            <v>11266026</v>
          </cell>
          <cell r="AD542">
            <v>12406320</v>
          </cell>
          <cell r="AE542">
            <v>13601374</v>
          </cell>
          <cell r="AF542">
            <v>14858640</v>
          </cell>
        </row>
        <row r="543">
          <cell r="A543" t="str">
            <v>NORTH CENTRAL REGIONActual:</v>
          </cell>
          <cell r="D543" t="str">
            <v>Actual:</v>
          </cell>
          <cell r="E543">
            <v>484174</v>
          </cell>
          <cell r="F543">
            <v>1281644</v>
          </cell>
          <cell r="G543">
            <v>2337129</v>
          </cell>
          <cell r="H543">
            <v>1354044</v>
          </cell>
          <cell r="I543">
            <v>1278681</v>
          </cell>
          <cell r="J543">
            <v>1278538</v>
          </cell>
          <cell r="K543">
            <v>1498127</v>
          </cell>
          <cell r="L543">
            <v>626979</v>
          </cell>
          <cell r="M543">
            <v>401194</v>
          </cell>
          <cell r="N543">
            <v>1247182</v>
          </cell>
          <cell r="O543">
            <v>1126916</v>
          </cell>
          <cell r="P543">
            <v>1445019</v>
          </cell>
          <cell r="Q543">
            <v>14359628</v>
          </cell>
          <cell r="R543" t="str">
            <v>Projection:</v>
          </cell>
          <cell r="S543">
            <v>15129366</v>
          </cell>
          <cell r="U543">
            <v>484174</v>
          </cell>
          <cell r="V543">
            <v>1765818</v>
          </cell>
          <cell r="W543">
            <v>4102947</v>
          </cell>
          <cell r="X543">
            <v>5456991</v>
          </cell>
          <cell r="Y543">
            <v>6735672</v>
          </cell>
          <cell r="Z543">
            <v>8014210</v>
          </cell>
          <cell r="AA543">
            <v>9512337</v>
          </cell>
          <cell r="AB543">
            <v>10139316</v>
          </cell>
          <cell r="AC543">
            <v>10540510</v>
          </cell>
          <cell r="AD543">
            <v>11787692</v>
          </cell>
          <cell r="AE543">
            <v>12914608</v>
          </cell>
          <cell r="AF543">
            <v>14359627</v>
          </cell>
        </row>
        <row r="544">
          <cell r="A544" t="str">
            <v>NORTH CENTRAL REGIONVariance: Fav/(Unfav)</v>
          </cell>
          <cell r="D544" t="str">
            <v>Variance: Fav/(Unfav)</v>
          </cell>
          <cell r="E544">
            <v>638492</v>
          </cell>
          <cell r="F544">
            <v>-158978</v>
          </cell>
          <cell r="G544">
            <v>-620361</v>
          </cell>
          <cell r="H544">
            <v>-72914</v>
          </cell>
          <cell r="I544">
            <v>-78308</v>
          </cell>
          <cell r="J544">
            <v>-171994</v>
          </cell>
          <cell r="K544">
            <v>-72593</v>
          </cell>
          <cell r="L544">
            <v>556605</v>
          </cell>
          <cell r="M544">
            <v>705564</v>
          </cell>
          <cell r="N544">
            <v>-106889</v>
          </cell>
          <cell r="O544">
            <v>68137</v>
          </cell>
          <cell r="P544">
            <v>-187753</v>
          </cell>
          <cell r="Q544">
            <v>499010</v>
          </cell>
          <cell r="R544" t="str">
            <v>Variance: Fav/(Unfav)</v>
          </cell>
          <cell r="S544">
            <v>-270728</v>
          </cell>
          <cell r="U544">
            <v>638492</v>
          </cell>
          <cell r="V544">
            <v>479514</v>
          </cell>
          <cell r="W544">
            <v>-140847</v>
          </cell>
          <cell r="X544">
            <v>-213761</v>
          </cell>
          <cell r="Y544">
            <v>-292069</v>
          </cell>
          <cell r="Z544">
            <v>-464063</v>
          </cell>
          <cell r="AA544">
            <v>-536656</v>
          </cell>
          <cell r="AB544">
            <v>19949</v>
          </cell>
          <cell r="AC544">
            <v>725513</v>
          </cell>
          <cell r="AD544">
            <v>618624</v>
          </cell>
          <cell r="AE544">
            <v>686761</v>
          </cell>
          <cell r="AF544">
            <v>499008</v>
          </cell>
        </row>
        <row r="545">
          <cell r="A545" t="str">
            <v>SOUTH CENTRAL REGIONBudget:</v>
          </cell>
          <cell r="B545" t="str">
            <v>SOUTH CENTRAL REGION</v>
          </cell>
          <cell r="D545" t="str">
            <v>Budget:</v>
          </cell>
          <cell r="E545">
            <v>2108236</v>
          </cell>
          <cell r="F545">
            <v>2178970</v>
          </cell>
          <cell r="G545">
            <v>2932824</v>
          </cell>
          <cell r="H545">
            <v>2172253</v>
          </cell>
          <cell r="I545">
            <v>2040812</v>
          </cell>
          <cell r="J545">
            <v>2030331</v>
          </cell>
          <cell r="K545">
            <v>2308101</v>
          </cell>
          <cell r="L545">
            <v>2201228</v>
          </cell>
          <cell r="M545">
            <v>2051660</v>
          </cell>
          <cell r="N545">
            <v>2061302</v>
          </cell>
          <cell r="O545">
            <v>1909845</v>
          </cell>
          <cell r="P545">
            <v>2039352</v>
          </cell>
          <cell r="Q545">
            <v>26034912</v>
          </cell>
          <cell r="R545" t="str">
            <v>Budget:</v>
          </cell>
          <cell r="S545">
            <v>26034912</v>
          </cell>
          <cell r="U545">
            <v>2108236</v>
          </cell>
          <cell r="V545">
            <v>4287206</v>
          </cell>
          <cell r="W545">
            <v>7220030</v>
          </cell>
          <cell r="X545">
            <v>9392283</v>
          </cell>
          <cell r="Y545">
            <v>11433095</v>
          </cell>
          <cell r="Z545">
            <v>13463426</v>
          </cell>
          <cell r="AA545">
            <v>15771527</v>
          </cell>
          <cell r="AB545">
            <v>17972755</v>
          </cell>
          <cell r="AC545">
            <v>20024415</v>
          </cell>
          <cell r="AD545">
            <v>22085717</v>
          </cell>
          <cell r="AE545">
            <v>23995562</v>
          </cell>
          <cell r="AF545">
            <v>26034914</v>
          </cell>
        </row>
        <row r="546">
          <cell r="A546" t="str">
            <v>SOUTH CENTRAL REGIONActual:</v>
          </cell>
          <cell r="D546" t="str">
            <v>Actual:</v>
          </cell>
          <cell r="E546">
            <v>1435156</v>
          </cell>
          <cell r="F546">
            <v>1937562</v>
          </cell>
          <cell r="G546">
            <v>3400876</v>
          </cell>
          <cell r="H546">
            <v>2833200</v>
          </cell>
          <cell r="I546">
            <v>2660018</v>
          </cell>
          <cell r="J546">
            <v>2752364</v>
          </cell>
          <cell r="K546">
            <v>1892413</v>
          </cell>
          <cell r="L546">
            <v>1677592</v>
          </cell>
          <cell r="M546">
            <v>685083</v>
          </cell>
          <cell r="N546">
            <v>1418935</v>
          </cell>
          <cell r="O546">
            <v>2111208</v>
          </cell>
          <cell r="P546">
            <v>3033105</v>
          </cell>
          <cell r="Q546">
            <v>25837513</v>
          </cell>
          <cell r="R546" t="str">
            <v>Projection:</v>
          </cell>
          <cell r="S546">
            <v>26516616</v>
          </cell>
          <cell r="U546">
            <v>1435156</v>
          </cell>
          <cell r="V546">
            <v>3372718</v>
          </cell>
          <cell r="W546">
            <v>6773594</v>
          </cell>
          <cell r="X546">
            <v>9606794</v>
          </cell>
          <cell r="Y546">
            <v>12266812</v>
          </cell>
          <cell r="Z546">
            <v>15019176</v>
          </cell>
          <cell r="AA546">
            <v>16911589</v>
          </cell>
          <cell r="AB546">
            <v>18589181</v>
          </cell>
          <cell r="AC546">
            <v>19274264</v>
          </cell>
          <cell r="AD546">
            <v>20693199</v>
          </cell>
          <cell r="AE546">
            <v>22804407</v>
          </cell>
          <cell r="AF546">
            <v>25837512</v>
          </cell>
        </row>
        <row r="547">
          <cell r="A547" t="str">
            <v>SOUTH CENTRAL REGIONVariance: Fav/(Unfav)</v>
          </cell>
          <cell r="D547" t="str">
            <v>Variance: Fav/(Unfav)</v>
          </cell>
          <cell r="E547">
            <v>673080</v>
          </cell>
          <cell r="F547">
            <v>241407</v>
          </cell>
          <cell r="G547">
            <v>-468052</v>
          </cell>
          <cell r="H547">
            <v>-660948</v>
          </cell>
          <cell r="I547">
            <v>-619206</v>
          </cell>
          <cell r="J547">
            <v>-722032</v>
          </cell>
          <cell r="K547">
            <v>415688</v>
          </cell>
          <cell r="L547">
            <v>523636</v>
          </cell>
          <cell r="M547">
            <v>1366577</v>
          </cell>
          <cell r="N547">
            <v>642367</v>
          </cell>
          <cell r="O547">
            <v>-201364</v>
          </cell>
          <cell r="P547">
            <v>-993753</v>
          </cell>
          <cell r="Q547">
            <v>197399</v>
          </cell>
          <cell r="R547" t="str">
            <v>Variance: Fav/(Unfav)</v>
          </cell>
          <cell r="S547">
            <v>-481704</v>
          </cell>
          <cell r="U547">
            <v>673080</v>
          </cell>
          <cell r="V547">
            <v>914487</v>
          </cell>
          <cell r="W547">
            <v>446435</v>
          </cell>
          <cell r="X547">
            <v>-214513</v>
          </cell>
          <cell r="Y547">
            <v>-833719</v>
          </cell>
          <cell r="Z547">
            <v>-1555751</v>
          </cell>
          <cell r="AA547">
            <v>-1140063</v>
          </cell>
          <cell r="AB547">
            <v>-616427</v>
          </cell>
          <cell r="AC547">
            <v>750150</v>
          </cell>
          <cell r="AD547">
            <v>1392517</v>
          </cell>
          <cell r="AE547">
            <v>1191153</v>
          </cell>
          <cell r="AF547">
            <v>197400</v>
          </cell>
        </row>
        <row r="548">
          <cell r="A548" t="str">
            <v>NORTH COASTAL REGIONBudget:</v>
          </cell>
          <cell r="B548" t="str">
            <v>NORTH COASTAL REGION</v>
          </cell>
          <cell r="D548" t="str">
            <v>Budget:</v>
          </cell>
          <cell r="E548">
            <v>765851</v>
          </cell>
          <cell r="F548">
            <v>791120</v>
          </cell>
          <cell r="G548">
            <v>1303389</v>
          </cell>
          <cell r="H548">
            <v>878272</v>
          </cell>
          <cell r="I548">
            <v>840056</v>
          </cell>
          <cell r="J548">
            <v>775111</v>
          </cell>
          <cell r="K548">
            <v>908848</v>
          </cell>
          <cell r="L548">
            <v>763145</v>
          </cell>
          <cell r="M548">
            <v>775996</v>
          </cell>
          <cell r="N548">
            <v>846242</v>
          </cell>
          <cell r="O548">
            <v>847720</v>
          </cell>
          <cell r="P548">
            <v>940206</v>
          </cell>
          <cell r="Q548">
            <v>10435956</v>
          </cell>
          <cell r="R548" t="str">
            <v>Budget:</v>
          </cell>
          <cell r="S548">
            <v>10435956</v>
          </cell>
          <cell r="U548">
            <v>765851</v>
          </cell>
          <cell r="V548">
            <v>1556971</v>
          </cell>
          <cell r="W548">
            <v>2860360</v>
          </cell>
          <cell r="X548">
            <v>3738632</v>
          </cell>
          <cell r="Y548">
            <v>4578688</v>
          </cell>
          <cell r="Z548">
            <v>5353799</v>
          </cell>
          <cell r="AA548">
            <v>6262647</v>
          </cell>
          <cell r="AB548">
            <v>7025792</v>
          </cell>
          <cell r="AC548">
            <v>7801788</v>
          </cell>
          <cell r="AD548">
            <v>8648030</v>
          </cell>
          <cell r="AE548">
            <v>9495750</v>
          </cell>
          <cell r="AF548">
            <v>10435956</v>
          </cell>
        </row>
        <row r="549">
          <cell r="A549" t="str">
            <v>NORTH COASTAL REGIONActual:</v>
          </cell>
          <cell r="D549" t="str">
            <v>Actual:</v>
          </cell>
          <cell r="E549">
            <v>657726</v>
          </cell>
          <cell r="F549">
            <v>1007954</v>
          </cell>
          <cell r="G549">
            <v>1466019</v>
          </cell>
          <cell r="H549">
            <v>1000621</v>
          </cell>
          <cell r="I549">
            <v>903835</v>
          </cell>
          <cell r="J549">
            <v>1109372</v>
          </cell>
          <cell r="K549">
            <v>1333956</v>
          </cell>
          <cell r="L549">
            <v>418246</v>
          </cell>
          <cell r="M549">
            <v>646584</v>
          </cell>
          <cell r="N549">
            <v>1159840</v>
          </cell>
          <cell r="O549">
            <v>1574514</v>
          </cell>
          <cell r="P549">
            <v>1936619</v>
          </cell>
          <cell r="Q549">
            <v>13215284</v>
          </cell>
          <cell r="R549" t="str">
            <v>Projection:</v>
          </cell>
          <cell r="S549">
            <v>10032037</v>
          </cell>
          <cell r="U549">
            <v>657726</v>
          </cell>
          <cell r="V549">
            <v>1665680</v>
          </cell>
          <cell r="W549">
            <v>3131699</v>
          </cell>
          <cell r="X549">
            <v>4132320</v>
          </cell>
          <cell r="Y549">
            <v>5036155</v>
          </cell>
          <cell r="Z549">
            <v>6145527</v>
          </cell>
          <cell r="AA549">
            <v>7479483</v>
          </cell>
          <cell r="AB549">
            <v>7897729</v>
          </cell>
          <cell r="AC549">
            <v>8544313</v>
          </cell>
          <cell r="AD549">
            <v>9704153</v>
          </cell>
          <cell r="AE549">
            <v>11278667</v>
          </cell>
          <cell r="AF549">
            <v>13215286</v>
          </cell>
        </row>
        <row r="550">
          <cell r="A550" t="str">
            <v>NORTH COASTAL REGIONVariance: Fav/(Unfav)</v>
          </cell>
          <cell r="D550" t="str">
            <v>Variance: Fav/(Unfav)</v>
          </cell>
          <cell r="E550">
            <v>108125</v>
          </cell>
          <cell r="F550">
            <v>-216834</v>
          </cell>
          <cell r="G550">
            <v>-162630</v>
          </cell>
          <cell r="H550">
            <v>-122349</v>
          </cell>
          <cell r="I550">
            <v>-63779</v>
          </cell>
          <cell r="J550">
            <v>-334261</v>
          </cell>
          <cell r="K550">
            <v>-425108</v>
          </cell>
          <cell r="L550">
            <v>344899</v>
          </cell>
          <cell r="M550">
            <v>129412</v>
          </cell>
          <cell r="N550">
            <v>-313598</v>
          </cell>
          <cell r="O550">
            <v>-726794</v>
          </cell>
          <cell r="P550">
            <v>-996413</v>
          </cell>
          <cell r="Q550">
            <v>-2779328</v>
          </cell>
          <cell r="R550" t="str">
            <v>Variance: Fav/(Unfav)</v>
          </cell>
          <cell r="S550">
            <v>403919</v>
          </cell>
          <cell r="U550">
            <v>108125</v>
          </cell>
          <cell r="V550">
            <v>-108709</v>
          </cell>
          <cell r="W550">
            <v>-271339</v>
          </cell>
          <cell r="X550">
            <v>-393688</v>
          </cell>
          <cell r="Y550">
            <v>-457467</v>
          </cell>
          <cell r="Z550">
            <v>-791728</v>
          </cell>
          <cell r="AA550">
            <v>-1216836</v>
          </cell>
          <cell r="AB550">
            <v>-871937</v>
          </cell>
          <cell r="AC550">
            <v>-742525</v>
          </cell>
          <cell r="AD550">
            <v>-1056123</v>
          </cell>
          <cell r="AE550">
            <v>-1782917</v>
          </cell>
          <cell r="AF550">
            <v>-2779330</v>
          </cell>
        </row>
        <row r="551">
          <cell r="A551" t="str">
            <v>SOUTH COASTAL REGIONBudget:</v>
          </cell>
          <cell r="B551" t="str">
            <v>SOUTH COASTAL REGION</v>
          </cell>
          <cell r="D551" t="str">
            <v>Budget:</v>
          </cell>
          <cell r="E551">
            <v>1304387</v>
          </cell>
          <cell r="F551">
            <v>1373218</v>
          </cell>
          <cell r="G551">
            <v>1774423</v>
          </cell>
          <cell r="H551">
            <v>1474789</v>
          </cell>
          <cell r="I551">
            <v>1435297</v>
          </cell>
          <cell r="J551">
            <v>1332443</v>
          </cell>
          <cell r="K551">
            <v>1435332</v>
          </cell>
          <cell r="L551">
            <v>1293531</v>
          </cell>
          <cell r="M551">
            <v>1342639</v>
          </cell>
          <cell r="N551">
            <v>1500111</v>
          </cell>
          <cell r="O551">
            <v>1437118</v>
          </cell>
          <cell r="P551">
            <v>1514266</v>
          </cell>
          <cell r="Q551">
            <v>17217553</v>
          </cell>
          <cell r="R551" t="str">
            <v>Budget:</v>
          </cell>
          <cell r="S551">
            <v>17217553</v>
          </cell>
          <cell r="U551">
            <v>1304387</v>
          </cell>
          <cell r="V551">
            <v>2677605</v>
          </cell>
          <cell r="W551">
            <v>4452028</v>
          </cell>
          <cell r="X551">
            <v>5926817</v>
          </cell>
          <cell r="Y551">
            <v>7362114</v>
          </cell>
          <cell r="Z551">
            <v>8694557</v>
          </cell>
          <cell r="AA551">
            <v>10129889</v>
          </cell>
          <cell r="AB551">
            <v>11423420</v>
          </cell>
          <cell r="AC551">
            <v>12766059</v>
          </cell>
          <cell r="AD551">
            <v>14266170</v>
          </cell>
          <cell r="AE551">
            <v>15703288</v>
          </cell>
          <cell r="AF551">
            <v>17217554</v>
          </cell>
        </row>
        <row r="552">
          <cell r="A552" t="str">
            <v>SOUTH COASTAL REGIONActual:</v>
          </cell>
          <cell r="D552" t="str">
            <v>Actual:</v>
          </cell>
          <cell r="E552">
            <v>1276592</v>
          </cell>
          <cell r="F552">
            <v>431860</v>
          </cell>
          <cell r="G552">
            <v>3323223</v>
          </cell>
          <cell r="H552">
            <v>1706577</v>
          </cell>
          <cell r="I552">
            <v>2376580</v>
          </cell>
          <cell r="J552">
            <v>1953073</v>
          </cell>
          <cell r="K552">
            <v>1932982</v>
          </cell>
          <cell r="L552">
            <v>1171877</v>
          </cell>
          <cell r="M552">
            <v>1194535</v>
          </cell>
          <cell r="N552">
            <v>1055486</v>
          </cell>
          <cell r="O552">
            <v>1529945</v>
          </cell>
          <cell r="P552">
            <v>2237983</v>
          </cell>
          <cell r="Q552">
            <v>20190712</v>
          </cell>
          <cell r="R552" t="str">
            <v>Projection:</v>
          </cell>
          <cell r="S552">
            <v>18602072</v>
          </cell>
          <cell r="U552">
            <v>1276592</v>
          </cell>
          <cell r="V552">
            <v>1708452</v>
          </cell>
          <cell r="W552">
            <v>5031675</v>
          </cell>
          <cell r="X552">
            <v>6738252</v>
          </cell>
          <cell r="Y552">
            <v>9114832</v>
          </cell>
          <cell r="Z552">
            <v>11067905</v>
          </cell>
          <cell r="AA552">
            <v>13000887</v>
          </cell>
          <cell r="AB552">
            <v>14172764</v>
          </cell>
          <cell r="AC552">
            <v>15367299</v>
          </cell>
          <cell r="AD552">
            <v>16422785</v>
          </cell>
          <cell r="AE552">
            <v>17952730</v>
          </cell>
          <cell r="AF552">
            <v>20190713</v>
          </cell>
        </row>
        <row r="553">
          <cell r="A553" t="str">
            <v>SOUTH COASTAL REGIONVariance: Fav/(Unfav)</v>
          </cell>
          <cell r="D553" t="str">
            <v>Variance: Fav/(Unfav)</v>
          </cell>
          <cell r="E553">
            <v>27795</v>
          </cell>
          <cell r="F553">
            <v>941358</v>
          </cell>
          <cell r="G553">
            <v>-1548800</v>
          </cell>
          <cell r="H553">
            <v>-231787</v>
          </cell>
          <cell r="I553">
            <v>-941283</v>
          </cell>
          <cell r="J553">
            <v>-620630</v>
          </cell>
          <cell r="K553">
            <v>-497650</v>
          </cell>
          <cell r="L553">
            <v>121654</v>
          </cell>
          <cell r="M553">
            <v>148104</v>
          </cell>
          <cell r="N553">
            <v>444624</v>
          </cell>
          <cell r="O553">
            <v>-92827</v>
          </cell>
          <cell r="P553">
            <v>-723717</v>
          </cell>
          <cell r="Q553">
            <v>-2973159</v>
          </cell>
          <cell r="R553" t="str">
            <v>Variance: Fav/(Unfav)</v>
          </cell>
          <cell r="S553">
            <v>-1384518</v>
          </cell>
          <cell r="U553">
            <v>27795</v>
          </cell>
          <cell r="V553">
            <v>969153</v>
          </cell>
          <cell r="W553">
            <v>-579647</v>
          </cell>
          <cell r="X553">
            <v>-811434</v>
          </cell>
          <cell r="Y553">
            <v>-1752717</v>
          </cell>
          <cell r="Z553">
            <v>-2373347</v>
          </cell>
          <cell r="AA553">
            <v>-2870997</v>
          </cell>
          <cell r="AB553">
            <v>-2749343</v>
          </cell>
          <cell r="AC553">
            <v>-2601239</v>
          </cell>
          <cell r="AD553">
            <v>-2156615</v>
          </cell>
          <cell r="AE553">
            <v>-2249442</v>
          </cell>
          <cell r="AF553">
            <v>-2973159</v>
          </cell>
        </row>
        <row r="554">
          <cell r="A554" t="str">
            <v>DIST OPS &amp; SUPPORTBudget:</v>
          </cell>
          <cell r="B554" t="str">
            <v>DIST OPS &amp; SUPPORT</v>
          </cell>
          <cell r="D554" t="str">
            <v>Budget:</v>
          </cell>
          <cell r="E554">
            <v>2258892</v>
          </cell>
          <cell r="F554">
            <v>2704807</v>
          </cell>
          <cell r="G554">
            <v>3366140</v>
          </cell>
          <cell r="H554">
            <v>3699010</v>
          </cell>
          <cell r="I554">
            <v>3278223</v>
          </cell>
          <cell r="J554">
            <v>3667282</v>
          </cell>
          <cell r="K554">
            <v>2812838</v>
          </cell>
          <cell r="L554">
            <v>2703307</v>
          </cell>
          <cell r="M554">
            <v>2554990</v>
          </cell>
          <cell r="N554">
            <v>3086912</v>
          </cell>
          <cell r="O554">
            <v>2258381</v>
          </cell>
          <cell r="P554">
            <v>2357979</v>
          </cell>
          <cell r="Q554">
            <v>34748762</v>
          </cell>
          <cell r="R554" t="str">
            <v>Budget:</v>
          </cell>
          <cell r="S554">
            <v>34748762</v>
          </cell>
          <cell r="U554">
            <v>2258892</v>
          </cell>
          <cell r="V554">
            <v>4963699</v>
          </cell>
          <cell r="W554">
            <v>8329839</v>
          </cell>
          <cell r="X554">
            <v>12028849</v>
          </cell>
          <cell r="Y554">
            <v>15307072</v>
          </cell>
          <cell r="Z554">
            <v>18974354</v>
          </cell>
          <cell r="AA554">
            <v>21787192</v>
          </cell>
          <cell r="AB554">
            <v>24490499</v>
          </cell>
          <cell r="AC554">
            <v>27045489</v>
          </cell>
          <cell r="AD554">
            <v>30132401</v>
          </cell>
          <cell r="AE554">
            <v>32390782</v>
          </cell>
          <cell r="AF554">
            <v>34748761</v>
          </cell>
        </row>
        <row r="555">
          <cell r="A555" t="str">
            <v>DIST OPS &amp; SUPPORTActual:</v>
          </cell>
          <cell r="D555" t="str">
            <v>Actual:</v>
          </cell>
          <cell r="E555">
            <v>1571628</v>
          </cell>
          <cell r="F555">
            <v>2234527</v>
          </cell>
          <cell r="G555">
            <v>2595337</v>
          </cell>
          <cell r="H555">
            <v>3942241</v>
          </cell>
          <cell r="I555">
            <v>3192418</v>
          </cell>
          <cell r="J555">
            <v>1950746</v>
          </cell>
          <cell r="K555">
            <v>2282219</v>
          </cell>
          <cell r="L555">
            <v>2483537</v>
          </cell>
          <cell r="M555">
            <v>2962879</v>
          </cell>
          <cell r="N555">
            <v>1677751</v>
          </cell>
          <cell r="O555">
            <v>2275473</v>
          </cell>
          <cell r="P555">
            <v>5119539</v>
          </cell>
          <cell r="Q555">
            <v>32288294</v>
          </cell>
          <cell r="R555" t="str">
            <v>Projection:</v>
          </cell>
          <cell r="S555">
            <v>32488642</v>
          </cell>
          <cell r="U555">
            <v>1571628</v>
          </cell>
          <cell r="V555">
            <v>3806155</v>
          </cell>
          <cell r="W555">
            <v>6401492</v>
          </cell>
          <cell r="X555">
            <v>10343733</v>
          </cell>
          <cell r="Y555">
            <v>13536151</v>
          </cell>
          <cell r="Z555">
            <v>15486897</v>
          </cell>
          <cell r="AA555">
            <v>17769116</v>
          </cell>
          <cell r="AB555">
            <v>20252653</v>
          </cell>
          <cell r="AC555">
            <v>23215532</v>
          </cell>
          <cell r="AD555">
            <v>24893283</v>
          </cell>
          <cell r="AE555">
            <v>27168756</v>
          </cell>
          <cell r="AF555">
            <v>32288295</v>
          </cell>
        </row>
        <row r="556">
          <cell r="A556" t="str">
            <v>DIST OPS &amp; SUPPORTVariance: Fav/(Unfav)</v>
          </cell>
          <cell r="D556" t="str">
            <v>Variance: Fav/(Unfav)</v>
          </cell>
          <cell r="E556">
            <v>687264</v>
          </cell>
          <cell r="F556">
            <v>470280</v>
          </cell>
          <cell r="G556">
            <v>770803</v>
          </cell>
          <cell r="H556">
            <v>-243230</v>
          </cell>
          <cell r="I556">
            <v>85806</v>
          </cell>
          <cell r="J556">
            <v>1716537</v>
          </cell>
          <cell r="K556">
            <v>530619</v>
          </cell>
          <cell r="L556">
            <v>219770</v>
          </cell>
          <cell r="M556">
            <v>-407889</v>
          </cell>
          <cell r="N556">
            <v>1409160</v>
          </cell>
          <cell r="O556">
            <v>-17091</v>
          </cell>
          <cell r="P556">
            <v>-2761561</v>
          </cell>
          <cell r="Q556">
            <v>2460468</v>
          </cell>
          <cell r="R556" t="str">
            <v>Variance: Fav/(Unfav)</v>
          </cell>
          <cell r="S556">
            <v>2260120</v>
          </cell>
          <cell r="U556">
            <v>687264</v>
          </cell>
          <cell r="V556">
            <v>1157544</v>
          </cell>
          <cell r="W556">
            <v>1928347</v>
          </cell>
          <cell r="X556">
            <v>1685117</v>
          </cell>
          <cell r="Y556">
            <v>1770923</v>
          </cell>
          <cell r="Z556">
            <v>3487460</v>
          </cell>
          <cell r="AA556">
            <v>4018079</v>
          </cell>
          <cell r="AB556">
            <v>4237849</v>
          </cell>
          <cell r="AC556">
            <v>3829960</v>
          </cell>
          <cell r="AD556">
            <v>5239120</v>
          </cell>
          <cell r="AE556">
            <v>5222029</v>
          </cell>
          <cell r="AF556">
            <v>2460468</v>
          </cell>
        </row>
        <row r="557">
          <cell r="A557" t="str">
            <v>TRANSMISSIONBudget:</v>
          </cell>
          <cell r="B557" t="str">
            <v>TRANSMISSION</v>
          </cell>
          <cell r="D557" t="str">
            <v>Budget:</v>
          </cell>
          <cell r="E557">
            <v>1064167</v>
          </cell>
          <cell r="F557">
            <v>960432</v>
          </cell>
          <cell r="G557">
            <v>2642898</v>
          </cell>
          <cell r="H557">
            <v>2118733</v>
          </cell>
          <cell r="I557">
            <v>1358638</v>
          </cell>
          <cell r="J557">
            <v>1570341</v>
          </cell>
          <cell r="K557">
            <v>2565901</v>
          </cell>
          <cell r="L557">
            <v>2287844</v>
          </cell>
          <cell r="M557">
            <v>2381726</v>
          </cell>
          <cell r="N557">
            <v>4251069</v>
          </cell>
          <cell r="O557">
            <v>2804899</v>
          </cell>
          <cell r="P557">
            <v>3125469</v>
          </cell>
          <cell r="Q557">
            <v>27132116</v>
          </cell>
          <cell r="R557" t="str">
            <v>Budget:</v>
          </cell>
          <cell r="S557">
            <v>27132116</v>
          </cell>
          <cell r="U557">
            <v>1064167</v>
          </cell>
          <cell r="V557">
            <v>2024599</v>
          </cell>
          <cell r="W557">
            <v>4667497</v>
          </cell>
          <cell r="X557">
            <v>6786230</v>
          </cell>
          <cell r="Y557">
            <v>8144868</v>
          </cell>
          <cell r="Z557">
            <v>9715209</v>
          </cell>
          <cell r="AA557">
            <v>12281110</v>
          </cell>
          <cell r="AB557">
            <v>14568954</v>
          </cell>
          <cell r="AC557">
            <v>16950680</v>
          </cell>
          <cell r="AD557">
            <v>21201749</v>
          </cell>
          <cell r="AE557">
            <v>24006648</v>
          </cell>
          <cell r="AF557">
            <v>27132117</v>
          </cell>
        </row>
        <row r="558">
          <cell r="A558" t="str">
            <v>TRANSMISSIONActual:</v>
          </cell>
          <cell r="D558" t="str">
            <v>Actual:</v>
          </cell>
          <cell r="E558">
            <v>1385415</v>
          </cell>
          <cell r="F558">
            <v>564713</v>
          </cell>
          <cell r="G558">
            <v>1063352</v>
          </cell>
          <cell r="H558">
            <v>1906812</v>
          </cell>
          <cell r="I558">
            <v>2147242</v>
          </cell>
          <cell r="J558">
            <v>2821381</v>
          </cell>
          <cell r="K558">
            <v>623552</v>
          </cell>
          <cell r="L558">
            <v>1915515</v>
          </cell>
          <cell r="M558">
            <v>1312182</v>
          </cell>
          <cell r="N558">
            <v>1766812</v>
          </cell>
          <cell r="O558">
            <v>1581915</v>
          </cell>
          <cell r="P558">
            <v>5140688</v>
          </cell>
          <cell r="Q558">
            <v>22229579</v>
          </cell>
          <cell r="R558" t="str">
            <v>Projection:</v>
          </cell>
          <cell r="S558">
            <v>26672464</v>
          </cell>
          <cell r="U558">
            <v>1385415</v>
          </cell>
          <cell r="V558">
            <v>1950128</v>
          </cell>
          <cell r="W558">
            <v>3013480</v>
          </cell>
          <cell r="X558">
            <v>4920292</v>
          </cell>
          <cell r="Y558">
            <v>7067534</v>
          </cell>
          <cell r="Z558">
            <v>9888915</v>
          </cell>
          <cell r="AA558">
            <v>10512467</v>
          </cell>
          <cell r="AB558">
            <v>12427982</v>
          </cell>
          <cell r="AC558">
            <v>13740164</v>
          </cell>
          <cell r="AD558">
            <v>15506976</v>
          </cell>
          <cell r="AE558">
            <v>17088891</v>
          </cell>
          <cell r="AF558">
            <v>22229579</v>
          </cell>
        </row>
        <row r="559">
          <cell r="A559" t="str">
            <v>TRANSMISSIONVariance: Fav/(Unfav)</v>
          </cell>
          <cell r="D559" t="str">
            <v>Variance: Fav/(Unfav)</v>
          </cell>
          <cell r="E559">
            <v>-321248</v>
          </cell>
          <cell r="F559">
            <v>395720</v>
          </cell>
          <cell r="G559">
            <v>1579546</v>
          </cell>
          <cell r="H559">
            <v>211921</v>
          </cell>
          <cell r="I559">
            <v>-788604</v>
          </cell>
          <cell r="J559">
            <v>-1251040</v>
          </cell>
          <cell r="K559">
            <v>1942349</v>
          </cell>
          <cell r="L559">
            <v>372329</v>
          </cell>
          <cell r="M559">
            <v>1069545</v>
          </cell>
          <cell r="N559">
            <v>2484257</v>
          </cell>
          <cell r="O559">
            <v>1222983</v>
          </cell>
          <cell r="P559">
            <v>-2015219</v>
          </cell>
          <cell r="Q559">
            <v>4902537</v>
          </cell>
          <cell r="R559" t="str">
            <v>Variance: Fav/(Unfav)</v>
          </cell>
          <cell r="S559">
            <v>459652</v>
          </cell>
          <cell r="U559">
            <v>-321248</v>
          </cell>
          <cell r="V559">
            <v>74472</v>
          </cell>
          <cell r="W559">
            <v>1654018</v>
          </cell>
          <cell r="X559">
            <v>1865939</v>
          </cell>
          <cell r="Y559">
            <v>1077335</v>
          </cell>
          <cell r="Z559">
            <v>-173705</v>
          </cell>
          <cell r="AA559">
            <v>1768644</v>
          </cell>
          <cell r="AB559">
            <v>2140973</v>
          </cell>
          <cell r="AC559">
            <v>3210518</v>
          </cell>
          <cell r="AD559">
            <v>5694775</v>
          </cell>
          <cell r="AE559">
            <v>6917758</v>
          </cell>
          <cell r="AF559">
            <v>4902539</v>
          </cell>
        </row>
        <row r="560">
          <cell r="A560" t="str">
            <v>CTE PROJECT MANAGEMENTBudget:</v>
          </cell>
          <cell r="B560" t="str">
            <v>CTE PROJECT MANAGEMENT</v>
          </cell>
          <cell r="D560" t="str">
            <v>Budget: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Budget:</v>
          </cell>
          <cell r="S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A561" t="str">
            <v>CTE PROJECT MANAGEMENTActual:</v>
          </cell>
          <cell r="D561" t="str">
            <v>Actual: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827</v>
          </cell>
          <cell r="J561">
            <v>80</v>
          </cell>
          <cell r="K561">
            <v>0</v>
          </cell>
          <cell r="L561">
            <v>688</v>
          </cell>
          <cell r="M561">
            <v>0</v>
          </cell>
          <cell r="N561">
            <v>0</v>
          </cell>
          <cell r="O561">
            <v>6077</v>
          </cell>
          <cell r="P561">
            <v>0</v>
          </cell>
          <cell r="Q561">
            <v>7671</v>
          </cell>
          <cell r="R561" t="str">
            <v>Projection: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827</v>
          </cell>
          <cell r="Z561">
            <v>907</v>
          </cell>
          <cell r="AA561">
            <v>907</v>
          </cell>
          <cell r="AB561">
            <v>1595</v>
          </cell>
          <cell r="AC561">
            <v>1595</v>
          </cell>
          <cell r="AD561">
            <v>1595</v>
          </cell>
          <cell r="AE561">
            <v>7672</v>
          </cell>
          <cell r="AF561">
            <v>7672</v>
          </cell>
        </row>
        <row r="562">
          <cell r="A562" t="str">
            <v>CTE PROJECT MANAGEMENTVariance: Fav/(Unfav)</v>
          </cell>
          <cell r="D562" t="str">
            <v>Variance: Fav/(Unfav)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-827</v>
          </cell>
          <cell r="J562">
            <v>-80</v>
          </cell>
          <cell r="K562">
            <v>0</v>
          </cell>
          <cell r="L562">
            <v>-688</v>
          </cell>
          <cell r="M562">
            <v>0</v>
          </cell>
          <cell r="N562">
            <v>0</v>
          </cell>
          <cell r="O562">
            <v>-6077</v>
          </cell>
          <cell r="P562">
            <v>0</v>
          </cell>
          <cell r="Q562">
            <v>-7671</v>
          </cell>
          <cell r="R562" t="str">
            <v>Variance: Fav/(Unfav)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-827</v>
          </cell>
          <cell r="Z562">
            <v>-907</v>
          </cell>
          <cell r="AA562">
            <v>-907</v>
          </cell>
          <cell r="AB562">
            <v>-1595</v>
          </cell>
          <cell r="AC562">
            <v>-1595</v>
          </cell>
          <cell r="AD562">
            <v>-1595</v>
          </cell>
          <cell r="AE562">
            <v>-7672</v>
          </cell>
          <cell r="AF562">
            <v>-7672</v>
          </cell>
        </row>
        <row r="563">
          <cell r="A563" t="str">
            <v>ENERGY DELIVERY ADMINBudget:</v>
          </cell>
          <cell r="B563" t="str">
            <v>ENERGY DELIVERY ADMIN</v>
          </cell>
          <cell r="D563" t="str">
            <v>Budget: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Budget:</v>
          </cell>
          <cell r="S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A564" t="str">
            <v>ENERGY DELIVERY ADMINActual:</v>
          </cell>
          <cell r="D564" t="str">
            <v>Actual:</v>
          </cell>
          <cell r="E564">
            <v>-1315</v>
          </cell>
          <cell r="F564">
            <v>-65406</v>
          </cell>
          <cell r="G564">
            <v>64620</v>
          </cell>
          <cell r="H564">
            <v>14570</v>
          </cell>
          <cell r="I564">
            <v>-17504</v>
          </cell>
          <cell r="J564">
            <v>-13714</v>
          </cell>
          <cell r="K564">
            <v>-1962</v>
          </cell>
          <cell r="L564">
            <v>-1431</v>
          </cell>
          <cell r="M564">
            <v>-43813</v>
          </cell>
          <cell r="N564">
            <v>0</v>
          </cell>
          <cell r="O564">
            <v>-5725</v>
          </cell>
          <cell r="P564">
            <v>14572</v>
          </cell>
          <cell r="Q564">
            <v>-57105</v>
          </cell>
          <cell r="R564" t="str">
            <v>Projection:</v>
          </cell>
          <cell r="S564">
            <v>0</v>
          </cell>
          <cell r="U564">
            <v>-1315</v>
          </cell>
          <cell r="V564">
            <v>-66721</v>
          </cell>
          <cell r="W564">
            <v>-2101</v>
          </cell>
          <cell r="X564">
            <v>12469</v>
          </cell>
          <cell r="Y564">
            <v>-5035</v>
          </cell>
          <cell r="Z564">
            <v>-18749</v>
          </cell>
          <cell r="AA564">
            <v>-20711</v>
          </cell>
          <cell r="AB564">
            <v>-22142</v>
          </cell>
          <cell r="AC564">
            <v>-65955</v>
          </cell>
          <cell r="AD564">
            <v>-65955</v>
          </cell>
          <cell r="AE564">
            <v>-71680</v>
          </cell>
          <cell r="AF564">
            <v>-57108</v>
          </cell>
        </row>
        <row r="565">
          <cell r="A565" t="str">
            <v>ENERGY DELIVERY ADMINVariance: Fav/(Unfav)</v>
          </cell>
          <cell r="D565" t="str">
            <v>Variance: Fav/(Unfav)</v>
          </cell>
          <cell r="E565">
            <v>1315</v>
          </cell>
          <cell r="F565">
            <v>65406</v>
          </cell>
          <cell r="G565">
            <v>-64620</v>
          </cell>
          <cell r="H565">
            <v>-14570</v>
          </cell>
          <cell r="I565">
            <v>17504</v>
          </cell>
          <cell r="J565">
            <v>13714</v>
          </cell>
          <cell r="K565">
            <v>1962</v>
          </cell>
          <cell r="L565">
            <v>1431</v>
          </cell>
          <cell r="M565">
            <v>43813</v>
          </cell>
          <cell r="N565">
            <v>0</v>
          </cell>
          <cell r="O565">
            <v>5725</v>
          </cell>
          <cell r="P565">
            <v>-14572</v>
          </cell>
          <cell r="Q565">
            <v>57105</v>
          </cell>
          <cell r="R565" t="str">
            <v>Variance: Fav/(Unfav)</v>
          </cell>
          <cell r="S565">
            <v>0</v>
          </cell>
          <cell r="U565">
            <v>1315</v>
          </cell>
          <cell r="V565">
            <v>66721</v>
          </cell>
          <cell r="W565">
            <v>2101</v>
          </cell>
          <cell r="X565">
            <v>-12469</v>
          </cell>
          <cell r="Y565">
            <v>5035</v>
          </cell>
          <cell r="Z565">
            <v>18749</v>
          </cell>
          <cell r="AA565">
            <v>20711</v>
          </cell>
          <cell r="AB565">
            <v>22142</v>
          </cell>
          <cell r="AC565">
            <v>65955</v>
          </cell>
          <cell r="AD565">
            <v>65955</v>
          </cell>
          <cell r="AE565">
            <v>71680</v>
          </cell>
          <cell r="AF565">
            <v>57108</v>
          </cell>
        </row>
        <row r="566">
          <cell r="A566" t="str">
            <v>ENERGY DELIVERY SERVICESBudget:</v>
          </cell>
          <cell r="B566" t="str">
            <v>ENERGY DELIVERY SERVICES</v>
          </cell>
          <cell r="D566" t="str">
            <v>Budget: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Budget:</v>
          </cell>
          <cell r="S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A567" t="str">
            <v>ENERGY DELIVERY SERVICESActual:</v>
          </cell>
          <cell r="D567" t="str">
            <v>Actual: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 t="str">
            <v>Projection:</v>
          </cell>
          <cell r="S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ENERGY DELIVERY SERVICESVariance: Fav/(Unfav)</v>
          </cell>
          <cell r="D568" t="str">
            <v>Variance: Fav/(Unfav)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Variance: Fav/(Unfav)</v>
          </cell>
          <cell r="S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ED MANAGER BUSINESS OPERATIONSBudget:</v>
          </cell>
          <cell r="B569" t="str">
            <v>ED MANAGER BUSINESS OPERATIONS</v>
          </cell>
          <cell r="D569" t="str">
            <v>Budget: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Budget:</v>
          </cell>
          <cell r="S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ED MANAGER BUSINESS OPERATIONSActual:</v>
          </cell>
          <cell r="D570" t="str">
            <v>Actual: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 t="str">
            <v>Projection:</v>
          </cell>
          <cell r="S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A571" t="str">
            <v>ED MANAGER BUSINESS OPERATIONSVariance: Fav/(Unfav)</v>
          </cell>
          <cell r="D571" t="str">
            <v>Variance: Fav/(Unfav)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Variance: Fav/(Unfav)</v>
          </cell>
          <cell r="S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Budget:</v>
          </cell>
          <cell r="D572" t="str">
            <v>Budget:</v>
          </cell>
          <cell r="E572">
            <v>8624199</v>
          </cell>
          <cell r="F572">
            <v>9131214</v>
          </cell>
          <cell r="G572">
            <v>13736441</v>
          </cell>
          <cell r="H572">
            <v>11624188</v>
          </cell>
          <cell r="I572">
            <v>10153400</v>
          </cell>
          <cell r="J572">
            <v>10482052</v>
          </cell>
          <cell r="K572">
            <v>11456554</v>
          </cell>
          <cell r="L572">
            <v>10432639</v>
          </cell>
          <cell r="M572">
            <v>10213770</v>
          </cell>
          <cell r="N572">
            <v>12885929</v>
          </cell>
          <cell r="O572">
            <v>10453017</v>
          </cell>
          <cell r="P572">
            <v>11234536</v>
          </cell>
          <cell r="Q572">
            <v>130427938</v>
          </cell>
          <cell r="R572" t="str">
            <v>Budget:</v>
          </cell>
          <cell r="S572">
            <v>130427938</v>
          </cell>
          <cell r="U572">
            <v>8624199</v>
          </cell>
          <cell r="V572">
            <v>17755413</v>
          </cell>
          <cell r="W572">
            <v>31491854</v>
          </cell>
          <cell r="X572">
            <v>43116042</v>
          </cell>
          <cell r="Y572">
            <v>53269442</v>
          </cell>
          <cell r="Z572">
            <v>63751494</v>
          </cell>
          <cell r="AA572">
            <v>75208048</v>
          </cell>
          <cell r="AB572">
            <v>85640687</v>
          </cell>
          <cell r="AC572">
            <v>95854457</v>
          </cell>
          <cell r="AD572">
            <v>108740386</v>
          </cell>
          <cell r="AE572">
            <v>119193403</v>
          </cell>
          <cell r="AF572">
            <v>130427939</v>
          </cell>
        </row>
        <row r="573">
          <cell r="A573" t="str">
            <v>Actual:</v>
          </cell>
          <cell r="D573" t="str">
            <v>Actual:</v>
          </cell>
          <cell r="E573">
            <v>6809377</v>
          </cell>
          <cell r="F573">
            <v>7392855</v>
          </cell>
          <cell r="G573">
            <v>14250556</v>
          </cell>
          <cell r="H573">
            <v>12758065</v>
          </cell>
          <cell r="I573">
            <v>12542097</v>
          </cell>
          <cell r="J573">
            <v>11851838</v>
          </cell>
          <cell r="K573">
            <v>9561287</v>
          </cell>
          <cell r="L573">
            <v>8293003</v>
          </cell>
          <cell r="M573">
            <v>7158643</v>
          </cell>
          <cell r="N573">
            <v>8326007</v>
          </cell>
          <cell r="O573">
            <v>10200324</v>
          </cell>
          <cell r="P573">
            <v>18927525</v>
          </cell>
          <cell r="Q573">
            <v>128071577</v>
          </cell>
          <cell r="R573" t="str">
            <v>Projection:</v>
          </cell>
          <cell r="S573">
            <v>129441198</v>
          </cell>
          <cell r="U573">
            <v>6809377</v>
          </cell>
          <cell r="V573">
            <v>14202232</v>
          </cell>
          <cell r="W573">
            <v>28452788</v>
          </cell>
          <cell r="X573">
            <v>41210853</v>
          </cell>
          <cell r="Y573">
            <v>53752950</v>
          </cell>
          <cell r="Z573">
            <v>65604788</v>
          </cell>
          <cell r="AA573">
            <v>75166075</v>
          </cell>
          <cell r="AB573">
            <v>83459078</v>
          </cell>
          <cell r="AC573">
            <v>90617721</v>
          </cell>
          <cell r="AD573">
            <v>98943728</v>
          </cell>
          <cell r="AE573">
            <v>109144052</v>
          </cell>
          <cell r="AF573">
            <v>128071577</v>
          </cell>
        </row>
        <row r="574">
          <cell r="A574" t="str">
            <v>Variance: Fav/(Unfav)</v>
          </cell>
          <cell r="C574" t="str">
            <v>Grow</v>
          </cell>
          <cell r="D574" t="str">
            <v>Variance: Fav/(Unfav)</v>
          </cell>
          <cell r="E574">
            <v>1814822</v>
          </cell>
          <cell r="F574">
            <v>1738359</v>
          </cell>
          <cell r="G574">
            <v>-514115</v>
          </cell>
          <cell r="H574">
            <v>-1133878</v>
          </cell>
          <cell r="I574">
            <v>-2388697</v>
          </cell>
          <cell r="J574">
            <v>-1369786</v>
          </cell>
          <cell r="K574">
            <v>1895267</v>
          </cell>
          <cell r="L574">
            <v>2139636</v>
          </cell>
          <cell r="M574">
            <v>3055127</v>
          </cell>
          <cell r="N574">
            <v>4559921</v>
          </cell>
          <cell r="O574">
            <v>252693</v>
          </cell>
          <cell r="P574">
            <v>-7692989</v>
          </cell>
          <cell r="Q574">
            <v>2356361</v>
          </cell>
          <cell r="R574" t="str">
            <v>Variance: Fav/(Unfav)</v>
          </cell>
          <cell r="S574">
            <v>986741</v>
          </cell>
          <cell r="U574">
            <v>1814822</v>
          </cell>
          <cell r="V574">
            <v>3553181</v>
          </cell>
          <cell r="W574">
            <v>3039066</v>
          </cell>
          <cell r="X574">
            <v>1905188</v>
          </cell>
          <cell r="Y574">
            <v>-483509</v>
          </cell>
          <cell r="Z574">
            <v>-1853295</v>
          </cell>
          <cell r="AA574">
            <v>41972</v>
          </cell>
          <cell r="AB574">
            <v>2181608</v>
          </cell>
          <cell r="AC574">
            <v>5236735</v>
          </cell>
          <cell r="AD574">
            <v>9796656</v>
          </cell>
          <cell r="AE574">
            <v>10049349</v>
          </cell>
          <cell r="AF574">
            <v>2356360</v>
          </cell>
        </row>
        <row r="576">
          <cell r="A576" t="str">
            <v>NORTH CENTRAL REGIONBudget:</v>
          </cell>
          <cell r="B576" t="str">
            <v>NORTH CENTRAL REGION</v>
          </cell>
          <cell r="C576" t="str">
            <v>Maintain</v>
          </cell>
          <cell r="D576" t="str">
            <v>Budget:</v>
          </cell>
          <cell r="E576">
            <v>1039077</v>
          </cell>
          <cell r="F576">
            <v>1039077</v>
          </cell>
          <cell r="G576">
            <v>1417504</v>
          </cell>
          <cell r="H576">
            <v>1054017</v>
          </cell>
          <cell r="I576">
            <v>1162818</v>
          </cell>
          <cell r="J576">
            <v>1358451</v>
          </cell>
          <cell r="K576">
            <v>1436204</v>
          </cell>
          <cell r="L576">
            <v>1245410</v>
          </cell>
          <cell r="M576">
            <v>1272373</v>
          </cell>
          <cell r="N576">
            <v>1014464</v>
          </cell>
          <cell r="O576">
            <v>1088856</v>
          </cell>
          <cell r="P576">
            <v>1403240</v>
          </cell>
          <cell r="Q576">
            <v>14531491</v>
          </cell>
          <cell r="R576" t="str">
            <v>Budget:</v>
          </cell>
          <cell r="S576">
            <v>14531491</v>
          </cell>
          <cell r="U576">
            <v>1039077</v>
          </cell>
          <cell r="V576">
            <v>2078154</v>
          </cell>
          <cell r="W576">
            <v>3495658</v>
          </cell>
          <cell r="X576">
            <v>4549675</v>
          </cell>
          <cell r="Y576">
            <v>5712493</v>
          </cell>
          <cell r="Z576">
            <v>7070944</v>
          </cell>
          <cell r="AA576">
            <v>8507148</v>
          </cell>
          <cell r="AB576">
            <v>9752558</v>
          </cell>
          <cell r="AC576">
            <v>11024931</v>
          </cell>
          <cell r="AD576">
            <v>12039395</v>
          </cell>
          <cell r="AE576">
            <v>13128251</v>
          </cell>
          <cell r="AF576">
            <v>14531491</v>
          </cell>
        </row>
        <row r="577">
          <cell r="A577" t="str">
            <v>NORTH CENTRAL REGIONActual:</v>
          </cell>
          <cell r="D577" t="str">
            <v>Actual:</v>
          </cell>
          <cell r="E577">
            <v>892488</v>
          </cell>
          <cell r="F577">
            <v>855485</v>
          </cell>
          <cell r="G577">
            <v>1407965</v>
          </cell>
          <cell r="H577">
            <v>969757</v>
          </cell>
          <cell r="I577">
            <v>1090226</v>
          </cell>
          <cell r="J577">
            <v>1294123</v>
          </cell>
          <cell r="K577">
            <v>2134722</v>
          </cell>
          <cell r="L577">
            <v>-287015</v>
          </cell>
          <cell r="M577">
            <v>366174</v>
          </cell>
          <cell r="N577">
            <v>1011389</v>
          </cell>
          <cell r="O577">
            <v>2102516</v>
          </cell>
          <cell r="P577">
            <v>1874565</v>
          </cell>
          <cell r="Q577">
            <v>13712394</v>
          </cell>
          <cell r="R577" t="str">
            <v>Projection:</v>
          </cell>
          <cell r="S577">
            <v>13863264</v>
          </cell>
          <cell r="U577">
            <v>892488</v>
          </cell>
          <cell r="V577">
            <v>1747973</v>
          </cell>
          <cell r="W577">
            <v>3155938</v>
          </cell>
          <cell r="X577">
            <v>4125695</v>
          </cell>
          <cell r="Y577">
            <v>5215921</v>
          </cell>
          <cell r="Z577">
            <v>6510044</v>
          </cell>
          <cell r="AA577">
            <v>8644766</v>
          </cell>
          <cell r="AB577">
            <v>8357751</v>
          </cell>
          <cell r="AC577">
            <v>8723925</v>
          </cell>
          <cell r="AD577">
            <v>9735314</v>
          </cell>
          <cell r="AE577">
            <v>11837830</v>
          </cell>
          <cell r="AF577">
            <v>13712395</v>
          </cell>
        </row>
        <row r="578">
          <cell r="A578" t="str">
            <v>NORTH CENTRAL REGIONVariance: Fav/(Unfav)</v>
          </cell>
          <cell r="D578" t="str">
            <v>Variance: Fav/(Unfav)</v>
          </cell>
          <cell r="E578">
            <v>146589</v>
          </cell>
          <cell r="F578">
            <v>183592</v>
          </cell>
          <cell r="G578">
            <v>9539</v>
          </cell>
          <cell r="H578">
            <v>84260</v>
          </cell>
          <cell r="I578">
            <v>72592</v>
          </cell>
          <cell r="J578">
            <v>64329</v>
          </cell>
          <cell r="K578">
            <v>-698518</v>
          </cell>
          <cell r="L578">
            <v>1532425</v>
          </cell>
          <cell r="M578">
            <v>906199</v>
          </cell>
          <cell r="N578">
            <v>3075</v>
          </cell>
          <cell r="O578">
            <v>-1013659</v>
          </cell>
          <cell r="P578">
            <v>-471326</v>
          </cell>
          <cell r="Q578">
            <v>819097</v>
          </cell>
          <cell r="R578" t="str">
            <v>Variance: Fav/(Unfav)</v>
          </cell>
          <cell r="S578">
            <v>668227</v>
          </cell>
          <cell r="U578">
            <v>146589</v>
          </cell>
          <cell r="V578">
            <v>330181</v>
          </cell>
          <cell r="W578">
            <v>339720</v>
          </cell>
          <cell r="X578">
            <v>423980</v>
          </cell>
          <cell r="Y578">
            <v>496572</v>
          </cell>
          <cell r="Z578">
            <v>560901</v>
          </cell>
          <cell r="AA578">
            <v>-137617</v>
          </cell>
          <cell r="AB578">
            <v>1394808</v>
          </cell>
          <cell r="AC578">
            <v>2301007</v>
          </cell>
          <cell r="AD578">
            <v>2304082</v>
          </cell>
          <cell r="AE578">
            <v>1290423</v>
          </cell>
          <cell r="AF578">
            <v>819097</v>
          </cell>
        </row>
        <row r="579">
          <cell r="A579" t="str">
            <v>SOUTH CENTRAL REGIONBudget:</v>
          </cell>
          <cell r="B579" t="str">
            <v>SOUTH CENTRAL REGION</v>
          </cell>
          <cell r="D579" t="str">
            <v>Budget:</v>
          </cell>
          <cell r="E579">
            <v>725527</v>
          </cell>
          <cell r="F579">
            <v>702888</v>
          </cell>
          <cell r="G579">
            <v>800707</v>
          </cell>
          <cell r="H579">
            <v>741000</v>
          </cell>
          <cell r="I579">
            <v>759705</v>
          </cell>
          <cell r="J579">
            <v>844079</v>
          </cell>
          <cell r="K579">
            <v>997224</v>
          </cell>
          <cell r="L579">
            <v>975343</v>
          </cell>
          <cell r="M579">
            <v>817269</v>
          </cell>
          <cell r="N579">
            <v>708366</v>
          </cell>
          <cell r="O579">
            <v>709507</v>
          </cell>
          <cell r="P579">
            <v>801644</v>
          </cell>
          <cell r="Q579">
            <v>9583258</v>
          </cell>
          <cell r="R579" t="str">
            <v>Budget:</v>
          </cell>
          <cell r="S579">
            <v>9583258</v>
          </cell>
          <cell r="U579">
            <v>725527</v>
          </cell>
          <cell r="V579">
            <v>1428415</v>
          </cell>
          <cell r="W579">
            <v>2229122</v>
          </cell>
          <cell r="X579">
            <v>2970122</v>
          </cell>
          <cell r="Y579">
            <v>3729827</v>
          </cell>
          <cell r="Z579">
            <v>4573906</v>
          </cell>
          <cell r="AA579">
            <v>5571130</v>
          </cell>
          <cell r="AB579">
            <v>6546473</v>
          </cell>
          <cell r="AC579">
            <v>7363742</v>
          </cell>
          <cell r="AD579">
            <v>8072108</v>
          </cell>
          <cell r="AE579">
            <v>8781615</v>
          </cell>
          <cell r="AF579">
            <v>9583259</v>
          </cell>
        </row>
        <row r="580">
          <cell r="A580" t="str">
            <v>SOUTH CENTRAL REGIONActual:</v>
          </cell>
          <cell r="D580" t="str">
            <v>Actual:</v>
          </cell>
          <cell r="E580">
            <v>949493</v>
          </cell>
          <cell r="F580">
            <v>1005998</v>
          </cell>
          <cell r="G580">
            <v>1148454</v>
          </cell>
          <cell r="H580">
            <v>945896</v>
          </cell>
          <cell r="I580">
            <v>862635</v>
          </cell>
          <cell r="J580">
            <v>709884</v>
          </cell>
          <cell r="K580">
            <v>1842507</v>
          </cell>
          <cell r="L580">
            <v>484693</v>
          </cell>
          <cell r="M580">
            <v>211409</v>
          </cell>
          <cell r="N580">
            <v>293061</v>
          </cell>
          <cell r="O580">
            <v>492616</v>
          </cell>
          <cell r="P580">
            <v>1090801</v>
          </cell>
          <cell r="Q580">
            <v>10037447</v>
          </cell>
          <cell r="R580" t="str">
            <v>Projection:</v>
          </cell>
          <cell r="S580">
            <v>8653280</v>
          </cell>
          <cell r="U580">
            <v>949493</v>
          </cell>
          <cell r="V580">
            <v>1955491</v>
          </cell>
          <cell r="W580">
            <v>3103945</v>
          </cell>
          <cell r="X580">
            <v>4049841</v>
          </cell>
          <cell r="Y580">
            <v>4912476</v>
          </cell>
          <cell r="Z580">
            <v>5622360</v>
          </cell>
          <cell r="AA580">
            <v>7464867</v>
          </cell>
          <cell r="AB580">
            <v>7949560</v>
          </cell>
          <cell r="AC580">
            <v>8160969</v>
          </cell>
          <cell r="AD580">
            <v>8454030</v>
          </cell>
          <cell r="AE580">
            <v>8946646</v>
          </cell>
          <cell r="AF580">
            <v>10037447</v>
          </cell>
        </row>
        <row r="581">
          <cell r="A581" t="str">
            <v>SOUTH CENTRAL REGIONVariance: Fav/(Unfav)</v>
          </cell>
          <cell r="D581" t="str">
            <v>Variance: Fav/(Unfav)</v>
          </cell>
          <cell r="E581">
            <v>-223966</v>
          </cell>
          <cell r="F581">
            <v>-303110</v>
          </cell>
          <cell r="G581">
            <v>-347747</v>
          </cell>
          <cell r="H581">
            <v>-204896</v>
          </cell>
          <cell r="I581">
            <v>-102930</v>
          </cell>
          <cell r="J581">
            <v>134195</v>
          </cell>
          <cell r="K581">
            <v>-845282</v>
          </cell>
          <cell r="L581">
            <v>490650</v>
          </cell>
          <cell r="M581">
            <v>605859</v>
          </cell>
          <cell r="N581">
            <v>415305</v>
          </cell>
          <cell r="O581">
            <v>216892</v>
          </cell>
          <cell r="P581">
            <v>-289157</v>
          </cell>
          <cell r="Q581">
            <v>-454188</v>
          </cell>
          <cell r="R581" t="str">
            <v>Variance: Fav/(Unfav)</v>
          </cell>
          <cell r="S581">
            <v>929978</v>
          </cell>
          <cell r="U581">
            <v>-223966</v>
          </cell>
          <cell r="V581">
            <v>-527076</v>
          </cell>
          <cell r="W581">
            <v>-874823</v>
          </cell>
          <cell r="X581">
            <v>-1079719</v>
          </cell>
          <cell r="Y581">
            <v>-1182649</v>
          </cell>
          <cell r="Z581">
            <v>-1048454</v>
          </cell>
          <cell r="AA581">
            <v>-1893736</v>
          </cell>
          <cell r="AB581">
            <v>-1403086</v>
          </cell>
          <cell r="AC581">
            <v>-797227</v>
          </cell>
          <cell r="AD581">
            <v>-381922</v>
          </cell>
          <cell r="AE581">
            <v>-165030</v>
          </cell>
          <cell r="AF581">
            <v>-454187</v>
          </cell>
        </row>
        <row r="582">
          <cell r="A582" t="str">
            <v>NORTH COASTAL REGIONBudget:</v>
          </cell>
          <cell r="B582" t="str">
            <v>NORTH COASTAL REGION</v>
          </cell>
          <cell r="D582" t="str">
            <v>Budget:</v>
          </cell>
          <cell r="E582">
            <v>263407</v>
          </cell>
          <cell r="F582">
            <v>262518</v>
          </cell>
          <cell r="G582">
            <v>299919</v>
          </cell>
          <cell r="H582">
            <v>257883</v>
          </cell>
          <cell r="I582">
            <v>480818</v>
          </cell>
          <cell r="J582">
            <v>629599</v>
          </cell>
          <cell r="K582">
            <v>801992</v>
          </cell>
          <cell r="L582">
            <v>861155</v>
          </cell>
          <cell r="M582">
            <v>642255</v>
          </cell>
          <cell r="N582">
            <v>268949</v>
          </cell>
          <cell r="O582">
            <v>308031</v>
          </cell>
          <cell r="P582">
            <v>330097</v>
          </cell>
          <cell r="Q582">
            <v>5406622</v>
          </cell>
          <cell r="R582" t="str">
            <v>Budget:</v>
          </cell>
          <cell r="S582">
            <v>5406622</v>
          </cell>
          <cell r="U582">
            <v>263407</v>
          </cell>
          <cell r="V582">
            <v>525925</v>
          </cell>
          <cell r="W582">
            <v>825844</v>
          </cell>
          <cell r="X582">
            <v>1083727</v>
          </cell>
          <cell r="Y582">
            <v>1564545</v>
          </cell>
          <cell r="Z582">
            <v>2194144</v>
          </cell>
          <cell r="AA582">
            <v>2996136</v>
          </cell>
          <cell r="AB582">
            <v>3857291</v>
          </cell>
          <cell r="AC582">
            <v>4499546</v>
          </cell>
          <cell r="AD582">
            <v>4768495</v>
          </cell>
          <cell r="AE582">
            <v>5076526</v>
          </cell>
          <cell r="AF582">
            <v>5406623</v>
          </cell>
        </row>
        <row r="583">
          <cell r="A583" t="str">
            <v>NORTH COASTAL REGIONActual:</v>
          </cell>
          <cell r="D583" t="str">
            <v>Actual:</v>
          </cell>
          <cell r="E583">
            <v>362767</v>
          </cell>
          <cell r="F583">
            <v>318793</v>
          </cell>
          <cell r="G583">
            <v>503921</v>
          </cell>
          <cell r="H583">
            <v>374945</v>
          </cell>
          <cell r="I583">
            <v>374901</v>
          </cell>
          <cell r="J583">
            <v>566851</v>
          </cell>
          <cell r="K583">
            <v>1126009</v>
          </cell>
          <cell r="L583">
            <v>463718</v>
          </cell>
          <cell r="M583">
            <v>240235</v>
          </cell>
          <cell r="N583">
            <v>409246</v>
          </cell>
          <cell r="O583">
            <v>583585</v>
          </cell>
          <cell r="P583">
            <v>704842</v>
          </cell>
          <cell r="Q583">
            <v>6029813</v>
          </cell>
          <cell r="R583" t="str">
            <v>Projection:</v>
          </cell>
          <cell r="S583">
            <v>5186295</v>
          </cell>
          <cell r="U583">
            <v>362767</v>
          </cell>
          <cell r="V583">
            <v>681560</v>
          </cell>
          <cell r="W583">
            <v>1185481</v>
          </cell>
          <cell r="X583">
            <v>1560426</v>
          </cell>
          <cell r="Y583">
            <v>1935327</v>
          </cell>
          <cell r="Z583">
            <v>2502178</v>
          </cell>
          <cell r="AA583">
            <v>3628187</v>
          </cell>
          <cell r="AB583">
            <v>4091905</v>
          </cell>
          <cell r="AC583">
            <v>4332140</v>
          </cell>
          <cell r="AD583">
            <v>4741386</v>
          </cell>
          <cell r="AE583">
            <v>5324971</v>
          </cell>
          <cell r="AF583">
            <v>6029813</v>
          </cell>
        </row>
        <row r="584">
          <cell r="A584" t="str">
            <v>NORTH COASTAL REGIONVariance: Fav/(Unfav)</v>
          </cell>
          <cell r="D584" t="str">
            <v>Variance: Fav/(Unfav)</v>
          </cell>
          <cell r="E584">
            <v>-99360</v>
          </cell>
          <cell r="F584">
            <v>-56275</v>
          </cell>
          <cell r="G584">
            <v>-204002</v>
          </cell>
          <cell r="H584">
            <v>-117062</v>
          </cell>
          <cell r="I584">
            <v>105917</v>
          </cell>
          <cell r="J584">
            <v>62748</v>
          </cell>
          <cell r="K584">
            <v>-324017</v>
          </cell>
          <cell r="L584">
            <v>397437</v>
          </cell>
          <cell r="M584">
            <v>402020</v>
          </cell>
          <cell r="N584">
            <v>-140298</v>
          </cell>
          <cell r="O584">
            <v>-275555</v>
          </cell>
          <cell r="P584">
            <v>-374745</v>
          </cell>
          <cell r="Q584">
            <v>-623191</v>
          </cell>
          <cell r="R584" t="str">
            <v>Variance: Fav/(Unfav)</v>
          </cell>
          <cell r="S584">
            <v>220327</v>
          </cell>
          <cell r="U584">
            <v>-99360</v>
          </cell>
          <cell r="V584">
            <v>-155635</v>
          </cell>
          <cell r="W584">
            <v>-359637</v>
          </cell>
          <cell r="X584">
            <v>-476699</v>
          </cell>
          <cell r="Y584">
            <v>-370782</v>
          </cell>
          <cell r="Z584">
            <v>-308034</v>
          </cell>
          <cell r="AA584">
            <v>-632051</v>
          </cell>
          <cell r="AB584">
            <v>-234614</v>
          </cell>
          <cell r="AC584">
            <v>167406</v>
          </cell>
          <cell r="AD584">
            <v>27108</v>
          </cell>
          <cell r="AE584">
            <v>-248447</v>
          </cell>
          <cell r="AF584">
            <v>-623192</v>
          </cell>
        </row>
        <row r="585">
          <cell r="A585" t="str">
            <v>SOUTH COASTAL REGIONBudget:</v>
          </cell>
          <cell r="B585" t="str">
            <v>SOUTH COASTAL REGION</v>
          </cell>
          <cell r="D585" t="str">
            <v>Budget:</v>
          </cell>
          <cell r="E585">
            <v>696217</v>
          </cell>
          <cell r="F585">
            <v>697736</v>
          </cell>
          <cell r="G585">
            <v>905699</v>
          </cell>
          <cell r="H585">
            <v>932183</v>
          </cell>
          <cell r="I585">
            <v>1093184</v>
          </cell>
          <cell r="J585">
            <v>1237681</v>
          </cell>
          <cell r="K585">
            <v>1669643</v>
          </cell>
          <cell r="L585">
            <v>1843481</v>
          </cell>
          <cell r="M585">
            <v>1575102</v>
          </cell>
          <cell r="N585">
            <v>696163</v>
          </cell>
          <cell r="O585">
            <v>1157759</v>
          </cell>
          <cell r="P585">
            <v>1220031</v>
          </cell>
          <cell r="Q585">
            <v>13724880</v>
          </cell>
          <cell r="R585" t="str">
            <v>Budget:</v>
          </cell>
          <cell r="S585">
            <v>13724880</v>
          </cell>
          <cell r="U585">
            <v>696217</v>
          </cell>
          <cell r="V585">
            <v>1393953</v>
          </cell>
          <cell r="W585">
            <v>2299652</v>
          </cell>
          <cell r="X585">
            <v>3231835</v>
          </cell>
          <cell r="Y585">
            <v>4325019</v>
          </cell>
          <cell r="Z585">
            <v>5562700</v>
          </cell>
          <cell r="AA585">
            <v>7232343</v>
          </cell>
          <cell r="AB585">
            <v>9075824</v>
          </cell>
          <cell r="AC585">
            <v>10650926</v>
          </cell>
          <cell r="AD585">
            <v>11347089</v>
          </cell>
          <cell r="AE585">
            <v>12504848</v>
          </cell>
          <cell r="AF585">
            <v>13724879</v>
          </cell>
        </row>
        <row r="586">
          <cell r="A586" t="str">
            <v>SOUTH COASTAL REGIONActual:</v>
          </cell>
          <cell r="D586" t="str">
            <v>Actual:</v>
          </cell>
          <cell r="E586">
            <v>813065</v>
          </cell>
          <cell r="F586">
            <v>811415</v>
          </cell>
          <cell r="G586">
            <v>702976</v>
          </cell>
          <cell r="H586">
            <v>1085766</v>
          </cell>
          <cell r="I586">
            <v>1214409</v>
          </cell>
          <cell r="J586">
            <v>1141252</v>
          </cell>
          <cell r="K586">
            <v>2188264</v>
          </cell>
          <cell r="L586">
            <v>1099586</v>
          </cell>
          <cell r="M586">
            <v>541608</v>
          </cell>
          <cell r="N586">
            <v>909553</v>
          </cell>
          <cell r="O586">
            <v>1422239</v>
          </cell>
          <cell r="P586">
            <v>3360241</v>
          </cell>
          <cell r="Q586">
            <v>15290374</v>
          </cell>
          <cell r="R586" t="str">
            <v>Projection:</v>
          </cell>
          <cell r="S586">
            <v>12878147</v>
          </cell>
          <cell r="U586">
            <v>813065</v>
          </cell>
          <cell r="V586">
            <v>1624480</v>
          </cell>
          <cell r="W586">
            <v>2327456</v>
          </cell>
          <cell r="X586">
            <v>3413222</v>
          </cell>
          <cell r="Y586">
            <v>4627631</v>
          </cell>
          <cell r="Z586">
            <v>5768883</v>
          </cell>
          <cell r="AA586">
            <v>7957147</v>
          </cell>
          <cell r="AB586">
            <v>9056733</v>
          </cell>
          <cell r="AC586">
            <v>9598341</v>
          </cell>
          <cell r="AD586">
            <v>10507894</v>
          </cell>
          <cell r="AE586">
            <v>11930133</v>
          </cell>
          <cell r="AF586">
            <v>15290374</v>
          </cell>
        </row>
        <row r="587">
          <cell r="A587" t="str">
            <v>SOUTH COASTAL REGIONVariance: Fav/(Unfav)</v>
          </cell>
          <cell r="D587" t="str">
            <v>Variance: Fav/(Unfav)</v>
          </cell>
          <cell r="E587">
            <v>-116849</v>
          </cell>
          <cell r="F587">
            <v>-113679</v>
          </cell>
          <cell r="G587">
            <v>202723</v>
          </cell>
          <cell r="H587">
            <v>-153583</v>
          </cell>
          <cell r="I587">
            <v>-121224</v>
          </cell>
          <cell r="J587">
            <v>96429</v>
          </cell>
          <cell r="K587">
            <v>-518621</v>
          </cell>
          <cell r="L587">
            <v>743895</v>
          </cell>
          <cell r="M587">
            <v>1033494</v>
          </cell>
          <cell r="N587">
            <v>-213389</v>
          </cell>
          <cell r="O587">
            <v>-264480</v>
          </cell>
          <cell r="P587">
            <v>-2140210</v>
          </cell>
          <cell r="Q587">
            <v>-1565493</v>
          </cell>
          <cell r="R587" t="str">
            <v>Variance: Fav/(Unfav)</v>
          </cell>
          <cell r="S587">
            <v>846733</v>
          </cell>
          <cell r="U587">
            <v>-116849</v>
          </cell>
          <cell r="V587">
            <v>-230528</v>
          </cell>
          <cell r="W587">
            <v>-27805</v>
          </cell>
          <cell r="X587">
            <v>-181388</v>
          </cell>
          <cell r="Y587">
            <v>-302612</v>
          </cell>
          <cell r="Z587">
            <v>-206183</v>
          </cell>
          <cell r="AA587">
            <v>-724804</v>
          </cell>
          <cell r="AB587">
            <v>19091</v>
          </cell>
          <cell r="AC587">
            <v>1052585</v>
          </cell>
          <cell r="AD587">
            <v>839196</v>
          </cell>
          <cell r="AE587">
            <v>574716</v>
          </cell>
          <cell r="AF587">
            <v>-1565494</v>
          </cell>
        </row>
        <row r="588">
          <cell r="A588" t="str">
            <v>DIST OPS &amp; SUPPORTBudget:</v>
          </cell>
          <cell r="B588" t="str">
            <v>DIST OPS &amp; SUPPORT</v>
          </cell>
          <cell r="D588" t="str">
            <v>Budget:</v>
          </cell>
          <cell r="E588">
            <v>1641633</v>
          </cell>
          <cell r="F588">
            <v>1947761</v>
          </cell>
          <cell r="G588">
            <v>1921818</v>
          </cell>
          <cell r="H588">
            <v>1660852</v>
          </cell>
          <cell r="I588">
            <v>1683371</v>
          </cell>
          <cell r="J588">
            <v>1716921</v>
          </cell>
          <cell r="K588">
            <v>1671288</v>
          </cell>
          <cell r="L588">
            <v>1565048</v>
          </cell>
          <cell r="M588">
            <v>1632149</v>
          </cell>
          <cell r="N588">
            <v>1785573</v>
          </cell>
          <cell r="O588">
            <v>1672798</v>
          </cell>
          <cell r="P588">
            <v>1458252</v>
          </cell>
          <cell r="Q588">
            <v>20357465</v>
          </cell>
          <cell r="R588" t="str">
            <v>Budget:</v>
          </cell>
          <cell r="S588">
            <v>20357465</v>
          </cell>
          <cell r="U588">
            <v>1641633</v>
          </cell>
          <cell r="V588">
            <v>3589394</v>
          </cell>
          <cell r="W588">
            <v>5511212</v>
          </cell>
          <cell r="X588">
            <v>7172064</v>
          </cell>
          <cell r="Y588">
            <v>8855435</v>
          </cell>
          <cell r="Z588">
            <v>10572356</v>
          </cell>
          <cell r="AA588">
            <v>12243644</v>
          </cell>
          <cell r="AB588">
            <v>13808692</v>
          </cell>
          <cell r="AC588">
            <v>15440841</v>
          </cell>
          <cell r="AD588">
            <v>17226414</v>
          </cell>
          <cell r="AE588">
            <v>18899212</v>
          </cell>
          <cell r="AF588">
            <v>20357464</v>
          </cell>
        </row>
        <row r="589">
          <cell r="A589" t="str">
            <v>DIST OPS &amp; SUPPORTActual:</v>
          </cell>
          <cell r="D589" t="str">
            <v>Actual:</v>
          </cell>
          <cell r="E589">
            <v>1336587</v>
          </cell>
          <cell r="F589">
            <v>2096147</v>
          </cell>
          <cell r="G589">
            <v>2751607</v>
          </cell>
          <cell r="H589">
            <v>1889250</v>
          </cell>
          <cell r="I589">
            <v>1998146</v>
          </cell>
          <cell r="J589">
            <v>2734128</v>
          </cell>
          <cell r="K589">
            <v>2420211</v>
          </cell>
          <cell r="L589">
            <v>784818</v>
          </cell>
          <cell r="M589">
            <v>322304</v>
          </cell>
          <cell r="N589">
            <v>2205737</v>
          </cell>
          <cell r="O589">
            <v>1547330</v>
          </cell>
          <cell r="P589">
            <v>3118077</v>
          </cell>
          <cell r="Q589">
            <v>23204342</v>
          </cell>
          <cell r="R589" t="str">
            <v>Projection:</v>
          </cell>
          <cell r="S589">
            <v>23179193</v>
          </cell>
          <cell r="U589">
            <v>1336587</v>
          </cell>
          <cell r="V589">
            <v>3432734</v>
          </cell>
          <cell r="W589">
            <v>6184341</v>
          </cell>
          <cell r="X589">
            <v>8073591</v>
          </cell>
          <cell r="Y589">
            <v>10071737</v>
          </cell>
          <cell r="Z589">
            <v>12805865</v>
          </cell>
          <cell r="AA589">
            <v>15226076</v>
          </cell>
          <cell r="AB589">
            <v>16010894</v>
          </cell>
          <cell r="AC589">
            <v>16333198</v>
          </cell>
          <cell r="AD589">
            <v>18538935</v>
          </cell>
          <cell r="AE589">
            <v>20086265</v>
          </cell>
          <cell r="AF589">
            <v>23204342</v>
          </cell>
        </row>
        <row r="590">
          <cell r="A590" t="str">
            <v>DIST OPS &amp; SUPPORTVariance: Fav/(Unfav)</v>
          </cell>
          <cell r="D590" t="str">
            <v>Variance: Fav/(Unfav)</v>
          </cell>
          <cell r="E590">
            <v>305047</v>
          </cell>
          <cell r="F590">
            <v>-148386</v>
          </cell>
          <cell r="G590">
            <v>-829789</v>
          </cell>
          <cell r="H590">
            <v>-228398</v>
          </cell>
          <cell r="I590">
            <v>-314775</v>
          </cell>
          <cell r="J590">
            <v>-1017207</v>
          </cell>
          <cell r="K590">
            <v>-748924</v>
          </cell>
          <cell r="L590">
            <v>780230</v>
          </cell>
          <cell r="M590">
            <v>1309845</v>
          </cell>
          <cell r="N590">
            <v>-420164</v>
          </cell>
          <cell r="O590">
            <v>125468</v>
          </cell>
          <cell r="P590">
            <v>-1659825</v>
          </cell>
          <cell r="Q590">
            <v>-2846878</v>
          </cell>
          <cell r="R590" t="str">
            <v>Variance: Fav/(Unfav)</v>
          </cell>
          <cell r="S590">
            <v>-2821729</v>
          </cell>
          <cell r="U590">
            <v>305047</v>
          </cell>
          <cell r="V590">
            <v>156661</v>
          </cell>
          <cell r="W590">
            <v>-673128</v>
          </cell>
          <cell r="X590">
            <v>-901526</v>
          </cell>
          <cell r="Y590">
            <v>-1216301</v>
          </cell>
          <cell r="Z590">
            <v>-2233508</v>
          </cell>
          <cell r="AA590">
            <v>-2982432</v>
          </cell>
          <cell r="AB590">
            <v>-2202202</v>
          </cell>
          <cell r="AC590">
            <v>-892357</v>
          </cell>
          <cell r="AD590">
            <v>-1312521</v>
          </cell>
          <cell r="AE590">
            <v>-1187053</v>
          </cell>
          <cell r="AF590">
            <v>-2846878</v>
          </cell>
        </row>
        <row r="591">
          <cell r="A591" t="str">
            <v>TRANSMISSIONBudget:</v>
          </cell>
          <cell r="B591" t="str">
            <v>TRANSMISSION</v>
          </cell>
          <cell r="D591" t="str">
            <v>Budget:</v>
          </cell>
          <cell r="E591">
            <v>3037812</v>
          </cell>
          <cell r="F591">
            <v>3419723</v>
          </cell>
          <cell r="G591">
            <v>4010439</v>
          </cell>
          <cell r="H591">
            <v>4326512</v>
          </cell>
          <cell r="I591">
            <v>4021405</v>
          </cell>
          <cell r="J591">
            <v>4352802</v>
          </cell>
          <cell r="K591">
            <v>2786085</v>
          </cell>
          <cell r="L591">
            <v>1995133</v>
          </cell>
          <cell r="M591">
            <v>1898251</v>
          </cell>
          <cell r="N591">
            <v>1936082</v>
          </cell>
          <cell r="O591">
            <v>1262296</v>
          </cell>
          <cell r="P591">
            <v>1827632</v>
          </cell>
          <cell r="Q591">
            <v>34874172</v>
          </cell>
          <cell r="R591" t="str">
            <v>Budget:</v>
          </cell>
          <cell r="S591">
            <v>34874172</v>
          </cell>
          <cell r="U591">
            <v>3037812</v>
          </cell>
          <cell r="V591">
            <v>6457535</v>
          </cell>
          <cell r="W591">
            <v>10467974</v>
          </cell>
          <cell r="X591">
            <v>14794486</v>
          </cell>
          <cell r="Y591">
            <v>18815891</v>
          </cell>
          <cell r="Z591">
            <v>23168693</v>
          </cell>
          <cell r="AA591">
            <v>25954778</v>
          </cell>
          <cell r="AB591">
            <v>27949911</v>
          </cell>
          <cell r="AC591">
            <v>29848162</v>
          </cell>
          <cell r="AD591">
            <v>31784244</v>
          </cell>
          <cell r="AE591">
            <v>33046540</v>
          </cell>
          <cell r="AF591">
            <v>34874172</v>
          </cell>
        </row>
        <row r="592">
          <cell r="A592" t="str">
            <v>TRANSMISSIONActual:</v>
          </cell>
          <cell r="D592" t="str">
            <v>Actual:</v>
          </cell>
          <cell r="E592">
            <v>5311260</v>
          </cell>
          <cell r="F592">
            <v>3183752</v>
          </cell>
          <cell r="G592">
            <v>4215427</v>
          </cell>
          <cell r="H592">
            <v>3693710</v>
          </cell>
          <cell r="I592">
            <v>3735676</v>
          </cell>
          <cell r="J592">
            <v>3333239</v>
          </cell>
          <cell r="K592">
            <v>2964044</v>
          </cell>
          <cell r="L592">
            <v>1886902</v>
          </cell>
          <cell r="M592">
            <v>482707</v>
          </cell>
          <cell r="N592">
            <v>1696698</v>
          </cell>
          <cell r="O592">
            <v>4977048</v>
          </cell>
          <cell r="P592">
            <v>2550279</v>
          </cell>
          <cell r="Q592">
            <v>38030745</v>
          </cell>
          <cell r="R592" t="str">
            <v>Projection:</v>
          </cell>
          <cell r="S592">
            <v>33834252</v>
          </cell>
          <cell r="U592">
            <v>5311260</v>
          </cell>
          <cell r="V592">
            <v>8495012</v>
          </cell>
          <cell r="W592">
            <v>12710439</v>
          </cell>
          <cell r="X592">
            <v>16404149</v>
          </cell>
          <cell r="Y592">
            <v>20139825</v>
          </cell>
          <cell r="Z592">
            <v>23473064</v>
          </cell>
          <cell r="AA592">
            <v>26437108</v>
          </cell>
          <cell r="AB592">
            <v>28324010</v>
          </cell>
          <cell r="AC592">
            <v>28806717</v>
          </cell>
          <cell r="AD592">
            <v>30503415</v>
          </cell>
          <cell r="AE592">
            <v>35480463</v>
          </cell>
          <cell r="AF592">
            <v>38030742</v>
          </cell>
        </row>
        <row r="593">
          <cell r="A593" t="str">
            <v>TRANSMISSIONVariance: Fav/(Unfav)</v>
          </cell>
          <cell r="D593" t="str">
            <v>Variance: Fav/(Unfav)</v>
          </cell>
          <cell r="E593">
            <v>-2273448</v>
          </cell>
          <cell r="F593">
            <v>235971</v>
          </cell>
          <cell r="G593">
            <v>-204988</v>
          </cell>
          <cell r="H593">
            <v>632802</v>
          </cell>
          <cell r="I593">
            <v>285729</v>
          </cell>
          <cell r="J593">
            <v>1019563</v>
          </cell>
          <cell r="K593">
            <v>-177960</v>
          </cell>
          <cell r="L593">
            <v>108231</v>
          </cell>
          <cell r="M593">
            <v>1415544</v>
          </cell>
          <cell r="N593">
            <v>239383</v>
          </cell>
          <cell r="O593">
            <v>-3714752</v>
          </cell>
          <cell r="P593">
            <v>-722648</v>
          </cell>
          <cell r="Q593">
            <v>-3156572</v>
          </cell>
          <cell r="R593" t="str">
            <v>Variance: Fav/(Unfav)</v>
          </cell>
          <cell r="S593">
            <v>1039920</v>
          </cell>
          <cell r="U593">
            <v>-2273448</v>
          </cell>
          <cell r="V593">
            <v>-2037477</v>
          </cell>
          <cell r="W593">
            <v>-2242465</v>
          </cell>
          <cell r="X593">
            <v>-1609663</v>
          </cell>
          <cell r="Y593">
            <v>-1323934</v>
          </cell>
          <cell r="Z593">
            <v>-304371</v>
          </cell>
          <cell r="AA593">
            <v>-482331</v>
          </cell>
          <cell r="AB593">
            <v>-374100</v>
          </cell>
          <cell r="AC593">
            <v>1041444</v>
          </cell>
          <cell r="AD593">
            <v>1280827</v>
          </cell>
          <cell r="AE593">
            <v>-2433925</v>
          </cell>
          <cell r="AF593">
            <v>-3156573</v>
          </cell>
        </row>
        <row r="594">
          <cell r="A594" t="str">
            <v>TRANSMISSION-FPCBudget:</v>
          </cell>
          <cell r="B594" t="str">
            <v>TRANSMISSION-FPC</v>
          </cell>
          <cell r="D594" t="str">
            <v>Budget: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 t="str">
            <v>Budget: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A595" t="str">
            <v>TRANSMISSION-FPCActual:</v>
          </cell>
          <cell r="D595" t="str">
            <v>Actual: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Projection: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A596" t="str">
            <v>TRANSMISSION-FPCVariance: Fav/(Unfav)</v>
          </cell>
          <cell r="D596" t="str">
            <v>Variance: Fav/(Unfav)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 t="str">
            <v>Variance: Fav/(Unfav)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CTE PROJECT MANAGEMENTBudget:</v>
          </cell>
          <cell r="B597" t="str">
            <v>CTE PROJECT MANAGEMENT</v>
          </cell>
          <cell r="D597" t="str">
            <v>Budget:</v>
          </cell>
          <cell r="E597">
            <v>1831078</v>
          </cell>
          <cell r="F597">
            <v>1999374</v>
          </cell>
          <cell r="G597">
            <v>2018183</v>
          </cell>
          <cell r="H597">
            <v>1936988</v>
          </cell>
          <cell r="I597">
            <v>1899208</v>
          </cell>
          <cell r="J597">
            <v>1710859</v>
          </cell>
          <cell r="K597">
            <v>1098695</v>
          </cell>
          <cell r="L597">
            <v>799479</v>
          </cell>
          <cell r="M597">
            <v>775486</v>
          </cell>
          <cell r="N597">
            <v>420566</v>
          </cell>
          <cell r="O597">
            <v>345453</v>
          </cell>
          <cell r="P597">
            <v>346659</v>
          </cell>
          <cell r="Q597">
            <v>15182029</v>
          </cell>
          <cell r="R597" t="str">
            <v>Budget:</v>
          </cell>
          <cell r="S597">
            <v>15182029</v>
          </cell>
          <cell r="U597">
            <v>1831078</v>
          </cell>
          <cell r="V597">
            <v>3830452</v>
          </cell>
          <cell r="W597">
            <v>5848635</v>
          </cell>
          <cell r="X597">
            <v>7785623</v>
          </cell>
          <cell r="Y597">
            <v>9684831</v>
          </cell>
          <cell r="Z597">
            <v>11395690</v>
          </cell>
          <cell r="AA597">
            <v>12494385</v>
          </cell>
          <cell r="AB597">
            <v>13293864</v>
          </cell>
          <cell r="AC597">
            <v>14069350</v>
          </cell>
          <cell r="AD597">
            <v>14489916</v>
          </cell>
          <cell r="AE597">
            <v>14835369</v>
          </cell>
          <cell r="AF597">
            <v>15182028</v>
          </cell>
        </row>
        <row r="598">
          <cell r="A598" t="str">
            <v>CTE PROJECT MANAGEMENTActual:</v>
          </cell>
          <cell r="D598" t="str">
            <v>Actual:</v>
          </cell>
          <cell r="E598">
            <v>950365</v>
          </cell>
          <cell r="F598">
            <v>1223240</v>
          </cell>
          <cell r="G598">
            <v>2989587</v>
          </cell>
          <cell r="H598">
            <v>1787648</v>
          </cell>
          <cell r="I598">
            <v>1710997</v>
          </cell>
          <cell r="J598">
            <v>1106052</v>
          </cell>
          <cell r="K598">
            <v>829661</v>
          </cell>
          <cell r="L598">
            <v>223048</v>
          </cell>
          <cell r="M598">
            <v>16760</v>
          </cell>
          <cell r="N598">
            <v>272945</v>
          </cell>
          <cell r="O598">
            <v>539598</v>
          </cell>
          <cell r="P598">
            <v>458185</v>
          </cell>
          <cell r="Q598">
            <v>12108088</v>
          </cell>
          <cell r="R598" t="str">
            <v>Projection:</v>
          </cell>
          <cell r="S598">
            <v>13887409</v>
          </cell>
          <cell r="U598">
            <v>950365</v>
          </cell>
          <cell r="V598">
            <v>2173605</v>
          </cell>
          <cell r="W598">
            <v>5163192</v>
          </cell>
          <cell r="X598">
            <v>6950840</v>
          </cell>
          <cell r="Y598">
            <v>8661837</v>
          </cell>
          <cell r="Z598">
            <v>9767889</v>
          </cell>
          <cell r="AA598">
            <v>10597550</v>
          </cell>
          <cell r="AB598">
            <v>10820598</v>
          </cell>
          <cell r="AC598">
            <v>10837358</v>
          </cell>
          <cell r="AD598">
            <v>11110303</v>
          </cell>
          <cell r="AE598">
            <v>11649901</v>
          </cell>
          <cell r="AF598">
            <v>12108086</v>
          </cell>
        </row>
        <row r="599">
          <cell r="A599" t="str">
            <v>CTE PROJECT MANAGEMENTVariance: Fav/(Unfav)</v>
          </cell>
          <cell r="D599" t="str">
            <v>Variance: Fav/(Unfav)</v>
          </cell>
          <cell r="E599">
            <v>880713</v>
          </cell>
          <cell r="F599">
            <v>776134</v>
          </cell>
          <cell r="G599">
            <v>-971403</v>
          </cell>
          <cell r="H599">
            <v>149340</v>
          </cell>
          <cell r="I599">
            <v>188211</v>
          </cell>
          <cell r="J599">
            <v>604806</v>
          </cell>
          <cell r="K599">
            <v>269034</v>
          </cell>
          <cell r="L599">
            <v>576432</v>
          </cell>
          <cell r="M599">
            <v>758726</v>
          </cell>
          <cell r="N599">
            <v>147621</v>
          </cell>
          <cell r="O599">
            <v>-194145</v>
          </cell>
          <cell r="P599">
            <v>-111526</v>
          </cell>
          <cell r="Q599">
            <v>3073942</v>
          </cell>
          <cell r="R599" t="str">
            <v>Variance: Fav/(Unfav)</v>
          </cell>
          <cell r="S599">
            <v>1294620</v>
          </cell>
          <cell r="U599">
            <v>880713</v>
          </cell>
          <cell r="V599">
            <v>1656847</v>
          </cell>
          <cell r="W599">
            <v>685444</v>
          </cell>
          <cell r="X599">
            <v>834784</v>
          </cell>
          <cell r="Y599">
            <v>1022995</v>
          </cell>
          <cell r="Z599">
            <v>1627801</v>
          </cell>
          <cell r="AA599">
            <v>1896835</v>
          </cell>
          <cell r="AB599">
            <v>2473267</v>
          </cell>
          <cell r="AC599">
            <v>3231993</v>
          </cell>
          <cell r="AD599">
            <v>3379614</v>
          </cell>
          <cell r="AE599">
            <v>3185469</v>
          </cell>
          <cell r="AF599">
            <v>3073943</v>
          </cell>
        </row>
        <row r="600">
          <cell r="A600" t="str">
            <v>ENERGY DELIVERY ADMINBudget:</v>
          </cell>
          <cell r="B600" t="str">
            <v>ENERGY DELIVERY ADMIN</v>
          </cell>
          <cell r="D600" t="str">
            <v>Budget:</v>
          </cell>
          <cell r="E600">
            <v>2186858</v>
          </cell>
          <cell r="F600">
            <v>882146</v>
          </cell>
          <cell r="G600">
            <v>2249457</v>
          </cell>
          <cell r="H600">
            <v>2014665</v>
          </cell>
          <cell r="I600">
            <v>884032</v>
          </cell>
          <cell r="J600">
            <v>835183</v>
          </cell>
          <cell r="K600">
            <v>697429</v>
          </cell>
          <cell r="L600">
            <v>485469</v>
          </cell>
          <cell r="M600">
            <v>282228</v>
          </cell>
          <cell r="N600">
            <v>752562</v>
          </cell>
          <cell r="O600">
            <v>596722</v>
          </cell>
          <cell r="P600">
            <v>535998</v>
          </cell>
          <cell r="Q600">
            <v>12402748</v>
          </cell>
          <cell r="R600" t="str">
            <v>Budget:</v>
          </cell>
          <cell r="S600">
            <v>12402748</v>
          </cell>
          <cell r="U600">
            <v>2186858</v>
          </cell>
          <cell r="V600">
            <v>3069004</v>
          </cell>
          <cell r="W600">
            <v>5318461</v>
          </cell>
          <cell r="X600">
            <v>7333126</v>
          </cell>
          <cell r="Y600">
            <v>8217158</v>
          </cell>
          <cell r="Z600">
            <v>9052341</v>
          </cell>
          <cell r="AA600">
            <v>9749770</v>
          </cell>
          <cell r="AB600">
            <v>10235239</v>
          </cell>
          <cell r="AC600">
            <v>10517467</v>
          </cell>
          <cell r="AD600">
            <v>11270029</v>
          </cell>
          <cell r="AE600">
            <v>11866751</v>
          </cell>
          <cell r="AF600">
            <v>12402749</v>
          </cell>
        </row>
        <row r="601">
          <cell r="A601" t="str">
            <v>ENERGY DELIVERY ADMINActual:</v>
          </cell>
          <cell r="D601" t="str">
            <v>Actual:</v>
          </cell>
          <cell r="E601">
            <v>1926294</v>
          </cell>
          <cell r="F601">
            <v>492335</v>
          </cell>
          <cell r="G601">
            <v>2046755</v>
          </cell>
          <cell r="H601">
            <v>2073390</v>
          </cell>
          <cell r="I601">
            <v>1246630</v>
          </cell>
          <cell r="J601">
            <v>478660</v>
          </cell>
          <cell r="K601">
            <v>665927</v>
          </cell>
          <cell r="L601">
            <v>276129</v>
          </cell>
          <cell r="M601">
            <v>319073</v>
          </cell>
          <cell r="N601">
            <v>134085</v>
          </cell>
          <cell r="O601">
            <v>597515</v>
          </cell>
          <cell r="P601">
            <v>3398915</v>
          </cell>
          <cell r="Q601">
            <v>13655707</v>
          </cell>
          <cell r="R601" t="str">
            <v>Projection:</v>
          </cell>
          <cell r="S601">
            <v>10970539</v>
          </cell>
          <cell r="U601">
            <v>1926294</v>
          </cell>
          <cell r="V601">
            <v>2418629</v>
          </cell>
          <cell r="W601">
            <v>4465384</v>
          </cell>
          <cell r="X601">
            <v>6538774</v>
          </cell>
          <cell r="Y601">
            <v>7785404</v>
          </cell>
          <cell r="Z601">
            <v>8264064</v>
          </cell>
          <cell r="AA601">
            <v>8929991</v>
          </cell>
          <cell r="AB601">
            <v>9206120</v>
          </cell>
          <cell r="AC601">
            <v>9525193</v>
          </cell>
          <cell r="AD601">
            <v>9659278</v>
          </cell>
          <cell r="AE601">
            <v>10256793</v>
          </cell>
          <cell r="AF601">
            <v>13655708</v>
          </cell>
        </row>
        <row r="602">
          <cell r="A602" t="str">
            <v>ENERGY DELIVERY ADMINVariance: Fav/(Unfav)</v>
          </cell>
          <cell r="D602" t="str">
            <v>Variance: Fav/(Unfav)</v>
          </cell>
          <cell r="E602">
            <v>260564</v>
          </cell>
          <cell r="F602">
            <v>389811</v>
          </cell>
          <cell r="G602">
            <v>202702</v>
          </cell>
          <cell r="H602">
            <v>-58725</v>
          </cell>
          <cell r="I602">
            <v>-362598</v>
          </cell>
          <cell r="J602">
            <v>356523</v>
          </cell>
          <cell r="K602">
            <v>31502</v>
          </cell>
          <cell r="L602">
            <v>209340</v>
          </cell>
          <cell r="M602">
            <v>-36845</v>
          </cell>
          <cell r="N602">
            <v>618477</v>
          </cell>
          <cell r="O602">
            <v>-793</v>
          </cell>
          <cell r="P602">
            <v>-2862917</v>
          </cell>
          <cell r="Q602">
            <v>-1252959</v>
          </cell>
          <cell r="R602" t="str">
            <v>Variance: Fav/(Unfav)</v>
          </cell>
          <cell r="S602">
            <v>1432209</v>
          </cell>
          <cell r="U602">
            <v>260564</v>
          </cell>
          <cell r="V602">
            <v>650375</v>
          </cell>
          <cell r="W602">
            <v>853077</v>
          </cell>
          <cell r="X602">
            <v>794352</v>
          </cell>
          <cell r="Y602">
            <v>431754</v>
          </cell>
          <cell r="Z602">
            <v>788277</v>
          </cell>
          <cell r="AA602">
            <v>819779</v>
          </cell>
          <cell r="AB602">
            <v>1029119</v>
          </cell>
          <cell r="AC602">
            <v>992274</v>
          </cell>
          <cell r="AD602">
            <v>1610751</v>
          </cell>
          <cell r="AE602">
            <v>1609958</v>
          </cell>
          <cell r="AF602">
            <v>-1252959</v>
          </cell>
        </row>
        <row r="603">
          <cell r="A603" t="str">
            <v>ENERGY DELIVERY SERVICESBudget:</v>
          </cell>
          <cell r="B603" t="str">
            <v>ENERGY DELIVERY SERVICES</v>
          </cell>
          <cell r="D603" t="str">
            <v>Budget:</v>
          </cell>
          <cell r="E603">
            <v>15409</v>
          </cell>
          <cell r="F603">
            <v>15409</v>
          </cell>
          <cell r="G603">
            <v>15409</v>
          </cell>
          <cell r="H603">
            <v>15409</v>
          </cell>
          <cell r="I603">
            <v>15409</v>
          </cell>
          <cell r="J603">
            <v>15409</v>
          </cell>
          <cell r="K603">
            <v>15409</v>
          </cell>
          <cell r="L603">
            <v>15409</v>
          </cell>
          <cell r="M603">
            <v>15409</v>
          </cell>
          <cell r="N603">
            <v>15409</v>
          </cell>
          <cell r="O603">
            <v>15409</v>
          </cell>
          <cell r="P603">
            <v>15409</v>
          </cell>
          <cell r="Q603">
            <v>184908</v>
          </cell>
          <cell r="R603" t="str">
            <v>Budget:</v>
          </cell>
          <cell r="S603">
            <v>184908</v>
          </cell>
          <cell r="U603">
            <v>15409</v>
          </cell>
          <cell r="V603">
            <v>30818</v>
          </cell>
          <cell r="W603">
            <v>46227</v>
          </cell>
          <cell r="X603">
            <v>61636</v>
          </cell>
          <cell r="Y603">
            <v>77045</v>
          </cell>
          <cell r="Z603">
            <v>92454</v>
          </cell>
          <cell r="AA603">
            <v>107863</v>
          </cell>
          <cell r="AB603">
            <v>123272</v>
          </cell>
          <cell r="AC603">
            <v>138681</v>
          </cell>
          <cell r="AD603">
            <v>154090</v>
          </cell>
          <cell r="AE603">
            <v>169499</v>
          </cell>
          <cell r="AF603">
            <v>184908</v>
          </cell>
        </row>
        <row r="604">
          <cell r="A604" t="str">
            <v>ENERGY DELIVERY SERVICESActual:</v>
          </cell>
          <cell r="D604" t="str">
            <v>Actual:</v>
          </cell>
          <cell r="E604">
            <v>0</v>
          </cell>
          <cell r="F604">
            <v>0</v>
          </cell>
          <cell r="G604">
            <v>14500</v>
          </cell>
          <cell r="H604">
            <v>0</v>
          </cell>
          <cell r="I604">
            <v>0</v>
          </cell>
          <cell r="J604">
            <v>42179</v>
          </cell>
          <cell r="K604">
            <v>0</v>
          </cell>
          <cell r="L604">
            <v>4912</v>
          </cell>
          <cell r="M604">
            <v>0</v>
          </cell>
          <cell r="N604">
            <v>0</v>
          </cell>
          <cell r="O604">
            <v>554</v>
          </cell>
          <cell r="P604">
            <v>43448</v>
          </cell>
          <cell r="Q604">
            <v>105591</v>
          </cell>
          <cell r="R604" t="str">
            <v>Projection:</v>
          </cell>
          <cell r="S604">
            <v>184908</v>
          </cell>
          <cell r="U604">
            <v>0</v>
          </cell>
          <cell r="V604">
            <v>0</v>
          </cell>
          <cell r="W604">
            <v>14500</v>
          </cell>
          <cell r="X604">
            <v>14500</v>
          </cell>
          <cell r="Y604">
            <v>14500</v>
          </cell>
          <cell r="Z604">
            <v>56679</v>
          </cell>
          <cell r="AA604">
            <v>56679</v>
          </cell>
          <cell r="AB604">
            <v>61591</v>
          </cell>
          <cell r="AC604">
            <v>61591</v>
          </cell>
          <cell r="AD604">
            <v>61591</v>
          </cell>
          <cell r="AE604">
            <v>62145</v>
          </cell>
          <cell r="AF604">
            <v>105593</v>
          </cell>
        </row>
        <row r="605">
          <cell r="A605" t="str">
            <v>ENERGY DELIVERY SERVICESVariance: Fav/(Unfav)</v>
          </cell>
          <cell r="D605" t="str">
            <v>Variance: Fav/(Unfav)</v>
          </cell>
          <cell r="E605">
            <v>15409</v>
          </cell>
          <cell r="F605">
            <v>15409</v>
          </cell>
          <cell r="G605">
            <v>909</v>
          </cell>
          <cell r="H605">
            <v>15409</v>
          </cell>
          <cell r="I605">
            <v>15409</v>
          </cell>
          <cell r="J605">
            <v>-26770</v>
          </cell>
          <cell r="K605">
            <v>15409</v>
          </cell>
          <cell r="L605">
            <v>10497</v>
          </cell>
          <cell r="M605">
            <v>15409</v>
          </cell>
          <cell r="N605">
            <v>15409</v>
          </cell>
          <cell r="O605">
            <v>14855</v>
          </cell>
          <cell r="P605">
            <v>-28039</v>
          </cell>
          <cell r="Q605">
            <v>79316</v>
          </cell>
          <cell r="R605" t="str">
            <v>Variance: Fav/(Unfav)</v>
          </cell>
          <cell r="S605">
            <v>0</v>
          </cell>
          <cell r="U605">
            <v>15409</v>
          </cell>
          <cell r="V605">
            <v>30818</v>
          </cell>
          <cell r="W605">
            <v>31727</v>
          </cell>
          <cell r="X605">
            <v>47136</v>
          </cell>
          <cell r="Y605">
            <v>62545</v>
          </cell>
          <cell r="Z605">
            <v>35775</v>
          </cell>
          <cell r="AA605">
            <v>51184</v>
          </cell>
          <cell r="AB605">
            <v>61681</v>
          </cell>
          <cell r="AC605">
            <v>77090</v>
          </cell>
          <cell r="AD605">
            <v>92499</v>
          </cell>
          <cell r="AE605">
            <v>107354</v>
          </cell>
          <cell r="AF605">
            <v>79315</v>
          </cell>
        </row>
        <row r="606">
          <cell r="A606" t="str">
            <v>FPC - EDBudget:</v>
          </cell>
          <cell r="B606" t="str">
            <v>FPC - ED</v>
          </cell>
          <cell r="D606" t="str">
            <v>Budget: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Budget:</v>
          </cell>
          <cell r="S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A607" t="str">
            <v>FPC - EDActual:</v>
          </cell>
          <cell r="D607" t="str">
            <v>Actual: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Projection: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A608" t="str">
            <v>FPC - EDVariance: Fav/(Unfav)</v>
          </cell>
          <cell r="D608" t="str">
            <v>Variance: Fav/(Unfav)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Variance: Fav/(Unfav)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19">
          <cell r="A619" t="str">
            <v>NORTH CENTRAL REGIONBudget:</v>
          </cell>
          <cell r="B619" t="str">
            <v>NORTH CENTRAL REGION</v>
          </cell>
          <cell r="C619" t="str">
            <v>Grow</v>
          </cell>
          <cell r="D619" t="str">
            <v>Budget: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Budget:</v>
          </cell>
          <cell r="S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NORTH CENTRAL REGIONActual:</v>
          </cell>
          <cell r="D620" t="str">
            <v>Actual: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Projection:</v>
          </cell>
          <cell r="S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A621" t="str">
            <v>NORTH CENTRAL REGIONVariance: Fav/(Unfav)</v>
          </cell>
          <cell r="D621" t="str">
            <v>Variance: Fav/(Unfav)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 t="str">
            <v>Variance: Fav/(Unfav)</v>
          </cell>
          <cell r="S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A622" t="str">
            <v>SOUTH CENTRAL REGIONBudget:</v>
          </cell>
          <cell r="B622" t="str">
            <v>SOUTH CENTRAL REGION</v>
          </cell>
          <cell r="D622" t="str">
            <v>Budget: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 t="str">
            <v>Budget: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SOUTH CENTRAL REGIONActual:</v>
          </cell>
          <cell r="D623" t="str">
            <v>Actual: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Projection:</v>
          </cell>
          <cell r="S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SOUTH CENTRAL REGIONVariance: Fav/(Unfav)</v>
          </cell>
          <cell r="D624" t="str">
            <v>Variance: Fav/(Unfav)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Variance: Fav/(Unfav)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NORTH COASTAL REGIONBudget:</v>
          </cell>
          <cell r="B625" t="str">
            <v>NORTH COASTAL REGION</v>
          </cell>
          <cell r="D625" t="str">
            <v>Budget: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Budget: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NORTH COASTAL REGIONActual:</v>
          </cell>
          <cell r="D626" t="str">
            <v>Actual: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Projection:</v>
          </cell>
          <cell r="S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A627" t="str">
            <v>NORTH COASTAL REGIONVariance: Fav/(Unfav)</v>
          </cell>
          <cell r="D627" t="str">
            <v>Variance: Fav/(Unfav)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Variance: Fav/(Unfav)</v>
          </cell>
          <cell r="S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A628" t="str">
            <v>SOUTH COASTAL REGIONBudget:</v>
          </cell>
          <cell r="B628" t="str">
            <v>SOUTH COASTAL REGION</v>
          </cell>
          <cell r="D628" t="str">
            <v>Budget: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 t="str">
            <v>Budget:</v>
          </cell>
          <cell r="S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SOUTH COASTAL REGIONActual:</v>
          </cell>
          <cell r="D629" t="str">
            <v>Actual: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Projection: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A630" t="str">
            <v>SOUTH COASTAL REGIONVariance: Fav/(Unfav)</v>
          </cell>
          <cell r="D630" t="str">
            <v>Variance: Fav/(Unfav)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 t="str">
            <v>Variance: Fav/(Unfav)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A631" t="str">
            <v>DIST OPS &amp; SUPPORTBudget:</v>
          </cell>
          <cell r="B631" t="str">
            <v>DIST OPS &amp; SUPPORT</v>
          </cell>
          <cell r="D631" t="str">
            <v>Budget: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Budget: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DIST OPS &amp; SUPPORTActual:</v>
          </cell>
          <cell r="D632" t="str">
            <v>Actual: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 t="str">
            <v>Projection: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A633" t="str">
            <v>DIST OPS &amp; SUPPORTVariance: Fav/(Unfav)</v>
          </cell>
          <cell r="D633" t="str">
            <v>Variance: Fav/(Unfav)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Variance: Fav/(Unfav)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TRANSMISSIONBudget:</v>
          </cell>
          <cell r="B634" t="str">
            <v>TRANSMISSION</v>
          </cell>
          <cell r="D634" t="str">
            <v>Budget: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Budget: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A635" t="str">
            <v>TRANSMISSIONActual:</v>
          </cell>
          <cell r="D635" t="str">
            <v>Actual: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Projection: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A636" t="str">
            <v>TRANSMISSIONVariance: Fav/(Unfav)</v>
          </cell>
          <cell r="D636" t="str">
            <v>Variance: Fav/(Unfav)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Variance: Fav/(Unfav)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CTE PROJECT MANAGEMENTBudget:</v>
          </cell>
          <cell r="B637" t="str">
            <v>CTE PROJECT MANAGEMENT</v>
          </cell>
          <cell r="D637" t="str">
            <v>Budget: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Budget: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CTE PROJECT MANAGEMENTActual:</v>
          </cell>
          <cell r="D638" t="str">
            <v>Actual: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Projection: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A639" t="str">
            <v>CTE PROJECT MANAGEMENTVariance: Fav/(Unfav)</v>
          </cell>
          <cell r="D639" t="str">
            <v>Variance: Fav/(Unfav)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Variance: Fav/(Unfav)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A640" t="str">
            <v>ENERGY DELIVERY ADMINBudget:</v>
          </cell>
          <cell r="B640" t="str">
            <v>ENERGY DELIVERY ADMIN</v>
          </cell>
          <cell r="D640" t="str">
            <v>Budget: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Budget: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A641" t="str">
            <v>ENERGY DELIVERY ADMINActual:</v>
          </cell>
          <cell r="D641" t="str">
            <v>Actual: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Projection: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ENERGY DELIVERY ADMINVariance: Fav/(Unfav)</v>
          </cell>
          <cell r="D642" t="str">
            <v>Variance: Fav/(Unfav)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Variance: Fav/(Unfav)</v>
          </cell>
          <cell r="S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ENERGY DELIVERY SERVICESBudget:</v>
          </cell>
          <cell r="B643" t="str">
            <v>ENERGY DELIVERY SERVICES</v>
          </cell>
          <cell r="D643" t="str">
            <v>Budget: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Budget:</v>
          </cell>
          <cell r="S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ENERGY DELIVERY SERVICESActual:</v>
          </cell>
          <cell r="D644" t="str">
            <v>Actual: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 t="str">
            <v>Projection:</v>
          </cell>
          <cell r="S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ENERGY DELIVERY SERVICESVariance: Fav/(Unfav)</v>
          </cell>
          <cell r="D645" t="str">
            <v>Variance: Fav/(Unfav)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 t="str">
            <v>Variance: Fav/(Unfav)</v>
          </cell>
          <cell r="S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ED MANAGER BUSINESS OPERATIONSBudget:</v>
          </cell>
          <cell r="B646" t="str">
            <v>ED MANAGER BUSINESS OPERATIONS</v>
          </cell>
          <cell r="D646" t="str">
            <v>Budget: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Budget: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ED MANAGER BUSINESS OPERATIONSActual:</v>
          </cell>
          <cell r="D647" t="str">
            <v>Actual: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Projection:</v>
          </cell>
          <cell r="S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ED MANAGER BUSINESS OPERATIONSVariance: Fav/(Unfav)</v>
          </cell>
          <cell r="D648" t="str">
            <v>Variance: Fav/(Unfav)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Variance: Fav/(Unfav)</v>
          </cell>
          <cell r="S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53">
          <cell r="A653" t="str">
            <v>NORTH CENTRAL REGIONBudget:</v>
          </cell>
          <cell r="B653" t="str">
            <v>NORTH CENTRAL REGION</v>
          </cell>
          <cell r="C653" t="str">
            <v>Maintain</v>
          </cell>
          <cell r="D653" t="str">
            <v>Budget: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 t="str">
            <v>Budget:</v>
          </cell>
          <cell r="S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NORTH CENTRAL REGIONActual:</v>
          </cell>
          <cell r="D654" t="str">
            <v>Actual: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Projection: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NORTH CENTRAL REGIONVariance: Fav/(Unfav)</v>
          </cell>
          <cell r="D655" t="str">
            <v>Variance: Fav/(Unfav)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 t="str">
            <v>Variance: Fav/(Unfav)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SOUTH CENTRAL REGIONBudget:</v>
          </cell>
          <cell r="B656" t="str">
            <v>SOUTH CENTRAL REGION</v>
          </cell>
          <cell r="D656" t="str">
            <v>Budget: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 t="str">
            <v>Budget: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SOUTH CENTRAL REGIONActual:</v>
          </cell>
          <cell r="D657" t="str">
            <v>Actual: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 t="str">
            <v>Projection: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SOUTH CENTRAL REGIONVariance: Fav/(Unfav)</v>
          </cell>
          <cell r="D658" t="str">
            <v>Variance: Fav/(Unfav)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 t="str">
            <v>Variance: Fav/(Unfav)</v>
          </cell>
          <cell r="S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NORTH COASTAL REGIONBudget:</v>
          </cell>
          <cell r="B659" t="str">
            <v>NORTH COASTAL REGION</v>
          </cell>
          <cell r="D659" t="str">
            <v>Budget: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 t="str">
            <v>Budget:</v>
          </cell>
          <cell r="S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NORTH COASTAL REGIONActual:</v>
          </cell>
          <cell r="D660" t="str">
            <v>Actual: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Projection: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NORTH COASTAL REGIONVariance: Fav/(Unfav)</v>
          </cell>
          <cell r="D661" t="str">
            <v>Variance: Fav/(Unfav)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Variance: Fav/(Unfav)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SOUTH COASTAL REGIONBudget:</v>
          </cell>
          <cell r="B662" t="str">
            <v>SOUTH COASTAL REGION</v>
          </cell>
          <cell r="D662" t="str">
            <v>Budget: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 t="str">
            <v>Budget: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SOUTH COASTAL REGIONActual:</v>
          </cell>
          <cell r="D663" t="str">
            <v>Actual: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 t="str">
            <v>Projection: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A664" t="str">
            <v>SOUTH COASTAL REGIONVariance: Fav/(Unfav)</v>
          </cell>
          <cell r="D664" t="str">
            <v>Variance: Fav/(Unfav)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Variance: Fav/(Unfav)</v>
          </cell>
          <cell r="S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</row>
        <row r="665">
          <cell r="A665" t="str">
            <v>DIST OPS &amp; SUPPORTBudget:</v>
          </cell>
          <cell r="B665" t="str">
            <v>DIST OPS &amp; SUPPORT</v>
          </cell>
          <cell r="D665" t="str">
            <v>Budget: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 t="str">
            <v>Budget: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</row>
        <row r="666">
          <cell r="A666" t="str">
            <v>DIST OPS &amp; SUPPORTActual:</v>
          </cell>
          <cell r="D666" t="str">
            <v>Actual: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 t="str">
            <v>Projection: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</row>
        <row r="667">
          <cell r="A667" t="str">
            <v>DIST OPS &amp; SUPPORTVariance: Fav/(Unfav)</v>
          </cell>
          <cell r="D667" t="str">
            <v>Variance: Fav/(Unfav)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 t="str">
            <v>Variance: Fav/(Unfav)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A668" t="str">
            <v>TRANSMISSIONBudget:</v>
          </cell>
          <cell r="B668" t="str">
            <v>TRANSMISSION</v>
          </cell>
          <cell r="D668" t="str">
            <v>Budget: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 t="str">
            <v>Budget: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A669" t="str">
            <v>TRANSMISSIONActual:</v>
          </cell>
          <cell r="D669" t="str">
            <v>Actual: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 t="str">
            <v>Projection:</v>
          </cell>
          <cell r="S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A670" t="str">
            <v>TRANSMISSIONVariance: Fav/(Unfav)</v>
          </cell>
          <cell r="D670" t="str">
            <v>Variance: Fav/(Unfav)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 t="str">
            <v>Variance: Fav/(Unfav)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A671" t="str">
            <v>CTE PROJECT MANAGEMENTBudget:</v>
          </cell>
          <cell r="B671" t="str">
            <v>CTE PROJECT MANAGEMENT</v>
          </cell>
          <cell r="D671" t="str">
            <v>Budget: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 t="str">
            <v>Budget: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A672" t="str">
            <v>CTE PROJECT MANAGEMENTActual:</v>
          </cell>
          <cell r="D672" t="str">
            <v>Actual: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 t="str">
            <v>Projection: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CTE PROJECT MANAGEMENTVariance: Fav/(Unfav)</v>
          </cell>
          <cell r="D673" t="str">
            <v>Variance: Fav/(Unfav)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Variance: Fav/(Unfav)</v>
          </cell>
          <cell r="S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ENERGY DELIVERY ADMINBudget:</v>
          </cell>
          <cell r="B674" t="str">
            <v>ENERGY DELIVERY ADMIN</v>
          </cell>
          <cell r="D674" t="str">
            <v>Budget: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Budget:</v>
          </cell>
          <cell r="S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ENERGY DELIVERY ADMINActual:</v>
          </cell>
          <cell r="D675" t="str">
            <v>Actual: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Projection: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ENERGY DELIVERY ADMINVariance: Fav/(Unfav)</v>
          </cell>
          <cell r="D676" t="str">
            <v>Variance: Fav/(Unfav)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Variance: Fav/(Unfav)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ENERGY DELIVERY SERVICESBudget:</v>
          </cell>
          <cell r="B677" t="str">
            <v>ENERGY DELIVERY SERVICES</v>
          </cell>
          <cell r="D677" t="str">
            <v>Budget: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 t="str">
            <v>Budget: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A678" t="str">
            <v>ENERGY DELIVERY SERVICESActual:</v>
          </cell>
          <cell r="D678" t="str">
            <v>Actual: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 t="str">
            <v>Projection: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ENERGY DELIVERY SERVICESVariance: Fav/(Unfav)</v>
          </cell>
          <cell r="D679" t="str">
            <v>Variance: Fav/(Unfav)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Variance: Fav/(Unfav)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Budget:</v>
          </cell>
          <cell r="B680" t="str">
            <v>ENERGY DELIVERY SERVICES</v>
          </cell>
          <cell r="D680" t="str">
            <v>Budget: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 t="str">
            <v>Budget:</v>
          </cell>
          <cell r="S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1">
          <cell r="A681" t="str">
            <v>Actual:</v>
          </cell>
          <cell r="D681" t="str">
            <v>Actual: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 t="str">
            <v>Projection:</v>
          </cell>
          <cell r="S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A682" t="str">
            <v>Variance: Fav/(Unfav)</v>
          </cell>
          <cell r="C682" t="str">
            <v>Maintain</v>
          </cell>
          <cell r="D682" t="str">
            <v>Variance: Fav/(Unfav)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Variance: Fav/(Unfav)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D683" t="str">
            <v>Budget: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 t="str">
            <v>Budget: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 t="str">
            <v>Grand</v>
          </cell>
          <cell r="D684" t="str">
            <v>Budget: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Budget:</v>
          </cell>
          <cell r="S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 t="str">
            <v>Total</v>
          </cell>
          <cell r="C685" t="str">
            <v>Maintain</v>
          </cell>
          <cell r="D685" t="str">
            <v>Actual: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 t="str">
            <v>Projection:</v>
          </cell>
          <cell r="S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D686" t="str">
            <v>Variance: Fav/(Unfav)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 t="str">
            <v>Variance: Fav/(Unfav)</v>
          </cell>
          <cell r="S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 t="str">
            <v>Grand</v>
          </cell>
          <cell r="D687" t="str">
            <v>Budget: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Budget:</v>
          </cell>
          <cell r="S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 t="str">
            <v>Total</v>
          </cell>
          <cell r="D688" t="str">
            <v>Actual: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 t="str">
            <v>Projection:</v>
          </cell>
          <cell r="S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D689" t="str">
            <v>Variance: Fav/(Unfav)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 t="str">
            <v>Variance: Fav/(Unfav)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3">
          <cell r="A693" t="str">
            <v>TRANSMISSIONBudget:</v>
          </cell>
          <cell r="B693" t="str">
            <v>60501S</v>
          </cell>
          <cell r="C693" t="str">
            <v>TRANSMISSION</v>
          </cell>
          <cell r="D693" t="str">
            <v>Budget:</v>
          </cell>
          <cell r="E693">
            <v>933468</v>
          </cell>
          <cell r="F693">
            <v>1284080</v>
          </cell>
          <cell r="G693">
            <v>1844764</v>
          </cell>
          <cell r="H693">
            <v>2285761</v>
          </cell>
          <cell r="I693">
            <v>2320971</v>
          </cell>
          <cell r="J693">
            <v>2247899</v>
          </cell>
          <cell r="K693">
            <v>739077</v>
          </cell>
          <cell r="L693">
            <v>469526</v>
          </cell>
          <cell r="M693">
            <v>454380</v>
          </cell>
          <cell r="N693">
            <v>453138</v>
          </cell>
          <cell r="O693">
            <v>240332</v>
          </cell>
          <cell r="P693">
            <v>9894</v>
          </cell>
          <cell r="Q693">
            <v>13283289</v>
          </cell>
          <cell r="R693" t="str">
            <v>Budget:</v>
          </cell>
          <cell r="S693">
            <v>13283289</v>
          </cell>
          <cell r="U693">
            <v>933468</v>
          </cell>
          <cell r="V693">
            <v>2217548</v>
          </cell>
          <cell r="W693">
            <v>4062312</v>
          </cell>
          <cell r="X693">
            <v>6348073</v>
          </cell>
          <cell r="Y693">
            <v>8669044</v>
          </cell>
          <cell r="Z693">
            <v>10916943</v>
          </cell>
          <cell r="AA693">
            <v>11656020</v>
          </cell>
          <cell r="AB693">
            <v>12125546</v>
          </cell>
          <cell r="AC693">
            <v>12579926</v>
          </cell>
          <cell r="AD693">
            <v>13033064</v>
          </cell>
          <cell r="AE693">
            <v>13273396</v>
          </cell>
          <cell r="AF693">
            <v>13283290</v>
          </cell>
        </row>
        <row r="694">
          <cell r="A694" t="str">
            <v>TRANSMISSIONActual:</v>
          </cell>
          <cell r="D694" t="str">
            <v>Actual:</v>
          </cell>
          <cell r="E694">
            <v>3654779</v>
          </cell>
          <cell r="F694">
            <v>374832</v>
          </cell>
          <cell r="G694">
            <v>1793509</v>
          </cell>
          <cell r="H694">
            <v>1397059</v>
          </cell>
          <cell r="I694">
            <v>1222138</v>
          </cell>
          <cell r="J694">
            <v>651512</v>
          </cell>
          <cell r="K694">
            <v>591447</v>
          </cell>
          <cell r="L694">
            <v>247478</v>
          </cell>
          <cell r="M694">
            <v>127524</v>
          </cell>
          <cell r="N694">
            <v>655600</v>
          </cell>
          <cell r="O694">
            <v>710888</v>
          </cell>
          <cell r="P694">
            <v>236095</v>
          </cell>
          <cell r="Q694">
            <v>11662862</v>
          </cell>
          <cell r="R694" t="str">
            <v>Projection:</v>
          </cell>
          <cell r="S694">
            <v>11305221</v>
          </cell>
          <cell r="U694">
            <v>3654779</v>
          </cell>
          <cell r="V694">
            <v>4029611</v>
          </cell>
          <cell r="W694">
            <v>5823120</v>
          </cell>
          <cell r="X694">
            <v>7220179</v>
          </cell>
          <cell r="Y694">
            <v>8442317</v>
          </cell>
          <cell r="Z694">
            <v>9093829</v>
          </cell>
          <cell r="AA694">
            <v>9685276</v>
          </cell>
          <cell r="AB694">
            <v>9932754</v>
          </cell>
          <cell r="AC694">
            <v>10060278</v>
          </cell>
          <cell r="AD694">
            <v>10715878</v>
          </cell>
          <cell r="AE694">
            <v>11426766</v>
          </cell>
          <cell r="AF694">
            <v>11662861</v>
          </cell>
        </row>
        <row r="695">
          <cell r="A695" t="str">
            <v>TRANSMISSIONVariance: Fav/(Unfav)</v>
          </cell>
          <cell r="D695" t="str">
            <v>Variance: Fav/(Unfav)</v>
          </cell>
          <cell r="E695">
            <v>-2721311</v>
          </cell>
          <cell r="F695">
            <v>909247</v>
          </cell>
          <cell r="G695">
            <v>51255</v>
          </cell>
          <cell r="H695">
            <v>888702</v>
          </cell>
          <cell r="I695">
            <v>1098833</v>
          </cell>
          <cell r="J695">
            <v>1596386</v>
          </cell>
          <cell r="K695">
            <v>147630</v>
          </cell>
          <cell r="L695">
            <v>222048</v>
          </cell>
          <cell r="M695">
            <v>326856</v>
          </cell>
          <cell r="N695">
            <v>-202463</v>
          </cell>
          <cell r="O695">
            <v>-470556</v>
          </cell>
          <cell r="P695">
            <v>-226201</v>
          </cell>
          <cell r="Q695">
            <v>1620427</v>
          </cell>
          <cell r="R695" t="str">
            <v>Variance: Fav/(Unfav)</v>
          </cell>
          <cell r="S695">
            <v>1978068</v>
          </cell>
          <cell r="U695">
            <v>-2721311</v>
          </cell>
          <cell r="V695">
            <v>-1812064</v>
          </cell>
          <cell r="W695">
            <v>-1760809</v>
          </cell>
          <cell r="X695">
            <v>-872107</v>
          </cell>
          <cell r="Y695">
            <v>226726</v>
          </cell>
          <cell r="Z695">
            <v>1823112</v>
          </cell>
          <cell r="AA695">
            <v>1970742</v>
          </cell>
          <cell r="AB695">
            <v>2192790</v>
          </cell>
          <cell r="AC695">
            <v>2519646</v>
          </cell>
          <cell r="AD695">
            <v>2317183</v>
          </cell>
          <cell r="AE695">
            <v>1846627</v>
          </cell>
          <cell r="AF695">
            <v>1620426</v>
          </cell>
        </row>
        <row r="696">
          <cell r="C696" t="str">
            <v>Grand</v>
          </cell>
          <cell r="D696" t="str">
            <v>Budget:</v>
          </cell>
          <cell r="E696">
            <v>933468</v>
          </cell>
          <cell r="F696">
            <v>1284080</v>
          </cell>
          <cell r="G696">
            <v>1844764</v>
          </cell>
          <cell r="H696">
            <v>2285761</v>
          </cell>
          <cell r="I696">
            <v>2320971</v>
          </cell>
          <cell r="J696">
            <v>2247899</v>
          </cell>
          <cell r="K696">
            <v>739077</v>
          </cell>
          <cell r="L696">
            <v>469526</v>
          </cell>
          <cell r="M696">
            <v>454380</v>
          </cell>
          <cell r="N696">
            <v>453138</v>
          </cell>
          <cell r="O696">
            <v>240332</v>
          </cell>
          <cell r="P696">
            <v>9894</v>
          </cell>
          <cell r="Q696">
            <v>13283289</v>
          </cell>
          <cell r="R696" t="str">
            <v>Budget:</v>
          </cell>
          <cell r="S696">
            <v>13283289</v>
          </cell>
          <cell r="U696">
            <v>933468</v>
          </cell>
          <cell r="V696">
            <v>2217548</v>
          </cell>
          <cell r="W696">
            <v>4062312</v>
          </cell>
          <cell r="X696">
            <v>6348073</v>
          </cell>
          <cell r="Y696">
            <v>8669044</v>
          </cell>
          <cell r="Z696">
            <v>10916943</v>
          </cell>
          <cell r="AA696">
            <v>11656020</v>
          </cell>
          <cell r="AB696">
            <v>12125546</v>
          </cell>
          <cell r="AC696">
            <v>12579926</v>
          </cell>
          <cell r="AD696">
            <v>13033064</v>
          </cell>
          <cell r="AE696">
            <v>13273396</v>
          </cell>
          <cell r="AF696">
            <v>13283290</v>
          </cell>
        </row>
        <row r="697">
          <cell r="C697" t="str">
            <v>Total</v>
          </cell>
          <cell r="D697" t="str">
            <v>Actual:</v>
          </cell>
          <cell r="E697">
            <v>3654779</v>
          </cell>
          <cell r="F697">
            <v>374832</v>
          </cell>
          <cell r="G697">
            <v>1793509</v>
          </cell>
          <cell r="H697">
            <v>1397059</v>
          </cell>
          <cell r="I697">
            <v>1222138</v>
          </cell>
          <cell r="J697">
            <v>651512</v>
          </cell>
          <cell r="K697">
            <v>591447</v>
          </cell>
          <cell r="L697">
            <v>247478</v>
          </cell>
          <cell r="M697">
            <v>127524</v>
          </cell>
          <cell r="N697">
            <v>655600</v>
          </cell>
          <cell r="O697">
            <v>710888</v>
          </cell>
          <cell r="P697">
            <v>236095</v>
          </cell>
          <cell r="Q697">
            <v>11662862</v>
          </cell>
          <cell r="R697" t="str">
            <v>Projection:</v>
          </cell>
          <cell r="S697">
            <v>11305221</v>
          </cell>
          <cell r="U697">
            <v>3654779</v>
          </cell>
          <cell r="V697">
            <v>4029611</v>
          </cell>
          <cell r="W697">
            <v>5823120</v>
          </cell>
          <cell r="X697">
            <v>7220179</v>
          </cell>
          <cell r="Y697">
            <v>8442317</v>
          </cell>
          <cell r="Z697">
            <v>9093829</v>
          </cell>
          <cell r="AA697">
            <v>9685276</v>
          </cell>
          <cell r="AB697">
            <v>9932754</v>
          </cell>
          <cell r="AC697">
            <v>10060278</v>
          </cell>
          <cell r="AD697">
            <v>10715878</v>
          </cell>
          <cell r="AE697">
            <v>11426766</v>
          </cell>
          <cell r="AF697">
            <v>11662861</v>
          </cell>
        </row>
        <row r="698">
          <cell r="D698" t="str">
            <v>Variance: Fav/(Unfav)</v>
          </cell>
          <cell r="E698">
            <v>-2721311</v>
          </cell>
          <cell r="F698">
            <v>909247</v>
          </cell>
          <cell r="G698">
            <v>51255</v>
          </cell>
          <cell r="H698">
            <v>888702</v>
          </cell>
          <cell r="I698">
            <v>1098833</v>
          </cell>
          <cell r="J698">
            <v>1596386</v>
          </cell>
          <cell r="K698">
            <v>147630</v>
          </cell>
          <cell r="L698">
            <v>222048</v>
          </cell>
          <cell r="M698">
            <v>326856</v>
          </cell>
          <cell r="N698">
            <v>-202463</v>
          </cell>
          <cell r="O698">
            <v>-470556</v>
          </cell>
          <cell r="P698">
            <v>-226201</v>
          </cell>
          <cell r="Q698">
            <v>1620427</v>
          </cell>
          <cell r="R698" t="str">
            <v>Variance: Fav/(Unfav)</v>
          </cell>
          <cell r="S698">
            <v>1978068</v>
          </cell>
          <cell r="U698">
            <v>-2721311</v>
          </cell>
          <cell r="V698">
            <v>-1812064</v>
          </cell>
          <cell r="W698">
            <v>-1760809</v>
          </cell>
          <cell r="X698">
            <v>-872107</v>
          </cell>
          <cell r="Y698">
            <v>226726</v>
          </cell>
          <cell r="Z698">
            <v>1823112</v>
          </cell>
          <cell r="AA698">
            <v>1970742</v>
          </cell>
          <cell r="AB698">
            <v>2192790</v>
          </cell>
          <cell r="AC698">
            <v>2519646</v>
          </cell>
          <cell r="AD698">
            <v>2317183</v>
          </cell>
          <cell r="AE698">
            <v>1846627</v>
          </cell>
          <cell r="AF698">
            <v>1620426</v>
          </cell>
        </row>
        <row r="703">
          <cell r="D703" t="str">
            <v>NORTH COASTAL REGION</v>
          </cell>
          <cell r="E703">
            <v>172983</v>
          </cell>
          <cell r="F703">
            <v>173675</v>
          </cell>
          <cell r="G703">
            <v>174247</v>
          </cell>
          <cell r="H703">
            <v>174454</v>
          </cell>
          <cell r="I703">
            <v>174396</v>
          </cell>
          <cell r="J703">
            <v>174396</v>
          </cell>
          <cell r="K703">
            <v>175482</v>
          </cell>
          <cell r="L703">
            <v>175830</v>
          </cell>
          <cell r="M703">
            <v>176075</v>
          </cell>
          <cell r="N703">
            <v>176057</v>
          </cell>
          <cell r="O703">
            <v>176758</v>
          </cell>
          <cell r="P703">
            <v>176758</v>
          </cell>
          <cell r="Q703">
            <v>2101111</v>
          </cell>
          <cell r="T703" t="str">
            <v>NORTH COASTAL</v>
          </cell>
          <cell r="U703">
            <v>172983</v>
          </cell>
          <cell r="V703">
            <v>173675</v>
          </cell>
          <cell r="W703">
            <v>174247</v>
          </cell>
          <cell r="X703">
            <v>174454</v>
          </cell>
          <cell r="Y703">
            <v>174396</v>
          </cell>
          <cell r="Z703">
            <v>174396</v>
          </cell>
          <cell r="AA703">
            <v>175482</v>
          </cell>
          <cell r="AB703">
            <v>175830</v>
          </cell>
          <cell r="AC703">
            <v>176075</v>
          </cell>
          <cell r="AD703">
            <v>176057</v>
          </cell>
          <cell r="AE703">
            <v>176758</v>
          </cell>
          <cell r="AF703">
            <v>176758</v>
          </cell>
        </row>
        <row r="704">
          <cell r="D704" t="str">
            <v>SOUTH COASTAL REGION</v>
          </cell>
          <cell r="E704">
            <v>635299</v>
          </cell>
          <cell r="F704">
            <v>636925</v>
          </cell>
          <cell r="G704">
            <v>638212</v>
          </cell>
          <cell r="H704">
            <v>637090</v>
          </cell>
          <cell r="I704">
            <v>637392</v>
          </cell>
          <cell r="J704">
            <v>637392</v>
          </cell>
          <cell r="K704">
            <v>636051</v>
          </cell>
          <cell r="L704">
            <v>636340</v>
          </cell>
          <cell r="M704">
            <v>636241</v>
          </cell>
          <cell r="N704">
            <v>636162</v>
          </cell>
          <cell r="O704">
            <v>638204</v>
          </cell>
          <cell r="P704">
            <v>638204</v>
          </cell>
          <cell r="Q704">
            <v>7643512</v>
          </cell>
          <cell r="T704" t="str">
            <v>SOUTH COASTAL</v>
          </cell>
          <cell r="U704">
            <v>635299</v>
          </cell>
          <cell r="V704">
            <v>636925</v>
          </cell>
          <cell r="W704">
            <v>638212</v>
          </cell>
          <cell r="X704">
            <v>637090</v>
          </cell>
          <cell r="Y704">
            <v>637392</v>
          </cell>
          <cell r="Z704">
            <v>637392</v>
          </cell>
          <cell r="AA704">
            <v>636051</v>
          </cell>
          <cell r="AB704">
            <v>636340</v>
          </cell>
          <cell r="AC704">
            <v>636241</v>
          </cell>
          <cell r="AD704">
            <v>636162</v>
          </cell>
          <cell r="AE704">
            <v>638204</v>
          </cell>
          <cell r="AF704">
            <v>638204</v>
          </cell>
        </row>
        <row r="705">
          <cell r="D705" t="str">
            <v>COASTAL REGION</v>
          </cell>
          <cell r="E705">
            <v>808282</v>
          </cell>
          <cell r="F705">
            <v>810600</v>
          </cell>
          <cell r="G705">
            <v>812459</v>
          </cell>
          <cell r="H705">
            <v>811544</v>
          </cell>
          <cell r="I705">
            <v>811788</v>
          </cell>
          <cell r="J705">
            <v>811788</v>
          </cell>
          <cell r="K705">
            <v>811533</v>
          </cell>
          <cell r="L705">
            <v>812170</v>
          </cell>
          <cell r="M705">
            <v>812316</v>
          </cell>
          <cell r="N705">
            <v>812219</v>
          </cell>
          <cell r="O705">
            <v>814962</v>
          </cell>
          <cell r="P705">
            <v>814962</v>
          </cell>
          <cell r="Q705">
            <v>9744623</v>
          </cell>
          <cell r="T705" t="str">
            <v>COASTAL REGION</v>
          </cell>
          <cell r="U705">
            <v>808282</v>
          </cell>
          <cell r="V705">
            <v>810600</v>
          </cell>
          <cell r="W705">
            <v>812459</v>
          </cell>
          <cell r="X705">
            <v>811544</v>
          </cell>
          <cell r="Y705">
            <v>811788</v>
          </cell>
          <cell r="Z705">
            <v>811788</v>
          </cell>
          <cell r="AA705">
            <v>811533</v>
          </cell>
          <cell r="AB705">
            <v>812170</v>
          </cell>
          <cell r="AC705">
            <v>812316</v>
          </cell>
          <cell r="AD705">
            <v>812219</v>
          </cell>
          <cell r="AE705">
            <v>814962</v>
          </cell>
          <cell r="AF705">
            <v>814962</v>
          </cell>
        </row>
        <row r="706">
          <cell r="D706" t="str">
            <v>NORTH CENTRAL REGION</v>
          </cell>
          <cell r="E706">
            <v>360335</v>
          </cell>
          <cell r="F706">
            <v>361409</v>
          </cell>
          <cell r="G706">
            <v>362145</v>
          </cell>
          <cell r="H706">
            <v>362569</v>
          </cell>
          <cell r="I706">
            <v>362563</v>
          </cell>
          <cell r="J706">
            <v>362563</v>
          </cell>
          <cell r="K706">
            <v>364009</v>
          </cell>
          <cell r="L706">
            <v>364912</v>
          </cell>
          <cell r="M706">
            <v>364994</v>
          </cell>
          <cell r="N706">
            <v>364881</v>
          </cell>
          <cell r="O706">
            <v>366126</v>
          </cell>
          <cell r="P706">
            <v>366126</v>
          </cell>
          <cell r="Q706">
            <v>4362632</v>
          </cell>
          <cell r="T706" t="str">
            <v>NORTH CENTRAL REGION</v>
          </cell>
          <cell r="U706">
            <v>360335</v>
          </cell>
          <cell r="V706">
            <v>361409</v>
          </cell>
          <cell r="W706">
            <v>362145</v>
          </cell>
          <cell r="X706">
            <v>362569</v>
          </cell>
          <cell r="Y706">
            <v>362563</v>
          </cell>
          <cell r="Z706">
            <v>362563</v>
          </cell>
          <cell r="AA706">
            <v>364009</v>
          </cell>
          <cell r="AB706">
            <v>364912</v>
          </cell>
          <cell r="AC706">
            <v>364994</v>
          </cell>
          <cell r="AD706">
            <v>364881</v>
          </cell>
          <cell r="AE706">
            <v>366126</v>
          </cell>
          <cell r="AF706">
            <v>366126</v>
          </cell>
        </row>
        <row r="707">
          <cell r="D707" t="str">
            <v>SOUTH CENTRAL REGION</v>
          </cell>
          <cell r="E707">
            <v>347472</v>
          </cell>
          <cell r="F707">
            <v>349923</v>
          </cell>
          <cell r="G707">
            <v>351646</v>
          </cell>
          <cell r="H707">
            <v>352177</v>
          </cell>
          <cell r="I707">
            <v>352185</v>
          </cell>
          <cell r="J707">
            <v>352185</v>
          </cell>
          <cell r="K707">
            <v>355615</v>
          </cell>
          <cell r="L707">
            <v>357296</v>
          </cell>
          <cell r="M707">
            <v>357668</v>
          </cell>
          <cell r="N707">
            <v>357548</v>
          </cell>
          <cell r="O707">
            <v>360335</v>
          </cell>
          <cell r="P707">
            <v>360335</v>
          </cell>
          <cell r="Q707">
            <v>4254385</v>
          </cell>
          <cell r="T707" t="str">
            <v>SOUTH CENTRAL REGION</v>
          </cell>
          <cell r="U707">
            <v>347472</v>
          </cell>
          <cell r="V707">
            <v>349923</v>
          </cell>
          <cell r="W707">
            <v>351646</v>
          </cell>
          <cell r="X707">
            <v>352177</v>
          </cell>
          <cell r="Y707">
            <v>352185</v>
          </cell>
          <cell r="Z707">
            <v>352185</v>
          </cell>
          <cell r="AA707">
            <v>355615</v>
          </cell>
          <cell r="AB707">
            <v>357296</v>
          </cell>
          <cell r="AC707">
            <v>357668</v>
          </cell>
          <cell r="AD707">
            <v>357548</v>
          </cell>
          <cell r="AE707">
            <v>360335</v>
          </cell>
          <cell r="AF707">
            <v>360335</v>
          </cell>
        </row>
        <row r="712">
          <cell r="D712" t="str">
            <v>NORTH COASTAL REGION</v>
          </cell>
          <cell r="E712">
            <v>14163</v>
          </cell>
          <cell r="F712">
            <v>17866</v>
          </cell>
          <cell r="G712">
            <v>10658</v>
          </cell>
          <cell r="H712">
            <v>19812</v>
          </cell>
          <cell r="I712">
            <v>23769</v>
          </cell>
          <cell r="J712">
            <v>56737</v>
          </cell>
          <cell r="K712">
            <v>60184</v>
          </cell>
          <cell r="L712">
            <v>30624</v>
          </cell>
          <cell r="M712">
            <v>11065</v>
          </cell>
          <cell r="N712">
            <v>19703</v>
          </cell>
          <cell r="O712">
            <v>5548</v>
          </cell>
          <cell r="P712">
            <v>20340</v>
          </cell>
          <cell r="Q712">
            <v>290469</v>
          </cell>
          <cell r="T712" t="str">
            <v>NORTH COASTAL</v>
          </cell>
          <cell r="U712">
            <v>14163</v>
          </cell>
          <cell r="V712">
            <v>32029</v>
          </cell>
          <cell r="W712">
            <v>42687</v>
          </cell>
          <cell r="X712">
            <v>62499</v>
          </cell>
          <cell r="Y712">
            <v>86268</v>
          </cell>
          <cell r="Z712">
            <v>143005</v>
          </cell>
          <cell r="AA712">
            <v>203189</v>
          </cell>
          <cell r="AB712">
            <v>233813</v>
          </cell>
          <cell r="AC712">
            <v>244878</v>
          </cell>
          <cell r="AD712">
            <v>264581</v>
          </cell>
          <cell r="AE712">
            <v>270129</v>
          </cell>
          <cell r="AF712">
            <v>290469</v>
          </cell>
        </row>
        <row r="713">
          <cell r="D713" t="str">
            <v>SOUTH COASTAL REGION</v>
          </cell>
          <cell r="E713">
            <v>52551</v>
          </cell>
          <cell r="F713">
            <v>32443</v>
          </cell>
          <cell r="G713">
            <v>42737</v>
          </cell>
          <cell r="H713">
            <v>60219</v>
          </cell>
          <cell r="I713">
            <v>58325</v>
          </cell>
          <cell r="J713">
            <v>99914</v>
          </cell>
          <cell r="K713">
            <v>75739</v>
          </cell>
          <cell r="L713">
            <v>76958</v>
          </cell>
          <cell r="M713">
            <v>30552</v>
          </cell>
          <cell r="N713">
            <v>38334</v>
          </cell>
          <cell r="O713">
            <v>36791</v>
          </cell>
          <cell r="P713">
            <v>93067</v>
          </cell>
          <cell r="Q713">
            <v>697630</v>
          </cell>
          <cell r="T713" t="str">
            <v>SOUTH COASTAL</v>
          </cell>
          <cell r="U713">
            <v>52551</v>
          </cell>
          <cell r="V713">
            <v>84994</v>
          </cell>
          <cell r="W713">
            <v>127731</v>
          </cell>
          <cell r="X713">
            <v>187950</v>
          </cell>
          <cell r="Y713">
            <v>246275</v>
          </cell>
          <cell r="Z713">
            <v>346189</v>
          </cell>
          <cell r="AA713">
            <v>421928</v>
          </cell>
          <cell r="AB713">
            <v>498886</v>
          </cell>
          <cell r="AC713">
            <v>529438</v>
          </cell>
          <cell r="AD713">
            <v>567772</v>
          </cell>
          <cell r="AE713">
            <v>604563</v>
          </cell>
          <cell r="AF713">
            <v>697630</v>
          </cell>
        </row>
        <row r="714">
          <cell r="D714" t="str">
            <v>COASTAL REGION</v>
          </cell>
          <cell r="E714">
            <v>66714</v>
          </cell>
          <cell r="F714">
            <v>50309</v>
          </cell>
          <cell r="G714">
            <v>53395</v>
          </cell>
          <cell r="H714">
            <v>80031</v>
          </cell>
          <cell r="I714">
            <v>82094</v>
          </cell>
          <cell r="J714">
            <v>156651</v>
          </cell>
          <cell r="K714">
            <v>135923</v>
          </cell>
          <cell r="L714">
            <v>107582</v>
          </cell>
          <cell r="M714">
            <v>41617</v>
          </cell>
          <cell r="N714">
            <v>58037</v>
          </cell>
          <cell r="O714">
            <v>42339</v>
          </cell>
          <cell r="P714">
            <v>113407</v>
          </cell>
          <cell r="Q714">
            <v>988099</v>
          </cell>
          <cell r="T714" t="str">
            <v>COASTAL REGION</v>
          </cell>
          <cell r="U714">
            <v>66714</v>
          </cell>
          <cell r="V714">
            <v>117023</v>
          </cell>
          <cell r="W714">
            <v>170418</v>
          </cell>
          <cell r="X714">
            <v>250449</v>
          </cell>
          <cell r="Y714">
            <v>332543</v>
          </cell>
          <cell r="Z714">
            <v>489194</v>
          </cell>
          <cell r="AA714">
            <v>625117</v>
          </cell>
          <cell r="AB714">
            <v>732699</v>
          </cell>
          <cell r="AC714">
            <v>774316</v>
          </cell>
          <cell r="AD714">
            <v>832353</v>
          </cell>
          <cell r="AE714">
            <v>874692</v>
          </cell>
          <cell r="AF714">
            <v>988099</v>
          </cell>
        </row>
        <row r="715">
          <cell r="D715" t="str">
            <v>NORTH CENTRAL REGION</v>
          </cell>
          <cell r="E715">
            <v>13808</v>
          </cell>
          <cell r="F715">
            <v>15842</v>
          </cell>
          <cell r="G715">
            <v>19685</v>
          </cell>
          <cell r="H715">
            <v>34108</v>
          </cell>
          <cell r="I715">
            <v>32941</v>
          </cell>
          <cell r="J715">
            <v>69887</v>
          </cell>
          <cell r="K715">
            <v>93297</v>
          </cell>
          <cell r="L715">
            <v>41500</v>
          </cell>
          <cell r="M715">
            <v>31944</v>
          </cell>
          <cell r="N715">
            <v>36965</v>
          </cell>
          <cell r="O715">
            <v>19720</v>
          </cell>
          <cell r="P715">
            <v>38714</v>
          </cell>
          <cell r="Q715">
            <v>448411</v>
          </cell>
          <cell r="T715" t="str">
            <v>NORTH CENTRAL REGION</v>
          </cell>
          <cell r="U715">
            <v>13808</v>
          </cell>
          <cell r="V715">
            <v>29650</v>
          </cell>
          <cell r="W715">
            <v>49335</v>
          </cell>
          <cell r="X715">
            <v>83443</v>
          </cell>
          <cell r="Y715">
            <v>116384</v>
          </cell>
          <cell r="Z715">
            <v>186271</v>
          </cell>
          <cell r="AA715">
            <v>279568</v>
          </cell>
          <cell r="AB715">
            <v>321068</v>
          </cell>
          <cell r="AC715">
            <v>353012</v>
          </cell>
          <cell r="AD715">
            <v>389977</v>
          </cell>
          <cell r="AE715">
            <v>409697</v>
          </cell>
          <cell r="AF715">
            <v>448411</v>
          </cell>
        </row>
        <row r="716">
          <cell r="D716" t="str">
            <v>SOUTH CENTRAL REGION</v>
          </cell>
          <cell r="E716">
            <v>20739</v>
          </cell>
          <cell r="F716">
            <v>22058</v>
          </cell>
          <cell r="G716">
            <v>24667</v>
          </cell>
          <cell r="H716">
            <v>35588</v>
          </cell>
          <cell r="I716">
            <v>32956</v>
          </cell>
          <cell r="J716">
            <v>53832</v>
          </cell>
          <cell r="K716">
            <v>71566</v>
          </cell>
          <cell r="L716">
            <v>31570</v>
          </cell>
          <cell r="M716">
            <v>24738</v>
          </cell>
          <cell r="N716">
            <v>28549</v>
          </cell>
          <cell r="O716">
            <v>18440</v>
          </cell>
          <cell r="P716">
            <v>31992</v>
          </cell>
          <cell r="Q716">
            <v>396695</v>
          </cell>
          <cell r="T716" t="str">
            <v>SOUTH CENTRAL REGION</v>
          </cell>
          <cell r="U716">
            <v>20739</v>
          </cell>
          <cell r="V716">
            <v>42797</v>
          </cell>
          <cell r="W716">
            <v>67464</v>
          </cell>
          <cell r="X716">
            <v>103052</v>
          </cell>
          <cell r="Y716">
            <v>136008</v>
          </cell>
          <cell r="Z716">
            <v>189840</v>
          </cell>
          <cell r="AA716">
            <v>261406</v>
          </cell>
          <cell r="AB716">
            <v>292976</v>
          </cell>
          <cell r="AC716">
            <v>317714</v>
          </cell>
          <cell r="AD716">
            <v>346263</v>
          </cell>
          <cell r="AE716">
            <v>364703</v>
          </cell>
          <cell r="AF716">
            <v>396695</v>
          </cell>
        </row>
        <row r="721">
          <cell r="D721" t="str">
            <v>NORTH COASTAL REGION</v>
          </cell>
          <cell r="E721">
            <v>1112332</v>
          </cell>
          <cell r="F721">
            <v>1321277</v>
          </cell>
          <cell r="G721">
            <v>830836</v>
          </cell>
          <cell r="H721">
            <v>1537051</v>
          </cell>
          <cell r="I721">
            <v>1761695</v>
          </cell>
          <cell r="J721">
            <v>4008856</v>
          </cell>
          <cell r="K721">
            <v>4731704</v>
          </cell>
          <cell r="L721">
            <v>2814900</v>
          </cell>
          <cell r="M721">
            <v>937825</v>
          </cell>
          <cell r="N721">
            <v>1966961</v>
          </cell>
          <cell r="O721">
            <v>756880</v>
          </cell>
          <cell r="P721">
            <v>1539203</v>
          </cell>
          <cell r="Q721">
            <v>23319520</v>
          </cell>
          <cell r="T721" t="str">
            <v>NORTH COASTAL</v>
          </cell>
          <cell r="U721">
            <v>1112332</v>
          </cell>
          <cell r="V721">
            <v>2433609</v>
          </cell>
          <cell r="W721">
            <v>3264445</v>
          </cell>
          <cell r="X721">
            <v>4801496</v>
          </cell>
          <cell r="Y721">
            <v>6563191</v>
          </cell>
          <cell r="Z721">
            <v>10572047</v>
          </cell>
          <cell r="AA721">
            <v>15303751</v>
          </cell>
          <cell r="AB721">
            <v>18118651</v>
          </cell>
          <cell r="AC721">
            <v>19056476</v>
          </cell>
          <cell r="AD721">
            <v>21023437</v>
          </cell>
          <cell r="AE721">
            <v>21780317</v>
          </cell>
          <cell r="AF721">
            <v>23319520</v>
          </cell>
        </row>
        <row r="722">
          <cell r="D722" t="str">
            <v>SOUTH COASTAL REGION</v>
          </cell>
          <cell r="E722">
            <v>2883617</v>
          </cell>
          <cell r="F722">
            <v>1770473</v>
          </cell>
          <cell r="G722">
            <v>2347367</v>
          </cell>
          <cell r="H722">
            <v>2593228</v>
          </cell>
          <cell r="I722">
            <v>3153059</v>
          </cell>
          <cell r="J722">
            <v>5394699</v>
          </cell>
          <cell r="K722">
            <v>4889830</v>
          </cell>
          <cell r="L722">
            <v>5301852</v>
          </cell>
          <cell r="M722">
            <v>1866457</v>
          </cell>
          <cell r="N722">
            <v>2740093</v>
          </cell>
          <cell r="O722">
            <v>2800950</v>
          </cell>
          <cell r="P722">
            <v>6597427</v>
          </cell>
          <cell r="Q722">
            <v>42339052</v>
          </cell>
          <cell r="T722" t="str">
            <v>SOUTH COASTAL</v>
          </cell>
          <cell r="U722">
            <v>2883617</v>
          </cell>
          <cell r="V722">
            <v>4654090</v>
          </cell>
          <cell r="W722">
            <v>7001457</v>
          </cell>
          <cell r="X722">
            <v>9594685</v>
          </cell>
          <cell r="Y722">
            <v>12747744</v>
          </cell>
          <cell r="Z722">
            <v>18142443</v>
          </cell>
          <cell r="AA722">
            <v>23032273</v>
          </cell>
          <cell r="AB722">
            <v>28334125</v>
          </cell>
          <cell r="AC722">
            <v>30200582</v>
          </cell>
          <cell r="AD722">
            <v>32940675</v>
          </cell>
          <cell r="AE722">
            <v>35741625</v>
          </cell>
          <cell r="AF722">
            <v>42339052</v>
          </cell>
        </row>
        <row r="723">
          <cell r="D723" t="str">
            <v>COASTAL REGION</v>
          </cell>
          <cell r="E723">
            <v>3995949</v>
          </cell>
          <cell r="F723">
            <v>3091750</v>
          </cell>
          <cell r="G723">
            <v>3178203</v>
          </cell>
          <cell r="H723">
            <v>4130279</v>
          </cell>
          <cell r="I723">
            <v>4914754</v>
          </cell>
          <cell r="J723">
            <v>9403555</v>
          </cell>
          <cell r="K723">
            <v>9621534</v>
          </cell>
          <cell r="L723">
            <v>8116752</v>
          </cell>
          <cell r="M723">
            <v>2804282</v>
          </cell>
          <cell r="N723">
            <v>4707054</v>
          </cell>
          <cell r="O723">
            <v>3557830</v>
          </cell>
          <cell r="P723">
            <v>8136630</v>
          </cell>
          <cell r="Q723">
            <v>65658572</v>
          </cell>
          <cell r="T723" t="str">
            <v>COASTAL REGION</v>
          </cell>
          <cell r="U723">
            <v>3995949</v>
          </cell>
          <cell r="V723">
            <v>7087699</v>
          </cell>
          <cell r="W723">
            <v>10265902</v>
          </cell>
          <cell r="X723">
            <v>14396181</v>
          </cell>
          <cell r="Y723">
            <v>19310935</v>
          </cell>
          <cell r="Z723">
            <v>28714490</v>
          </cell>
          <cell r="AA723">
            <v>38336024</v>
          </cell>
          <cell r="AB723">
            <v>46452776</v>
          </cell>
          <cell r="AC723">
            <v>49257058</v>
          </cell>
          <cell r="AD723">
            <v>53964112</v>
          </cell>
          <cell r="AE723">
            <v>57521942</v>
          </cell>
          <cell r="AF723">
            <v>65658572</v>
          </cell>
        </row>
        <row r="724">
          <cell r="D724" t="str">
            <v>NORTH CENTRAL REGION</v>
          </cell>
          <cell r="E724">
            <v>917977</v>
          </cell>
          <cell r="F724">
            <v>1049273</v>
          </cell>
          <cell r="G724">
            <v>904361</v>
          </cell>
          <cell r="H724">
            <v>1940886</v>
          </cell>
          <cell r="I724">
            <v>2242171</v>
          </cell>
          <cell r="J724">
            <v>4469276</v>
          </cell>
          <cell r="K724">
            <v>6153232</v>
          </cell>
          <cell r="L724">
            <v>2710301</v>
          </cell>
          <cell r="M724">
            <v>1943275</v>
          </cell>
          <cell r="N724">
            <v>2273538</v>
          </cell>
          <cell r="O724">
            <v>1590220</v>
          </cell>
          <cell r="P724">
            <v>2160571</v>
          </cell>
          <cell r="Q724">
            <v>28355081</v>
          </cell>
          <cell r="T724" t="str">
            <v>NORTH CENTRAL REGION</v>
          </cell>
          <cell r="U724">
            <v>917977</v>
          </cell>
          <cell r="V724">
            <v>1967250</v>
          </cell>
          <cell r="W724">
            <v>2871611</v>
          </cell>
          <cell r="X724">
            <v>4812497</v>
          </cell>
          <cell r="Y724">
            <v>7054668</v>
          </cell>
          <cell r="Z724">
            <v>11523944</v>
          </cell>
          <cell r="AA724">
            <v>17677176</v>
          </cell>
          <cell r="AB724">
            <v>20387477</v>
          </cell>
          <cell r="AC724">
            <v>22330752</v>
          </cell>
          <cell r="AD724">
            <v>24604290</v>
          </cell>
          <cell r="AE724">
            <v>26194510</v>
          </cell>
          <cell r="AF724">
            <v>28355081</v>
          </cell>
        </row>
        <row r="725">
          <cell r="D725" t="str">
            <v>SOUTH CENTRAL REGION</v>
          </cell>
          <cell r="E725">
            <v>1245876</v>
          </cell>
          <cell r="F725">
            <v>1320696</v>
          </cell>
          <cell r="G725">
            <v>1063885</v>
          </cell>
          <cell r="H725">
            <v>1837747</v>
          </cell>
          <cell r="I725">
            <v>1258730</v>
          </cell>
          <cell r="J725">
            <v>3437481</v>
          </cell>
          <cell r="K725">
            <v>4947043</v>
          </cell>
          <cell r="L725">
            <v>2450002</v>
          </cell>
          <cell r="M725">
            <v>1712889</v>
          </cell>
          <cell r="N725">
            <v>1767885</v>
          </cell>
          <cell r="O725">
            <v>1265033</v>
          </cell>
          <cell r="P725">
            <v>2292157</v>
          </cell>
          <cell r="Q725">
            <v>24599424</v>
          </cell>
          <cell r="T725" t="str">
            <v>SOUTH CENTRAL REGION</v>
          </cell>
          <cell r="U725">
            <v>1245876</v>
          </cell>
          <cell r="V725">
            <v>2566572</v>
          </cell>
          <cell r="W725">
            <v>3630457</v>
          </cell>
          <cell r="X725">
            <v>5468204</v>
          </cell>
          <cell r="Y725">
            <v>6726934</v>
          </cell>
          <cell r="Z725">
            <v>10164415</v>
          </cell>
          <cell r="AA725">
            <v>15111458</v>
          </cell>
          <cell r="AB725">
            <v>17561460</v>
          </cell>
          <cell r="AC725">
            <v>19274349</v>
          </cell>
          <cell r="AD725">
            <v>21042234</v>
          </cell>
          <cell r="AE725">
            <v>22307267</v>
          </cell>
          <cell r="AF725">
            <v>24599424</v>
          </cell>
        </row>
        <row r="730">
          <cell r="D730" t="str">
            <v>NORTH COASTAL REGION</v>
          </cell>
          <cell r="E730">
            <v>6.4302966187428821</v>
          </cell>
          <cell r="F730">
            <v>7.6077558658413702</v>
          </cell>
          <cell r="G730">
            <v>4.7681509581226651</v>
          </cell>
          <cell r="H730">
            <v>8.8106377612436511</v>
          </cell>
          <cell r="I730">
            <v>10.101693846189132</v>
          </cell>
          <cell r="J730">
            <v>22.987086859790363</v>
          </cell>
          <cell r="K730">
            <v>26.964041896034921</v>
          </cell>
          <cell r="L730">
            <v>16.00921344480464</v>
          </cell>
          <cell r="M730">
            <v>5.326281414170098</v>
          </cell>
          <cell r="N730">
            <v>11.172296472165264</v>
          </cell>
          <cell r="O730">
            <v>4.2820126953235498</v>
          </cell>
          <cell r="P730">
            <v>8.7079679561886874</v>
          </cell>
          <cell r="Q730">
            <v>11.09866161283245</v>
          </cell>
          <cell r="T730" t="str">
            <v>NORTH COASTAL</v>
          </cell>
          <cell r="U730">
            <v>6.4302966187428821</v>
          </cell>
          <cell r="V730">
            <v>14.012431265294373</v>
          </cell>
          <cell r="W730">
            <v>18.73458366571591</v>
          </cell>
          <cell r="X730">
            <v>27.522991734210738</v>
          </cell>
          <cell r="Y730">
            <v>37.633839078877955</v>
          </cell>
          <cell r="Z730">
            <v>60.620925938668321</v>
          </cell>
          <cell r="AA730">
            <v>87.209804994244422</v>
          </cell>
          <cell r="AB730">
            <v>103.04641415003128</v>
          </cell>
          <cell r="AC730">
            <v>108.22931137299446</v>
          </cell>
          <cell r="AD730">
            <v>119.41267316834889</v>
          </cell>
          <cell r="AE730">
            <v>123.22111021849082</v>
          </cell>
          <cell r="AF730">
            <v>131.92907817467952</v>
          </cell>
        </row>
        <row r="731">
          <cell r="D731" t="str">
            <v>SOUTH COASTAL REGION</v>
          </cell>
          <cell r="E731">
            <v>4.5389918762661363</v>
          </cell>
          <cell r="F731">
            <v>2.7797197472229853</v>
          </cell>
          <cell r="G731">
            <v>3.6780364518373205</v>
          </cell>
          <cell r="H731">
            <v>4.0704264703574067</v>
          </cell>
          <cell r="I731">
            <v>4.9468129502723599</v>
          </cell>
          <cell r="J731">
            <v>8.4637067926801723</v>
          </cell>
          <cell r="K731">
            <v>7.6877954755200451</v>
          </cell>
          <cell r="L731">
            <v>8.3317911808152871</v>
          </cell>
          <cell r="M731">
            <v>2.9335691978354115</v>
          </cell>
          <cell r="N731">
            <v>4.3072252036430969</v>
          </cell>
          <cell r="O731">
            <v>4.3888004462522954</v>
          </cell>
          <cell r="P731">
            <v>10.337489266754831</v>
          </cell>
          <cell r="Q731">
            <v>5.539214434411825</v>
          </cell>
          <cell r="T731" t="str">
            <v>SOUTH COASTAL</v>
          </cell>
          <cell r="U731">
            <v>4.5389918762661363</v>
          </cell>
          <cell r="V731">
            <v>7.3071240726930169</v>
          </cell>
          <cell r="W731">
            <v>10.970425187868608</v>
          </cell>
          <cell r="X731">
            <v>15.06017203220895</v>
          </cell>
          <cell r="Y731">
            <v>19.999849386248965</v>
          </cell>
          <cell r="Z731">
            <v>28.463556178929135</v>
          </cell>
          <cell r="AA731">
            <v>36.211361981979429</v>
          </cell>
          <cell r="AB731">
            <v>44.526707420561337</v>
          </cell>
          <cell r="AC731">
            <v>47.467205037085002</v>
          </cell>
          <cell r="AD731">
            <v>51.780324822922466</v>
          </cell>
          <cell r="AE731">
            <v>56.003448740528107</v>
          </cell>
          <cell r="AF731">
            <v>66.340938007282944</v>
          </cell>
        </row>
        <row r="732">
          <cell r="D732" t="str">
            <v>COASTAL REGION</v>
          </cell>
          <cell r="E732">
            <v>4.9437560158459544</v>
          </cell>
          <cell r="F732">
            <v>3.8141500123365408</v>
          </cell>
          <cell r="G732">
            <v>3.9118318585922491</v>
          </cell>
          <cell r="H732">
            <v>5.0894085841309895</v>
          </cell>
          <cell r="I732">
            <v>6.0542333712742735</v>
          </cell>
          <cell r="J732">
            <v>11.583757089289321</v>
          </cell>
          <cell r="K732">
            <v>11.855998462169746</v>
          </cell>
          <cell r="L732">
            <v>9.9939076794267212</v>
          </cell>
          <cell r="M732">
            <v>3.4522057918347047</v>
          </cell>
          <cell r="N732">
            <v>5.7953015135080559</v>
          </cell>
          <cell r="O732">
            <v>4.3656391340945957</v>
          </cell>
          <cell r="P732">
            <v>9.9840606065068069</v>
          </cell>
          <cell r="Q732">
            <v>6.7379283939460768</v>
          </cell>
          <cell r="T732" t="str">
            <v>COASTAL REGION</v>
          </cell>
          <cell r="U732">
            <v>4.9437560158459544</v>
          </cell>
          <cell r="V732">
            <v>8.7437688132247722</v>
          </cell>
          <cell r="W732">
            <v>12.635593919200845</v>
          </cell>
          <cell r="X732">
            <v>17.739248888538391</v>
          </cell>
          <cell r="Y732">
            <v>23.78815035452606</v>
          </cell>
          <cell r="Z732">
            <v>35.371907443815381</v>
          </cell>
          <cell r="AA732">
            <v>47.239020471133031</v>
          </cell>
          <cell r="AB732">
            <v>57.19587771033158</v>
          </cell>
          <cell r="AC732">
            <v>60.637803514888297</v>
          </cell>
          <cell r="AD732">
            <v>66.440346753769617</v>
          </cell>
          <cell r="AE732">
            <v>70.582360895354626</v>
          </cell>
          <cell r="AF732">
            <v>80.566421501861441</v>
          </cell>
        </row>
        <row r="733">
          <cell r="D733" t="str">
            <v>NORTH CENTRAL REGION</v>
          </cell>
          <cell r="E733">
            <v>2.5475654599192419</v>
          </cell>
          <cell r="F733">
            <v>2.9032840908776483</v>
          </cell>
          <cell r="G733">
            <v>2.4972345331289953</v>
          </cell>
          <cell r="H733">
            <v>5.3531493315755068</v>
          </cell>
          <cell r="I733">
            <v>6.1842245347705092</v>
          </cell>
          <cell r="J733">
            <v>12.326894912056662</v>
          </cell>
          <cell r="K733">
            <v>16.904065558818601</v>
          </cell>
          <cell r="L733">
            <v>7.4272728767483667</v>
          </cell>
          <cell r="M733">
            <v>5.3241286158128629</v>
          </cell>
          <cell r="N733">
            <v>6.2309026778593566</v>
          </cell>
          <cell r="O733">
            <v>4.3433681300972893</v>
          </cell>
          <cell r="P733">
            <v>5.9011679039456366</v>
          </cell>
          <cell r="Q733">
            <v>6.4995353722248401</v>
          </cell>
          <cell r="T733" t="str">
            <v>NORTH CENTRAL REGION</v>
          </cell>
          <cell r="U733">
            <v>2.5475654599192419</v>
          </cell>
          <cell r="V733">
            <v>5.4432789443539038</v>
          </cell>
          <cell r="W733">
            <v>7.9294509105468807</v>
          </cell>
          <cell r="X733">
            <v>13.273327283910097</v>
          </cell>
          <cell r="Y733">
            <v>19.45777147695711</v>
          </cell>
          <cell r="Z733">
            <v>31.784666389013772</v>
          </cell>
          <cell r="AA733">
            <v>48.5624696092679</v>
          </cell>
          <cell r="AB733">
            <v>55.869571293900997</v>
          </cell>
          <cell r="AC733">
            <v>61.181148183257804</v>
          </cell>
          <cell r="AD733">
            <v>67.430998051419508</v>
          </cell>
          <cell r="AE733">
            <v>71.545069183832894</v>
          </cell>
          <cell r="AF733">
            <v>77.446237087778528</v>
          </cell>
        </row>
        <row r="734">
          <cell r="D734" t="str">
            <v>SOUTH CENTRAL REGION</v>
          </cell>
          <cell r="E734">
            <v>3.5855435833678686</v>
          </cell>
          <cell r="F734">
            <v>3.7742474773021493</v>
          </cell>
          <cell r="G734">
            <v>3.0254432014014094</v>
          </cell>
          <cell r="H734">
            <v>5.2182482104169212</v>
          </cell>
          <cell r="I734">
            <v>3.5740590882632706</v>
          </cell>
          <cell r="J734">
            <v>9.7604412453682006</v>
          </cell>
          <cell r="K734">
            <v>13.911232653290778</v>
          </cell>
          <cell r="L734">
            <v>6.857065290403475</v>
          </cell>
          <cell r="M734">
            <v>4.7890473847254995</v>
          </cell>
          <cell r="N734">
            <v>4.9444689943727838</v>
          </cell>
          <cell r="O734">
            <v>3.5107136414725186</v>
          </cell>
          <cell r="P734">
            <v>6.3611833432777836</v>
          </cell>
          <cell r="Q734">
            <v>5.782133962958218</v>
          </cell>
          <cell r="T734" t="str">
            <v>SOUTH CENTRAL REGION</v>
          </cell>
          <cell r="U734">
            <v>3.5855435833678686</v>
          </cell>
          <cell r="V734">
            <v>7.3346764859697702</v>
          </cell>
          <cell r="W734">
            <v>10.324181136711351</v>
          </cell>
          <cell r="X734">
            <v>15.526862912683111</v>
          </cell>
          <cell r="Y734">
            <v>19.10056930306515</v>
          </cell>
          <cell r="Z734">
            <v>28.861010548433352</v>
          </cell>
          <cell r="AA734">
            <v>42.493871180911938</v>
          </cell>
          <cell r="AB734">
            <v>49.151012046034658</v>
          </cell>
          <cell r="AC734">
            <v>53.888938904235211</v>
          </cell>
          <cell r="AD734">
            <v>58.851494065132513</v>
          </cell>
          <cell r="AE734">
            <v>61.907022631717709</v>
          </cell>
          <cell r="AF734">
            <v>68.268205974995496</v>
          </cell>
        </row>
        <row r="735">
          <cell r="D735" t="str">
            <v>SYSTEM</v>
          </cell>
          <cell r="E735">
            <v>4.0629554069714908</v>
          </cell>
          <cell r="F735">
            <v>3.5886747896752285</v>
          </cell>
          <cell r="G735">
            <v>3.3719567567567568</v>
          </cell>
          <cell r="H735">
            <v>5.1817885198749911</v>
          </cell>
          <cell r="I735">
            <v>5.512909620212036</v>
          </cell>
          <cell r="J735">
            <v>11.339602865572774</v>
          </cell>
          <cell r="K735">
            <v>13.533431908027721</v>
          </cell>
          <cell r="L735">
            <v>8.6530535500378658</v>
          </cell>
          <cell r="M735">
            <v>4.2088199309696943</v>
          </cell>
          <cell r="N735">
            <v>5.7006407984111016</v>
          </cell>
          <cell r="O735">
            <v>4.1604952047556054</v>
          </cell>
          <cell r="P735">
            <v>8.1673609385613162</v>
          </cell>
          <cell r="Q735">
            <v>6.4598302221370201</v>
          </cell>
          <cell r="T735" t="str">
            <v>SYSTEM</v>
          </cell>
          <cell r="U735">
            <v>4.0629554069714908</v>
          </cell>
          <cell r="V735">
            <v>7.6360317018105937</v>
          </cell>
          <cell r="W735">
            <v>10.986384930384931</v>
          </cell>
          <cell r="X735">
            <v>16.167885526341653</v>
          </cell>
          <cell r="Y735">
            <v>21.678189705319756</v>
          </cell>
          <cell r="Z735">
            <v>33.017792570892532</v>
          </cell>
          <cell r="AA735">
            <v>46.451577467235559</v>
          </cell>
          <cell r="AB735">
            <v>55.007118845551751</v>
          </cell>
          <cell r="AC735">
            <v>59.194437314411019</v>
          </cell>
          <cell r="AD735">
            <v>64.9078068716735</v>
          </cell>
          <cell r="AE735">
            <v>68.783013488185915</v>
          </cell>
          <cell r="AF735">
            <v>76.950374426747231</v>
          </cell>
        </row>
        <row r="757">
          <cell r="D757" t="str">
            <v>NORTH COASTAL REGION</v>
          </cell>
          <cell r="E757">
            <v>46.19047619047619</v>
          </cell>
          <cell r="F757">
            <v>257.69841269841271</v>
          </cell>
          <cell r="G757">
            <v>106.11111111111111</v>
          </cell>
          <cell r="H757">
            <v>706.71957671957671</v>
          </cell>
          <cell r="I757">
            <v>1506.984126984127</v>
          </cell>
          <cell r="J757">
            <v>13939.73544973545</v>
          </cell>
          <cell r="K757">
            <v>14305.079365079364</v>
          </cell>
          <cell r="L757">
            <v>7472.3544973544977</v>
          </cell>
          <cell r="M757">
            <v>1942.6455026455023</v>
          </cell>
          <cell r="N757">
            <v>1292.0899470899471</v>
          </cell>
          <cell r="O757">
            <v>427.38095238095235</v>
          </cell>
          <cell r="P757">
            <v>232.91005291005291</v>
          </cell>
          <cell r="Q757">
            <v>42235.899470899472</v>
          </cell>
          <cell r="T757" t="str">
            <v>NORTH COASTAL</v>
          </cell>
          <cell r="U757">
            <v>46.19047619047619</v>
          </cell>
          <cell r="V757">
            <v>303.88888888888891</v>
          </cell>
          <cell r="W757">
            <v>410</v>
          </cell>
          <cell r="X757">
            <v>1116.7195767195767</v>
          </cell>
          <cell r="Y757">
            <v>2623.7037037037035</v>
          </cell>
          <cell r="Z757">
            <v>16563.439153439154</v>
          </cell>
          <cell r="AA757">
            <v>30868.518518518518</v>
          </cell>
          <cell r="AB757">
            <v>38340.873015873018</v>
          </cell>
          <cell r="AC757">
            <v>40283.518518518518</v>
          </cell>
          <cell r="AD757">
            <v>41575.608465608464</v>
          </cell>
          <cell r="AE757">
            <v>42002.989417989418</v>
          </cell>
          <cell r="AF757">
            <v>42235.899470899472</v>
          </cell>
        </row>
        <row r="758">
          <cell r="D758" t="str">
            <v>SOUTH COASTAL REGION</v>
          </cell>
          <cell r="E758">
            <v>150.58823529411765</v>
          </cell>
          <cell r="F758">
            <v>25.910364145658264</v>
          </cell>
          <cell r="G758">
            <v>4.9019607843137258</v>
          </cell>
          <cell r="H758">
            <v>151.17647058823528</v>
          </cell>
          <cell r="I758">
            <v>691.84873949579833</v>
          </cell>
          <cell r="J758">
            <v>4692.2969187675071</v>
          </cell>
          <cell r="K758">
            <v>4269.1596638655465</v>
          </cell>
          <cell r="L758">
            <v>3741.6806722689071</v>
          </cell>
          <cell r="M758">
            <v>670.84033613445376</v>
          </cell>
          <cell r="N758">
            <v>100.72829131652659</v>
          </cell>
          <cell r="O758">
            <v>8.655462184873949</v>
          </cell>
          <cell r="P758">
            <v>0</v>
          </cell>
          <cell r="Q758">
            <v>14507.787114845938</v>
          </cell>
          <cell r="T758" t="str">
            <v>SOUTH COASTAL</v>
          </cell>
          <cell r="U758">
            <v>150.58823529411765</v>
          </cell>
          <cell r="V758">
            <v>176.49859943977592</v>
          </cell>
          <cell r="W758">
            <v>181.40056022408965</v>
          </cell>
          <cell r="X758">
            <v>332.57703081232489</v>
          </cell>
          <cell r="Y758">
            <v>1024.4257703081232</v>
          </cell>
          <cell r="Z758">
            <v>5716.7226890756301</v>
          </cell>
          <cell r="AA758">
            <v>9985.8823529411766</v>
          </cell>
          <cell r="AB758">
            <v>13727.563025210084</v>
          </cell>
          <cell r="AC758">
            <v>14398.403361344537</v>
          </cell>
          <cell r="AD758">
            <v>14499.131652661064</v>
          </cell>
          <cell r="AE758">
            <v>14507.787114845938</v>
          </cell>
          <cell r="AF758">
            <v>14507.787114845938</v>
          </cell>
        </row>
        <row r="759">
          <cell r="D759" t="str">
            <v>COASTAL REGION</v>
          </cell>
          <cell r="E759">
            <v>196.77871148459383</v>
          </cell>
          <cell r="F759">
            <v>283.60877684407097</v>
          </cell>
          <cell r="G759">
            <v>111.01307189542484</v>
          </cell>
          <cell r="H759">
            <v>857.89604730781195</v>
          </cell>
          <cell r="I759">
            <v>2198.8328664799255</v>
          </cell>
          <cell r="J759">
            <v>18632.032368502958</v>
          </cell>
          <cell r="K759">
            <v>18574.23902894491</v>
          </cell>
          <cell r="L759">
            <v>11214.035169623405</v>
          </cell>
          <cell r="M759">
            <v>2613.4858387799559</v>
          </cell>
          <cell r="N759">
            <v>1392.8182384064737</v>
          </cell>
          <cell r="O759">
            <v>436.03641456582631</v>
          </cell>
          <cell r="P759">
            <v>232.91005291005291</v>
          </cell>
          <cell r="Q759">
            <v>56743.68658574541</v>
          </cell>
          <cell r="T759" t="str">
            <v>COASTAL REGION</v>
          </cell>
          <cell r="U759">
            <v>196.77871148459383</v>
          </cell>
          <cell r="V759">
            <v>480.3874883286648</v>
          </cell>
          <cell r="W759">
            <v>591.40056022408965</v>
          </cell>
          <cell r="X759">
            <v>1449.2966075319016</v>
          </cell>
          <cell r="Y759">
            <v>3648.1294740118274</v>
          </cell>
          <cell r="Z759">
            <v>22280.161842514786</v>
          </cell>
          <cell r="AA759">
            <v>40854.4008714597</v>
          </cell>
          <cell r="AB759">
            <v>52068.436041083107</v>
          </cell>
          <cell r="AC759">
            <v>54681.921879863061</v>
          </cell>
          <cell r="AD759">
            <v>56074.740118269532</v>
          </cell>
          <cell r="AE759">
            <v>56510.776532835356</v>
          </cell>
          <cell r="AF759">
            <v>56743.68658574541</v>
          </cell>
        </row>
        <row r="760">
          <cell r="D760" t="str">
            <v>NORTH CENTRAL REGION</v>
          </cell>
          <cell r="E760">
            <v>78.431372549019613</v>
          </cell>
          <cell r="F760">
            <v>49.019607843137251</v>
          </cell>
          <cell r="G760">
            <v>19.6078431372549</v>
          </cell>
          <cell r="H760">
            <v>1184.3137254901962</v>
          </cell>
          <cell r="I760">
            <v>1444.1176470588239</v>
          </cell>
          <cell r="J760">
            <v>10235.294117647058</v>
          </cell>
          <cell r="K760">
            <v>10235.294117647058</v>
          </cell>
          <cell r="L760">
            <v>10482.35294117647</v>
          </cell>
          <cell r="M760">
            <v>938.23529411764696</v>
          </cell>
          <cell r="N760">
            <v>942.15686274509801</v>
          </cell>
          <cell r="O760">
            <v>15.686274509803921</v>
          </cell>
          <cell r="P760">
            <v>54.901960784313722</v>
          </cell>
          <cell r="Q760">
            <v>35679.411764705881</v>
          </cell>
          <cell r="T760" t="str">
            <v>NORTH CENTRAL REGION</v>
          </cell>
          <cell r="U760">
            <v>78.431372549019613</v>
          </cell>
          <cell r="V760">
            <v>127.45098039215686</v>
          </cell>
          <cell r="W760">
            <v>147.05882352941177</v>
          </cell>
          <cell r="X760">
            <v>1331.372549019608</v>
          </cell>
          <cell r="Y760">
            <v>2775.4901960784318</v>
          </cell>
          <cell r="Z760">
            <v>13010.784313725489</v>
          </cell>
          <cell r="AA760">
            <v>23246.078431372545</v>
          </cell>
          <cell r="AB760">
            <v>33728.431372549014</v>
          </cell>
          <cell r="AC760">
            <v>34666.666666666664</v>
          </cell>
          <cell r="AD760">
            <v>35608.823529411762</v>
          </cell>
          <cell r="AE760">
            <v>35624.509803921566</v>
          </cell>
          <cell r="AF760">
            <v>35679.411764705881</v>
          </cell>
        </row>
        <row r="761">
          <cell r="D761" t="str">
            <v>SOUTH CENTRAL REGION</v>
          </cell>
          <cell r="E761">
            <v>166.66666666666663</v>
          </cell>
          <cell r="F761">
            <v>64.705882352941174</v>
          </cell>
          <cell r="G761">
            <v>16.666666666666664</v>
          </cell>
          <cell r="H761">
            <v>2405.8823529411766</v>
          </cell>
          <cell r="I761">
            <v>1582.3529411764707</v>
          </cell>
          <cell r="J761">
            <v>22903.921568627447</v>
          </cell>
          <cell r="K761">
            <v>14209.803921568626</v>
          </cell>
          <cell r="L761">
            <v>20686.274509803923</v>
          </cell>
          <cell r="M761">
            <v>3187.2549019607845</v>
          </cell>
          <cell r="N761">
            <v>629.41176470588243</v>
          </cell>
          <cell r="O761">
            <v>35.294117647058826</v>
          </cell>
          <cell r="P761">
            <v>50.980392156862742</v>
          </cell>
          <cell r="Q761">
            <v>65939.215686274518</v>
          </cell>
          <cell r="T761" t="str">
            <v>SOUTH CENTRAL REGION</v>
          </cell>
          <cell r="U761">
            <v>166.66666666666663</v>
          </cell>
          <cell r="V761">
            <v>231.37254901960779</v>
          </cell>
          <cell r="W761">
            <v>248.03921568627445</v>
          </cell>
          <cell r="X761">
            <v>2653.9215686274511</v>
          </cell>
          <cell r="Y761">
            <v>4236.2745098039213</v>
          </cell>
          <cell r="Z761">
            <v>27140.196078431371</v>
          </cell>
          <cell r="AA761">
            <v>41350</v>
          </cell>
          <cell r="AB761">
            <v>62036.274509803923</v>
          </cell>
          <cell r="AC761">
            <v>65223.529411764706</v>
          </cell>
          <cell r="AD761">
            <v>65852.941176470587</v>
          </cell>
          <cell r="AE761">
            <v>65888.23529411765</v>
          </cell>
          <cell r="AF761">
            <v>65939.215686274518</v>
          </cell>
        </row>
        <row r="766">
          <cell r="D766" t="str">
            <v>NORTH COASTAL REGION</v>
          </cell>
          <cell r="E766">
            <v>216075</v>
          </cell>
          <cell r="F766">
            <v>182050</v>
          </cell>
          <cell r="G766">
            <v>215503</v>
          </cell>
          <cell r="H766">
            <v>223079</v>
          </cell>
          <cell r="I766">
            <v>209769</v>
          </cell>
          <cell r="J766">
            <v>306426</v>
          </cell>
          <cell r="K766">
            <v>670800</v>
          </cell>
          <cell r="L766">
            <v>274344</v>
          </cell>
          <cell r="M766">
            <v>164478</v>
          </cell>
          <cell r="N766">
            <v>247821</v>
          </cell>
          <cell r="O766">
            <v>205119</v>
          </cell>
          <cell r="P766">
            <v>302450</v>
          </cell>
          <cell r="Q766">
            <v>3217914</v>
          </cell>
          <cell r="T766" t="str">
            <v>NORTH COASTAL</v>
          </cell>
          <cell r="U766">
            <v>216075</v>
          </cell>
          <cell r="V766">
            <v>398125</v>
          </cell>
          <cell r="W766">
            <v>613628</v>
          </cell>
          <cell r="X766">
            <v>836707</v>
          </cell>
          <cell r="Y766">
            <v>1046476</v>
          </cell>
          <cell r="Z766">
            <v>1352902</v>
          </cell>
          <cell r="AA766">
            <v>2023702</v>
          </cell>
          <cell r="AB766">
            <v>2298046</v>
          </cell>
          <cell r="AC766">
            <v>2462524</v>
          </cell>
          <cell r="AD766">
            <v>2710345</v>
          </cell>
          <cell r="AE766">
            <v>2915464</v>
          </cell>
          <cell r="AF766">
            <v>3217914</v>
          </cell>
        </row>
        <row r="767">
          <cell r="D767" t="str">
            <v>SOUTH COASTAL REGION</v>
          </cell>
          <cell r="E767">
            <v>511104</v>
          </cell>
          <cell r="F767">
            <v>486986</v>
          </cell>
          <cell r="G767">
            <v>550867</v>
          </cell>
          <cell r="H767">
            <v>720706</v>
          </cell>
          <cell r="I767">
            <v>644155</v>
          </cell>
          <cell r="J767">
            <v>632335</v>
          </cell>
          <cell r="K767">
            <v>1316882</v>
          </cell>
          <cell r="L767">
            <v>804335</v>
          </cell>
          <cell r="M767">
            <v>487383</v>
          </cell>
          <cell r="N767">
            <v>541593</v>
          </cell>
          <cell r="O767">
            <v>858739</v>
          </cell>
          <cell r="P767">
            <v>2111040</v>
          </cell>
          <cell r="Q767">
            <v>9666125</v>
          </cell>
          <cell r="T767" t="str">
            <v>SOUTH COASTAL</v>
          </cell>
          <cell r="U767">
            <v>511104</v>
          </cell>
          <cell r="V767">
            <v>998090</v>
          </cell>
          <cell r="W767">
            <v>1548957</v>
          </cell>
          <cell r="X767">
            <v>2269663</v>
          </cell>
          <cell r="Y767">
            <v>2913818</v>
          </cell>
          <cell r="Z767">
            <v>3546153</v>
          </cell>
          <cell r="AA767">
            <v>4863035</v>
          </cell>
          <cell r="AB767">
            <v>5667370</v>
          </cell>
          <cell r="AC767">
            <v>6154753</v>
          </cell>
          <cell r="AD767">
            <v>6696346</v>
          </cell>
          <cell r="AE767">
            <v>7555085</v>
          </cell>
          <cell r="AF767">
            <v>9666125</v>
          </cell>
        </row>
        <row r="768">
          <cell r="D768" t="str">
            <v>COASTAL REGION</v>
          </cell>
          <cell r="E768">
            <v>727179</v>
          </cell>
          <cell r="F768">
            <v>669036</v>
          </cell>
          <cell r="G768">
            <v>766370</v>
          </cell>
          <cell r="H768">
            <v>943785</v>
          </cell>
          <cell r="I768">
            <v>853924</v>
          </cell>
          <cell r="J768">
            <v>938761</v>
          </cell>
          <cell r="K768">
            <v>1987682</v>
          </cell>
          <cell r="L768">
            <v>1078679</v>
          </cell>
          <cell r="M768">
            <v>651861</v>
          </cell>
          <cell r="N768">
            <v>789414</v>
          </cell>
          <cell r="O768">
            <v>1063858</v>
          </cell>
          <cell r="P768">
            <v>2413490</v>
          </cell>
          <cell r="Q768">
            <v>12884039</v>
          </cell>
          <cell r="T768" t="str">
            <v>COASTAL REGION</v>
          </cell>
          <cell r="U768">
            <v>727179</v>
          </cell>
          <cell r="V768">
            <v>1396215</v>
          </cell>
          <cell r="W768">
            <v>2162585</v>
          </cell>
          <cell r="X768">
            <v>3106370</v>
          </cell>
          <cell r="Y768">
            <v>3960294</v>
          </cell>
          <cell r="Z768">
            <v>4899055</v>
          </cell>
          <cell r="AA768">
            <v>6886737</v>
          </cell>
          <cell r="AB768">
            <v>7965416</v>
          </cell>
          <cell r="AC768">
            <v>8617277</v>
          </cell>
          <cell r="AD768">
            <v>9406691</v>
          </cell>
          <cell r="AE768">
            <v>10470549</v>
          </cell>
          <cell r="AF768">
            <v>12884039</v>
          </cell>
        </row>
        <row r="769">
          <cell r="D769" t="str">
            <v>NORTH CENTRAL REGION</v>
          </cell>
          <cell r="E769">
            <v>492751</v>
          </cell>
          <cell r="F769">
            <v>450790</v>
          </cell>
          <cell r="G769">
            <v>471346</v>
          </cell>
          <cell r="H769">
            <v>587638</v>
          </cell>
          <cell r="I769">
            <v>561183</v>
          </cell>
          <cell r="J769">
            <v>685285</v>
          </cell>
          <cell r="K769">
            <v>1385202</v>
          </cell>
          <cell r="L769">
            <v>490847</v>
          </cell>
          <cell r="M769">
            <v>265315</v>
          </cell>
          <cell r="N769">
            <v>500892</v>
          </cell>
          <cell r="O769">
            <v>674956</v>
          </cell>
          <cell r="P769">
            <v>995634</v>
          </cell>
          <cell r="Q769">
            <v>7561839</v>
          </cell>
          <cell r="T769" t="str">
            <v>NORTH CENTRAL REGION</v>
          </cell>
          <cell r="U769">
            <v>492751</v>
          </cell>
          <cell r="V769">
            <v>943541</v>
          </cell>
          <cell r="W769">
            <v>1414887</v>
          </cell>
          <cell r="X769">
            <v>2002525</v>
          </cell>
          <cell r="Y769">
            <v>2563708</v>
          </cell>
          <cell r="Z769">
            <v>3248993</v>
          </cell>
          <cell r="AA769">
            <v>4634195</v>
          </cell>
          <cell r="AB769">
            <v>5125042</v>
          </cell>
          <cell r="AC769">
            <v>5390357</v>
          </cell>
          <cell r="AD769">
            <v>5891249</v>
          </cell>
          <cell r="AE769">
            <v>6566205</v>
          </cell>
          <cell r="AF769">
            <v>7561839</v>
          </cell>
        </row>
        <row r="770">
          <cell r="D770" t="str">
            <v>SOUTH CENTRAL REGION</v>
          </cell>
          <cell r="E770">
            <v>521830</v>
          </cell>
          <cell r="F770">
            <v>555402</v>
          </cell>
          <cell r="G770">
            <v>521181</v>
          </cell>
          <cell r="H770">
            <v>494331</v>
          </cell>
          <cell r="I770">
            <v>424836</v>
          </cell>
          <cell r="J770">
            <v>459995</v>
          </cell>
          <cell r="K770">
            <v>998327</v>
          </cell>
          <cell r="L770">
            <v>292909</v>
          </cell>
          <cell r="M770">
            <v>107294</v>
          </cell>
          <cell r="N770">
            <v>170600</v>
          </cell>
          <cell r="O770">
            <v>290559</v>
          </cell>
          <cell r="P770">
            <v>556404</v>
          </cell>
          <cell r="Q770">
            <v>5393668</v>
          </cell>
          <cell r="T770" t="str">
            <v>SOUTH CENTRAL REGION</v>
          </cell>
          <cell r="U770">
            <v>521830</v>
          </cell>
          <cell r="V770">
            <v>1077232</v>
          </cell>
          <cell r="W770">
            <v>1598413</v>
          </cell>
          <cell r="X770">
            <v>2092744</v>
          </cell>
          <cell r="Y770">
            <v>2517580</v>
          </cell>
          <cell r="Z770">
            <v>2977575</v>
          </cell>
          <cell r="AA770">
            <v>3975902</v>
          </cell>
          <cell r="AB770">
            <v>4268811</v>
          </cell>
          <cell r="AC770">
            <v>4376105</v>
          </cell>
          <cell r="AD770">
            <v>4546705</v>
          </cell>
          <cell r="AE770">
            <v>4837264</v>
          </cell>
          <cell r="AF770">
            <v>5393668</v>
          </cell>
        </row>
        <row r="775">
          <cell r="D775" t="str">
            <v>NORTH COASTAL REGION</v>
          </cell>
          <cell r="E775">
            <v>126397</v>
          </cell>
          <cell r="F775">
            <v>126397</v>
          </cell>
          <cell r="G775">
            <v>130350</v>
          </cell>
          <cell r="H775">
            <v>126397</v>
          </cell>
          <cell r="I775">
            <v>286235</v>
          </cell>
          <cell r="J775">
            <v>401264</v>
          </cell>
          <cell r="K775">
            <v>488590</v>
          </cell>
          <cell r="L775">
            <v>564247</v>
          </cell>
          <cell r="M775">
            <v>390299</v>
          </cell>
          <cell r="N775">
            <v>122442</v>
          </cell>
          <cell r="O775">
            <v>148351</v>
          </cell>
          <cell r="P775">
            <v>155340</v>
          </cell>
          <cell r="Q775">
            <v>3066309</v>
          </cell>
          <cell r="T775" t="str">
            <v>NORTH COASTAL</v>
          </cell>
          <cell r="U775">
            <v>126397</v>
          </cell>
          <cell r="V775">
            <v>252794</v>
          </cell>
          <cell r="W775">
            <v>383144</v>
          </cell>
          <cell r="X775">
            <v>509541</v>
          </cell>
          <cell r="Y775">
            <v>795776</v>
          </cell>
          <cell r="Z775">
            <v>1197040</v>
          </cell>
          <cell r="AA775">
            <v>1685630</v>
          </cell>
          <cell r="AB775">
            <v>2249877</v>
          </cell>
          <cell r="AC775">
            <v>2640176</v>
          </cell>
          <cell r="AD775">
            <v>2762618</v>
          </cell>
          <cell r="AE775">
            <v>2910969</v>
          </cell>
          <cell r="AF775">
            <v>3066309</v>
          </cell>
        </row>
        <row r="776">
          <cell r="D776" t="str">
            <v>SOUTH COASTAL REGION</v>
          </cell>
          <cell r="E776">
            <v>362811</v>
          </cell>
          <cell r="F776">
            <v>362811</v>
          </cell>
          <cell r="G776">
            <v>362811</v>
          </cell>
          <cell r="H776">
            <v>504575</v>
          </cell>
          <cell r="I776">
            <v>609023</v>
          </cell>
          <cell r="J776">
            <v>700880</v>
          </cell>
          <cell r="K776">
            <v>934511</v>
          </cell>
          <cell r="L776">
            <v>1097250</v>
          </cell>
          <cell r="M776">
            <v>913535</v>
          </cell>
          <cell r="N776">
            <v>362811</v>
          </cell>
          <cell r="O776">
            <v>650536</v>
          </cell>
          <cell r="P776">
            <v>646340</v>
          </cell>
          <cell r="Q776">
            <v>7507894</v>
          </cell>
          <cell r="T776" t="str">
            <v>SOUTH COASTAL</v>
          </cell>
          <cell r="U776">
            <v>362811</v>
          </cell>
          <cell r="V776">
            <v>725622</v>
          </cell>
          <cell r="W776">
            <v>1088433</v>
          </cell>
          <cell r="X776">
            <v>1593008</v>
          </cell>
          <cell r="Y776">
            <v>2202031</v>
          </cell>
          <cell r="Z776">
            <v>2902911</v>
          </cell>
          <cell r="AA776">
            <v>3837422</v>
          </cell>
          <cell r="AB776">
            <v>4934672</v>
          </cell>
          <cell r="AC776">
            <v>5848207</v>
          </cell>
          <cell r="AD776">
            <v>6211018</v>
          </cell>
          <cell r="AE776">
            <v>6861554</v>
          </cell>
          <cell r="AF776">
            <v>7507894</v>
          </cell>
        </row>
        <row r="777">
          <cell r="D777" t="str">
            <v>COASTAL REGION</v>
          </cell>
          <cell r="E777">
            <v>126397</v>
          </cell>
          <cell r="F777">
            <v>126397</v>
          </cell>
          <cell r="G777">
            <v>130350</v>
          </cell>
          <cell r="H777">
            <v>126397</v>
          </cell>
          <cell r="I777">
            <v>286235</v>
          </cell>
          <cell r="J777">
            <v>401264</v>
          </cell>
          <cell r="K777">
            <v>488590</v>
          </cell>
          <cell r="L777">
            <v>564247</v>
          </cell>
          <cell r="M777">
            <v>390299</v>
          </cell>
          <cell r="N777">
            <v>122442</v>
          </cell>
          <cell r="O777">
            <v>148351</v>
          </cell>
          <cell r="P777">
            <v>155340</v>
          </cell>
          <cell r="Q777">
            <v>3066309</v>
          </cell>
          <cell r="T777" t="str">
            <v>COASTAL REGION</v>
          </cell>
          <cell r="U777">
            <v>126397</v>
          </cell>
          <cell r="V777">
            <v>252794</v>
          </cell>
          <cell r="W777">
            <v>383144</v>
          </cell>
          <cell r="X777">
            <v>509541</v>
          </cell>
          <cell r="Y777">
            <v>795776</v>
          </cell>
          <cell r="Z777">
            <v>1197040</v>
          </cell>
          <cell r="AA777">
            <v>1685630</v>
          </cell>
          <cell r="AB777">
            <v>2249877</v>
          </cell>
          <cell r="AC777">
            <v>2640176</v>
          </cell>
          <cell r="AD777">
            <v>2762618</v>
          </cell>
          <cell r="AE777">
            <v>2910969</v>
          </cell>
          <cell r="AF777">
            <v>3066309</v>
          </cell>
        </row>
        <row r="778">
          <cell r="D778" t="str">
            <v>NORTH CENTRAL REGION</v>
          </cell>
          <cell r="E778">
            <v>519730</v>
          </cell>
          <cell r="F778">
            <v>519730</v>
          </cell>
          <cell r="G778">
            <v>545115</v>
          </cell>
          <cell r="H778">
            <v>519748</v>
          </cell>
          <cell r="I778">
            <v>621299</v>
          </cell>
          <cell r="J778">
            <v>778792</v>
          </cell>
          <cell r="K778">
            <v>731626</v>
          </cell>
          <cell r="L778">
            <v>672068</v>
          </cell>
          <cell r="M778">
            <v>711508</v>
          </cell>
          <cell r="N778">
            <v>494359</v>
          </cell>
          <cell r="O778">
            <v>545133</v>
          </cell>
          <cell r="P778">
            <v>675687</v>
          </cell>
          <cell r="Q778">
            <v>7334795</v>
          </cell>
          <cell r="T778" t="str">
            <v>NORTH CENTRAL REGION</v>
          </cell>
          <cell r="U778">
            <v>519730</v>
          </cell>
          <cell r="V778">
            <v>1039460</v>
          </cell>
          <cell r="W778">
            <v>1584575</v>
          </cell>
          <cell r="X778">
            <v>2104323</v>
          </cell>
          <cell r="Y778">
            <v>2725622</v>
          </cell>
          <cell r="Z778">
            <v>3504414</v>
          </cell>
          <cell r="AA778">
            <v>4236040</v>
          </cell>
          <cell r="AB778">
            <v>4908108</v>
          </cell>
          <cell r="AC778">
            <v>5619616</v>
          </cell>
          <cell r="AD778">
            <v>6113975</v>
          </cell>
          <cell r="AE778">
            <v>6659108</v>
          </cell>
          <cell r="AF778">
            <v>7334795</v>
          </cell>
        </row>
        <row r="779">
          <cell r="D779" t="str">
            <v>SOUTH CENTRAL REGION</v>
          </cell>
          <cell r="E779">
            <v>422470</v>
          </cell>
          <cell r="F779">
            <v>407884</v>
          </cell>
          <cell r="G779">
            <v>374438</v>
          </cell>
          <cell r="H779">
            <v>437818</v>
          </cell>
          <cell r="I779">
            <v>446305</v>
          </cell>
          <cell r="J779">
            <v>495440</v>
          </cell>
          <cell r="K779">
            <v>560251</v>
          </cell>
          <cell r="L779">
            <v>576648</v>
          </cell>
          <cell r="M779">
            <v>481593</v>
          </cell>
          <cell r="N779">
            <v>402526</v>
          </cell>
          <cell r="O779">
            <v>402526</v>
          </cell>
          <cell r="P779">
            <v>429709</v>
          </cell>
          <cell r="Q779">
            <v>5437608</v>
          </cell>
          <cell r="T779" t="str">
            <v>SOUTH CENTRAL REGION</v>
          </cell>
          <cell r="U779">
            <v>422470</v>
          </cell>
          <cell r="V779">
            <v>830354</v>
          </cell>
          <cell r="W779">
            <v>1204792</v>
          </cell>
          <cell r="X779">
            <v>1642610</v>
          </cell>
          <cell r="Y779">
            <v>2088915</v>
          </cell>
          <cell r="Z779">
            <v>2584355</v>
          </cell>
          <cell r="AA779">
            <v>3144606</v>
          </cell>
          <cell r="AB779">
            <v>3721254</v>
          </cell>
          <cell r="AC779">
            <v>4202847</v>
          </cell>
          <cell r="AD779">
            <v>4605373</v>
          </cell>
          <cell r="AE779">
            <v>5007899</v>
          </cell>
          <cell r="AF779">
            <v>5437608</v>
          </cell>
        </row>
        <row r="784">
          <cell r="D784" t="str">
            <v>NORTH COASTAL REGION</v>
          </cell>
          <cell r="E784">
            <v>316</v>
          </cell>
          <cell r="F784">
            <v>356</v>
          </cell>
          <cell r="G784">
            <v>400</v>
          </cell>
          <cell r="H784">
            <v>652</v>
          </cell>
          <cell r="I784">
            <v>670</v>
          </cell>
          <cell r="J784">
            <v>1341</v>
          </cell>
          <cell r="K784">
            <v>1274</v>
          </cell>
          <cell r="L784">
            <v>761</v>
          </cell>
          <cell r="M784">
            <v>235</v>
          </cell>
          <cell r="N784">
            <v>513</v>
          </cell>
          <cell r="O784">
            <v>411</v>
          </cell>
          <cell r="P784">
            <v>428</v>
          </cell>
          <cell r="Q784">
            <v>7357</v>
          </cell>
          <cell r="T784" t="str">
            <v>NORTH COASTAL</v>
          </cell>
          <cell r="U784">
            <v>316</v>
          </cell>
          <cell r="V784">
            <v>672</v>
          </cell>
          <cell r="W784">
            <v>1072</v>
          </cell>
          <cell r="X784">
            <v>1724</v>
          </cell>
          <cell r="Y784">
            <v>2394</v>
          </cell>
          <cell r="Z784">
            <v>3735</v>
          </cell>
          <cell r="AA784">
            <v>5009</v>
          </cell>
          <cell r="AB784">
            <v>5770</v>
          </cell>
          <cell r="AC784">
            <v>6005</v>
          </cell>
          <cell r="AD784">
            <v>6518</v>
          </cell>
          <cell r="AE784">
            <v>6929</v>
          </cell>
          <cell r="AF784">
            <v>7357</v>
          </cell>
        </row>
        <row r="785">
          <cell r="D785" t="str">
            <v>SOUTH COASTAL REGION</v>
          </cell>
          <cell r="E785">
            <v>758</v>
          </cell>
          <cell r="F785">
            <v>706</v>
          </cell>
          <cell r="G785">
            <v>701</v>
          </cell>
          <cell r="H785">
            <v>826</v>
          </cell>
          <cell r="I785">
            <v>989</v>
          </cell>
          <cell r="J785">
            <v>1689</v>
          </cell>
          <cell r="K785">
            <v>1783</v>
          </cell>
          <cell r="L785">
            <v>1552</v>
          </cell>
          <cell r="M785">
            <v>475</v>
          </cell>
          <cell r="N785">
            <v>879</v>
          </cell>
          <cell r="O785">
            <v>933</v>
          </cell>
          <cell r="P785">
            <v>1295</v>
          </cell>
          <cell r="Q785">
            <v>12586</v>
          </cell>
          <cell r="T785" t="str">
            <v>SOUTH COASTAL</v>
          </cell>
          <cell r="U785">
            <v>758</v>
          </cell>
          <cell r="V785">
            <v>1464</v>
          </cell>
          <cell r="W785">
            <v>2165</v>
          </cell>
          <cell r="X785">
            <v>2991</v>
          </cell>
          <cell r="Y785">
            <v>3980</v>
          </cell>
          <cell r="Z785">
            <v>5669</v>
          </cell>
          <cell r="AA785">
            <v>7452</v>
          </cell>
          <cell r="AB785">
            <v>9004</v>
          </cell>
          <cell r="AC785">
            <v>9479</v>
          </cell>
          <cell r="AD785">
            <v>10358</v>
          </cell>
          <cell r="AE785">
            <v>11291</v>
          </cell>
          <cell r="AF785">
            <v>12586</v>
          </cell>
        </row>
        <row r="786">
          <cell r="D786" t="str">
            <v>COASTAL REGION</v>
          </cell>
          <cell r="E786">
            <v>1074</v>
          </cell>
          <cell r="F786">
            <v>1062</v>
          </cell>
          <cell r="G786">
            <v>1101</v>
          </cell>
          <cell r="H786">
            <v>1478</v>
          </cell>
          <cell r="I786">
            <v>1659</v>
          </cell>
          <cell r="J786">
            <v>3030</v>
          </cell>
          <cell r="K786">
            <v>3057</v>
          </cell>
          <cell r="L786">
            <v>2313</v>
          </cell>
          <cell r="M786">
            <v>710</v>
          </cell>
          <cell r="N786">
            <v>1392</v>
          </cell>
          <cell r="O786">
            <v>1344</v>
          </cell>
          <cell r="P786">
            <v>1723</v>
          </cell>
          <cell r="Q786">
            <v>19943</v>
          </cell>
          <cell r="T786" t="str">
            <v>COASTAL REGION</v>
          </cell>
          <cell r="U786">
            <v>1074</v>
          </cell>
          <cell r="V786">
            <v>2136</v>
          </cell>
          <cell r="W786">
            <v>3237</v>
          </cell>
          <cell r="X786">
            <v>4715</v>
          </cell>
          <cell r="Y786">
            <v>6374</v>
          </cell>
          <cell r="Z786">
            <v>9404</v>
          </cell>
          <cell r="AA786">
            <v>12461</v>
          </cell>
          <cell r="AB786">
            <v>14774</v>
          </cell>
          <cell r="AC786">
            <v>15484</v>
          </cell>
          <cell r="AD786">
            <v>16876</v>
          </cell>
          <cell r="AE786">
            <v>18220</v>
          </cell>
          <cell r="AF786">
            <v>19943</v>
          </cell>
        </row>
        <row r="787">
          <cell r="D787" t="str">
            <v>NORTH CENTRAL REGION</v>
          </cell>
          <cell r="E787">
            <v>488</v>
          </cell>
          <cell r="F787">
            <v>453</v>
          </cell>
          <cell r="G787">
            <v>524</v>
          </cell>
          <cell r="H787">
            <v>812</v>
          </cell>
          <cell r="I787">
            <v>859</v>
          </cell>
          <cell r="J787">
            <v>1425</v>
          </cell>
          <cell r="K787">
            <v>1664</v>
          </cell>
          <cell r="L787">
            <v>968</v>
          </cell>
          <cell r="M787">
            <v>542</v>
          </cell>
          <cell r="N787">
            <v>1040</v>
          </cell>
          <cell r="O787">
            <v>651</v>
          </cell>
          <cell r="P787">
            <v>628</v>
          </cell>
          <cell r="Q787">
            <v>10054</v>
          </cell>
          <cell r="T787" t="str">
            <v>NORTH CENTRAL REGION</v>
          </cell>
          <cell r="U787">
            <v>488</v>
          </cell>
          <cell r="V787">
            <v>941</v>
          </cell>
          <cell r="W787">
            <v>1465</v>
          </cell>
          <cell r="X787">
            <v>2277</v>
          </cell>
          <cell r="Y787">
            <v>3136</v>
          </cell>
          <cell r="Z787">
            <v>4561</v>
          </cell>
          <cell r="AA787">
            <v>6225</v>
          </cell>
          <cell r="AB787">
            <v>7193</v>
          </cell>
          <cell r="AC787">
            <v>7735</v>
          </cell>
          <cell r="AD787">
            <v>8775</v>
          </cell>
          <cell r="AE787">
            <v>9426</v>
          </cell>
          <cell r="AF787">
            <v>10054</v>
          </cell>
        </row>
        <row r="788">
          <cell r="D788" t="str">
            <v>SOUTH CENTRAL REGION</v>
          </cell>
          <cell r="E788">
            <v>400</v>
          </cell>
          <cell r="F788">
            <v>371</v>
          </cell>
          <cell r="G788">
            <v>421</v>
          </cell>
          <cell r="H788">
            <v>593</v>
          </cell>
          <cell r="I788">
            <v>600</v>
          </cell>
          <cell r="J788">
            <v>1352</v>
          </cell>
          <cell r="K788">
            <v>1356</v>
          </cell>
          <cell r="L788">
            <v>541</v>
          </cell>
          <cell r="M788">
            <v>629</v>
          </cell>
          <cell r="N788">
            <v>776</v>
          </cell>
          <cell r="O788">
            <v>634</v>
          </cell>
          <cell r="P788">
            <v>582</v>
          </cell>
          <cell r="Q788">
            <v>8255</v>
          </cell>
          <cell r="T788" t="str">
            <v>SOUTH CENTRAL REGION</v>
          </cell>
          <cell r="U788">
            <v>400</v>
          </cell>
          <cell r="V788">
            <v>771</v>
          </cell>
          <cell r="W788">
            <v>1192</v>
          </cell>
          <cell r="X788">
            <v>1785</v>
          </cell>
          <cell r="Y788">
            <v>2385</v>
          </cell>
          <cell r="Z788">
            <v>3737</v>
          </cell>
          <cell r="AA788">
            <v>5093</v>
          </cell>
          <cell r="AB788">
            <v>5634</v>
          </cell>
          <cell r="AC788">
            <v>6263</v>
          </cell>
          <cell r="AD788">
            <v>7039</v>
          </cell>
          <cell r="AE788">
            <v>7673</v>
          </cell>
          <cell r="AF788">
            <v>8255</v>
          </cell>
        </row>
        <row r="792">
          <cell r="D792" t="str">
            <v>NUMBER OF FEEDERS</v>
          </cell>
          <cell r="T792" t="str">
            <v>NUMBER OF FEEDERS</v>
          </cell>
        </row>
        <row r="793">
          <cell r="D793" t="str">
            <v>NORTH COASTAL REGION</v>
          </cell>
          <cell r="E793">
            <v>162</v>
          </cell>
          <cell r="F793">
            <v>162</v>
          </cell>
          <cell r="G793">
            <v>162</v>
          </cell>
          <cell r="T793" t="str">
            <v>NORTH COASTAL</v>
          </cell>
          <cell r="U793">
            <v>162</v>
          </cell>
          <cell r="V793">
            <v>162</v>
          </cell>
          <cell r="W793">
            <v>162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D794" t="str">
            <v>SOUTH COASTAL REGION</v>
          </cell>
          <cell r="E794">
            <v>292</v>
          </cell>
          <cell r="F794">
            <v>292</v>
          </cell>
          <cell r="G794">
            <v>292</v>
          </cell>
          <cell r="T794" t="str">
            <v>SOUTH COASTAL</v>
          </cell>
          <cell r="U794">
            <v>292</v>
          </cell>
          <cell r="V794">
            <v>292</v>
          </cell>
          <cell r="W794">
            <v>292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D795" t="str">
            <v>COASTAL REGION</v>
          </cell>
          <cell r="E795">
            <v>454</v>
          </cell>
          <cell r="F795">
            <v>454</v>
          </cell>
          <cell r="G795">
            <v>454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T795" t="str">
            <v>COASTAL REGION</v>
          </cell>
          <cell r="U795">
            <v>454</v>
          </cell>
          <cell r="V795">
            <v>454</v>
          </cell>
          <cell r="W795">
            <v>454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D796" t="str">
            <v>NORTH CENTRAL REGION</v>
          </cell>
          <cell r="E796">
            <v>325</v>
          </cell>
          <cell r="F796">
            <v>325</v>
          </cell>
          <cell r="G796">
            <v>325</v>
          </cell>
          <cell r="T796" t="str">
            <v>NORTH CENTRAL REGION</v>
          </cell>
          <cell r="U796">
            <v>325</v>
          </cell>
          <cell r="V796">
            <v>325</v>
          </cell>
          <cell r="W796">
            <v>325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D797" t="str">
            <v>SOUTH CENTRAL REGION</v>
          </cell>
          <cell r="E797">
            <v>326</v>
          </cell>
          <cell r="F797">
            <v>326</v>
          </cell>
          <cell r="G797">
            <v>326</v>
          </cell>
          <cell r="T797" t="str">
            <v>SOUTH CENTRAL REGION</v>
          </cell>
          <cell r="U797">
            <v>326</v>
          </cell>
          <cell r="V797">
            <v>326</v>
          </cell>
          <cell r="W797">
            <v>326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D798" t="str">
            <v>SYSTEM</v>
          </cell>
          <cell r="E798">
            <v>1105</v>
          </cell>
          <cell r="F798">
            <v>1105</v>
          </cell>
          <cell r="G798">
            <v>1105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T798" t="str">
            <v>SYSTEM</v>
          </cell>
          <cell r="U798">
            <v>1105</v>
          </cell>
          <cell r="V798">
            <v>1105</v>
          </cell>
          <cell r="W798">
            <v>1105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D800" t="str">
            <v>OH PRIMARY w/ BRANCH - Miles</v>
          </cell>
          <cell r="T800" t="str">
            <v>OH PRIMARY w/ BRANCH - Miles</v>
          </cell>
        </row>
        <row r="801">
          <cell r="D801" t="str">
            <v>NORTH COASTAL REGION</v>
          </cell>
          <cell r="F801">
            <v>4942</v>
          </cell>
          <cell r="G801">
            <v>4942</v>
          </cell>
          <cell r="T801" t="str">
            <v>NORTH COASTAL</v>
          </cell>
          <cell r="U801">
            <v>0</v>
          </cell>
          <cell r="V801">
            <v>4942</v>
          </cell>
          <cell r="W801">
            <v>4942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D802" t="str">
            <v>SOUTH COASTAL REGION</v>
          </cell>
          <cell r="F802">
            <v>2944</v>
          </cell>
          <cell r="G802">
            <v>2944</v>
          </cell>
          <cell r="T802" t="str">
            <v>SOUTH COASTAL</v>
          </cell>
          <cell r="U802">
            <v>0</v>
          </cell>
          <cell r="V802">
            <v>2944</v>
          </cell>
          <cell r="W802">
            <v>2944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D803" t="str">
            <v>COASTAL REGION</v>
          </cell>
          <cell r="E803">
            <v>0</v>
          </cell>
          <cell r="F803">
            <v>7886</v>
          </cell>
          <cell r="G803">
            <v>7886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T803" t="str">
            <v>COASTAL REGION</v>
          </cell>
          <cell r="U803">
            <v>0</v>
          </cell>
          <cell r="V803">
            <v>7886</v>
          </cell>
          <cell r="W803">
            <v>7886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D804" t="str">
            <v>NORTH CENTRAL REGION</v>
          </cell>
          <cell r="F804">
            <v>5246</v>
          </cell>
          <cell r="G804">
            <v>5246</v>
          </cell>
          <cell r="T804" t="str">
            <v>NORTH CENTRAL REGION</v>
          </cell>
          <cell r="U804">
            <v>0</v>
          </cell>
          <cell r="V804">
            <v>5246</v>
          </cell>
          <cell r="W804">
            <v>5246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D805" t="str">
            <v>SOUTH CENTRAL REGION</v>
          </cell>
          <cell r="F805">
            <v>4896</v>
          </cell>
          <cell r="G805">
            <v>4896</v>
          </cell>
          <cell r="T805" t="str">
            <v>SOUTH CENTRAL REGION</v>
          </cell>
          <cell r="U805">
            <v>0</v>
          </cell>
          <cell r="V805">
            <v>4896</v>
          </cell>
          <cell r="W805">
            <v>4896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D806" t="str">
            <v>SYSTEM</v>
          </cell>
          <cell r="E806">
            <v>0</v>
          </cell>
          <cell r="F806">
            <v>18028</v>
          </cell>
          <cell r="G806">
            <v>18028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T806" t="str">
            <v>SYSTEM</v>
          </cell>
          <cell r="U806">
            <v>0</v>
          </cell>
          <cell r="V806">
            <v>18028</v>
          </cell>
          <cell r="W806">
            <v>18028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D808" t="str">
            <v>OH PRIMARY - Miles</v>
          </cell>
          <cell r="T808" t="str">
            <v>OH PRIMARY - Miles</v>
          </cell>
        </row>
        <row r="809">
          <cell r="D809" t="str">
            <v>NORTH COASTAL REGION</v>
          </cell>
          <cell r="F809">
            <v>710</v>
          </cell>
          <cell r="G809">
            <v>710</v>
          </cell>
          <cell r="T809" t="str">
            <v>NORTH COASTAL</v>
          </cell>
          <cell r="U809">
            <v>0</v>
          </cell>
          <cell r="V809">
            <v>710</v>
          </cell>
          <cell r="W809">
            <v>710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D810" t="str">
            <v>SOUTH COASTAL REGION</v>
          </cell>
          <cell r="F810">
            <v>857</v>
          </cell>
          <cell r="G810">
            <v>857</v>
          </cell>
          <cell r="T810" t="str">
            <v>SOUTH COASTAL</v>
          </cell>
          <cell r="U810">
            <v>0</v>
          </cell>
          <cell r="V810">
            <v>857</v>
          </cell>
          <cell r="W810">
            <v>857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D811" t="str">
            <v>COASTAL REGION</v>
          </cell>
          <cell r="E811">
            <v>0</v>
          </cell>
          <cell r="F811">
            <v>1567</v>
          </cell>
          <cell r="G811">
            <v>1567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T811" t="str">
            <v>COASTAL REGION</v>
          </cell>
          <cell r="U811">
            <v>0</v>
          </cell>
          <cell r="V811">
            <v>1567</v>
          </cell>
          <cell r="W811">
            <v>1567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D812" t="str">
            <v>NORTH CENTRAL REGION</v>
          </cell>
          <cell r="F812">
            <v>1071</v>
          </cell>
          <cell r="G812">
            <v>1071</v>
          </cell>
          <cell r="T812" t="str">
            <v>NORTH CENTRAL REGION</v>
          </cell>
          <cell r="U812">
            <v>0</v>
          </cell>
          <cell r="V812">
            <v>1071</v>
          </cell>
          <cell r="W812">
            <v>1071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D813" t="str">
            <v>SOUTH CENTRAL REGION</v>
          </cell>
          <cell r="F813">
            <v>1100</v>
          </cell>
          <cell r="G813">
            <v>1100</v>
          </cell>
          <cell r="T813" t="str">
            <v>SOUTH CENTRAL REGION</v>
          </cell>
          <cell r="U813">
            <v>0</v>
          </cell>
          <cell r="V813">
            <v>1100</v>
          </cell>
          <cell r="W813">
            <v>1100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D814" t="str">
            <v>SYSTEM</v>
          </cell>
          <cell r="E814">
            <v>0</v>
          </cell>
          <cell r="F814">
            <v>3738</v>
          </cell>
          <cell r="G814">
            <v>3738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T814" t="str">
            <v>SYSTEM</v>
          </cell>
          <cell r="U814">
            <v>0</v>
          </cell>
          <cell r="V814">
            <v>3738</v>
          </cell>
          <cell r="W814">
            <v>3738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6">
          <cell r="D816" t="str">
            <v>UG PRIMARY w/ BRANCH - Miles</v>
          </cell>
          <cell r="T816" t="str">
            <v>UG PRIMARY w/ BRANCH - Miles</v>
          </cell>
        </row>
        <row r="817">
          <cell r="D817" t="str">
            <v>NORTH COASTAL REGION</v>
          </cell>
          <cell r="F817">
            <v>1465</v>
          </cell>
          <cell r="G817">
            <v>1465</v>
          </cell>
          <cell r="T817" t="str">
            <v>NORTH COASTAL</v>
          </cell>
          <cell r="U817">
            <v>0</v>
          </cell>
          <cell r="V817">
            <v>1465</v>
          </cell>
          <cell r="W817">
            <v>1465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D818" t="str">
            <v>SOUTH COASTAL REGION</v>
          </cell>
          <cell r="F818">
            <v>2144</v>
          </cell>
          <cell r="G818">
            <v>2144</v>
          </cell>
          <cell r="T818" t="str">
            <v>SOUTH COASTAL</v>
          </cell>
          <cell r="U818">
            <v>0</v>
          </cell>
          <cell r="V818">
            <v>2144</v>
          </cell>
          <cell r="W818">
            <v>2144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D819" t="str">
            <v>COASTAL REGION</v>
          </cell>
          <cell r="E819">
            <v>0</v>
          </cell>
          <cell r="F819">
            <v>3609</v>
          </cell>
          <cell r="G819">
            <v>3609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T819" t="str">
            <v>COASTAL REGION</v>
          </cell>
          <cell r="U819">
            <v>0</v>
          </cell>
          <cell r="V819">
            <v>3609</v>
          </cell>
          <cell r="W819">
            <v>3609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D820" t="str">
            <v>NORTH CENTRAL REGION</v>
          </cell>
          <cell r="F820">
            <v>3191</v>
          </cell>
          <cell r="G820">
            <v>3191</v>
          </cell>
          <cell r="T820" t="str">
            <v>NORTH CENTRAL REGION</v>
          </cell>
          <cell r="U820">
            <v>0</v>
          </cell>
          <cell r="V820">
            <v>3191</v>
          </cell>
          <cell r="W820">
            <v>3191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D821" t="str">
            <v>SOUTH CENTRAL REGION</v>
          </cell>
          <cell r="F821">
            <v>3276</v>
          </cell>
          <cell r="G821">
            <v>3276</v>
          </cell>
          <cell r="T821" t="str">
            <v>SOUTH CENTRAL REGION</v>
          </cell>
          <cell r="U821">
            <v>0</v>
          </cell>
          <cell r="V821">
            <v>3276</v>
          </cell>
          <cell r="W821">
            <v>3276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D822" t="str">
            <v>SYSTEM</v>
          </cell>
          <cell r="E822">
            <v>0</v>
          </cell>
          <cell r="F822">
            <v>10076</v>
          </cell>
          <cell r="G822">
            <v>10076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T822" t="str">
            <v>SYSTEM</v>
          </cell>
          <cell r="U822">
            <v>0</v>
          </cell>
          <cell r="V822">
            <v>10076</v>
          </cell>
          <cell r="W822">
            <v>10076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4">
          <cell r="D824" t="str">
            <v>UG PRIMARY - Miles</v>
          </cell>
          <cell r="T824" t="str">
            <v>UG PRIMARY - Miles</v>
          </cell>
        </row>
        <row r="825">
          <cell r="D825" t="str">
            <v>NORTH COASTAL REGION</v>
          </cell>
          <cell r="F825">
            <v>54</v>
          </cell>
          <cell r="G825">
            <v>54</v>
          </cell>
          <cell r="T825" t="str">
            <v>NORTH COASTAL</v>
          </cell>
          <cell r="U825">
            <v>0</v>
          </cell>
          <cell r="V825">
            <v>54</v>
          </cell>
          <cell r="W825">
            <v>54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D826" t="str">
            <v>SOUTH COASTAL REGION</v>
          </cell>
          <cell r="F826">
            <v>194</v>
          </cell>
          <cell r="G826">
            <v>194</v>
          </cell>
          <cell r="T826" t="str">
            <v>SOUTH COASTAL</v>
          </cell>
          <cell r="U826">
            <v>0</v>
          </cell>
          <cell r="V826">
            <v>194</v>
          </cell>
          <cell r="W826">
            <v>194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D827" t="str">
            <v>COASTAL REGION</v>
          </cell>
          <cell r="E827">
            <v>0</v>
          </cell>
          <cell r="F827">
            <v>248</v>
          </cell>
          <cell r="G827">
            <v>248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T827" t="str">
            <v>COASTAL REGION</v>
          </cell>
          <cell r="U827">
            <v>0</v>
          </cell>
          <cell r="V827">
            <v>248</v>
          </cell>
          <cell r="W827">
            <v>248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8">
          <cell r="D828" t="str">
            <v>NORTH CENTRAL REGION</v>
          </cell>
          <cell r="F828">
            <v>212</v>
          </cell>
          <cell r="G828">
            <v>212</v>
          </cell>
          <cell r="T828" t="str">
            <v>NORTH CENTRAL REGION</v>
          </cell>
          <cell r="U828">
            <v>0</v>
          </cell>
          <cell r="V828">
            <v>212</v>
          </cell>
          <cell r="W828">
            <v>212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D829" t="str">
            <v>SOUTH CENTRAL REGION</v>
          </cell>
          <cell r="F829">
            <v>294</v>
          </cell>
          <cell r="G829">
            <v>294</v>
          </cell>
          <cell r="T829" t="str">
            <v>SOUTH CENTRAL REGION</v>
          </cell>
          <cell r="U829">
            <v>0</v>
          </cell>
          <cell r="V829">
            <v>294</v>
          </cell>
          <cell r="W829">
            <v>294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</row>
        <row r="830">
          <cell r="D830" t="str">
            <v>SYSTEM</v>
          </cell>
          <cell r="E830">
            <v>0</v>
          </cell>
          <cell r="F830">
            <v>754</v>
          </cell>
          <cell r="G830">
            <v>754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T830" t="str">
            <v>SYSTEM</v>
          </cell>
          <cell r="U830">
            <v>0</v>
          </cell>
          <cell r="V830">
            <v>754</v>
          </cell>
          <cell r="W830">
            <v>754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D838" t="str">
            <v>NORTH COASTAL REGION</v>
          </cell>
          <cell r="E838">
            <v>170170.35047794797</v>
          </cell>
          <cell r="F838">
            <v>169973.61739305081</v>
          </cell>
          <cell r="G838">
            <v>170365.59921571592</v>
          </cell>
          <cell r="H838">
            <v>170230.40944640758</v>
          </cell>
          <cell r="I838">
            <v>170175.26024152926</v>
          </cell>
          <cell r="J838">
            <v>170148.77035429995</v>
          </cell>
          <cell r="K838">
            <v>170677.9971961446</v>
          </cell>
          <cell r="L838">
            <v>170825.63264522879</v>
          </cell>
          <cell r="M838">
            <v>171103.20555839478</v>
          </cell>
          <cell r="N838">
            <v>171368.78951397853</v>
          </cell>
          <cell r="O838">
            <v>171330.42484971535</v>
          </cell>
          <cell r="P838">
            <v>172257</v>
          </cell>
          <cell r="Q838">
            <v>172257</v>
          </cell>
          <cell r="T838" t="str">
            <v>NORTH COASTAL</v>
          </cell>
          <cell r="U838">
            <v>170170.35047794797</v>
          </cell>
          <cell r="V838">
            <v>169973.61739305081</v>
          </cell>
          <cell r="W838">
            <v>170365.59921571592</v>
          </cell>
          <cell r="X838">
            <v>170230.40944640758</v>
          </cell>
          <cell r="Y838">
            <v>170175.26024152926</v>
          </cell>
          <cell r="Z838">
            <v>170148.77035429995</v>
          </cell>
          <cell r="AA838">
            <v>170677.9971961446</v>
          </cell>
          <cell r="AB838">
            <v>170825.63264522879</v>
          </cell>
          <cell r="AC838">
            <v>171103.20555839478</v>
          </cell>
          <cell r="AD838">
            <v>171368.78951397853</v>
          </cell>
          <cell r="AE838">
            <v>171330.42484971535</v>
          </cell>
          <cell r="AF838">
            <v>172257</v>
          </cell>
        </row>
        <row r="839">
          <cell r="D839" t="str">
            <v>SOUTH COASTAL REGION</v>
          </cell>
          <cell r="E839">
            <v>624297.78467981366</v>
          </cell>
          <cell r="F839">
            <v>623576.03715605545</v>
          </cell>
          <cell r="G839">
            <v>625014.08663316618</v>
          </cell>
          <cell r="H839">
            <v>624518.12083622499</v>
          </cell>
          <cell r="I839">
            <v>624315.79695115529</v>
          </cell>
          <cell r="J839">
            <v>624218.61446391675</v>
          </cell>
          <cell r="K839">
            <v>626160.16975853045</v>
          </cell>
          <cell r="L839">
            <v>626701.79456887243</v>
          </cell>
          <cell r="M839">
            <v>627720.11623472045</v>
          </cell>
          <cell r="N839">
            <v>628694.45444729249</v>
          </cell>
          <cell r="O839">
            <v>628553.70739680913</v>
          </cell>
          <cell r="P839">
            <v>631953</v>
          </cell>
          <cell r="Q839">
            <v>631953</v>
          </cell>
          <cell r="T839" t="str">
            <v>SOUTH COASTAL</v>
          </cell>
          <cell r="U839">
            <v>624297.78467981366</v>
          </cell>
          <cell r="V839">
            <v>623576.03715605545</v>
          </cell>
          <cell r="W839">
            <v>625014.08663316618</v>
          </cell>
          <cell r="X839">
            <v>624518.12083622499</v>
          </cell>
          <cell r="Y839">
            <v>624315.79695115529</v>
          </cell>
          <cell r="Z839">
            <v>624218.61446391675</v>
          </cell>
          <cell r="AA839">
            <v>626160.16975853045</v>
          </cell>
          <cell r="AB839">
            <v>626701.79456887243</v>
          </cell>
          <cell r="AC839">
            <v>627720.11623472045</v>
          </cell>
          <cell r="AD839">
            <v>628694.45444729249</v>
          </cell>
          <cell r="AE839">
            <v>628553.70739680913</v>
          </cell>
          <cell r="AF839">
            <v>631953</v>
          </cell>
        </row>
        <row r="840">
          <cell r="D840" t="str">
            <v>COASTAL REGION</v>
          </cell>
          <cell r="E840">
            <v>794468.13515776163</v>
          </cell>
          <cell r="F840">
            <v>793549.65454910626</v>
          </cell>
          <cell r="G840">
            <v>795379.68584888207</v>
          </cell>
          <cell r="H840">
            <v>794748.53028263256</v>
          </cell>
          <cell r="I840">
            <v>794491.05719268462</v>
          </cell>
          <cell r="J840">
            <v>794367.38481821667</v>
          </cell>
          <cell r="K840">
            <v>796838.16695467499</v>
          </cell>
          <cell r="L840">
            <v>797527.42721410119</v>
          </cell>
          <cell r="M840">
            <v>798823.32179311523</v>
          </cell>
          <cell r="N840">
            <v>800063.24396127101</v>
          </cell>
          <cell r="O840">
            <v>799884.13224652444</v>
          </cell>
          <cell r="P840">
            <v>804210</v>
          </cell>
          <cell r="Q840">
            <v>804210</v>
          </cell>
          <cell r="T840" t="str">
            <v>COASTAL REGION</v>
          </cell>
          <cell r="U840">
            <v>794468.13515776163</v>
          </cell>
          <cell r="V840">
            <v>793549.65454910626</v>
          </cell>
          <cell r="W840">
            <v>795379.68584888207</v>
          </cell>
          <cell r="X840">
            <v>794748.53028263256</v>
          </cell>
          <cell r="Y840">
            <v>794491.05719268462</v>
          </cell>
          <cell r="Z840">
            <v>794367.38481821667</v>
          </cell>
          <cell r="AA840">
            <v>796838.16695467499</v>
          </cell>
          <cell r="AB840">
            <v>797527.42721410119</v>
          </cell>
          <cell r="AC840">
            <v>798823.32179311523</v>
          </cell>
          <cell r="AD840">
            <v>800063.24396127101</v>
          </cell>
          <cell r="AE840">
            <v>799884.13224652444</v>
          </cell>
          <cell r="AF840">
            <v>804210</v>
          </cell>
        </row>
        <row r="841">
          <cell r="D841" t="str">
            <v>NORTH CENTRAL REGION</v>
          </cell>
          <cell r="E841">
            <v>355412.88401517394</v>
          </cell>
          <cell r="F841">
            <v>355001.99297047599</v>
          </cell>
          <cell r="G841">
            <v>355820.67489528627</v>
          </cell>
          <cell r="H841">
            <v>355538.32144379331</v>
          </cell>
          <cell r="I841">
            <v>355423.13840572647</v>
          </cell>
          <cell r="J841">
            <v>355367.81239158259</v>
          </cell>
          <cell r="K841">
            <v>356473.14030346595</v>
          </cell>
          <cell r="L841">
            <v>356781.48744263861</v>
          </cell>
          <cell r="M841">
            <v>357361.21822015499</v>
          </cell>
          <cell r="N841">
            <v>357915.9092067873</v>
          </cell>
          <cell r="O841">
            <v>357835.7818759582</v>
          </cell>
          <cell r="P841">
            <v>359771</v>
          </cell>
          <cell r="Q841">
            <v>359771</v>
          </cell>
          <cell r="T841" t="str">
            <v>NORTH CENTRAL REGION</v>
          </cell>
          <cell r="U841">
            <v>355412.88401517394</v>
          </cell>
          <cell r="V841">
            <v>355001.99297047599</v>
          </cell>
          <cell r="W841">
            <v>355820.67489528627</v>
          </cell>
          <cell r="X841">
            <v>355538.32144379331</v>
          </cell>
          <cell r="Y841">
            <v>355423.13840572647</v>
          </cell>
          <cell r="Z841">
            <v>355367.81239158259</v>
          </cell>
          <cell r="AA841">
            <v>356473.14030346595</v>
          </cell>
          <cell r="AB841">
            <v>356781.48744263861</v>
          </cell>
          <cell r="AC841">
            <v>357361.21822015499</v>
          </cell>
          <cell r="AD841">
            <v>357915.9092067873</v>
          </cell>
          <cell r="AE841">
            <v>357835.7818759582</v>
          </cell>
          <cell r="AF841">
            <v>359771</v>
          </cell>
        </row>
        <row r="842">
          <cell r="D842" t="str">
            <v>SOUTH CENTRAL REGION</v>
          </cell>
          <cell r="E842">
            <v>340480.98082706443</v>
          </cell>
          <cell r="F842">
            <v>340087.35248041776</v>
          </cell>
          <cell r="G842">
            <v>340871.6392558316</v>
          </cell>
          <cell r="H842">
            <v>340601.14827357413</v>
          </cell>
          <cell r="I842">
            <v>340490.80440158898</v>
          </cell>
          <cell r="J842">
            <v>340437.80279020069</v>
          </cell>
          <cell r="K842">
            <v>341496.69274185906</v>
          </cell>
          <cell r="L842">
            <v>341792.0853432602</v>
          </cell>
          <cell r="M842">
            <v>342347.45998672978</v>
          </cell>
          <cell r="N842">
            <v>342878.84683194169</v>
          </cell>
          <cell r="O842">
            <v>342802.0858775173</v>
          </cell>
          <cell r="P842">
            <v>344656</v>
          </cell>
          <cell r="Q842">
            <v>344656</v>
          </cell>
          <cell r="T842" t="str">
            <v>SOUTH CENTRAL REGION</v>
          </cell>
          <cell r="U842">
            <v>340480.98082706443</v>
          </cell>
          <cell r="V842">
            <v>340087.35248041776</v>
          </cell>
          <cell r="W842">
            <v>340871.6392558316</v>
          </cell>
          <cell r="X842">
            <v>340601.14827357413</v>
          </cell>
          <cell r="Y842">
            <v>340490.80440158898</v>
          </cell>
          <cell r="Z842">
            <v>340437.80279020069</v>
          </cell>
          <cell r="AA842">
            <v>341496.69274185906</v>
          </cell>
          <cell r="AB842">
            <v>341792.0853432602</v>
          </cell>
          <cell r="AC842">
            <v>342347.45998672978</v>
          </cell>
          <cell r="AD842">
            <v>342878.84683194169</v>
          </cell>
          <cell r="AE842">
            <v>342802.0858775173</v>
          </cell>
          <cell r="AF842">
            <v>344656</v>
          </cell>
        </row>
        <row r="847">
          <cell r="D847" t="str">
            <v>NORTH COASTAL REGION</v>
          </cell>
          <cell r="E847">
            <v>14394</v>
          </cell>
          <cell r="F847">
            <v>14252</v>
          </cell>
          <cell r="G847">
            <v>18191</v>
          </cell>
          <cell r="H847">
            <v>14045</v>
          </cell>
          <cell r="I847">
            <v>38397</v>
          </cell>
          <cell r="J847">
            <v>45570</v>
          </cell>
          <cell r="K847">
            <v>65069</v>
          </cell>
          <cell r="L847">
            <v>40031</v>
          </cell>
          <cell r="M847">
            <v>19110</v>
          </cell>
          <cell r="N847">
            <v>10637</v>
          </cell>
          <cell r="O847">
            <v>16818</v>
          </cell>
          <cell r="P847">
            <v>14844</v>
          </cell>
          <cell r="Q847">
            <v>311358</v>
          </cell>
          <cell r="R847">
            <v>0</v>
          </cell>
          <cell r="T847" t="str">
            <v>NORTH COASTAL</v>
          </cell>
          <cell r="U847">
            <v>14394</v>
          </cell>
          <cell r="V847">
            <v>28646</v>
          </cell>
          <cell r="W847">
            <v>46837</v>
          </cell>
          <cell r="X847">
            <v>60882</v>
          </cell>
          <cell r="Y847">
            <v>99279</v>
          </cell>
          <cell r="Z847">
            <v>144849</v>
          </cell>
          <cell r="AA847">
            <v>209918</v>
          </cell>
          <cell r="AB847">
            <v>249949</v>
          </cell>
          <cell r="AC847">
            <v>269059</v>
          </cell>
          <cell r="AD847">
            <v>279696</v>
          </cell>
          <cell r="AE847">
            <v>296514</v>
          </cell>
          <cell r="AF847">
            <v>311358</v>
          </cell>
        </row>
        <row r="848">
          <cell r="D848" t="str">
            <v>SOUTH COASTAL REGION</v>
          </cell>
          <cell r="E848">
            <v>47743</v>
          </cell>
          <cell r="F848">
            <v>44567</v>
          </cell>
          <cell r="G848">
            <v>48283</v>
          </cell>
          <cell r="H848">
            <v>42074</v>
          </cell>
          <cell r="I848">
            <v>61264</v>
          </cell>
          <cell r="J848">
            <v>104525</v>
          </cell>
          <cell r="K848">
            <v>80550</v>
          </cell>
          <cell r="L848">
            <v>87201</v>
          </cell>
          <cell r="M848">
            <v>48979</v>
          </cell>
          <cell r="N848">
            <v>43932</v>
          </cell>
          <cell r="O848">
            <v>50854</v>
          </cell>
          <cell r="P848">
            <v>46048</v>
          </cell>
          <cell r="Q848">
            <v>598799</v>
          </cell>
          <cell r="R848">
            <v>-107221</v>
          </cell>
          <cell r="T848" t="str">
            <v>SOUTH COASTAL</v>
          </cell>
          <cell r="U848">
            <v>47743</v>
          </cell>
          <cell r="V848">
            <v>92310</v>
          </cell>
          <cell r="W848">
            <v>140593</v>
          </cell>
          <cell r="X848">
            <v>182667</v>
          </cell>
          <cell r="Y848">
            <v>243931</v>
          </cell>
          <cell r="Z848">
            <v>348456</v>
          </cell>
          <cell r="AA848">
            <v>429006</v>
          </cell>
          <cell r="AB848">
            <v>516207</v>
          </cell>
          <cell r="AC848">
            <v>565186</v>
          </cell>
          <cell r="AD848">
            <v>609118</v>
          </cell>
          <cell r="AE848">
            <v>659972</v>
          </cell>
          <cell r="AF848">
            <v>706020</v>
          </cell>
        </row>
        <row r="849">
          <cell r="D849" t="str">
            <v>COASTAL REGION</v>
          </cell>
          <cell r="E849">
            <v>62137</v>
          </cell>
          <cell r="F849">
            <v>58819</v>
          </cell>
          <cell r="G849">
            <v>66474</v>
          </cell>
          <cell r="H849">
            <v>56119</v>
          </cell>
          <cell r="I849">
            <v>99661</v>
          </cell>
          <cell r="J849">
            <v>150095</v>
          </cell>
          <cell r="K849">
            <v>145619</v>
          </cell>
          <cell r="L849">
            <v>127232</v>
          </cell>
          <cell r="M849">
            <v>68089</v>
          </cell>
          <cell r="N849">
            <v>54569</v>
          </cell>
          <cell r="O849">
            <v>67672</v>
          </cell>
          <cell r="P849">
            <v>60892</v>
          </cell>
          <cell r="Q849">
            <v>890542</v>
          </cell>
          <cell r="T849" t="str">
            <v>COASTAL REGION</v>
          </cell>
          <cell r="U849">
            <v>62137</v>
          </cell>
          <cell r="V849">
            <v>120956</v>
          </cell>
          <cell r="W849">
            <v>187430</v>
          </cell>
          <cell r="X849">
            <v>243549</v>
          </cell>
          <cell r="Y849">
            <v>343210</v>
          </cell>
          <cell r="Z849">
            <v>493305</v>
          </cell>
          <cell r="AA849">
            <v>638924</v>
          </cell>
          <cell r="AB849">
            <v>766156</v>
          </cell>
          <cell r="AC849">
            <v>834245</v>
          </cell>
          <cell r="AD849">
            <v>888814</v>
          </cell>
          <cell r="AE849">
            <v>956486</v>
          </cell>
          <cell r="AF849">
            <v>1017378</v>
          </cell>
        </row>
        <row r="850">
          <cell r="D850" t="str">
            <v>NORTH CENTRAL REGION</v>
          </cell>
          <cell r="E850">
            <v>29148</v>
          </cell>
          <cell r="F850">
            <v>25221</v>
          </cell>
          <cell r="G850">
            <v>40251</v>
          </cell>
          <cell r="H850">
            <v>30756</v>
          </cell>
          <cell r="I850">
            <v>48278</v>
          </cell>
          <cell r="J850">
            <v>67039</v>
          </cell>
          <cell r="K850">
            <v>78548</v>
          </cell>
          <cell r="L850">
            <v>77111</v>
          </cell>
          <cell r="M850">
            <v>37583</v>
          </cell>
          <cell r="N850">
            <v>30735</v>
          </cell>
          <cell r="O850">
            <v>34540</v>
          </cell>
          <cell r="P850">
            <v>32239</v>
          </cell>
          <cell r="Q850">
            <v>658286</v>
          </cell>
          <cell r="T850" t="str">
            <v>NORTH CENTRAL REGION</v>
          </cell>
          <cell r="U850">
            <v>29148</v>
          </cell>
          <cell r="V850">
            <v>54369</v>
          </cell>
          <cell r="W850">
            <v>94620</v>
          </cell>
          <cell r="X850">
            <v>125376</v>
          </cell>
          <cell r="Y850">
            <v>173654</v>
          </cell>
          <cell r="Z850">
            <v>240693</v>
          </cell>
          <cell r="AA850">
            <v>319241</v>
          </cell>
          <cell r="AB850">
            <v>396352</v>
          </cell>
          <cell r="AC850">
            <v>433935</v>
          </cell>
          <cell r="AD850">
            <v>464670</v>
          </cell>
          <cell r="AE850">
            <v>499210</v>
          </cell>
          <cell r="AF850">
            <v>531449</v>
          </cell>
        </row>
        <row r="851">
          <cell r="D851" t="str">
            <v>SOUTH CENTRAL REGION</v>
          </cell>
          <cell r="E851">
            <v>13535</v>
          </cell>
          <cell r="F851">
            <v>10178</v>
          </cell>
          <cell r="G851">
            <v>25103</v>
          </cell>
          <cell r="H851">
            <v>18468</v>
          </cell>
          <cell r="I851">
            <v>28994</v>
          </cell>
          <cell r="J851">
            <v>38242</v>
          </cell>
          <cell r="K851">
            <v>72457</v>
          </cell>
          <cell r="L851">
            <v>69736</v>
          </cell>
          <cell r="M851">
            <v>29375</v>
          </cell>
          <cell r="N851">
            <v>21004</v>
          </cell>
          <cell r="O851">
            <v>17517</v>
          </cell>
          <cell r="P851">
            <v>16546</v>
          </cell>
          <cell r="Q851">
            <v>361154</v>
          </cell>
          <cell r="T851" t="str">
            <v>SOUTH CENTRAL REGION</v>
          </cell>
          <cell r="U851">
            <v>13535</v>
          </cell>
          <cell r="V851">
            <v>23713</v>
          </cell>
          <cell r="W851">
            <v>48816</v>
          </cell>
          <cell r="X851">
            <v>67284</v>
          </cell>
          <cell r="Y851">
            <v>96278</v>
          </cell>
          <cell r="Z851">
            <v>134520</v>
          </cell>
          <cell r="AA851">
            <v>206977</v>
          </cell>
          <cell r="AB851">
            <v>276713</v>
          </cell>
          <cell r="AC851">
            <v>306088</v>
          </cell>
          <cell r="AD851">
            <v>327092</v>
          </cell>
          <cell r="AE851">
            <v>344609</v>
          </cell>
          <cell r="AF851">
            <v>361155</v>
          </cell>
        </row>
        <row r="856">
          <cell r="D856" t="str">
            <v>NORTH COASTAL REGION</v>
          </cell>
          <cell r="E856">
            <v>1116657</v>
          </cell>
          <cell r="F856">
            <v>1312228</v>
          </cell>
          <cell r="G856">
            <v>1255920</v>
          </cell>
          <cell r="H856">
            <v>1052868</v>
          </cell>
          <cell r="I856">
            <v>3397232</v>
          </cell>
          <cell r="J856">
            <v>3746556</v>
          </cell>
          <cell r="K856">
            <v>4719920</v>
          </cell>
          <cell r="L856">
            <v>3193645</v>
          </cell>
          <cell r="M856">
            <v>1584971</v>
          </cell>
          <cell r="N856">
            <v>833323</v>
          </cell>
          <cell r="O856">
            <v>1400986</v>
          </cell>
          <cell r="P856">
            <v>1174946</v>
          </cell>
          <cell r="Q856">
            <v>24789252</v>
          </cell>
          <cell r="R856">
            <v>0</v>
          </cell>
          <cell r="T856" t="str">
            <v>NORTH COASTAL</v>
          </cell>
          <cell r="U856">
            <v>1116657</v>
          </cell>
          <cell r="V856">
            <v>2428885</v>
          </cell>
          <cell r="W856">
            <v>3684805</v>
          </cell>
          <cell r="X856">
            <v>4737673</v>
          </cell>
          <cell r="Y856">
            <v>8134905</v>
          </cell>
          <cell r="Z856">
            <v>11881461</v>
          </cell>
          <cell r="AA856">
            <v>16601381</v>
          </cell>
          <cell r="AB856">
            <v>19795026</v>
          </cell>
          <cell r="AC856">
            <v>21379997</v>
          </cell>
          <cell r="AD856">
            <v>22213320</v>
          </cell>
          <cell r="AE856">
            <v>23614306</v>
          </cell>
          <cell r="AF856">
            <v>24789252</v>
          </cell>
        </row>
        <row r="857">
          <cell r="D857" t="str">
            <v>SOUTH COASTAL REGION</v>
          </cell>
          <cell r="E857">
            <v>2602346</v>
          </cell>
          <cell r="F857">
            <v>2056522</v>
          </cell>
          <cell r="G857">
            <v>2343485</v>
          </cell>
          <cell r="H857">
            <v>2004352</v>
          </cell>
          <cell r="I857">
            <v>3410739</v>
          </cell>
          <cell r="J857">
            <v>6572693</v>
          </cell>
          <cell r="K857">
            <v>6310774</v>
          </cell>
          <cell r="L857">
            <v>5565270</v>
          </cell>
          <cell r="M857">
            <v>3406942</v>
          </cell>
          <cell r="N857">
            <v>2504697</v>
          </cell>
          <cell r="O857">
            <v>2806430</v>
          </cell>
          <cell r="P857">
            <v>2382839</v>
          </cell>
          <cell r="Q857">
            <v>41967089</v>
          </cell>
          <cell r="R857">
            <v>0</v>
          </cell>
          <cell r="T857" t="str">
            <v>SOUTH COASTAL</v>
          </cell>
          <cell r="U857">
            <v>2602346</v>
          </cell>
          <cell r="V857">
            <v>4658868</v>
          </cell>
          <cell r="W857">
            <v>7002353</v>
          </cell>
          <cell r="X857">
            <v>9006705</v>
          </cell>
          <cell r="Y857">
            <v>12417444</v>
          </cell>
          <cell r="Z857">
            <v>18990137</v>
          </cell>
          <cell r="AA857">
            <v>25300911</v>
          </cell>
          <cell r="AB857">
            <v>30866181</v>
          </cell>
          <cell r="AC857">
            <v>34273123</v>
          </cell>
          <cell r="AD857">
            <v>36777820</v>
          </cell>
          <cell r="AE857">
            <v>39584250</v>
          </cell>
          <cell r="AF857">
            <v>41967089</v>
          </cell>
        </row>
        <row r="858">
          <cell r="D858" t="str">
            <v>COASTAL REGION</v>
          </cell>
          <cell r="E858">
            <v>3719003</v>
          </cell>
          <cell r="F858">
            <v>3368750</v>
          </cell>
          <cell r="G858">
            <v>3599405</v>
          </cell>
          <cell r="H858">
            <v>3057220</v>
          </cell>
          <cell r="I858">
            <v>6807971</v>
          </cell>
          <cell r="J858">
            <v>10319249</v>
          </cell>
          <cell r="K858">
            <v>11030694</v>
          </cell>
          <cell r="L858">
            <v>8758915</v>
          </cell>
          <cell r="M858">
            <v>4991913</v>
          </cell>
          <cell r="N858">
            <v>3338020</v>
          </cell>
          <cell r="O858">
            <v>4207416</v>
          </cell>
          <cell r="P858">
            <v>3557785</v>
          </cell>
          <cell r="Q858">
            <v>66756341</v>
          </cell>
          <cell r="T858" t="str">
            <v>COASTAL REGION</v>
          </cell>
          <cell r="U858">
            <v>3719003</v>
          </cell>
          <cell r="V858">
            <v>7087753</v>
          </cell>
          <cell r="W858">
            <v>10687158</v>
          </cell>
          <cell r="X858">
            <v>13744378</v>
          </cell>
          <cell r="Y858">
            <v>20552349</v>
          </cell>
          <cell r="Z858">
            <v>30871598</v>
          </cell>
          <cell r="AA858">
            <v>41902292</v>
          </cell>
          <cell r="AB858">
            <v>50661207</v>
          </cell>
          <cell r="AC858">
            <v>55653120</v>
          </cell>
          <cell r="AD858">
            <v>58991140</v>
          </cell>
          <cell r="AE858">
            <v>63198556</v>
          </cell>
          <cell r="AF858">
            <v>66756341</v>
          </cell>
        </row>
        <row r="859">
          <cell r="D859" t="str">
            <v>NORTH CENTRAL REGION</v>
          </cell>
          <cell r="E859">
            <v>1535577</v>
          </cell>
          <cell r="F859">
            <v>1589644</v>
          </cell>
          <cell r="G859">
            <v>3153385</v>
          </cell>
          <cell r="H859">
            <v>2179620</v>
          </cell>
          <cell r="I859">
            <v>3467612</v>
          </cell>
          <cell r="J859">
            <v>4349154</v>
          </cell>
          <cell r="K859">
            <v>6536162</v>
          </cell>
          <cell r="L859">
            <v>4630963</v>
          </cell>
          <cell r="M859">
            <v>2437452</v>
          </cell>
          <cell r="N859">
            <v>2135420</v>
          </cell>
          <cell r="O859">
            <v>1854547</v>
          </cell>
          <cell r="P859">
            <v>2021790</v>
          </cell>
          <cell r="Q859">
            <v>35891326</v>
          </cell>
          <cell r="T859" t="str">
            <v>NORTH CENTRAL REGION</v>
          </cell>
          <cell r="U859">
            <v>1535577</v>
          </cell>
          <cell r="V859">
            <v>3125221</v>
          </cell>
          <cell r="W859">
            <v>6278606</v>
          </cell>
          <cell r="X859">
            <v>8458226</v>
          </cell>
          <cell r="Y859">
            <v>11925838</v>
          </cell>
          <cell r="Z859">
            <v>16274992</v>
          </cell>
          <cell r="AA859">
            <v>22811154</v>
          </cell>
          <cell r="AB859">
            <v>27442117</v>
          </cell>
          <cell r="AC859">
            <v>29879569</v>
          </cell>
          <cell r="AD859">
            <v>32014989</v>
          </cell>
          <cell r="AE859">
            <v>33869536</v>
          </cell>
          <cell r="AF859">
            <v>35891326</v>
          </cell>
        </row>
        <row r="860">
          <cell r="D860" t="str">
            <v>SOUTH CENTRAL REGION</v>
          </cell>
          <cell r="E860">
            <v>1094026</v>
          </cell>
          <cell r="F860">
            <v>716040</v>
          </cell>
          <cell r="G860">
            <v>1474837</v>
          </cell>
          <cell r="H860">
            <v>1182697</v>
          </cell>
          <cell r="I860">
            <v>2139269</v>
          </cell>
          <cell r="J860">
            <v>2538170</v>
          </cell>
          <cell r="K860">
            <v>6471455</v>
          </cell>
          <cell r="L860">
            <v>4685500</v>
          </cell>
          <cell r="M860">
            <v>2254118</v>
          </cell>
          <cell r="N860">
            <v>1694283</v>
          </cell>
          <cell r="O860">
            <v>1113650</v>
          </cell>
          <cell r="P860">
            <v>1382527</v>
          </cell>
          <cell r="Q860">
            <v>26746572</v>
          </cell>
          <cell r="T860" t="str">
            <v>SOUTH CENTRAL REGION</v>
          </cell>
          <cell r="U860">
            <v>1094026</v>
          </cell>
          <cell r="V860">
            <v>1810066</v>
          </cell>
          <cell r="W860">
            <v>3284903</v>
          </cell>
          <cell r="X860">
            <v>4467600</v>
          </cell>
          <cell r="Y860">
            <v>6606869</v>
          </cell>
          <cell r="Z860">
            <v>9145039</v>
          </cell>
          <cell r="AA860">
            <v>15616494</v>
          </cell>
          <cell r="AB860">
            <v>20301994</v>
          </cell>
          <cell r="AC860">
            <v>22556112</v>
          </cell>
          <cell r="AD860">
            <v>24250395</v>
          </cell>
          <cell r="AE860">
            <v>25364045</v>
          </cell>
          <cell r="AF860">
            <v>26746572</v>
          </cell>
        </row>
        <row r="865">
          <cell r="D865" t="str">
            <v>NORTH COASTAL REGION</v>
          </cell>
          <cell r="E865">
            <v>6.5619950647319456</v>
          </cell>
          <cell r="F865">
            <v>7.7201863449524319</v>
          </cell>
          <cell r="G865">
            <v>7.3719107952642569</v>
          </cell>
          <cell r="H865">
            <v>6.1849583950596498</v>
          </cell>
          <cell r="I865">
            <v>19.963136798958427</v>
          </cell>
          <cell r="J865">
            <v>22.019295186198317</v>
          </cell>
          <cell r="K865">
            <v>27.653945309516541</v>
          </cell>
          <cell r="L865">
            <v>18.695350051081455</v>
          </cell>
          <cell r="M865">
            <v>9.2632455062864079</v>
          </cell>
          <cell r="N865">
            <v>4.8627466084308546</v>
          </cell>
          <cell r="O865">
            <v>8.1770999005511875</v>
          </cell>
          <cell r="P865">
            <v>6.8208897171087388</v>
          </cell>
          <cell r="Q865">
            <v>143.90853201901808</v>
          </cell>
          <cell r="T865" t="str">
            <v>NORTH COASTAL</v>
          </cell>
          <cell r="U865">
            <v>6.5619950647319456</v>
          </cell>
          <cell r="V865">
            <v>14.289776479742688</v>
          </cell>
          <cell r="W865">
            <v>21.628808967086844</v>
          </cell>
          <cell r="X865">
            <v>27.830944044645136</v>
          </cell>
          <cell r="Y865">
            <v>47.803100100767601</v>
          </cell>
          <cell r="Z865">
            <v>69.829837590123589</v>
          </cell>
          <cell r="AA865">
            <v>97.267259240929292</v>
          </cell>
          <cell r="AB865">
            <v>115.87854640708618</v>
          </cell>
          <cell r="AC865">
            <v>124.95380744169255</v>
          </cell>
          <cell r="AD865">
            <v>129.62290311438574</v>
          </cell>
          <cell r="AE865">
            <v>137.8290284443851</v>
          </cell>
          <cell r="AF865">
            <v>143.90853201901808</v>
          </cell>
        </row>
        <row r="866">
          <cell r="D866" t="str">
            <v>SOUTH COASTAL REGION</v>
          </cell>
          <cell r="E866">
            <v>4.1684370245437865</v>
          </cell>
          <cell r="F866">
            <v>3.2979490510558813</v>
          </cell>
          <cell r="G866">
            <v>3.7494914916620754</v>
          </cell>
          <cell r="H866">
            <v>3.2094376978464418</v>
          </cell>
          <cell r="I866">
            <v>5.4631630605157451</v>
          </cell>
          <cell r="J866">
            <v>10.529472924553321</v>
          </cell>
          <cell r="K866">
            <v>10.078529911018865</v>
          </cell>
          <cell r="L866">
            <v>8.8802522160137123</v>
          </cell>
          <cell r="M866">
            <v>5.4274857725382475</v>
          </cell>
          <cell r="N866">
            <v>3.983965473660759</v>
          </cell>
          <cell r="O866">
            <v>4.4649008779583674</v>
          </cell>
          <cell r="P866">
            <v>3.7705952816111323</v>
          </cell>
          <cell r="Q866">
            <v>66.408560446742086</v>
          </cell>
          <cell r="T866" t="str">
            <v>SOUTH COASTAL</v>
          </cell>
          <cell r="U866">
            <v>4.1684370245437865</v>
          </cell>
          <cell r="V866">
            <v>7.4712107624399895</v>
          </cell>
          <cell r="W866">
            <v>11.203512288371554</v>
          </cell>
          <cell r="X866">
            <v>14.421847340378356</v>
          </cell>
          <cell r="Y866">
            <v>19.889684132037917</v>
          </cell>
          <cell r="Z866">
            <v>30.422253614318855</v>
          </cell>
          <cell r="AA866">
            <v>40.406452249680669</v>
          </cell>
          <cell r="AB866">
            <v>49.251783332188801</v>
          </cell>
          <cell r="AC866">
            <v>54.599370186799</v>
          </cell>
          <cell r="AD866">
            <v>58.498718638026929</v>
          </cell>
          <cell r="AE866">
            <v>62.97671867045446</v>
          </cell>
          <cell r="AF866">
            <v>66.408560446742086</v>
          </cell>
        </row>
        <row r="867">
          <cell r="D867" t="str">
            <v>COASTAL REGION</v>
          </cell>
          <cell r="E867">
            <v>4.6811229241579317</v>
          </cell>
          <cell r="F867">
            <v>4.2451659838653937</v>
          </cell>
          <cell r="G867">
            <v>4.525392166834731</v>
          </cell>
          <cell r="H867">
            <v>3.8467765381242991</v>
          </cell>
          <cell r="I867">
            <v>8.5689712154291637</v>
          </cell>
          <cell r="J867">
            <v>12.990524532123711</v>
          </cell>
          <cell r="K867">
            <v>13.843079382300017</v>
          </cell>
          <cell r="L867">
            <v>10.982587809671172</v>
          </cell>
          <cell r="M867">
            <v>6.2490826992815816</v>
          </cell>
          <cell r="N867">
            <v>4.1721951673130295</v>
          </cell>
          <cell r="O867">
            <v>5.2600318350899276</v>
          </cell>
          <cell r="P867">
            <v>4.4239502120093013</v>
          </cell>
          <cell r="Q867">
            <v>83.008593526566443</v>
          </cell>
          <cell r="T867" t="str">
            <v>COASTAL REGION</v>
          </cell>
          <cell r="U867">
            <v>4.6811229241579317</v>
          </cell>
          <cell r="V867">
            <v>8.9317069944756646</v>
          </cell>
          <cell r="W867">
            <v>13.436548845969023</v>
          </cell>
          <cell r="X867">
            <v>17.293996121153132</v>
          </cell>
          <cell r="Y867">
            <v>25.86857185356024</v>
          </cell>
          <cell r="Z867">
            <v>38.863123776241984</v>
          </cell>
          <cell r="AA867">
            <v>52.58569900101616</v>
          </cell>
          <cell r="AB867">
            <v>63.522839806234884</v>
          </cell>
          <cell r="AC867">
            <v>69.66887230467394</v>
          </cell>
          <cell r="AD867">
            <v>73.733096033662562</v>
          </cell>
          <cell r="AE867">
            <v>79.009638336621222</v>
          </cell>
          <cell r="AF867">
            <v>83.008593526566443</v>
          </cell>
        </row>
        <row r="868">
          <cell r="D868" t="str">
            <v>NORTH CENTRAL REGION</v>
          </cell>
          <cell r="E868">
            <v>4.3205439899990807</v>
          </cell>
          <cell r="F868">
            <v>4.4778452839057836</v>
          </cell>
          <cell r="G868">
            <v>8.8622871645330985</v>
          </cell>
          <cell r="H868">
            <v>6.1304784000466004</v>
          </cell>
          <cell r="I868">
            <v>9.7562922198993522</v>
          </cell>
          <cell r="J868">
            <v>12.238457869132032</v>
          </cell>
          <cell r="K868">
            <v>18.33563671707708</v>
          </cell>
          <cell r="L868">
            <v>12.979829848219188</v>
          </cell>
          <cell r="M868">
            <v>6.8206953517222173</v>
          </cell>
          <cell r="N868">
            <v>5.9662617533054467</v>
          </cell>
          <cell r="O868">
            <v>5.1826762272836886</v>
          </cell>
          <cell r="P868">
            <v>5.6196580602661141</v>
          </cell>
          <cell r="Q868">
            <v>99.761587231878053</v>
          </cell>
          <cell r="T868" t="str">
            <v>NORTH CENTRAL REGION</v>
          </cell>
          <cell r="U868">
            <v>4.3205439899990807</v>
          </cell>
          <cell r="V868">
            <v>8.8033900143763741</v>
          </cell>
          <cell r="W868">
            <v>17.645422098779722</v>
          </cell>
          <cell r="X868">
            <v>23.789913744465807</v>
          </cell>
          <cell r="Y868">
            <v>33.553915632769773</v>
          </cell>
          <cell r="Z868">
            <v>45.79759739766881</v>
          </cell>
          <cell r="AA868">
            <v>63.991228008317378</v>
          </cell>
          <cell r="AB868">
            <v>76.915753663962164</v>
          </cell>
          <cell r="AC868">
            <v>83.611672102574019</v>
          </cell>
          <cell r="AD868">
            <v>89.448354142601744</v>
          </cell>
          <cell r="AE868">
            <v>94.651059830960918</v>
          </cell>
          <cell r="AF868">
            <v>99.761587231878053</v>
          </cell>
        </row>
        <row r="869">
          <cell r="D869" t="str">
            <v>SOUTH CENTRAL REGION</v>
          </cell>
          <cell r="E869">
            <v>3.2131780087759814</v>
          </cell>
          <cell r="F869">
            <v>2.1054590674354161</v>
          </cell>
          <cell r="G869">
            <v>4.3266638527621906</v>
          </cell>
          <cell r="H869">
            <v>3.4723811296433045</v>
          </cell>
          <cell r="I869">
            <v>6.2828980176417843</v>
          </cell>
          <cell r="J869">
            <v>7.4556056325042759</v>
          </cell>
          <cell r="K869">
            <v>18.950271371710883</v>
          </cell>
          <cell r="L869">
            <v>13.708626386987206</v>
          </cell>
          <cell r="M869">
            <v>6.5842988877071704</v>
          </cell>
          <cell r="N869">
            <v>4.9413459466936267</v>
          </cell>
          <cell r="O869">
            <v>3.248667513644901</v>
          </cell>
          <cell r="P869">
            <v>4.0113243349890908</v>
          </cell>
          <cell r="Q869">
            <v>77.603674388375651</v>
          </cell>
          <cell r="T869" t="str">
            <v>SOUTH CENTRAL REGION</v>
          </cell>
          <cell r="U869">
            <v>3.2131780087759814</v>
          </cell>
          <cell r="V869">
            <v>5.3223561146815177</v>
          </cell>
          <cell r="W869">
            <v>9.6367741451632138</v>
          </cell>
          <cell r="X869">
            <v>13.116808392001017</v>
          </cell>
          <cell r="Y869">
            <v>19.403957212916637</v>
          </cell>
          <cell r="Z869">
            <v>26.862583781965458</v>
          </cell>
          <cell r="AA869">
            <v>45.729561462560554</v>
          </cell>
          <cell r="AB869">
            <v>59.398666237724029</v>
          </cell>
          <cell r="AC869">
            <v>65.88660538294728</v>
          </cell>
          <cell r="AD869">
            <v>70.725841573674174</v>
          </cell>
          <cell r="AE869">
            <v>73.990346164528702</v>
          </cell>
          <cell r="AF869">
            <v>77.603674388375651</v>
          </cell>
        </row>
        <row r="870">
          <cell r="D870" t="str">
            <v>SYSTEM</v>
          </cell>
          <cell r="E870">
            <v>4.2597744709003589</v>
          </cell>
          <cell r="F870">
            <v>3.811826776001435</v>
          </cell>
          <cell r="G870">
            <v>5.5142292060972933</v>
          </cell>
          <cell r="H870">
            <v>4.3058479241901475</v>
          </cell>
          <cell r="I870">
            <v>8.3298512820340775</v>
          </cell>
          <cell r="J870">
            <v>11.546694913946233</v>
          </cell>
          <cell r="K870">
            <v>16.081203070896063</v>
          </cell>
          <cell r="L870">
            <v>12.081656251817224</v>
          </cell>
          <cell r="M870">
            <v>6.4619794572288081</v>
          </cell>
          <cell r="N870">
            <v>4.7757502708450765</v>
          </cell>
          <cell r="O870">
            <v>4.7820778369127543</v>
          </cell>
          <cell r="P870">
            <v>4.6148291471043068</v>
          </cell>
          <cell r="Q870">
            <v>85.768968280640081</v>
          </cell>
          <cell r="T870" t="str">
            <v>SYSTEM</v>
          </cell>
          <cell r="U870">
            <v>4.2597744709003589</v>
          </cell>
          <cell r="V870">
            <v>8.076531650722572</v>
          </cell>
          <cell r="W870">
            <v>13.572178152260749</v>
          </cell>
          <cell r="X870">
            <v>17.888804524551812</v>
          </cell>
          <cell r="Y870">
            <v>26.224453084899743</v>
          </cell>
          <cell r="Z870">
            <v>37.775230795350609</v>
          </cell>
          <cell r="AA870">
            <v>53.739302974027432</v>
          </cell>
          <cell r="AB870">
            <v>65.774515223236932</v>
          </cell>
          <cell r="AC870">
            <v>72.129791689466757</v>
          </cell>
          <cell r="AD870">
            <v>76.793756637869805</v>
          </cell>
          <cell r="AE870">
            <v>81.593030292125007</v>
          </cell>
          <cell r="AF870">
            <v>85.768968280640081</v>
          </cell>
        </row>
        <row r="892">
          <cell r="D892" t="str">
            <v>NORTH COASTAL REGION</v>
          </cell>
          <cell r="E892">
            <v>0</v>
          </cell>
          <cell r="F892">
            <v>953</v>
          </cell>
          <cell r="G892">
            <v>2098</v>
          </cell>
          <cell r="H892">
            <v>878</v>
          </cell>
          <cell r="I892">
            <v>3034</v>
          </cell>
          <cell r="J892">
            <v>7993</v>
          </cell>
          <cell r="K892">
            <v>10305</v>
          </cell>
          <cell r="L892">
            <v>8171</v>
          </cell>
          <cell r="M892">
            <v>2037</v>
          </cell>
          <cell r="N892">
            <v>388</v>
          </cell>
          <cell r="O892">
            <v>319</v>
          </cell>
          <cell r="P892">
            <v>0</v>
          </cell>
          <cell r="Q892">
            <v>36176</v>
          </cell>
          <cell r="R892">
            <v>0.73805977761909625</v>
          </cell>
          <cell r="T892" t="str">
            <v>NORTH COASTAL</v>
          </cell>
          <cell r="U892">
            <v>0</v>
          </cell>
          <cell r="V892">
            <v>953</v>
          </cell>
          <cell r="W892">
            <v>3051</v>
          </cell>
          <cell r="X892">
            <v>3929</v>
          </cell>
          <cell r="Y892">
            <v>6963</v>
          </cell>
          <cell r="Z892">
            <v>14956</v>
          </cell>
          <cell r="AA892">
            <v>25261</v>
          </cell>
          <cell r="AB892">
            <v>33432</v>
          </cell>
          <cell r="AC892">
            <v>35469</v>
          </cell>
          <cell r="AD892">
            <v>35857</v>
          </cell>
          <cell r="AE892">
            <v>36176</v>
          </cell>
          <cell r="AF892">
            <v>36176</v>
          </cell>
        </row>
        <row r="893">
          <cell r="D893" t="str">
            <v>SOUTH COASTAL REGION</v>
          </cell>
          <cell r="E893">
            <v>0</v>
          </cell>
          <cell r="F893">
            <v>89</v>
          </cell>
          <cell r="G893">
            <v>61</v>
          </cell>
          <cell r="H893">
            <v>1421</v>
          </cell>
          <cell r="I893">
            <v>473</v>
          </cell>
          <cell r="J893">
            <v>1685</v>
          </cell>
          <cell r="K893">
            <v>3968</v>
          </cell>
          <cell r="L893">
            <v>3562</v>
          </cell>
          <cell r="M893">
            <v>1511</v>
          </cell>
          <cell r="N893">
            <v>15</v>
          </cell>
          <cell r="O893">
            <v>45</v>
          </cell>
          <cell r="P893">
            <v>0</v>
          </cell>
          <cell r="Q893">
            <v>12830</v>
          </cell>
          <cell r="R893">
            <v>0.26175660512088134</v>
          </cell>
          <cell r="T893" t="str">
            <v>SOUTH COASTAL</v>
          </cell>
          <cell r="U893">
            <v>0</v>
          </cell>
          <cell r="V893">
            <v>89</v>
          </cell>
          <cell r="W893">
            <v>150</v>
          </cell>
          <cell r="X893">
            <v>1571</v>
          </cell>
          <cell r="Y893">
            <v>2044</v>
          </cell>
          <cell r="Z893">
            <v>3729</v>
          </cell>
          <cell r="AA893">
            <v>7697</v>
          </cell>
          <cell r="AB893">
            <v>11259</v>
          </cell>
          <cell r="AC893">
            <v>12770</v>
          </cell>
          <cell r="AD893">
            <v>12785</v>
          </cell>
          <cell r="AE893">
            <v>12830</v>
          </cell>
          <cell r="AF893">
            <v>12830</v>
          </cell>
        </row>
        <row r="894">
          <cell r="D894" t="str">
            <v>COASTAL REGION</v>
          </cell>
          <cell r="E894">
            <v>0</v>
          </cell>
          <cell r="F894">
            <v>1042</v>
          </cell>
          <cell r="G894">
            <v>2159</v>
          </cell>
          <cell r="H894">
            <v>2299</v>
          </cell>
          <cell r="I894">
            <v>3507</v>
          </cell>
          <cell r="J894">
            <v>9678</v>
          </cell>
          <cell r="K894">
            <v>14273</v>
          </cell>
          <cell r="L894">
            <v>11733</v>
          </cell>
          <cell r="M894">
            <v>3548</v>
          </cell>
          <cell r="N894">
            <v>403</v>
          </cell>
          <cell r="O894">
            <v>364</v>
          </cell>
          <cell r="P894">
            <v>9</v>
          </cell>
          <cell r="Q894">
            <v>49015</v>
          </cell>
          <cell r="R894">
            <v>0.33296197922681359</v>
          </cell>
          <cell r="S894" t="str">
            <v xml:space="preserve"> </v>
          </cell>
          <cell r="T894" t="str">
            <v>COASTAL REGION</v>
          </cell>
          <cell r="U894">
            <v>0</v>
          </cell>
          <cell r="V894">
            <v>1042</v>
          </cell>
          <cell r="W894">
            <v>3201</v>
          </cell>
          <cell r="X894">
            <v>5500</v>
          </cell>
          <cell r="Y894">
            <v>9007</v>
          </cell>
          <cell r="Z894">
            <v>18685</v>
          </cell>
          <cell r="AA894">
            <v>32958</v>
          </cell>
          <cell r="AB894">
            <v>44691</v>
          </cell>
          <cell r="AC894">
            <v>48239</v>
          </cell>
          <cell r="AD894">
            <v>48642</v>
          </cell>
          <cell r="AE894">
            <v>49006</v>
          </cell>
          <cell r="AF894">
            <v>49015</v>
          </cell>
        </row>
        <row r="895">
          <cell r="D895" t="str">
            <v>NORTH CENTRAL REGION</v>
          </cell>
          <cell r="E895">
            <v>3</v>
          </cell>
          <cell r="F895">
            <v>293</v>
          </cell>
          <cell r="G895">
            <v>1431</v>
          </cell>
          <cell r="H895">
            <v>545</v>
          </cell>
          <cell r="I895">
            <v>3172</v>
          </cell>
          <cell r="J895">
            <v>6030</v>
          </cell>
          <cell r="K895">
            <v>16323</v>
          </cell>
          <cell r="L895">
            <v>9275</v>
          </cell>
          <cell r="M895">
            <v>2135</v>
          </cell>
          <cell r="N895">
            <v>942</v>
          </cell>
          <cell r="O895">
            <v>317</v>
          </cell>
          <cell r="P895">
            <v>0</v>
          </cell>
          <cell r="Q895">
            <v>40466</v>
          </cell>
          <cell r="R895">
            <v>0.27488808428832479</v>
          </cell>
          <cell r="S895" t="str">
            <v xml:space="preserve"> </v>
          </cell>
          <cell r="T895" t="str">
            <v>NORTH CENTRAL REGION</v>
          </cell>
          <cell r="U895">
            <v>3</v>
          </cell>
          <cell r="V895">
            <v>296</v>
          </cell>
          <cell r="W895">
            <v>1727</v>
          </cell>
          <cell r="X895">
            <v>2272</v>
          </cell>
          <cell r="Y895">
            <v>5444</v>
          </cell>
          <cell r="Z895">
            <v>11474</v>
          </cell>
          <cell r="AA895">
            <v>27797</v>
          </cell>
          <cell r="AB895">
            <v>37072</v>
          </cell>
          <cell r="AC895">
            <v>39207</v>
          </cell>
          <cell r="AD895">
            <v>40149</v>
          </cell>
          <cell r="AE895">
            <v>40466</v>
          </cell>
          <cell r="AF895">
            <v>40466</v>
          </cell>
        </row>
        <row r="896">
          <cell r="D896" t="str">
            <v>SOUTH CENTRAL REGION</v>
          </cell>
          <cell r="E896">
            <v>44</v>
          </cell>
          <cell r="F896">
            <v>468</v>
          </cell>
          <cell r="G896">
            <v>2061</v>
          </cell>
          <cell r="H896">
            <v>877</v>
          </cell>
          <cell r="I896">
            <v>5636</v>
          </cell>
          <cell r="J896">
            <v>7753</v>
          </cell>
          <cell r="K896">
            <v>25160</v>
          </cell>
          <cell r="L896">
            <v>11420</v>
          </cell>
          <cell r="M896">
            <v>3596</v>
          </cell>
          <cell r="N896">
            <v>489</v>
          </cell>
          <cell r="O896">
            <v>200</v>
          </cell>
          <cell r="P896">
            <v>24</v>
          </cell>
          <cell r="Q896">
            <v>57728</v>
          </cell>
          <cell r="R896">
            <v>0.39214993648486168</v>
          </cell>
          <cell r="S896" t="str">
            <v xml:space="preserve"> </v>
          </cell>
          <cell r="T896" t="str">
            <v>SOUTH CENTRAL REGION</v>
          </cell>
          <cell r="U896">
            <v>44</v>
          </cell>
          <cell r="V896">
            <v>512</v>
          </cell>
          <cell r="W896">
            <v>2573</v>
          </cell>
          <cell r="X896">
            <v>3450</v>
          </cell>
          <cell r="Y896">
            <v>9086</v>
          </cell>
          <cell r="Z896">
            <v>16839</v>
          </cell>
          <cell r="AA896">
            <v>41999</v>
          </cell>
          <cell r="AB896">
            <v>53419</v>
          </cell>
          <cell r="AC896">
            <v>57015</v>
          </cell>
          <cell r="AD896">
            <v>57504</v>
          </cell>
          <cell r="AE896">
            <v>57704</v>
          </cell>
          <cell r="AF896">
            <v>57728</v>
          </cell>
        </row>
        <row r="901">
          <cell r="D901" t="str">
            <v>NORTH COASTAL REGION</v>
          </cell>
          <cell r="E901">
            <v>284546</v>
          </cell>
          <cell r="F901">
            <v>240644</v>
          </cell>
          <cell r="G901">
            <v>199290</v>
          </cell>
          <cell r="H901">
            <v>212416</v>
          </cell>
          <cell r="I901">
            <v>275805</v>
          </cell>
          <cell r="J901">
            <v>336598</v>
          </cell>
          <cell r="K901">
            <v>354032</v>
          </cell>
          <cell r="L901">
            <v>595837</v>
          </cell>
          <cell r="M901">
            <v>241434</v>
          </cell>
          <cell r="N901">
            <v>213787</v>
          </cell>
          <cell r="O901">
            <v>198810</v>
          </cell>
          <cell r="P901">
            <v>308983</v>
          </cell>
          <cell r="Q901">
            <v>3462182</v>
          </cell>
          <cell r="T901" t="str">
            <v>NORTH COASTAL</v>
          </cell>
          <cell r="U901">
            <v>284546</v>
          </cell>
          <cell r="V901">
            <v>525190</v>
          </cell>
          <cell r="W901">
            <v>724480</v>
          </cell>
          <cell r="X901">
            <v>936896</v>
          </cell>
          <cell r="Y901">
            <v>1212701</v>
          </cell>
          <cell r="Z901">
            <v>1549299</v>
          </cell>
          <cell r="AA901">
            <v>1903331</v>
          </cell>
          <cell r="AB901">
            <v>2499168</v>
          </cell>
          <cell r="AC901">
            <v>2740602</v>
          </cell>
          <cell r="AD901">
            <v>2954389</v>
          </cell>
          <cell r="AE901">
            <v>3153199</v>
          </cell>
          <cell r="AF901">
            <v>3462182</v>
          </cell>
        </row>
        <row r="902">
          <cell r="D902" t="str">
            <v>SOUTH COASTAL REGION</v>
          </cell>
          <cell r="E902">
            <v>794536</v>
          </cell>
          <cell r="F902">
            <v>692194</v>
          </cell>
          <cell r="G902">
            <v>483256</v>
          </cell>
          <cell r="H902">
            <v>632328</v>
          </cell>
          <cell r="I902">
            <v>746859</v>
          </cell>
          <cell r="J902">
            <v>798088</v>
          </cell>
          <cell r="K902">
            <v>1129713</v>
          </cell>
          <cell r="L902">
            <v>1481201</v>
          </cell>
          <cell r="M902">
            <v>967246</v>
          </cell>
          <cell r="N902">
            <v>829949</v>
          </cell>
          <cell r="O902">
            <v>680246</v>
          </cell>
          <cell r="P902">
            <v>724586</v>
          </cell>
          <cell r="Q902">
            <v>9960202</v>
          </cell>
          <cell r="T902" t="str">
            <v>SOUTH COASTAL</v>
          </cell>
          <cell r="U902">
            <v>794536</v>
          </cell>
          <cell r="V902">
            <v>1486730</v>
          </cell>
          <cell r="W902">
            <v>1969986</v>
          </cell>
          <cell r="X902">
            <v>2602314</v>
          </cell>
          <cell r="Y902">
            <v>3349173</v>
          </cell>
          <cell r="Z902">
            <v>4147261</v>
          </cell>
          <cell r="AA902">
            <v>5276974</v>
          </cell>
          <cell r="AB902">
            <v>6758175</v>
          </cell>
          <cell r="AC902">
            <v>7725421</v>
          </cell>
          <cell r="AD902">
            <v>8555370</v>
          </cell>
          <cell r="AE902">
            <v>9235616</v>
          </cell>
          <cell r="AF902">
            <v>9960202</v>
          </cell>
        </row>
        <row r="903">
          <cell r="D903" t="str">
            <v>COASTAL REGION</v>
          </cell>
          <cell r="E903">
            <v>1079082</v>
          </cell>
          <cell r="F903">
            <v>932838</v>
          </cell>
          <cell r="G903">
            <v>682546</v>
          </cell>
          <cell r="H903">
            <v>844744</v>
          </cell>
          <cell r="I903">
            <v>1022664</v>
          </cell>
          <cell r="J903">
            <v>1134686</v>
          </cell>
          <cell r="K903">
            <v>1483745</v>
          </cell>
          <cell r="L903">
            <v>2077038</v>
          </cell>
          <cell r="M903">
            <v>1208680</v>
          </cell>
          <cell r="N903">
            <v>1043736</v>
          </cell>
          <cell r="O903">
            <v>879056</v>
          </cell>
          <cell r="P903">
            <v>1033569</v>
          </cell>
          <cell r="Q903">
            <v>13422384</v>
          </cell>
          <cell r="T903" t="str">
            <v>COASTAL REGION</v>
          </cell>
          <cell r="U903">
            <v>1079082</v>
          </cell>
          <cell r="V903">
            <v>2011920</v>
          </cell>
          <cell r="W903">
            <v>2694466</v>
          </cell>
          <cell r="X903">
            <v>3539210</v>
          </cell>
          <cell r="Y903">
            <v>4561874</v>
          </cell>
          <cell r="Z903">
            <v>5696560</v>
          </cell>
          <cell r="AA903">
            <v>7180305</v>
          </cell>
          <cell r="AB903">
            <v>9257343</v>
          </cell>
          <cell r="AC903">
            <v>10466023</v>
          </cell>
          <cell r="AD903">
            <v>11509759</v>
          </cell>
          <cell r="AE903">
            <v>12388815</v>
          </cell>
          <cell r="AF903">
            <v>13422384</v>
          </cell>
        </row>
        <row r="904">
          <cell r="D904" t="str">
            <v>NORTH CENTRAL REGION</v>
          </cell>
          <cell r="E904">
            <v>537492</v>
          </cell>
          <cell r="F904">
            <v>485534</v>
          </cell>
          <cell r="G904">
            <v>475882</v>
          </cell>
          <cell r="H904">
            <v>629691</v>
          </cell>
          <cell r="I904">
            <v>705206</v>
          </cell>
          <cell r="J904">
            <v>894971</v>
          </cell>
          <cell r="K904">
            <v>902365</v>
          </cell>
          <cell r="L904">
            <v>1507985</v>
          </cell>
          <cell r="M904">
            <v>640919</v>
          </cell>
          <cell r="N904">
            <v>695019</v>
          </cell>
          <cell r="O904">
            <v>430637</v>
          </cell>
          <cell r="P904">
            <v>656095</v>
          </cell>
          <cell r="Q904">
            <v>8561796</v>
          </cell>
          <cell r="T904" t="str">
            <v>NORTH CENTRAL REGION</v>
          </cell>
          <cell r="U904">
            <v>537492</v>
          </cell>
          <cell r="V904">
            <v>1023026</v>
          </cell>
          <cell r="W904">
            <v>1498908</v>
          </cell>
          <cell r="X904">
            <v>2128599</v>
          </cell>
          <cell r="Y904">
            <v>2833805</v>
          </cell>
          <cell r="Z904">
            <v>3728776</v>
          </cell>
          <cell r="AA904">
            <v>4631141</v>
          </cell>
          <cell r="AB904">
            <v>6139126</v>
          </cell>
          <cell r="AC904">
            <v>6780045</v>
          </cell>
          <cell r="AD904">
            <v>7475064</v>
          </cell>
          <cell r="AE904">
            <v>7905701</v>
          </cell>
          <cell r="AF904">
            <v>8561796</v>
          </cell>
        </row>
        <row r="905">
          <cell r="D905" t="str">
            <v>SOUTH CENTRAL REGION</v>
          </cell>
          <cell r="E905">
            <v>707073</v>
          </cell>
          <cell r="F905">
            <v>461505</v>
          </cell>
          <cell r="G905">
            <v>475439</v>
          </cell>
          <cell r="H905">
            <v>570294</v>
          </cell>
          <cell r="I905">
            <v>541217</v>
          </cell>
          <cell r="J905">
            <v>565110</v>
          </cell>
          <cell r="K905">
            <v>539495</v>
          </cell>
          <cell r="L905">
            <v>1053616</v>
          </cell>
          <cell r="M905">
            <v>512854</v>
          </cell>
          <cell r="N905">
            <v>478075</v>
          </cell>
          <cell r="O905">
            <v>373709</v>
          </cell>
          <cell r="P905">
            <v>649155</v>
          </cell>
          <cell r="Q905">
            <v>6927542</v>
          </cell>
          <cell r="T905" t="str">
            <v>SOUTH CENTRAL REGION</v>
          </cell>
          <cell r="U905">
            <v>707073</v>
          </cell>
          <cell r="V905">
            <v>1168578</v>
          </cell>
          <cell r="W905">
            <v>1644017</v>
          </cell>
          <cell r="X905">
            <v>2214311</v>
          </cell>
          <cell r="Y905">
            <v>2755528</v>
          </cell>
          <cell r="Z905">
            <v>3320638</v>
          </cell>
          <cell r="AA905">
            <v>3860133</v>
          </cell>
          <cell r="AB905">
            <v>4913749</v>
          </cell>
          <cell r="AC905">
            <v>5426603</v>
          </cell>
          <cell r="AD905">
            <v>5904678</v>
          </cell>
          <cell r="AE905">
            <v>6278387</v>
          </cell>
          <cell r="AF905">
            <v>6927542</v>
          </cell>
        </row>
        <row r="910">
          <cell r="D910" t="str">
            <v>NORTH COASTAL REGION</v>
          </cell>
          <cell r="E910">
            <v>157816</v>
          </cell>
          <cell r="F910">
            <v>182763</v>
          </cell>
          <cell r="G910">
            <v>213225</v>
          </cell>
          <cell r="H910">
            <v>192004</v>
          </cell>
          <cell r="I910">
            <v>213248</v>
          </cell>
          <cell r="J910">
            <v>195762</v>
          </cell>
          <cell r="K910">
            <v>183430</v>
          </cell>
          <cell r="L910">
            <v>260755</v>
          </cell>
          <cell r="M910">
            <v>220143</v>
          </cell>
          <cell r="N910">
            <v>164926</v>
          </cell>
          <cell r="O910">
            <v>177066</v>
          </cell>
          <cell r="P910">
            <v>192235</v>
          </cell>
          <cell r="Q910">
            <v>2353373</v>
          </cell>
          <cell r="T910" t="str">
            <v>NORTH COASTAL</v>
          </cell>
          <cell r="U910">
            <v>157816</v>
          </cell>
          <cell r="V910">
            <v>340579</v>
          </cell>
          <cell r="W910">
            <v>553804</v>
          </cell>
          <cell r="X910">
            <v>745808</v>
          </cell>
          <cell r="Y910">
            <v>959056</v>
          </cell>
          <cell r="Z910">
            <v>1154818</v>
          </cell>
          <cell r="AA910">
            <v>1338248</v>
          </cell>
          <cell r="AB910">
            <v>1599003</v>
          </cell>
          <cell r="AC910">
            <v>1819146</v>
          </cell>
          <cell r="AD910">
            <v>1984072</v>
          </cell>
          <cell r="AE910">
            <v>2161138</v>
          </cell>
          <cell r="AF910">
            <v>2353373</v>
          </cell>
        </row>
        <row r="911">
          <cell r="D911" t="str">
            <v>SOUTH COASTAL REGION</v>
          </cell>
          <cell r="E911">
            <v>524815</v>
          </cell>
          <cell r="F911">
            <v>694199</v>
          </cell>
          <cell r="G911">
            <v>564079</v>
          </cell>
          <cell r="H911">
            <v>582584</v>
          </cell>
          <cell r="I911">
            <v>560797</v>
          </cell>
          <cell r="J911">
            <v>578389</v>
          </cell>
          <cell r="K911">
            <v>725873</v>
          </cell>
          <cell r="L911">
            <v>892358</v>
          </cell>
          <cell r="M911">
            <v>743351</v>
          </cell>
          <cell r="N911">
            <v>578275</v>
          </cell>
          <cell r="O911">
            <v>486370</v>
          </cell>
          <cell r="P911">
            <v>695670</v>
          </cell>
          <cell r="Q911">
            <v>7626760</v>
          </cell>
          <cell r="T911" t="str">
            <v>SOUTH COASTAL</v>
          </cell>
          <cell r="U911">
            <v>524815</v>
          </cell>
          <cell r="V911">
            <v>1219014</v>
          </cell>
          <cell r="W911">
            <v>1783093</v>
          </cell>
          <cell r="X911">
            <v>2365677</v>
          </cell>
          <cell r="Y911">
            <v>2926474</v>
          </cell>
          <cell r="Z911">
            <v>3504863</v>
          </cell>
          <cell r="AA911">
            <v>4230736</v>
          </cell>
          <cell r="AB911">
            <v>5123094</v>
          </cell>
          <cell r="AC911">
            <v>5866445</v>
          </cell>
          <cell r="AD911">
            <v>6444720</v>
          </cell>
          <cell r="AE911">
            <v>6931090</v>
          </cell>
          <cell r="AF911">
            <v>7626760</v>
          </cell>
        </row>
        <row r="912">
          <cell r="D912" t="str">
            <v>COASTAL REGION</v>
          </cell>
          <cell r="E912">
            <v>682631</v>
          </cell>
          <cell r="F912">
            <v>876962</v>
          </cell>
          <cell r="G912">
            <v>777304</v>
          </cell>
          <cell r="H912">
            <v>774588</v>
          </cell>
          <cell r="I912">
            <v>774045</v>
          </cell>
          <cell r="J912">
            <v>774151</v>
          </cell>
          <cell r="K912">
            <v>909303</v>
          </cell>
          <cell r="L912">
            <v>1153113</v>
          </cell>
          <cell r="M912">
            <v>963494</v>
          </cell>
          <cell r="N912">
            <v>743201</v>
          </cell>
          <cell r="O912">
            <v>663436</v>
          </cell>
          <cell r="P912">
            <v>887905</v>
          </cell>
          <cell r="Q912">
            <v>9980133</v>
          </cell>
          <cell r="T912" t="str">
            <v>COASTAL REGION</v>
          </cell>
          <cell r="U912">
            <v>682631</v>
          </cell>
          <cell r="V912">
            <v>1559593</v>
          </cell>
          <cell r="W912">
            <v>2336897</v>
          </cell>
          <cell r="X912">
            <v>3111485</v>
          </cell>
          <cell r="Y912">
            <v>3885530</v>
          </cell>
          <cell r="Z912">
            <v>4659681</v>
          </cell>
          <cell r="AA912">
            <v>5568984</v>
          </cell>
          <cell r="AB912">
            <v>6722097</v>
          </cell>
          <cell r="AC912">
            <v>7685591</v>
          </cell>
          <cell r="AD912">
            <v>8428792</v>
          </cell>
          <cell r="AE912">
            <v>9092228</v>
          </cell>
          <cell r="AF912">
            <v>9980133</v>
          </cell>
        </row>
        <row r="913">
          <cell r="D913" t="str">
            <v>NORTH CENTRAL REGION</v>
          </cell>
          <cell r="E913">
            <v>593031</v>
          </cell>
          <cell r="F913">
            <v>690696</v>
          </cell>
          <cell r="G913">
            <v>918584</v>
          </cell>
          <cell r="H913">
            <v>528742</v>
          </cell>
          <cell r="I913">
            <v>756629</v>
          </cell>
          <cell r="J913">
            <v>593853</v>
          </cell>
          <cell r="K913">
            <v>593853</v>
          </cell>
          <cell r="L913">
            <v>995907</v>
          </cell>
          <cell r="M913">
            <v>919406</v>
          </cell>
          <cell r="N913">
            <v>670506</v>
          </cell>
          <cell r="O913">
            <v>770786</v>
          </cell>
          <cell r="P913">
            <v>831218</v>
          </cell>
          <cell r="Q913">
            <v>8863211</v>
          </cell>
          <cell r="T913" t="str">
            <v>NORTH CENTRAL REGION</v>
          </cell>
          <cell r="U913">
            <v>593031</v>
          </cell>
          <cell r="V913">
            <v>1283727</v>
          </cell>
          <cell r="W913">
            <v>2202311</v>
          </cell>
          <cell r="X913">
            <v>2731053</v>
          </cell>
          <cell r="Y913">
            <v>3487682</v>
          </cell>
          <cell r="Z913">
            <v>4081535</v>
          </cell>
          <cell r="AA913">
            <v>4675388</v>
          </cell>
          <cell r="AB913">
            <v>5671295</v>
          </cell>
          <cell r="AC913">
            <v>6590701</v>
          </cell>
          <cell r="AD913">
            <v>7261207</v>
          </cell>
          <cell r="AE913">
            <v>8031993</v>
          </cell>
          <cell r="AF913">
            <v>8863211</v>
          </cell>
        </row>
        <row r="914">
          <cell r="D914" t="str">
            <v>SOUTH CENTRAL REGION</v>
          </cell>
          <cell r="E914">
            <v>396869</v>
          </cell>
          <cell r="F914">
            <v>434290</v>
          </cell>
          <cell r="G914">
            <v>434290</v>
          </cell>
          <cell r="H914">
            <v>459169</v>
          </cell>
          <cell r="I914">
            <v>459169</v>
          </cell>
          <cell r="J914">
            <v>482803</v>
          </cell>
          <cell r="K914">
            <v>518585</v>
          </cell>
          <cell r="L914">
            <v>689536</v>
          </cell>
          <cell r="M914">
            <v>542218</v>
          </cell>
          <cell r="N914">
            <v>494952</v>
          </cell>
          <cell r="O914">
            <v>494952</v>
          </cell>
          <cell r="P914">
            <v>543634</v>
          </cell>
          <cell r="Q914">
            <v>5950467</v>
          </cell>
          <cell r="T914" t="str">
            <v>SOUTH CENTRAL REGION</v>
          </cell>
          <cell r="U914">
            <v>396869</v>
          </cell>
          <cell r="V914">
            <v>831159</v>
          </cell>
          <cell r="W914">
            <v>1265449</v>
          </cell>
          <cell r="X914">
            <v>1724618</v>
          </cell>
          <cell r="Y914">
            <v>2183787</v>
          </cell>
          <cell r="Z914">
            <v>2666590</v>
          </cell>
          <cell r="AA914">
            <v>3185175</v>
          </cell>
          <cell r="AB914">
            <v>3874711</v>
          </cell>
          <cell r="AC914">
            <v>4416929</v>
          </cell>
          <cell r="AD914">
            <v>4911881</v>
          </cell>
          <cell r="AE914">
            <v>5406833</v>
          </cell>
          <cell r="AF914">
            <v>5950467</v>
          </cell>
        </row>
        <row r="919">
          <cell r="D919" t="str">
            <v>NORTH COASTAL REGION</v>
          </cell>
          <cell r="E919">
            <v>380</v>
          </cell>
          <cell r="F919">
            <v>374</v>
          </cell>
          <cell r="G919">
            <v>485</v>
          </cell>
          <cell r="H919">
            <v>370</v>
          </cell>
          <cell r="I919">
            <v>746</v>
          </cell>
          <cell r="J919">
            <v>1130</v>
          </cell>
          <cell r="K919">
            <v>1188</v>
          </cell>
          <cell r="L919">
            <v>1063</v>
          </cell>
          <cell r="M919">
            <v>520</v>
          </cell>
          <cell r="N919">
            <v>462</v>
          </cell>
          <cell r="O919">
            <v>527</v>
          </cell>
          <cell r="P919">
            <v>465</v>
          </cell>
          <cell r="Q919">
            <v>7250</v>
          </cell>
          <cell r="T919" t="str">
            <v>NORTH COASTAL</v>
          </cell>
          <cell r="U919">
            <v>380</v>
          </cell>
          <cell r="V919">
            <v>754</v>
          </cell>
          <cell r="W919">
            <v>1239</v>
          </cell>
          <cell r="X919">
            <v>1609</v>
          </cell>
          <cell r="Y919">
            <v>2355</v>
          </cell>
          <cell r="Z919">
            <v>3485</v>
          </cell>
          <cell r="AA919">
            <v>4673</v>
          </cell>
          <cell r="AB919">
            <v>5736</v>
          </cell>
          <cell r="AC919">
            <v>6256</v>
          </cell>
          <cell r="AD919">
            <v>6718</v>
          </cell>
          <cell r="AE919">
            <v>7245</v>
          </cell>
          <cell r="AF919">
            <v>7710</v>
          </cell>
        </row>
        <row r="920">
          <cell r="D920" t="str">
            <v>SOUTH COASTAL REGION</v>
          </cell>
          <cell r="E920">
            <v>1113</v>
          </cell>
          <cell r="F920">
            <v>721</v>
          </cell>
          <cell r="G920">
            <v>884</v>
          </cell>
          <cell r="H920">
            <v>733</v>
          </cell>
          <cell r="I920">
            <v>1135</v>
          </cell>
          <cell r="J920">
            <v>1835</v>
          </cell>
          <cell r="K920">
            <v>1888</v>
          </cell>
          <cell r="L920">
            <v>1923</v>
          </cell>
          <cell r="M920">
            <v>1253</v>
          </cell>
          <cell r="N920">
            <v>1045</v>
          </cell>
          <cell r="O920">
            <v>992</v>
          </cell>
          <cell r="P920">
            <v>848</v>
          </cell>
          <cell r="Q920">
            <v>12060</v>
          </cell>
          <cell r="T920" t="str">
            <v>SOUTH COASTAL</v>
          </cell>
          <cell r="U920">
            <v>1113</v>
          </cell>
          <cell r="V920">
            <v>1834</v>
          </cell>
          <cell r="W920">
            <v>2718</v>
          </cell>
          <cell r="X920">
            <v>3451</v>
          </cell>
          <cell r="Y920">
            <v>4586</v>
          </cell>
          <cell r="Z920">
            <v>6421</v>
          </cell>
          <cell r="AA920">
            <v>8309</v>
          </cell>
          <cell r="AB920">
            <v>10232</v>
          </cell>
          <cell r="AC920">
            <v>11485</v>
          </cell>
          <cell r="AD920">
            <v>12530</v>
          </cell>
          <cell r="AE920">
            <v>13522</v>
          </cell>
          <cell r="AF920">
            <v>14370</v>
          </cell>
        </row>
        <row r="921">
          <cell r="D921" t="str">
            <v>COASTAL REGION</v>
          </cell>
          <cell r="E921">
            <v>1493</v>
          </cell>
          <cell r="F921">
            <v>1095</v>
          </cell>
          <cell r="G921">
            <v>1369</v>
          </cell>
          <cell r="H921">
            <v>1103</v>
          </cell>
          <cell r="I921">
            <v>1881</v>
          </cell>
          <cell r="J921">
            <v>2965</v>
          </cell>
          <cell r="K921">
            <v>3076</v>
          </cell>
          <cell r="L921">
            <v>2986</v>
          </cell>
          <cell r="M921">
            <v>1773</v>
          </cell>
          <cell r="N921">
            <v>1507</v>
          </cell>
          <cell r="O921">
            <v>1519</v>
          </cell>
          <cell r="P921">
            <v>1313</v>
          </cell>
          <cell r="Q921">
            <v>19310</v>
          </cell>
          <cell r="T921" t="str">
            <v>COASTAL REGION</v>
          </cell>
          <cell r="U921">
            <v>1493</v>
          </cell>
          <cell r="V921">
            <v>2588</v>
          </cell>
          <cell r="W921">
            <v>3957</v>
          </cell>
          <cell r="X921">
            <v>5060</v>
          </cell>
          <cell r="Y921">
            <v>6941</v>
          </cell>
          <cell r="Z921">
            <v>9906</v>
          </cell>
          <cell r="AA921">
            <v>12982</v>
          </cell>
          <cell r="AB921">
            <v>15968</v>
          </cell>
          <cell r="AC921">
            <v>17741</v>
          </cell>
          <cell r="AD921">
            <v>19248</v>
          </cell>
          <cell r="AE921">
            <v>20767</v>
          </cell>
          <cell r="AF921">
            <v>22080</v>
          </cell>
        </row>
        <row r="922">
          <cell r="D922" t="str">
            <v>NORTH CENTRAL REGION</v>
          </cell>
          <cell r="E922">
            <v>547</v>
          </cell>
          <cell r="F922">
            <v>444</v>
          </cell>
          <cell r="G922">
            <v>816</v>
          </cell>
          <cell r="H922">
            <v>631</v>
          </cell>
          <cell r="I922">
            <v>933</v>
          </cell>
          <cell r="J922">
            <v>1320</v>
          </cell>
          <cell r="K922">
            <v>1651</v>
          </cell>
          <cell r="L922">
            <v>1506</v>
          </cell>
          <cell r="M922">
            <v>888</v>
          </cell>
          <cell r="N922">
            <v>833</v>
          </cell>
          <cell r="O922">
            <v>767</v>
          </cell>
          <cell r="P922">
            <v>617</v>
          </cell>
          <cell r="Q922">
            <v>13722</v>
          </cell>
          <cell r="T922" t="str">
            <v>NORTH CENTRAL REGION</v>
          </cell>
          <cell r="U922">
            <v>547</v>
          </cell>
          <cell r="V922">
            <v>991</v>
          </cell>
          <cell r="W922">
            <v>1807</v>
          </cell>
          <cell r="X922">
            <v>2438</v>
          </cell>
          <cell r="Y922">
            <v>3371</v>
          </cell>
          <cell r="Z922">
            <v>4691</v>
          </cell>
          <cell r="AA922">
            <v>6342</v>
          </cell>
          <cell r="AB922">
            <v>7848</v>
          </cell>
          <cell r="AC922">
            <v>8736</v>
          </cell>
          <cell r="AD922">
            <v>9569</v>
          </cell>
          <cell r="AE922">
            <v>10336</v>
          </cell>
          <cell r="AF922">
            <v>10953</v>
          </cell>
        </row>
        <row r="923">
          <cell r="D923" t="str">
            <v>SOUTH CENTRAL REGION</v>
          </cell>
          <cell r="E923">
            <v>475</v>
          </cell>
          <cell r="F923">
            <v>331</v>
          </cell>
          <cell r="G923">
            <v>545</v>
          </cell>
          <cell r="H923">
            <v>497</v>
          </cell>
          <cell r="I923">
            <v>853</v>
          </cell>
          <cell r="J923">
            <v>965</v>
          </cell>
          <cell r="K923">
            <v>1582</v>
          </cell>
          <cell r="L923">
            <v>1324</v>
          </cell>
          <cell r="M923">
            <v>692</v>
          </cell>
          <cell r="N923">
            <v>612</v>
          </cell>
          <cell r="O923">
            <v>495</v>
          </cell>
          <cell r="P923">
            <v>471</v>
          </cell>
          <cell r="Q923">
            <v>8841</v>
          </cell>
          <cell r="T923" t="str">
            <v>SOUTH CENTRAL REGION</v>
          </cell>
          <cell r="U923">
            <v>475</v>
          </cell>
          <cell r="V923">
            <v>806</v>
          </cell>
          <cell r="W923">
            <v>1351</v>
          </cell>
          <cell r="X923">
            <v>1848</v>
          </cell>
          <cell r="Y923">
            <v>2701</v>
          </cell>
          <cell r="Z923">
            <v>3666</v>
          </cell>
          <cell r="AA923">
            <v>5248</v>
          </cell>
          <cell r="AB923">
            <v>6572</v>
          </cell>
          <cell r="AC923">
            <v>7264</v>
          </cell>
          <cell r="AD923">
            <v>7876</v>
          </cell>
          <cell r="AE923">
            <v>8371</v>
          </cell>
          <cell r="AF923">
            <v>8842</v>
          </cell>
        </row>
        <row r="924">
          <cell r="D924" t="str">
            <v>SYSTEM</v>
          </cell>
          <cell r="E924">
            <v>2532</v>
          </cell>
          <cell r="F924">
            <v>1877</v>
          </cell>
          <cell r="G924">
            <v>2739</v>
          </cell>
          <cell r="H924">
            <v>2240</v>
          </cell>
          <cell r="I924">
            <v>3674</v>
          </cell>
          <cell r="J924">
            <v>5274</v>
          </cell>
          <cell r="K924">
            <v>6333</v>
          </cell>
          <cell r="L924">
            <v>5835</v>
          </cell>
          <cell r="M924">
            <v>4082</v>
          </cell>
          <cell r="N924">
            <v>2924</v>
          </cell>
          <cell r="O924">
            <v>2393</v>
          </cell>
          <cell r="P924">
            <v>1970</v>
          </cell>
          <cell r="Q924">
            <v>41873</v>
          </cell>
          <cell r="T924" t="str">
            <v>SYSTEM</v>
          </cell>
          <cell r="U924">
            <v>2515</v>
          </cell>
          <cell r="V924">
            <v>4385</v>
          </cell>
          <cell r="W924">
            <v>7115</v>
          </cell>
          <cell r="X924">
            <v>9346</v>
          </cell>
          <cell r="Y924">
            <v>13013</v>
          </cell>
          <cell r="Z924">
            <v>18263</v>
          </cell>
          <cell r="AA924">
            <v>24572</v>
          </cell>
          <cell r="AB924">
            <v>30388</v>
          </cell>
          <cell r="AC924">
            <v>33741</v>
          </cell>
          <cell r="AD924">
            <v>36693</v>
          </cell>
          <cell r="AE924">
            <v>39474</v>
          </cell>
          <cell r="AF924">
            <v>41875</v>
          </cell>
        </row>
        <row r="931">
          <cell r="D931" t="str">
            <v>NORTH COASTAL REGION</v>
          </cell>
          <cell r="E931">
            <v>106498</v>
          </cell>
          <cell r="F931">
            <v>106571</v>
          </cell>
          <cell r="G931">
            <v>106551</v>
          </cell>
          <cell r="H931">
            <v>106389</v>
          </cell>
          <cell r="I931">
            <v>105142</v>
          </cell>
          <cell r="J931">
            <v>106124</v>
          </cell>
          <cell r="K931">
            <v>105128</v>
          </cell>
          <cell r="L931">
            <v>105128</v>
          </cell>
          <cell r="M931">
            <v>106639</v>
          </cell>
          <cell r="N931">
            <v>106685</v>
          </cell>
          <cell r="O931">
            <v>107404</v>
          </cell>
          <cell r="P931">
            <v>107376</v>
          </cell>
          <cell r="Q931">
            <v>211999</v>
          </cell>
          <cell r="T931" t="str">
            <v>NORTH COASTAL</v>
          </cell>
          <cell r="U931">
            <v>106498</v>
          </cell>
          <cell r="V931">
            <v>106571</v>
          </cell>
          <cell r="W931">
            <v>106551</v>
          </cell>
          <cell r="X931">
            <v>106389</v>
          </cell>
          <cell r="Y931">
            <v>105142</v>
          </cell>
          <cell r="Z931">
            <v>106124</v>
          </cell>
          <cell r="AA931">
            <v>105128</v>
          </cell>
          <cell r="AB931">
            <v>105128</v>
          </cell>
          <cell r="AC931">
            <v>106639</v>
          </cell>
          <cell r="AD931">
            <v>106685</v>
          </cell>
          <cell r="AE931">
            <v>107404</v>
          </cell>
          <cell r="AF931">
            <v>107376</v>
          </cell>
        </row>
        <row r="932">
          <cell r="D932" t="str">
            <v>SOUTH COASTAL REGION</v>
          </cell>
          <cell r="E932">
            <v>632879</v>
          </cell>
          <cell r="F932">
            <v>630250</v>
          </cell>
          <cell r="G932">
            <v>632498</v>
          </cell>
          <cell r="H932">
            <v>624825</v>
          </cell>
          <cell r="I932">
            <v>630460</v>
          </cell>
          <cell r="J932">
            <v>624736</v>
          </cell>
          <cell r="K932">
            <v>622473</v>
          </cell>
          <cell r="L932">
            <v>622473</v>
          </cell>
          <cell r="M932">
            <v>627206</v>
          </cell>
          <cell r="N932">
            <v>627730</v>
          </cell>
          <cell r="O932">
            <v>627952</v>
          </cell>
          <cell r="P932">
            <v>628228</v>
          </cell>
          <cell r="Q932">
            <v>530387</v>
          </cell>
          <cell r="T932" t="str">
            <v>SOUTH COASTAL</v>
          </cell>
          <cell r="U932">
            <v>632879</v>
          </cell>
          <cell r="V932">
            <v>630250</v>
          </cell>
          <cell r="W932">
            <v>632498</v>
          </cell>
          <cell r="X932">
            <v>624825</v>
          </cell>
          <cell r="Y932">
            <v>630460</v>
          </cell>
          <cell r="Z932">
            <v>624736</v>
          </cell>
          <cell r="AA932">
            <v>622473</v>
          </cell>
          <cell r="AB932">
            <v>622473</v>
          </cell>
          <cell r="AC932">
            <v>627206</v>
          </cell>
          <cell r="AD932">
            <v>627730</v>
          </cell>
          <cell r="AE932">
            <v>627952</v>
          </cell>
          <cell r="AF932">
            <v>628228</v>
          </cell>
        </row>
        <row r="933">
          <cell r="D933" t="str">
            <v>COASTAL REGION</v>
          </cell>
          <cell r="E933">
            <v>739377</v>
          </cell>
          <cell r="F933">
            <v>736821</v>
          </cell>
          <cell r="G933">
            <v>739049</v>
          </cell>
          <cell r="H933">
            <v>731214</v>
          </cell>
          <cell r="I933">
            <v>735602</v>
          </cell>
          <cell r="J933">
            <v>730860</v>
          </cell>
          <cell r="K933">
            <v>727601</v>
          </cell>
          <cell r="L933">
            <v>727601</v>
          </cell>
          <cell r="M933">
            <v>733845</v>
          </cell>
          <cell r="N933">
            <v>734415</v>
          </cell>
          <cell r="O933">
            <v>735356</v>
          </cell>
          <cell r="P933">
            <v>735604</v>
          </cell>
          <cell r="Q933">
            <v>742386</v>
          </cell>
          <cell r="T933" t="str">
            <v>COASTAL REGION</v>
          </cell>
          <cell r="U933">
            <v>739377</v>
          </cell>
          <cell r="V933">
            <v>736821</v>
          </cell>
          <cell r="W933">
            <v>739049</v>
          </cell>
          <cell r="X933">
            <v>731214</v>
          </cell>
          <cell r="Y933">
            <v>735602</v>
          </cell>
          <cell r="Z933">
            <v>730860</v>
          </cell>
          <cell r="AA933">
            <v>727601</v>
          </cell>
          <cell r="AB933">
            <v>727601</v>
          </cell>
          <cell r="AC933">
            <v>733845</v>
          </cell>
          <cell r="AD933">
            <v>734415</v>
          </cell>
          <cell r="AE933">
            <v>735356</v>
          </cell>
          <cell r="AF933">
            <v>735604</v>
          </cell>
        </row>
        <row r="934">
          <cell r="D934" t="str">
            <v>NORTH CENTRAL REGION</v>
          </cell>
          <cell r="E934">
            <v>418666</v>
          </cell>
          <cell r="F934">
            <v>418956</v>
          </cell>
          <cell r="G934">
            <v>418240</v>
          </cell>
          <cell r="H934">
            <v>413338</v>
          </cell>
          <cell r="I934">
            <v>419631</v>
          </cell>
          <cell r="J934">
            <v>415673</v>
          </cell>
          <cell r="K934">
            <v>416908</v>
          </cell>
          <cell r="L934">
            <v>416908</v>
          </cell>
          <cell r="M934">
            <v>417368</v>
          </cell>
          <cell r="N934">
            <v>421258</v>
          </cell>
          <cell r="O934">
            <v>417277</v>
          </cell>
          <cell r="P934">
            <v>416604</v>
          </cell>
          <cell r="Q934">
            <v>421595</v>
          </cell>
          <cell r="T934" t="str">
            <v>NORTH CENTRAL REGION</v>
          </cell>
          <cell r="U934">
            <v>418666</v>
          </cell>
          <cell r="V934">
            <v>418956</v>
          </cell>
          <cell r="W934">
            <v>418240</v>
          </cell>
          <cell r="X934">
            <v>413338</v>
          </cell>
          <cell r="Y934">
            <v>419631</v>
          </cell>
          <cell r="Z934">
            <v>415673</v>
          </cell>
          <cell r="AA934">
            <v>416908</v>
          </cell>
          <cell r="AB934">
            <v>416908</v>
          </cell>
          <cell r="AC934">
            <v>417368</v>
          </cell>
          <cell r="AD934">
            <v>421258</v>
          </cell>
          <cell r="AE934">
            <v>417277</v>
          </cell>
          <cell r="AF934">
            <v>416604</v>
          </cell>
        </row>
        <row r="935">
          <cell r="D935" t="str">
            <v>SOUTH CENTRAL REGION</v>
          </cell>
          <cell r="E935">
            <v>317811</v>
          </cell>
          <cell r="F935">
            <v>317939</v>
          </cell>
          <cell r="G935">
            <v>317349</v>
          </cell>
          <cell r="H935">
            <v>313765</v>
          </cell>
          <cell r="I935">
            <v>317221</v>
          </cell>
          <cell r="J935">
            <v>318277</v>
          </cell>
          <cell r="K935">
            <v>321376</v>
          </cell>
          <cell r="L935">
            <v>321376</v>
          </cell>
          <cell r="M935">
            <v>322462</v>
          </cell>
          <cell r="N935">
            <v>323152</v>
          </cell>
          <cell r="O935">
            <v>325648</v>
          </cell>
          <cell r="P935">
            <v>324916</v>
          </cell>
          <cell r="Q935">
            <v>344656</v>
          </cell>
          <cell r="T935" t="str">
            <v>SOUTH CENTRAL REGION</v>
          </cell>
          <cell r="U935">
            <v>317811</v>
          </cell>
          <cell r="V935">
            <v>317939</v>
          </cell>
          <cell r="W935">
            <v>317349</v>
          </cell>
          <cell r="X935">
            <v>313765</v>
          </cell>
          <cell r="Y935">
            <v>317221</v>
          </cell>
          <cell r="Z935">
            <v>318277</v>
          </cell>
          <cell r="AA935">
            <v>321376</v>
          </cell>
          <cell r="AB935">
            <v>321376</v>
          </cell>
          <cell r="AC935">
            <v>322462</v>
          </cell>
          <cell r="AD935">
            <v>323152</v>
          </cell>
          <cell r="AE935">
            <v>325648</v>
          </cell>
          <cell r="AF935">
            <v>324916</v>
          </cell>
        </row>
        <row r="936">
          <cell r="D936" t="str">
            <v>SYSTEM</v>
          </cell>
          <cell r="E936">
            <v>1475854</v>
          </cell>
          <cell r="F936">
            <v>1473716</v>
          </cell>
          <cell r="G936">
            <v>1474638</v>
          </cell>
          <cell r="H936">
            <v>1458317</v>
          </cell>
          <cell r="I936">
            <v>1472454</v>
          </cell>
          <cell r="J936">
            <v>1464810</v>
          </cell>
          <cell r="K936">
            <v>1465885</v>
          </cell>
          <cell r="L936">
            <v>1465885</v>
          </cell>
          <cell r="M936">
            <v>1473675</v>
          </cell>
          <cell r="N936">
            <v>1478825</v>
          </cell>
          <cell r="O936">
            <v>1478281</v>
          </cell>
          <cell r="P936">
            <v>1477124</v>
          </cell>
          <cell r="Q936">
            <v>1508637</v>
          </cell>
          <cell r="T936" t="str">
            <v>SYSTEM</v>
          </cell>
          <cell r="U936">
            <v>1475854</v>
          </cell>
          <cell r="V936">
            <v>1473716</v>
          </cell>
          <cell r="W936">
            <v>1474638</v>
          </cell>
          <cell r="X936">
            <v>1458317</v>
          </cell>
          <cell r="Y936">
            <v>1472454</v>
          </cell>
          <cell r="Z936">
            <v>1464810</v>
          </cell>
          <cell r="AA936">
            <v>1465885</v>
          </cell>
          <cell r="AB936">
            <v>1465885</v>
          </cell>
          <cell r="AC936">
            <v>1473675</v>
          </cell>
          <cell r="AD936">
            <v>1478825</v>
          </cell>
          <cell r="AE936">
            <v>1478281</v>
          </cell>
          <cell r="AF936">
            <v>1477124</v>
          </cell>
        </row>
        <row r="940">
          <cell r="D940" t="str">
            <v>NORTH COASTAL REGION</v>
          </cell>
          <cell r="E940">
            <v>12999</v>
          </cell>
          <cell r="F940">
            <v>5197</v>
          </cell>
          <cell r="G940">
            <v>15083</v>
          </cell>
          <cell r="H940">
            <v>9349</v>
          </cell>
          <cell r="I940">
            <v>9141</v>
          </cell>
          <cell r="J940">
            <v>18710</v>
          </cell>
          <cell r="K940">
            <v>38413</v>
          </cell>
          <cell r="L940">
            <v>18536</v>
          </cell>
          <cell r="M940">
            <v>15992</v>
          </cell>
          <cell r="N940">
            <v>8654</v>
          </cell>
          <cell r="O940">
            <v>12773</v>
          </cell>
          <cell r="P940">
            <v>19997</v>
          </cell>
          <cell r="Q940">
            <v>184844</v>
          </cell>
          <cell r="R940">
            <v>0</v>
          </cell>
          <cell r="T940" t="str">
            <v>NORTH COASTAL</v>
          </cell>
          <cell r="U940">
            <v>12999</v>
          </cell>
          <cell r="V940">
            <v>18196</v>
          </cell>
          <cell r="W940">
            <v>33279</v>
          </cell>
          <cell r="X940">
            <v>42628</v>
          </cell>
          <cell r="Y940">
            <v>51769</v>
          </cell>
          <cell r="Z940">
            <v>70479</v>
          </cell>
          <cell r="AA940">
            <v>108892</v>
          </cell>
          <cell r="AB940">
            <v>127428</v>
          </cell>
          <cell r="AC940">
            <v>143420</v>
          </cell>
          <cell r="AD940">
            <v>152074</v>
          </cell>
          <cell r="AE940">
            <v>164847</v>
          </cell>
          <cell r="AF940">
            <v>184844</v>
          </cell>
        </row>
        <row r="941">
          <cell r="D941" t="str">
            <v>SOUTH COASTAL REGION</v>
          </cell>
          <cell r="E941">
            <v>48239</v>
          </cell>
          <cell r="F941">
            <v>46815</v>
          </cell>
          <cell r="G941">
            <v>27634</v>
          </cell>
          <cell r="H941">
            <v>38844</v>
          </cell>
          <cell r="I941">
            <v>51513</v>
          </cell>
          <cell r="J941">
            <v>65931</v>
          </cell>
          <cell r="K941">
            <v>80948</v>
          </cell>
          <cell r="L941">
            <v>73613</v>
          </cell>
          <cell r="M941">
            <v>75354</v>
          </cell>
          <cell r="N941">
            <v>42413</v>
          </cell>
          <cell r="O941">
            <v>48114</v>
          </cell>
          <cell r="P941">
            <v>61987</v>
          </cell>
          <cell r="Q941">
            <v>661405</v>
          </cell>
          <cell r="R941">
            <v>0</v>
          </cell>
          <cell r="T941" t="str">
            <v>SOUTH COASTAL</v>
          </cell>
          <cell r="U941">
            <v>48239</v>
          </cell>
          <cell r="V941">
            <v>95054</v>
          </cell>
          <cell r="W941">
            <v>122688</v>
          </cell>
          <cell r="X941">
            <v>161532</v>
          </cell>
          <cell r="Y941">
            <v>213045</v>
          </cell>
          <cell r="Z941">
            <v>278976</v>
          </cell>
          <cell r="AA941">
            <v>359924</v>
          </cell>
          <cell r="AB941">
            <v>433537</v>
          </cell>
          <cell r="AC941">
            <v>508891</v>
          </cell>
          <cell r="AD941">
            <v>551304</v>
          </cell>
          <cell r="AE941">
            <v>599418</v>
          </cell>
          <cell r="AF941">
            <v>661405</v>
          </cell>
        </row>
        <row r="942">
          <cell r="D942" t="str">
            <v>COASTAL REGION</v>
          </cell>
          <cell r="E942">
            <v>61238</v>
          </cell>
          <cell r="F942">
            <v>52012</v>
          </cell>
          <cell r="G942">
            <v>42717</v>
          </cell>
          <cell r="H942">
            <v>48193</v>
          </cell>
          <cell r="I942">
            <v>60654</v>
          </cell>
          <cell r="J942">
            <v>84641</v>
          </cell>
          <cell r="K942">
            <v>119361</v>
          </cell>
          <cell r="L942">
            <v>92149</v>
          </cell>
          <cell r="M942">
            <v>91346</v>
          </cell>
          <cell r="N942">
            <v>51067</v>
          </cell>
          <cell r="O942">
            <v>60887</v>
          </cell>
          <cell r="P942">
            <v>81984</v>
          </cell>
          <cell r="Q942">
            <v>846249</v>
          </cell>
          <cell r="T942" t="str">
            <v>COASTAL REGION</v>
          </cell>
          <cell r="U942">
            <v>61238</v>
          </cell>
          <cell r="V942">
            <v>113250</v>
          </cell>
          <cell r="W942">
            <v>155967</v>
          </cell>
          <cell r="X942">
            <v>204160</v>
          </cell>
          <cell r="Y942">
            <v>264814</v>
          </cell>
          <cell r="Z942">
            <v>349455</v>
          </cell>
          <cell r="AA942">
            <v>468816</v>
          </cell>
          <cell r="AB942">
            <v>560965</v>
          </cell>
          <cell r="AC942">
            <v>652311</v>
          </cell>
          <cell r="AD942">
            <v>703378</v>
          </cell>
          <cell r="AE942">
            <v>764265</v>
          </cell>
          <cell r="AF942">
            <v>846249</v>
          </cell>
        </row>
        <row r="943">
          <cell r="D943" t="str">
            <v>NORTH CENTRAL REGION</v>
          </cell>
          <cell r="E943">
            <v>39878</v>
          </cell>
          <cell r="F943">
            <v>24709</v>
          </cell>
          <cell r="G943">
            <v>25662</v>
          </cell>
          <cell r="H943">
            <v>40099</v>
          </cell>
          <cell r="I943">
            <v>55366</v>
          </cell>
          <cell r="J943">
            <v>83864</v>
          </cell>
          <cell r="K943">
            <v>104773</v>
          </cell>
          <cell r="L943">
            <v>87184</v>
          </cell>
          <cell r="M943">
            <v>50807</v>
          </cell>
          <cell r="N943">
            <v>35772</v>
          </cell>
          <cell r="O943">
            <v>28210</v>
          </cell>
          <cell r="P943">
            <v>48066</v>
          </cell>
          <cell r="Q943">
            <v>624390</v>
          </cell>
          <cell r="T943" t="str">
            <v>NORTH CENTRAL REGION</v>
          </cell>
          <cell r="U943">
            <v>39878</v>
          </cell>
          <cell r="V943">
            <v>64587</v>
          </cell>
          <cell r="W943">
            <v>90249</v>
          </cell>
          <cell r="X943">
            <v>130348</v>
          </cell>
          <cell r="Y943">
            <v>185714</v>
          </cell>
          <cell r="Z943">
            <v>269578</v>
          </cell>
          <cell r="AA943">
            <v>374351</v>
          </cell>
          <cell r="AB943">
            <v>461535</v>
          </cell>
          <cell r="AC943">
            <v>512342</v>
          </cell>
          <cell r="AD943">
            <v>548114</v>
          </cell>
          <cell r="AE943">
            <v>576324</v>
          </cell>
          <cell r="AF943">
            <v>624390</v>
          </cell>
        </row>
        <row r="944">
          <cell r="D944" t="str">
            <v>SOUTH CENTRAL REGION</v>
          </cell>
          <cell r="E944">
            <v>29354</v>
          </cell>
          <cell r="F944">
            <v>22422</v>
          </cell>
          <cell r="G944">
            <v>30046</v>
          </cell>
          <cell r="H944">
            <v>35899</v>
          </cell>
          <cell r="I944">
            <v>36548</v>
          </cell>
          <cell r="J944">
            <v>44574</v>
          </cell>
          <cell r="K944">
            <v>43554</v>
          </cell>
          <cell r="L944">
            <v>43363</v>
          </cell>
          <cell r="M944">
            <v>22251</v>
          </cell>
          <cell r="N944">
            <v>30087</v>
          </cell>
          <cell r="O944">
            <v>25002</v>
          </cell>
          <cell r="P944">
            <v>20456</v>
          </cell>
          <cell r="Q944">
            <v>383556</v>
          </cell>
          <cell r="T944" t="str">
            <v>SOUTH CENTRAL REGION</v>
          </cell>
          <cell r="U944">
            <v>29354</v>
          </cell>
          <cell r="V944">
            <v>51776</v>
          </cell>
          <cell r="W944">
            <v>81822</v>
          </cell>
          <cell r="X944">
            <v>117721</v>
          </cell>
          <cell r="Y944">
            <v>154269</v>
          </cell>
          <cell r="Z944">
            <v>198843</v>
          </cell>
          <cell r="AA944">
            <v>242397</v>
          </cell>
          <cell r="AB944">
            <v>285760</v>
          </cell>
          <cell r="AC944">
            <v>308011</v>
          </cell>
          <cell r="AD944">
            <v>338098</v>
          </cell>
          <cell r="AE944">
            <v>363100</v>
          </cell>
          <cell r="AF944">
            <v>383556</v>
          </cell>
        </row>
        <row r="945">
          <cell r="D945" t="str">
            <v>SYSTEM</v>
          </cell>
          <cell r="E945">
            <v>130470</v>
          </cell>
          <cell r="F945">
            <v>99143</v>
          </cell>
          <cell r="G945">
            <v>98425</v>
          </cell>
          <cell r="H945">
            <v>124191</v>
          </cell>
          <cell r="I945">
            <v>152568</v>
          </cell>
          <cell r="J945">
            <v>213079</v>
          </cell>
          <cell r="K945">
            <v>267688</v>
          </cell>
          <cell r="L945">
            <v>222696</v>
          </cell>
          <cell r="M945">
            <v>164404</v>
          </cell>
          <cell r="N945">
            <v>116926</v>
          </cell>
          <cell r="O945">
            <v>114099</v>
          </cell>
          <cell r="P945">
            <v>150506</v>
          </cell>
          <cell r="Q945">
            <v>1854195</v>
          </cell>
          <cell r="T945" t="str">
            <v>SYSTEM</v>
          </cell>
          <cell r="U945">
            <v>130470</v>
          </cell>
          <cell r="V945">
            <v>229613</v>
          </cell>
          <cell r="W945">
            <v>328038</v>
          </cell>
          <cell r="X945">
            <v>452229</v>
          </cell>
          <cell r="Y945">
            <v>604797</v>
          </cell>
          <cell r="Z945">
            <v>817876</v>
          </cell>
          <cell r="AA945">
            <v>1085564</v>
          </cell>
          <cell r="AB945">
            <v>1308260</v>
          </cell>
          <cell r="AC945">
            <v>1472664</v>
          </cell>
          <cell r="AD945">
            <v>1589590</v>
          </cell>
          <cell r="AE945">
            <v>1703689</v>
          </cell>
          <cell r="AF945">
            <v>1854195</v>
          </cell>
        </row>
        <row r="949">
          <cell r="D949" t="str">
            <v>NORTH COASTAL REGION</v>
          </cell>
          <cell r="E949">
            <v>1627133</v>
          </cell>
          <cell r="F949">
            <v>450851</v>
          </cell>
          <cell r="G949">
            <v>1207589</v>
          </cell>
          <cell r="H949">
            <v>672124</v>
          </cell>
          <cell r="I949">
            <v>705683</v>
          </cell>
          <cell r="J949">
            <v>1612622</v>
          </cell>
          <cell r="K949">
            <v>3651223</v>
          </cell>
          <cell r="L949">
            <v>1550084</v>
          </cell>
          <cell r="M949">
            <v>988445</v>
          </cell>
          <cell r="N949">
            <v>882339</v>
          </cell>
          <cell r="O949">
            <v>1367829</v>
          </cell>
          <cell r="P949">
            <v>1990085</v>
          </cell>
          <cell r="Q949">
            <v>16706007</v>
          </cell>
          <cell r="R949">
            <v>0</v>
          </cell>
          <cell r="T949" t="str">
            <v>NORTH COASTAL</v>
          </cell>
          <cell r="U949">
            <v>1627133</v>
          </cell>
          <cell r="V949">
            <v>2077984</v>
          </cell>
          <cell r="W949">
            <v>3285573</v>
          </cell>
          <cell r="X949">
            <v>3957697</v>
          </cell>
          <cell r="Y949">
            <v>4663380</v>
          </cell>
          <cell r="Z949">
            <v>6276002</v>
          </cell>
          <cell r="AA949">
            <v>9927225</v>
          </cell>
          <cell r="AB949">
            <v>11477309</v>
          </cell>
          <cell r="AC949">
            <v>12465754</v>
          </cell>
          <cell r="AD949">
            <v>13348093</v>
          </cell>
          <cell r="AE949">
            <v>14715922</v>
          </cell>
          <cell r="AF949">
            <v>16706007</v>
          </cell>
        </row>
        <row r="950">
          <cell r="D950" t="str">
            <v>SOUTH COASTAL REGION</v>
          </cell>
          <cell r="E950">
            <v>2902414</v>
          </cell>
          <cell r="F950">
            <v>1825525</v>
          </cell>
          <cell r="G950">
            <v>1535392</v>
          </cell>
          <cell r="H950">
            <v>2044990</v>
          </cell>
          <cell r="I950">
            <v>2547981</v>
          </cell>
          <cell r="J950">
            <v>3859322</v>
          </cell>
          <cell r="K950">
            <v>5212280</v>
          </cell>
          <cell r="L950">
            <v>6944470</v>
          </cell>
          <cell r="M950">
            <v>4695899</v>
          </cell>
          <cell r="N950">
            <v>3460060</v>
          </cell>
          <cell r="O950">
            <v>3012382</v>
          </cell>
          <cell r="P950">
            <v>3359854</v>
          </cell>
          <cell r="Q950">
            <v>41400569</v>
          </cell>
          <cell r="R950">
            <v>0</v>
          </cell>
          <cell r="T950" t="str">
            <v>SOUTH COASTAL</v>
          </cell>
          <cell r="U950">
            <v>2902414</v>
          </cell>
          <cell r="V950">
            <v>4727939</v>
          </cell>
          <cell r="W950">
            <v>6263331</v>
          </cell>
          <cell r="X950">
            <v>8308321</v>
          </cell>
          <cell r="Y950">
            <v>10856302</v>
          </cell>
          <cell r="Z950">
            <v>14715624</v>
          </cell>
          <cell r="AA950">
            <v>19927904</v>
          </cell>
          <cell r="AB950">
            <v>26872374</v>
          </cell>
          <cell r="AC950">
            <v>31568273</v>
          </cell>
          <cell r="AD950">
            <v>35028333</v>
          </cell>
          <cell r="AE950">
            <v>38040715</v>
          </cell>
          <cell r="AF950">
            <v>41400569</v>
          </cell>
        </row>
        <row r="951">
          <cell r="D951" t="str">
            <v>COASTAL REGION</v>
          </cell>
          <cell r="E951">
            <v>4529547</v>
          </cell>
          <cell r="F951">
            <v>2276376</v>
          </cell>
          <cell r="G951">
            <v>2742981</v>
          </cell>
          <cell r="H951">
            <v>2717114</v>
          </cell>
          <cell r="I951">
            <v>3253664</v>
          </cell>
          <cell r="J951">
            <v>5471944</v>
          </cell>
          <cell r="K951">
            <v>8863503</v>
          </cell>
          <cell r="L951">
            <v>8494554</v>
          </cell>
          <cell r="M951">
            <v>5684344</v>
          </cell>
          <cell r="N951">
            <v>4342399</v>
          </cell>
          <cell r="O951">
            <v>4380211</v>
          </cell>
          <cell r="P951">
            <v>5349939</v>
          </cell>
          <cell r="Q951">
            <v>58106576</v>
          </cell>
          <cell r="T951" t="str">
            <v>COASTAL REGION</v>
          </cell>
          <cell r="U951">
            <v>4529547</v>
          </cell>
          <cell r="V951">
            <v>6805923</v>
          </cell>
          <cell r="W951">
            <v>9548904</v>
          </cell>
          <cell r="X951">
            <v>12266018</v>
          </cell>
          <cell r="Y951">
            <v>15519682</v>
          </cell>
          <cell r="Z951">
            <v>20991626</v>
          </cell>
          <cell r="AA951">
            <v>29855129</v>
          </cell>
          <cell r="AB951">
            <v>38349683</v>
          </cell>
          <cell r="AC951">
            <v>44034027</v>
          </cell>
          <cell r="AD951">
            <v>48376426</v>
          </cell>
          <cell r="AE951">
            <v>52756637</v>
          </cell>
          <cell r="AF951">
            <v>58106576</v>
          </cell>
        </row>
        <row r="952">
          <cell r="D952" t="str">
            <v>NORTH CENTRAL REGION</v>
          </cell>
          <cell r="E952">
            <v>2343496</v>
          </cell>
          <cell r="F952">
            <v>1308447</v>
          </cell>
          <cell r="G952">
            <v>1690860</v>
          </cell>
          <cell r="H952">
            <v>2906197</v>
          </cell>
          <cell r="I952">
            <v>3481528</v>
          </cell>
          <cell r="J952">
            <v>6258469</v>
          </cell>
          <cell r="K952">
            <v>7420800</v>
          </cell>
          <cell r="L952">
            <v>6366369</v>
          </cell>
          <cell r="M952">
            <v>3728071</v>
          </cell>
          <cell r="N952">
            <v>2682851</v>
          </cell>
          <cell r="O952">
            <v>2872434</v>
          </cell>
          <cell r="P952">
            <v>3055914</v>
          </cell>
          <cell r="Q952">
            <v>44115436</v>
          </cell>
          <cell r="T952" t="str">
            <v>NORTH CENTRAL REGION</v>
          </cell>
          <cell r="U952">
            <v>2343496</v>
          </cell>
          <cell r="V952">
            <v>3651943</v>
          </cell>
          <cell r="W952">
            <v>5342803</v>
          </cell>
          <cell r="X952">
            <v>8249000</v>
          </cell>
          <cell r="Y952">
            <v>11730528</v>
          </cell>
          <cell r="Z952">
            <v>17988997</v>
          </cell>
          <cell r="AA952">
            <v>25409797</v>
          </cell>
          <cell r="AB952">
            <v>31776166</v>
          </cell>
          <cell r="AC952">
            <v>35504237</v>
          </cell>
          <cell r="AD952">
            <v>38187088</v>
          </cell>
          <cell r="AE952">
            <v>41059522</v>
          </cell>
          <cell r="AF952">
            <v>44115436</v>
          </cell>
        </row>
        <row r="953">
          <cell r="D953" t="str">
            <v>SOUTH CENTRAL REGION</v>
          </cell>
          <cell r="E953">
            <v>2210170</v>
          </cell>
          <cell r="F953">
            <v>1264836</v>
          </cell>
          <cell r="G953">
            <v>2191972</v>
          </cell>
          <cell r="H953">
            <v>2319138</v>
          </cell>
          <cell r="I953">
            <v>1964603</v>
          </cell>
          <cell r="J953">
            <v>3026723</v>
          </cell>
          <cell r="K953">
            <v>3826887</v>
          </cell>
          <cell r="L953">
            <v>3212285</v>
          </cell>
          <cell r="M953">
            <v>1664601</v>
          </cell>
          <cell r="N953">
            <v>2179006</v>
          </cell>
          <cell r="O953">
            <v>2426586</v>
          </cell>
          <cell r="P953">
            <v>1506430</v>
          </cell>
          <cell r="Q953">
            <v>27793237</v>
          </cell>
          <cell r="T953" t="str">
            <v>SOUTH CENTRAL REGION</v>
          </cell>
          <cell r="U953">
            <v>2210170</v>
          </cell>
          <cell r="V953">
            <v>3475006</v>
          </cell>
          <cell r="W953">
            <v>5666978</v>
          </cell>
          <cell r="X953">
            <v>7986116</v>
          </cell>
          <cell r="Y953">
            <v>9950719</v>
          </cell>
          <cell r="Z953">
            <v>12977442</v>
          </cell>
          <cell r="AA953">
            <v>16804329</v>
          </cell>
          <cell r="AB953">
            <v>20016614</v>
          </cell>
          <cell r="AC953">
            <v>21681215</v>
          </cell>
          <cell r="AD953">
            <v>23860221</v>
          </cell>
          <cell r="AE953">
            <v>26286807</v>
          </cell>
          <cell r="AF953">
            <v>27793237</v>
          </cell>
        </row>
        <row r="954">
          <cell r="D954" t="str">
            <v>SYSTEM</v>
          </cell>
          <cell r="E954">
            <v>9083213</v>
          </cell>
          <cell r="F954">
            <v>5722237</v>
          </cell>
          <cell r="G954">
            <v>8614585</v>
          </cell>
          <cell r="H954">
            <v>6608149</v>
          </cell>
          <cell r="I954">
            <v>13042966</v>
          </cell>
          <cell r="J954">
            <v>18254490</v>
          </cell>
          <cell r="K954">
            <v>27127635</v>
          </cell>
          <cell r="L954">
            <v>19243060</v>
          </cell>
          <cell r="M954">
            <v>10547818</v>
          </cell>
          <cell r="N954">
            <v>7336101</v>
          </cell>
          <cell r="O954">
            <v>7518358</v>
          </cell>
          <cell r="P954">
            <v>-1313024</v>
          </cell>
          <cell r="Q954">
            <v>129394239</v>
          </cell>
          <cell r="T954" t="str">
            <v>SYSTEM</v>
          </cell>
          <cell r="U954">
            <v>9083213</v>
          </cell>
          <cell r="V954">
            <v>13932872</v>
          </cell>
          <cell r="W954">
            <v>20558685</v>
          </cell>
          <cell r="X954">
            <v>28501134</v>
          </cell>
          <cell r="Y954">
            <v>37200929</v>
          </cell>
          <cell r="Z954">
            <v>51958065</v>
          </cell>
          <cell r="AA954">
            <v>72069255</v>
          </cell>
          <cell r="AB954">
            <v>90142463</v>
          </cell>
          <cell r="AC954">
            <v>101219479</v>
          </cell>
          <cell r="AD954">
            <v>110423735</v>
          </cell>
          <cell r="AE954">
            <v>120102966</v>
          </cell>
          <cell r="AF954">
            <v>130015249</v>
          </cell>
        </row>
        <row r="958">
          <cell r="D958" t="str">
            <v>NORTH COASTAL REGION</v>
          </cell>
          <cell r="E958">
            <v>15.278531052226333</v>
          </cell>
          <cell r="F958">
            <v>4.2305223747548579</v>
          </cell>
          <cell r="G958">
            <v>11.333436570280899</v>
          </cell>
          <cell r="H958">
            <v>6.3176080233858762</v>
          </cell>
          <cell r="I958">
            <v>6.7117136824484982</v>
          </cell>
          <cell r="J958">
            <v>15.195639063736762</v>
          </cell>
          <cell r="K958">
            <v>34.731213377977326</v>
          </cell>
          <cell r="L958">
            <v>14.744730233619968</v>
          </cell>
          <cell r="M958">
            <v>9.2690760415982894</v>
          </cell>
          <cell r="N958">
            <v>8.2705066316726814</v>
          </cell>
          <cell r="O958">
            <v>12.735363673606198</v>
          </cell>
          <cell r="P958">
            <v>18.533797124124572</v>
          </cell>
          <cell r="Q958">
            <v>78.802291520243017</v>
          </cell>
          <cell r="T958" t="str">
            <v>NORTH COASTAL</v>
          </cell>
          <cell r="U958">
            <v>15.278531052226333</v>
          </cell>
          <cell r="V958">
            <v>19.498587795929474</v>
          </cell>
          <cell r="W958">
            <v>30.835684320184701</v>
          </cell>
          <cell r="X958">
            <v>37.200246266061342</v>
          </cell>
          <cell r="Y958">
            <v>44.353160487721368</v>
          </cell>
          <cell r="Z958">
            <v>59.138385285138142</v>
          </cell>
          <cell r="AA958">
            <v>94.429885472947262</v>
          </cell>
          <cell r="AB958">
            <v>109.17461570656724</v>
          </cell>
          <cell r="AC958">
            <v>116.8967638481231</v>
          </cell>
          <cell r="AD958">
            <v>125.11686741341332</v>
          </cell>
          <cell r="AE958">
            <v>137.01465494767419</v>
          </cell>
          <cell r="AF958">
            <v>155.58418082253019</v>
          </cell>
        </row>
        <row r="959">
          <cell r="D959" t="str">
            <v>SOUTH COASTAL REGION</v>
          </cell>
          <cell r="E959">
            <v>4.5860488339793228</v>
          </cell>
          <cell r="F959">
            <v>2.8965093216977391</v>
          </cell>
          <cell r="G959">
            <v>2.4275049091064318</v>
          </cell>
          <cell r="H959">
            <v>3.2729004121153924</v>
          </cell>
          <cell r="I959">
            <v>4.0414633759477203</v>
          </cell>
          <cell r="J959">
            <v>6.1775245863852888</v>
          </cell>
          <cell r="K959">
            <v>8.3735037503634704</v>
          </cell>
          <cell r="L959">
            <v>11.156258986333544</v>
          </cell>
          <cell r="M959">
            <v>7.487012241592077</v>
          </cell>
          <cell r="N959">
            <v>5.5120194988291145</v>
          </cell>
          <cell r="O959">
            <v>4.7971532856014472</v>
          </cell>
          <cell r="P959">
            <v>5.3481443042971657</v>
          </cell>
          <cell r="Q959">
            <v>78.057284586537762</v>
          </cell>
          <cell r="T959" t="str">
            <v>SOUTH COASTAL</v>
          </cell>
          <cell r="U959">
            <v>4.5860488339793228</v>
          </cell>
          <cell r="V959">
            <v>7.5016882189607301</v>
          </cell>
          <cell r="W959">
            <v>9.9025309170938094</v>
          </cell>
          <cell r="X959">
            <v>13.297036770295684</v>
          </cell>
          <cell r="Y959">
            <v>17.219652317355582</v>
          </cell>
          <cell r="Z959">
            <v>23.554948010039439</v>
          </cell>
          <cell r="AA959">
            <v>32.014085751510507</v>
          </cell>
          <cell r="AB959">
            <v>43.170344737844054</v>
          </cell>
          <cell r="AC959">
            <v>50.33158643252775</v>
          </cell>
          <cell r="AD959">
            <v>55.80159144855272</v>
          </cell>
          <cell r="AE959">
            <v>60.57901718602696</v>
          </cell>
          <cell r="AF959">
            <v>65.900547253544886</v>
          </cell>
        </row>
        <row r="960">
          <cell r="D960" t="str">
            <v>COASTAL REGION</v>
          </cell>
          <cell r="E960">
            <v>6.1261670298102322</v>
          </cell>
          <cell r="F960">
            <v>3.0894559194159776</v>
          </cell>
          <cell r="G960">
            <v>3.7115008612419476</v>
          </cell>
          <cell r="H960">
            <v>3.7158943893306202</v>
          </cell>
          <cell r="I960">
            <v>4.4231309865932937</v>
          </cell>
          <cell r="J960">
            <v>7.4869934050296907</v>
          </cell>
          <cell r="K960">
            <v>12.181818056874578</v>
          </cell>
          <cell r="L960">
            <v>11.674742063301178</v>
          </cell>
          <cell r="M960">
            <v>7.7459736047803007</v>
          </cell>
          <cell r="N960">
            <v>5.9127319022623448</v>
          </cell>
          <cell r="O960">
            <v>5.9565856537513806</v>
          </cell>
          <cell r="P960">
            <v>7.2728519692660729</v>
          </cell>
          <cell r="Q960">
            <v>78.270032031854043</v>
          </cell>
          <cell r="T960" t="str">
            <v>COASTAL REGION</v>
          </cell>
          <cell r="U960">
            <v>6.1261670298102322</v>
          </cell>
          <cell r="V960">
            <v>9.2368743561869167</v>
          </cell>
          <cell r="W960">
            <v>12.920528950042554</v>
          </cell>
          <cell r="X960">
            <v>16.774867549034894</v>
          </cell>
          <cell r="Y960">
            <v>21.097933393329544</v>
          </cell>
          <cell r="Z960">
            <v>28.721815395561393</v>
          </cell>
          <cell r="AA960">
            <v>41.032281428970002</v>
          </cell>
          <cell r="AB960">
            <v>52.707023492271176</v>
          </cell>
          <cell r="AC960">
            <v>60.00453365492713</v>
          </cell>
          <cell r="AD960">
            <v>65.870694362179421</v>
          </cell>
          <cell r="AE960">
            <v>71.742988430093718</v>
          </cell>
          <cell r="AF960">
            <v>78.991653117710072</v>
          </cell>
        </row>
        <row r="961">
          <cell r="D961" t="str">
            <v>NORTH CENTRAL REGION</v>
          </cell>
          <cell r="E961">
            <v>5.597531206259883</v>
          </cell>
          <cell r="F961">
            <v>3.123113167015152</v>
          </cell>
          <cell r="G961">
            <v>4.0427983932670237</v>
          </cell>
          <cell r="H961">
            <v>7.0310423914568707</v>
          </cell>
          <cell r="I961">
            <v>8.2966415731916854</v>
          </cell>
          <cell r="J961">
            <v>15.056231701361407</v>
          </cell>
          <cell r="K961">
            <v>17.799610465618315</v>
          </cell>
          <cell r="L961">
            <v>15.270440960595623</v>
          </cell>
          <cell r="M961">
            <v>8.9323354928983534</v>
          </cell>
          <cell r="N961">
            <v>6.3686648087395374</v>
          </cell>
          <cell r="O961">
            <v>6.8837582708848082</v>
          </cell>
          <cell r="P961">
            <v>7.3352968286430276</v>
          </cell>
          <cell r="Q961">
            <v>104.63937190905965</v>
          </cell>
          <cell r="T961" t="str">
            <v>NORTH CENTRAL REGION</v>
          </cell>
          <cell r="U961">
            <v>5.597531206259883</v>
          </cell>
          <cell r="V961">
            <v>8.7167697801201083</v>
          </cell>
          <cell r="W961">
            <v>12.774490723029839</v>
          </cell>
          <cell r="X961">
            <v>19.957032743178708</v>
          </cell>
          <cell r="Y961">
            <v>27.954388498466511</v>
          </cell>
          <cell r="Z961">
            <v>43.276799310996864</v>
          </cell>
          <cell r="AA961">
            <v>60.948211595843688</v>
          </cell>
          <cell r="AB961">
            <v>76.218652556439309</v>
          </cell>
          <cell r="AC961">
            <v>85.066984052442933</v>
          </cell>
          <cell r="AD961">
            <v>90.650119404260579</v>
          </cell>
          <cell r="AE961">
            <v>98.398718357350148</v>
          </cell>
          <cell r="AF961">
            <v>105.89297270309454</v>
          </cell>
        </row>
        <row r="962">
          <cell r="D962" t="str">
            <v>SOUTH CENTRAL REGION</v>
          </cell>
          <cell r="E962">
            <v>6.9543533735459127</v>
          </cell>
          <cell r="F962">
            <v>3.9782348186287306</v>
          </cell>
          <cell r="G962">
            <v>6.9071337864622233</v>
          </cell>
          <cell r="H962">
            <v>7.3913215304447597</v>
          </cell>
          <cell r="I962">
            <v>6.1931681698248227</v>
          </cell>
          <cell r="J962">
            <v>9.5097132372116118</v>
          </cell>
          <cell r="K962">
            <v>11.907818256497062</v>
          </cell>
          <cell r="L962">
            <v>9.9954103604500641</v>
          </cell>
          <cell r="M962">
            <v>5.1621617430891078</v>
          </cell>
          <cell r="N962">
            <v>6.7429754418973111</v>
          </cell>
          <cell r="O962">
            <v>7.451561194909841</v>
          </cell>
          <cell r="P962">
            <v>4.6363675534599711</v>
          </cell>
          <cell r="Q962">
            <v>80.640514019776234</v>
          </cell>
          <cell r="T962" t="str">
            <v>SOUTH CENTRAL REGION</v>
          </cell>
          <cell r="U962">
            <v>6.9543533735459127</v>
          </cell>
          <cell r="V962">
            <v>10.929788418533114</v>
          </cell>
          <cell r="W962">
            <v>17.857242342027231</v>
          </cell>
          <cell r="X962">
            <v>25.452539320829285</v>
          </cell>
          <cell r="Y962">
            <v>31.368411927331419</v>
          </cell>
          <cell r="Z962">
            <v>40.774049020193104</v>
          </cell>
          <cell r="AA962">
            <v>52.288686771880911</v>
          </cell>
          <cell r="AB962">
            <v>62.284097132330977</v>
          </cell>
          <cell r="AC962">
            <v>67.236496083259425</v>
          </cell>
          <cell r="AD962">
            <v>73.835906941624998</v>
          </cell>
          <cell r="AE962">
            <v>80.721536751338874</v>
          </cell>
          <cell r="AF962">
            <v>85.539761045931868</v>
          </cell>
        </row>
        <row r="963">
          <cell r="D963" t="str">
            <v>SYSTEM</v>
          </cell>
          <cell r="E963">
            <v>6.1545471300006644</v>
          </cell>
          <cell r="F963">
            <v>3.8828627768172428</v>
          </cell>
          <cell r="G963">
            <v>5.8418303339531468</v>
          </cell>
          <cell r="H963">
            <v>4.5313529225813047</v>
          </cell>
          <cell r="I963">
            <v>8.8579785854091195</v>
          </cell>
          <cell r="J963">
            <v>12.462018964916952</v>
          </cell>
          <cell r="K963">
            <v>18.505977617616661</v>
          </cell>
          <cell r="L963">
            <v>13.127264417058637</v>
          </cell>
          <cell r="M963">
            <v>7.1574926629005713</v>
          </cell>
          <cell r="N963">
            <v>4.9607634439504338</v>
          </cell>
          <cell r="O963">
            <v>5.0858788011210319</v>
          </cell>
          <cell r="P963">
            <v>-0.88890573844849852</v>
          </cell>
          <cell r="Q963">
            <v>85.768968280640081</v>
          </cell>
          <cell r="T963" t="str">
            <v>SYSTEM</v>
          </cell>
          <cell r="U963">
            <v>6.1545471300006644</v>
          </cell>
          <cell r="V963">
            <v>9.4542449155739643</v>
          </cell>
          <cell r="W963">
            <v>13.941513103554906</v>
          </cell>
          <cell r="X963">
            <v>19.543853634017843</v>
          </cell>
          <cell r="Y963">
            <v>25.264578044543327</v>
          </cell>
          <cell r="Z963">
            <v>35.470856288528886</v>
          </cell>
          <cell r="AA963">
            <v>49.164330762645093</v>
          </cell>
          <cell r="AB963">
            <v>61.493543490792248</v>
          </cell>
          <cell r="AC963">
            <v>68.685075746009133</v>
          </cell>
          <cell r="AD963">
            <v>74.669913613848834</v>
          </cell>
          <cell r="AE963">
            <v>81.245017692847298</v>
          </cell>
          <cell r="AF963">
            <v>88.019183900606862</v>
          </cell>
        </row>
        <row r="985">
          <cell r="D985" t="str">
            <v>NORTH COASTAL REGION</v>
          </cell>
          <cell r="E985">
            <v>59</v>
          </cell>
          <cell r="F985">
            <v>0</v>
          </cell>
          <cell r="G985">
            <v>571</v>
          </cell>
          <cell r="H985">
            <v>751</v>
          </cell>
          <cell r="I985">
            <v>1111</v>
          </cell>
          <cell r="J985">
            <v>4208</v>
          </cell>
          <cell r="K985">
            <v>11292</v>
          </cell>
          <cell r="L985">
            <v>5937</v>
          </cell>
          <cell r="M985">
            <v>1258</v>
          </cell>
          <cell r="N985">
            <v>1737</v>
          </cell>
          <cell r="O985">
            <v>396</v>
          </cell>
          <cell r="P985">
            <v>684</v>
          </cell>
          <cell r="Q985">
            <v>28004</v>
          </cell>
          <cell r="T985" t="str">
            <v>NORTH COASTAL</v>
          </cell>
          <cell r="U985">
            <v>59</v>
          </cell>
          <cell r="V985">
            <v>59</v>
          </cell>
          <cell r="W985">
            <v>630</v>
          </cell>
          <cell r="X985">
            <v>1381</v>
          </cell>
          <cell r="Y985">
            <v>2492</v>
          </cell>
          <cell r="Z985">
            <v>6700</v>
          </cell>
          <cell r="AA985">
            <v>17992</v>
          </cell>
          <cell r="AB985">
            <v>23929</v>
          </cell>
          <cell r="AC985">
            <v>25187</v>
          </cell>
          <cell r="AD985">
            <v>26924</v>
          </cell>
          <cell r="AE985">
            <v>27320</v>
          </cell>
          <cell r="AF985">
            <v>28004</v>
          </cell>
        </row>
        <row r="986">
          <cell r="D986" t="str">
            <v>SOUTH COASTAL REGION</v>
          </cell>
          <cell r="E986">
            <v>4</v>
          </cell>
          <cell r="F986">
            <v>0</v>
          </cell>
          <cell r="G986">
            <v>2</v>
          </cell>
          <cell r="H986">
            <v>162</v>
          </cell>
          <cell r="I986">
            <v>184</v>
          </cell>
          <cell r="J986">
            <v>1536</v>
          </cell>
          <cell r="K986">
            <v>2952</v>
          </cell>
          <cell r="L986">
            <v>3480</v>
          </cell>
          <cell r="M986">
            <v>1679</v>
          </cell>
          <cell r="N986">
            <v>868</v>
          </cell>
          <cell r="O986">
            <v>4</v>
          </cell>
          <cell r="P986">
            <v>168</v>
          </cell>
          <cell r="Q986">
            <v>11039</v>
          </cell>
          <cell r="T986" t="str">
            <v>SOUTH COASTAL</v>
          </cell>
          <cell r="U986">
            <v>4</v>
          </cell>
          <cell r="V986">
            <v>4</v>
          </cell>
          <cell r="W986">
            <v>6</v>
          </cell>
          <cell r="X986">
            <v>168</v>
          </cell>
          <cell r="Y986">
            <v>352</v>
          </cell>
          <cell r="Z986">
            <v>1888</v>
          </cell>
          <cell r="AA986">
            <v>4840</v>
          </cell>
          <cell r="AB986">
            <v>8320</v>
          </cell>
          <cell r="AC986">
            <v>9999</v>
          </cell>
          <cell r="AD986">
            <v>10867</v>
          </cell>
          <cell r="AE986">
            <v>10871</v>
          </cell>
          <cell r="AF986">
            <v>11039</v>
          </cell>
        </row>
        <row r="987">
          <cell r="D987" t="str">
            <v>COASTAL REGION</v>
          </cell>
          <cell r="E987">
            <v>63</v>
          </cell>
          <cell r="F987">
            <v>0</v>
          </cell>
          <cell r="G987">
            <v>573</v>
          </cell>
          <cell r="H987">
            <v>913</v>
          </cell>
          <cell r="I987">
            <v>1295</v>
          </cell>
          <cell r="J987">
            <v>5744</v>
          </cell>
          <cell r="K987">
            <v>14244</v>
          </cell>
          <cell r="L987">
            <v>9417</v>
          </cell>
          <cell r="M987">
            <v>2937</v>
          </cell>
          <cell r="N987">
            <v>2605</v>
          </cell>
          <cell r="O987">
            <v>400</v>
          </cell>
          <cell r="P987">
            <v>852</v>
          </cell>
          <cell r="Q987">
            <v>39043</v>
          </cell>
          <cell r="R987">
            <v>0.26522155574727091</v>
          </cell>
          <cell r="S987" t="str">
            <v xml:space="preserve"> </v>
          </cell>
          <cell r="T987" t="str">
            <v>COASTAL REGION</v>
          </cell>
          <cell r="U987">
            <v>63</v>
          </cell>
          <cell r="V987">
            <v>63</v>
          </cell>
          <cell r="W987">
            <v>636</v>
          </cell>
          <cell r="X987">
            <v>1549</v>
          </cell>
          <cell r="Y987">
            <v>2844</v>
          </cell>
          <cell r="Z987">
            <v>8588</v>
          </cell>
          <cell r="AA987">
            <v>22832</v>
          </cell>
          <cell r="AB987">
            <v>32249</v>
          </cell>
          <cell r="AC987">
            <v>35186</v>
          </cell>
          <cell r="AD987">
            <v>37791</v>
          </cell>
          <cell r="AE987">
            <v>38191</v>
          </cell>
          <cell r="AF987">
            <v>39043</v>
          </cell>
        </row>
        <row r="988">
          <cell r="D988" t="str">
            <v>NORTH CENTRAL REGION</v>
          </cell>
          <cell r="E988">
            <v>16</v>
          </cell>
          <cell r="F988">
            <v>0</v>
          </cell>
          <cell r="G988">
            <v>296</v>
          </cell>
          <cell r="H988">
            <v>1322</v>
          </cell>
          <cell r="I988">
            <v>1245</v>
          </cell>
          <cell r="J988">
            <v>4021</v>
          </cell>
          <cell r="K988">
            <v>8813</v>
          </cell>
          <cell r="L988">
            <v>8263</v>
          </cell>
          <cell r="M988">
            <v>1171</v>
          </cell>
          <cell r="N988">
            <v>1027</v>
          </cell>
          <cell r="O988">
            <v>112</v>
          </cell>
          <cell r="P988">
            <v>269</v>
          </cell>
          <cell r="Q988">
            <v>26555</v>
          </cell>
          <cell r="R988">
            <v>0.18038978595058727</v>
          </cell>
          <cell r="S988" t="str">
            <v xml:space="preserve"> </v>
          </cell>
          <cell r="T988" t="str">
            <v>NORTH CENTRAL REGION</v>
          </cell>
          <cell r="U988">
            <v>16</v>
          </cell>
          <cell r="V988">
            <v>16</v>
          </cell>
          <cell r="W988">
            <v>312</v>
          </cell>
          <cell r="X988">
            <v>1634</v>
          </cell>
          <cell r="Y988">
            <v>2879</v>
          </cell>
          <cell r="Z988">
            <v>6900</v>
          </cell>
          <cell r="AA988">
            <v>15713</v>
          </cell>
          <cell r="AB988">
            <v>23976</v>
          </cell>
          <cell r="AC988">
            <v>25147</v>
          </cell>
          <cell r="AD988">
            <v>26174</v>
          </cell>
          <cell r="AE988">
            <v>26286</v>
          </cell>
          <cell r="AF988">
            <v>26555</v>
          </cell>
        </row>
        <row r="989">
          <cell r="D989" t="str">
            <v>SOUTH CENTRAL REGION</v>
          </cell>
          <cell r="E989">
            <v>54</v>
          </cell>
          <cell r="F989">
            <v>0</v>
          </cell>
          <cell r="G989">
            <v>345</v>
          </cell>
          <cell r="H989">
            <v>1323</v>
          </cell>
          <cell r="I989">
            <v>3199</v>
          </cell>
          <cell r="J989">
            <v>5782</v>
          </cell>
          <cell r="K989">
            <v>10847</v>
          </cell>
          <cell r="L989">
            <v>10318</v>
          </cell>
          <cell r="M989">
            <v>3414</v>
          </cell>
          <cell r="N989">
            <v>1873</v>
          </cell>
          <cell r="O989">
            <v>68</v>
          </cell>
          <cell r="P989">
            <v>351</v>
          </cell>
          <cell r="Q989">
            <v>37574</v>
          </cell>
          <cell r="R989">
            <v>0.25524254631170651</v>
          </cell>
          <cell r="S989" t="str">
            <v xml:space="preserve"> </v>
          </cell>
          <cell r="T989" t="str">
            <v>SOUTH CENTRAL REGION</v>
          </cell>
          <cell r="U989">
            <v>54</v>
          </cell>
          <cell r="V989">
            <v>54</v>
          </cell>
          <cell r="W989">
            <v>399</v>
          </cell>
          <cell r="X989">
            <v>1722</v>
          </cell>
          <cell r="Y989">
            <v>4921</v>
          </cell>
          <cell r="Z989">
            <v>10703</v>
          </cell>
          <cell r="AA989">
            <v>21550</v>
          </cell>
          <cell r="AB989">
            <v>31868</v>
          </cell>
          <cell r="AC989">
            <v>35282</v>
          </cell>
          <cell r="AD989">
            <v>37155</v>
          </cell>
          <cell r="AE989">
            <v>37223</v>
          </cell>
          <cell r="AF989">
            <v>37574</v>
          </cell>
        </row>
        <row r="990">
          <cell r="D990" t="str">
            <v>SYSTEM</v>
          </cell>
          <cell r="E990">
            <v>133</v>
          </cell>
          <cell r="F990">
            <v>0</v>
          </cell>
          <cell r="G990">
            <v>1214</v>
          </cell>
          <cell r="H990">
            <v>3558</v>
          </cell>
          <cell r="I990">
            <v>5739</v>
          </cell>
          <cell r="J990">
            <v>15547</v>
          </cell>
          <cell r="K990">
            <v>33904</v>
          </cell>
          <cell r="L990">
            <v>27998</v>
          </cell>
          <cell r="M990">
            <v>7522</v>
          </cell>
          <cell r="N990">
            <v>5505</v>
          </cell>
          <cell r="O990">
            <v>580</v>
          </cell>
          <cell r="P990">
            <v>1472</v>
          </cell>
          <cell r="Q990">
            <v>103172</v>
          </cell>
          <cell r="R990" t="str">
            <v xml:space="preserve"> </v>
          </cell>
          <cell r="T990" t="str">
            <v>SYSTEM</v>
          </cell>
          <cell r="U990">
            <v>133</v>
          </cell>
          <cell r="V990">
            <v>133</v>
          </cell>
          <cell r="W990">
            <v>1347</v>
          </cell>
          <cell r="X990">
            <v>4905</v>
          </cell>
          <cell r="Y990">
            <v>10644</v>
          </cell>
          <cell r="Z990">
            <v>26191</v>
          </cell>
          <cell r="AA990">
            <v>60095</v>
          </cell>
          <cell r="AB990">
            <v>88093</v>
          </cell>
          <cell r="AC990">
            <v>95615</v>
          </cell>
          <cell r="AD990">
            <v>101120</v>
          </cell>
          <cell r="AE990">
            <v>101700</v>
          </cell>
          <cell r="AF990">
            <v>103172</v>
          </cell>
        </row>
        <row r="1012">
          <cell r="D1012" t="str">
            <v>NORTH COASTAL REGION</v>
          </cell>
          <cell r="E1012">
            <v>339</v>
          </cell>
          <cell r="F1012">
            <v>217</v>
          </cell>
          <cell r="G1012">
            <v>366</v>
          </cell>
          <cell r="H1012">
            <v>339</v>
          </cell>
          <cell r="I1012">
            <v>421</v>
          </cell>
          <cell r="J1012">
            <v>623</v>
          </cell>
          <cell r="K1012">
            <v>939</v>
          </cell>
          <cell r="L1012">
            <v>624</v>
          </cell>
          <cell r="M1012">
            <v>347</v>
          </cell>
          <cell r="N1012">
            <v>417</v>
          </cell>
          <cell r="O1012">
            <v>378</v>
          </cell>
          <cell r="P1012">
            <v>348</v>
          </cell>
          <cell r="Q1012">
            <v>5358</v>
          </cell>
          <cell r="T1012" t="str">
            <v>NORTH COASTAL</v>
          </cell>
          <cell r="U1012">
            <v>339</v>
          </cell>
          <cell r="V1012">
            <v>556</v>
          </cell>
          <cell r="W1012">
            <v>922</v>
          </cell>
          <cell r="X1012">
            <v>1261</v>
          </cell>
          <cell r="Y1012">
            <v>1682</v>
          </cell>
          <cell r="Z1012">
            <v>2305</v>
          </cell>
          <cell r="AA1012">
            <v>3244</v>
          </cell>
          <cell r="AB1012">
            <v>3868</v>
          </cell>
          <cell r="AC1012">
            <v>4215</v>
          </cell>
          <cell r="AD1012">
            <v>4632</v>
          </cell>
          <cell r="AE1012">
            <v>5010</v>
          </cell>
          <cell r="AF1012">
            <v>5358</v>
          </cell>
        </row>
        <row r="1013">
          <cell r="D1013" t="str">
            <v>SOUTH COASTAL REGION</v>
          </cell>
          <cell r="E1013">
            <v>919</v>
          </cell>
          <cell r="F1013">
            <v>711</v>
          </cell>
          <cell r="G1013">
            <v>804</v>
          </cell>
          <cell r="H1013">
            <v>801</v>
          </cell>
          <cell r="I1013">
            <v>935</v>
          </cell>
          <cell r="J1013">
            <v>1302</v>
          </cell>
          <cell r="K1013">
            <v>1636</v>
          </cell>
          <cell r="L1013">
            <v>1994</v>
          </cell>
          <cell r="M1013">
            <v>1271</v>
          </cell>
          <cell r="N1013">
            <v>1295</v>
          </cell>
          <cell r="O1013">
            <v>1272</v>
          </cell>
          <cell r="P1013">
            <v>1413</v>
          </cell>
          <cell r="Q1013">
            <v>14353</v>
          </cell>
          <cell r="T1013" t="str">
            <v>SOUTH COASTAL</v>
          </cell>
          <cell r="U1013">
            <v>919</v>
          </cell>
          <cell r="V1013">
            <v>1630</v>
          </cell>
          <cell r="W1013">
            <v>2434</v>
          </cell>
          <cell r="X1013">
            <v>3235</v>
          </cell>
          <cell r="Y1013">
            <v>4170</v>
          </cell>
          <cell r="Z1013">
            <v>5472</v>
          </cell>
          <cell r="AA1013">
            <v>7108</v>
          </cell>
          <cell r="AB1013">
            <v>9102</v>
          </cell>
          <cell r="AC1013">
            <v>10373</v>
          </cell>
          <cell r="AD1013">
            <v>11668</v>
          </cell>
          <cell r="AE1013">
            <v>12940</v>
          </cell>
          <cell r="AF1013">
            <v>14353</v>
          </cell>
        </row>
        <row r="1014">
          <cell r="D1014" t="str">
            <v>COASTAL REGION</v>
          </cell>
          <cell r="E1014">
            <v>1258</v>
          </cell>
          <cell r="F1014">
            <v>928</v>
          </cell>
          <cell r="G1014">
            <v>1170</v>
          </cell>
          <cell r="H1014">
            <v>1140</v>
          </cell>
          <cell r="I1014">
            <v>1356</v>
          </cell>
          <cell r="J1014">
            <v>1925</v>
          </cell>
          <cell r="K1014">
            <v>2575</v>
          </cell>
          <cell r="L1014">
            <v>2618</v>
          </cell>
          <cell r="M1014">
            <v>1618</v>
          </cell>
          <cell r="N1014">
            <v>1712</v>
          </cell>
          <cell r="O1014">
            <v>1650</v>
          </cell>
          <cell r="P1014">
            <v>1761</v>
          </cell>
          <cell r="Q1014">
            <v>19711</v>
          </cell>
          <cell r="T1014" t="str">
            <v>COASTAL REGION</v>
          </cell>
          <cell r="U1014">
            <v>1258</v>
          </cell>
          <cell r="V1014">
            <v>2186</v>
          </cell>
          <cell r="W1014">
            <v>3356</v>
          </cell>
          <cell r="X1014">
            <v>4496</v>
          </cell>
          <cell r="Y1014">
            <v>5852</v>
          </cell>
          <cell r="Z1014">
            <v>7777</v>
          </cell>
          <cell r="AA1014">
            <v>10352</v>
          </cell>
          <cell r="AB1014">
            <v>12970</v>
          </cell>
          <cell r="AC1014">
            <v>14588</v>
          </cell>
          <cell r="AD1014">
            <v>16300</v>
          </cell>
          <cell r="AE1014">
            <v>17950</v>
          </cell>
          <cell r="AF1014">
            <v>19711</v>
          </cell>
        </row>
        <row r="1015">
          <cell r="D1015" t="str">
            <v>NORTH CENTRAL REGION</v>
          </cell>
          <cell r="E1015">
            <v>682</v>
          </cell>
          <cell r="F1015">
            <v>521</v>
          </cell>
          <cell r="G1015">
            <v>715</v>
          </cell>
          <cell r="H1015">
            <v>799</v>
          </cell>
          <cell r="I1015">
            <v>1095</v>
          </cell>
          <cell r="J1015">
            <v>1570</v>
          </cell>
          <cell r="K1015">
            <v>1832</v>
          </cell>
          <cell r="L1015">
            <v>1911</v>
          </cell>
          <cell r="M1015">
            <v>1179</v>
          </cell>
          <cell r="N1015">
            <v>1081</v>
          </cell>
          <cell r="O1015">
            <v>1106</v>
          </cell>
          <cell r="P1015">
            <v>876</v>
          </cell>
          <cell r="Q1015">
            <v>13367</v>
          </cell>
          <cell r="T1015" t="str">
            <v>NORTH CENTRAL REGION</v>
          </cell>
          <cell r="U1015">
            <v>682</v>
          </cell>
          <cell r="V1015">
            <v>1203</v>
          </cell>
          <cell r="W1015">
            <v>1918</v>
          </cell>
          <cell r="X1015">
            <v>2717</v>
          </cell>
          <cell r="Y1015">
            <v>3812</v>
          </cell>
          <cell r="Z1015">
            <v>5382</v>
          </cell>
          <cell r="AA1015">
            <v>7214</v>
          </cell>
          <cell r="AB1015">
            <v>9125</v>
          </cell>
          <cell r="AC1015">
            <v>10304</v>
          </cell>
          <cell r="AD1015">
            <v>11385</v>
          </cell>
          <cell r="AE1015">
            <v>12491</v>
          </cell>
          <cell r="AF1015">
            <v>13367</v>
          </cell>
        </row>
        <row r="1016">
          <cell r="D1016" t="str">
            <v>SOUTH CENTRAL REGION</v>
          </cell>
          <cell r="E1016">
            <v>488</v>
          </cell>
          <cell r="F1016">
            <v>335</v>
          </cell>
          <cell r="G1016">
            <v>555</v>
          </cell>
          <cell r="H1016">
            <v>503</v>
          </cell>
          <cell r="I1016">
            <v>860</v>
          </cell>
          <cell r="J1016">
            <v>976</v>
          </cell>
          <cell r="K1016">
            <v>1594</v>
          </cell>
          <cell r="L1016">
            <v>1336</v>
          </cell>
          <cell r="M1016">
            <v>863</v>
          </cell>
          <cell r="N1016">
            <v>573</v>
          </cell>
          <cell r="O1016">
            <v>391</v>
          </cell>
          <cell r="P1016">
            <v>367</v>
          </cell>
          <cell r="Q1016">
            <v>8841</v>
          </cell>
          <cell r="T1016" t="str">
            <v>SOUTH CENTRAL REGION</v>
          </cell>
          <cell r="U1016">
            <v>488</v>
          </cell>
          <cell r="V1016">
            <v>823</v>
          </cell>
          <cell r="W1016">
            <v>1378</v>
          </cell>
          <cell r="X1016">
            <v>1881</v>
          </cell>
          <cell r="Y1016">
            <v>2741</v>
          </cell>
          <cell r="Z1016">
            <v>3717</v>
          </cell>
          <cell r="AA1016">
            <v>5311</v>
          </cell>
          <cell r="AB1016">
            <v>6647</v>
          </cell>
          <cell r="AC1016">
            <v>7510</v>
          </cell>
          <cell r="AD1016">
            <v>8083</v>
          </cell>
          <cell r="AE1016">
            <v>8474</v>
          </cell>
          <cell r="AF1016">
            <v>8841</v>
          </cell>
        </row>
        <row r="1017">
          <cell r="D1017" t="str">
            <v>SYSTEM</v>
          </cell>
          <cell r="E1017">
            <v>2428</v>
          </cell>
          <cell r="F1017">
            <v>1784</v>
          </cell>
          <cell r="G1017">
            <v>2440</v>
          </cell>
          <cell r="H1017">
            <v>2442</v>
          </cell>
          <cell r="I1017">
            <v>3311</v>
          </cell>
          <cell r="J1017">
            <v>4471</v>
          </cell>
          <cell r="K1017">
            <v>6001</v>
          </cell>
          <cell r="L1017">
            <v>5865</v>
          </cell>
          <cell r="M1017">
            <v>3660</v>
          </cell>
          <cell r="N1017">
            <v>3366</v>
          </cell>
          <cell r="O1017">
            <v>3147</v>
          </cell>
          <cell r="P1017">
            <v>3004</v>
          </cell>
          <cell r="Q1017">
            <v>41919</v>
          </cell>
          <cell r="T1017" t="str">
            <v>SYSTEM</v>
          </cell>
          <cell r="U1017">
            <v>2428</v>
          </cell>
          <cell r="V1017">
            <v>4212</v>
          </cell>
          <cell r="W1017">
            <v>6652</v>
          </cell>
          <cell r="X1017">
            <v>9094</v>
          </cell>
          <cell r="Y1017">
            <v>12405</v>
          </cell>
          <cell r="Z1017">
            <v>16876</v>
          </cell>
          <cell r="AA1017">
            <v>22877</v>
          </cell>
          <cell r="AB1017">
            <v>28742</v>
          </cell>
          <cell r="AC1017">
            <v>32402</v>
          </cell>
          <cell r="AD1017">
            <v>35768</v>
          </cell>
          <cell r="AE1017">
            <v>38915</v>
          </cell>
          <cell r="AF1017">
            <v>41919</v>
          </cell>
        </row>
        <row r="1030">
          <cell r="A1030" t="str">
            <v>NORTH CENTRAL REGIONBudget:</v>
          </cell>
          <cell r="B1030" t="str">
            <v>60320S</v>
          </cell>
          <cell r="C1030" t="str">
            <v>NORTH CENTRAL REGION</v>
          </cell>
          <cell r="D1030" t="str">
            <v>Budget:</v>
          </cell>
          <cell r="E1030">
            <v>165325</v>
          </cell>
          <cell r="F1030">
            <v>190910</v>
          </cell>
          <cell r="G1030">
            <v>250611</v>
          </cell>
          <cell r="H1030">
            <v>148943</v>
          </cell>
          <cell r="I1030">
            <v>208644</v>
          </cell>
          <cell r="J1030">
            <v>166001</v>
          </cell>
          <cell r="K1030">
            <v>166001</v>
          </cell>
          <cell r="L1030">
            <v>262255</v>
          </cell>
          <cell r="M1030">
            <v>251288</v>
          </cell>
          <cell r="N1030">
            <v>131886</v>
          </cell>
          <cell r="O1030">
            <v>166001</v>
          </cell>
          <cell r="P1030">
            <v>177024</v>
          </cell>
          <cell r="Q1030">
            <v>964434</v>
          </cell>
          <cell r="R1030" t="str">
            <v>Budget:</v>
          </cell>
          <cell r="S1030">
            <v>2284889</v>
          </cell>
          <cell r="T1030" t="str">
            <v>Budget:</v>
          </cell>
          <cell r="U1030">
            <v>165325</v>
          </cell>
          <cell r="V1030">
            <v>356235</v>
          </cell>
          <cell r="W1030">
            <v>606846</v>
          </cell>
          <cell r="X1030">
            <v>755789</v>
          </cell>
          <cell r="Y1030">
            <v>964433</v>
          </cell>
          <cell r="Z1030">
            <v>1130434</v>
          </cell>
          <cell r="AA1030">
            <v>1296435</v>
          </cell>
          <cell r="AB1030">
            <v>1558690</v>
          </cell>
          <cell r="AC1030">
            <v>1809978</v>
          </cell>
          <cell r="AD1030">
            <v>1941864</v>
          </cell>
          <cell r="AE1030">
            <v>2107865</v>
          </cell>
        </row>
        <row r="1031">
          <cell r="A1031" t="str">
            <v>NORTH CENTRAL REGIONActual:</v>
          </cell>
          <cell r="D1031" t="str">
            <v>Actual:</v>
          </cell>
          <cell r="E1031">
            <v>182191</v>
          </cell>
          <cell r="F1031">
            <v>270886</v>
          </cell>
          <cell r="G1031">
            <v>230902</v>
          </cell>
          <cell r="H1031">
            <v>220337</v>
          </cell>
          <cell r="I1031">
            <v>393345</v>
          </cell>
          <cell r="J1031">
            <v>375197</v>
          </cell>
          <cell r="K1031">
            <v>481530</v>
          </cell>
          <cell r="L1031">
            <v>270882</v>
          </cell>
          <cell r="M1031">
            <v>151096</v>
          </cell>
          <cell r="N1031">
            <v>150184</v>
          </cell>
          <cell r="O1031">
            <v>176189</v>
          </cell>
          <cell r="P1031">
            <v>-78157</v>
          </cell>
          <cell r="Q1031">
            <v>1297662</v>
          </cell>
          <cell r="R1031" t="str">
            <v>Projection:</v>
          </cell>
          <cell r="S1031">
            <v>2444889</v>
          </cell>
          <cell r="T1031" t="str">
            <v>Actual:</v>
          </cell>
          <cell r="U1031">
            <v>182191</v>
          </cell>
          <cell r="V1031">
            <v>453077</v>
          </cell>
          <cell r="W1031">
            <v>683979</v>
          </cell>
          <cell r="X1031">
            <v>904316</v>
          </cell>
          <cell r="Y1031">
            <v>1297661</v>
          </cell>
          <cell r="Z1031">
            <v>1672858</v>
          </cell>
          <cell r="AA1031">
            <v>2154388</v>
          </cell>
          <cell r="AB1031">
            <v>2425270</v>
          </cell>
          <cell r="AC1031">
            <v>2576366</v>
          </cell>
          <cell r="AD1031">
            <v>2726550</v>
          </cell>
          <cell r="AE1031">
            <v>2902739</v>
          </cell>
        </row>
        <row r="1032">
          <cell r="A1032" t="str">
            <v>NORTH CENTRAL REGIONVariance: Fav/(Unfav)</v>
          </cell>
          <cell r="D1032" t="str">
            <v>Variance: Fav/(Unfav)</v>
          </cell>
          <cell r="E1032">
            <v>-16867</v>
          </cell>
          <cell r="F1032">
            <v>-79975</v>
          </cell>
          <cell r="G1032">
            <v>19709</v>
          </cell>
          <cell r="H1032">
            <v>-71394</v>
          </cell>
          <cell r="I1032">
            <v>-184701</v>
          </cell>
          <cell r="J1032">
            <v>-209196</v>
          </cell>
          <cell r="K1032">
            <v>-315529</v>
          </cell>
          <cell r="L1032">
            <v>-8627</v>
          </cell>
          <cell r="M1032">
            <v>100192</v>
          </cell>
          <cell r="N1032">
            <v>-18298</v>
          </cell>
          <cell r="O1032">
            <v>-10188</v>
          </cell>
          <cell r="P1032">
            <v>255181</v>
          </cell>
          <cell r="Q1032">
            <v>-333228</v>
          </cell>
          <cell r="R1032" t="str">
            <v>Variance: Fav/(Unfav)</v>
          </cell>
          <cell r="S1032">
            <v>-160000</v>
          </cell>
          <cell r="T1032" t="str">
            <v>Variance: Fav/(Unfav)</v>
          </cell>
          <cell r="U1032">
            <v>-16867</v>
          </cell>
          <cell r="V1032">
            <v>-96842</v>
          </cell>
          <cell r="W1032">
            <v>-77133</v>
          </cell>
          <cell r="X1032">
            <v>-148527</v>
          </cell>
          <cell r="Y1032">
            <v>-333228</v>
          </cell>
          <cell r="Z1032">
            <v>-542424</v>
          </cell>
          <cell r="AA1032">
            <v>-857953</v>
          </cell>
          <cell r="AB1032">
            <v>-866580</v>
          </cell>
          <cell r="AC1032">
            <v>-766388</v>
          </cell>
          <cell r="AD1032">
            <v>-784686</v>
          </cell>
          <cell r="AE1032">
            <v>-794874</v>
          </cell>
        </row>
        <row r="1033">
          <cell r="A1033" t="str">
            <v>SOUTH CENTRAL REGIONBudget:</v>
          </cell>
          <cell r="B1033" t="str">
            <v>60412S</v>
          </cell>
          <cell r="C1033" t="str">
            <v>SOUTH CENTRAL REGION</v>
          </cell>
          <cell r="D1033" t="str">
            <v>Budget:</v>
          </cell>
          <cell r="E1033">
            <v>147421</v>
          </cell>
          <cell r="F1033">
            <v>159195</v>
          </cell>
          <cell r="G1033">
            <v>159195</v>
          </cell>
          <cell r="H1033">
            <v>172462</v>
          </cell>
          <cell r="I1033">
            <v>172462</v>
          </cell>
          <cell r="J1033">
            <v>184236</v>
          </cell>
          <cell r="K1033">
            <v>196010</v>
          </cell>
          <cell r="L1033">
            <v>245358</v>
          </cell>
          <cell r="M1033">
            <v>207783</v>
          </cell>
          <cell r="N1033">
            <v>184236</v>
          </cell>
          <cell r="O1033">
            <v>184236</v>
          </cell>
          <cell r="P1033">
            <v>174837</v>
          </cell>
          <cell r="Q1033">
            <v>810736</v>
          </cell>
          <cell r="R1033" t="str">
            <v>Budget:</v>
          </cell>
          <cell r="S1033">
            <v>2187432</v>
          </cell>
          <cell r="T1033" t="str">
            <v>Budget:</v>
          </cell>
          <cell r="U1033">
            <v>147421</v>
          </cell>
          <cell r="V1033">
            <v>306616</v>
          </cell>
          <cell r="W1033">
            <v>465811</v>
          </cell>
          <cell r="X1033">
            <v>638273</v>
          </cell>
          <cell r="Y1033">
            <v>810735</v>
          </cell>
          <cell r="Z1033">
            <v>994971</v>
          </cell>
          <cell r="AA1033">
            <v>1190981</v>
          </cell>
          <cell r="AB1033">
            <v>1436339</v>
          </cell>
          <cell r="AC1033">
            <v>1644122</v>
          </cell>
          <cell r="AD1033">
            <v>1828358</v>
          </cell>
          <cell r="AE1033">
            <v>2012594</v>
          </cell>
        </row>
        <row r="1034">
          <cell r="A1034" t="str">
            <v>SOUTH CENTRAL REGIONActual:</v>
          </cell>
          <cell r="D1034" t="str">
            <v>Actual:</v>
          </cell>
          <cell r="E1034">
            <v>156494</v>
          </cell>
          <cell r="F1034">
            <v>373030</v>
          </cell>
          <cell r="G1034">
            <v>366454</v>
          </cell>
          <cell r="H1034">
            <v>568829</v>
          </cell>
          <cell r="I1034">
            <v>235799</v>
          </cell>
          <cell r="J1034">
            <v>344500</v>
          </cell>
          <cell r="K1034">
            <v>240976</v>
          </cell>
          <cell r="L1034">
            <v>345398</v>
          </cell>
          <cell r="M1034">
            <v>296518</v>
          </cell>
          <cell r="N1034">
            <v>295039</v>
          </cell>
          <cell r="O1034">
            <v>224925</v>
          </cell>
          <cell r="P1034">
            <v>397673</v>
          </cell>
          <cell r="Q1034">
            <v>1700606</v>
          </cell>
          <cell r="R1034" t="str">
            <v>Projection:</v>
          </cell>
          <cell r="S1034">
            <v>3860432</v>
          </cell>
          <cell r="T1034" t="str">
            <v>Actual:</v>
          </cell>
          <cell r="U1034">
            <v>156494</v>
          </cell>
          <cell r="V1034">
            <v>529524</v>
          </cell>
          <cell r="W1034">
            <v>895978</v>
          </cell>
          <cell r="X1034">
            <v>1464807</v>
          </cell>
          <cell r="Y1034">
            <v>1700606</v>
          </cell>
          <cell r="Z1034">
            <v>2045106</v>
          </cell>
          <cell r="AA1034">
            <v>2286082</v>
          </cell>
          <cell r="AB1034">
            <v>2631480</v>
          </cell>
          <cell r="AC1034">
            <v>2927998</v>
          </cell>
          <cell r="AD1034">
            <v>3223037</v>
          </cell>
          <cell r="AE1034">
            <v>3447962</v>
          </cell>
        </row>
        <row r="1035">
          <cell r="A1035" t="str">
            <v>SOUTH CENTRAL REGIONVariance: Fav/(Unfav)</v>
          </cell>
          <cell r="D1035" t="str">
            <v>Variance: Fav/(Unfav)</v>
          </cell>
          <cell r="E1035">
            <v>-9073</v>
          </cell>
          <cell r="F1035">
            <v>-213835</v>
          </cell>
          <cell r="G1035">
            <v>-207259</v>
          </cell>
          <cell r="H1035">
            <v>-396366</v>
          </cell>
          <cell r="I1035">
            <v>-63337</v>
          </cell>
          <cell r="J1035">
            <v>-160264</v>
          </cell>
          <cell r="K1035">
            <v>-44967</v>
          </cell>
          <cell r="L1035">
            <v>-100039</v>
          </cell>
          <cell r="M1035">
            <v>-88735</v>
          </cell>
          <cell r="N1035">
            <v>-110803</v>
          </cell>
          <cell r="O1035">
            <v>-40689</v>
          </cell>
          <cell r="P1035">
            <v>-222836</v>
          </cell>
          <cell r="Q1035">
            <v>-889870</v>
          </cell>
          <cell r="R1035" t="str">
            <v>Variance: Fav/(Unfav)</v>
          </cell>
          <cell r="S1035">
            <v>-1673000</v>
          </cell>
          <cell r="T1035" t="str">
            <v>Variance: Fav/(Unfav)</v>
          </cell>
          <cell r="U1035">
            <v>-9073</v>
          </cell>
          <cell r="V1035">
            <v>-222908</v>
          </cell>
          <cell r="W1035">
            <v>-430167</v>
          </cell>
          <cell r="X1035">
            <v>-826533</v>
          </cell>
          <cell r="Y1035">
            <v>-889870</v>
          </cell>
          <cell r="Z1035">
            <v>-1050134</v>
          </cell>
          <cell r="AA1035">
            <v>-1095101</v>
          </cell>
          <cell r="AB1035">
            <v>-1195140</v>
          </cell>
          <cell r="AC1035">
            <v>-1283875</v>
          </cell>
          <cell r="AD1035">
            <v>-1394678</v>
          </cell>
          <cell r="AE1035">
            <v>-1435367</v>
          </cell>
        </row>
        <row r="1036">
          <cell r="A1036" t="str">
            <v>NORTH COASTAL REGIONBudget:</v>
          </cell>
          <cell r="B1036" t="str">
            <v>60JY6S</v>
          </cell>
          <cell r="C1036" t="str">
            <v>NORTH COASTAL REGION</v>
          </cell>
          <cell r="D1036" t="str">
            <v>Budget:</v>
          </cell>
          <cell r="E1036">
            <v>87225</v>
          </cell>
          <cell r="F1036">
            <v>90655</v>
          </cell>
          <cell r="G1036">
            <v>95021</v>
          </cell>
          <cell r="H1036">
            <v>89649</v>
          </cell>
          <cell r="I1036">
            <v>94015</v>
          </cell>
          <cell r="J1036">
            <v>92455</v>
          </cell>
          <cell r="K1036">
            <v>94014</v>
          </cell>
          <cell r="L1036">
            <v>130425</v>
          </cell>
          <cell r="M1036">
            <v>101810</v>
          </cell>
          <cell r="N1036">
            <v>89961</v>
          </cell>
          <cell r="O1036">
            <v>92455</v>
          </cell>
          <cell r="P1036">
            <v>114880</v>
          </cell>
          <cell r="Q1036">
            <v>456565</v>
          </cell>
          <cell r="R1036" t="str">
            <v>Budget:</v>
          </cell>
          <cell r="S1036">
            <v>1172565</v>
          </cell>
          <cell r="T1036" t="str">
            <v>Budget:</v>
          </cell>
          <cell r="U1036">
            <v>87225</v>
          </cell>
          <cell r="V1036">
            <v>177880</v>
          </cell>
          <cell r="W1036">
            <v>272901</v>
          </cell>
          <cell r="X1036">
            <v>362550</v>
          </cell>
          <cell r="Y1036">
            <v>456565</v>
          </cell>
          <cell r="Z1036">
            <v>549020</v>
          </cell>
          <cell r="AA1036">
            <v>643034</v>
          </cell>
          <cell r="AB1036">
            <v>773459</v>
          </cell>
          <cell r="AC1036">
            <v>875269</v>
          </cell>
          <cell r="AD1036">
            <v>965230</v>
          </cell>
          <cell r="AE1036">
            <v>1057685</v>
          </cell>
        </row>
        <row r="1037">
          <cell r="A1037" t="str">
            <v>NORTH COASTAL REGIONActual:</v>
          </cell>
          <cell r="D1037" t="str">
            <v>Actual:</v>
          </cell>
          <cell r="E1037">
            <v>47924</v>
          </cell>
          <cell r="F1037">
            <v>73503</v>
          </cell>
          <cell r="G1037">
            <v>226295</v>
          </cell>
          <cell r="H1037">
            <v>15711</v>
          </cell>
          <cell r="I1037">
            <v>87483</v>
          </cell>
          <cell r="J1037">
            <v>153417</v>
          </cell>
          <cell r="K1037">
            <v>-17937</v>
          </cell>
          <cell r="L1037">
            <v>44060</v>
          </cell>
          <cell r="M1037">
            <v>122706</v>
          </cell>
          <cell r="N1037">
            <v>81070</v>
          </cell>
          <cell r="O1037">
            <v>49483</v>
          </cell>
          <cell r="P1037">
            <v>-105158</v>
          </cell>
          <cell r="Q1037">
            <v>450916</v>
          </cell>
          <cell r="R1037" t="str">
            <v>Projection:</v>
          </cell>
          <cell r="S1037">
            <v>1172565</v>
          </cell>
          <cell r="T1037" t="str">
            <v>Actual:</v>
          </cell>
          <cell r="U1037">
            <v>47924</v>
          </cell>
          <cell r="V1037">
            <v>121427</v>
          </cell>
          <cell r="W1037">
            <v>347722</v>
          </cell>
          <cell r="X1037">
            <v>363433</v>
          </cell>
          <cell r="Y1037">
            <v>450916</v>
          </cell>
          <cell r="Z1037">
            <v>604333</v>
          </cell>
          <cell r="AA1037">
            <v>586396</v>
          </cell>
          <cell r="AB1037">
            <v>630456</v>
          </cell>
          <cell r="AC1037">
            <v>753162</v>
          </cell>
          <cell r="AD1037">
            <v>834232</v>
          </cell>
          <cell r="AE1037">
            <v>883715</v>
          </cell>
        </row>
        <row r="1038">
          <cell r="A1038" t="str">
            <v>NORTH COASTAL REGIONVariance: Fav/(Unfav)</v>
          </cell>
          <cell r="D1038" t="str">
            <v>Variance: Fav/(Unfav)</v>
          </cell>
          <cell r="E1038">
            <v>39301</v>
          </cell>
          <cell r="F1038">
            <v>17152</v>
          </cell>
          <cell r="G1038">
            <v>-131274</v>
          </cell>
          <cell r="H1038">
            <v>73938</v>
          </cell>
          <cell r="I1038">
            <v>6532</v>
          </cell>
          <cell r="J1038">
            <v>-60961</v>
          </cell>
          <cell r="K1038">
            <v>111951</v>
          </cell>
          <cell r="L1038">
            <v>86365</v>
          </cell>
          <cell r="M1038">
            <v>-20897</v>
          </cell>
          <cell r="N1038">
            <v>8891</v>
          </cell>
          <cell r="O1038">
            <v>42972</v>
          </cell>
          <cell r="P1038">
            <v>220039</v>
          </cell>
          <cell r="Q1038">
            <v>5649</v>
          </cell>
          <cell r="R1038" t="str">
            <v>Variance: Fav/(Unfav)</v>
          </cell>
          <cell r="S1038">
            <v>0</v>
          </cell>
          <cell r="T1038" t="str">
            <v>Variance: Fav/(Unfav)</v>
          </cell>
          <cell r="U1038">
            <v>39301</v>
          </cell>
          <cell r="V1038">
            <v>56453</v>
          </cell>
          <cell r="W1038">
            <v>-74821</v>
          </cell>
          <cell r="X1038">
            <v>-883</v>
          </cell>
          <cell r="Y1038">
            <v>5649</v>
          </cell>
          <cell r="Z1038">
            <v>-55312</v>
          </cell>
          <cell r="AA1038">
            <v>56639</v>
          </cell>
          <cell r="AB1038">
            <v>143004</v>
          </cell>
          <cell r="AC1038">
            <v>122107</v>
          </cell>
          <cell r="AD1038">
            <v>130998</v>
          </cell>
          <cell r="AE1038">
            <v>173970</v>
          </cell>
        </row>
        <row r="1039">
          <cell r="A1039" t="str">
            <v>SOUTH COASTAL REGIONBudget:</v>
          </cell>
          <cell r="B1039" t="str">
            <v>60425S</v>
          </cell>
          <cell r="C1039" t="str">
            <v>SOUTH COASTAL REGION</v>
          </cell>
          <cell r="D1039" t="str">
            <v>Budget:</v>
          </cell>
          <cell r="E1039">
            <v>221828</v>
          </cell>
          <cell r="F1039">
            <v>275216</v>
          </cell>
          <cell r="G1039">
            <v>233465</v>
          </cell>
          <cell r="H1039">
            <v>246180</v>
          </cell>
          <cell r="I1039">
            <v>246180</v>
          </cell>
          <cell r="J1039">
            <v>257854</v>
          </cell>
          <cell r="K1039">
            <v>311205</v>
          </cell>
          <cell r="L1039">
            <v>392251</v>
          </cell>
          <cell r="M1039">
            <v>322841</v>
          </cell>
          <cell r="N1039">
            <v>257817</v>
          </cell>
          <cell r="O1039">
            <v>257817</v>
          </cell>
          <cell r="P1039">
            <v>322517</v>
          </cell>
          <cell r="Q1039">
            <v>1222870</v>
          </cell>
          <cell r="R1039" t="str">
            <v>Budget:</v>
          </cell>
          <cell r="S1039">
            <v>3345173</v>
          </cell>
          <cell r="T1039" t="str">
            <v>Budget:</v>
          </cell>
          <cell r="U1039">
            <v>221828</v>
          </cell>
          <cell r="V1039">
            <v>497044</v>
          </cell>
          <cell r="W1039">
            <v>730509</v>
          </cell>
          <cell r="X1039">
            <v>976689</v>
          </cell>
          <cell r="Y1039">
            <v>1222869</v>
          </cell>
          <cell r="Z1039">
            <v>1480723</v>
          </cell>
          <cell r="AA1039">
            <v>1791928</v>
          </cell>
          <cell r="AB1039">
            <v>2184179</v>
          </cell>
          <cell r="AC1039">
            <v>2507020</v>
          </cell>
          <cell r="AD1039">
            <v>2764837</v>
          </cell>
          <cell r="AE1039">
            <v>3022654</v>
          </cell>
        </row>
        <row r="1040">
          <cell r="A1040" t="str">
            <v>SOUTH COASTAL REGIONActual:</v>
          </cell>
          <cell r="D1040" t="str">
            <v>Actual:</v>
          </cell>
          <cell r="E1040">
            <v>251125</v>
          </cell>
          <cell r="F1040">
            <v>246044</v>
          </cell>
          <cell r="G1040">
            <v>788673</v>
          </cell>
          <cell r="H1040">
            <v>381727</v>
          </cell>
          <cell r="I1040">
            <v>343410</v>
          </cell>
          <cell r="J1040">
            <v>816140</v>
          </cell>
          <cell r="K1040">
            <v>589433</v>
          </cell>
          <cell r="L1040">
            <v>529496</v>
          </cell>
          <cell r="M1040">
            <v>352690</v>
          </cell>
          <cell r="N1040">
            <v>471489</v>
          </cell>
          <cell r="O1040">
            <v>304388</v>
          </cell>
          <cell r="P1040">
            <v>261248</v>
          </cell>
          <cell r="Q1040">
            <v>2010979</v>
          </cell>
          <cell r="R1040" t="str">
            <v>Projection:</v>
          </cell>
          <cell r="S1040">
            <v>5287173</v>
          </cell>
          <cell r="T1040" t="str">
            <v>Actual:</v>
          </cell>
          <cell r="U1040">
            <v>251125</v>
          </cell>
          <cell r="V1040">
            <v>497169</v>
          </cell>
          <cell r="W1040">
            <v>1285842</v>
          </cell>
          <cell r="X1040">
            <v>1667569</v>
          </cell>
          <cell r="Y1040">
            <v>2010979</v>
          </cell>
          <cell r="Z1040">
            <v>2827119</v>
          </cell>
          <cell r="AA1040">
            <v>3416552</v>
          </cell>
          <cell r="AB1040">
            <v>3946048</v>
          </cell>
          <cell r="AC1040">
            <v>4298738</v>
          </cell>
          <cell r="AD1040">
            <v>4770227</v>
          </cell>
          <cell r="AE1040">
            <v>5074615</v>
          </cell>
        </row>
        <row r="1041">
          <cell r="A1041" t="str">
            <v>SOUTH COASTAL REGIONVariance: Fav/(Unfav)</v>
          </cell>
          <cell r="D1041" t="str">
            <v>Variance: Fav/(Unfav)</v>
          </cell>
          <cell r="E1041">
            <v>-29296</v>
          </cell>
          <cell r="F1041">
            <v>29171</v>
          </cell>
          <cell r="G1041">
            <v>-555207</v>
          </cell>
          <cell r="H1041">
            <v>-135547</v>
          </cell>
          <cell r="I1041">
            <v>-97230</v>
          </cell>
          <cell r="J1041">
            <v>-558286</v>
          </cell>
          <cell r="K1041">
            <v>-278228</v>
          </cell>
          <cell r="L1041">
            <v>-137244</v>
          </cell>
          <cell r="M1041">
            <v>-29849</v>
          </cell>
          <cell r="N1041">
            <v>-213672</v>
          </cell>
          <cell r="O1041">
            <v>-46571</v>
          </cell>
          <cell r="P1041">
            <v>61269</v>
          </cell>
          <cell r="Q1041">
            <v>-788109</v>
          </cell>
          <cell r="R1041" t="str">
            <v>Variance: Fav/(Unfav)</v>
          </cell>
          <cell r="S1041">
            <v>-1942000</v>
          </cell>
          <cell r="T1041" t="str">
            <v>Variance: Fav/(Unfav)</v>
          </cell>
          <cell r="U1041">
            <v>-29296</v>
          </cell>
          <cell r="V1041">
            <v>-125</v>
          </cell>
          <cell r="W1041">
            <v>-555332</v>
          </cell>
          <cell r="X1041">
            <v>-690879</v>
          </cell>
          <cell r="Y1041">
            <v>-788109</v>
          </cell>
          <cell r="Z1041">
            <v>-1346395</v>
          </cell>
          <cell r="AA1041">
            <v>-1624623</v>
          </cell>
          <cell r="AB1041">
            <v>-1761867</v>
          </cell>
          <cell r="AC1041">
            <v>-1791716</v>
          </cell>
          <cell r="AD1041">
            <v>-2005388</v>
          </cell>
          <cell r="AE1041">
            <v>-2051959</v>
          </cell>
        </row>
        <row r="1042">
          <cell r="A1042" t="str">
            <v>DIST OPS &amp; SUPPORTBudget:</v>
          </cell>
          <cell r="B1042" t="str">
            <v>60896S</v>
          </cell>
          <cell r="C1042" t="str">
            <v>DIST OPS &amp; SUPPORT</v>
          </cell>
          <cell r="D1042" t="str">
            <v>Budget: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Budget:</v>
          </cell>
          <cell r="S1042">
            <v>0</v>
          </cell>
          <cell r="T1042" t="str">
            <v>Budget: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</row>
        <row r="1043">
          <cell r="A1043" t="str">
            <v>DIST OPS &amp; SUPPORTActual:</v>
          </cell>
          <cell r="D1043" t="str">
            <v>Actual:</v>
          </cell>
          <cell r="E1043">
            <v>0</v>
          </cell>
          <cell r="F1043">
            <v>0</v>
          </cell>
          <cell r="G1043">
            <v>1237</v>
          </cell>
          <cell r="H1043">
            <v>-1237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Projection:</v>
          </cell>
          <cell r="S1043">
            <v>0</v>
          </cell>
          <cell r="T1043" t="str">
            <v>Actual:</v>
          </cell>
          <cell r="U1043">
            <v>0</v>
          </cell>
          <cell r="V1043">
            <v>0</v>
          </cell>
          <cell r="W1043">
            <v>1237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</row>
        <row r="1044">
          <cell r="A1044" t="str">
            <v>DIST OPS &amp; SUPPORTVariance: Fav/(Unfav)</v>
          </cell>
          <cell r="D1044" t="str">
            <v>Variance: Fav/(Unfav)</v>
          </cell>
          <cell r="E1044">
            <v>0</v>
          </cell>
          <cell r="F1044">
            <v>0</v>
          </cell>
          <cell r="G1044">
            <v>-1237</v>
          </cell>
          <cell r="H1044">
            <v>1237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Variance: Fav/(Unfav)</v>
          </cell>
          <cell r="S1044">
            <v>0</v>
          </cell>
          <cell r="T1044" t="str">
            <v>Variance: Fav/(Unfav)</v>
          </cell>
          <cell r="U1044">
            <v>0</v>
          </cell>
          <cell r="V1044">
            <v>0</v>
          </cell>
          <cell r="W1044">
            <v>-1237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</row>
        <row r="1045">
          <cell r="A1045" t="str">
            <v>TRANSMISSIONBudget:</v>
          </cell>
          <cell r="B1045" t="str">
            <v>60501S</v>
          </cell>
          <cell r="C1045" t="str">
            <v>TRANSMISSION</v>
          </cell>
          <cell r="D1045" t="str">
            <v>Budget: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Budget:</v>
          </cell>
          <cell r="S1045">
            <v>0</v>
          </cell>
          <cell r="T1045" t="str">
            <v>Budget: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</row>
        <row r="1046">
          <cell r="A1046" t="str">
            <v>TRANSMISSIONActual:</v>
          </cell>
          <cell r="D1046" t="str">
            <v>Actual:</v>
          </cell>
          <cell r="E1046">
            <v>488</v>
          </cell>
          <cell r="F1046">
            <v>1029</v>
          </cell>
          <cell r="G1046">
            <v>23641</v>
          </cell>
          <cell r="H1046">
            <v>4579</v>
          </cell>
          <cell r="I1046">
            <v>1652</v>
          </cell>
          <cell r="J1046">
            <v>0</v>
          </cell>
          <cell r="K1046">
            <v>0</v>
          </cell>
          <cell r="L1046">
            <v>42</v>
          </cell>
          <cell r="M1046">
            <v>5140</v>
          </cell>
          <cell r="N1046">
            <v>1097</v>
          </cell>
          <cell r="O1046">
            <v>143</v>
          </cell>
          <cell r="P1046">
            <v>335</v>
          </cell>
          <cell r="Q1046">
            <v>31390</v>
          </cell>
          <cell r="R1046" t="str">
            <v>Projection:</v>
          </cell>
          <cell r="S1046">
            <v>0</v>
          </cell>
          <cell r="T1046" t="str">
            <v>Actual:</v>
          </cell>
          <cell r="U1046">
            <v>488</v>
          </cell>
          <cell r="V1046">
            <v>1517</v>
          </cell>
          <cell r="W1046">
            <v>25158</v>
          </cell>
          <cell r="X1046">
            <v>29737</v>
          </cell>
          <cell r="Y1046">
            <v>31389</v>
          </cell>
          <cell r="Z1046">
            <v>31389</v>
          </cell>
          <cell r="AA1046">
            <v>31389</v>
          </cell>
          <cell r="AB1046">
            <v>31431</v>
          </cell>
          <cell r="AC1046">
            <v>36571</v>
          </cell>
          <cell r="AD1046">
            <v>37668</v>
          </cell>
          <cell r="AE1046">
            <v>37811</v>
          </cell>
        </row>
        <row r="1047">
          <cell r="A1047" t="str">
            <v>TRANSMISSIONVariance: Fav/(Unfav)</v>
          </cell>
          <cell r="D1047" t="str">
            <v>Variance: Fav/(Unfav)</v>
          </cell>
          <cell r="E1047">
            <v>-488</v>
          </cell>
          <cell r="F1047">
            <v>-1029</v>
          </cell>
          <cell r="G1047">
            <v>-23641</v>
          </cell>
          <cell r="H1047">
            <v>-4579</v>
          </cell>
          <cell r="I1047">
            <v>-1652</v>
          </cell>
          <cell r="J1047">
            <v>0</v>
          </cell>
          <cell r="K1047">
            <v>0</v>
          </cell>
          <cell r="L1047">
            <v>-42</v>
          </cell>
          <cell r="M1047">
            <v>-5140</v>
          </cell>
          <cell r="N1047">
            <v>-1097</v>
          </cell>
          <cell r="O1047">
            <v>-143</v>
          </cell>
          <cell r="P1047">
            <v>-335</v>
          </cell>
          <cell r="Q1047">
            <v>-31390</v>
          </cell>
          <cell r="R1047" t="str">
            <v>Variance: Fav/(Unfav)</v>
          </cell>
          <cell r="S1047">
            <v>0</v>
          </cell>
          <cell r="T1047" t="str">
            <v>Variance: Fav/(Unfav)</v>
          </cell>
          <cell r="U1047">
            <v>-488</v>
          </cell>
          <cell r="V1047">
            <v>-1517</v>
          </cell>
          <cell r="W1047">
            <v>-25158</v>
          </cell>
          <cell r="X1047">
            <v>-29737</v>
          </cell>
          <cell r="Y1047">
            <v>-31389</v>
          </cell>
          <cell r="Z1047">
            <v>-31389</v>
          </cell>
          <cell r="AA1047">
            <v>-31389</v>
          </cell>
          <cell r="AB1047">
            <v>-31431</v>
          </cell>
          <cell r="AC1047">
            <v>-36571</v>
          </cell>
          <cell r="AD1047">
            <v>-37668</v>
          </cell>
          <cell r="AE1047">
            <v>-37811</v>
          </cell>
        </row>
        <row r="1048">
          <cell r="A1048" t="str">
            <v>Other Charge By OrgBudget:</v>
          </cell>
          <cell r="B1048" t="str">
            <v>Other</v>
          </cell>
          <cell r="C1048" t="str">
            <v>Other Charge By Org</v>
          </cell>
          <cell r="D1048" t="str">
            <v>Budget: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Budget:</v>
          </cell>
          <cell r="S1048">
            <v>0</v>
          </cell>
          <cell r="T1048" t="str">
            <v>Budget: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</row>
        <row r="1049">
          <cell r="A1049" t="str">
            <v>Other Charge By OrgActual:</v>
          </cell>
          <cell r="D1049" t="str">
            <v>Actual:</v>
          </cell>
          <cell r="E1049">
            <v>5972</v>
          </cell>
          <cell r="F1049">
            <v>8532</v>
          </cell>
          <cell r="G1049">
            <v>54755</v>
          </cell>
          <cell r="H1049">
            <v>18333</v>
          </cell>
          <cell r="I1049">
            <v>28865</v>
          </cell>
          <cell r="J1049">
            <v>6876</v>
          </cell>
          <cell r="K1049">
            <v>9265</v>
          </cell>
          <cell r="L1049">
            <v>418</v>
          </cell>
          <cell r="M1049">
            <v>11216</v>
          </cell>
          <cell r="N1049">
            <v>16662</v>
          </cell>
          <cell r="O1049">
            <v>5088</v>
          </cell>
          <cell r="P1049">
            <v>15548</v>
          </cell>
          <cell r="Q1049">
            <v>116458</v>
          </cell>
          <cell r="R1049" t="str">
            <v>Projection:</v>
          </cell>
          <cell r="S1049">
            <v>0</v>
          </cell>
          <cell r="T1049" t="str">
            <v>Actual:</v>
          </cell>
          <cell r="U1049">
            <v>5972</v>
          </cell>
          <cell r="V1049">
            <v>14504</v>
          </cell>
          <cell r="W1049">
            <v>69259</v>
          </cell>
          <cell r="X1049">
            <v>87592</v>
          </cell>
          <cell r="Y1049">
            <v>116457</v>
          </cell>
          <cell r="Z1049">
            <v>123333</v>
          </cell>
          <cell r="AA1049">
            <v>132598</v>
          </cell>
          <cell r="AB1049">
            <v>133016</v>
          </cell>
          <cell r="AC1049">
            <v>144232</v>
          </cell>
          <cell r="AD1049">
            <v>160894</v>
          </cell>
          <cell r="AE1049">
            <v>165982</v>
          </cell>
        </row>
        <row r="1050">
          <cell r="A1050" t="str">
            <v>Other Charge By OrgVariance: Fav/(Unfav)</v>
          </cell>
          <cell r="D1050" t="str">
            <v>Variance: Fav/(Unfav)</v>
          </cell>
          <cell r="E1050">
            <v>-5972</v>
          </cell>
          <cell r="F1050">
            <v>-8532</v>
          </cell>
          <cell r="G1050">
            <v>-54755</v>
          </cell>
          <cell r="H1050">
            <v>-18333</v>
          </cell>
          <cell r="I1050">
            <v>-28865</v>
          </cell>
          <cell r="J1050">
            <v>-6876</v>
          </cell>
          <cell r="K1050">
            <v>-9265</v>
          </cell>
          <cell r="L1050">
            <v>-418</v>
          </cell>
          <cell r="M1050">
            <v>-11216</v>
          </cell>
          <cell r="N1050">
            <v>-16662</v>
          </cell>
          <cell r="O1050">
            <v>-5088</v>
          </cell>
          <cell r="P1050">
            <v>-15548</v>
          </cell>
          <cell r="Q1050">
            <v>-116458</v>
          </cell>
          <cell r="R1050" t="str">
            <v>Variance: Fav/(Unfav)</v>
          </cell>
          <cell r="S1050">
            <v>0</v>
          </cell>
          <cell r="T1050" t="str">
            <v>Variance: Fav/(Unfav)</v>
          </cell>
          <cell r="U1050">
            <v>-5972</v>
          </cell>
          <cell r="V1050">
            <v>-14504</v>
          </cell>
          <cell r="W1050">
            <v>-69259</v>
          </cell>
          <cell r="X1050">
            <v>-87592</v>
          </cell>
          <cell r="Y1050">
            <v>-116457</v>
          </cell>
          <cell r="Z1050">
            <v>-123333</v>
          </cell>
          <cell r="AA1050">
            <v>-132598</v>
          </cell>
          <cell r="AB1050">
            <v>-133016</v>
          </cell>
          <cell r="AC1050">
            <v>-144232</v>
          </cell>
          <cell r="AD1050">
            <v>-160894</v>
          </cell>
          <cell r="AE1050">
            <v>-165982</v>
          </cell>
        </row>
        <row r="1051">
          <cell r="A1051" t="str">
            <v>GrandBudget:</v>
          </cell>
          <cell r="C1051" t="str">
            <v>Grand</v>
          </cell>
          <cell r="D1051" t="str">
            <v>Budget:</v>
          </cell>
          <cell r="E1051">
            <v>621799</v>
          </cell>
          <cell r="F1051">
            <v>715976</v>
          </cell>
          <cell r="G1051">
            <v>738292</v>
          </cell>
          <cell r="H1051">
            <v>657235</v>
          </cell>
          <cell r="I1051">
            <v>721302</v>
          </cell>
          <cell r="J1051">
            <v>700546</v>
          </cell>
          <cell r="K1051">
            <v>767229</v>
          </cell>
          <cell r="L1051">
            <v>1030291</v>
          </cell>
          <cell r="M1051">
            <v>883722</v>
          </cell>
          <cell r="N1051">
            <v>663900</v>
          </cell>
          <cell r="O1051">
            <v>700509</v>
          </cell>
          <cell r="P1051">
            <v>789258</v>
          </cell>
          <cell r="Q1051">
            <v>3454604</v>
          </cell>
          <cell r="R1051" t="str">
            <v>Budget:</v>
          </cell>
          <cell r="S1051">
            <v>8990060</v>
          </cell>
          <cell r="T1051" t="str">
            <v>Budget:</v>
          </cell>
          <cell r="U1051">
            <v>621799</v>
          </cell>
          <cell r="V1051">
            <v>1337775</v>
          </cell>
          <cell r="W1051">
            <v>2076067</v>
          </cell>
          <cell r="X1051">
            <v>2733302</v>
          </cell>
          <cell r="Y1051">
            <v>3454604</v>
          </cell>
          <cell r="Z1051">
            <v>4155150</v>
          </cell>
          <cell r="AA1051">
            <v>4922379</v>
          </cell>
          <cell r="AB1051">
            <v>5952670</v>
          </cell>
          <cell r="AC1051">
            <v>6836392</v>
          </cell>
          <cell r="AD1051">
            <v>7500292</v>
          </cell>
          <cell r="AE1051">
            <v>8200801</v>
          </cell>
        </row>
        <row r="1052">
          <cell r="A1052" t="str">
            <v>GrandActual:</v>
          </cell>
          <cell r="C1052" t="str">
            <v>Total</v>
          </cell>
          <cell r="D1052" t="str">
            <v>Actual:</v>
          </cell>
          <cell r="E1052">
            <v>644194</v>
          </cell>
          <cell r="F1052">
            <v>973025</v>
          </cell>
          <cell r="G1052">
            <v>1691957</v>
          </cell>
          <cell r="H1052">
            <v>1208280</v>
          </cell>
          <cell r="I1052">
            <v>1090555</v>
          </cell>
          <cell r="J1052">
            <v>1696130</v>
          </cell>
          <cell r="K1052">
            <v>1303267</v>
          </cell>
          <cell r="L1052">
            <v>1190296</v>
          </cell>
          <cell r="M1052">
            <v>939366</v>
          </cell>
          <cell r="N1052">
            <v>1015542</v>
          </cell>
          <cell r="O1052">
            <v>760217</v>
          </cell>
          <cell r="P1052">
            <v>491489</v>
          </cell>
          <cell r="Q1052">
            <v>5608010</v>
          </cell>
          <cell r="R1052" t="str">
            <v>Projection:</v>
          </cell>
          <cell r="S1052">
            <v>12765060</v>
          </cell>
          <cell r="T1052" t="str">
            <v>Actual:</v>
          </cell>
          <cell r="U1052">
            <v>644194</v>
          </cell>
          <cell r="V1052">
            <v>1617219</v>
          </cell>
          <cell r="W1052">
            <v>3309176</v>
          </cell>
          <cell r="X1052">
            <v>4517456</v>
          </cell>
          <cell r="Y1052">
            <v>5608011</v>
          </cell>
          <cell r="Z1052">
            <v>7304141</v>
          </cell>
          <cell r="AA1052">
            <v>8607408</v>
          </cell>
          <cell r="AB1052">
            <v>9797704</v>
          </cell>
          <cell r="AC1052">
            <v>10737070</v>
          </cell>
          <cell r="AD1052">
            <v>11752612</v>
          </cell>
          <cell r="AE1052">
            <v>12512829</v>
          </cell>
        </row>
        <row r="1053">
          <cell r="A1053" t="str">
            <v>GrandVariance: Fav/(Unfav)</v>
          </cell>
          <cell r="D1053" t="str">
            <v>Variance: Fav/(Unfav)</v>
          </cell>
          <cell r="E1053">
            <v>-22395</v>
          </cell>
          <cell r="F1053">
            <v>-257049</v>
          </cell>
          <cell r="G1053">
            <v>-953665</v>
          </cell>
          <cell r="H1053">
            <v>-551045</v>
          </cell>
          <cell r="I1053">
            <v>-369253</v>
          </cell>
          <cell r="J1053">
            <v>-995584</v>
          </cell>
          <cell r="K1053">
            <v>-536038</v>
          </cell>
          <cell r="L1053">
            <v>-160005</v>
          </cell>
          <cell r="M1053">
            <v>-55644</v>
          </cell>
          <cell r="N1053">
            <v>-351642</v>
          </cell>
          <cell r="O1053">
            <v>-59707</v>
          </cell>
          <cell r="P1053">
            <v>297769</v>
          </cell>
          <cell r="Q1053">
            <v>-2153406</v>
          </cell>
          <cell r="R1053" t="str">
            <v>Variance: Fav/(Unfav)</v>
          </cell>
          <cell r="S1053">
            <v>-3775000</v>
          </cell>
          <cell r="T1053" t="str">
            <v>Variance: Fav/(Unfav)</v>
          </cell>
          <cell r="U1053">
            <v>-22395</v>
          </cell>
          <cell r="V1053">
            <v>-279444</v>
          </cell>
          <cell r="W1053">
            <v>-1233109</v>
          </cell>
          <cell r="X1053">
            <v>-1784154</v>
          </cell>
          <cell r="Y1053">
            <v>-2153407</v>
          </cell>
          <cell r="Z1053">
            <v>-3148991</v>
          </cell>
          <cell r="AA1053">
            <v>-3685029</v>
          </cell>
          <cell r="AB1053">
            <v>-3845034</v>
          </cell>
          <cell r="AC1053">
            <v>-3900678</v>
          </cell>
          <cell r="AD1053">
            <v>-4252320</v>
          </cell>
          <cell r="AE1053">
            <v>-4312027</v>
          </cell>
        </row>
        <row r="1054">
          <cell r="A1054"/>
          <cell r="T1054" t="str">
            <v>Budget: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</row>
        <row r="1055">
          <cell r="A1055"/>
          <cell r="T1055" t="str">
            <v>Actual: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</row>
        <row r="1056">
          <cell r="A1056"/>
          <cell r="T1056" t="str">
            <v>Variance: Fav/(Unfav)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</row>
        <row r="1076">
          <cell r="A1076" t="str">
            <v>2003 RESTORATION BY GM BY OH &amp; UG</v>
          </cell>
        </row>
        <row r="1077">
          <cell r="B1077" t="str">
            <v>Charge To Org</v>
          </cell>
          <cell r="E1077" t="str">
            <v>Jan</v>
          </cell>
          <cell r="F1077" t="str">
            <v>Feb</v>
          </cell>
          <cell r="G1077" t="str">
            <v>Mar</v>
          </cell>
          <cell r="H1077" t="str">
            <v>Apr</v>
          </cell>
          <cell r="I1077" t="str">
            <v>May</v>
          </cell>
          <cell r="J1077" t="str">
            <v>Jun</v>
          </cell>
          <cell r="K1077" t="str">
            <v>Jul</v>
          </cell>
          <cell r="L1077" t="str">
            <v>Aug</v>
          </cell>
          <cell r="M1077" t="str">
            <v>Sep</v>
          </cell>
          <cell r="N1077" t="str">
            <v>Oct</v>
          </cell>
          <cell r="O1077" t="str">
            <v>Nov</v>
          </cell>
          <cell r="P1077" t="str">
            <v>Dec</v>
          </cell>
          <cell r="Q1077" t="str">
            <v>YTD</v>
          </cell>
          <cell r="S1077" t="str">
            <v>Annual</v>
          </cell>
        </row>
        <row r="1078">
          <cell r="A1078" t="str">
            <v>NORTH CENTRAL REGIONBudget:D7203</v>
          </cell>
          <cell r="B1078" t="str">
            <v>NORTH CENTRAL REGION</v>
          </cell>
          <cell r="C1078" t="str">
            <v>D7203</v>
          </cell>
          <cell r="D1078" t="str">
            <v>Budget:</v>
          </cell>
          <cell r="E1078">
            <v>437531</v>
          </cell>
          <cell r="F1078">
            <v>512993</v>
          </cell>
          <cell r="G1078">
            <v>689069</v>
          </cell>
          <cell r="H1078">
            <v>387777</v>
          </cell>
          <cell r="I1078">
            <v>563854</v>
          </cell>
          <cell r="J1078">
            <v>438085</v>
          </cell>
          <cell r="K1078">
            <v>438085</v>
          </cell>
          <cell r="L1078">
            <v>752025</v>
          </cell>
          <cell r="M1078">
            <v>689623</v>
          </cell>
          <cell r="N1078">
            <v>337469</v>
          </cell>
          <cell r="O1078">
            <v>438085</v>
          </cell>
          <cell r="P1078">
            <v>500532</v>
          </cell>
          <cell r="Q1078">
            <v>1639593</v>
          </cell>
          <cell r="R1078" t="str">
            <v>Budget:</v>
          </cell>
          <cell r="S1078">
            <v>6185128</v>
          </cell>
          <cell r="T1078" t="str">
            <v>Budget:</v>
          </cell>
          <cell r="U1078">
            <v>437531</v>
          </cell>
          <cell r="V1078">
            <v>950524</v>
          </cell>
          <cell r="W1078">
            <v>1639593</v>
          </cell>
          <cell r="X1078">
            <v>2027370</v>
          </cell>
          <cell r="Y1078">
            <v>2591224</v>
          </cell>
          <cell r="Z1078">
            <v>3029309</v>
          </cell>
          <cell r="AA1078">
            <v>3467394</v>
          </cell>
          <cell r="AB1078">
            <v>4219419</v>
          </cell>
          <cell r="AC1078">
            <v>4909042</v>
          </cell>
          <cell r="AD1078">
            <v>5246511</v>
          </cell>
          <cell r="AE1078">
            <v>5684596</v>
          </cell>
        </row>
        <row r="1079">
          <cell r="A1079" t="str">
            <v>NORTH CENTRAL REGIONActual:D7203</v>
          </cell>
          <cell r="D1079" t="str">
            <v>Actual:</v>
          </cell>
          <cell r="E1079">
            <v>374317</v>
          </cell>
          <cell r="F1079">
            <v>263130</v>
          </cell>
          <cell r="G1079">
            <v>286653</v>
          </cell>
          <cell r="H1079">
            <v>375023</v>
          </cell>
          <cell r="I1079">
            <v>509073</v>
          </cell>
          <cell r="J1079">
            <v>535410</v>
          </cell>
          <cell r="K1079">
            <v>719086</v>
          </cell>
          <cell r="L1079">
            <v>1365786</v>
          </cell>
          <cell r="M1079">
            <v>371219</v>
          </cell>
          <cell r="N1079">
            <v>461718</v>
          </cell>
          <cell r="O1079">
            <v>242430</v>
          </cell>
          <cell r="P1079">
            <v>488941</v>
          </cell>
          <cell r="Q1079">
            <v>924099</v>
          </cell>
          <cell r="R1079" t="str">
            <v>Projection:</v>
          </cell>
          <cell r="S1079">
            <v>4672133</v>
          </cell>
          <cell r="T1079" t="str">
            <v>Actual:</v>
          </cell>
          <cell r="U1079">
            <v>374317</v>
          </cell>
          <cell r="V1079">
            <v>637447</v>
          </cell>
          <cell r="W1079">
            <v>924100</v>
          </cell>
          <cell r="X1079">
            <v>1299123</v>
          </cell>
          <cell r="Y1079">
            <v>1808196</v>
          </cell>
          <cell r="Z1079">
            <v>2343606</v>
          </cell>
          <cell r="AA1079">
            <v>3062692</v>
          </cell>
          <cell r="AB1079">
            <v>4428478</v>
          </cell>
          <cell r="AC1079">
            <v>4799697</v>
          </cell>
          <cell r="AD1079">
            <v>5261415</v>
          </cell>
          <cell r="AE1079">
            <v>5503845</v>
          </cell>
        </row>
        <row r="1080">
          <cell r="A1080" t="str">
            <v>NORTH CENTRAL REGIONVariance: Fav/(Unfav)</v>
          </cell>
          <cell r="D1080" t="str">
            <v>Variance: Fav/(Unfav)</v>
          </cell>
          <cell r="E1080">
            <v>63215</v>
          </cell>
          <cell r="F1080">
            <v>249863</v>
          </cell>
          <cell r="G1080">
            <v>402417</v>
          </cell>
          <cell r="H1080">
            <v>12754</v>
          </cell>
          <cell r="I1080">
            <v>54781</v>
          </cell>
          <cell r="J1080">
            <v>-97325</v>
          </cell>
          <cell r="K1080">
            <v>-281001</v>
          </cell>
          <cell r="L1080">
            <v>-613761</v>
          </cell>
          <cell r="M1080">
            <v>318404</v>
          </cell>
          <cell r="N1080">
            <v>-124249</v>
          </cell>
          <cell r="O1080">
            <v>195655</v>
          </cell>
          <cell r="P1080">
            <v>11591</v>
          </cell>
          <cell r="Q1080">
            <v>715494</v>
          </cell>
          <cell r="R1080" t="str">
            <v>Variance: Fav/(Unfav)</v>
          </cell>
          <cell r="S1080">
            <v>1512995</v>
          </cell>
          <cell r="T1080" t="str">
            <v>Variance: Fav/(Unfav)</v>
          </cell>
          <cell r="U1080">
            <v>63215</v>
          </cell>
          <cell r="V1080">
            <v>313078</v>
          </cell>
          <cell r="W1080">
            <v>715495</v>
          </cell>
          <cell r="X1080">
            <v>728249</v>
          </cell>
          <cell r="Y1080">
            <v>783030</v>
          </cell>
          <cell r="Z1080">
            <v>685705</v>
          </cell>
          <cell r="AA1080">
            <v>404704</v>
          </cell>
          <cell r="AB1080">
            <v>-209057</v>
          </cell>
          <cell r="AC1080">
            <v>109347</v>
          </cell>
          <cell r="AD1080">
            <v>-14902</v>
          </cell>
          <cell r="AE1080">
            <v>180753</v>
          </cell>
        </row>
        <row r="1081">
          <cell r="A1081" t="str">
            <v>NORTH COASTAL REGIONBudget:D7203</v>
          </cell>
          <cell r="B1081" t="str">
            <v>NORTH COASTAL REGION</v>
          </cell>
          <cell r="D1081" t="str">
            <v>Budget:</v>
          </cell>
          <cell r="E1081">
            <v>85299</v>
          </cell>
          <cell r="F1081">
            <v>90916</v>
          </cell>
          <cell r="G1081">
            <v>90916</v>
          </cell>
          <cell r="H1081">
            <v>229221</v>
          </cell>
          <cell r="I1081">
            <v>128849</v>
          </cell>
          <cell r="J1081">
            <v>135178</v>
          </cell>
          <cell r="K1081">
            <v>148581</v>
          </cell>
          <cell r="L1081">
            <v>195938</v>
          </cell>
          <cell r="M1081">
            <v>154904</v>
          </cell>
          <cell r="N1081">
            <v>135172</v>
          </cell>
          <cell r="O1081">
            <v>135172</v>
          </cell>
          <cell r="P1081">
            <v>158021</v>
          </cell>
          <cell r="Q1081">
            <v>267131</v>
          </cell>
          <cell r="R1081" t="str">
            <v>Budget:</v>
          </cell>
          <cell r="S1081">
            <v>1688168</v>
          </cell>
          <cell r="T1081" t="str">
            <v>Budget:</v>
          </cell>
          <cell r="U1081">
            <v>85299</v>
          </cell>
          <cell r="V1081">
            <v>176215</v>
          </cell>
          <cell r="W1081">
            <v>267131</v>
          </cell>
          <cell r="X1081">
            <v>496352</v>
          </cell>
          <cell r="Y1081">
            <v>625201</v>
          </cell>
          <cell r="Z1081">
            <v>760379</v>
          </cell>
          <cell r="AA1081">
            <v>908960</v>
          </cell>
          <cell r="AB1081">
            <v>1104898</v>
          </cell>
          <cell r="AC1081">
            <v>1259802</v>
          </cell>
          <cell r="AD1081">
            <v>1394974</v>
          </cell>
          <cell r="AE1081">
            <v>1530146</v>
          </cell>
        </row>
        <row r="1082">
          <cell r="A1082" t="str">
            <v>NORTH COASTAL REGIONActual:D7203</v>
          </cell>
          <cell r="D1082" t="str">
            <v>Actual:</v>
          </cell>
          <cell r="E1082">
            <v>220316</v>
          </cell>
          <cell r="F1082">
            <v>187694</v>
          </cell>
          <cell r="G1082">
            <v>144389</v>
          </cell>
          <cell r="H1082">
            <v>110135</v>
          </cell>
          <cell r="I1082">
            <v>171900</v>
          </cell>
          <cell r="J1082">
            <v>214788</v>
          </cell>
          <cell r="K1082">
            <v>274757</v>
          </cell>
          <cell r="L1082">
            <v>387603</v>
          </cell>
          <cell r="M1082">
            <v>168020</v>
          </cell>
          <cell r="N1082">
            <v>166336</v>
          </cell>
          <cell r="O1082">
            <v>160162</v>
          </cell>
          <cell r="P1082">
            <v>242015</v>
          </cell>
          <cell r="Q1082">
            <v>552398</v>
          </cell>
          <cell r="R1082" t="str">
            <v>Projection:</v>
          </cell>
          <cell r="S1082">
            <v>1688168</v>
          </cell>
          <cell r="T1082" t="str">
            <v>Actual:</v>
          </cell>
          <cell r="U1082">
            <v>220316</v>
          </cell>
          <cell r="V1082">
            <v>408010</v>
          </cell>
          <cell r="W1082">
            <v>552399</v>
          </cell>
          <cell r="X1082">
            <v>662534</v>
          </cell>
          <cell r="Y1082">
            <v>834434</v>
          </cell>
          <cell r="Z1082">
            <v>1049222</v>
          </cell>
          <cell r="AA1082">
            <v>1323979</v>
          </cell>
          <cell r="AB1082">
            <v>1711582</v>
          </cell>
          <cell r="AC1082">
            <v>1879602</v>
          </cell>
          <cell r="AD1082">
            <v>2045938</v>
          </cell>
          <cell r="AE1082">
            <v>2206100</v>
          </cell>
        </row>
        <row r="1083">
          <cell r="A1083" t="str">
            <v>NORTH COASTAL REGIONVariance: Fav/(Unfav)</v>
          </cell>
          <cell r="D1083" t="str">
            <v>Variance: Fav/(Unfav)</v>
          </cell>
          <cell r="E1083">
            <v>-135018</v>
          </cell>
          <cell r="F1083">
            <v>-96777</v>
          </cell>
          <cell r="G1083">
            <v>-53472</v>
          </cell>
          <cell r="H1083">
            <v>119086</v>
          </cell>
          <cell r="I1083">
            <v>-43051</v>
          </cell>
          <cell r="J1083">
            <v>-79610</v>
          </cell>
          <cell r="K1083">
            <v>-126176</v>
          </cell>
          <cell r="L1083">
            <v>-191665</v>
          </cell>
          <cell r="M1083">
            <v>-13117</v>
          </cell>
          <cell r="N1083">
            <v>-31164</v>
          </cell>
          <cell r="O1083">
            <v>-24990</v>
          </cell>
          <cell r="P1083">
            <v>-83993</v>
          </cell>
          <cell r="Q1083">
            <v>-285267</v>
          </cell>
          <cell r="R1083" t="str">
            <v>Variance: Fav/(Unfav)</v>
          </cell>
          <cell r="S1083">
            <v>0</v>
          </cell>
          <cell r="T1083" t="str">
            <v>Variance: Fav/(Unfav)</v>
          </cell>
          <cell r="U1083">
            <v>-135018</v>
          </cell>
          <cell r="V1083">
            <v>-231795</v>
          </cell>
          <cell r="W1083">
            <v>-285267</v>
          </cell>
          <cell r="X1083">
            <v>-166181</v>
          </cell>
          <cell r="Y1083">
            <v>-209232</v>
          </cell>
          <cell r="Z1083">
            <v>-288842</v>
          </cell>
          <cell r="AA1083">
            <v>-415018</v>
          </cell>
          <cell r="AB1083">
            <v>-606683</v>
          </cell>
          <cell r="AC1083">
            <v>-619800</v>
          </cell>
          <cell r="AD1083">
            <v>-650964</v>
          </cell>
          <cell r="AE1083">
            <v>-675954</v>
          </cell>
        </row>
        <row r="1084">
          <cell r="A1084" t="str">
            <v>SOUTH CENTRAL REGIONBudget:D7203</v>
          </cell>
          <cell r="B1084" t="str">
            <v>SOUTH CENTRAL REGION</v>
          </cell>
          <cell r="D1084" t="str">
            <v>Budget:</v>
          </cell>
          <cell r="E1084">
            <v>238165</v>
          </cell>
          <cell r="F1084">
            <v>252694</v>
          </cell>
          <cell r="G1084">
            <v>252694</v>
          </cell>
          <cell r="H1084">
            <v>267886</v>
          </cell>
          <cell r="I1084">
            <v>267886</v>
          </cell>
          <cell r="J1084">
            <v>282415</v>
          </cell>
          <cell r="K1084">
            <v>296945</v>
          </cell>
          <cell r="L1084">
            <v>406546</v>
          </cell>
          <cell r="M1084">
            <v>311474</v>
          </cell>
          <cell r="N1084">
            <v>282415</v>
          </cell>
          <cell r="O1084">
            <v>282415</v>
          </cell>
          <cell r="P1084">
            <v>319425</v>
          </cell>
          <cell r="Q1084">
            <v>743554</v>
          </cell>
          <cell r="R1084" t="str">
            <v>Budget:</v>
          </cell>
          <cell r="S1084">
            <v>3460962</v>
          </cell>
          <cell r="T1084" t="str">
            <v>Budget:</v>
          </cell>
          <cell r="U1084">
            <v>238165</v>
          </cell>
          <cell r="V1084">
            <v>490859</v>
          </cell>
          <cell r="W1084">
            <v>743553</v>
          </cell>
          <cell r="X1084">
            <v>1011439</v>
          </cell>
          <cell r="Y1084">
            <v>1279325</v>
          </cell>
          <cell r="Z1084">
            <v>1561740</v>
          </cell>
          <cell r="AA1084">
            <v>1858685</v>
          </cell>
          <cell r="AB1084">
            <v>2265231</v>
          </cell>
          <cell r="AC1084">
            <v>2576705</v>
          </cell>
          <cell r="AD1084">
            <v>2859120</v>
          </cell>
          <cell r="AE1084">
            <v>3141535</v>
          </cell>
        </row>
        <row r="1085">
          <cell r="A1085" t="str">
            <v>SOUTH CENTRAL REGIONActual:D7203</v>
          </cell>
          <cell r="D1085" t="str">
            <v>Actual:</v>
          </cell>
          <cell r="E1085">
            <v>372284</v>
          </cell>
          <cell r="F1085">
            <v>232576</v>
          </cell>
          <cell r="G1085">
            <v>245602</v>
          </cell>
          <cell r="H1085">
            <v>220279</v>
          </cell>
          <cell r="I1085">
            <v>317249</v>
          </cell>
          <cell r="J1085">
            <v>298326</v>
          </cell>
          <cell r="K1085">
            <v>369944</v>
          </cell>
          <cell r="L1085">
            <v>822009</v>
          </cell>
          <cell r="M1085">
            <v>282309</v>
          </cell>
          <cell r="N1085">
            <v>253545</v>
          </cell>
          <cell r="O1085">
            <v>225832</v>
          </cell>
          <cell r="P1085">
            <v>394458</v>
          </cell>
          <cell r="Q1085">
            <v>850462</v>
          </cell>
          <cell r="R1085" t="str">
            <v>Projection:</v>
          </cell>
          <cell r="S1085">
            <v>3464583</v>
          </cell>
          <cell r="T1085" t="str">
            <v>Actual:</v>
          </cell>
          <cell r="U1085">
            <v>372284</v>
          </cell>
          <cell r="V1085">
            <v>604860</v>
          </cell>
          <cell r="W1085">
            <v>850462</v>
          </cell>
          <cell r="X1085">
            <v>1070741</v>
          </cell>
          <cell r="Y1085">
            <v>1387990</v>
          </cell>
          <cell r="Z1085">
            <v>1686316</v>
          </cell>
          <cell r="AA1085">
            <v>2056260</v>
          </cell>
          <cell r="AB1085">
            <v>2878269</v>
          </cell>
          <cell r="AC1085">
            <v>3160578</v>
          </cell>
          <cell r="AD1085">
            <v>3414123</v>
          </cell>
          <cell r="AE1085">
            <v>3639955</v>
          </cell>
        </row>
        <row r="1086">
          <cell r="A1086" t="str">
            <v>SOUTH CENTRAL REGIONVariance: Fav/(Unfav)</v>
          </cell>
          <cell r="D1086" t="str">
            <v>Variance: Fav/(Unfav)</v>
          </cell>
          <cell r="E1086">
            <v>-134118</v>
          </cell>
          <cell r="F1086">
            <v>20118</v>
          </cell>
          <cell r="G1086">
            <v>7092</v>
          </cell>
          <cell r="H1086">
            <v>47607</v>
          </cell>
          <cell r="I1086">
            <v>-49363</v>
          </cell>
          <cell r="J1086">
            <v>-15910</v>
          </cell>
          <cell r="K1086">
            <v>-73000</v>
          </cell>
          <cell r="L1086">
            <v>-415463</v>
          </cell>
          <cell r="M1086">
            <v>29165</v>
          </cell>
          <cell r="N1086">
            <v>28870</v>
          </cell>
          <cell r="O1086">
            <v>56583</v>
          </cell>
          <cell r="P1086">
            <v>-75033</v>
          </cell>
          <cell r="Q1086">
            <v>-106908</v>
          </cell>
          <cell r="R1086" t="str">
            <v>Variance: Fav/(Unfav)</v>
          </cell>
          <cell r="S1086">
            <v>-3621</v>
          </cell>
          <cell r="T1086" t="str">
            <v>Variance: Fav/(Unfav)</v>
          </cell>
          <cell r="U1086">
            <v>-134118</v>
          </cell>
          <cell r="V1086">
            <v>-114000</v>
          </cell>
          <cell r="W1086">
            <v>-106908</v>
          </cell>
          <cell r="X1086">
            <v>-59301</v>
          </cell>
          <cell r="Y1086">
            <v>-108664</v>
          </cell>
          <cell r="Z1086">
            <v>-124574</v>
          </cell>
          <cell r="AA1086">
            <v>-197574</v>
          </cell>
          <cell r="AB1086">
            <v>-613037</v>
          </cell>
          <cell r="AC1086">
            <v>-583872</v>
          </cell>
          <cell r="AD1086">
            <v>-555002</v>
          </cell>
          <cell r="AE1086">
            <v>-498419</v>
          </cell>
        </row>
        <row r="1087">
          <cell r="A1087" t="str">
            <v>SOUTH COASTAL REGIONBudget:D7203</v>
          </cell>
          <cell r="B1087" t="str">
            <v>SOUTH COASTAL REGION</v>
          </cell>
          <cell r="D1087" t="str">
            <v>Budget:</v>
          </cell>
          <cell r="E1087">
            <v>200189</v>
          </cell>
          <cell r="F1087">
            <v>272700</v>
          </cell>
          <cell r="G1087">
            <v>206689</v>
          </cell>
          <cell r="H1087">
            <v>81256</v>
          </cell>
          <cell r="I1087">
            <v>181629</v>
          </cell>
          <cell r="J1087">
            <v>187474</v>
          </cell>
          <cell r="K1087">
            <v>252142</v>
          </cell>
          <cell r="L1087">
            <v>322187</v>
          </cell>
          <cell r="M1087">
            <v>257935</v>
          </cell>
          <cell r="N1087">
            <v>187422</v>
          </cell>
          <cell r="O1087">
            <v>187422</v>
          </cell>
          <cell r="P1087">
            <v>287465</v>
          </cell>
          <cell r="Q1087">
            <v>679578</v>
          </cell>
          <cell r="R1087" t="str">
            <v>Budget:</v>
          </cell>
          <cell r="S1087">
            <v>2624511</v>
          </cell>
          <cell r="T1087" t="str">
            <v>Budget:</v>
          </cell>
          <cell r="U1087">
            <v>200189</v>
          </cell>
          <cell r="V1087">
            <v>472889</v>
          </cell>
          <cell r="W1087">
            <v>679578</v>
          </cell>
          <cell r="X1087">
            <v>760834</v>
          </cell>
          <cell r="Y1087">
            <v>942463</v>
          </cell>
          <cell r="Z1087">
            <v>1129937</v>
          </cell>
          <cell r="AA1087">
            <v>1382079</v>
          </cell>
          <cell r="AB1087">
            <v>1704266</v>
          </cell>
          <cell r="AC1087">
            <v>1962201</v>
          </cell>
          <cell r="AD1087">
            <v>2149623</v>
          </cell>
          <cell r="AE1087">
            <v>2337045</v>
          </cell>
        </row>
        <row r="1088">
          <cell r="A1088" t="str">
            <v>SOUTH COASTAL REGIONActual:D7203</v>
          </cell>
          <cell r="D1088" t="str">
            <v>Actual:</v>
          </cell>
          <cell r="E1088">
            <v>298972</v>
          </cell>
          <cell r="F1088">
            <v>187991</v>
          </cell>
          <cell r="G1088">
            <v>199735</v>
          </cell>
          <cell r="H1088">
            <v>241424</v>
          </cell>
          <cell r="I1088">
            <v>286748</v>
          </cell>
          <cell r="J1088">
            <v>354133</v>
          </cell>
          <cell r="K1088">
            <v>465678</v>
          </cell>
          <cell r="L1088">
            <v>651333</v>
          </cell>
          <cell r="M1088">
            <v>337286</v>
          </cell>
          <cell r="N1088">
            <v>267664</v>
          </cell>
          <cell r="O1088">
            <v>195679</v>
          </cell>
          <cell r="P1088">
            <v>351001</v>
          </cell>
          <cell r="Q1088">
            <v>686698</v>
          </cell>
          <cell r="R1088" t="str">
            <v>Projection:</v>
          </cell>
          <cell r="S1088">
            <v>2624511</v>
          </cell>
          <cell r="T1088" t="str">
            <v>Actual:</v>
          </cell>
          <cell r="U1088">
            <v>298972</v>
          </cell>
          <cell r="V1088">
            <v>486963</v>
          </cell>
          <cell r="W1088">
            <v>686698</v>
          </cell>
          <cell r="X1088">
            <v>928122</v>
          </cell>
          <cell r="Y1088">
            <v>1214870</v>
          </cell>
          <cell r="Z1088">
            <v>1569003</v>
          </cell>
          <cell r="AA1088">
            <v>2034681</v>
          </cell>
          <cell r="AB1088">
            <v>2686014</v>
          </cell>
          <cell r="AC1088">
            <v>3023300</v>
          </cell>
          <cell r="AD1088">
            <v>3290964</v>
          </cell>
          <cell r="AE1088">
            <v>3486643</v>
          </cell>
        </row>
        <row r="1089">
          <cell r="A1089" t="str">
            <v>SOUTH COASTAL REGIONVariance: Fav/(Unfav)</v>
          </cell>
          <cell r="D1089" t="str">
            <v>Variance: Fav/(Unfav)</v>
          </cell>
          <cell r="E1089">
            <v>-98782</v>
          </cell>
          <cell r="F1089">
            <v>84709</v>
          </cell>
          <cell r="G1089">
            <v>6953</v>
          </cell>
          <cell r="H1089">
            <v>-160168</v>
          </cell>
          <cell r="I1089">
            <v>-105120</v>
          </cell>
          <cell r="J1089">
            <v>-166659</v>
          </cell>
          <cell r="K1089">
            <v>-213536</v>
          </cell>
          <cell r="L1089">
            <v>-329146</v>
          </cell>
          <cell r="M1089">
            <v>-79351</v>
          </cell>
          <cell r="N1089">
            <v>-80242</v>
          </cell>
          <cell r="O1089">
            <v>-8257</v>
          </cell>
          <cell r="P1089">
            <v>-63536</v>
          </cell>
          <cell r="Q1089">
            <v>-7120</v>
          </cell>
          <cell r="R1089" t="str">
            <v>Variance: Fav/(Unfav)</v>
          </cell>
          <cell r="S1089">
            <v>0</v>
          </cell>
          <cell r="T1089" t="str">
            <v>Variance: Fav/(Unfav)</v>
          </cell>
          <cell r="U1089">
            <v>-98782</v>
          </cell>
          <cell r="V1089">
            <v>-14073</v>
          </cell>
          <cell r="W1089">
            <v>-7120</v>
          </cell>
          <cell r="X1089">
            <v>-167288</v>
          </cell>
          <cell r="Y1089">
            <v>-272408</v>
          </cell>
          <cell r="Z1089">
            <v>-439067</v>
          </cell>
          <cell r="AA1089">
            <v>-652603</v>
          </cell>
          <cell r="AB1089">
            <v>-981749</v>
          </cell>
          <cell r="AC1089">
            <v>-1061100</v>
          </cell>
          <cell r="AD1089">
            <v>-1141342</v>
          </cell>
          <cell r="AE1089">
            <v>-1149599</v>
          </cell>
        </row>
        <row r="1090">
          <cell r="A1090" t="str">
            <v>Budget:</v>
          </cell>
          <cell r="C1090" t="str">
            <v>D7203</v>
          </cell>
          <cell r="D1090" t="str">
            <v>Budget:</v>
          </cell>
          <cell r="E1090">
            <v>961185</v>
          </cell>
          <cell r="F1090">
            <v>1129304</v>
          </cell>
          <cell r="G1090">
            <v>1239369</v>
          </cell>
          <cell r="H1090">
            <v>966141</v>
          </cell>
          <cell r="I1090">
            <v>1142217</v>
          </cell>
          <cell r="J1090">
            <v>1043152</v>
          </cell>
          <cell r="K1090">
            <v>1135752</v>
          </cell>
          <cell r="L1090">
            <v>1676697</v>
          </cell>
          <cell r="M1090">
            <v>1413936</v>
          </cell>
          <cell r="N1090">
            <v>942479</v>
          </cell>
          <cell r="O1090">
            <v>1043094</v>
          </cell>
          <cell r="P1090">
            <v>1265444</v>
          </cell>
          <cell r="Q1090">
            <v>13958768</v>
          </cell>
          <cell r="T1090" t="str">
            <v>Budget:</v>
          </cell>
          <cell r="U1090">
            <v>961185</v>
          </cell>
          <cell r="V1090">
            <v>2090489</v>
          </cell>
          <cell r="W1090">
            <v>3329858</v>
          </cell>
          <cell r="X1090">
            <v>4295999</v>
          </cell>
          <cell r="Y1090">
            <v>5438216</v>
          </cell>
          <cell r="Z1090">
            <v>6481368</v>
          </cell>
          <cell r="AA1090">
            <v>7617120</v>
          </cell>
          <cell r="AB1090">
            <v>9293817</v>
          </cell>
          <cell r="AC1090">
            <v>10707753</v>
          </cell>
          <cell r="AD1090">
            <v>11650232</v>
          </cell>
          <cell r="AE1090">
            <v>12693326</v>
          </cell>
        </row>
        <row r="1091">
          <cell r="A1091" t="str">
            <v>Actual:</v>
          </cell>
          <cell r="D1091" t="str">
            <v>Actual:</v>
          </cell>
          <cell r="E1091">
            <v>1265888</v>
          </cell>
          <cell r="F1091">
            <v>871391</v>
          </cell>
          <cell r="G1091">
            <v>876379</v>
          </cell>
          <cell r="H1091">
            <v>946862</v>
          </cell>
          <cell r="I1091">
            <v>1284971</v>
          </cell>
          <cell r="J1091">
            <v>1402657</v>
          </cell>
          <cell r="K1091">
            <v>1829465</v>
          </cell>
          <cell r="L1091">
            <v>3226732</v>
          </cell>
          <cell r="M1091">
            <v>1158835</v>
          </cell>
          <cell r="N1091">
            <v>1149263</v>
          </cell>
          <cell r="O1091">
            <v>824104</v>
          </cell>
          <cell r="P1091">
            <v>1476415</v>
          </cell>
          <cell r="Q1091">
            <v>16312960</v>
          </cell>
          <cell r="T1091" t="str">
            <v>Actual:</v>
          </cell>
          <cell r="U1091">
            <v>1265888</v>
          </cell>
          <cell r="V1091">
            <v>2137279</v>
          </cell>
          <cell r="W1091">
            <v>3013658</v>
          </cell>
          <cell r="X1091">
            <v>3960520</v>
          </cell>
          <cell r="Y1091">
            <v>5245491</v>
          </cell>
          <cell r="Z1091">
            <v>6648148</v>
          </cell>
          <cell r="AA1091">
            <v>8477613</v>
          </cell>
          <cell r="AB1091">
            <v>11704345</v>
          </cell>
          <cell r="AC1091">
            <v>12863180</v>
          </cell>
          <cell r="AD1091">
            <v>14012443</v>
          </cell>
          <cell r="AE1091">
            <v>14836547</v>
          </cell>
        </row>
        <row r="1092">
          <cell r="A1092" t="str">
            <v>Variance: Fav/(Unfav)</v>
          </cell>
          <cell r="C1092" t="str">
            <v xml:space="preserve"> </v>
          </cell>
          <cell r="D1092" t="str">
            <v>Variance: Fav/(Unfav)</v>
          </cell>
          <cell r="E1092">
            <v>-304704</v>
          </cell>
          <cell r="F1092">
            <v>257913</v>
          </cell>
          <cell r="G1092">
            <v>362990</v>
          </cell>
          <cell r="H1092">
            <v>19279</v>
          </cell>
          <cell r="I1092">
            <v>-142754</v>
          </cell>
          <cell r="J1092">
            <v>-359505</v>
          </cell>
          <cell r="K1092">
            <v>-693713</v>
          </cell>
          <cell r="L1092">
            <v>-1550035</v>
          </cell>
          <cell r="M1092">
            <v>255101</v>
          </cell>
          <cell r="N1092">
            <v>-206784</v>
          </cell>
          <cell r="O1092">
            <v>218990</v>
          </cell>
          <cell r="P1092">
            <v>-210971</v>
          </cell>
          <cell r="Q1092">
            <v>-2354192</v>
          </cell>
          <cell r="T1092" t="str">
            <v>Variance: Fav/(Unfav)</v>
          </cell>
          <cell r="U1092">
            <v>-304704</v>
          </cell>
          <cell r="V1092">
            <v>-46791</v>
          </cell>
          <cell r="W1092">
            <v>316199</v>
          </cell>
          <cell r="X1092">
            <v>335478</v>
          </cell>
          <cell r="Y1092">
            <v>192724</v>
          </cell>
          <cell r="Z1092">
            <v>-166781</v>
          </cell>
          <cell r="AA1092">
            <v>-860494</v>
          </cell>
          <cell r="AB1092">
            <v>-2410529</v>
          </cell>
          <cell r="AC1092">
            <v>-2155428</v>
          </cell>
          <cell r="AD1092">
            <v>-2362212</v>
          </cell>
          <cell r="AE1092">
            <v>-2143222</v>
          </cell>
        </row>
        <row r="1094">
          <cell r="A1094" t="str">
            <v>NORTH CENTRAL REGIONBudget:D7204</v>
          </cell>
          <cell r="B1094" t="str">
            <v>NORTH CENTRAL REGION</v>
          </cell>
          <cell r="C1094" t="str">
            <v>D7204</v>
          </cell>
          <cell r="D1094" t="str">
            <v>Budget:</v>
          </cell>
          <cell r="E1094">
            <v>194225</v>
          </cell>
          <cell r="F1094">
            <v>225534</v>
          </cell>
          <cell r="G1094">
            <v>298588</v>
          </cell>
          <cell r="H1094">
            <v>173640</v>
          </cell>
          <cell r="I1094">
            <v>246695</v>
          </cell>
          <cell r="J1094">
            <v>194513</v>
          </cell>
          <cell r="K1094">
            <v>194513</v>
          </cell>
          <cell r="L1094">
            <v>320651</v>
          </cell>
          <cell r="M1094">
            <v>298877</v>
          </cell>
          <cell r="N1094">
            <v>152767</v>
          </cell>
          <cell r="O1094">
            <v>194513</v>
          </cell>
          <cell r="P1094">
            <v>216311</v>
          </cell>
          <cell r="Q1094">
            <v>718347</v>
          </cell>
          <cell r="R1094" t="str">
            <v>Budget:</v>
          </cell>
          <cell r="S1094">
            <v>2710827</v>
          </cell>
          <cell r="T1094" t="str">
            <v>Budget:</v>
          </cell>
          <cell r="U1094">
            <v>194225</v>
          </cell>
          <cell r="V1094">
            <v>419759</v>
          </cell>
          <cell r="W1094">
            <v>718347</v>
          </cell>
          <cell r="X1094">
            <v>891987</v>
          </cell>
          <cell r="Y1094">
            <v>1138682</v>
          </cell>
          <cell r="Z1094">
            <v>1333195</v>
          </cell>
          <cell r="AA1094">
            <v>1527708</v>
          </cell>
          <cell r="AB1094">
            <v>1848359</v>
          </cell>
          <cell r="AC1094">
            <v>2147236</v>
          </cell>
          <cell r="AD1094">
            <v>2300003</v>
          </cell>
          <cell r="AE1094">
            <v>2494516</v>
          </cell>
        </row>
        <row r="1095">
          <cell r="A1095" t="str">
            <v>NORTH CENTRAL REGIONActual:D7204</v>
          </cell>
          <cell r="D1095" t="str">
            <v>Actual:</v>
          </cell>
          <cell r="E1095">
            <v>242992</v>
          </cell>
          <cell r="F1095">
            <v>219619</v>
          </cell>
          <cell r="G1095">
            <v>246457</v>
          </cell>
          <cell r="H1095">
            <v>234026</v>
          </cell>
          <cell r="I1095">
            <v>210514</v>
          </cell>
          <cell r="J1095">
            <v>368589</v>
          </cell>
          <cell r="K1095">
            <v>257257</v>
          </cell>
          <cell r="L1095">
            <v>395338</v>
          </cell>
          <cell r="M1095">
            <v>309021</v>
          </cell>
          <cell r="N1095">
            <v>267876</v>
          </cell>
          <cell r="O1095">
            <v>181915</v>
          </cell>
          <cell r="P1095">
            <v>244355</v>
          </cell>
          <cell r="Q1095">
            <v>709068</v>
          </cell>
          <cell r="R1095" t="str">
            <v>Projection:</v>
          </cell>
          <cell r="S1095">
            <v>2710827</v>
          </cell>
          <cell r="T1095" t="str">
            <v>Actual:</v>
          </cell>
          <cell r="U1095">
            <v>242992</v>
          </cell>
          <cell r="V1095">
            <v>462611</v>
          </cell>
          <cell r="W1095">
            <v>709068</v>
          </cell>
          <cell r="X1095">
            <v>943094</v>
          </cell>
          <cell r="Y1095">
            <v>1153608</v>
          </cell>
          <cell r="Z1095">
            <v>1522197</v>
          </cell>
          <cell r="AA1095">
            <v>1779454</v>
          </cell>
          <cell r="AB1095">
            <v>2174792</v>
          </cell>
          <cell r="AC1095">
            <v>2483813</v>
          </cell>
          <cell r="AD1095">
            <v>2751689</v>
          </cell>
          <cell r="AE1095">
            <v>2933604</v>
          </cell>
        </row>
        <row r="1096">
          <cell r="A1096" t="str">
            <v>NORTH CENTRAL REGIONVariance: Fav/(Unfav)</v>
          </cell>
          <cell r="D1096" t="str">
            <v>Variance: Fav/(Unfav)</v>
          </cell>
          <cell r="E1096">
            <v>-48767</v>
          </cell>
          <cell r="F1096">
            <v>5915</v>
          </cell>
          <cell r="G1096">
            <v>52131</v>
          </cell>
          <cell r="H1096">
            <v>-60386</v>
          </cell>
          <cell r="I1096">
            <v>36181</v>
          </cell>
          <cell r="J1096">
            <v>-174076</v>
          </cell>
          <cell r="K1096">
            <v>-62744</v>
          </cell>
          <cell r="L1096">
            <v>-74687</v>
          </cell>
          <cell r="M1096">
            <v>-10145</v>
          </cell>
          <cell r="N1096">
            <v>-115109</v>
          </cell>
          <cell r="O1096">
            <v>12598</v>
          </cell>
          <cell r="P1096">
            <v>-28044</v>
          </cell>
          <cell r="Q1096">
            <v>9279</v>
          </cell>
          <cell r="R1096" t="str">
            <v>Variance: Fav/(Unfav)</v>
          </cell>
          <cell r="S1096">
            <v>0</v>
          </cell>
          <cell r="T1096" t="str">
            <v>Variance: Fav/(Unfav)</v>
          </cell>
          <cell r="U1096">
            <v>-48767</v>
          </cell>
          <cell r="V1096">
            <v>-42852</v>
          </cell>
          <cell r="W1096">
            <v>9279</v>
          </cell>
          <cell r="X1096">
            <v>-51107</v>
          </cell>
          <cell r="Y1096">
            <v>-14926</v>
          </cell>
          <cell r="Z1096">
            <v>-189002</v>
          </cell>
          <cell r="AA1096">
            <v>-251746</v>
          </cell>
          <cell r="AB1096">
            <v>-326433</v>
          </cell>
          <cell r="AC1096">
            <v>-336578</v>
          </cell>
          <cell r="AD1096">
            <v>-451687</v>
          </cell>
          <cell r="AE1096">
            <v>-439089</v>
          </cell>
        </row>
        <row r="1097">
          <cell r="A1097" t="str">
            <v>NORTH COASTAL REGIONBudget:D7204</v>
          </cell>
          <cell r="B1097" t="str">
            <v>NORTH COASTAL REGION</v>
          </cell>
          <cell r="D1097" t="str">
            <v>Budget:</v>
          </cell>
          <cell r="E1097">
            <v>17031</v>
          </cell>
          <cell r="F1097">
            <v>17777</v>
          </cell>
          <cell r="G1097">
            <v>17777</v>
          </cell>
          <cell r="H1097">
            <v>245257</v>
          </cell>
          <cell r="I1097">
            <v>72793</v>
          </cell>
          <cell r="J1097">
            <v>75554</v>
          </cell>
          <cell r="K1097">
            <v>96223</v>
          </cell>
          <cell r="L1097">
            <v>120668</v>
          </cell>
          <cell r="M1097">
            <v>98969</v>
          </cell>
          <cell r="N1097">
            <v>75538</v>
          </cell>
          <cell r="O1097">
            <v>75538</v>
          </cell>
          <cell r="P1097">
            <v>104201</v>
          </cell>
          <cell r="Q1097">
            <v>52585</v>
          </cell>
          <cell r="R1097" t="str">
            <v>Budget:</v>
          </cell>
          <cell r="S1097">
            <v>1017327</v>
          </cell>
          <cell r="T1097" t="str">
            <v>Budget:</v>
          </cell>
          <cell r="U1097">
            <v>17031</v>
          </cell>
          <cell r="V1097">
            <v>34808</v>
          </cell>
          <cell r="W1097">
            <v>52585</v>
          </cell>
          <cell r="X1097">
            <v>297842</v>
          </cell>
          <cell r="Y1097">
            <v>370635</v>
          </cell>
          <cell r="Z1097">
            <v>446189</v>
          </cell>
          <cell r="AA1097">
            <v>542412</v>
          </cell>
          <cell r="AB1097">
            <v>663080</v>
          </cell>
          <cell r="AC1097">
            <v>762049</v>
          </cell>
          <cell r="AD1097">
            <v>837587</v>
          </cell>
          <cell r="AE1097">
            <v>913125</v>
          </cell>
        </row>
        <row r="1098">
          <cell r="A1098" t="str">
            <v>NORTH COASTAL REGIONActual:D7204</v>
          </cell>
          <cell r="D1098" t="str">
            <v>Actual:</v>
          </cell>
          <cell r="E1098">
            <v>188214</v>
          </cell>
          <cell r="F1098">
            <v>255711</v>
          </cell>
          <cell r="G1098">
            <v>23827</v>
          </cell>
          <cell r="H1098">
            <v>84714</v>
          </cell>
          <cell r="I1098">
            <v>108602</v>
          </cell>
          <cell r="J1098">
            <v>96638</v>
          </cell>
          <cell r="K1098">
            <v>153018</v>
          </cell>
          <cell r="L1098">
            <v>165822</v>
          </cell>
          <cell r="M1098">
            <v>134174</v>
          </cell>
          <cell r="N1098">
            <v>122659</v>
          </cell>
          <cell r="O1098">
            <v>86288</v>
          </cell>
          <cell r="P1098">
            <v>104807</v>
          </cell>
          <cell r="Q1098">
            <v>467752</v>
          </cell>
          <cell r="R1098" t="str">
            <v>Projection:</v>
          </cell>
          <cell r="S1098">
            <v>1017327</v>
          </cell>
          <cell r="T1098" t="str">
            <v>Actual:</v>
          </cell>
          <cell r="U1098">
            <v>188214</v>
          </cell>
          <cell r="V1098">
            <v>443925</v>
          </cell>
          <cell r="W1098">
            <v>467752</v>
          </cell>
          <cell r="X1098">
            <v>552466</v>
          </cell>
          <cell r="Y1098">
            <v>661068</v>
          </cell>
          <cell r="Z1098">
            <v>757706</v>
          </cell>
          <cell r="AA1098">
            <v>910724</v>
          </cell>
          <cell r="AB1098">
            <v>1076546</v>
          </cell>
          <cell r="AC1098">
            <v>1210720</v>
          </cell>
          <cell r="AD1098">
            <v>1333379</v>
          </cell>
          <cell r="AE1098">
            <v>1419667</v>
          </cell>
        </row>
        <row r="1099">
          <cell r="A1099" t="str">
            <v>NORTH COASTAL REGIONVariance: Fav/(Unfav)</v>
          </cell>
          <cell r="D1099" t="str">
            <v>Variance: Fav/(Unfav)</v>
          </cell>
          <cell r="E1099">
            <v>-171183</v>
          </cell>
          <cell r="F1099">
            <v>-237934</v>
          </cell>
          <cell r="G1099">
            <v>-6050</v>
          </cell>
          <cell r="H1099">
            <v>160543</v>
          </cell>
          <cell r="I1099">
            <v>-35809</v>
          </cell>
          <cell r="J1099">
            <v>-21083</v>
          </cell>
          <cell r="K1099">
            <v>-56795</v>
          </cell>
          <cell r="L1099">
            <v>-45154</v>
          </cell>
          <cell r="M1099">
            <v>-35205</v>
          </cell>
          <cell r="N1099">
            <v>-47120</v>
          </cell>
          <cell r="O1099">
            <v>-10750</v>
          </cell>
          <cell r="P1099">
            <v>-606</v>
          </cell>
          <cell r="Q1099">
            <v>-415168</v>
          </cell>
          <cell r="R1099" t="str">
            <v>Variance: Fav/(Unfav)</v>
          </cell>
          <cell r="S1099">
            <v>0</v>
          </cell>
          <cell r="T1099" t="str">
            <v>Variance: Fav/(Unfav)</v>
          </cell>
          <cell r="U1099">
            <v>-171183</v>
          </cell>
          <cell r="V1099">
            <v>-409117</v>
          </cell>
          <cell r="W1099">
            <v>-415167</v>
          </cell>
          <cell r="X1099">
            <v>-254624</v>
          </cell>
          <cell r="Y1099">
            <v>-290433</v>
          </cell>
          <cell r="Z1099">
            <v>-311516</v>
          </cell>
          <cell r="AA1099">
            <v>-368311</v>
          </cell>
          <cell r="AB1099">
            <v>-413465</v>
          </cell>
          <cell r="AC1099">
            <v>-448670</v>
          </cell>
          <cell r="AD1099">
            <v>-495790</v>
          </cell>
          <cell r="AE1099">
            <v>-506540</v>
          </cell>
        </row>
        <row r="1100">
          <cell r="A1100" t="str">
            <v>SOUTH CENTRAL REGIONBudget:D7204</v>
          </cell>
          <cell r="B1100" t="str">
            <v>SOUTH CENTRAL REGION</v>
          </cell>
          <cell r="D1100" t="str">
            <v>Budget:</v>
          </cell>
          <cell r="E1100">
            <v>158704</v>
          </cell>
          <cell r="F1100">
            <v>167808</v>
          </cell>
          <cell r="G1100">
            <v>167808</v>
          </cell>
          <cell r="H1100">
            <v>177496</v>
          </cell>
          <cell r="I1100">
            <v>177496</v>
          </cell>
          <cell r="J1100">
            <v>186600</v>
          </cell>
          <cell r="K1100">
            <v>195704</v>
          </cell>
          <cell r="L1100">
            <v>257053</v>
          </cell>
          <cell r="M1100">
            <v>204808</v>
          </cell>
          <cell r="N1100">
            <v>186600</v>
          </cell>
          <cell r="O1100">
            <v>186600</v>
          </cell>
          <cell r="P1100">
            <v>202476</v>
          </cell>
          <cell r="Q1100">
            <v>494320</v>
          </cell>
          <cell r="R1100" t="str">
            <v>Budget:</v>
          </cell>
          <cell r="S1100">
            <v>2269150</v>
          </cell>
          <cell r="T1100" t="str">
            <v>Budget:</v>
          </cell>
          <cell r="U1100">
            <v>158704</v>
          </cell>
          <cell r="V1100">
            <v>326512</v>
          </cell>
          <cell r="W1100">
            <v>494320</v>
          </cell>
          <cell r="X1100">
            <v>671816</v>
          </cell>
          <cell r="Y1100">
            <v>849312</v>
          </cell>
          <cell r="Z1100">
            <v>1035912</v>
          </cell>
          <cell r="AA1100">
            <v>1231616</v>
          </cell>
          <cell r="AB1100">
            <v>1488669</v>
          </cell>
          <cell r="AC1100">
            <v>1693477</v>
          </cell>
          <cell r="AD1100">
            <v>1880077</v>
          </cell>
          <cell r="AE1100">
            <v>2066677</v>
          </cell>
        </row>
        <row r="1101">
          <cell r="A1101" t="str">
            <v>SOUTH CENTRAL REGIONActual:D7204</v>
          </cell>
          <cell r="D1101" t="str">
            <v>Actual:</v>
          </cell>
          <cell r="E1101">
            <v>347977</v>
          </cell>
          <cell r="F1101">
            <v>225840</v>
          </cell>
          <cell r="G1101">
            <v>221522</v>
          </cell>
          <cell r="H1101">
            <v>307196</v>
          </cell>
          <cell r="I1101">
            <v>213044</v>
          </cell>
          <cell r="J1101">
            <v>256689</v>
          </cell>
          <cell r="K1101">
            <v>166237</v>
          </cell>
          <cell r="L1101">
            <v>195421</v>
          </cell>
          <cell r="M1101">
            <v>225281</v>
          </cell>
          <cell r="N1101">
            <v>225315</v>
          </cell>
          <cell r="O1101">
            <v>143238</v>
          </cell>
          <cell r="P1101">
            <v>243329</v>
          </cell>
          <cell r="Q1101">
            <v>795339</v>
          </cell>
          <cell r="R1101" t="str">
            <v>Projection:</v>
          </cell>
          <cell r="S1101">
            <v>2269150</v>
          </cell>
          <cell r="T1101" t="str">
            <v>Actual:</v>
          </cell>
          <cell r="U1101">
            <v>347977</v>
          </cell>
          <cell r="V1101">
            <v>573817</v>
          </cell>
          <cell r="W1101">
            <v>795339</v>
          </cell>
          <cell r="X1101">
            <v>1102535</v>
          </cell>
          <cell r="Y1101">
            <v>1315579</v>
          </cell>
          <cell r="Z1101">
            <v>1572268</v>
          </cell>
          <cell r="AA1101">
            <v>1738505</v>
          </cell>
          <cell r="AB1101">
            <v>1933926</v>
          </cell>
          <cell r="AC1101">
            <v>2159207</v>
          </cell>
          <cell r="AD1101">
            <v>2384522</v>
          </cell>
          <cell r="AE1101">
            <v>2527760</v>
          </cell>
        </row>
        <row r="1102">
          <cell r="A1102" t="str">
            <v>SOUTH CENTRAL REGIONVariance: Fav/(Unfav)</v>
          </cell>
          <cell r="D1102" t="str">
            <v>Variance: Fav/(Unfav)</v>
          </cell>
          <cell r="E1102">
            <v>-189273</v>
          </cell>
          <cell r="F1102">
            <v>-58032</v>
          </cell>
          <cell r="G1102">
            <v>-53714</v>
          </cell>
          <cell r="H1102">
            <v>-129700</v>
          </cell>
          <cell r="I1102">
            <v>-35548</v>
          </cell>
          <cell r="J1102">
            <v>-70089</v>
          </cell>
          <cell r="K1102">
            <v>29467</v>
          </cell>
          <cell r="L1102">
            <v>61632</v>
          </cell>
          <cell r="M1102">
            <v>-20473</v>
          </cell>
          <cell r="N1102">
            <v>-38716</v>
          </cell>
          <cell r="O1102">
            <v>43362</v>
          </cell>
          <cell r="P1102">
            <v>-40853</v>
          </cell>
          <cell r="Q1102">
            <v>-301020</v>
          </cell>
          <cell r="R1102" t="str">
            <v>Variance: Fav/(Unfav)</v>
          </cell>
          <cell r="S1102">
            <v>0</v>
          </cell>
          <cell r="T1102" t="str">
            <v>Variance: Fav/(Unfav)</v>
          </cell>
          <cell r="U1102">
            <v>-189273</v>
          </cell>
          <cell r="V1102">
            <v>-247305</v>
          </cell>
          <cell r="W1102">
            <v>-301019</v>
          </cell>
          <cell r="X1102">
            <v>-430719</v>
          </cell>
          <cell r="Y1102">
            <v>-466267</v>
          </cell>
          <cell r="Z1102">
            <v>-536356</v>
          </cell>
          <cell r="AA1102">
            <v>-506889</v>
          </cell>
          <cell r="AB1102">
            <v>-445257</v>
          </cell>
          <cell r="AC1102">
            <v>-465730</v>
          </cell>
          <cell r="AD1102">
            <v>-504446</v>
          </cell>
          <cell r="AE1102">
            <v>-461084</v>
          </cell>
        </row>
        <row r="1103">
          <cell r="A1103" t="str">
            <v>SOUTH COASTAL REGIONBudget:D7204</v>
          </cell>
          <cell r="B1103" t="str">
            <v>SOUTH COASTAL REGION</v>
          </cell>
          <cell r="D1103" t="str">
            <v>Budget:</v>
          </cell>
          <cell r="E1103">
            <v>232721</v>
          </cell>
          <cell r="F1103">
            <v>307808</v>
          </cell>
          <cell r="G1103">
            <v>243699</v>
          </cell>
          <cell r="H1103">
            <v>28354</v>
          </cell>
          <cell r="I1103">
            <v>200818</v>
          </cell>
          <cell r="J1103">
            <v>209838</v>
          </cell>
          <cell r="K1103">
            <v>264946</v>
          </cell>
          <cell r="L1103">
            <v>328883</v>
          </cell>
          <cell r="M1103">
            <v>273926</v>
          </cell>
          <cell r="N1103">
            <v>209797</v>
          </cell>
          <cell r="O1103">
            <v>209797</v>
          </cell>
          <cell r="P1103">
            <v>275032</v>
          </cell>
          <cell r="Q1103">
            <v>784227</v>
          </cell>
          <cell r="R1103" t="str">
            <v>Budget:</v>
          </cell>
          <cell r="S1103">
            <v>2785619</v>
          </cell>
          <cell r="T1103" t="str">
            <v>Budget:</v>
          </cell>
          <cell r="U1103">
            <v>232721</v>
          </cell>
          <cell r="V1103">
            <v>540529</v>
          </cell>
          <cell r="W1103">
            <v>784228</v>
          </cell>
          <cell r="X1103">
            <v>812582</v>
          </cell>
          <cell r="Y1103">
            <v>1013400</v>
          </cell>
          <cell r="Z1103">
            <v>1223238</v>
          </cell>
          <cell r="AA1103">
            <v>1488184</v>
          </cell>
          <cell r="AB1103">
            <v>1817067</v>
          </cell>
          <cell r="AC1103">
            <v>2090993</v>
          </cell>
          <cell r="AD1103">
            <v>2300790</v>
          </cell>
          <cell r="AE1103">
            <v>2510587</v>
          </cell>
        </row>
        <row r="1104">
          <cell r="A1104" t="str">
            <v>SOUTH COASTAL REGIONActual:D7204</v>
          </cell>
          <cell r="D1104" t="str">
            <v>Actual:</v>
          </cell>
          <cell r="E1104">
            <v>271013</v>
          </cell>
          <cell r="F1104">
            <v>192844</v>
          </cell>
          <cell r="G1104">
            <v>248074</v>
          </cell>
          <cell r="H1104">
            <v>226654</v>
          </cell>
          <cell r="I1104">
            <v>240804</v>
          </cell>
          <cell r="J1104">
            <v>280112</v>
          </cell>
          <cell r="K1104">
            <v>378349</v>
          </cell>
          <cell r="L1104">
            <v>494040</v>
          </cell>
          <cell r="M1104">
            <v>324316</v>
          </cell>
          <cell r="N1104">
            <v>307871</v>
          </cell>
          <cell r="O1104">
            <v>258977</v>
          </cell>
          <cell r="P1104">
            <v>208791</v>
          </cell>
          <cell r="Q1104">
            <v>711931</v>
          </cell>
          <cell r="R1104" t="str">
            <v>Projection:</v>
          </cell>
          <cell r="S1104">
            <v>2785619</v>
          </cell>
          <cell r="T1104" t="str">
            <v>Actual:</v>
          </cell>
          <cell r="U1104">
            <v>271013</v>
          </cell>
          <cell r="V1104">
            <v>463857</v>
          </cell>
          <cell r="W1104">
            <v>711931</v>
          </cell>
          <cell r="X1104">
            <v>938585</v>
          </cell>
          <cell r="Y1104">
            <v>1179389</v>
          </cell>
          <cell r="Z1104">
            <v>1459501</v>
          </cell>
          <cell r="AA1104">
            <v>1837850</v>
          </cell>
          <cell r="AB1104">
            <v>2331890</v>
          </cell>
          <cell r="AC1104">
            <v>2656206</v>
          </cell>
          <cell r="AD1104">
            <v>2964077</v>
          </cell>
          <cell r="AE1104">
            <v>3223054</v>
          </cell>
        </row>
        <row r="1105">
          <cell r="A1105" t="str">
            <v>SOUTH COASTAL REGIONVariance: Fav/(Unfav)</v>
          </cell>
          <cell r="D1105" t="str">
            <v>Variance: Fav/(Unfav)</v>
          </cell>
          <cell r="E1105">
            <v>-38293</v>
          </cell>
          <cell r="F1105">
            <v>114964</v>
          </cell>
          <cell r="G1105">
            <v>-4375</v>
          </cell>
          <cell r="H1105">
            <v>-198300</v>
          </cell>
          <cell r="I1105">
            <v>-39986</v>
          </cell>
          <cell r="J1105">
            <v>-70274</v>
          </cell>
          <cell r="K1105">
            <v>-113403</v>
          </cell>
          <cell r="L1105">
            <v>-165156</v>
          </cell>
          <cell r="M1105">
            <v>-50391</v>
          </cell>
          <cell r="N1105">
            <v>-98073</v>
          </cell>
          <cell r="O1105">
            <v>-49180</v>
          </cell>
          <cell r="P1105">
            <v>66241</v>
          </cell>
          <cell r="Q1105">
            <v>72296</v>
          </cell>
          <cell r="R1105" t="str">
            <v>Variance: Fav/(Unfav)</v>
          </cell>
          <cell r="S1105">
            <v>0</v>
          </cell>
          <cell r="T1105" t="str">
            <v>Variance: Fav/(Unfav)</v>
          </cell>
          <cell r="U1105">
            <v>-38293</v>
          </cell>
          <cell r="V1105">
            <v>76671</v>
          </cell>
          <cell r="W1105">
            <v>72296</v>
          </cell>
          <cell r="X1105">
            <v>-126004</v>
          </cell>
          <cell r="Y1105">
            <v>-165990</v>
          </cell>
          <cell r="Z1105">
            <v>-236264</v>
          </cell>
          <cell r="AA1105">
            <v>-349667</v>
          </cell>
          <cell r="AB1105">
            <v>-514823</v>
          </cell>
          <cell r="AC1105">
            <v>-565214</v>
          </cell>
          <cell r="AD1105">
            <v>-663287</v>
          </cell>
          <cell r="AE1105">
            <v>-712467</v>
          </cell>
        </row>
        <row r="1106">
          <cell r="A1106" t="str">
            <v>Budget:</v>
          </cell>
          <cell r="C1106" t="str">
            <v>D7204</v>
          </cell>
          <cell r="D1106" t="str">
            <v>Budget:</v>
          </cell>
          <cell r="E1106">
            <v>602680</v>
          </cell>
          <cell r="F1106">
            <v>718926</v>
          </cell>
          <cell r="G1106">
            <v>727873</v>
          </cell>
          <cell r="H1106">
            <v>624746</v>
          </cell>
          <cell r="I1106">
            <v>697801</v>
          </cell>
          <cell r="J1106">
            <v>666504</v>
          </cell>
          <cell r="K1106">
            <v>751386</v>
          </cell>
          <cell r="L1106">
            <v>1027256</v>
          </cell>
          <cell r="M1106">
            <v>876579</v>
          </cell>
          <cell r="N1106">
            <v>624703</v>
          </cell>
          <cell r="O1106">
            <v>666448</v>
          </cell>
          <cell r="P1106">
            <v>798021</v>
          </cell>
          <cell r="Q1106">
            <v>8782923</v>
          </cell>
          <cell r="T1106" t="str">
            <v>Budget:</v>
          </cell>
          <cell r="U1106">
            <v>602680</v>
          </cell>
          <cell r="V1106">
            <v>1321606</v>
          </cell>
          <cell r="W1106">
            <v>2049479</v>
          </cell>
          <cell r="X1106">
            <v>2674225</v>
          </cell>
          <cell r="Y1106">
            <v>3372026</v>
          </cell>
          <cell r="Z1106">
            <v>4038530</v>
          </cell>
          <cell r="AA1106">
            <v>4789916</v>
          </cell>
          <cell r="AB1106">
            <v>5817172</v>
          </cell>
          <cell r="AC1106">
            <v>6693751</v>
          </cell>
          <cell r="AD1106">
            <v>7318454</v>
          </cell>
          <cell r="AE1106">
            <v>7984902</v>
          </cell>
        </row>
        <row r="1107">
          <cell r="A1107" t="str">
            <v>Actual:</v>
          </cell>
          <cell r="D1107" t="str">
            <v>Actual:</v>
          </cell>
          <cell r="E1107">
            <v>1050196</v>
          </cell>
          <cell r="F1107">
            <v>894014</v>
          </cell>
          <cell r="G1107">
            <v>739880</v>
          </cell>
          <cell r="H1107">
            <v>852589</v>
          </cell>
          <cell r="I1107">
            <v>772963</v>
          </cell>
          <cell r="J1107">
            <v>1002027</v>
          </cell>
          <cell r="K1107">
            <v>954861</v>
          </cell>
          <cell r="L1107">
            <v>1250621</v>
          </cell>
          <cell r="M1107">
            <v>992793</v>
          </cell>
          <cell r="N1107">
            <v>923721</v>
          </cell>
          <cell r="O1107">
            <v>670417</v>
          </cell>
          <cell r="P1107">
            <v>801282</v>
          </cell>
          <cell r="Q1107">
            <v>10905365</v>
          </cell>
          <cell r="T1107" t="str">
            <v>Actual:</v>
          </cell>
          <cell r="U1107">
            <v>1050196</v>
          </cell>
          <cell r="V1107">
            <v>1944210</v>
          </cell>
          <cell r="W1107">
            <v>2684090</v>
          </cell>
          <cell r="X1107">
            <v>3536679</v>
          </cell>
          <cell r="Y1107">
            <v>4309642</v>
          </cell>
          <cell r="Z1107">
            <v>5311669</v>
          </cell>
          <cell r="AA1107">
            <v>6266530</v>
          </cell>
          <cell r="AB1107">
            <v>7517151</v>
          </cell>
          <cell r="AC1107">
            <v>8509944</v>
          </cell>
          <cell r="AD1107">
            <v>9433665</v>
          </cell>
          <cell r="AE1107">
            <v>10104082</v>
          </cell>
        </row>
        <row r="1108">
          <cell r="A1108" t="str">
            <v>Variance: Fav/(Unfav)</v>
          </cell>
          <cell r="C1108" t="str">
            <v xml:space="preserve"> </v>
          </cell>
          <cell r="D1108" t="str">
            <v>Variance: Fav/(Unfav)</v>
          </cell>
          <cell r="E1108">
            <v>-447516</v>
          </cell>
          <cell r="F1108">
            <v>-175088</v>
          </cell>
          <cell r="G1108">
            <v>-12008</v>
          </cell>
          <cell r="H1108">
            <v>-227843</v>
          </cell>
          <cell r="I1108">
            <v>-75162</v>
          </cell>
          <cell r="J1108">
            <v>-335522</v>
          </cell>
          <cell r="K1108">
            <v>-203475</v>
          </cell>
          <cell r="L1108">
            <v>-223365</v>
          </cell>
          <cell r="M1108">
            <v>-116214</v>
          </cell>
          <cell r="N1108">
            <v>-299018</v>
          </cell>
          <cell r="O1108">
            <v>-3969</v>
          </cell>
          <cell r="P1108">
            <v>-3261</v>
          </cell>
          <cell r="Q1108">
            <v>-2122442</v>
          </cell>
          <cell r="T1108" t="str">
            <v>Variance: Fav/(Unfav)</v>
          </cell>
          <cell r="U1108">
            <v>-447516</v>
          </cell>
          <cell r="V1108">
            <v>-622604</v>
          </cell>
          <cell r="W1108">
            <v>-634612</v>
          </cell>
          <cell r="X1108">
            <v>-862455</v>
          </cell>
          <cell r="Y1108">
            <v>-937617</v>
          </cell>
          <cell r="Z1108">
            <v>-1273139</v>
          </cell>
          <cell r="AA1108">
            <v>-1476614</v>
          </cell>
          <cell r="AB1108">
            <v>-1699979</v>
          </cell>
          <cell r="AC1108">
            <v>-1816193</v>
          </cell>
          <cell r="AD1108">
            <v>-2115211</v>
          </cell>
          <cell r="AE1108">
            <v>-2119180</v>
          </cell>
        </row>
        <row r="1110">
          <cell r="B1110" t="str">
            <v>Grand</v>
          </cell>
          <cell r="D1110" t="str">
            <v>Budget:</v>
          </cell>
          <cell r="E1110">
            <v>1563864</v>
          </cell>
          <cell r="F1110">
            <v>1848230</v>
          </cell>
          <cell r="G1110">
            <v>1967241</v>
          </cell>
          <cell r="H1110">
            <v>1590887</v>
          </cell>
          <cell r="I1110">
            <v>1840018</v>
          </cell>
          <cell r="J1110">
            <v>1709656</v>
          </cell>
          <cell r="K1110">
            <v>1887138</v>
          </cell>
          <cell r="L1110">
            <v>2703953</v>
          </cell>
          <cell r="M1110">
            <v>2290514</v>
          </cell>
          <cell r="N1110">
            <v>1567182</v>
          </cell>
          <cell r="O1110">
            <v>1709543</v>
          </cell>
          <cell r="P1110">
            <v>2063464</v>
          </cell>
          <cell r="Q1110">
            <v>5379336</v>
          </cell>
          <cell r="R1110" t="str">
            <v>Budget:</v>
          </cell>
          <cell r="S1110">
            <v>22741691</v>
          </cell>
          <cell r="T1110" t="str">
            <v>Budget:</v>
          </cell>
          <cell r="U1110">
            <v>1563864</v>
          </cell>
          <cell r="V1110">
            <v>3412094</v>
          </cell>
          <cell r="W1110">
            <v>5379335</v>
          </cell>
          <cell r="X1110">
            <v>6970222</v>
          </cell>
          <cell r="Y1110">
            <v>8810240</v>
          </cell>
          <cell r="Z1110">
            <v>10519896</v>
          </cell>
          <cell r="AA1110">
            <v>12407034</v>
          </cell>
          <cell r="AB1110">
            <v>15110987</v>
          </cell>
          <cell r="AC1110">
            <v>17401501</v>
          </cell>
          <cell r="AD1110">
            <v>18968683</v>
          </cell>
          <cell r="AE1110">
            <v>20678226</v>
          </cell>
        </row>
        <row r="1111">
          <cell r="B1111" t="str">
            <v>Total</v>
          </cell>
          <cell r="D1111" t="str">
            <v>Actual:</v>
          </cell>
          <cell r="E1111">
            <v>2316084</v>
          </cell>
          <cell r="F1111">
            <v>1765405</v>
          </cell>
          <cell r="G1111">
            <v>1616259</v>
          </cell>
          <cell r="H1111">
            <v>1799451</v>
          </cell>
          <cell r="I1111">
            <v>2057934</v>
          </cell>
          <cell r="J1111">
            <v>2404684</v>
          </cell>
          <cell r="K1111">
            <v>2784326</v>
          </cell>
          <cell r="L1111">
            <v>4477352</v>
          </cell>
          <cell r="M1111">
            <v>2151628</v>
          </cell>
          <cell r="N1111">
            <v>2072984</v>
          </cell>
          <cell r="O1111">
            <v>1494521</v>
          </cell>
          <cell r="P1111">
            <v>2277696</v>
          </cell>
          <cell r="Q1111">
            <v>5697749</v>
          </cell>
          <cell r="R1111" t="str">
            <v>Projection:</v>
          </cell>
          <cell r="S1111">
            <v>21232318</v>
          </cell>
          <cell r="T1111" t="str">
            <v>Actual:</v>
          </cell>
          <cell r="U1111">
            <v>2316084</v>
          </cell>
          <cell r="V1111">
            <v>4081489</v>
          </cell>
          <cell r="W1111">
            <v>5697748</v>
          </cell>
          <cell r="X1111">
            <v>7497199</v>
          </cell>
          <cell r="Y1111">
            <v>9555133</v>
          </cell>
          <cell r="Z1111">
            <v>11959817</v>
          </cell>
          <cell r="AA1111">
            <v>14744143</v>
          </cell>
          <cell r="AB1111">
            <v>19221495</v>
          </cell>
          <cell r="AC1111">
            <v>21373123</v>
          </cell>
          <cell r="AD1111">
            <v>23446107</v>
          </cell>
          <cell r="AE1111">
            <v>24940628</v>
          </cell>
        </row>
        <row r="1112">
          <cell r="D1112" t="str">
            <v>Variance: Fav/(Unfav)</v>
          </cell>
          <cell r="E1112">
            <v>-752220</v>
          </cell>
          <cell r="F1112">
            <v>82825</v>
          </cell>
          <cell r="G1112">
            <v>350982</v>
          </cell>
          <cell r="H1112">
            <v>-208564</v>
          </cell>
          <cell r="I1112">
            <v>-217916</v>
          </cell>
          <cell r="J1112">
            <v>-695027</v>
          </cell>
          <cell r="K1112">
            <v>-897188</v>
          </cell>
          <cell r="L1112">
            <v>-1773400</v>
          </cell>
          <cell r="M1112">
            <v>138887</v>
          </cell>
          <cell r="N1112">
            <v>-505802</v>
          </cell>
          <cell r="O1112">
            <v>215021</v>
          </cell>
          <cell r="P1112">
            <v>-214232</v>
          </cell>
          <cell r="Q1112">
            <v>-318413</v>
          </cell>
          <cell r="R1112" t="str">
            <v>Variance: Fav/(Unfav)</v>
          </cell>
          <cell r="S1112">
            <v>1509374</v>
          </cell>
          <cell r="T1112" t="str">
            <v>Variance: Fav/(Unfav)</v>
          </cell>
          <cell r="U1112">
            <v>-752220</v>
          </cell>
          <cell r="V1112">
            <v>-669395</v>
          </cell>
          <cell r="W1112">
            <v>-318413</v>
          </cell>
          <cell r="X1112">
            <v>-526977</v>
          </cell>
          <cell r="Y1112">
            <v>-744893</v>
          </cell>
          <cell r="Z1112">
            <v>-1439920</v>
          </cell>
          <cell r="AA1112">
            <v>-2337108</v>
          </cell>
          <cell r="AB1112">
            <v>-4110508</v>
          </cell>
          <cell r="AC1112">
            <v>-3971621</v>
          </cell>
          <cell r="AD1112">
            <v>-4477423</v>
          </cell>
          <cell r="AE1112">
            <v>-4262402</v>
          </cell>
        </row>
        <row r="1115">
          <cell r="A1115" t="str">
            <v>2004 RESTORATION BY GM BY OH &amp; UG</v>
          </cell>
        </row>
        <row r="1116">
          <cell r="B1116" t="str">
            <v>Charge To Org</v>
          </cell>
          <cell r="E1116" t="str">
            <v>Jan</v>
          </cell>
          <cell r="F1116" t="str">
            <v>Feb</v>
          </cell>
          <cell r="G1116" t="str">
            <v>Mar</v>
          </cell>
          <cell r="H1116" t="str">
            <v>Apr</v>
          </cell>
          <cell r="I1116" t="str">
            <v>May</v>
          </cell>
          <cell r="J1116" t="str">
            <v>Jun</v>
          </cell>
          <cell r="K1116" t="str">
            <v>Jul</v>
          </cell>
          <cell r="L1116" t="str">
            <v>Aug</v>
          </cell>
          <cell r="M1116" t="str">
            <v>Sep</v>
          </cell>
          <cell r="N1116" t="str">
            <v>Oct</v>
          </cell>
          <cell r="O1116" t="str">
            <v>Nov</v>
          </cell>
          <cell r="P1116" t="str">
            <v>Dec</v>
          </cell>
          <cell r="Q1116" t="str">
            <v>YTD</v>
          </cell>
          <cell r="S1116" t="str">
            <v>Annual</v>
          </cell>
        </row>
        <row r="1117">
          <cell r="A1117" t="str">
            <v>NORTH CENTRAL REGIONBudget:D7203</v>
          </cell>
          <cell r="B1117" t="str">
            <v>NORTH CENTRAL REGION</v>
          </cell>
          <cell r="C1117" t="str">
            <v>D7203</v>
          </cell>
          <cell r="D1117" t="str">
            <v>Budget:</v>
          </cell>
          <cell r="E1117">
            <v>336150</v>
          </cell>
          <cell r="F1117">
            <v>336150</v>
          </cell>
          <cell r="G1117">
            <v>351744</v>
          </cell>
          <cell r="H1117">
            <v>336168</v>
          </cell>
          <cell r="I1117">
            <v>398549</v>
          </cell>
          <cell r="J1117">
            <v>497293</v>
          </cell>
          <cell r="K1117">
            <v>476648</v>
          </cell>
          <cell r="L1117">
            <v>429738</v>
          </cell>
          <cell r="M1117">
            <v>453967</v>
          </cell>
          <cell r="N1117">
            <v>320571</v>
          </cell>
          <cell r="O1117">
            <v>351762</v>
          </cell>
          <cell r="P1117">
            <v>440292</v>
          </cell>
          <cell r="Q1117">
            <v>2732702</v>
          </cell>
          <cell r="R1117" t="str">
            <v>Budget:</v>
          </cell>
          <cell r="S1117">
            <v>4729032</v>
          </cell>
          <cell r="T1117" t="str">
            <v>Budget:</v>
          </cell>
          <cell r="U1117">
            <v>336150</v>
          </cell>
          <cell r="V1117">
            <v>672300</v>
          </cell>
          <cell r="W1117">
            <v>1024044</v>
          </cell>
          <cell r="X1117">
            <v>1360212</v>
          </cell>
          <cell r="Y1117">
            <v>1758761</v>
          </cell>
          <cell r="Z1117">
            <v>2256054</v>
          </cell>
          <cell r="AA1117">
            <v>2732702</v>
          </cell>
          <cell r="AB1117">
            <v>3162440</v>
          </cell>
          <cell r="AC1117">
            <v>3616407</v>
          </cell>
          <cell r="AD1117">
            <v>3936978</v>
          </cell>
          <cell r="AE1117">
            <v>4288740</v>
          </cell>
        </row>
        <row r="1118">
          <cell r="A1118" t="str">
            <v>NORTH CENTRAL REGIONActual:D7203</v>
          </cell>
          <cell r="B1118" t="str">
            <v xml:space="preserve"> </v>
          </cell>
          <cell r="D1118" t="str">
            <v>Actual:</v>
          </cell>
          <cell r="E1118">
            <v>276478</v>
          </cell>
          <cell r="F1118">
            <v>274713</v>
          </cell>
          <cell r="G1118">
            <v>272212</v>
          </cell>
          <cell r="H1118">
            <v>422697</v>
          </cell>
          <cell r="I1118">
            <v>366782</v>
          </cell>
          <cell r="J1118">
            <v>435830</v>
          </cell>
          <cell r="K1118">
            <v>1060052</v>
          </cell>
          <cell r="L1118">
            <v>18483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3108765</v>
          </cell>
          <cell r="R1118" t="str">
            <v>Projection:</v>
          </cell>
          <cell r="S1118">
            <v>4729032</v>
          </cell>
          <cell r="T1118" t="str">
            <v>Actual:</v>
          </cell>
          <cell r="U1118">
            <v>276478</v>
          </cell>
          <cell r="V1118">
            <v>551191</v>
          </cell>
          <cell r="W1118">
            <v>823403</v>
          </cell>
          <cell r="X1118">
            <v>1246100</v>
          </cell>
          <cell r="Y1118">
            <v>1612882</v>
          </cell>
          <cell r="Z1118">
            <v>2048712</v>
          </cell>
          <cell r="AA1118">
            <v>3108764</v>
          </cell>
          <cell r="AB1118">
            <v>3127247</v>
          </cell>
          <cell r="AC1118">
            <v>3127247</v>
          </cell>
          <cell r="AD1118">
            <v>3127247</v>
          </cell>
          <cell r="AE1118">
            <v>3127247</v>
          </cell>
        </row>
        <row r="1119">
          <cell r="A1119" t="str">
            <v>NORTH CENTRAL REGIONVariance: Fav/(Unfav)</v>
          </cell>
          <cell r="D1119" t="str">
            <v>Variance: Fav/(Unfav)</v>
          </cell>
          <cell r="E1119">
            <v>59671</v>
          </cell>
          <cell r="F1119">
            <v>61437</v>
          </cell>
          <cell r="G1119">
            <v>79532</v>
          </cell>
          <cell r="H1119">
            <v>-86529</v>
          </cell>
          <cell r="I1119">
            <v>31767</v>
          </cell>
          <cell r="J1119">
            <v>61463</v>
          </cell>
          <cell r="K1119">
            <v>-583404</v>
          </cell>
          <cell r="L1119">
            <v>411255</v>
          </cell>
          <cell r="M1119">
            <v>453967</v>
          </cell>
          <cell r="N1119">
            <v>320571</v>
          </cell>
          <cell r="O1119">
            <v>351762</v>
          </cell>
          <cell r="P1119">
            <v>440292</v>
          </cell>
          <cell r="Q1119">
            <v>-376063</v>
          </cell>
          <cell r="R1119" t="str">
            <v>Variance: Fav/(Unfav)</v>
          </cell>
          <cell r="S1119">
            <v>0</v>
          </cell>
          <cell r="T1119" t="str">
            <v>Variance: Fav/(Unfav)</v>
          </cell>
          <cell r="U1119">
            <v>59671</v>
          </cell>
          <cell r="V1119">
            <v>121108</v>
          </cell>
          <cell r="W1119">
            <v>200640</v>
          </cell>
          <cell r="X1119">
            <v>114111</v>
          </cell>
          <cell r="Y1119">
            <v>145878</v>
          </cell>
          <cell r="Z1119">
            <v>207341</v>
          </cell>
          <cell r="AA1119">
            <v>-376063</v>
          </cell>
          <cell r="AB1119">
            <v>35192</v>
          </cell>
          <cell r="AC1119">
            <v>489159</v>
          </cell>
          <cell r="AD1119">
            <v>809730</v>
          </cell>
          <cell r="AE1119">
            <v>1161492</v>
          </cell>
        </row>
        <row r="1120">
          <cell r="A1120" t="str">
            <v>SOUTH CENTRAL REGIONBudget:D7203</v>
          </cell>
          <cell r="B1120" t="str">
            <v>SOUTH CENTRAL REGION</v>
          </cell>
          <cell r="D1120" t="str">
            <v>Budget:</v>
          </cell>
          <cell r="E1120">
            <v>239322</v>
          </cell>
          <cell r="F1120">
            <v>232251</v>
          </cell>
          <cell r="G1120">
            <v>215570</v>
          </cell>
          <cell r="H1120">
            <v>246843</v>
          </cell>
          <cell r="I1120">
            <v>251890</v>
          </cell>
          <cell r="J1120">
            <v>279509</v>
          </cell>
          <cell r="K1120">
            <v>318502</v>
          </cell>
          <cell r="L1120">
            <v>322994</v>
          </cell>
          <cell r="M1120">
            <v>268065</v>
          </cell>
          <cell r="N1120">
            <v>230669</v>
          </cell>
          <cell r="O1120">
            <v>230669</v>
          </cell>
          <cell r="P1120">
            <v>248889</v>
          </cell>
          <cell r="Q1120">
            <v>1783888</v>
          </cell>
          <cell r="R1120" t="str">
            <v>Budget:</v>
          </cell>
          <cell r="S1120">
            <v>3085173</v>
          </cell>
          <cell r="T1120" t="str">
            <v>Budget:</v>
          </cell>
          <cell r="U1120">
            <v>239322</v>
          </cell>
          <cell r="V1120">
            <v>471573</v>
          </cell>
          <cell r="W1120">
            <v>687143</v>
          </cell>
          <cell r="X1120">
            <v>933986</v>
          </cell>
          <cell r="Y1120">
            <v>1185876</v>
          </cell>
          <cell r="Z1120">
            <v>1465385</v>
          </cell>
          <cell r="AA1120">
            <v>1783887</v>
          </cell>
          <cell r="AB1120">
            <v>2106881</v>
          </cell>
          <cell r="AC1120">
            <v>2374946</v>
          </cell>
          <cell r="AD1120">
            <v>2605615</v>
          </cell>
          <cell r="AE1120">
            <v>2836284</v>
          </cell>
        </row>
        <row r="1121">
          <cell r="A1121" t="str">
            <v>SOUTH CENTRAL REGIONActual:D7203</v>
          </cell>
          <cell r="B1121" t="str">
            <v xml:space="preserve"> </v>
          </cell>
          <cell r="D1121" t="str">
            <v>Actual:</v>
          </cell>
          <cell r="E1121">
            <v>324373</v>
          </cell>
          <cell r="F1121">
            <v>318864</v>
          </cell>
          <cell r="G1121">
            <v>255716</v>
          </cell>
          <cell r="H1121">
            <v>252490</v>
          </cell>
          <cell r="I1121">
            <v>210042</v>
          </cell>
          <cell r="J1121">
            <v>259891</v>
          </cell>
          <cell r="K1121">
            <v>673324</v>
          </cell>
          <cell r="L1121">
            <v>2243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2294700</v>
          </cell>
          <cell r="R1121" t="str">
            <v>Projection:</v>
          </cell>
          <cell r="S1121">
            <v>3085173</v>
          </cell>
          <cell r="T1121" t="str">
            <v>Actual:</v>
          </cell>
          <cell r="U1121">
            <v>324373</v>
          </cell>
          <cell r="V1121">
            <v>643237</v>
          </cell>
          <cell r="W1121">
            <v>898953</v>
          </cell>
          <cell r="X1121">
            <v>1151443</v>
          </cell>
          <cell r="Y1121">
            <v>1361485</v>
          </cell>
          <cell r="Z1121">
            <v>1621376</v>
          </cell>
          <cell r="AA1121">
            <v>2294700</v>
          </cell>
          <cell r="AB1121">
            <v>2296943</v>
          </cell>
          <cell r="AC1121">
            <v>2296943</v>
          </cell>
          <cell r="AD1121">
            <v>2296943</v>
          </cell>
          <cell r="AE1121">
            <v>2296943</v>
          </cell>
        </row>
        <row r="1122">
          <cell r="A1122" t="str">
            <v>SOUTH CENTRAL REGIONVariance: Fav/(Unfav)</v>
          </cell>
          <cell r="D1122" t="str">
            <v>Variance: Fav/(Unfav)</v>
          </cell>
          <cell r="E1122">
            <v>-85051</v>
          </cell>
          <cell r="F1122">
            <v>-86613</v>
          </cell>
          <cell r="G1122">
            <v>-40146</v>
          </cell>
          <cell r="H1122">
            <v>-5647</v>
          </cell>
          <cell r="I1122">
            <v>41849</v>
          </cell>
          <cell r="J1122">
            <v>19618</v>
          </cell>
          <cell r="K1122">
            <v>-354822</v>
          </cell>
          <cell r="L1122">
            <v>320751</v>
          </cell>
          <cell r="M1122">
            <v>268065</v>
          </cell>
          <cell r="N1122">
            <v>230669</v>
          </cell>
          <cell r="O1122">
            <v>230669</v>
          </cell>
          <cell r="P1122">
            <v>248889</v>
          </cell>
          <cell r="Q1122">
            <v>-510812</v>
          </cell>
          <cell r="R1122" t="str">
            <v>Variance: Fav/(Unfav)</v>
          </cell>
          <cell r="S1122">
            <v>0</v>
          </cell>
          <cell r="T1122" t="str">
            <v>Variance: Fav/(Unfav)</v>
          </cell>
          <cell r="U1122">
            <v>-85051</v>
          </cell>
          <cell r="V1122">
            <v>-171664</v>
          </cell>
          <cell r="W1122">
            <v>-211810</v>
          </cell>
          <cell r="X1122">
            <v>-217457</v>
          </cell>
          <cell r="Y1122">
            <v>-175608</v>
          </cell>
          <cell r="Z1122">
            <v>-155990</v>
          </cell>
          <cell r="AA1122">
            <v>-510812</v>
          </cell>
          <cell r="AB1122">
            <v>-190061</v>
          </cell>
          <cell r="AC1122">
            <v>78004</v>
          </cell>
          <cell r="AD1122">
            <v>308673</v>
          </cell>
          <cell r="AE1122">
            <v>539342</v>
          </cell>
        </row>
        <row r="1123">
          <cell r="A1123" t="str">
            <v>NORTH COASTAL REGIONBudget:D7203</v>
          </cell>
          <cell r="B1123" t="str">
            <v>NORTH COASTAL REGION</v>
          </cell>
          <cell r="D1123" t="str">
            <v>Budget:</v>
          </cell>
          <cell r="E1123">
            <v>96350</v>
          </cell>
          <cell r="F1123">
            <v>96350</v>
          </cell>
          <cell r="G1123">
            <v>99171</v>
          </cell>
          <cell r="H1123">
            <v>96350</v>
          </cell>
          <cell r="I1123">
            <v>228312</v>
          </cell>
          <cell r="J1123">
            <v>321957</v>
          </cell>
          <cell r="K1123">
            <v>396277</v>
          </cell>
          <cell r="L1123">
            <v>460280</v>
          </cell>
          <cell r="M1123">
            <v>313762</v>
          </cell>
          <cell r="N1123">
            <v>93525</v>
          </cell>
          <cell r="O1123">
            <v>114254</v>
          </cell>
          <cell r="P1123">
            <v>117826</v>
          </cell>
          <cell r="Q1123">
            <v>1334765</v>
          </cell>
          <cell r="R1123" t="str">
            <v>Budget:</v>
          </cell>
          <cell r="S1123">
            <v>2434412</v>
          </cell>
          <cell r="T1123" t="str">
            <v>Budget:</v>
          </cell>
          <cell r="U1123">
            <v>96350</v>
          </cell>
          <cell r="V1123">
            <v>192700</v>
          </cell>
          <cell r="W1123">
            <v>291871</v>
          </cell>
          <cell r="X1123">
            <v>388221</v>
          </cell>
          <cell r="Y1123">
            <v>616533</v>
          </cell>
          <cell r="Z1123">
            <v>938490</v>
          </cell>
          <cell r="AA1123">
            <v>1334767</v>
          </cell>
          <cell r="AB1123">
            <v>1795047</v>
          </cell>
          <cell r="AC1123">
            <v>2108809</v>
          </cell>
          <cell r="AD1123">
            <v>2202334</v>
          </cell>
          <cell r="AE1123">
            <v>2316588</v>
          </cell>
        </row>
        <row r="1124">
          <cell r="A1124" t="str">
            <v>NORTH COASTAL REGIONActual:D7203</v>
          </cell>
          <cell r="B1124" t="str">
            <v xml:space="preserve"> </v>
          </cell>
          <cell r="D1124" t="str">
            <v>Actual:</v>
          </cell>
          <cell r="E1124">
            <v>161524</v>
          </cell>
          <cell r="F1124">
            <v>135608</v>
          </cell>
          <cell r="G1124">
            <v>159073</v>
          </cell>
          <cell r="H1124">
            <v>169596</v>
          </cell>
          <cell r="I1124">
            <v>160853</v>
          </cell>
          <cell r="J1124">
            <v>259415</v>
          </cell>
          <cell r="K1124">
            <v>587197</v>
          </cell>
          <cell r="L1124">
            <v>1225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1633266</v>
          </cell>
          <cell r="R1124" t="str">
            <v>Projection:</v>
          </cell>
          <cell r="S1124">
            <v>2434412</v>
          </cell>
          <cell r="T1124" t="str">
            <v>Actual:</v>
          </cell>
          <cell r="U1124">
            <v>161524</v>
          </cell>
          <cell r="V1124">
            <v>297132</v>
          </cell>
          <cell r="W1124">
            <v>456205</v>
          </cell>
          <cell r="X1124">
            <v>625801</v>
          </cell>
          <cell r="Y1124">
            <v>786654</v>
          </cell>
          <cell r="Z1124">
            <v>1046069</v>
          </cell>
          <cell r="AA1124">
            <v>1633266</v>
          </cell>
          <cell r="AB1124">
            <v>1634491</v>
          </cell>
          <cell r="AC1124">
            <v>1634491</v>
          </cell>
          <cell r="AD1124">
            <v>1634491</v>
          </cell>
          <cell r="AE1124">
            <v>1634491</v>
          </cell>
        </row>
        <row r="1125">
          <cell r="A1125" t="str">
            <v>NORTH COASTAL REGIONVariance: Fav/(Unfav)</v>
          </cell>
          <cell r="D1125" t="str">
            <v>Variance: Fav/(Unfav)</v>
          </cell>
          <cell r="E1125">
            <v>-65174</v>
          </cell>
          <cell r="F1125">
            <v>-39258</v>
          </cell>
          <cell r="G1125">
            <v>-59902</v>
          </cell>
          <cell r="H1125">
            <v>-73247</v>
          </cell>
          <cell r="I1125">
            <v>67459</v>
          </cell>
          <cell r="J1125">
            <v>62542</v>
          </cell>
          <cell r="K1125">
            <v>-190920</v>
          </cell>
          <cell r="L1125">
            <v>459055</v>
          </cell>
          <cell r="M1125">
            <v>313762</v>
          </cell>
          <cell r="N1125">
            <v>93525</v>
          </cell>
          <cell r="O1125">
            <v>114254</v>
          </cell>
          <cell r="P1125">
            <v>117826</v>
          </cell>
          <cell r="Q1125">
            <v>-298501</v>
          </cell>
          <cell r="R1125" t="str">
            <v>Variance: Fav/(Unfav)</v>
          </cell>
          <cell r="S1125">
            <v>0</v>
          </cell>
          <cell r="T1125" t="str">
            <v>Variance: Fav/(Unfav)</v>
          </cell>
          <cell r="U1125">
            <v>-65174</v>
          </cell>
          <cell r="V1125">
            <v>-104432</v>
          </cell>
          <cell r="W1125">
            <v>-164334</v>
          </cell>
          <cell r="X1125">
            <v>-237581</v>
          </cell>
          <cell r="Y1125">
            <v>-170122</v>
          </cell>
          <cell r="Z1125">
            <v>-107580</v>
          </cell>
          <cell r="AA1125">
            <v>-298500</v>
          </cell>
          <cell r="AB1125">
            <v>160555</v>
          </cell>
          <cell r="AC1125">
            <v>474317</v>
          </cell>
          <cell r="AD1125">
            <v>567842</v>
          </cell>
          <cell r="AE1125">
            <v>682096</v>
          </cell>
        </row>
        <row r="1126">
          <cell r="A1126" t="str">
            <v>SOUTH COASTAL REGIONBudget:D7203</v>
          </cell>
          <cell r="B1126" t="str">
            <v>SOUTH COASTAL REGION</v>
          </cell>
          <cell r="D1126" t="str">
            <v>Budget:</v>
          </cell>
          <cell r="E1126">
            <v>198714</v>
          </cell>
          <cell r="F1126">
            <v>198714</v>
          </cell>
          <cell r="G1126">
            <v>198714</v>
          </cell>
          <cell r="H1126">
            <v>275392</v>
          </cell>
          <cell r="I1126">
            <v>341818</v>
          </cell>
          <cell r="J1126">
            <v>397707</v>
          </cell>
          <cell r="K1126">
            <v>530279</v>
          </cell>
          <cell r="L1126">
            <v>624505</v>
          </cell>
          <cell r="M1126">
            <v>512726</v>
          </cell>
          <cell r="N1126">
            <v>198714</v>
          </cell>
          <cell r="O1126">
            <v>355578</v>
          </cell>
          <cell r="P1126">
            <v>352067</v>
          </cell>
          <cell r="Q1126">
            <v>2141338</v>
          </cell>
          <cell r="R1126" t="str">
            <v>Budget:</v>
          </cell>
          <cell r="S1126">
            <v>4184927</v>
          </cell>
          <cell r="T1126" t="str">
            <v>Budget:</v>
          </cell>
          <cell r="U1126">
            <v>198714</v>
          </cell>
          <cell r="V1126">
            <v>397428</v>
          </cell>
          <cell r="W1126">
            <v>596142</v>
          </cell>
          <cell r="X1126">
            <v>871534</v>
          </cell>
          <cell r="Y1126">
            <v>1213352</v>
          </cell>
          <cell r="Z1126">
            <v>1611059</v>
          </cell>
          <cell r="AA1126">
            <v>2141338</v>
          </cell>
          <cell r="AB1126">
            <v>2765843</v>
          </cell>
          <cell r="AC1126">
            <v>3278569</v>
          </cell>
          <cell r="AD1126">
            <v>3477283</v>
          </cell>
          <cell r="AE1126">
            <v>3832861</v>
          </cell>
        </row>
        <row r="1127">
          <cell r="A1127" t="str">
            <v>SOUTH COASTAL REGIONActual:D7203</v>
          </cell>
          <cell r="B1127" t="str">
            <v xml:space="preserve"> </v>
          </cell>
          <cell r="D1127" t="str">
            <v>Actual:</v>
          </cell>
          <cell r="E1127">
            <v>246965</v>
          </cell>
          <cell r="F1127">
            <v>257921</v>
          </cell>
          <cell r="G1127">
            <v>278404</v>
          </cell>
          <cell r="H1127">
            <v>451309</v>
          </cell>
          <cell r="I1127">
            <v>291216</v>
          </cell>
          <cell r="J1127">
            <v>353257</v>
          </cell>
          <cell r="K1127">
            <v>821194</v>
          </cell>
          <cell r="L1127">
            <v>874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2700266</v>
          </cell>
          <cell r="R1127" t="str">
            <v>Projection:</v>
          </cell>
          <cell r="S1127">
            <v>4884927</v>
          </cell>
          <cell r="T1127" t="str">
            <v>Actual:</v>
          </cell>
          <cell r="U1127">
            <v>246965</v>
          </cell>
          <cell r="V1127">
            <v>504886</v>
          </cell>
          <cell r="W1127">
            <v>783290</v>
          </cell>
          <cell r="X1127">
            <v>1234599</v>
          </cell>
          <cell r="Y1127">
            <v>1525815</v>
          </cell>
          <cell r="Z1127">
            <v>1879072</v>
          </cell>
          <cell r="AA1127">
            <v>2700266</v>
          </cell>
          <cell r="AB1127">
            <v>2701140</v>
          </cell>
          <cell r="AC1127">
            <v>2701140</v>
          </cell>
          <cell r="AD1127">
            <v>2701140</v>
          </cell>
          <cell r="AE1127">
            <v>2701140</v>
          </cell>
        </row>
        <row r="1128">
          <cell r="A1128" t="str">
            <v>SOUTH COASTAL REGIONVariance: Fav/(Unfav)</v>
          </cell>
          <cell r="D1128" t="str">
            <v>Variance: Fav/(Unfav)</v>
          </cell>
          <cell r="E1128">
            <v>-48251</v>
          </cell>
          <cell r="F1128">
            <v>-59206</v>
          </cell>
          <cell r="G1128">
            <v>-79690</v>
          </cell>
          <cell r="H1128">
            <v>-175917</v>
          </cell>
          <cell r="I1128">
            <v>50601</v>
          </cell>
          <cell r="J1128">
            <v>44450</v>
          </cell>
          <cell r="K1128">
            <v>-290915</v>
          </cell>
          <cell r="L1128">
            <v>623631</v>
          </cell>
          <cell r="M1128">
            <v>512726</v>
          </cell>
          <cell r="N1128">
            <v>198714</v>
          </cell>
          <cell r="O1128">
            <v>355578</v>
          </cell>
          <cell r="P1128">
            <v>352067</v>
          </cell>
          <cell r="Q1128">
            <v>-558928</v>
          </cell>
          <cell r="R1128" t="str">
            <v>Variance: Fav/(Unfav)</v>
          </cell>
          <cell r="S1128">
            <v>-700000</v>
          </cell>
          <cell r="T1128" t="str">
            <v>Variance: Fav/(Unfav)</v>
          </cell>
          <cell r="U1128">
            <v>-48251</v>
          </cell>
          <cell r="V1128">
            <v>-107457</v>
          </cell>
          <cell r="W1128">
            <v>-187147</v>
          </cell>
          <cell r="X1128">
            <v>-363064</v>
          </cell>
          <cell r="Y1128">
            <v>-312463</v>
          </cell>
          <cell r="Z1128">
            <v>-268013</v>
          </cell>
          <cell r="AA1128">
            <v>-558928</v>
          </cell>
          <cell r="AB1128">
            <v>64703</v>
          </cell>
          <cell r="AC1128">
            <v>577429</v>
          </cell>
          <cell r="AD1128">
            <v>776143</v>
          </cell>
          <cell r="AE1128">
            <v>1131721</v>
          </cell>
        </row>
        <row r="1129">
          <cell r="A1129" t="str">
            <v>Budget:</v>
          </cell>
          <cell r="C1129" t="str">
            <v>D7203</v>
          </cell>
          <cell r="D1129" t="str">
            <v>Budget:</v>
          </cell>
          <cell r="E1129">
            <v>870536</v>
          </cell>
          <cell r="F1129">
            <v>863465</v>
          </cell>
          <cell r="G1129">
            <v>865199</v>
          </cell>
          <cell r="H1129">
            <v>954752</v>
          </cell>
          <cell r="I1129">
            <v>1220569</v>
          </cell>
          <cell r="J1129">
            <v>1496466</v>
          </cell>
          <cell r="K1129">
            <v>1721705</v>
          </cell>
          <cell r="L1129">
            <v>1837517</v>
          </cell>
          <cell r="M1129">
            <v>1548520</v>
          </cell>
          <cell r="N1129">
            <v>843479</v>
          </cell>
          <cell r="O1129">
            <v>1052262</v>
          </cell>
          <cell r="P1129">
            <v>1159073</v>
          </cell>
          <cell r="Q1129">
            <v>7992693</v>
          </cell>
          <cell r="S1129">
            <v>14433544</v>
          </cell>
          <cell r="T1129" t="str">
            <v>Budget:</v>
          </cell>
          <cell r="U1129">
            <v>870536</v>
          </cell>
          <cell r="V1129">
            <v>1734001</v>
          </cell>
          <cell r="W1129">
            <v>2599200</v>
          </cell>
          <cell r="X1129">
            <v>3553952</v>
          </cell>
          <cell r="Y1129">
            <v>4774521</v>
          </cell>
          <cell r="Z1129">
            <v>6270987</v>
          </cell>
          <cell r="AA1129">
            <v>7992692</v>
          </cell>
          <cell r="AB1129">
            <v>9830209</v>
          </cell>
          <cell r="AC1129">
            <v>11378729</v>
          </cell>
          <cell r="AD1129">
            <v>12222208</v>
          </cell>
          <cell r="AE1129">
            <v>13274470</v>
          </cell>
        </row>
        <row r="1130">
          <cell r="A1130" t="str">
            <v>Actual:</v>
          </cell>
          <cell r="D1130" t="str">
            <v>Actual:</v>
          </cell>
          <cell r="E1130">
            <v>1009340</v>
          </cell>
          <cell r="F1130">
            <v>987105</v>
          </cell>
          <cell r="G1130">
            <v>965405</v>
          </cell>
          <cell r="H1130">
            <v>1296093</v>
          </cell>
          <cell r="I1130">
            <v>1028893</v>
          </cell>
          <cell r="J1130">
            <v>1308393</v>
          </cell>
          <cell r="K1130">
            <v>3141767</v>
          </cell>
          <cell r="L1130">
            <v>22825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9736997</v>
          </cell>
          <cell r="S1130">
            <v>15133544</v>
          </cell>
          <cell r="T1130" t="str">
            <v>Actual:</v>
          </cell>
          <cell r="U1130">
            <v>1009340</v>
          </cell>
          <cell r="V1130">
            <v>1996445</v>
          </cell>
          <cell r="W1130">
            <v>2961850</v>
          </cell>
          <cell r="X1130">
            <v>4257943</v>
          </cell>
          <cell r="Y1130">
            <v>5286836</v>
          </cell>
          <cell r="Z1130">
            <v>6595229</v>
          </cell>
          <cell r="AA1130">
            <v>9736996</v>
          </cell>
          <cell r="AB1130">
            <v>9759821</v>
          </cell>
          <cell r="AC1130">
            <v>9759821</v>
          </cell>
          <cell r="AD1130">
            <v>9759821</v>
          </cell>
          <cell r="AE1130">
            <v>9759821</v>
          </cell>
        </row>
        <row r="1131">
          <cell r="A1131" t="str">
            <v>Variance:  Fav/(Unfav)</v>
          </cell>
          <cell r="C1131" t="str">
            <v xml:space="preserve"> </v>
          </cell>
          <cell r="D1131" t="str">
            <v>Variance:  Fav/(Unfav)</v>
          </cell>
          <cell r="E1131">
            <v>-138805</v>
          </cell>
          <cell r="F1131">
            <v>-123640</v>
          </cell>
          <cell r="G1131">
            <v>-100206</v>
          </cell>
          <cell r="H1131">
            <v>-341340</v>
          </cell>
          <cell r="I1131">
            <v>191676</v>
          </cell>
          <cell r="J1131">
            <v>188073</v>
          </cell>
          <cell r="K1131">
            <v>-1420062</v>
          </cell>
          <cell r="L1131">
            <v>1814692</v>
          </cell>
          <cell r="M1131">
            <v>1548520</v>
          </cell>
          <cell r="N1131">
            <v>843479</v>
          </cell>
          <cell r="O1131">
            <v>1052262</v>
          </cell>
          <cell r="P1131">
            <v>1159073</v>
          </cell>
          <cell r="Q1131">
            <v>-1744304</v>
          </cell>
          <cell r="S1131">
            <v>-699999.96</v>
          </cell>
          <cell r="T1131" t="str">
            <v>Variance: Fav/(Unfav)</v>
          </cell>
          <cell r="U1131">
            <v>-138805</v>
          </cell>
          <cell r="V1131">
            <v>-262445</v>
          </cell>
          <cell r="W1131">
            <v>-362651</v>
          </cell>
          <cell r="X1131">
            <v>-703991</v>
          </cell>
          <cell r="Y1131">
            <v>-512315</v>
          </cell>
          <cell r="Z1131">
            <v>-324242</v>
          </cell>
          <cell r="AA1131">
            <v>-1744304</v>
          </cell>
          <cell r="AB1131">
            <v>70388</v>
          </cell>
          <cell r="AC1131">
            <v>1618908</v>
          </cell>
          <cell r="AD1131">
            <v>2462387</v>
          </cell>
          <cell r="AE1131">
            <v>3514649</v>
          </cell>
        </row>
        <row r="1133">
          <cell r="A1133" t="str">
            <v>NORTH CENTRAL REGIONBudget:D7204</v>
          </cell>
          <cell r="B1133" t="str">
            <v>NORTH CENTRAL REGION</v>
          </cell>
          <cell r="C1133" t="str">
            <v>D7204</v>
          </cell>
          <cell r="D1133" t="str">
            <v>Budget:</v>
          </cell>
          <cell r="E1133">
            <v>183581</v>
          </cell>
          <cell r="F1133">
            <v>183581</v>
          </cell>
          <cell r="G1133">
            <v>193371</v>
          </cell>
          <cell r="H1133">
            <v>183581</v>
          </cell>
          <cell r="I1133">
            <v>222750</v>
          </cell>
          <cell r="J1133">
            <v>281500</v>
          </cell>
          <cell r="K1133">
            <v>254978</v>
          </cell>
          <cell r="L1133">
            <v>242330</v>
          </cell>
          <cell r="M1133">
            <v>257541</v>
          </cell>
          <cell r="N1133">
            <v>173789</v>
          </cell>
          <cell r="O1133">
            <v>193371</v>
          </cell>
          <cell r="P1133">
            <v>235395</v>
          </cell>
          <cell r="Q1133">
            <v>1503340</v>
          </cell>
          <cell r="R1133" t="str">
            <v>Budget:</v>
          </cell>
          <cell r="S1133">
            <v>2605766</v>
          </cell>
          <cell r="T1133" t="str">
            <v>Budget:</v>
          </cell>
          <cell r="U1133">
            <v>183581</v>
          </cell>
          <cell r="V1133">
            <v>367162</v>
          </cell>
          <cell r="W1133">
            <v>560533</v>
          </cell>
          <cell r="X1133">
            <v>744114</v>
          </cell>
          <cell r="Y1133">
            <v>966864</v>
          </cell>
          <cell r="Z1133">
            <v>1248364</v>
          </cell>
          <cell r="AA1133">
            <v>1503342</v>
          </cell>
          <cell r="AB1133">
            <v>1745672</v>
          </cell>
          <cell r="AC1133">
            <v>2003213</v>
          </cell>
          <cell r="AD1133">
            <v>2177002</v>
          </cell>
          <cell r="AE1133">
            <v>2370373</v>
          </cell>
        </row>
        <row r="1134">
          <cell r="A1134" t="str">
            <v>NORTH CENTRAL REGIONActual:D7204</v>
          </cell>
          <cell r="B1134" t="str">
            <v xml:space="preserve"> </v>
          </cell>
          <cell r="D1134" t="str">
            <v>Actual:</v>
          </cell>
          <cell r="E1134">
            <v>216273</v>
          </cell>
          <cell r="F1134">
            <v>176077</v>
          </cell>
          <cell r="G1134">
            <v>199134</v>
          </cell>
          <cell r="H1134">
            <v>164941</v>
          </cell>
          <cell r="I1134">
            <v>194400</v>
          </cell>
          <cell r="J1134">
            <v>249455</v>
          </cell>
          <cell r="K1134">
            <v>325150</v>
          </cell>
          <cell r="L1134">
            <v>703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1525430</v>
          </cell>
          <cell r="R1134" t="str">
            <v>Projection:</v>
          </cell>
          <cell r="S1134">
            <v>2605766</v>
          </cell>
          <cell r="T1134" t="str">
            <v>Actual:</v>
          </cell>
          <cell r="U1134">
            <v>216273</v>
          </cell>
          <cell r="V1134">
            <v>392350</v>
          </cell>
          <cell r="W1134">
            <v>591484</v>
          </cell>
          <cell r="X1134">
            <v>756425</v>
          </cell>
          <cell r="Y1134">
            <v>950825</v>
          </cell>
          <cell r="Z1134">
            <v>1200280</v>
          </cell>
          <cell r="AA1134">
            <v>1525430</v>
          </cell>
          <cell r="AB1134">
            <v>1526133</v>
          </cell>
          <cell r="AC1134">
            <v>1526133</v>
          </cell>
          <cell r="AD1134">
            <v>1526133</v>
          </cell>
          <cell r="AE1134">
            <v>1526133</v>
          </cell>
        </row>
        <row r="1135">
          <cell r="A1135" t="str">
            <v>NORTH CENTRAL REGIONVariance: Fav/(Unfav)</v>
          </cell>
          <cell r="D1135" t="str">
            <v>Variance: Fav/(Unfav)</v>
          </cell>
          <cell r="E1135">
            <v>-32692</v>
          </cell>
          <cell r="F1135">
            <v>7504</v>
          </cell>
          <cell r="G1135">
            <v>-5763</v>
          </cell>
          <cell r="H1135">
            <v>18640</v>
          </cell>
          <cell r="I1135">
            <v>28349</v>
          </cell>
          <cell r="J1135">
            <v>32045</v>
          </cell>
          <cell r="K1135">
            <v>-70172</v>
          </cell>
          <cell r="L1135">
            <v>241627</v>
          </cell>
          <cell r="M1135">
            <v>257541</v>
          </cell>
          <cell r="N1135">
            <v>173789</v>
          </cell>
          <cell r="O1135">
            <v>193371</v>
          </cell>
          <cell r="P1135">
            <v>235395</v>
          </cell>
          <cell r="Q1135">
            <v>-22090</v>
          </cell>
          <cell r="R1135" t="str">
            <v>Variance: Fav/(Unfav)</v>
          </cell>
          <cell r="S1135">
            <v>0</v>
          </cell>
          <cell r="T1135" t="str">
            <v>Variance: Fav/(Unfav)</v>
          </cell>
          <cell r="U1135">
            <v>-32692</v>
          </cell>
          <cell r="V1135">
            <v>-25188</v>
          </cell>
          <cell r="W1135">
            <v>-30951</v>
          </cell>
          <cell r="X1135">
            <v>-12311</v>
          </cell>
          <cell r="Y1135">
            <v>16038</v>
          </cell>
          <cell r="Z1135">
            <v>48083</v>
          </cell>
          <cell r="AA1135">
            <v>-22089</v>
          </cell>
          <cell r="AB1135">
            <v>219538</v>
          </cell>
          <cell r="AC1135">
            <v>477079</v>
          </cell>
          <cell r="AD1135">
            <v>650868</v>
          </cell>
          <cell r="AE1135">
            <v>844239</v>
          </cell>
        </row>
        <row r="1136">
          <cell r="A1136" t="str">
            <v>SOUTH CENTRAL REGIONBudget:D7204</v>
          </cell>
          <cell r="B1136" t="str">
            <v>SOUTH CENTRAL REGION</v>
          </cell>
          <cell r="D1136" t="str">
            <v>Budget:</v>
          </cell>
          <cell r="E1136">
            <v>183148</v>
          </cell>
          <cell r="F1136">
            <v>175633</v>
          </cell>
          <cell r="G1136">
            <v>158868</v>
          </cell>
          <cell r="H1136">
            <v>190975</v>
          </cell>
          <cell r="I1136">
            <v>194415</v>
          </cell>
          <cell r="J1136">
            <v>215931</v>
          </cell>
          <cell r="K1136">
            <v>241749</v>
          </cell>
          <cell r="L1136">
            <v>253654</v>
          </cell>
          <cell r="M1136">
            <v>213528</v>
          </cell>
          <cell r="N1136">
            <v>171857</v>
          </cell>
          <cell r="O1136">
            <v>171857</v>
          </cell>
          <cell r="P1136">
            <v>180820</v>
          </cell>
          <cell r="Q1136">
            <v>1360719</v>
          </cell>
          <cell r="R1136" t="str">
            <v>Budget:</v>
          </cell>
          <cell r="S1136">
            <v>2352435</v>
          </cell>
          <cell r="T1136" t="str">
            <v>Budget:</v>
          </cell>
          <cell r="U1136">
            <v>183148</v>
          </cell>
          <cell r="V1136">
            <v>358781</v>
          </cell>
          <cell r="W1136">
            <v>517649</v>
          </cell>
          <cell r="X1136">
            <v>708624</v>
          </cell>
          <cell r="Y1136">
            <v>903039</v>
          </cell>
          <cell r="Z1136">
            <v>1118970</v>
          </cell>
          <cell r="AA1136">
            <v>1360719</v>
          </cell>
          <cell r="AB1136">
            <v>1614373</v>
          </cell>
          <cell r="AC1136">
            <v>1827901</v>
          </cell>
          <cell r="AD1136">
            <v>1999758</v>
          </cell>
          <cell r="AE1136">
            <v>2171615</v>
          </cell>
        </row>
        <row r="1137">
          <cell r="A1137" t="str">
            <v>SOUTH CENTRAL REGIONActual:D7204</v>
          </cell>
          <cell r="B1137" t="str">
            <v xml:space="preserve"> </v>
          </cell>
          <cell r="D1137" t="str">
            <v>Actual:</v>
          </cell>
          <cell r="E1137">
            <v>197457</v>
          </cell>
          <cell r="F1137">
            <v>236538</v>
          </cell>
          <cell r="G1137">
            <v>265465</v>
          </cell>
          <cell r="H1137">
            <v>241841</v>
          </cell>
          <cell r="I1137">
            <v>214794</v>
          </cell>
          <cell r="J1137">
            <v>200104</v>
          </cell>
          <cell r="K1137">
            <v>325003</v>
          </cell>
          <cell r="L1137">
            <v>549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1681202</v>
          </cell>
          <cell r="R1137" t="str">
            <v>Projection:</v>
          </cell>
          <cell r="S1137">
            <v>2352435</v>
          </cell>
          <cell r="T1137" t="str">
            <v>Actual:</v>
          </cell>
          <cell r="U1137">
            <v>197457</v>
          </cell>
          <cell r="V1137">
            <v>433995</v>
          </cell>
          <cell r="W1137">
            <v>699460</v>
          </cell>
          <cell r="X1137">
            <v>941301</v>
          </cell>
          <cell r="Y1137">
            <v>1156095</v>
          </cell>
          <cell r="Z1137">
            <v>1356199</v>
          </cell>
          <cell r="AA1137">
            <v>1681202</v>
          </cell>
          <cell r="AB1137">
            <v>1681751</v>
          </cell>
          <cell r="AC1137">
            <v>1681751</v>
          </cell>
          <cell r="AD1137">
            <v>1681751</v>
          </cell>
          <cell r="AE1137">
            <v>1681751</v>
          </cell>
        </row>
        <row r="1138">
          <cell r="A1138" t="str">
            <v>SOUTH CENTRAL REGIONVariance: Fav/(Unfav)</v>
          </cell>
          <cell r="D1138" t="str">
            <v>Variance: Fav/(Unfav)</v>
          </cell>
          <cell r="E1138">
            <v>-14309</v>
          </cell>
          <cell r="F1138">
            <v>-60905</v>
          </cell>
          <cell r="G1138">
            <v>-106597</v>
          </cell>
          <cell r="H1138">
            <v>-50866</v>
          </cell>
          <cell r="I1138">
            <v>-20379</v>
          </cell>
          <cell r="J1138">
            <v>15827</v>
          </cell>
          <cell r="K1138">
            <v>-83254</v>
          </cell>
          <cell r="L1138">
            <v>253105</v>
          </cell>
          <cell r="M1138">
            <v>213528</v>
          </cell>
          <cell r="N1138">
            <v>171857</v>
          </cell>
          <cell r="O1138">
            <v>171857</v>
          </cell>
          <cell r="P1138">
            <v>180820</v>
          </cell>
          <cell r="Q1138">
            <v>-320483</v>
          </cell>
          <cell r="R1138" t="str">
            <v>Variance: Fav/(Unfav)</v>
          </cell>
          <cell r="S1138">
            <v>0</v>
          </cell>
          <cell r="T1138" t="str">
            <v>Variance: Fav/(Unfav)</v>
          </cell>
          <cell r="U1138">
            <v>-14309</v>
          </cell>
          <cell r="V1138">
            <v>-75214</v>
          </cell>
          <cell r="W1138">
            <v>-181811</v>
          </cell>
          <cell r="X1138">
            <v>-232677</v>
          </cell>
          <cell r="Y1138">
            <v>-253056</v>
          </cell>
          <cell r="Z1138">
            <v>-237229</v>
          </cell>
          <cell r="AA1138">
            <v>-320483</v>
          </cell>
          <cell r="AB1138">
            <v>-67378</v>
          </cell>
          <cell r="AC1138">
            <v>146150</v>
          </cell>
          <cell r="AD1138">
            <v>318007</v>
          </cell>
          <cell r="AE1138">
            <v>489864</v>
          </cell>
        </row>
        <row r="1139">
          <cell r="A1139" t="str">
            <v>NORTH COASTAL REGIONBudget:D7204</v>
          </cell>
          <cell r="B1139" t="str">
            <v>NORTH COASTAL REGION</v>
          </cell>
          <cell r="D1139" t="str">
            <v>Budget:</v>
          </cell>
          <cell r="E1139">
            <v>30047</v>
          </cell>
          <cell r="F1139">
            <v>30047</v>
          </cell>
          <cell r="G1139">
            <v>31179</v>
          </cell>
          <cell r="H1139">
            <v>30047</v>
          </cell>
          <cell r="I1139">
            <v>57923</v>
          </cell>
          <cell r="J1139">
            <v>79306</v>
          </cell>
          <cell r="K1139">
            <v>92313</v>
          </cell>
          <cell r="L1139">
            <v>103967</v>
          </cell>
          <cell r="M1139">
            <v>76537</v>
          </cell>
          <cell r="N1139">
            <v>28916</v>
          </cell>
          <cell r="O1139">
            <v>34097</v>
          </cell>
          <cell r="P1139">
            <v>37514</v>
          </cell>
          <cell r="Q1139">
            <v>350864</v>
          </cell>
          <cell r="R1139" t="str">
            <v>Budget:</v>
          </cell>
          <cell r="S1139">
            <v>631896</v>
          </cell>
          <cell r="T1139" t="str">
            <v>Budget:</v>
          </cell>
          <cell r="U1139">
            <v>30047</v>
          </cell>
          <cell r="V1139">
            <v>60094</v>
          </cell>
          <cell r="W1139">
            <v>91273</v>
          </cell>
          <cell r="X1139">
            <v>121320</v>
          </cell>
          <cell r="Y1139">
            <v>179243</v>
          </cell>
          <cell r="Z1139">
            <v>258549</v>
          </cell>
          <cell r="AA1139">
            <v>350862</v>
          </cell>
          <cell r="AB1139">
            <v>454829</v>
          </cell>
          <cell r="AC1139">
            <v>531366</v>
          </cell>
          <cell r="AD1139">
            <v>560282</v>
          </cell>
          <cell r="AE1139">
            <v>594379</v>
          </cell>
        </row>
        <row r="1140">
          <cell r="A1140" t="str">
            <v>NORTH COASTAL REGIONActual:D7204</v>
          </cell>
          <cell r="B1140" t="str">
            <v xml:space="preserve"> </v>
          </cell>
          <cell r="D1140" t="str">
            <v>Actual:</v>
          </cell>
          <cell r="E1140">
            <v>54551</v>
          </cell>
          <cell r="F1140">
            <v>46442</v>
          </cell>
          <cell r="G1140">
            <v>56430</v>
          </cell>
          <cell r="H1140">
            <v>53482</v>
          </cell>
          <cell r="I1140">
            <v>48916</v>
          </cell>
          <cell r="J1140">
            <v>47011</v>
          </cell>
          <cell r="K1140">
            <v>83603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390435</v>
          </cell>
          <cell r="R1140" t="str">
            <v>Projection:</v>
          </cell>
          <cell r="S1140">
            <v>631896</v>
          </cell>
          <cell r="T1140" t="str">
            <v>Actual:</v>
          </cell>
          <cell r="U1140">
            <v>54551</v>
          </cell>
          <cell r="V1140">
            <v>100993</v>
          </cell>
          <cell r="W1140">
            <v>157423</v>
          </cell>
          <cell r="X1140">
            <v>210905</v>
          </cell>
          <cell r="Y1140">
            <v>259821</v>
          </cell>
          <cell r="Z1140">
            <v>306832</v>
          </cell>
          <cell r="AA1140">
            <v>390435</v>
          </cell>
          <cell r="AB1140">
            <v>390435</v>
          </cell>
          <cell r="AC1140">
            <v>390435</v>
          </cell>
          <cell r="AD1140">
            <v>390435</v>
          </cell>
          <cell r="AE1140">
            <v>390435</v>
          </cell>
        </row>
        <row r="1141">
          <cell r="A1141" t="str">
            <v>NORTH COASTAL REGIONVariance: Fav/(Unfav)</v>
          </cell>
          <cell r="D1141" t="str">
            <v>Variance: Fav/(Unfav)</v>
          </cell>
          <cell r="E1141">
            <v>-24504</v>
          </cell>
          <cell r="F1141">
            <v>-16395</v>
          </cell>
          <cell r="G1141">
            <v>-25251</v>
          </cell>
          <cell r="H1141">
            <v>-23435</v>
          </cell>
          <cell r="I1141">
            <v>9007</v>
          </cell>
          <cell r="J1141">
            <v>32295</v>
          </cell>
          <cell r="K1141">
            <v>8711</v>
          </cell>
          <cell r="L1141">
            <v>103967</v>
          </cell>
          <cell r="M1141">
            <v>76537</v>
          </cell>
          <cell r="N1141">
            <v>28916</v>
          </cell>
          <cell r="O1141">
            <v>34097</v>
          </cell>
          <cell r="P1141">
            <v>37514</v>
          </cell>
          <cell r="Q1141">
            <v>-39571</v>
          </cell>
          <cell r="R1141" t="str">
            <v>Variance: Fav/(Unfav)</v>
          </cell>
          <cell r="S1141">
            <v>0</v>
          </cell>
          <cell r="T1141" t="str">
            <v>Variance: Fav/(Unfav)</v>
          </cell>
          <cell r="U1141">
            <v>-24504</v>
          </cell>
          <cell r="V1141">
            <v>-40899</v>
          </cell>
          <cell r="W1141">
            <v>-66150</v>
          </cell>
          <cell r="X1141">
            <v>-89585</v>
          </cell>
          <cell r="Y1141">
            <v>-80578</v>
          </cell>
          <cell r="Z1141">
            <v>-48283</v>
          </cell>
          <cell r="AA1141">
            <v>-39572</v>
          </cell>
          <cell r="AB1141">
            <v>64395</v>
          </cell>
          <cell r="AC1141">
            <v>140932</v>
          </cell>
          <cell r="AD1141">
            <v>169848</v>
          </cell>
          <cell r="AE1141">
            <v>203945</v>
          </cell>
        </row>
        <row r="1142">
          <cell r="A1142" t="str">
            <v>SOUTH COASTAL REGIONBudget:D7204</v>
          </cell>
          <cell r="B1142" t="str">
            <v>SOUTH COASTAL REGION</v>
          </cell>
          <cell r="D1142" t="str">
            <v>Budget:</v>
          </cell>
          <cell r="E1142">
            <v>164096</v>
          </cell>
          <cell r="F1142">
            <v>164096</v>
          </cell>
          <cell r="G1142">
            <v>164096</v>
          </cell>
          <cell r="H1142">
            <v>229183</v>
          </cell>
          <cell r="I1142">
            <v>267205</v>
          </cell>
          <cell r="J1142">
            <v>303173</v>
          </cell>
          <cell r="K1142">
            <v>404233</v>
          </cell>
          <cell r="L1142">
            <v>472745</v>
          </cell>
          <cell r="M1142">
            <v>400810</v>
          </cell>
          <cell r="N1142">
            <v>164096</v>
          </cell>
          <cell r="O1142">
            <v>294958</v>
          </cell>
          <cell r="P1142">
            <v>294273</v>
          </cell>
          <cell r="Q1142">
            <v>1696083</v>
          </cell>
          <cell r="R1142" t="str">
            <v>Budget:</v>
          </cell>
          <cell r="S1142">
            <v>3322965</v>
          </cell>
          <cell r="T1142" t="str">
            <v>Budget:</v>
          </cell>
          <cell r="U1142">
            <v>164096</v>
          </cell>
          <cell r="V1142">
            <v>328192</v>
          </cell>
          <cell r="W1142">
            <v>492288</v>
          </cell>
          <cell r="X1142">
            <v>721471</v>
          </cell>
          <cell r="Y1142">
            <v>988676</v>
          </cell>
          <cell r="Z1142">
            <v>1291849</v>
          </cell>
          <cell r="AA1142">
            <v>1696082</v>
          </cell>
          <cell r="AB1142">
            <v>2168827</v>
          </cell>
          <cell r="AC1142">
            <v>2569637</v>
          </cell>
          <cell r="AD1142">
            <v>2733733</v>
          </cell>
          <cell r="AE1142">
            <v>3028691</v>
          </cell>
        </row>
        <row r="1143">
          <cell r="A1143" t="str">
            <v>SOUTH COASTAL REGIONActual:D7204</v>
          </cell>
          <cell r="B1143" t="str">
            <v xml:space="preserve"> </v>
          </cell>
          <cell r="D1143" t="str">
            <v>Actual:</v>
          </cell>
          <cell r="E1143">
            <v>264139</v>
          </cell>
          <cell r="F1143">
            <v>229066</v>
          </cell>
          <cell r="G1143">
            <v>272462</v>
          </cell>
          <cell r="H1143">
            <v>269398</v>
          </cell>
          <cell r="I1143">
            <v>352939</v>
          </cell>
          <cell r="J1143">
            <v>279078</v>
          </cell>
          <cell r="K1143">
            <v>495688</v>
          </cell>
          <cell r="L1143">
            <v>1793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2162770</v>
          </cell>
          <cell r="R1143" t="str">
            <v>Projection:</v>
          </cell>
          <cell r="S1143">
            <v>3322965</v>
          </cell>
          <cell r="T1143" t="str">
            <v>Actual:</v>
          </cell>
          <cell r="U1143">
            <v>264139</v>
          </cell>
          <cell r="V1143">
            <v>493205</v>
          </cell>
          <cell r="W1143">
            <v>765667</v>
          </cell>
          <cell r="X1143">
            <v>1035065</v>
          </cell>
          <cell r="Y1143">
            <v>1388004</v>
          </cell>
          <cell r="Z1143">
            <v>1667082</v>
          </cell>
          <cell r="AA1143">
            <v>2162770</v>
          </cell>
          <cell r="AB1143">
            <v>2164563</v>
          </cell>
          <cell r="AC1143">
            <v>2164563</v>
          </cell>
          <cell r="AD1143">
            <v>2164563</v>
          </cell>
          <cell r="AE1143">
            <v>2164563</v>
          </cell>
        </row>
        <row r="1144">
          <cell r="A1144" t="str">
            <v>SOUTH COASTAL REGIONVariance: Fav/(Unfav)</v>
          </cell>
          <cell r="D1144" t="str">
            <v>Variance: Fav/(Unfav)</v>
          </cell>
          <cell r="E1144">
            <v>-100043</v>
          </cell>
          <cell r="F1144">
            <v>-64969</v>
          </cell>
          <cell r="G1144">
            <v>-108366</v>
          </cell>
          <cell r="H1144">
            <v>-40214</v>
          </cell>
          <cell r="I1144">
            <v>-85733</v>
          </cell>
          <cell r="J1144">
            <v>24095</v>
          </cell>
          <cell r="K1144">
            <v>-91455</v>
          </cell>
          <cell r="L1144">
            <v>470952</v>
          </cell>
          <cell r="M1144">
            <v>400810</v>
          </cell>
          <cell r="N1144">
            <v>164096</v>
          </cell>
          <cell r="O1144">
            <v>294958</v>
          </cell>
          <cell r="P1144">
            <v>294273</v>
          </cell>
          <cell r="Q1144">
            <v>-466687</v>
          </cell>
          <cell r="R1144" t="str">
            <v>Variance: Fav/(Unfav)</v>
          </cell>
          <cell r="S1144">
            <v>0</v>
          </cell>
          <cell r="T1144" t="str">
            <v>Variance: Fav/(Unfav)</v>
          </cell>
          <cell r="U1144">
            <v>-100043</v>
          </cell>
          <cell r="V1144">
            <v>-165012</v>
          </cell>
          <cell r="W1144">
            <v>-273378</v>
          </cell>
          <cell r="X1144">
            <v>-313592</v>
          </cell>
          <cell r="Y1144">
            <v>-399325</v>
          </cell>
          <cell r="Z1144">
            <v>-375230</v>
          </cell>
          <cell r="AA1144">
            <v>-466685</v>
          </cell>
          <cell r="AB1144">
            <v>4267</v>
          </cell>
          <cell r="AC1144">
            <v>405077</v>
          </cell>
          <cell r="AD1144">
            <v>569173</v>
          </cell>
          <cell r="AE1144">
            <v>864131</v>
          </cell>
        </row>
        <row r="1145">
          <cell r="A1145" t="str">
            <v>Budget:</v>
          </cell>
          <cell r="C1145" t="str">
            <v>D7204</v>
          </cell>
          <cell r="D1145" t="str">
            <v>Budget:</v>
          </cell>
          <cell r="E1145">
            <v>560872</v>
          </cell>
          <cell r="F1145">
            <v>553357</v>
          </cell>
          <cell r="G1145">
            <v>547515</v>
          </cell>
          <cell r="H1145">
            <v>633786</v>
          </cell>
          <cell r="I1145">
            <v>742293</v>
          </cell>
          <cell r="J1145">
            <v>879910</v>
          </cell>
          <cell r="K1145">
            <v>993273</v>
          </cell>
          <cell r="L1145">
            <v>1072696</v>
          </cell>
          <cell r="M1145">
            <v>948416</v>
          </cell>
          <cell r="N1145">
            <v>538658</v>
          </cell>
          <cell r="O1145">
            <v>694284</v>
          </cell>
          <cell r="P1145">
            <v>748003</v>
          </cell>
          <cell r="Q1145">
            <v>4911006</v>
          </cell>
          <cell r="S1145">
            <v>8913062</v>
          </cell>
          <cell r="T1145" t="str">
            <v>Budget:</v>
          </cell>
          <cell r="U1145">
            <v>560872</v>
          </cell>
          <cell r="V1145">
            <v>1114229</v>
          </cell>
          <cell r="W1145">
            <v>1661744</v>
          </cell>
          <cell r="X1145">
            <v>2295530</v>
          </cell>
          <cell r="Y1145">
            <v>3037823</v>
          </cell>
          <cell r="Z1145">
            <v>3917733</v>
          </cell>
          <cell r="AA1145">
            <v>4911006</v>
          </cell>
          <cell r="AB1145">
            <v>5983702</v>
          </cell>
          <cell r="AC1145">
            <v>6932118</v>
          </cell>
          <cell r="AD1145">
            <v>7470776</v>
          </cell>
          <cell r="AE1145">
            <v>8165060</v>
          </cell>
        </row>
        <row r="1146">
          <cell r="A1146" t="str">
            <v>Actual:</v>
          </cell>
          <cell r="D1146" t="str">
            <v>Actual:</v>
          </cell>
          <cell r="E1146">
            <v>732420</v>
          </cell>
          <cell r="F1146">
            <v>688123</v>
          </cell>
          <cell r="G1146">
            <v>793492</v>
          </cell>
          <cell r="H1146">
            <v>729662</v>
          </cell>
          <cell r="I1146">
            <v>811049</v>
          </cell>
          <cell r="J1146">
            <v>775648</v>
          </cell>
          <cell r="K1146">
            <v>1229443</v>
          </cell>
          <cell r="L1146">
            <v>3045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5759837</v>
          </cell>
          <cell r="S1146">
            <v>8913062</v>
          </cell>
          <cell r="T1146" t="str">
            <v>Actual:</v>
          </cell>
          <cell r="U1146">
            <v>732420</v>
          </cell>
          <cell r="V1146">
            <v>1420543</v>
          </cell>
          <cell r="W1146">
            <v>2214035</v>
          </cell>
          <cell r="X1146">
            <v>2943697</v>
          </cell>
          <cell r="Y1146">
            <v>3754746</v>
          </cell>
          <cell r="Z1146">
            <v>4530394</v>
          </cell>
          <cell r="AA1146">
            <v>5759837</v>
          </cell>
          <cell r="AB1146">
            <v>5762882</v>
          </cell>
          <cell r="AC1146">
            <v>5762882</v>
          </cell>
          <cell r="AD1146">
            <v>5762882</v>
          </cell>
          <cell r="AE1146">
            <v>5762882</v>
          </cell>
        </row>
        <row r="1147">
          <cell r="A1147" t="str">
            <v>Variance:  Fav/(Unfav)</v>
          </cell>
          <cell r="C1147" t="str">
            <v xml:space="preserve"> </v>
          </cell>
          <cell r="D1147" t="str">
            <v>Variance:  Fav/(Unfav)</v>
          </cell>
          <cell r="E1147">
            <v>-171548</v>
          </cell>
          <cell r="F1147">
            <v>-134766</v>
          </cell>
          <cell r="G1147">
            <v>-245977</v>
          </cell>
          <cell r="H1147">
            <v>-95876</v>
          </cell>
          <cell r="I1147">
            <v>-68756</v>
          </cell>
          <cell r="J1147">
            <v>104262</v>
          </cell>
          <cell r="K1147">
            <v>-236170</v>
          </cell>
          <cell r="L1147">
            <v>1069651</v>
          </cell>
          <cell r="M1147">
            <v>948416</v>
          </cell>
          <cell r="N1147">
            <v>538658</v>
          </cell>
          <cell r="O1147">
            <v>694284</v>
          </cell>
          <cell r="P1147">
            <v>748003</v>
          </cell>
          <cell r="Q1147">
            <v>-848831</v>
          </cell>
          <cell r="S1147">
            <v>0</v>
          </cell>
          <cell r="T1147" t="str">
            <v>Variance: Fav/(Unfav)</v>
          </cell>
          <cell r="U1147">
            <v>-171548</v>
          </cell>
          <cell r="V1147">
            <v>-306314</v>
          </cell>
          <cell r="W1147">
            <v>-552291</v>
          </cell>
          <cell r="X1147">
            <v>-648167</v>
          </cell>
          <cell r="Y1147">
            <v>-716923</v>
          </cell>
          <cell r="Z1147">
            <v>-612661</v>
          </cell>
          <cell r="AA1147">
            <v>-848831</v>
          </cell>
          <cell r="AB1147">
            <v>220820</v>
          </cell>
          <cell r="AC1147">
            <v>1169236</v>
          </cell>
          <cell r="AD1147">
            <v>1707894</v>
          </cell>
          <cell r="AE1147">
            <v>2402178</v>
          </cell>
        </row>
        <row r="1149">
          <cell r="B1149" t="str">
            <v>Grand</v>
          </cell>
          <cell r="D1149" t="str">
            <v>Budget:</v>
          </cell>
          <cell r="E1149">
            <v>1431408</v>
          </cell>
          <cell r="F1149">
            <v>1416822</v>
          </cell>
          <cell r="G1149">
            <v>1412714</v>
          </cell>
          <cell r="H1149">
            <v>1588538</v>
          </cell>
          <cell r="I1149">
            <v>1962863</v>
          </cell>
          <cell r="J1149">
            <v>2376376</v>
          </cell>
          <cell r="K1149">
            <v>2714979</v>
          </cell>
          <cell r="L1149">
            <v>2910213</v>
          </cell>
          <cell r="M1149">
            <v>2496936</v>
          </cell>
          <cell r="N1149">
            <v>1382137</v>
          </cell>
          <cell r="O1149">
            <v>1746546</v>
          </cell>
          <cell r="P1149">
            <v>1907076</v>
          </cell>
          <cell r="Q1149">
            <v>12903699</v>
          </cell>
          <cell r="R1149" t="str">
            <v>Budget:</v>
          </cell>
          <cell r="S1149">
            <v>23346607</v>
          </cell>
          <cell r="T1149" t="str">
            <v>Budget:</v>
          </cell>
          <cell r="U1149">
            <v>1431408</v>
          </cell>
          <cell r="V1149">
            <v>2848230</v>
          </cell>
          <cell r="W1149">
            <v>4260944</v>
          </cell>
          <cell r="X1149">
            <v>5849482</v>
          </cell>
          <cell r="Y1149">
            <v>7812345</v>
          </cell>
          <cell r="Z1149">
            <v>10188721</v>
          </cell>
          <cell r="AA1149">
            <v>12903700</v>
          </cell>
          <cell r="AB1149">
            <v>15813913</v>
          </cell>
          <cell r="AC1149">
            <v>18310849</v>
          </cell>
          <cell r="AD1149">
            <v>19692986</v>
          </cell>
          <cell r="AE1149">
            <v>21439532</v>
          </cell>
        </row>
        <row r="1150">
          <cell r="B1150" t="str">
            <v>Total</v>
          </cell>
          <cell r="D1150" t="str">
            <v>Actual:</v>
          </cell>
          <cell r="E1150">
            <v>1741761</v>
          </cell>
          <cell r="F1150">
            <v>1675228</v>
          </cell>
          <cell r="G1150">
            <v>1758897</v>
          </cell>
          <cell r="H1150">
            <v>2025755</v>
          </cell>
          <cell r="I1150">
            <v>1839942</v>
          </cell>
          <cell r="J1150">
            <v>2084041</v>
          </cell>
          <cell r="K1150">
            <v>4371211</v>
          </cell>
          <cell r="L1150">
            <v>25870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15496834</v>
          </cell>
          <cell r="R1150" t="str">
            <v>Projection:</v>
          </cell>
          <cell r="S1150">
            <v>24046606</v>
          </cell>
          <cell r="T1150" t="str">
            <v>Actual:</v>
          </cell>
          <cell r="U1150">
            <v>1741761</v>
          </cell>
          <cell r="V1150">
            <v>3416989</v>
          </cell>
          <cell r="W1150">
            <v>5175886</v>
          </cell>
          <cell r="X1150">
            <v>7201641</v>
          </cell>
          <cell r="Y1150">
            <v>9041583</v>
          </cell>
          <cell r="Z1150">
            <v>11125624</v>
          </cell>
          <cell r="AA1150">
            <v>15496835</v>
          </cell>
          <cell r="AB1150">
            <v>15522705</v>
          </cell>
          <cell r="AC1150">
            <v>15522705</v>
          </cell>
          <cell r="AD1150">
            <v>15522705</v>
          </cell>
          <cell r="AE1150">
            <v>15522705</v>
          </cell>
        </row>
        <row r="1151">
          <cell r="D1151" t="str">
            <v>Variance: Fav/(Unfav)</v>
          </cell>
          <cell r="E1151">
            <v>-310353</v>
          </cell>
          <cell r="F1151">
            <v>-258406</v>
          </cell>
          <cell r="G1151">
            <v>-346183</v>
          </cell>
          <cell r="H1151">
            <v>-437216</v>
          </cell>
          <cell r="I1151">
            <v>122920</v>
          </cell>
          <cell r="J1151">
            <v>292335</v>
          </cell>
          <cell r="K1151">
            <v>-1656232</v>
          </cell>
          <cell r="L1151">
            <v>2884343</v>
          </cell>
          <cell r="M1151">
            <v>2496936</v>
          </cell>
          <cell r="N1151">
            <v>1382137</v>
          </cell>
          <cell r="O1151">
            <v>1746546</v>
          </cell>
          <cell r="P1151">
            <v>1907076</v>
          </cell>
          <cell r="Q1151">
            <v>-2593135</v>
          </cell>
          <cell r="R1151" t="str">
            <v>Variance: Fav/(Unfav)</v>
          </cell>
          <cell r="S1151">
            <v>-700000</v>
          </cell>
          <cell r="T1151" t="str">
            <v>Variance: Fav/(Unfav)</v>
          </cell>
          <cell r="U1151">
            <v>-310353</v>
          </cell>
          <cell r="V1151">
            <v>-568759</v>
          </cell>
          <cell r="W1151">
            <v>-914942</v>
          </cell>
          <cell r="X1151">
            <v>-1352158</v>
          </cell>
          <cell r="Y1151">
            <v>-1229238</v>
          </cell>
          <cell r="Z1151">
            <v>-936903</v>
          </cell>
          <cell r="AA1151">
            <v>-2593135</v>
          </cell>
          <cell r="AB1151">
            <v>291208</v>
          </cell>
          <cell r="AC1151">
            <v>2788144</v>
          </cell>
          <cell r="AD1151">
            <v>4170281</v>
          </cell>
          <cell r="AE1151">
            <v>5916827</v>
          </cell>
        </row>
        <row r="1159">
          <cell r="A1159" t="str">
            <v>SOUTH COASTAL REGIONBudget:New Service Construction</v>
          </cell>
          <cell r="B1159" t="str">
            <v>SOUTH COASTAL REGION</v>
          </cell>
          <cell r="C1159" t="str">
            <v>New Service Construction</v>
          </cell>
          <cell r="D1159" t="str">
            <v>Budget:</v>
          </cell>
          <cell r="E1159">
            <v>323774</v>
          </cell>
          <cell r="F1159">
            <v>421412</v>
          </cell>
          <cell r="G1159">
            <v>380227</v>
          </cell>
          <cell r="H1159">
            <v>300471</v>
          </cell>
          <cell r="I1159">
            <v>389188</v>
          </cell>
          <cell r="J1159">
            <v>428180</v>
          </cell>
          <cell r="K1159">
            <v>498604</v>
          </cell>
          <cell r="L1159">
            <v>649549</v>
          </cell>
          <cell r="M1159">
            <v>537569</v>
          </cell>
          <cell r="N1159">
            <v>428152</v>
          </cell>
          <cell r="O1159">
            <v>428152</v>
          </cell>
          <cell r="P1159">
            <v>415938</v>
          </cell>
          <cell r="Q1159">
            <v>5201216</v>
          </cell>
          <cell r="R1159" t="str">
            <v>Budget:</v>
          </cell>
          <cell r="S1159">
            <v>5201216</v>
          </cell>
          <cell r="T1159" t="str">
            <v>Budget:</v>
          </cell>
          <cell r="U1159">
            <v>323774</v>
          </cell>
          <cell r="V1159">
            <v>745186</v>
          </cell>
          <cell r="W1159">
            <v>1125413</v>
          </cell>
          <cell r="X1159">
            <v>1425884</v>
          </cell>
          <cell r="Y1159">
            <v>1815072</v>
          </cell>
          <cell r="Z1159">
            <v>2243252</v>
          </cell>
          <cell r="AA1159">
            <v>2741856</v>
          </cell>
          <cell r="AB1159">
            <v>3391405</v>
          </cell>
          <cell r="AC1159">
            <v>3928974</v>
          </cell>
          <cell r="AD1159">
            <v>4357126</v>
          </cell>
          <cell r="AE1159">
            <v>4785278</v>
          </cell>
          <cell r="AF1159">
            <v>5201216</v>
          </cell>
        </row>
        <row r="1160">
          <cell r="A1160" t="str">
            <v>SOUTH COASTAL REGIONActual:New Service Construction</v>
          </cell>
          <cell r="D1160" t="str">
            <v>Actual:</v>
          </cell>
          <cell r="E1160">
            <v>435154</v>
          </cell>
          <cell r="F1160">
            <v>336003</v>
          </cell>
          <cell r="G1160">
            <v>428334</v>
          </cell>
          <cell r="H1160">
            <v>326383</v>
          </cell>
          <cell r="I1160">
            <v>426555</v>
          </cell>
          <cell r="J1160">
            <v>364369</v>
          </cell>
          <cell r="K1160">
            <v>267452</v>
          </cell>
          <cell r="L1160">
            <v>470605</v>
          </cell>
          <cell r="M1160">
            <v>383279</v>
          </cell>
          <cell r="N1160">
            <v>422800</v>
          </cell>
          <cell r="O1160">
            <v>226782</v>
          </cell>
          <cell r="P1160">
            <v>325009</v>
          </cell>
          <cell r="Q1160">
            <v>4412726</v>
          </cell>
          <cell r="R1160" t="str">
            <v>Projection:</v>
          </cell>
          <cell r="S1160">
            <v>3909700</v>
          </cell>
          <cell r="T1160" t="str">
            <v>Actual:</v>
          </cell>
          <cell r="U1160">
            <v>435154</v>
          </cell>
          <cell r="V1160">
            <v>771157</v>
          </cell>
          <cell r="W1160">
            <v>1199491</v>
          </cell>
          <cell r="X1160">
            <v>1525874</v>
          </cell>
          <cell r="Y1160">
            <v>1952429</v>
          </cell>
          <cell r="Z1160">
            <v>2316798</v>
          </cell>
          <cell r="AA1160">
            <v>2584250</v>
          </cell>
          <cell r="AB1160">
            <v>3054855</v>
          </cell>
          <cell r="AC1160">
            <v>3438134</v>
          </cell>
          <cell r="AD1160">
            <v>3860934</v>
          </cell>
          <cell r="AE1160">
            <v>4087716</v>
          </cell>
          <cell r="AF1160">
            <v>4412725</v>
          </cell>
        </row>
        <row r="1161">
          <cell r="A1161" t="str">
            <v>SOUTH COASTAL REGIONVariance: Fav/(Unfav)</v>
          </cell>
          <cell r="D1161" t="str">
            <v>Variance: Fav/(Unfav)</v>
          </cell>
          <cell r="E1161">
            <v>-111380</v>
          </cell>
          <cell r="F1161">
            <v>85408</v>
          </cell>
          <cell r="G1161">
            <v>-48107</v>
          </cell>
          <cell r="H1161">
            <v>-25912</v>
          </cell>
          <cell r="I1161">
            <v>-37368</v>
          </cell>
          <cell r="J1161">
            <v>63810</v>
          </cell>
          <cell r="K1161">
            <v>231152</v>
          </cell>
          <cell r="L1161">
            <v>178944</v>
          </cell>
          <cell r="M1161">
            <v>154289</v>
          </cell>
          <cell r="N1161">
            <v>5353</v>
          </cell>
          <cell r="O1161">
            <v>201370</v>
          </cell>
          <cell r="P1161">
            <v>90929</v>
          </cell>
          <cell r="Q1161">
            <v>788490</v>
          </cell>
          <cell r="R1161" t="str">
            <v>Variance: Fav/(Unfav)</v>
          </cell>
          <cell r="S1161">
            <v>1291516</v>
          </cell>
          <cell r="T1161" t="str">
            <v>Variance: Fav/(Unfav)</v>
          </cell>
          <cell r="U1161">
            <v>-111380</v>
          </cell>
          <cell r="V1161">
            <v>-25972</v>
          </cell>
          <cell r="W1161">
            <v>-74079</v>
          </cell>
          <cell r="X1161">
            <v>-99991</v>
          </cell>
          <cell r="Y1161">
            <v>-137359</v>
          </cell>
          <cell r="Z1161">
            <v>-73549</v>
          </cell>
          <cell r="AA1161">
            <v>157603</v>
          </cell>
          <cell r="AB1161">
            <v>336547</v>
          </cell>
          <cell r="AC1161">
            <v>490836</v>
          </cell>
          <cell r="AD1161">
            <v>496189</v>
          </cell>
          <cell r="AE1161">
            <v>697559</v>
          </cell>
          <cell r="AF1161">
            <v>788488</v>
          </cell>
        </row>
        <row r="1162">
          <cell r="A1162" t="str">
            <v>SOUTH COASTAL REGIONBudget:Streetlight Construction</v>
          </cell>
          <cell r="B1162" t="str">
            <v>SOUTH COASTAL REGION</v>
          </cell>
          <cell r="C1162" t="str">
            <v>Streetlight Construction</v>
          </cell>
          <cell r="D1162" t="str">
            <v>Budget:</v>
          </cell>
          <cell r="E1162">
            <v>203877</v>
          </cell>
          <cell r="F1162">
            <v>244223</v>
          </cell>
          <cell r="G1162">
            <v>234934</v>
          </cell>
          <cell r="H1162">
            <v>-47718</v>
          </cell>
          <cell r="I1162">
            <v>179312</v>
          </cell>
          <cell r="J1162">
            <v>200838</v>
          </cell>
          <cell r="K1162">
            <v>227240</v>
          </cell>
          <cell r="L1162">
            <v>264301</v>
          </cell>
          <cell r="M1162">
            <v>248761</v>
          </cell>
          <cell r="N1162">
            <v>200833</v>
          </cell>
          <cell r="O1162">
            <v>200834</v>
          </cell>
          <cell r="P1162">
            <v>135195</v>
          </cell>
          <cell r="Q1162">
            <v>2292629</v>
          </cell>
          <cell r="R1162" t="str">
            <v>Budget:</v>
          </cell>
          <cell r="S1162">
            <v>2292629</v>
          </cell>
          <cell r="T1162" t="str">
            <v>Budget:</v>
          </cell>
          <cell r="U1162">
            <v>203877</v>
          </cell>
          <cell r="V1162">
            <v>448100</v>
          </cell>
          <cell r="W1162">
            <v>683034</v>
          </cell>
          <cell r="X1162">
            <v>635316</v>
          </cell>
          <cell r="Y1162">
            <v>814628</v>
          </cell>
          <cell r="Z1162">
            <v>1015466</v>
          </cell>
          <cell r="AA1162">
            <v>1242706</v>
          </cell>
          <cell r="AB1162">
            <v>1507007</v>
          </cell>
          <cell r="AC1162">
            <v>1755768</v>
          </cell>
          <cell r="AD1162">
            <v>1956601</v>
          </cell>
          <cell r="AE1162">
            <v>2157435</v>
          </cell>
          <cell r="AF1162">
            <v>2292630</v>
          </cell>
        </row>
        <row r="1163">
          <cell r="A1163" t="str">
            <v>SOUTH COASTAL REGIONActual:Streetlight Construction</v>
          </cell>
          <cell r="D1163" t="str">
            <v>Actual:</v>
          </cell>
          <cell r="E1163">
            <v>340635</v>
          </cell>
          <cell r="F1163">
            <v>324187</v>
          </cell>
          <cell r="G1163">
            <v>317542</v>
          </cell>
          <cell r="H1163">
            <v>236884</v>
          </cell>
          <cell r="I1163">
            <v>225071</v>
          </cell>
          <cell r="J1163">
            <v>165568</v>
          </cell>
          <cell r="K1163">
            <v>256765</v>
          </cell>
          <cell r="L1163">
            <v>297482</v>
          </cell>
          <cell r="M1163">
            <v>310252</v>
          </cell>
          <cell r="N1163">
            <v>153394</v>
          </cell>
          <cell r="O1163">
            <v>267939</v>
          </cell>
          <cell r="P1163">
            <v>285647</v>
          </cell>
          <cell r="Q1163">
            <v>3181367</v>
          </cell>
          <cell r="R1163" t="str">
            <v>Projection:</v>
          </cell>
          <cell r="S1163">
            <v>2592198</v>
          </cell>
          <cell r="T1163" t="str">
            <v>Actual:</v>
          </cell>
          <cell r="U1163">
            <v>340635</v>
          </cell>
          <cell r="V1163">
            <v>664822</v>
          </cell>
          <cell r="W1163">
            <v>982364</v>
          </cell>
          <cell r="X1163">
            <v>1219248</v>
          </cell>
          <cell r="Y1163">
            <v>1444319</v>
          </cell>
          <cell r="Z1163">
            <v>1609887</v>
          </cell>
          <cell r="AA1163">
            <v>1866652</v>
          </cell>
          <cell r="AB1163">
            <v>2164134</v>
          </cell>
          <cell r="AC1163">
            <v>2474386</v>
          </cell>
          <cell r="AD1163">
            <v>2627780</v>
          </cell>
          <cell r="AE1163">
            <v>2895719</v>
          </cell>
          <cell r="AF1163">
            <v>3181366</v>
          </cell>
        </row>
        <row r="1164">
          <cell r="A1164" t="str">
            <v>SOUTH COASTAL REGIONVariance: Fav/(Unfav)</v>
          </cell>
          <cell r="D1164" t="str">
            <v>Variance: Fav/(Unfav)</v>
          </cell>
          <cell r="E1164">
            <v>-136759</v>
          </cell>
          <cell r="F1164">
            <v>-79964</v>
          </cell>
          <cell r="G1164">
            <v>-82609</v>
          </cell>
          <cell r="H1164">
            <v>-284602</v>
          </cell>
          <cell r="I1164">
            <v>-45759</v>
          </cell>
          <cell r="J1164">
            <v>35271</v>
          </cell>
          <cell r="K1164">
            <v>-29525</v>
          </cell>
          <cell r="L1164">
            <v>-33182</v>
          </cell>
          <cell r="M1164">
            <v>-61492</v>
          </cell>
          <cell r="N1164">
            <v>47439</v>
          </cell>
          <cell r="O1164">
            <v>-67104</v>
          </cell>
          <cell r="P1164">
            <v>-150452</v>
          </cell>
          <cell r="Q1164">
            <v>-888738</v>
          </cell>
          <cell r="R1164" t="str">
            <v>Variance: Fav/(Unfav)</v>
          </cell>
          <cell r="S1164">
            <v>-299568</v>
          </cell>
          <cell r="T1164" t="str">
            <v>Variance: Fav/(Unfav)</v>
          </cell>
          <cell r="U1164">
            <v>-136759</v>
          </cell>
          <cell r="V1164">
            <v>-216723</v>
          </cell>
          <cell r="W1164">
            <v>-299332</v>
          </cell>
          <cell r="X1164">
            <v>-583934</v>
          </cell>
          <cell r="Y1164">
            <v>-629693</v>
          </cell>
          <cell r="Z1164">
            <v>-594422</v>
          </cell>
          <cell r="AA1164">
            <v>-623947</v>
          </cell>
          <cell r="AB1164">
            <v>-657129</v>
          </cell>
          <cell r="AC1164">
            <v>-718621</v>
          </cell>
          <cell r="AD1164">
            <v>-671182</v>
          </cell>
          <cell r="AE1164">
            <v>-738286</v>
          </cell>
          <cell r="AF1164">
            <v>-888738</v>
          </cell>
        </row>
        <row r="1165">
          <cell r="A1165" t="str">
            <v>SOUTH COASTAL REGIONBudget:Overhead Replace/Repair</v>
          </cell>
          <cell r="B1165" t="str">
            <v>SOUTH COASTAL REGION</v>
          </cell>
          <cell r="C1165" t="str">
            <v>Overhead Replace/Repair</v>
          </cell>
          <cell r="D1165" t="str">
            <v>Budget:</v>
          </cell>
          <cell r="E1165">
            <v>200189</v>
          </cell>
          <cell r="F1165">
            <v>272700</v>
          </cell>
          <cell r="G1165">
            <v>206689</v>
          </cell>
          <cell r="H1165">
            <v>81256</v>
          </cell>
          <cell r="I1165">
            <v>181629</v>
          </cell>
          <cell r="J1165">
            <v>187474</v>
          </cell>
          <cell r="K1165">
            <v>252142</v>
          </cell>
          <cell r="L1165">
            <v>322187</v>
          </cell>
          <cell r="M1165">
            <v>257935</v>
          </cell>
          <cell r="N1165">
            <v>187422</v>
          </cell>
          <cell r="O1165">
            <v>187422</v>
          </cell>
          <cell r="P1165">
            <v>287465</v>
          </cell>
          <cell r="Q1165">
            <v>2624511</v>
          </cell>
          <cell r="R1165" t="str">
            <v>Budget:</v>
          </cell>
          <cell r="S1165">
            <v>2624511</v>
          </cell>
          <cell r="T1165" t="str">
            <v>Budget:</v>
          </cell>
          <cell r="U1165">
            <v>200189</v>
          </cell>
          <cell r="V1165">
            <v>472889</v>
          </cell>
          <cell r="W1165">
            <v>679578</v>
          </cell>
          <cell r="X1165">
            <v>760834</v>
          </cell>
          <cell r="Y1165">
            <v>942463</v>
          </cell>
          <cell r="Z1165">
            <v>1129937</v>
          </cell>
          <cell r="AA1165">
            <v>1382079</v>
          </cell>
          <cell r="AB1165">
            <v>1704266</v>
          </cell>
          <cell r="AC1165">
            <v>1962201</v>
          </cell>
          <cell r="AD1165">
            <v>2149623</v>
          </cell>
          <cell r="AE1165">
            <v>2337045</v>
          </cell>
          <cell r="AF1165">
            <v>2624510</v>
          </cell>
        </row>
        <row r="1166">
          <cell r="A1166" t="str">
            <v>SOUTH COASTAL REGIONActual:Overhead Replace/Repair</v>
          </cell>
          <cell r="D1166" t="str">
            <v>Actual:</v>
          </cell>
          <cell r="E1166">
            <v>298972</v>
          </cell>
          <cell r="F1166">
            <v>187991</v>
          </cell>
          <cell r="G1166">
            <v>199735</v>
          </cell>
          <cell r="H1166">
            <v>241424</v>
          </cell>
          <cell r="I1166">
            <v>286748</v>
          </cell>
          <cell r="J1166">
            <v>354133</v>
          </cell>
          <cell r="K1166">
            <v>465678</v>
          </cell>
          <cell r="L1166">
            <v>651333</v>
          </cell>
          <cell r="M1166">
            <v>337286</v>
          </cell>
          <cell r="N1166">
            <v>267664</v>
          </cell>
          <cell r="O1166">
            <v>195679</v>
          </cell>
          <cell r="P1166">
            <v>351001</v>
          </cell>
          <cell r="Q1166">
            <v>3837646</v>
          </cell>
          <cell r="R1166" t="str">
            <v>Projection:</v>
          </cell>
          <cell r="S1166">
            <v>2624511</v>
          </cell>
          <cell r="T1166" t="str">
            <v>Actual:</v>
          </cell>
          <cell r="U1166">
            <v>298972</v>
          </cell>
          <cell r="V1166">
            <v>486963</v>
          </cell>
          <cell r="W1166">
            <v>686698</v>
          </cell>
          <cell r="X1166">
            <v>928122</v>
          </cell>
          <cell r="Y1166">
            <v>1214870</v>
          </cell>
          <cell r="Z1166">
            <v>1569003</v>
          </cell>
          <cell r="AA1166">
            <v>2034681</v>
          </cell>
          <cell r="AB1166">
            <v>2686014</v>
          </cell>
          <cell r="AC1166">
            <v>3023300</v>
          </cell>
          <cell r="AD1166">
            <v>3290964</v>
          </cell>
          <cell r="AE1166">
            <v>3486643</v>
          </cell>
          <cell r="AF1166">
            <v>3837644</v>
          </cell>
        </row>
        <row r="1167">
          <cell r="A1167" t="str">
            <v>SOUTH COASTAL REGIONVariance: Fav/(Unfav)</v>
          </cell>
          <cell r="D1167" t="str">
            <v>Variance: Fav/(Unfav)</v>
          </cell>
          <cell r="E1167">
            <v>-98782</v>
          </cell>
          <cell r="F1167">
            <v>84709</v>
          </cell>
          <cell r="G1167">
            <v>6953</v>
          </cell>
          <cell r="H1167">
            <v>-160168</v>
          </cell>
          <cell r="I1167">
            <v>-105120</v>
          </cell>
          <cell r="J1167">
            <v>-166659</v>
          </cell>
          <cell r="K1167">
            <v>-213536</v>
          </cell>
          <cell r="L1167">
            <v>-329146</v>
          </cell>
          <cell r="M1167">
            <v>-79351</v>
          </cell>
          <cell r="N1167">
            <v>-80242</v>
          </cell>
          <cell r="O1167">
            <v>-8257</v>
          </cell>
          <cell r="P1167">
            <v>-63536</v>
          </cell>
          <cell r="Q1167">
            <v>-1213135</v>
          </cell>
          <cell r="R1167" t="str">
            <v>Variance: Fav/(Unfav)</v>
          </cell>
          <cell r="S1167">
            <v>0</v>
          </cell>
          <cell r="T1167" t="str">
            <v>Variance: Fav/(Unfav)</v>
          </cell>
          <cell r="U1167">
            <v>-98782</v>
          </cell>
          <cell r="V1167">
            <v>-14073</v>
          </cell>
          <cell r="W1167">
            <v>-7120</v>
          </cell>
          <cell r="X1167">
            <v>-167288</v>
          </cell>
          <cell r="Y1167">
            <v>-272408</v>
          </cell>
          <cell r="Z1167">
            <v>-439067</v>
          </cell>
          <cell r="AA1167">
            <v>-652603</v>
          </cell>
          <cell r="AB1167">
            <v>-981749</v>
          </cell>
          <cell r="AC1167">
            <v>-1061100</v>
          </cell>
          <cell r="AD1167">
            <v>-1141342</v>
          </cell>
          <cell r="AE1167">
            <v>-1149599</v>
          </cell>
          <cell r="AF1167">
            <v>-1213135</v>
          </cell>
        </row>
        <row r="1168">
          <cell r="A1168" t="str">
            <v>SOUTH COASTAL REGIONBudget:Underground Replace/Repair</v>
          </cell>
          <cell r="B1168" t="str">
            <v>SOUTH COASTAL REGION</v>
          </cell>
          <cell r="C1168" t="str">
            <v>Underground Replace/Repair</v>
          </cell>
          <cell r="D1168" t="str">
            <v>Budget:</v>
          </cell>
          <cell r="E1168">
            <v>232721</v>
          </cell>
          <cell r="F1168">
            <v>307808</v>
          </cell>
          <cell r="G1168">
            <v>243699</v>
          </cell>
          <cell r="H1168">
            <v>28354</v>
          </cell>
          <cell r="I1168">
            <v>200818</v>
          </cell>
          <cell r="J1168">
            <v>209838</v>
          </cell>
          <cell r="K1168">
            <v>264946</v>
          </cell>
          <cell r="L1168">
            <v>328883</v>
          </cell>
          <cell r="M1168">
            <v>273926</v>
          </cell>
          <cell r="N1168">
            <v>209797</v>
          </cell>
          <cell r="O1168">
            <v>209797</v>
          </cell>
          <cell r="P1168">
            <v>275032</v>
          </cell>
          <cell r="Q1168">
            <v>2785619</v>
          </cell>
          <cell r="R1168" t="str">
            <v>Budget:</v>
          </cell>
          <cell r="S1168">
            <v>2785619</v>
          </cell>
          <cell r="T1168" t="str">
            <v>Budget:</v>
          </cell>
          <cell r="U1168">
            <v>232721</v>
          </cell>
          <cell r="V1168">
            <v>540529</v>
          </cell>
          <cell r="W1168">
            <v>784228</v>
          </cell>
          <cell r="X1168">
            <v>812582</v>
          </cell>
          <cell r="Y1168">
            <v>1013400</v>
          </cell>
          <cell r="Z1168">
            <v>1223238</v>
          </cell>
          <cell r="AA1168">
            <v>1488184</v>
          </cell>
          <cell r="AB1168">
            <v>1817067</v>
          </cell>
          <cell r="AC1168">
            <v>2090993</v>
          </cell>
          <cell r="AD1168">
            <v>2300790</v>
          </cell>
          <cell r="AE1168">
            <v>2510587</v>
          </cell>
          <cell r="AF1168">
            <v>2785619</v>
          </cell>
        </row>
        <row r="1169">
          <cell r="A1169" t="str">
            <v>SOUTH COASTAL REGIONActual:Underground Replace/Repair</v>
          </cell>
          <cell r="D1169" t="str">
            <v>Actual:</v>
          </cell>
          <cell r="E1169">
            <v>271013</v>
          </cell>
          <cell r="F1169">
            <v>192844</v>
          </cell>
          <cell r="G1169">
            <v>248074</v>
          </cell>
          <cell r="H1169">
            <v>226654</v>
          </cell>
          <cell r="I1169">
            <v>240804</v>
          </cell>
          <cell r="J1169">
            <v>280112</v>
          </cell>
          <cell r="K1169">
            <v>378349</v>
          </cell>
          <cell r="L1169">
            <v>494039</v>
          </cell>
          <cell r="M1169">
            <v>324316</v>
          </cell>
          <cell r="N1169">
            <v>307871</v>
          </cell>
          <cell r="O1169">
            <v>258977</v>
          </cell>
          <cell r="P1169">
            <v>208791</v>
          </cell>
          <cell r="Q1169">
            <v>3431845</v>
          </cell>
          <cell r="R1169" t="str">
            <v>Projection:</v>
          </cell>
          <cell r="S1169">
            <v>2785619</v>
          </cell>
          <cell r="T1169" t="str">
            <v>Actual:</v>
          </cell>
          <cell r="U1169">
            <v>271013</v>
          </cell>
          <cell r="V1169">
            <v>463857</v>
          </cell>
          <cell r="W1169">
            <v>711931</v>
          </cell>
          <cell r="X1169">
            <v>938585</v>
          </cell>
          <cell r="Y1169">
            <v>1179389</v>
          </cell>
          <cell r="Z1169">
            <v>1459501</v>
          </cell>
          <cell r="AA1169">
            <v>1837850</v>
          </cell>
          <cell r="AB1169">
            <v>2331889</v>
          </cell>
          <cell r="AC1169">
            <v>2656205</v>
          </cell>
          <cell r="AD1169">
            <v>2964076</v>
          </cell>
          <cell r="AE1169">
            <v>3223053</v>
          </cell>
          <cell r="AF1169">
            <v>3431844</v>
          </cell>
        </row>
        <row r="1170">
          <cell r="A1170" t="str">
            <v>SOUTH COASTAL REGIONVariance: Fav/(Unfav)</v>
          </cell>
          <cell r="D1170" t="str">
            <v>Variance: Fav/(Unfav)</v>
          </cell>
          <cell r="E1170">
            <v>-38293</v>
          </cell>
          <cell r="F1170">
            <v>114964</v>
          </cell>
          <cell r="G1170">
            <v>-4375</v>
          </cell>
          <cell r="H1170">
            <v>-198300</v>
          </cell>
          <cell r="I1170">
            <v>-39986</v>
          </cell>
          <cell r="J1170">
            <v>-70274</v>
          </cell>
          <cell r="K1170">
            <v>-113403</v>
          </cell>
          <cell r="L1170">
            <v>-165156</v>
          </cell>
          <cell r="M1170">
            <v>-50391</v>
          </cell>
          <cell r="N1170">
            <v>-98073</v>
          </cell>
          <cell r="O1170">
            <v>-49180</v>
          </cell>
          <cell r="P1170">
            <v>66241</v>
          </cell>
          <cell r="Q1170">
            <v>-646226</v>
          </cell>
          <cell r="R1170" t="str">
            <v>Variance: Fav/(Unfav)</v>
          </cell>
          <cell r="S1170">
            <v>0</v>
          </cell>
          <cell r="T1170" t="str">
            <v>Variance: Fav/(Unfav)</v>
          </cell>
          <cell r="U1170">
            <v>-38293</v>
          </cell>
          <cell r="V1170">
            <v>76671</v>
          </cell>
          <cell r="W1170">
            <v>72296</v>
          </cell>
          <cell r="X1170">
            <v>-126004</v>
          </cell>
          <cell r="Y1170">
            <v>-165990</v>
          </cell>
          <cell r="Z1170">
            <v>-236264</v>
          </cell>
          <cell r="AA1170">
            <v>-349667</v>
          </cell>
          <cell r="AB1170">
            <v>-514823</v>
          </cell>
          <cell r="AC1170">
            <v>-565214</v>
          </cell>
          <cell r="AD1170">
            <v>-663287</v>
          </cell>
          <cell r="AE1170">
            <v>-712467</v>
          </cell>
          <cell r="AF1170">
            <v>-646226</v>
          </cell>
        </row>
        <row r="1171">
          <cell r="A1171" t="str">
            <v>SOUTH COASTAL REGIONBudget:Streetlight Maintenance</v>
          </cell>
          <cell r="B1171" t="str">
            <v>SOUTH COASTAL REGION</v>
          </cell>
          <cell r="C1171" t="str">
            <v>Streetlight Maintenance</v>
          </cell>
          <cell r="D1171" t="str">
            <v>Budget:</v>
          </cell>
          <cell r="E1171">
            <v>138807</v>
          </cell>
          <cell r="F1171">
            <v>163637</v>
          </cell>
          <cell r="G1171">
            <v>149608</v>
          </cell>
          <cell r="H1171">
            <v>-31926</v>
          </cell>
          <cell r="I1171">
            <v>108869</v>
          </cell>
          <cell r="J1171">
            <v>115328</v>
          </cell>
          <cell r="K1171">
            <v>132659</v>
          </cell>
          <cell r="L1171">
            <v>165518</v>
          </cell>
          <cell r="M1171">
            <v>139108</v>
          </cell>
          <cell r="N1171">
            <v>115318</v>
          </cell>
          <cell r="O1171">
            <v>115318</v>
          </cell>
          <cell r="P1171">
            <v>126835</v>
          </cell>
          <cell r="Q1171">
            <v>1439082</v>
          </cell>
          <cell r="R1171" t="str">
            <v>Budget:</v>
          </cell>
          <cell r="S1171">
            <v>1439082</v>
          </cell>
          <cell r="T1171" t="str">
            <v>Budget:</v>
          </cell>
          <cell r="U1171">
            <v>138807</v>
          </cell>
          <cell r="V1171">
            <v>302444</v>
          </cell>
          <cell r="W1171">
            <v>452052</v>
          </cell>
          <cell r="X1171">
            <v>420126</v>
          </cell>
          <cell r="Y1171">
            <v>528995</v>
          </cell>
          <cell r="Z1171">
            <v>644323</v>
          </cell>
          <cell r="AA1171">
            <v>776982</v>
          </cell>
          <cell r="AB1171">
            <v>942500</v>
          </cell>
          <cell r="AC1171">
            <v>1081608</v>
          </cell>
          <cell r="AD1171">
            <v>1196926</v>
          </cell>
          <cell r="AE1171">
            <v>1312244</v>
          </cell>
          <cell r="AF1171">
            <v>1439079</v>
          </cell>
        </row>
        <row r="1172">
          <cell r="A1172" t="str">
            <v>SOUTH COASTAL REGIONActual:Streetlight Maintenance</v>
          </cell>
          <cell r="D1172" t="str">
            <v>Actual:</v>
          </cell>
          <cell r="E1172">
            <v>105261</v>
          </cell>
          <cell r="F1172">
            <v>192561</v>
          </cell>
          <cell r="G1172">
            <v>97676</v>
          </cell>
          <cell r="H1172">
            <v>113864</v>
          </cell>
          <cell r="I1172">
            <v>125247</v>
          </cell>
          <cell r="J1172">
            <v>40943</v>
          </cell>
          <cell r="K1172">
            <v>66255</v>
          </cell>
          <cell r="L1172">
            <v>86069</v>
          </cell>
          <cell r="M1172">
            <v>77879</v>
          </cell>
          <cell r="N1172">
            <v>98042</v>
          </cell>
          <cell r="O1172">
            <v>92683</v>
          </cell>
          <cell r="P1172">
            <v>87870</v>
          </cell>
          <cell r="Q1172">
            <v>1184350</v>
          </cell>
          <cell r="R1172" t="str">
            <v>Projection:</v>
          </cell>
          <cell r="S1172">
            <v>1439082</v>
          </cell>
          <cell r="T1172" t="str">
            <v>Actual:</v>
          </cell>
          <cell r="U1172">
            <v>105261</v>
          </cell>
          <cell r="V1172">
            <v>297822</v>
          </cell>
          <cell r="W1172">
            <v>395498</v>
          </cell>
          <cell r="X1172">
            <v>509362</v>
          </cell>
          <cell r="Y1172">
            <v>634609</v>
          </cell>
          <cell r="Z1172">
            <v>675552</v>
          </cell>
          <cell r="AA1172">
            <v>741807</v>
          </cell>
          <cell r="AB1172">
            <v>827876</v>
          </cell>
          <cell r="AC1172">
            <v>905755</v>
          </cell>
          <cell r="AD1172">
            <v>1003797</v>
          </cell>
          <cell r="AE1172">
            <v>1096480</v>
          </cell>
          <cell r="AF1172">
            <v>1184350</v>
          </cell>
        </row>
        <row r="1173">
          <cell r="A1173" t="str">
            <v>SOUTH COASTAL REGIONVariance: Fav/(Unfav)</v>
          </cell>
          <cell r="D1173" t="str">
            <v>Variance: Fav/(Unfav)</v>
          </cell>
          <cell r="E1173">
            <v>33547</v>
          </cell>
          <cell r="F1173">
            <v>-28924</v>
          </cell>
          <cell r="G1173">
            <v>51932</v>
          </cell>
          <cell r="H1173">
            <v>-145790</v>
          </cell>
          <cell r="I1173">
            <v>-16377</v>
          </cell>
          <cell r="J1173">
            <v>74384</v>
          </cell>
          <cell r="K1173">
            <v>66405</v>
          </cell>
          <cell r="L1173">
            <v>79449</v>
          </cell>
          <cell r="M1173">
            <v>61229</v>
          </cell>
          <cell r="N1173">
            <v>17277</v>
          </cell>
          <cell r="O1173">
            <v>22635</v>
          </cell>
          <cell r="P1173">
            <v>38966</v>
          </cell>
          <cell r="Q1173">
            <v>254732</v>
          </cell>
          <cell r="R1173" t="str">
            <v>Variance: Fav/(Unfav)</v>
          </cell>
          <cell r="S1173">
            <v>-1</v>
          </cell>
          <cell r="T1173" t="str">
            <v>Variance: Fav/(Unfav)</v>
          </cell>
          <cell r="U1173">
            <v>33547</v>
          </cell>
          <cell r="V1173">
            <v>4623</v>
          </cell>
          <cell r="W1173">
            <v>56555</v>
          </cell>
          <cell r="X1173">
            <v>-89235</v>
          </cell>
          <cell r="Y1173">
            <v>-105612</v>
          </cell>
          <cell r="Z1173">
            <v>-31228</v>
          </cell>
          <cell r="AA1173">
            <v>35177</v>
          </cell>
          <cell r="AB1173">
            <v>114626</v>
          </cell>
          <cell r="AC1173">
            <v>175855</v>
          </cell>
          <cell r="AD1173">
            <v>193132</v>
          </cell>
          <cell r="AE1173">
            <v>215767</v>
          </cell>
          <cell r="AF1173">
            <v>254733</v>
          </cell>
        </row>
        <row r="1174">
          <cell r="A1174" t="str">
            <v>SOUTH COASTAL REGIONBudget:Other</v>
          </cell>
          <cell r="B1174" t="str">
            <v>SOUTH COASTAL REGION</v>
          </cell>
          <cell r="C1174" t="str">
            <v>Other</v>
          </cell>
          <cell r="D1174" t="str">
            <v>Budget:</v>
          </cell>
          <cell r="E1174">
            <v>100160</v>
          </cell>
          <cell r="F1174">
            <v>110495</v>
          </cell>
          <cell r="G1174">
            <v>115248</v>
          </cell>
          <cell r="H1174">
            <v>125589</v>
          </cell>
          <cell r="I1174">
            <v>125589</v>
          </cell>
          <cell r="J1174">
            <v>135925</v>
          </cell>
          <cell r="K1174">
            <v>141507</v>
          </cell>
          <cell r="L1174">
            <v>156663</v>
          </cell>
          <cell r="M1174">
            <v>147090</v>
          </cell>
          <cell r="N1174">
            <v>135925</v>
          </cell>
          <cell r="O1174">
            <v>131172</v>
          </cell>
          <cell r="P1174">
            <v>85148</v>
          </cell>
          <cell r="Q1174">
            <v>1510513</v>
          </cell>
          <cell r="R1174" t="str">
            <v>Budget:</v>
          </cell>
          <cell r="S1174">
            <v>1510513</v>
          </cell>
          <cell r="T1174" t="str">
            <v>Budget:</v>
          </cell>
          <cell r="U1174">
            <v>100160</v>
          </cell>
          <cell r="V1174">
            <v>210655</v>
          </cell>
          <cell r="W1174">
            <v>325903</v>
          </cell>
          <cell r="X1174">
            <v>451492</v>
          </cell>
          <cell r="Y1174">
            <v>577081</v>
          </cell>
          <cell r="Z1174">
            <v>713006</v>
          </cell>
          <cell r="AA1174">
            <v>854513</v>
          </cell>
          <cell r="AB1174">
            <v>1011176</v>
          </cell>
          <cell r="AC1174">
            <v>1158266</v>
          </cell>
          <cell r="AD1174">
            <v>1294191</v>
          </cell>
          <cell r="AE1174">
            <v>1425363</v>
          </cell>
          <cell r="AF1174">
            <v>1510511</v>
          </cell>
        </row>
        <row r="1175">
          <cell r="A1175" t="str">
            <v>SOUTH COASTAL REGIONActual:Other</v>
          </cell>
          <cell r="D1175" t="str">
            <v>Actual:</v>
          </cell>
          <cell r="E1175">
            <v>230609</v>
          </cell>
          <cell r="F1175">
            <v>316388</v>
          </cell>
          <cell r="G1175">
            <v>638089</v>
          </cell>
          <cell r="H1175">
            <v>176702</v>
          </cell>
          <cell r="I1175">
            <v>345165</v>
          </cell>
          <cell r="J1175">
            <v>214401.5</v>
          </cell>
          <cell r="K1175">
            <v>252605</v>
          </cell>
          <cell r="L1175">
            <v>250406</v>
          </cell>
          <cell r="M1175">
            <v>118208</v>
          </cell>
          <cell r="N1175">
            <v>322191</v>
          </cell>
          <cell r="O1175">
            <v>69789</v>
          </cell>
          <cell r="P1175">
            <v>296656</v>
          </cell>
          <cell r="Q1175">
            <v>3231209.5</v>
          </cell>
          <cell r="R1175" t="str">
            <v>Projection:</v>
          </cell>
          <cell r="S1175">
            <v>1510513</v>
          </cell>
          <cell r="T1175" t="str">
            <v>Actual:</v>
          </cell>
          <cell r="U1175">
            <v>230609</v>
          </cell>
          <cell r="V1175">
            <v>546997</v>
          </cell>
          <cell r="W1175">
            <v>1185086</v>
          </cell>
          <cell r="X1175">
            <v>1361788</v>
          </cell>
          <cell r="Y1175">
            <v>1706953</v>
          </cell>
          <cell r="Z1175">
            <v>1921354.5</v>
          </cell>
          <cell r="AA1175">
            <v>2173959.5</v>
          </cell>
          <cell r="AB1175">
            <v>2424365.5</v>
          </cell>
          <cell r="AC1175">
            <v>2542573.5</v>
          </cell>
          <cell r="AD1175">
            <v>2864764.5</v>
          </cell>
          <cell r="AE1175">
            <v>2934553.5</v>
          </cell>
          <cell r="AF1175">
            <v>3231209.5</v>
          </cell>
        </row>
        <row r="1176">
          <cell r="A1176" t="str">
            <v>SOUTH COASTAL REGIONVariance: Fav/(Unfav)</v>
          </cell>
          <cell r="D1176" t="str">
            <v>Variance: Fav/(Unfav)</v>
          </cell>
          <cell r="E1176">
            <v>-130449</v>
          </cell>
          <cell r="F1176">
            <v>-205893</v>
          </cell>
          <cell r="G1176">
            <v>-522841</v>
          </cell>
          <cell r="H1176">
            <v>-51113</v>
          </cell>
          <cell r="I1176">
            <v>-219576</v>
          </cell>
          <cell r="J1176">
            <v>-78476.5</v>
          </cell>
          <cell r="K1176">
            <v>-111098</v>
          </cell>
          <cell r="L1176">
            <v>-93743</v>
          </cell>
          <cell r="M1176">
            <v>28882</v>
          </cell>
          <cell r="N1176">
            <v>-186266</v>
          </cell>
          <cell r="O1176">
            <v>61383</v>
          </cell>
          <cell r="P1176">
            <v>-211508</v>
          </cell>
          <cell r="Q1176">
            <v>-1720696.5</v>
          </cell>
          <cell r="R1176" t="str">
            <v>Variance: Fav/(Unfav)</v>
          </cell>
          <cell r="S1176">
            <v>0</v>
          </cell>
          <cell r="T1176" t="str">
            <v>Variance: Fav/(Unfav)</v>
          </cell>
          <cell r="U1176">
            <v>-130449</v>
          </cell>
          <cell r="V1176">
            <v>-336342</v>
          </cell>
          <cell r="W1176">
            <v>-859183</v>
          </cell>
          <cell r="X1176">
            <v>-910296</v>
          </cell>
          <cell r="Y1176">
            <v>-1129872</v>
          </cell>
          <cell r="Z1176">
            <v>-1208348.5</v>
          </cell>
          <cell r="AA1176">
            <v>-1319446.5</v>
          </cell>
          <cell r="AB1176">
            <v>-1413189.5</v>
          </cell>
          <cell r="AC1176">
            <v>-1384307.5</v>
          </cell>
          <cell r="AD1176">
            <v>-1570573.5</v>
          </cell>
          <cell r="AE1176">
            <v>-1509190.5</v>
          </cell>
          <cell r="AF1176">
            <v>-1720698.5</v>
          </cell>
        </row>
        <row r="1177">
          <cell r="A1177" t="str">
            <v>SOUTH COASTAL REGIONBudget:Burdens - Payroll &amp; Materials</v>
          </cell>
          <cell r="B1177" t="str">
            <v>SOUTH COASTAL REGION</v>
          </cell>
          <cell r="C1177" t="str">
            <v>Burdens - Payroll &amp; Materials</v>
          </cell>
          <cell r="D1177" t="str">
            <v>Budget:</v>
          </cell>
          <cell r="E1177">
            <v>301264</v>
          </cell>
          <cell r="F1177">
            <v>325570</v>
          </cell>
          <cell r="G1177">
            <v>308093</v>
          </cell>
          <cell r="H1177">
            <v>33427</v>
          </cell>
          <cell r="I1177">
            <v>244684</v>
          </cell>
          <cell r="J1177">
            <v>249700</v>
          </cell>
          <cell r="K1177">
            <v>268694</v>
          </cell>
          <cell r="L1177">
            <v>373720</v>
          </cell>
          <cell r="M1177">
            <v>273698</v>
          </cell>
          <cell r="N1177">
            <v>249687</v>
          </cell>
          <cell r="O1177">
            <v>249687</v>
          </cell>
          <cell r="P1177">
            <v>343817</v>
          </cell>
          <cell r="Q1177">
            <v>3222041</v>
          </cell>
          <cell r="R1177" t="str">
            <v>Budget:</v>
          </cell>
          <cell r="S1177">
            <v>3222041</v>
          </cell>
          <cell r="T1177" t="str">
            <v>Budget:</v>
          </cell>
          <cell r="U1177">
            <v>301264</v>
          </cell>
          <cell r="V1177">
            <v>626834</v>
          </cell>
          <cell r="W1177">
            <v>934927</v>
          </cell>
          <cell r="X1177">
            <v>968354</v>
          </cell>
          <cell r="Y1177">
            <v>1213038</v>
          </cell>
          <cell r="Z1177">
            <v>1462738</v>
          </cell>
          <cell r="AA1177">
            <v>1731432</v>
          </cell>
          <cell r="AB1177">
            <v>2105152</v>
          </cell>
          <cell r="AC1177">
            <v>2378850</v>
          </cell>
          <cell r="AD1177">
            <v>2628537</v>
          </cell>
          <cell r="AE1177">
            <v>2878224</v>
          </cell>
          <cell r="AF1177">
            <v>3222041</v>
          </cell>
        </row>
        <row r="1178">
          <cell r="A1178" t="str">
            <v>SOUTH COASTAL REGIONActual:Burdens - Payroll &amp; Materials</v>
          </cell>
          <cell r="D1178" t="str">
            <v>Actual:</v>
          </cell>
          <cell r="E1178">
            <v>325219</v>
          </cell>
          <cell r="F1178">
            <v>339243</v>
          </cell>
          <cell r="G1178">
            <v>319754</v>
          </cell>
          <cell r="H1178">
            <v>282616</v>
          </cell>
          <cell r="I1178">
            <v>364673</v>
          </cell>
          <cell r="J1178">
            <v>387436</v>
          </cell>
          <cell r="K1178">
            <v>397877</v>
          </cell>
          <cell r="L1178">
            <v>546701</v>
          </cell>
          <cell r="M1178">
            <v>312262</v>
          </cell>
          <cell r="N1178">
            <v>357140</v>
          </cell>
          <cell r="O1178">
            <v>331652</v>
          </cell>
          <cell r="P1178">
            <v>420566</v>
          </cell>
          <cell r="Q1178">
            <v>4385139</v>
          </cell>
          <cell r="R1178" t="str">
            <v>Projection:</v>
          </cell>
          <cell r="S1178">
            <v>3222039</v>
          </cell>
          <cell r="T1178" t="str">
            <v>Actual:</v>
          </cell>
          <cell r="U1178">
            <v>325219</v>
          </cell>
          <cell r="V1178">
            <v>664462</v>
          </cell>
          <cell r="W1178">
            <v>984216</v>
          </cell>
          <cell r="X1178">
            <v>1266832</v>
          </cell>
          <cell r="Y1178">
            <v>1631505</v>
          </cell>
          <cell r="Z1178">
            <v>2018941</v>
          </cell>
          <cell r="AA1178">
            <v>2416818</v>
          </cell>
          <cell r="AB1178">
            <v>2963519</v>
          </cell>
          <cell r="AC1178">
            <v>3275781</v>
          </cell>
          <cell r="AD1178">
            <v>3632921</v>
          </cell>
          <cell r="AE1178">
            <v>3964573</v>
          </cell>
          <cell r="AF1178">
            <v>4385139</v>
          </cell>
        </row>
        <row r="1179">
          <cell r="A1179" t="str">
            <v>SOUTH COASTAL REGIONVariance: Fav/(Unfav)</v>
          </cell>
          <cell r="D1179" t="str">
            <v>Variance: Fav/(Unfav)</v>
          </cell>
          <cell r="E1179">
            <v>-23956</v>
          </cell>
          <cell r="F1179">
            <v>-13673</v>
          </cell>
          <cell r="G1179">
            <v>-11661</v>
          </cell>
          <cell r="H1179">
            <v>-249189</v>
          </cell>
          <cell r="I1179">
            <v>-119989</v>
          </cell>
          <cell r="J1179">
            <v>-137736</v>
          </cell>
          <cell r="K1179">
            <v>-129183</v>
          </cell>
          <cell r="L1179">
            <v>-172981</v>
          </cell>
          <cell r="M1179">
            <v>-38564</v>
          </cell>
          <cell r="N1179">
            <v>-107452</v>
          </cell>
          <cell r="O1179">
            <v>-81965</v>
          </cell>
          <cell r="P1179">
            <v>-76749</v>
          </cell>
          <cell r="Q1179">
            <v>-1163098</v>
          </cell>
          <cell r="R1179" t="str">
            <v>Variance: Fav/(Unfav)</v>
          </cell>
          <cell r="S1179">
            <v>2</v>
          </cell>
          <cell r="T1179" t="str">
            <v>Variance: Fav/(Unfav)</v>
          </cell>
          <cell r="U1179">
            <v>-23956</v>
          </cell>
          <cell r="V1179">
            <v>-37629</v>
          </cell>
          <cell r="W1179">
            <v>-49290</v>
          </cell>
          <cell r="X1179">
            <v>-298479</v>
          </cell>
          <cell r="Y1179">
            <v>-418468</v>
          </cell>
          <cell r="Z1179">
            <v>-556204</v>
          </cell>
          <cell r="AA1179">
            <v>-685387</v>
          </cell>
          <cell r="AB1179">
            <v>-858368</v>
          </cell>
          <cell r="AC1179">
            <v>-896932</v>
          </cell>
          <cell r="AD1179">
            <v>-1004384</v>
          </cell>
          <cell r="AE1179">
            <v>-1086349</v>
          </cell>
          <cell r="AF1179">
            <v>-1163098</v>
          </cell>
        </row>
        <row r="1180">
          <cell r="A1180" t="str">
            <v>SOUTH COASTAL REGIONBudget:Indirects</v>
          </cell>
          <cell r="B1180" t="str">
            <v>SOUTH COASTAL REGION</v>
          </cell>
          <cell r="C1180" t="str">
            <v>Indirects</v>
          </cell>
          <cell r="D1180" t="str">
            <v>Budget:</v>
          </cell>
          <cell r="E1180">
            <v>318049</v>
          </cell>
          <cell r="F1180">
            <v>349107</v>
          </cell>
          <cell r="G1180">
            <v>337747</v>
          </cell>
          <cell r="H1180">
            <v>366234</v>
          </cell>
          <cell r="I1180">
            <v>366234</v>
          </cell>
          <cell r="J1180">
            <v>385943</v>
          </cell>
          <cell r="K1180">
            <v>416991</v>
          </cell>
          <cell r="L1180">
            <v>532267</v>
          </cell>
          <cell r="M1180">
            <v>436689</v>
          </cell>
          <cell r="N1180">
            <v>385933</v>
          </cell>
          <cell r="O1180">
            <v>385933</v>
          </cell>
          <cell r="P1180">
            <v>414790</v>
          </cell>
          <cell r="Q1180">
            <v>4695917</v>
          </cell>
          <cell r="R1180" t="str">
            <v>Budget:</v>
          </cell>
          <cell r="S1180">
            <v>0</v>
          </cell>
          <cell r="T1180" t="str">
            <v>Budget:</v>
          </cell>
          <cell r="U1180">
            <v>318049</v>
          </cell>
          <cell r="V1180">
            <v>667156</v>
          </cell>
          <cell r="W1180">
            <v>1004903</v>
          </cell>
          <cell r="X1180">
            <v>1371137</v>
          </cell>
          <cell r="Y1180">
            <v>1737371</v>
          </cell>
          <cell r="Z1180">
            <v>2123314</v>
          </cell>
          <cell r="AA1180">
            <v>2540305</v>
          </cell>
          <cell r="AB1180">
            <v>3072572</v>
          </cell>
          <cell r="AC1180">
            <v>3509261</v>
          </cell>
          <cell r="AD1180">
            <v>3895194</v>
          </cell>
          <cell r="AE1180">
            <v>4281127</v>
          </cell>
          <cell r="AF1180">
            <v>4695917</v>
          </cell>
        </row>
        <row r="1181">
          <cell r="A1181" t="str">
            <v>SOUTH COASTAL REGIONActual:Indirects</v>
          </cell>
          <cell r="D1181" t="str">
            <v>Actual:</v>
          </cell>
          <cell r="E1181">
            <v>47314</v>
          </cell>
          <cell r="F1181">
            <v>239634</v>
          </cell>
          <cell r="G1181">
            <v>280938.5</v>
          </cell>
          <cell r="H1181">
            <v>139204</v>
          </cell>
          <cell r="I1181">
            <v>180917.5</v>
          </cell>
          <cell r="J1181">
            <v>289625</v>
          </cell>
          <cell r="K1181">
            <v>310458</v>
          </cell>
          <cell r="L1181">
            <v>269284.5</v>
          </cell>
          <cell r="M1181">
            <v>178518.5</v>
          </cell>
          <cell r="N1181">
            <v>217764.5</v>
          </cell>
          <cell r="O1181">
            <v>200834</v>
          </cell>
          <cell r="P1181">
            <v>225788</v>
          </cell>
          <cell r="Q1181">
            <v>2580280.5</v>
          </cell>
          <cell r="R1181" t="str">
            <v>Projection:</v>
          </cell>
          <cell r="S1181">
            <v>-225000</v>
          </cell>
          <cell r="T1181" t="str">
            <v>Actual:</v>
          </cell>
          <cell r="U1181">
            <v>47314</v>
          </cell>
          <cell r="V1181">
            <v>286948</v>
          </cell>
          <cell r="W1181">
            <v>567886.5</v>
          </cell>
          <cell r="X1181">
            <v>707090.5</v>
          </cell>
          <cell r="Y1181">
            <v>888008</v>
          </cell>
          <cell r="Z1181">
            <v>1177633</v>
          </cell>
          <cell r="AA1181">
            <v>1488091</v>
          </cell>
          <cell r="AB1181">
            <v>1757375.5</v>
          </cell>
          <cell r="AC1181">
            <v>1935894</v>
          </cell>
          <cell r="AD1181">
            <v>2153658.5</v>
          </cell>
          <cell r="AE1181">
            <v>2354492.5</v>
          </cell>
          <cell r="AF1181">
            <v>2580280.5</v>
          </cell>
        </row>
        <row r="1182">
          <cell r="A1182" t="str">
            <v>SOUTH COASTAL REGIONVariance: Fav/(Unfav)</v>
          </cell>
          <cell r="D1182" t="str">
            <v>Variance: Fav/(Unfav)</v>
          </cell>
          <cell r="E1182">
            <v>270735</v>
          </cell>
          <cell r="F1182">
            <v>109473</v>
          </cell>
          <cell r="G1182">
            <v>56808.5</v>
          </cell>
          <cell r="H1182">
            <v>227030</v>
          </cell>
          <cell r="I1182">
            <v>185316.5</v>
          </cell>
          <cell r="J1182">
            <v>96318</v>
          </cell>
          <cell r="K1182">
            <v>106533</v>
          </cell>
          <cell r="L1182">
            <v>262982.5</v>
          </cell>
          <cell r="M1182">
            <v>258170.5</v>
          </cell>
          <cell r="N1182">
            <v>168168.5</v>
          </cell>
          <cell r="O1182">
            <v>185099</v>
          </cell>
          <cell r="P1182">
            <v>189002</v>
          </cell>
          <cell r="Q1182">
            <v>2115636.5</v>
          </cell>
          <cell r="R1182" t="str">
            <v>Variance: Fav/(Unfav)</v>
          </cell>
          <cell r="S1182">
            <v>225000</v>
          </cell>
          <cell r="T1182" t="str">
            <v>Variance: Fav/(Unfav)</v>
          </cell>
          <cell r="U1182">
            <v>270735</v>
          </cell>
          <cell r="V1182">
            <v>380208</v>
          </cell>
          <cell r="W1182">
            <v>437016.5</v>
          </cell>
          <cell r="X1182">
            <v>664046.5</v>
          </cell>
          <cell r="Y1182">
            <v>849363</v>
          </cell>
          <cell r="Z1182">
            <v>945681</v>
          </cell>
          <cell r="AA1182">
            <v>1052214</v>
          </cell>
          <cell r="AB1182">
            <v>1315196.5</v>
          </cell>
          <cell r="AC1182">
            <v>1573367</v>
          </cell>
          <cell r="AD1182">
            <v>1741535.5</v>
          </cell>
          <cell r="AE1182">
            <v>1926634.5</v>
          </cell>
          <cell r="AF1182">
            <v>2115636.5</v>
          </cell>
        </row>
        <row r="1183">
          <cell r="D1183" t="str">
            <v>Budget:</v>
          </cell>
          <cell r="E1183">
            <v>1500792</v>
          </cell>
          <cell r="F1183">
            <v>1845845</v>
          </cell>
          <cell r="G1183">
            <v>1638497</v>
          </cell>
          <cell r="H1183">
            <v>489454</v>
          </cell>
          <cell r="I1183">
            <v>1430089</v>
          </cell>
          <cell r="J1183">
            <v>1527281</v>
          </cell>
          <cell r="K1183">
            <v>1785793</v>
          </cell>
          <cell r="L1183">
            <v>2260822</v>
          </cell>
          <cell r="M1183">
            <v>1878087</v>
          </cell>
          <cell r="N1183">
            <v>1527135</v>
          </cell>
          <cell r="O1183">
            <v>1522383</v>
          </cell>
          <cell r="P1183">
            <v>1669432</v>
          </cell>
          <cell r="Q1183">
            <v>19075610</v>
          </cell>
          <cell r="S1183">
            <v>19075610</v>
          </cell>
          <cell r="U1183">
            <v>1500792</v>
          </cell>
          <cell r="V1183">
            <v>3346637</v>
          </cell>
          <cell r="W1183">
            <v>4985134</v>
          </cell>
          <cell r="X1183">
            <v>5474588</v>
          </cell>
          <cell r="Y1183">
            <v>6904677</v>
          </cell>
          <cell r="Z1183">
            <v>8431958</v>
          </cell>
          <cell r="AA1183">
            <v>10217751</v>
          </cell>
          <cell r="AB1183">
            <v>12478573</v>
          </cell>
          <cell r="AC1183">
            <v>14356660</v>
          </cell>
          <cell r="AD1183">
            <v>15883795</v>
          </cell>
          <cell r="AE1183">
            <v>17406178</v>
          </cell>
          <cell r="AF1183">
            <v>19075610</v>
          </cell>
        </row>
        <row r="1184">
          <cell r="D1184" t="str">
            <v>Actual:</v>
          </cell>
          <cell r="E1184">
            <v>2054177</v>
          </cell>
          <cell r="F1184">
            <v>2128852</v>
          </cell>
          <cell r="G1184">
            <v>4952171</v>
          </cell>
          <cell r="H1184">
            <v>1064175</v>
          </cell>
          <cell r="I1184">
            <v>13946412</v>
          </cell>
          <cell r="J1184">
            <v>-10752958</v>
          </cell>
          <cell r="K1184">
            <v>1803503</v>
          </cell>
          <cell r="L1184">
            <v>2437390</v>
          </cell>
          <cell r="M1184">
            <v>1818069</v>
          </cell>
          <cell r="N1184">
            <v>2030890</v>
          </cell>
          <cell r="O1184">
            <v>1440843</v>
          </cell>
          <cell r="P1184">
            <v>2427115</v>
          </cell>
          <cell r="Q1184">
            <v>25350640</v>
          </cell>
          <cell r="U1184">
            <v>2054177</v>
          </cell>
          <cell r="V1184">
            <v>4183029</v>
          </cell>
          <cell r="W1184">
            <v>9135200</v>
          </cell>
          <cell r="X1184">
            <v>10199375</v>
          </cell>
          <cell r="Y1184">
            <v>24145787</v>
          </cell>
          <cell r="Z1184">
            <v>13392829</v>
          </cell>
          <cell r="AA1184">
            <v>15196332</v>
          </cell>
          <cell r="AB1184">
            <v>17633722</v>
          </cell>
          <cell r="AC1184">
            <v>19451791</v>
          </cell>
          <cell r="AD1184">
            <v>21482681</v>
          </cell>
          <cell r="AE1184">
            <v>22923524</v>
          </cell>
          <cell r="AF1184">
            <v>25350639</v>
          </cell>
        </row>
        <row r="1185">
          <cell r="D1185" t="str">
            <v>Variance: Fav/(Unfav)</v>
          </cell>
          <cell r="E1185">
            <v>-553386</v>
          </cell>
          <cell r="F1185">
            <v>-283006</v>
          </cell>
          <cell r="G1185">
            <v>-3313673</v>
          </cell>
          <cell r="H1185">
            <v>-574720</v>
          </cell>
          <cell r="I1185">
            <v>-12516323</v>
          </cell>
          <cell r="J1185">
            <v>12280239</v>
          </cell>
          <cell r="K1185">
            <v>-17710</v>
          </cell>
          <cell r="L1185">
            <v>-176568</v>
          </cell>
          <cell r="M1185">
            <v>60018</v>
          </cell>
          <cell r="N1185">
            <v>-503756</v>
          </cell>
          <cell r="O1185">
            <v>81541</v>
          </cell>
          <cell r="P1185">
            <v>-757684</v>
          </cell>
          <cell r="Q1185">
            <v>-6275030</v>
          </cell>
          <cell r="S1185" t="str">
            <v xml:space="preserve"> </v>
          </cell>
          <cell r="U1185">
            <v>-553386</v>
          </cell>
          <cell r="V1185">
            <v>-836392</v>
          </cell>
          <cell r="W1185">
            <v>-4150065</v>
          </cell>
          <cell r="X1185">
            <v>-4724785</v>
          </cell>
          <cell r="Y1185">
            <v>-17241108</v>
          </cell>
          <cell r="Z1185">
            <v>-4960869</v>
          </cell>
          <cell r="AA1185">
            <v>-4978579</v>
          </cell>
          <cell r="AB1185">
            <v>-5155147</v>
          </cell>
          <cell r="AC1185">
            <v>-5095129</v>
          </cell>
          <cell r="AD1185">
            <v>-5598885</v>
          </cell>
          <cell r="AE1185">
            <v>-5517344</v>
          </cell>
          <cell r="AF1185">
            <v>-6275028</v>
          </cell>
        </row>
        <row r="1186"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NORTH CENTRAL REGIONBudget:New Service Construction</v>
          </cell>
          <cell r="B1187" t="str">
            <v>NORTH CENTRAL REGION</v>
          </cell>
          <cell r="C1187" t="str">
            <v>New Service Construction</v>
          </cell>
          <cell r="D1187" t="str">
            <v>Budget:</v>
          </cell>
          <cell r="E1187">
            <v>341712</v>
          </cell>
          <cell r="F1187">
            <v>490240</v>
          </cell>
          <cell r="G1187">
            <v>836806</v>
          </cell>
          <cell r="H1187">
            <v>243822</v>
          </cell>
          <cell r="I1187">
            <v>590388</v>
          </cell>
          <cell r="J1187">
            <v>342841</v>
          </cell>
          <cell r="K1187">
            <v>342841</v>
          </cell>
          <cell r="L1187">
            <v>874631</v>
          </cell>
          <cell r="M1187">
            <v>837935</v>
          </cell>
          <cell r="N1187">
            <v>144803</v>
          </cell>
          <cell r="O1187">
            <v>342841</v>
          </cell>
          <cell r="P1187">
            <v>379629</v>
          </cell>
          <cell r="Q1187">
            <v>5768488</v>
          </cell>
          <cell r="R1187" t="str">
            <v>Budget:</v>
          </cell>
          <cell r="S1187">
            <v>5768488</v>
          </cell>
          <cell r="T1187" t="str">
            <v>Budget:</v>
          </cell>
          <cell r="U1187">
            <v>341712</v>
          </cell>
          <cell r="V1187">
            <v>831952</v>
          </cell>
          <cell r="W1187">
            <v>1668758</v>
          </cell>
          <cell r="X1187">
            <v>1912580</v>
          </cell>
          <cell r="Y1187">
            <v>2502968</v>
          </cell>
          <cell r="Z1187">
            <v>2845809</v>
          </cell>
          <cell r="AA1187">
            <v>3188650</v>
          </cell>
          <cell r="AB1187">
            <v>4063281</v>
          </cell>
          <cell r="AC1187">
            <v>4901216</v>
          </cell>
          <cell r="AD1187">
            <v>5046019</v>
          </cell>
          <cell r="AE1187">
            <v>5388860</v>
          </cell>
          <cell r="AF1187">
            <v>5768489</v>
          </cell>
        </row>
        <row r="1188">
          <cell r="A1188" t="str">
            <v>NORTH CENTRAL REGIONActual:New Service Construction</v>
          </cell>
          <cell r="D1188" t="str">
            <v>Actual:</v>
          </cell>
          <cell r="E1188">
            <v>965244</v>
          </cell>
          <cell r="F1188">
            <v>583240</v>
          </cell>
          <cell r="G1188">
            <v>1174693</v>
          </cell>
          <cell r="H1188">
            <v>1128301</v>
          </cell>
          <cell r="I1188">
            <v>1075485</v>
          </cell>
          <cell r="J1188">
            <v>319483</v>
          </cell>
          <cell r="K1188">
            <v>703201</v>
          </cell>
          <cell r="L1188">
            <v>721519</v>
          </cell>
          <cell r="M1188">
            <v>727299</v>
          </cell>
          <cell r="N1188">
            <v>705357</v>
          </cell>
          <cell r="O1188">
            <v>365926</v>
          </cell>
          <cell r="P1188">
            <v>422336</v>
          </cell>
          <cell r="Q1188">
            <v>8892082</v>
          </cell>
          <cell r="R1188" t="str">
            <v>Projection:</v>
          </cell>
          <cell r="S1188">
            <v>8778898</v>
          </cell>
          <cell r="T1188" t="str">
            <v>Actual:</v>
          </cell>
          <cell r="U1188">
            <v>965244</v>
          </cell>
          <cell r="V1188">
            <v>1548484</v>
          </cell>
          <cell r="W1188">
            <v>2723177</v>
          </cell>
          <cell r="X1188">
            <v>3851478</v>
          </cell>
          <cell r="Y1188">
            <v>4926963</v>
          </cell>
          <cell r="Z1188">
            <v>5246446</v>
          </cell>
          <cell r="AA1188">
            <v>5949647</v>
          </cell>
          <cell r="AB1188">
            <v>6671166</v>
          </cell>
          <cell r="AC1188">
            <v>7398465</v>
          </cell>
          <cell r="AD1188">
            <v>8103822</v>
          </cell>
          <cell r="AE1188">
            <v>8469748</v>
          </cell>
          <cell r="AF1188">
            <v>8892084</v>
          </cell>
        </row>
        <row r="1189">
          <cell r="A1189" t="str">
            <v>NORTH CENTRAL REGIONVariance: Fav/(Unfav)</v>
          </cell>
          <cell r="D1189" t="str">
            <v>Variance: Fav/(Unfav)</v>
          </cell>
          <cell r="E1189">
            <v>-623531</v>
          </cell>
          <cell r="F1189">
            <v>-92999</v>
          </cell>
          <cell r="G1189">
            <v>-337887</v>
          </cell>
          <cell r="H1189">
            <v>-884479</v>
          </cell>
          <cell r="I1189">
            <v>-485097</v>
          </cell>
          <cell r="J1189">
            <v>23358</v>
          </cell>
          <cell r="K1189">
            <v>-360360</v>
          </cell>
          <cell r="L1189">
            <v>153113</v>
          </cell>
          <cell r="M1189">
            <v>110635</v>
          </cell>
          <cell r="N1189">
            <v>-560554</v>
          </cell>
          <cell r="O1189">
            <v>-23085</v>
          </cell>
          <cell r="P1189">
            <v>-42707</v>
          </cell>
          <cell r="Q1189">
            <v>-3123594</v>
          </cell>
          <cell r="R1189" t="str">
            <v>Variance: Fav/(Unfav)</v>
          </cell>
          <cell r="S1189">
            <v>-3010410</v>
          </cell>
          <cell r="T1189" t="str">
            <v>Variance: Fav/(Unfav)</v>
          </cell>
          <cell r="U1189">
            <v>-623531</v>
          </cell>
          <cell r="V1189">
            <v>-716530</v>
          </cell>
          <cell r="W1189">
            <v>-1054417</v>
          </cell>
          <cell r="X1189">
            <v>-1938896</v>
          </cell>
          <cell r="Y1189">
            <v>-2423993</v>
          </cell>
          <cell r="Z1189">
            <v>-2400635</v>
          </cell>
          <cell r="AA1189">
            <v>-2760995</v>
          </cell>
          <cell r="AB1189">
            <v>-2607882</v>
          </cell>
          <cell r="AC1189">
            <v>-2497247</v>
          </cell>
          <cell r="AD1189">
            <v>-3057801</v>
          </cell>
          <cell r="AE1189">
            <v>-3080886</v>
          </cell>
          <cell r="AF1189">
            <v>-3123593</v>
          </cell>
        </row>
        <row r="1190">
          <cell r="A1190" t="str">
            <v>NORTH CENTRAL REGIONBudget:Streetlight Construction</v>
          </cell>
          <cell r="B1190" t="str">
            <v>NORTH CENTRAL REGION</v>
          </cell>
          <cell r="C1190" t="str">
            <v>Streetlight Construction</v>
          </cell>
          <cell r="D1190" t="str">
            <v>Budget:</v>
          </cell>
          <cell r="E1190">
            <v>221212</v>
          </cell>
          <cell r="F1190">
            <v>283465</v>
          </cell>
          <cell r="G1190">
            <v>428722</v>
          </cell>
          <cell r="H1190">
            <v>180000</v>
          </cell>
          <cell r="I1190">
            <v>325257</v>
          </cell>
          <cell r="J1190">
            <v>221502</v>
          </cell>
          <cell r="K1190">
            <v>221502</v>
          </cell>
          <cell r="L1190">
            <v>410755</v>
          </cell>
          <cell r="M1190">
            <v>429011</v>
          </cell>
          <cell r="N1190">
            <v>138498</v>
          </cell>
          <cell r="O1190">
            <v>221502</v>
          </cell>
          <cell r="P1190">
            <v>203269</v>
          </cell>
          <cell r="Q1190">
            <v>3284694</v>
          </cell>
          <cell r="R1190" t="str">
            <v>Budget:</v>
          </cell>
          <cell r="S1190">
            <v>3284694</v>
          </cell>
          <cell r="T1190" t="str">
            <v>Budget:</v>
          </cell>
          <cell r="U1190">
            <v>221212</v>
          </cell>
          <cell r="V1190">
            <v>504677</v>
          </cell>
          <cell r="W1190">
            <v>933399</v>
          </cell>
          <cell r="X1190">
            <v>1113399</v>
          </cell>
          <cell r="Y1190">
            <v>1438656</v>
          </cell>
          <cell r="Z1190">
            <v>1660158</v>
          </cell>
          <cell r="AA1190">
            <v>1881660</v>
          </cell>
          <cell r="AB1190">
            <v>2292415</v>
          </cell>
          <cell r="AC1190">
            <v>2721426</v>
          </cell>
          <cell r="AD1190">
            <v>2859924</v>
          </cell>
          <cell r="AE1190">
            <v>3081426</v>
          </cell>
          <cell r="AF1190">
            <v>3284695</v>
          </cell>
        </row>
        <row r="1191">
          <cell r="A1191" t="str">
            <v>NORTH CENTRAL REGIONActual:Streetlight Construction</v>
          </cell>
          <cell r="D1191" t="str">
            <v>Actual:</v>
          </cell>
          <cell r="E1191">
            <v>193264</v>
          </cell>
          <cell r="F1191">
            <v>196033</v>
          </cell>
          <cell r="G1191">
            <v>236440</v>
          </cell>
          <cell r="H1191">
            <v>201258</v>
          </cell>
          <cell r="I1191">
            <v>386012</v>
          </cell>
          <cell r="J1191">
            <v>251961</v>
          </cell>
          <cell r="K1191">
            <v>394727</v>
          </cell>
          <cell r="L1191">
            <v>307922</v>
          </cell>
          <cell r="M1191">
            <v>265715</v>
          </cell>
          <cell r="N1191">
            <v>199044</v>
          </cell>
          <cell r="O1191">
            <v>288192</v>
          </cell>
          <cell r="P1191">
            <v>474475</v>
          </cell>
          <cell r="Q1191">
            <v>3395043</v>
          </cell>
          <cell r="R1191" t="str">
            <v>Projection:</v>
          </cell>
          <cell r="S1191">
            <v>3179194</v>
          </cell>
          <cell r="T1191" t="str">
            <v>Actual:</v>
          </cell>
          <cell r="U1191">
            <v>193264</v>
          </cell>
          <cell r="V1191">
            <v>389297</v>
          </cell>
          <cell r="W1191">
            <v>625737</v>
          </cell>
          <cell r="X1191">
            <v>826995</v>
          </cell>
          <cell r="Y1191">
            <v>1213007</v>
          </cell>
          <cell r="Z1191">
            <v>1464968</v>
          </cell>
          <cell r="AA1191">
            <v>1859695</v>
          </cell>
          <cell r="AB1191">
            <v>2167617</v>
          </cell>
          <cell r="AC1191">
            <v>2433332</v>
          </cell>
          <cell r="AD1191">
            <v>2632376</v>
          </cell>
          <cell r="AE1191">
            <v>2920568</v>
          </cell>
          <cell r="AF1191">
            <v>3395043</v>
          </cell>
        </row>
        <row r="1192">
          <cell r="A1192" t="str">
            <v>NORTH CENTRAL REGIONVariance: Fav/(Unfav)</v>
          </cell>
          <cell r="D1192" t="str">
            <v>Variance: Fav/(Unfav)</v>
          </cell>
          <cell r="E1192">
            <v>27948</v>
          </cell>
          <cell r="F1192">
            <v>87432</v>
          </cell>
          <cell r="G1192">
            <v>192282</v>
          </cell>
          <cell r="H1192">
            <v>-21258</v>
          </cell>
          <cell r="I1192">
            <v>-60755</v>
          </cell>
          <cell r="J1192">
            <v>-30459</v>
          </cell>
          <cell r="K1192">
            <v>-173225</v>
          </cell>
          <cell r="L1192">
            <v>102833</v>
          </cell>
          <cell r="M1192">
            <v>163297</v>
          </cell>
          <cell r="N1192">
            <v>-60546</v>
          </cell>
          <cell r="O1192">
            <v>-66691</v>
          </cell>
          <cell r="P1192">
            <v>-271207</v>
          </cell>
          <cell r="Q1192">
            <v>-110349</v>
          </cell>
          <cell r="R1192" t="str">
            <v>Variance: Fav/(Unfav)</v>
          </cell>
          <cell r="S1192">
            <v>105500</v>
          </cell>
          <cell r="T1192" t="str">
            <v>Variance: Fav/(Unfav)</v>
          </cell>
          <cell r="U1192">
            <v>27948</v>
          </cell>
          <cell r="V1192">
            <v>115380</v>
          </cell>
          <cell r="W1192">
            <v>307662</v>
          </cell>
          <cell r="X1192">
            <v>286404</v>
          </cell>
          <cell r="Y1192">
            <v>225649</v>
          </cell>
          <cell r="Z1192">
            <v>195190</v>
          </cell>
          <cell r="AA1192">
            <v>21965</v>
          </cell>
          <cell r="AB1192">
            <v>124798</v>
          </cell>
          <cell r="AC1192">
            <v>288095</v>
          </cell>
          <cell r="AD1192">
            <v>227549</v>
          </cell>
          <cell r="AE1192">
            <v>160858</v>
          </cell>
          <cell r="AF1192">
            <v>-110349</v>
          </cell>
        </row>
        <row r="1193">
          <cell r="A1193" t="str">
            <v>NORTH CENTRAL REGIONBudget:Overhead Replace/Repair</v>
          </cell>
          <cell r="B1193" t="str">
            <v>NORTH CENTRAL REGION</v>
          </cell>
          <cell r="C1193" t="str">
            <v>Overhead Replace/Repair</v>
          </cell>
          <cell r="D1193" t="str">
            <v>Budget:</v>
          </cell>
          <cell r="E1193">
            <v>437531</v>
          </cell>
          <cell r="F1193">
            <v>512993</v>
          </cell>
          <cell r="G1193">
            <v>689069</v>
          </cell>
          <cell r="H1193">
            <v>387777</v>
          </cell>
          <cell r="I1193">
            <v>563854</v>
          </cell>
          <cell r="J1193">
            <v>438085</v>
          </cell>
          <cell r="K1193">
            <v>438085</v>
          </cell>
          <cell r="L1193">
            <v>752025</v>
          </cell>
          <cell r="M1193">
            <v>689623</v>
          </cell>
          <cell r="N1193">
            <v>337469</v>
          </cell>
          <cell r="O1193">
            <v>438085</v>
          </cell>
          <cell r="P1193">
            <v>500532</v>
          </cell>
          <cell r="Q1193">
            <v>6185128</v>
          </cell>
          <cell r="R1193" t="str">
            <v>Budget:</v>
          </cell>
          <cell r="S1193">
            <v>6185128</v>
          </cell>
          <cell r="T1193" t="str">
            <v>Budget:</v>
          </cell>
          <cell r="U1193">
            <v>437531</v>
          </cell>
          <cell r="V1193">
            <v>950524</v>
          </cell>
          <cell r="W1193">
            <v>1639593</v>
          </cell>
          <cell r="X1193">
            <v>2027370</v>
          </cell>
          <cell r="Y1193">
            <v>2591224</v>
          </cell>
          <cell r="Z1193">
            <v>3029309</v>
          </cell>
          <cell r="AA1193">
            <v>3467394</v>
          </cell>
          <cell r="AB1193">
            <v>4219419</v>
          </cell>
          <cell r="AC1193">
            <v>4909042</v>
          </cell>
          <cell r="AD1193">
            <v>5246511</v>
          </cell>
          <cell r="AE1193">
            <v>5684596</v>
          </cell>
          <cell r="AF1193">
            <v>6185128</v>
          </cell>
        </row>
        <row r="1194">
          <cell r="A1194" t="str">
            <v>NORTH CENTRAL REGIONActual:Overhead Replace/Repair</v>
          </cell>
          <cell r="D1194" t="str">
            <v>Actual:</v>
          </cell>
          <cell r="E1194">
            <v>374317</v>
          </cell>
          <cell r="F1194">
            <v>263130</v>
          </cell>
          <cell r="G1194">
            <v>286653</v>
          </cell>
          <cell r="H1194">
            <v>375023</v>
          </cell>
          <cell r="I1194">
            <v>509073</v>
          </cell>
          <cell r="J1194">
            <v>535410</v>
          </cell>
          <cell r="K1194">
            <v>719086</v>
          </cell>
          <cell r="L1194">
            <v>1365786</v>
          </cell>
          <cell r="M1194">
            <v>371219</v>
          </cell>
          <cell r="N1194">
            <v>461718</v>
          </cell>
          <cell r="O1194">
            <v>242430</v>
          </cell>
          <cell r="P1194">
            <v>488941</v>
          </cell>
          <cell r="Q1194">
            <v>5992786</v>
          </cell>
          <cell r="R1194" t="str">
            <v>Projection:</v>
          </cell>
          <cell r="S1194">
            <v>4672133</v>
          </cell>
          <cell r="T1194" t="str">
            <v>Actual:</v>
          </cell>
          <cell r="U1194">
            <v>374317</v>
          </cell>
          <cell r="V1194">
            <v>637447</v>
          </cell>
          <cell r="W1194">
            <v>924100</v>
          </cell>
          <cell r="X1194">
            <v>1299123</v>
          </cell>
          <cell r="Y1194">
            <v>1808196</v>
          </cell>
          <cell r="Z1194">
            <v>2343606</v>
          </cell>
          <cell r="AA1194">
            <v>3062692</v>
          </cell>
          <cell r="AB1194">
            <v>4428478</v>
          </cell>
          <cell r="AC1194">
            <v>4799697</v>
          </cell>
          <cell r="AD1194">
            <v>5261415</v>
          </cell>
          <cell r="AE1194">
            <v>5503845</v>
          </cell>
          <cell r="AF1194">
            <v>5992786</v>
          </cell>
        </row>
        <row r="1195">
          <cell r="A1195" t="str">
            <v>NORTH CENTRAL REGIONVariance: Fav/(Unfav)</v>
          </cell>
          <cell r="D1195" t="str">
            <v>Variance: Fav/(Unfav)</v>
          </cell>
          <cell r="E1195">
            <v>63215</v>
          </cell>
          <cell r="F1195">
            <v>249863</v>
          </cell>
          <cell r="G1195">
            <v>402417</v>
          </cell>
          <cell r="H1195">
            <v>12754</v>
          </cell>
          <cell r="I1195">
            <v>54781</v>
          </cell>
          <cell r="J1195">
            <v>-97325</v>
          </cell>
          <cell r="K1195">
            <v>-281001</v>
          </cell>
          <cell r="L1195">
            <v>-613761</v>
          </cell>
          <cell r="M1195">
            <v>318404</v>
          </cell>
          <cell r="N1195">
            <v>-124249</v>
          </cell>
          <cell r="O1195">
            <v>195655</v>
          </cell>
          <cell r="P1195">
            <v>11591</v>
          </cell>
          <cell r="Q1195">
            <v>192342</v>
          </cell>
          <cell r="R1195" t="str">
            <v>Variance: Fav/(Unfav)</v>
          </cell>
          <cell r="S1195">
            <v>1512995</v>
          </cell>
          <cell r="T1195" t="str">
            <v>Variance: Fav/(Unfav)</v>
          </cell>
          <cell r="U1195">
            <v>63215</v>
          </cell>
          <cell r="V1195">
            <v>313078</v>
          </cell>
          <cell r="W1195">
            <v>715495</v>
          </cell>
          <cell r="X1195">
            <v>728249</v>
          </cell>
          <cell r="Y1195">
            <v>783030</v>
          </cell>
          <cell r="Z1195">
            <v>685705</v>
          </cell>
          <cell r="AA1195">
            <v>404704</v>
          </cell>
          <cell r="AB1195">
            <v>-209057</v>
          </cell>
          <cell r="AC1195">
            <v>109347</v>
          </cell>
          <cell r="AD1195">
            <v>-14902</v>
          </cell>
          <cell r="AE1195">
            <v>180753</v>
          </cell>
          <cell r="AF1195">
            <v>192344</v>
          </cell>
        </row>
        <row r="1196">
          <cell r="A1196" t="str">
            <v>NORTH CENTRAL REGIONBudget:Underground Replace/Repair</v>
          </cell>
          <cell r="B1196" t="str">
            <v>NORTH CENTRAL REGION</v>
          </cell>
          <cell r="C1196" t="str">
            <v>Underground Replace/Repair</v>
          </cell>
          <cell r="D1196" t="str">
            <v>Budget:</v>
          </cell>
          <cell r="E1196">
            <v>194225</v>
          </cell>
          <cell r="F1196">
            <v>225534</v>
          </cell>
          <cell r="G1196">
            <v>298588</v>
          </cell>
          <cell r="H1196">
            <v>173640</v>
          </cell>
          <cell r="I1196">
            <v>246695</v>
          </cell>
          <cell r="J1196">
            <v>194513</v>
          </cell>
          <cell r="K1196">
            <v>194513</v>
          </cell>
          <cell r="L1196">
            <v>320651</v>
          </cell>
          <cell r="M1196">
            <v>298877</v>
          </cell>
          <cell r="N1196">
            <v>152767</v>
          </cell>
          <cell r="O1196">
            <v>194513</v>
          </cell>
          <cell r="P1196">
            <v>216311</v>
          </cell>
          <cell r="Q1196">
            <v>2710827</v>
          </cell>
          <cell r="R1196" t="str">
            <v>Budget:</v>
          </cell>
          <cell r="S1196">
            <v>2710827</v>
          </cell>
          <cell r="T1196" t="str">
            <v>Budget:</v>
          </cell>
          <cell r="U1196">
            <v>194225</v>
          </cell>
          <cell r="V1196">
            <v>419759</v>
          </cell>
          <cell r="W1196">
            <v>718347</v>
          </cell>
          <cell r="X1196">
            <v>891987</v>
          </cell>
          <cell r="Y1196">
            <v>1138682</v>
          </cell>
          <cell r="Z1196">
            <v>1333195</v>
          </cell>
          <cell r="AA1196">
            <v>1527708</v>
          </cell>
          <cell r="AB1196">
            <v>1848359</v>
          </cell>
          <cell r="AC1196">
            <v>2147236</v>
          </cell>
          <cell r="AD1196">
            <v>2300003</v>
          </cell>
          <cell r="AE1196">
            <v>2494516</v>
          </cell>
          <cell r="AF1196">
            <v>2710827</v>
          </cell>
        </row>
        <row r="1197">
          <cell r="A1197" t="str">
            <v>NORTH CENTRAL REGIONActual:Underground Replace/Repair</v>
          </cell>
          <cell r="D1197" t="str">
            <v>Actual:</v>
          </cell>
          <cell r="E1197">
            <v>242992</v>
          </cell>
          <cell r="F1197">
            <v>219619</v>
          </cell>
          <cell r="G1197">
            <v>246457</v>
          </cell>
          <cell r="H1197">
            <v>234026</v>
          </cell>
          <cell r="I1197">
            <v>210514</v>
          </cell>
          <cell r="J1197">
            <v>368589</v>
          </cell>
          <cell r="K1197">
            <v>257257</v>
          </cell>
          <cell r="L1197">
            <v>395338</v>
          </cell>
          <cell r="M1197">
            <v>309021</v>
          </cell>
          <cell r="N1197">
            <v>267876</v>
          </cell>
          <cell r="O1197">
            <v>181915</v>
          </cell>
          <cell r="P1197">
            <v>244355</v>
          </cell>
          <cell r="Q1197">
            <v>3177958</v>
          </cell>
          <cell r="R1197" t="str">
            <v>Projection:</v>
          </cell>
          <cell r="S1197">
            <v>2710827</v>
          </cell>
          <cell r="T1197" t="str">
            <v>Actual:</v>
          </cell>
          <cell r="U1197">
            <v>242992</v>
          </cell>
          <cell r="V1197">
            <v>462611</v>
          </cell>
          <cell r="W1197">
            <v>709068</v>
          </cell>
          <cell r="X1197">
            <v>943094</v>
          </cell>
          <cell r="Y1197">
            <v>1153608</v>
          </cell>
          <cell r="Z1197">
            <v>1522197</v>
          </cell>
          <cell r="AA1197">
            <v>1779454</v>
          </cell>
          <cell r="AB1197">
            <v>2174792</v>
          </cell>
          <cell r="AC1197">
            <v>2483813</v>
          </cell>
          <cell r="AD1197">
            <v>2751689</v>
          </cell>
          <cell r="AE1197">
            <v>2933604</v>
          </cell>
          <cell r="AF1197">
            <v>3177959</v>
          </cell>
        </row>
        <row r="1198">
          <cell r="A1198" t="str">
            <v>NORTH CENTRAL REGIONVariance: Fav/(Unfav)</v>
          </cell>
          <cell r="D1198" t="str">
            <v>Variance: Fav/(Unfav)</v>
          </cell>
          <cell r="E1198">
            <v>-48767</v>
          </cell>
          <cell r="F1198">
            <v>5915</v>
          </cell>
          <cell r="G1198">
            <v>52131</v>
          </cell>
          <cell r="H1198">
            <v>-60386</v>
          </cell>
          <cell r="I1198">
            <v>36181</v>
          </cell>
          <cell r="J1198">
            <v>-174076</v>
          </cell>
          <cell r="K1198">
            <v>-62744</v>
          </cell>
          <cell r="L1198">
            <v>-74687</v>
          </cell>
          <cell r="M1198">
            <v>-10145</v>
          </cell>
          <cell r="N1198">
            <v>-115109</v>
          </cell>
          <cell r="O1198">
            <v>12598</v>
          </cell>
          <cell r="P1198">
            <v>-28044</v>
          </cell>
          <cell r="Q1198">
            <v>-467131</v>
          </cell>
          <cell r="R1198" t="str">
            <v>Variance: Fav/(Unfav)</v>
          </cell>
          <cell r="S1198">
            <v>0</v>
          </cell>
          <cell r="T1198" t="str">
            <v>Variance: Fav/(Unfav)</v>
          </cell>
          <cell r="U1198">
            <v>-48767</v>
          </cell>
          <cell r="V1198">
            <v>-42852</v>
          </cell>
          <cell r="W1198">
            <v>9279</v>
          </cell>
          <cell r="X1198">
            <v>-51107</v>
          </cell>
          <cell r="Y1198">
            <v>-14926</v>
          </cell>
          <cell r="Z1198">
            <v>-189002</v>
          </cell>
          <cell r="AA1198">
            <v>-251746</v>
          </cell>
          <cell r="AB1198">
            <v>-326433</v>
          </cell>
          <cell r="AC1198">
            <v>-336578</v>
          </cell>
          <cell r="AD1198">
            <v>-451687</v>
          </cell>
          <cell r="AE1198">
            <v>-439089</v>
          </cell>
          <cell r="AF1198">
            <v>-467133</v>
          </cell>
        </row>
        <row r="1199">
          <cell r="A1199" t="str">
            <v>NORTH CENTRAL REGIONBudget:Streetlight Maintenance</v>
          </cell>
          <cell r="B1199" t="str">
            <v>NORTH CENTRAL REGION</v>
          </cell>
          <cell r="C1199" t="str">
            <v>Streetlight Maintenance</v>
          </cell>
          <cell r="D1199" t="str">
            <v>Budget:</v>
          </cell>
          <cell r="E1199">
            <v>100622</v>
          </cell>
          <cell r="F1199">
            <v>114841</v>
          </cell>
          <cell r="G1199">
            <v>148018</v>
          </cell>
          <cell r="H1199">
            <v>91239</v>
          </cell>
          <cell r="I1199">
            <v>124416</v>
          </cell>
          <cell r="J1199">
            <v>100718</v>
          </cell>
          <cell r="K1199">
            <v>100718</v>
          </cell>
          <cell r="L1199">
            <v>157383</v>
          </cell>
          <cell r="M1199">
            <v>148113</v>
          </cell>
          <cell r="N1199">
            <v>81760</v>
          </cell>
          <cell r="O1199">
            <v>100718</v>
          </cell>
          <cell r="P1199">
            <v>109995</v>
          </cell>
          <cell r="Q1199">
            <v>1378543</v>
          </cell>
          <cell r="R1199" t="str">
            <v>Budget:</v>
          </cell>
          <cell r="S1199">
            <v>1378543</v>
          </cell>
          <cell r="T1199" t="str">
            <v>Budget:</v>
          </cell>
          <cell r="U1199">
            <v>100622</v>
          </cell>
          <cell r="V1199">
            <v>215463</v>
          </cell>
          <cell r="W1199">
            <v>363481</v>
          </cell>
          <cell r="X1199">
            <v>454720</v>
          </cell>
          <cell r="Y1199">
            <v>579136</v>
          </cell>
          <cell r="Z1199">
            <v>679854</v>
          </cell>
          <cell r="AA1199">
            <v>780572</v>
          </cell>
          <cell r="AB1199">
            <v>937955</v>
          </cell>
          <cell r="AC1199">
            <v>1086068</v>
          </cell>
          <cell r="AD1199">
            <v>1167828</v>
          </cell>
          <cell r="AE1199">
            <v>1268546</v>
          </cell>
          <cell r="AF1199">
            <v>1378541</v>
          </cell>
        </row>
        <row r="1200">
          <cell r="A1200" t="str">
            <v>NORTH CENTRAL REGIONActual:Streetlight Maintenance</v>
          </cell>
          <cell r="D1200" t="str">
            <v>Actual:</v>
          </cell>
          <cell r="E1200">
            <v>66827</v>
          </cell>
          <cell r="F1200">
            <v>45779</v>
          </cell>
          <cell r="G1200">
            <v>52878</v>
          </cell>
          <cell r="H1200">
            <v>38202</v>
          </cell>
          <cell r="I1200">
            <v>37696</v>
          </cell>
          <cell r="J1200">
            <v>88958</v>
          </cell>
          <cell r="K1200">
            <v>45006</v>
          </cell>
          <cell r="L1200">
            <v>49069</v>
          </cell>
          <cell r="M1200">
            <v>55161</v>
          </cell>
          <cell r="N1200">
            <v>57705</v>
          </cell>
          <cell r="O1200">
            <v>50741</v>
          </cell>
          <cell r="P1200">
            <v>46262</v>
          </cell>
          <cell r="Q1200">
            <v>634284</v>
          </cell>
          <cell r="R1200" t="str">
            <v>Projection:</v>
          </cell>
          <cell r="S1200">
            <v>1378543</v>
          </cell>
          <cell r="T1200" t="str">
            <v>Actual:</v>
          </cell>
          <cell r="U1200">
            <v>66827</v>
          </cell>
          <cell r="V1200">
            <v>112606</v>
          </cell>
          <cell r="W1200">
            <v>165484</v>
          </cell>
          <cell r="X1200">
            <v>203686</v>
          </cell>
          <cell r="Y1200">
            <v>241382</v>
          </cell>
          <cell r="Z1200">
            <v>330340</v>
          </cell>
          <cell r="AA1200">
            <v>375346</v>
          </cell>
          <cell r="AB1200">
            <v>424415</v>
          </cell>
          <cell r="AC1200">
            <v>479576</v>
          </cell>
          <cell r="AD1200">
            <v>537281</v>
          </cell>
          <cell r="AE1200">
            <v>588022</v>
          </cell>
          <cell r="AF1200">
            <v>634284</v>
          </cell>
        </row>
        <row r="1201">
          <cell r="A1201" t="str">
            <v>NORTH CENTRAL REGIONVariance: Fav/(Unfav)</v>
          </cell>
          <cell r="D1201" t="str">
            <v>Variance: Fav/(Unfav)</v>
          </cell>
          <cell r="E1201">
            <v>33795</v>
          </cell>
          <cell r="F1201">
            <v>69063</v>
          </cell>
          <cell r="G1201">
            <v>95140</v>
          </cell>
          <cell r="H1201">
            <v>53037</v>
          </cell>
          <cell r="I1201">
            <v>86720</v>
          </cell>
          <cell r="J1201">
            <v>11761</v>
          </cell>
          <cell r="K1201">
            <v>55712</v>
          </cell>
          <cell r="L1201">
            <v>108314</v>
          </cell>
          <cell r="M1201">
            <v>92953</v>
          </cell>
          <cell r="N1201">
            <v>24055</v>
          </cell>
          <cell r="O1201">
            <v>49977</v>
          </cell>
          <cell r="P1201">
            <v>63734</v>
          </cell>
          <cell r="Q1201">
            <v>744259</v>
          </cell>
          <cell r="R1201" t="str">
            <v>Variance: Fav/(Unfav)</v>
          </cell>
          <cell r="S1201">
            <v>0</v>
          </cell>
          <cell r="T1201" t="str">
            <v>Variance: Fav/(Unfav)</v>
          </cell>
          <cell r="U1201">
            <v>33795</v>
          </cell>
          <cell r="V1201">
            <v>102858</v>
          </cell>
          <cell r="W1201">
            <v>197998</v>
          </cell>
          <cell r="X1201">
            <v>251035</v>
          </cell>
          <cell r="Y1201">
            <v>337755</v>
          </cell>
          <cell r="Z1201">
            <v>349516</v>
          </cell>
          <cell r="AA1201">
            <v>405228</v>
          </cell>
          <cell r="AB1201">
            <v>513542</v>
          </cell>
          <cell r="AC1201">
            <v>606495</v>
          </cell>
          <cell r="AD1201">
            <v>630550</v>
          </cell>
          <cell r="AE1201">
            <v>680527</v>
          </cell>
          <cell r="AF1201">
            <v>744261</v>
          </cell>
        </row>
        <row r="1202">
          <cell r="A1202" t="str">
            <v>NORTH CENTRAL REGIONBudget:Other</v>
          </cell>
          <cell r="B1202" t="str">
            <v>NORTH CENTRAL REGION</v>
          </cell>
          <cell r="C1202" t="str">
            <v>Other</v>
          </cell>
          <cell r="D1202" t="str">
            <v>Budget:</v>
          </cell>
          <cell r="E1202">
            <v>156433</v>
          </cell>
          <cell r="F1202">
            <v>190135</v>
          </cell>
          <cell r="G1202">
            <v>279474</v>
          </cell>
          <cell r="H1202">
            <v>144683</v>
          </cell>
          <cell r="I1202">
            <v>223322</v>
          </cell>
          <cell r="J1202">
            <v>167151</v>
          </cell>
          <cell r="K1202">
            <v>156451</v>
          </cell>
          <cell r="L1202">
            <v>257218</v>
          </cell>
          <cell r="M1202">
            <v>258093</v>
          </cell>
          <cell r="N1202">
            <v>122215</v>
          </cell>
          <cell r="O1202">
            <v>156451</v>
          </cell>
          <cell r="P1202">
            <v>123476</v>
          </cell>
          <cell r="Q1202">
            <v>2235104</v>
          </cell>
          <cell r="R1202" t="str">
            <v>Budget:</v>
          </cell>
          <cell r="S1202">
            <v>2235104</v>
          </cell>
          <cell r="T1202" t="str">
            <v>Budget:</v>
          </cell>
          <cell r="U1202">
            <v>156433</v>
          </cell>
          <cell r="V1202">
            <v>346568</v>
          </cell>
          <cell r="W1202">
            <v>626042</v>
          </cell>
          <cell r="X1202">
            <v>770725</v>
          </cell>
          <cell r="Y1202">
            <v>994047</v>
          </cell>
          <cell r="Z1202">
            <v>1161198</v>
          </cell>
          <cell r="AA1202">
            <v>1317649</v>
          </cell>
          <cell r="AB1202">
            <v>1574867</v>
          </cell>
          <cell r="AC1202">
            <v>1832960</v>
          </cell>
          <cell r="AD1202">
            <v>1955175</v>
          </cell>
          <cell r="AE1202">
            <v>2111626</v>
          </cell>
          <cell r="AF1202">
            <v>2235102</v>
          </cell>
        </row>
        <row r="1203">
          <cell r="A1203" t="str">
            <v>NORTH CENTRAL REGIONActual:Other</v>
          </cell>
          <cell r="D1203" t="str">
            <v>Actual:</v>
          </cell>
          <cell r="E1203">
            <v>22201</v>
          </cell>
          <cell r="F1203">
            <v>7152</v>
          </cell>
          <cell r="G1203">
            <v>88501</v>
          </cell>
          <cell r="H1203">
            <v>12895</v>
          </cell>
          <cell r="I1203">
            <v>-68031</v>
          </cell>
          <cell r="J1203">
            <v>612617</v>
          </cell>
          <cell r="K1203">
            <v>7383</v>
          </cell>
          <cell r="L1203">
            <v>-139521</v>
          </cell>
          <cell r="M1203">
            <v>-58545</v>
          </cell>
          <cell r="N1203">
            <v>129494</v>
          </cell>
          <cell r="O1203">
            <v>-22045</v>
          </cell>
          <cell r="P1203">
            <v>-9709</v>
          </cell>
          <cell r="Q1203">
            <v>582391</v>
          </cell>
          <cell r="R1203" t="str">
            <v>Projection:</v>
          </cell>
          <cell r="S1203">
            <v>2235104</v>
          </cell>
          <cell r="T1203" t="str">
            <v>Actual:</v>
          </cell>
          <cell r="U1203">
            <v>22201</v>
          </cell>
          <cell r="V1203">
            <v>29353</v>
          </cell>
          <cell r="W1203">
            <v>117854</v>
          </cell>
          <cell r="X1203">
            <v>130749</v>
          </cell>
          <cell r="Y1203">
            <v>62718</v>
          </cell>
          <cell r="Z1203">
            <v>675335</v>
          </cell>
          <cell r="AA1203">
            <v>682718</v>
          </cell>
          <cell r="AB1203">
            <v>543197</v>
          </cell>
          <cell r="AC1203">
            <v>484652</v>
          </cell>
          <cell r="AD1203">
            <v>614146</v>
          </cell>
          <cell r="AE1203">
            <v>592101</v>
          </cell>
          <cell r="AF1203">
            <v>582392</v>
          </cell>
        </row>
        <row r="1204">
          <cell r="A1204" t="str">
            <v>NORTH CENTRAL REGIONVariance: Fav/(Unfav)</v>
          </cell>
          <cell r="D1204" t="str">
            <v>Variance: Fav/(Unfav)</v>
          </cell>
          <cell r="E1204">
            <v>134232</v>
          </cell>
          <cell r="F1204">
            <v>182984</v>
          </cell>
          <cell r="G1204">
            <v>190973</v>
          </cell>
          <cell r="H1204">
            <v>131788</v>
          </cell>
          <cell r="I1204">
            <v>291354</v>
          </cell>
          <cell r="J1204">
            <v>-445465</v>
          </cell>
          <cell r="K1204">
            <v>149068</v>
          </cell>
          <cell r="L1204">
            <v>396739</v>
          </cell>
          <cell r="M1204">
            <v>316638</v>
          </cell>
          <cell r="N1204">
            <v>-7279</v>
          </cell>
          <cell r="O1204">
            <v>178497</v>
          </cell>
          <cell r="P1204">
            <v>133185</v>
          </cell>
          <cell r="Q1204">
            <v>1652713</v>
          </cell>
          <cell r="R1204" t="str">
            <v>Variance: Fav/(Unfav)</v>
          </cell>
          <cell r="S1204">
            <v>0</v>
          </cell>
          <cell r="T1204" t="str">
            <v>Variance: Fav/(Unfav)</v>
          </cell>
          <cell r="U1204">
            <v>134232</v>
          </cell>
          <cell r="V1204">
            <v>317216</v>
          </cell>
          <cell r="W1204">
            <v>508189</v>
          </cell>
          <cell r="X1204">
            <v>639977</v>
          </cell>
          <cell r="Y1204">
            <v>931331</v>
          </cell>
          <cell r="Z1204">
            <v>485866</v>
          </cell>
          <cell r="AA1204">
            <v>634934</v>
          </cell>
          <cell r="AB1204">
            <v>1031673</v>
          </cell>
          <cell r="AC1204">
            <v>1348311</v>
          </cell>
          <cell r="AD1204">
            <v>1341032</v>
          </cell>
          <cell r="AE1204">
            <v>1519529</v>
          </cell>
          <cell r="AF1204">
            <v>1652714</v>
          </cell>
        </row>
        <row r="1205">
          <cell r="A1205" t="str">
            <v>NORTH CENTRAL REGIONBudget:Burdens - Payroll &amp; Materials</v>
          </cell>
          <cell r="B1205" t="str">
            <v>NORTH CENTRAL REGION</v>
          </cell>
          <cell r="C1205" t="str">
            <v>Burdens - Payroll &amp; Materials</v>
          </cell>
          <cell r="D1205" t="str">
            <v>Budget:</v>
          </cell>
          <cell r="E1205">
            <v>448550</v>
          </cell>
          <cell r="F1205">
            <v>481599</v>
          </cell>
          <cell r="G1205">
            <v>557822</v>
          </cell>
          <cell r="H1205">
            <v>434605</v>
          </cell>
          <cell r="I1205">
            <v>510828</v>
          </cell>
          <cell r="J1205">
            <v>456459</v>
          </cell>
          <cell r="K1205">
            <v>456192</v>
          </cell>
          <cell r="L1205">
            <v>738639</v>
          </cell>
          <cell r="M1205">
            <v>565464</v>
          </cell>
          <cell r="N1205">
            <v>412750</v>
          </cell>
          <cell r="O1205">
            <v>456192</v>
          </cell>
          <cell r="P1205">
            <v>629986</v>
          </cell>
          <cell r="Q1205">
            <v>6149087</v>
          </cell>
          <cell r="R1205" t="str">
            <v>Budget:</v>
          </cell>
          <cell r="S1205">
            <v>6149087</v>
          </cell>
          <cell r="T1205" t="str">
            <v>Budget:</v>
          </cell>
          <cell r="U1205">
            <v>448550</v>
          </cell>
          <cell r="V1205">
            <v>930149</v>
          </cell>
          <cell r="W1205">
            <v>1487971</v>
          </cell>
          <cell r="X1205">
            <v>1922576</v>
          </cell>
          <cell r="Y1205">
            <v>2433404</v>
          </cell>
          <cell r="Z1205">
            <v>2889863</v>
          </cell>
          <cell r="AA1205">
            <v>3346055</v>
          </cell>
          <cell r="AB1205">
            <v>4084694</v>
          </cell>
          <cell r="AC1205">
            <v>4650158</v>
          </cell>
          <cell r="AD1205">
            <v>5062908</v>
          </cell>
          <cell r="AE1205">
            <v>5519100</v>
          </cell>
          <cell r="AF1205">
            <v>6149086</v>
          </cell>
        </row>
        <row r="1206">
          <cell r="A1206" t="str">
            <v>NORTH CENTRAL REGIONActual:Burdens - Payroll &amp; Materials</v>
          </cell>
          <cell r="D1206" t="str">
            <v>Actual:</v>
          </cell>
          <cell r="E1206">
            <v>370995</v>
          </cell>
          <cell r="F1206">
            <v>344551</v>
          </cell>
          <cell r="G1206">
            <v>398060</v>
          </cell>
          <cell r="H1206">
            <v>368266</v>
          </cell>
          <cell r="I1206">
            <v>478633</v>
          </cell>
          <cell r="J1206">
            <v>421430</v>
          </cell>
          <cell r="K1206">
            <v>436591</v>
          </cell>
          <cell r="L1206">
            <v>638740</v>
          </cell>
          <cell r="M1206">
            <v>364849</v>
          </cell>
          <cell r="N1206">
            <v>410245</v>
          </cell>
          <cell r="O1206">
            <v>315031</v>
          </cell>
          <cell r="P1206">
            <v>407313</v>
          </cell>
          <cell r="Q1206">
            <v>4954704</v>
          </cell>
          <cell r="R1206" t="str">
            <v>Projection:</v>
          </cell>
          <cell r="S1206">
            <v>6139887</v>
          </cell>
          <cell r="T1206" t="str">
            <v>Actual:</v>
          </cell>
          <cell r="U1206">
            <v>370995</v>
          </cell>
          <cell r="V1206">
            <v>715546</v>
          </cell>
          <cell r="W1206">
            <v>1113606</v>
          </cell>
          <cell r="X1206">
            <v>1481872</v>
          </cell>
          <cell r="Y1206">
            <v>1960505</v>
          </cell>
          <cell r="Z1206">
            <v>2381935</v>
          </cell>
          <cell r="AA1206">
            <v>2818526</v>
          </cell>
          <cell r="AB1206">
            <v>3457266</v>
          </cell>
          <cell r="AC1206">
            <v>3822115</v>
          </cell>
          <cell r="AD1206">
            <v>4232360</v>
          </cell>
          <cell r="AE1206">
            <v>4547391</v>
          </cell>
          <cell r="AF1206">
            <v>4954704</v>
          </cell>
        </row>
        <row r="1207">
          <cell r="A1207" t="str">
            <v>NORTH CENTRAL REGIONVariance: Fav/(Unfav)</v>
          </cell>
          <cell r="D1207" t="str">
            <v>Variance: Fav/(Unfav)</v>
          </cell>
          <cell r="E1207">
            <v>77555</v>
          </cell>
          <cell r="F1207">
            <v>137048</v>
          </cell>
          <cell r="G1207">
            <v>159762</v>
          </cell>
          <cell r="H1207">
            <v>66339</v>
          </cell>
          <cell r="I1207">
            <v>32195</v>
          </cell>
          <cell r="J1207">
            <v>35029</v>
          </cell>
          <cell r="K1207">
            <v>19601</v>
          </cell>
          <cell r="L1207">
            <v>99899</v>
          </cell>
          <cell r="M1207">
            <v>200616</v>
          </cell>
          <cell r="N1207">
            <v>2506</v>
          </cell>
          <cell r="O1207">
            <v>141162</v>
          </cell>
          <cell r="P1207">
            <v>222673</v>
          </cell>
          <cell r="Q1207">
            <v>1194383</v>
          </cell>
          <cell r="R1207" t="str">
            <v>Variance: Fav/(Unfav)</v>
          </cell>
          <cell r="S1207">
            <v>9200</v>
          </cell>
          <cell r="T1207" t="str">
            <v>Variance: Fav/(Unfav)</v>
          </cell>
          <cell r="U1207">
            <v>77555</v>
          </cell>
          <cell r="V1207">
            <v>214603</v>
          </cell>
          <cell r="W1207">
            <v>374365</v>
          </cell>
          <cell r="X1207">
            <v>440704</v>
          </cell>
          <cell r="Y1207">
            <v>472899</v>
          </cell>
          <cell r="Z1207">
            <v>507928</v>
          </cell>
          <cell r="AA1207">
            <v>527529</v>
          </cell>
          <cell r="AB1207">
            <v>627428</v>
          </cell>
          <cell r="AC1207">
            <v>828044</v>
          </cell>
          <cell r="AD1207">
            <v>830550</v>
          </cell>
          <cell r="AE1207">
            <v>971712</v>
          </cell>
          <cell r="AF1207">
            <v>1194385</v>
          </cell>
        </row>
        <row r="1208">
          <cell r="A1208" t="str">
            <v>NORTH CENTRAL REGIONBudget:Indirects</v>
          </cell>
          <cell r="B1208" t="str">
            <v>NORTH CENTRAL REGION</v>
          </cell>
          <cell r="C1208" t="str">
            <v>Indirects</v>
          </cell>
          <cell r="D1208" t="str">
            <v>Budget:</v>
          </cell>
          <cell r="E1208">
            <v>359223</v>
          </cell>
          <cell r="F1208">
            <v>370315</v>
          </cell>
          <cell r="G1208">
            <v>386274</v>
          </cell>
          <cell r="H1208">
            <v>368890</v>
          </cell>
          <cell r="I1208">
            <v>384849</v>
          </cell>
          <cell r="J1208">
            <v>374300</v>
          </cell>
          <cell r="K1208">
            <v>371324</v>
          </cell>
          <cell r="L1208">
            <v>548554</v>
          </cell>
          <cell r="M1208">
            <v>398374</v>
          </cell>
          <cell r="N1208">
            <v>363480</v>
          </cell>
          <cell r="O1208">
            <v>371324</v>
          </cell>
          <cell r="P1208">
            <v>522485</v>
          </cell>
          <cell r="Q1208">
            <v>4819391</v>
          </cell>
          <cell r="R1208" t="str">
            <v>Budget:</v>
          </cell>
          <cell r="S1208">
            <v>4819391</v>
          </cell>
          <cell r="T1208" t="str">
            <v>Budget:</v>
          </cell>
          <cell r="U1208">
            <v>359223</v>
          </cell>
          <cell r="V1208">
            <v>729538</v>
          </cell>
          <cell r="W1208">
            <v>1115812</v>
          </cell>
          <cell r="X1208">
            <v>1484702</v>
          </cell>
          <cell r="Y1208">
            <v>1869551</v>
          </cell>
          <cell r="Z1208">
            <v>2243851</v>
          </cell>
          <cell r="AA1208">
            <v>2615175</v>
          </cell>
          <cell r="AB1208">
            <v>3163729</v>
          </cell>
          <cell r="AC1208">
            <v>3562103</v>
          </cell>
          <cell r="AD1208">
            <v>3925583</v>
          </cell>
          <cell r="AE1208">
            <v>4296907</v>
          </cell>
          <cell r="AF1208">
            <v>4819392</v>
          </cell>
        </row>
        <row r="1209">
          <cell r="A1209" t="str">
            <v>NORTH CENTRAL REGIONActual:Indirects</v>
          </cell>
          <cell r="D1209" t="str">
            <v>Actual:</v>
          </cell>
          <cell r="E1209">
            <v>485540</v>
          </cell>
          <cell r="F1209">
            <v>554445</v>
          </cell>
          <cell r="G1209">
            <v>1134072</v>
          </cell>
          <cell r="H1209">
            <v>556762</v>
          </cell>
          <cell r="I1209">
            <v>966926</v>
          </cell>
          <cell r="J1209">
            <v>595731</v>
          </cell>
          <cell r="K1209">
            <v>560466</v>
          </cell>
          <cell r="L1209">
            <v>947757</v>
          </cell>
          <cell r="M1209">
            <v>585001</v>
          </cell>
          <cell r="N1209">
            <v>710674</v>
          </cell>
          <cell r="O1209">
            <v>379751</v>
          </cell>
          <cell r="P1209">
            <v>685721</v>
          </cell>
          <cell r="Q1209">
            <v>8162846</v>
          </cell>
          <cell r="R1209" t="str">
            <v>Projection:</v>
          </cell>
          <cell r="S1209">
            <v>4819391</v>
          </cell>
          <cell r="T1209" t="str">
            <v>Actual:</v>
          </cell>
          <cell r="U1209">
            <v>485540</v>
          </cell>
          <cell r="V1209">
            <v>1039985</v>
          </cell>
          <cell r="W1209">
            <v>2174057</v>
          </cell>
          <cell r="X1209">
            <v>2730819</v>
          </cell>
          <cell r="Y1209">
            <v>3697745</v>
          </cell>
          <cell r="Z1209">
            <v>4293476</v>
          </cell>
          <cell r="AA1209">
            <v>4853942</v>
          </cell>
          <cell r="AB1209">
            <v>5801699</v>
          </cell>
          <cell r="AC1209">
            <v>6386700</v>
          </cell>
          <cell r="AD1209">
            <v>7097374</v>
          </cell>
          <cell r="AE1209">
            <v>7477125</v>
          </cell>
          <cell r="AF1209">
            <v>8162846</v>
          </cell>
        </row>
        <row r="1210">
          <cell r="A1210" t="str">
            <v>NORTH CENTRAL REGIONVariance: Fav/(Unfav)</v>
          </cell>
          <cell r="D1210" t="str">
            <v>Variance: Fav/(Unfav)</v>
          </cell>
          <cell r="E1210">
            <v>-126316</v>
          </cell>
          <cell r="F1210">
            <v>-184131</v>
          </cell>
          <cell r="G1210">
            <v>-747798</v>
          </cell>
          <cell r="H1210">
            <v>-187872</v>
          </cell>
          <cell r="I1210">
            <v>-582077</v>
          </cell>
          <cell r="J1210">
            <v>-221431</v>
          </cell>
          <cell r="K1210">
            <v>-189142</v>
          </cell>
          <cell r="L1210">
            <v>-399203</v>
          </cell>
          <cell r="M1210">
            <v>-186627</v>
          </cell>
          <cell r="N1210">
            <v>-347194</v>
          </cell>
          <cell r="O1210">
            <v>-8427</v>
          </cell>
          <cell r="P1210">
            <v>-163236</v>
          </cell>
          <cell r="Q1210">
            <v>-3343455</v>
          </cell>
          <cell r="R1210" t="str">
            <v>Variance: Fav/(Unfav)</v>
          </cell>
          <cell r="S1210">
            <v>0</v>
          </cell>
          <cell r="T1210" t="str">
            <v>Variance: Fav/(Unfav)</v>
          </cell>
          <cell r="U1210">
            <v>-126316</v>
          </cell>
          <cell r="V1210">
            <v>-310447</v>
          </cell>
          <cell r="W1210">
            <v>-1058245</v>
          </cell>
          <cell r="X1210">
            <v>-1246117</v>
          </cell>
          <cell r="Y1210">
            <v>-1828194</v>
          </cell>
          <cell r="Z1210">
            <v>-2049625</v>
          </cell>
          <cell r="AA1210">
            <v>-2238767</v>
          </cell>
          <cell r="AB1210">
            <v>-2637970</v>
          </cell>
          <cell r="AC1210">
            <v>-2824597</v>
          </cell>
          <cell r="AD1210">
            <v>-3171791</v>
          </cell>
          <cell r="AE1210">
            <v>-3180218</v>
          </cell>
          <cell r="AF1210">
            <v>-3343454</v>
          </cell>
        </row>
        <row r="1211">
          <cell r="D1211" t="str">
            <v>Budget:</v>
          </cell>
          <cell r="E1211">
            <v>2259509</v>
          </cell>
          <cell r="F1211">
            <v>2669122</v>
          </cell>
          <cell r="G1211">
            <v>3624774</v>
          </cell>
          <cell r="H1211">
            <v>2024656</v>
          </cell>
          <cell r="I1211">
            <v>2969608</v>
          </cell>
          <cell r="J1211">
            <v>2295569</v>
          </cell>
          <cell r="K1211">
            <v>2281625</v>
          </cell>
          <cell r="L1211">
            <v>4059857</v>
          </cell>
          <cell r="M1211">
            <v>3625490</v>
          </cell>
          <cell r="N1211">
            <v>1753743</v>
          </cell>
          <cell r="O1211">
            <v>2281625</v>
          </cell>
          <cell r="P1211">
            <v>2685684</v>
          </cell>
          <cell r="Q1211">
            <v>32531262</v>
          </cell>
          <cell r="S1211">
            <v>32531262</v>
          </cell>
          <cell r="U1211">
            <v>2259509</v>
          </cell>
          <cell r="V1211">
            <v>4928631</v>
          </cell>
          <cell r="W1211">
            <v>8553405</v>
          </cell>
          <cell r="X1211">
            <v>10578061</v>
          </cell>
          <cell r="Y1211">
            <v>13547669</v>
          </cell>
          <cell r="Z1211">
            <v>15843238</v>
          </cell>
          <cell r="AA1211">
            <v>18124863</v>
          </cell>
          <cell r="AB1211">
            <v>22184720</v>
          </cell>
          <cell r="AC1211">
            <v>25810210</v>
          </cell>
          <cell r="AD1211">
            <v>27563953</v>
          </cell>
          <cell r="AE1211">
            <v>29845578</v>
          </cell>
          <cell r="AF1211">
            <v>32531262</v>
          </cell>
        </row>
        <row r="1212">
          <cell r="D1212" t="str">
            <v>Actual:</v>
          </cell>
          <cell r="E1212">
            <v>2721379</v>
          </cell>
          <cell r="F1212">
            <v>2213948</v>
          </cell>
          <cell r="G1212">
            <v>3617754</v>
          </cell>
          <cell r="H1212">
            <v>2914733</v>
          </cell>
          <cell r="I1212">
            <v>3596307</v>
          </cell>
          <cell r="J1212">
            <v>3194178</v>
          </cell>
          <cell r="K1212">
            <v>3123717</v>
          </cell>
          <cell r="L1212">
            <v>4286610</v>
          </cell>
          <cell r="M1212">
            <v>2619720</v>
          </cell>
          <cell r="N1212">
            <v>2942113</v>
          </cell>
          <cell r="O1212">
            <v>1801940</v>
          </cell>
          <cell r="P1212">
            <v>2759694</v>
          </cell>
          <cell r="Q1212">
            <v>35792093</v>
          </cell>
          <cell r="U1212">
            <v>2721379</v>
          </cell>
          <cell r="V1212">
            <v>4935327</v>
          </cell>
          <cell r="W1212">
            <v>8553081</v>
          </cell>
          <cell r="X1212">
            <v>11467814</v>
          </cell>
          <cell r="Y1212">
            <v>15064121</v>
          </cell>
          <cell r="Z1212">
            <v>18258299</v>
          </cell>
          <cell r="AA1212">
            <v>21382016</v>
          </cell>
          <cell r="AB1212">
            <v>25668626</v>
          </cell>
          <cell r="AC1212">
            <v>28288346</v>
          </cell>
          <cell r="AD1212">
            <v>31230459</v>
          </cell>
          <cell r="AE1212">
            <v>33032399</v>
          </cell>
          <cell r="AF1212">
            <v>35792093</v>
          </cell>
        </row>
        <row r="1213">
          <cell r="D1213" t="str">
            <v>Variance: Fav/(Unfav)</v>
          </cell>
          <cell r="E1213">
            <v>-461870</v>
          </cell>
          <cell r="F1213">
            <v>455174</v>
          </cell>
          <cell r="G1213">
            <v>7019</v>
          </cell>
          <cell r="H1213">
            <v>-890077</v>
          </cell>
          <cell r="I1213">
            <v>-626699</v>
          </cell>
          <cell r="J1213">
            <v>-898609</v>
          </cell>
          <cell r="K1213">
            <v>-842091</v>
          </cell>
          <cell r="L1213">
            <v>-226753</v>
          </cell>
          <cell r="M1213">
            <v>1005770</v>
          </cell>
          <cell r="N1213">
            <v>-1188371</v>
          </cell>
          <cell r="O1213">
            <v>479686</v>
          </cell>
          <cell r="P1213">
            <v>-74010</v>
          </cell>
          <cell r="Q1213">
            <v>-3260831</v>
          </cell>
          <cell r="S1213" t="str">
            <v xml:space="preserve"> </v>
          </cell>
          <cell r="U1213">
            <v>-461870</v>
          </cell>
          <cell r="V1213">
            <v>-6696</v>
          </cell>
          <cell r="W1213">
            <v>323</v>
          </cell>
          <cell r="X1213">
            <v>-889754</v>
          </cell>
          <cell r="Y1213">
            <v>-1516453</v>
          </cell>
          <cell r="Z1213">
            <v>-2415062</v>
          </cell>
          <cell r="AA1213">
            <v>-3257153</v>
          </cell>
          <cell r="AB1213">
            <v>-3483906</v>
          </cell>
          <cell r="AC1213">
            <v>-2478136</v>
          </cell>
          <cell r="AD1213">
            <v>-3666507</v>
          </cell>
          <cell r="AE1213">
            <v>-3186821</v>
          </cell>
          <cell r="AF1213">
            <v>-3260831</v>
          </cell>
        </row>
        <row r="1214"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</row>
        <row r="1215">
          <cell r="A1215" t="str">
            <v>NORTH COASTAL REGIONBudget:New Service Construction</v>
          </cell>
          <cell r="B1215" t="str">
            <v>NORTH COASTAL REGION</v>
          </cell>
          <cell r="C1215" t="str">
            <v>New Service Construction</v>
          </cell>
          <cell r="D1215" t="str">
            <v>Budget:</v>
          </cell>
          <cell r="E1215">
            <v>194290</v>
          </cell>
          <cell r="F1215">
            <v>209787</v>
          </cell>
          <cell r="G1215">
            <v>209787</v>
          </cell>
          <cell r="H1215">
            <v>366082</v>
          </cell>
          <cell r="I1215">
            <v>277365</v>
          </cell>
          <cell r="J1215">
            <v>310361</v>
          </cell>
          <cell r="K1215">
            <v>353036</v>
          </cell>
          <cell r="L1215">
            <v>499647</v>
          </cell>
          <cell r="M1215">
            <v>386023</v>
          </cell>
          <cell r="N1215">
            <v>310352</v>
          </cell>
          <cell r="O1215">
            <v>310352</v>
          </cell>
          <cell r="P1215">
            <v>301920</v>
          </cell>
          <cell r="Q1215">
            <v>3729004</v>
          </cell>
          <cell r="R1215" t="str">
            <v>Budget:</v>
          </cell>
          <cell r="S1215">
            <v>3729004</v>
          </cell>
          <cell r="T1215" t="str">
            <v>Budget:</v>
          </cell>
          <cell r="U1215">
            <v>194290</v>
          </cell>
          <cell r="V1215">
            <v>404077</v>
          </cell>
          <cell r="W1215">
            <v>613864</v>
          </cell>
          <cell r="X1215">
            <v>979946</v>
          </cell>
          <cell r="Y1215">
            <v>1257311</v>
          </cell>
          <cell r="Z1215">
            <v>1567672</v>
          </cell>
          <cell r="AA1215">
            <v>1920708</v>
          </cell>
          <cell r="AB1215">
            <v>2420355</v>
          </cell>
          <cell r="AC1215">
            <v>2806378</v>
          </cell>
          <cell r="AD1215">
            <v>3116730</v>
          </cell>
          <cell r="AE1215">
            <v>3427082</v>
          </cell>
          <cell r="AF1215">
            <v>3729002</v>
          </cell>
        </row>
        <row r="1216">
          <cell r="A1216" t="str">
            <v>NORTH COASTAL REGIONActual:New Service Construction</v>
          </cell>
          <cell r="D1216" t="str">
            <v>Actual:</v>
          </cell>
          <cell r="E1216">
            <v>763708</v>
          </cell>
          <cell r="F1216">
            <v>332833</v>
          </cell>
          <cell r="G1216">
            <v>608161</v>
          </cell>
          <cell r="H1216">
            <v>701268</v>
          </cell>
          <cell r="I1216">
            <v>685104</v>
          </cell>
          <cell r="J1216">
            <v>385118</v>
          </cell>
          <cell r="K1216">
            <v>573969</v>
          </cell>
          <cell r="L1216">
            <v>817961</v>
          </cell>
          <cell r="M1216">
            <v>349662</v>
          </cell>
          <cell r="N1216">
            <v>531382</v>
          </cell>
          <cell r="O1216">
            <v>194890</v>
          </cell>
          <cell r="P1216">
            <v>575027</v>
          </cell>
          <cell r="Q1216">
            <v>6519083</v>
          </cell>
          <cell r="R1216" t="str">
            <v>Projection:</v>
          </cell>
          <cell r="S1216">
            <v>6988209</v>
          </cell>
          <cell r="T1216" t="str">
            <v>Actual:</v>
          </cell>
          <cell r="U1216">
            <v>763708</v>
          </cell>
          <cell r="V1216">
            <v>1096541</v>
          </cell>
          <cell r="W1216">
            <v>1704702</v>
          </cell>
          <cell r="X1216">
            <v>2405970</v>
          </cell>
          <cell r="Y1216">
            <v>3091074</v>
          </cell>
          <cell r="Z1216">
            <v>3476192</v>
          </cell>
          <cell r="AA1216">
            <v>4050161</v>
          </cell>
          <cell r="AB1216">
            <v>4868122</v>
          </cell>
          <cell r="AC1216">
            <v>5217784</v>
          </cell>
          <cell r="AD1216">
            <v>5749166</v>
          </cell>
          <cell r="AE1216">
            <v>5944056</v>
          </cell>
          <cell r="AF1216">
            <v>6519083</v>
          </cell>
        </row>
        <row r="1217">
          <cell r="A1217" t="str">
            <v>NORTH COASTAL REGIONVariance: Fav/(Unfav)</v>
          </cell>
          <cell r="D1217" t="str">
            <v>Variance: Fav/(Unfav)</v>
          </cell>
          <cell r="E1217">
            <v>-569419</v>
          </cell>
          <cell r="F1217">
            <v>-123045</v>
          </cell>
          <cell r="G1217">
            <v>-398373</v>
          </cell>
          <cell r="H1217">
            <v>-335186</v>
          </cell>
          <cell r="I1217">
            <v>-407739</v>
          </cell>
          <cell r="J1217">
            <v>-74757</v>
          </cell>
          <cell r="K1217">
            <v>-220933</v>
          </cell>
          <cell r="L1217">
            <v>-318314</v>
          </cell>
          <cell r="M1217">
            <v>36361</v>
          </cell>
          <cell r="N1217">
            <v>-221030</v>
          </cell>
          <cell r="O1217">
            <v>115462</v>
          </cell>
          <cell r="P1217">
            <v>-273107</v>
          </cell>
          <cell r="Q1217">
            <v>-2790079</v>
          </cell>
          <cell r="R1217" t="str">
            <v>Variance: Fav/(Unfav)</v>
          </cell>
          <cell r="S1217">
            <v>-3259205</v>
          </cell>
          <cell r="T1217" t="str">
            <v>Variance: Fav/(Unfav)</v>
          </cell>
          <cell r="U1217">
            <v>-569419</v>
          </cell>
          <cell r="V1217">
            <v>-692464</v>
          </cell>
          <cell r="W1217">
            <v>-1090837</v>
          </cell>
          <cell r="X1217">
            <v>-1426023</v>
          </cell>
          <cell r="Y1217">
            <v>-1833762</v>
          </cell>
          <cell r="Z1217">
            <v>-1908519</v>
          </cell>
          <cell r="AA1217">
            <v>-2129452</v>
          </cell>
          <cell r="AB1217">
            <v>-2447766</v>
          </cell>
          <cell r="AC1217">
            <v>-2411405</v>
          </cell>
          <cell r="AD1217">
            <v>-2632435</v>
          </cell>
          <cell r="AE1217">
            <v>-2516973</v>
          </cell>
          <cell r="AF1217">
            <v>-2790080</v>
          </cell>
        </row>
        <row r="1218">
          <cell r="A1218" t="str">
            <v>NORTH COASTAL REGIONBudget:Streetlight Construction</v>
          </cell>
          <cell r="B1218" t="str">
            <v>NORTH COASTAL REGION</v>
          </cell>
          <cell r="C1218" t="str">
            <v>Streetlight Construction</v>
          </cell>
          <cell r="D1218" t="str">
            <v>Budget:</v>
          </cell>
          <cell r="E1218">
            <v>27323</v>
          </cell>
          <cell r="F1218">
            <v>28532</v>
          </cell>
          <cell r="G1218">
            <v>28532</v>
          </cell>
          <cell r="H1218">
            <v>344313</v>
          </cell>
          <cell r="I1218">
            <v>117282</v>
          </cell>
          <cell r="J1218">
            <v>128030</v>
          </cell>
          <cell r="K1218">
            <v>143175</v>
          </cell>
          <cell r="L1218">
            <v>173974</v>
          </cell>
          <cell r="M1218">
            <v>153919</v>
          </cell>
          <cell r="N1218">
            <v>128027</v>
          </cell>
          <cell r="O1218">
            <v>128026</v>
          </cell>
          <cell r="P1218">
            <v>109558</v>
          </cell>
          <cell r="Q1218">
            <v>1510690</v>
          </cell>
          <cell r="R1218" t="str">
            <v>Budget:</v>
          </cell>
          <cell r="S1218">
            <v>1510690</v>
          </cell>
          <cell r="T1218" t="str">
            <v>Budget:</v>
          </cell>
          <cell r="U1218">
            <v>27323</v>
          </cell>
          <cell r="V1218">
            <v>55855</v>
          </cell>
          <cell r="W1218">
            <v>84387</v>
          </cell>
          <cell r="X1218">
            <v>428700</v>
          </cell>
          <cell r="Y1218">
            <v>545982</v>
          </cell>
          <cell r="Z1218">
            <v>674012</v>
          </cell>
          <cell r="AA1218">
            <v>817187</v>
          </cell>
          <cell r="AB1218">
            <v>991161</v>
          </cell>
          <cell r="AC1218">
            <v>1145080</v>
          </cell>
          <cell r="AD1218">
            <v>1273107</v>
          </cell>
          <cell r="AE1218">
            <v>1401133</v>
          </cell>
          <cell r="AF1218">
            <v>1510691</v>
          </cell>
        </row>
        <row r="1219">
          <cell r="A1219" t="str">
            <v>NORTH COASTAL REGIONActual:Streetlight Construction</v>
          </cell>
          <cell r="D1219" t="str">
            <v>Actual:</v>
          </cell>
          <cell r="E1219">
            <v>107673</v>
          </cell>
          <cell r="F1219">
            <v>136952</v>
          </cell>
          <cell r="G1219">
            <v>140064</v>
          </cell>
          <cell r="H1219">
            <v>70497</v>
          </cell>
          <cell r="I1219">
            <v>79972</v>
          </cell>
          <cell r="J1219">
            <v>128097</v>
          </cell>
          <cell r="K1219">
            <v>176485</v>
          </cell>
          <cell r="L1219">
            <v>118574</v>
          </cell>
          <cell r="M1219">
            <v>141734</v>
          </cell>
          <cell r="N1219">
            <v>79065</v>
          </cell>
          <cell r="O1219">
            <v>1038</v>
          </cell>
          <cell r="P1219">
            <v>267206</v>
          </cell>
          <cell r="Q1219">
            <v>1447355</v>
          </cell>
          <cell r="R1219" t="str">
            <v>Projection:</v>
          </cell>
          <cell r="S1219">
            <v>1711122</v>
          </cell>
          <cell r="T1219" t="str">
            <v>Actual:</v>
          </cell>
          <cell r="U1219">
            <v>107673</v>
          </cell>
          <cell r="V1219">
            <v>244625</v>
          </cell>
          <cell r="W1219">
            <v>384689</v>
          </cell>
          <cell r="X1219">
            <v>455186</v>
          </cell>
          <cell r="Y1219">
            <v>535158</v>
          </cell>
          <cell r="Z1219">
            <v>663255</v>
          </cell>
          <cell r="AA1219">
            <v>839740</v>
          </cell>
          <cell r="AB1219">
            <v>958314</v>
          </cell>
          <cell r="AC1219">
            <v>1100048</v>
          </cell>
          <cell r="AD1219">
            <v>1179113</v>
          </cell>
          <cell r="AE1219">
            <v>1180151</v>
          </cell>
          <cell r="AF1219">
            <v>1447357</v>
          </cell>
        </row>
        <row r="1220">
          <cell r="A1220" t="str">
            <v>NORTH COASTAL REGIONVariance: Fav/(Unfav)</v>
          </cell>
          <cell r="D1220" t="str">
            <v>Variance: Fav/(Unfav)</v>
          </cell>
          <cell r="E1220">
            <v>-80350</v>
          </cell>
          <cell r="F1220">
            <v>-108421</v>
          </cell>
          <cell r="G1220">
            <v>-111532</v>
          </cell>
          <cell r="H1220">
            <v>273816</v>
          </cell>
          <cell r="I1220">
            <v>37311</v>
          </cell>
          <cell r="J1220">
            <v>-67</v>
          </cell>
          <cell r="K1220">
            <v>-33309</v>
          </cell>
          <cell r="L1220">
            <v>55400</v>
          </cell>
          <cell r="M1220">
            <v>12185</v>
          </cell>
          <cell r="N1220">
            <v>48962</v>
          </cell>
          <cell r="O1220">
            <v>126988</v>
          </cell>
          <cell r="P1220">
            <v>-157648</v>
          </cell>
          <cell r="Q1220">
            <v>63335</v>
          </cell>
          <cell r="R1220" t="str">
            <v>Variance: Fav/(Unfav)</v>
          </cell>
          <cell r="S1220">
            <v>-200432</v>
          </cell>
          <cell r="T1220" t="str">
            <v>Variance: Fav/(Unfav)</v>
          </cell>
          <cell r="U1220">
            <v>-80350</v>
          </cell>
          <cell r="V1220">
            <v>-188771</v>
          </cell>
          <cell r="W1220">
            <v>-300303</v>
          </cell>
          <cell r="X1220">
            <v>-26487</v>
          </cell>
          <cell r="Y1220">
            <v>10824</v>
          </cell>
          <cell r="Z1220">
            <v>10757</v>
          </cell>
          <cell r="AA1220">
            <v>-22552</v>
          </cell>
          <cell r="AB1220">
            <v>32848</v>
          </cell>
          <cell r="AC1220">
            <v>45033</v>
          </cell>
          <cell r="AD1220">
            <v>93995</v>
          </cell>
          <cell r="AE1220">
            <v>220983</v>
          </cell>
          <cell r="AF1220">
            <v>63335</v>
          </cell>
        </row>
        <row r="1221">
          <cell r="A1221" t="str">
            <v>NORTH COASTAL REGIONBudget:Overhead Replace/Repair</v>
          </cell>
          <cell r="B1221" t="str">
            <v>NORTH COASTAL REGION</v>
          </cell>
          <cell r="C1221" t="str">
            <v>Overhead Replace/Repair</v>
          </cell>
          <cell r="D1221" t="str">
            <v>Budget:</v>
          </cell>
          <cell r="E1221">
            <v>85299</v>
          </cell>
          <cell r="F1221">
            <v>90916</v>
          </cell>
          <cell r="G1221">
            <v>90916</v>
          </cell>
          <cell r="H1221">
            <v>229221</v>
          </cell>
          <cell r="I1221">
            <v>128849</v>
          </cell>
          <cell r="J1221">
            <v>135178</v>
          </cell>
          <cell r="K1221">
            <v>148581</v>
          </cell>
          <cell r="L1221">
            <v>195938</v>
          </cell>
          <cell r="M1221">
            <v>154904</v>
          </cell>
          <cell r="N1221">
            <v>135172</v>
          </cell>
          <cell r="O1221">
            <v>135172</v>
          </cell>
          <cell r="P1221">
            <v>158021</v>
          </cell>
          <cell r="Q1221">
            <v>1688168</v>
          </cell>
          <cell r="R1221" t="str">
            <v>Budget:</v>
          </cell>
          <cell r="S1221">
            <v>1688168</v>
          </cell>
          <cell r="T1221" t="str">
            <v>Budget:</v>
          </cell>
          <cell r="U1221">
            <v>85299</v>
          </cell>
          <cell r="V1221">
            <v>176215</v>
          </cell>
          <cell r="W1221">
            <v>267131</v>
          </cell>
          <cell r="X1221">
            <v>496352</v>
          </cell>
          <cell r="Y1221">
            <v>625201</v>
          </cell>
          <cell r="Z1221">
            <v>760379</v>
          </cell>
          <cell r="AA1221">
            <v>908960</v>
          </cell>
          <cell r="AB1221">
            <v>1104898</v>
          </cell>
          <cell r="AC1221">
            <v>1259802</v>
          </cell>
          <cell r="AD1221">
            <v>1394974</v>
          </cell>
          <cell r="AE1221">
            <v>1530146</v>
          </cell>
          <cell r="AF1221">
            <v>1688167</v>
          </cell>
        </row>
        <row r="1222">
          <cell r="A1222" t="str">
            <v>NORTH COASTAL REGIONActual:Overhead Replace/Repair</v>
          </cell>
          <cell r="D1222" t="str">
            <v>Actual:</v>
          </cell>
          <cell r="E1222">
            <v>220316</v>
          </cell>
          <cell r="F1222">
            <v>187694</v>
          </cell>
          <cell r="G1222">
            <v>144389</v>
          </cell>
          <cell r="H1222">
            <v>110135</v>
          </cell>
          <cell r="I1222">
            <v>171900</v>
          </cell>
          <cell r="J1222">
            <v>214788</v>
          </cell>
          <cell r="K1222">
            <v>274757</v>
          </cell>
          <cell r="L1222">
            <v>387603</v>
          </cell>
          <cell r="M1222">
            <v>168020</v>
          </cell>
          <cell r="N1222">
            <v>166336</v>
          </cell>
          <cell r="O1222">
            <v>160162</v>
          </cell>
          <cell r="P1222">
            <v>242015</v>
          </cell>
          <cell r="Q1222">
            <v>2448115</v>
          </cell>
          <cell r="R1222" t="str">
            <v>Projection:</v>
          </cell>
          <cell r="S1222">
            <v>1688168</v>
          </cell>
          <cell r="T1222" t="str">
            <v>Actual:</v>
          </cell>
          <cell r="U1222">
            <v>220316</v>
          </cell>
          <cell r="V1222">
            <v>408010</v>
          </cell>
          <cell r="W1222">
            <v>552399</v>
          </cell>
          <cell r="X1222">
            <v>662534</v>
          </cell>
          <cell r="Y1222">
            <v>834434</v>
          </cell>
          <cell r="Z1222">
            <v>1049222</v>
          </cell>
          <cell r="AA1222">
            <v>1323979</v>
          </cell>
          <cell r="AB1222">
            <v>1711582</v>
          </cell>
          <cell r="AC1222">
            <v>1879602</v>
          </cell>
          <cell r="AD1222">
            <v>2045938</v>
          </cell>
          <cell r="AE1222">
            <v>2206100</v>
          </cell>
          <cell r="AF1222">
            <v>2448115</v>
          </cell>
        </row>
        <row r="1223">
          <cell r="A1223" t="str">
            <v>NORTH COASTAL REGIONVariance: Fav/(Unfav)</v>
          </cell>
          <cell r="D1223" t="str">
            <v>Variance: Fav/(Unfav)</v>
          </cell>
          <cell r="E1223">
            <v>-135018</v>
          </cell>
          <cell r="F1223">
            <v>-96777</v>
          </cell>
          <cell r="G1223">
            <v>-53472</v>
          </cell>
          <cell r="H1223">
            <v>119086</v>
          </cell>
          <cell r="I1223">
            <v>-43051</v>
          </cell>
          <cell r="J1223">
            <v>-79610</v>
          </cell>
          <cell r="K1223">
            <v>-126176</v>
          </cell>
          <cell r="L1223">
            <v>-191665</v>
          </cell>
          <cell r="M1223">
            <v>-13117</v>
          </cell>
          <cell r="N1223">
            <v>-31164</v>
          </cell>
          <cell r="O1223">
            <v>-24990</v>
          </cell>
          <cell r="P1223">
            <v>-83993</v>
          </cell>
          <cell r="Q1223">
            <v>-759947</v>
          </cell>
          <cell r="R1223" t="str">
            <v>Variance: Fav/(Unfav)</v>
          </cell>
          <cell r="S1223">
            <v>0</v>
          </cell>
          <cell r="T1223" t="str">
            <v>Variance: Fav/(Unfav)</v>
          </cell>
          <cell r="U1223">
            <v>-135018</v>
          </cell>
          <cell r="V1223">
            <v>-231795</v>
          </cell>
          <cell r="W1223">
            <v>-285267</v>
          </cell>
          <cell r="X1223">
            <v>-166181</v>
          </cell>
          <cell r="Y1223">
            <v>-209232</v>
          </cell>
          <cell r="Z1223">
            <v>-288842</v>
          </cell>
          <cell r="AA1223">
            <v>-415018</v>
          </cell>
          <cell r="AB1223">
            <v>-606683</v>
          </cell>
          <cell r="AC1223">
            <v>-619800</v>
          </cell>
          <cell r="AD1223">
            <v>-650964</v>
          </cell>
          <cell r="AE1223">
            <v>-675954</v>
          </cell>
          <cell r="AF1223">
            <v>-759947</v>
          </cell>
        </row>
        <row r="1224">
          <cell r="A1224" t="str">
            <v>NORTH COASTAL REGIONBudget:Underground Replace/Repair</v>
          </cell>
          <cell r="B1224" t="str">
            <v>NORTH COASTAL REGION</v>
          </cell>
          <cell r="C1224" t="str">
            <v>Underground Replace/Repair</v>
          </cell>
          <cell r="D1224" t="str">
            <v>Budget:</v>
          </cell>
          <cell r="E1224">
            <v>17031</v>
          </cell>
          <cell r="F1224">
            <v>17777</v>
          </cell>
          <cell r="G1224">
            <v>17777</v>
          </cell>
          <cell r="H1224">
            <v>245257</v>
          </cell>
          <cell r="I1224">
            <v>72793</v>
          </cell>
          <cell r="J1224">
            <v>75554</v>
          </cell>
          <cell r="K1224">
            <v>96223</v>
          </cell>
          <cell r="L1224">
            <v>120668</v>
          </cell>
          <cell r="M1224">
            <v>98969</v>
          </cell>
          <cell r="N1224">
            <v>75538</v>
          </cell>
          <cell r="O1224">
            <v>75538</v>
          </cell>
          <cell r="P1224">
            <v>104201</v>
          </cell>
          <cell r="Q1224">
            <v>1017327</v>
          </cell>
          <cell r="R1224" t="str">
            <v>Budget:</v>
          </cell>
          <cell r="S1224">
            <v>1017327</v>
          </cell>
          <cell r="T1224" t="str">
            <v>Budget:</v>
          </cell>
          <cell r="U1224">
            <v>17031</v>
          </cell>
          <cell r="V1224">
            <v>34808</v>
          </cell>
          <cell r="W1224">
            <v>52585</v>
          </cell>
          <cell r="X1224">
            <v>297842</v>
          </cell>
          <cell r="Y1224">
            <v>370635</v>
          </cell>
          <cell r="Z1224">
            <v>446189</v>
          </cell>
          <cell r="AA1224">
            <v>542412</v>
          </cell>
          <cell r="AB1224">
            <v>663080</v>
          </cell>
          <cell r="AC1224">
            <v>762049</v>
          </cell>
          <cell r="AD1224">
            <v>837587</v>
          </cell>
          <cell r="AE1224">
            <v>913125</v>
          </cell>
          <cell r="AF1224">
            <v>1017326</v>
          </cell>
        </row>
        <row r="1225">
          <cell r="A1225" t="str">
            <v>NORTH COASTAL REGIONActual:Underground Replace/Repair</v>
          </cell>
          <cell r="D1225" t="str">
            <v>Actual:</v>
          </cell>
          <cell r="E1225">
            <v>188214</v>
          </cell>
          <cell r="F1225">
            <v>255711</v>
          </cell>
          <cell r="G1225">
            <v>23827</v>
          </cell>
          <cell r="H1225">
            <v>84714</v>
          </cell>
          <cell r="I1225">
            <v>108602</v>
          </cell>
          <cell r="J1225">
            <v>96638</v>
          </cell>
          <cell r="K1225">
            <v>153018</v>
          </cell>
          <cell r="L1225">
            <v>165822</v>
          </cell>
          <cell r="M1225">
            <v>134174</v>
          </cell>
          <cell r="N1225">
            <v>122659</v>
          </cell>
          <cell r="O1225">
            <v>86288</v>
          </cell>
          <cell r="P1225">
            <v>104807</v>
          </cell>
          <cell r="Q1225">
            <v>1524474</v>
          </cell>
          <cell r="R1225" t="str">
            <v>Projection:</v>
          </cell>
          <cell r="S1225">
            <v>1017327</v>
          </cell>
          <cell r="T1225" t="str">
            <v>Actual:</v>
          </cell>
          <cell r="U1225">
            <v>188214</v>
          </cell>
          <cell r="V1225">
            <v>443925</v>
          </cell>
          <cell r="W1225">
            <v>467752</v>
          </cell>
          <cell r="X1225">
            <v>552466</v>
          </cell>
          <cell r="Y1225">
            <v>661068</v>
          </cell>
          <cell r="Z1225">
            <v>757706</v>
          </cell>
          <cell r="AA1225">
            <v>910724</v>
          </cell>
          <cell r="AB1225">
            <v>1076546</v>
          </cell>
          <cell r="AC1225">
            <v>1210720</v>
          </cell>
          <cell r="AD1225">
            <v>1333379</v>
          </cell>
          <cell r="AE1225">
            <v>1419667</v>
          </cell>
          <cell r="AF1225">
            <v>1524474</v>
          </cell>
        </row>
        <row r="1226">
          <cell r="A1226" t="str">
            <v>NORTH COASTAL REGIONVariance: Fav/(Unfav)</v>
          </cell>
          <cell r="D1226" t="str">
            <v>Variance: Fav/(Unfav)</v>
          </cell>
          <cell r="E1226">
            <v>-171183</v>
          </cell>
          <cell r="F1226">
            <v>-237934</v>
          </cell>
          <cell r="G1226">
            <v>-6050</v>
          </cell>
          <cell r="H1226">
            <v>160543</v>
          </cell>
          <cell r="I1226">
            <v>-35809</v>
          </cell>
          <cell r="J1226">
            <v>-21083</v>
          </cell>
          <cell r="K1226">
            <v>-56795</v>
          </cell>
          <cell r="L1226">
            <v>-45154</v>
          </cell>
          <cell r="M1226">
            <v>-35205</v>
          </cell>
          <cell r="N1226">
            <v>-47120</v>
          </cell>
          <cell r="O1226">
            <v>-10750</v>
          </cell>
          <cell r="P1226">
            <v>-606</v>
          </cell>
          <cell r="Q1226">
            <v>-507146</v>
          </cell>
          <cell r="R1226" t="str">
            <v>Variance: Fav/(Unfav)</v>
          </cell>
          <cell r="S1226">
            <v>0</v>
          </cell>
          <cell r="T1226" t="str">
            <v>Variance: Fav/(Unfav)</v>
          </cell>
          <cell r="U1226">
            <v>-171183</v>
          </cell>
          <cell r="V1226">
            <v>-409117</v>
          </cell>
          <cell r="W1226">
            <v>-415167</v>
          </cell>
          <cell r="X1226">
            <v>-254624</v>
          </cell>
          <cell r="Y1226">
            <v>-290433</v>
          </cell>
          <cell r="Z1226">
            <v>-311516</v>
          </cell>
          <cell r="AA1226">
            <v>-368311</v>
          </cell>
          <cell r="AB1226">
            <v>-413465</v>
          </cell>
          <cell r="AC1226">
            <v>-448670</v>
          </cell>
          <cell r="AD1226">
            <v>-495790</v>
          </cell>
          <cell r="AE1226">
            <v>-506540</v>
          </cell>
          <cell r="AF1226">
            <v>-507146</v>
          </cell>
        </row>
        <row r="1227">
          <cell r="A1227" t="str">
            <v>NORTH COASTAL REGIONBudget:Streetlight Maintenance</v>
          </cell>
          <cell r="B1227" t="str">
            <v>NORTH COASTAL REGION</v>
          </cell>
          <cell r="C1227" t="str">
            <v>Streetlight Maintenance</v>
          </cell>
          <cell r="D1227" t="str">
            <v>Budget:</v>
          </cell>
          <cell r="E1227">
            <v>7289</v>
          </cell>
          <cell r="F1227">
            <v>7364</v>
          </cell>
          <cell r="G1227">
            <v>7364</v>
          </cell>
          <cell r="H1227">
            <v>199956</v>
          </cell>
          <cell r="I1227">
            <v>59161</v>
          </cell>
          <cell r="J1227">
            <v>63590</v>
          </cell>
          <cell r="K1227">
            <v>71152</v>
          </cell>
          <cell r="L1227">
            <v>86746</v>
          </cell>
          <cell r="M1227">
            <v>75578</v>
          </cell>
          <cell r="N1227">
            <v>63587</v>
          </cell>
          <cell r="O1227">
            <v>63587</v>
          </cell>
          <cell r="P1227">
            <v>60189</v>
          </cell>
          <cell r="Q1227">
            <v>765563</v>
          </cell>
          <cell r="R1227" t="str">
            <v>Budget:</v>
          </cell>
          <cell r="S1227">
            <v>765563</v>
          </cell>
          <cell r="T1227" t="str">
            <v>Budget:</v>
          </cell>
          <cell r="U1227">
            <v>7289</v>
          </cell>
          <cell r="V1227">
            <v>14653</v>
          </cell>
          <cell r="W1227">
            <v>22017</v>
          </cell>
          <cell r="X1227">
            <v>221973</v>
          </cell>
          <cell r="Y1227">
            <v>281134</v>
          </cell>
          <cell r="Z1227">
            <v>344724</v>
          </cell>
          <cell r="AA1227">
            <v>415876</v>
          </cell>
          <cell r="AB1227">
            <v>502622</v>
          </cell>
          <cell r="AC1227">
            <v>578200</v>
          </cell>
          <cell r="AD1227">
            <v>641787</v>
          </cell>
          <cell r="AE1227">
            <v>705374</v>
          </cell>
          <cell r="AF1227">
            <v>765563</v>
          </cell>
        </row>
        <row r="1228">
          <cell r="A1228" t="str">
            <v>NORTH COASTAL REGIONActual:Streetlight Maintenance</v>
          </cell>
          <cell r="D1228" t="str">
            <v>Actual:</v>
          </cell>
          <cell r="E1228">
            <v>24229</v>
          </cell>
          <cell r="F1228">
            <v>15224</v>
          </cell>
          <cell r="G1228">
            <v>22076</v>
          </cell>
          <cell r="H1228">
            <v>59404</v>
          </cell>
          <cell r="I1228">
            <v>28105</v>
          </cell>
          <cell r="J1228">
            <v>20425</v>
          </cell>
          <cell r="K1228">
            <v>20351</v>
          </cell>
          <cell r="L1228">
            <v>37243</v>
          </cell>
          <cell r="M1228">
            <v>21976</v>
          </cell>
          <cell r="N1228">
            <v>33157</v>
          </cell>
          <cell r="O1228">
            <v>24595</v>
          </cell>
          <cell r="P1228">
            <v>22084</v>
          </cell>
          <cell r="Q1228">
            <v>328869</v>
          </cell>
          <cell r="R1228" t="str">
            <v>Projection:</v>
          </cell>
          <cell r="S1228">
            <v>765562</v>
          </cell>
          <cell r="T1228" t="str">
            <v>Actual:</v>
          </cell>
          <cell r="U1228">
            <v>24229</v>
          </cell>
          <cell r="V1228">
            <v>39453</v>
          </cell>
          <cell r="W1228">
            <v>61529</v>
          </cell>
          <cell r="X1228">
            <v>120933</v>
          </cell>
          <cell r="Y1228">
            <v>149038</v>
          </cell>
          <cell r="Z1228">
            <v>169463</v>
          </cell>
          <cell r="AA1228">
            <v>189814</v>
          </cell>
          <cell r="AB1228">
            <v>227057</v>
          </cell>
          <cell r="AC1228">
            <v>249033</v>
          </cell>
          <cell r="AD1228">
            <v>282190</v>
          </cell>
          <cell r="AE1228">
            <v>306785</v>
          </cell>
          <cell r="AF1228">
            <v>328869</v>
          </cell>
        </row>
        <row r="1229">
          <cell r="A1229" t="str">
            <v>NORTH COASTAL REGIONVariance: Fav/(Unfav)</v>
          </cell>
          <cell r="D1229" t="str">
            <v>Variance: Fav/(Unfav)</v>
          </cell>
          <cell r="E1229">
            <v>-16940</v>
          </cell>
          <cell r="F1229">
            <v>-7860</v>
          </cell>
          <cell r="G1229">
            <v>-14712</v>
          </cell>
          <cell r="H1229">
            <v>140552</v>
          </cell>
          <cell r="I1229">
            <v>31056</v>
          </cell>
          <cell r="J1229">
            <v>43165</v>
          </cell>
          <cell r="K1229">
            <v>50801</v>
          </cell>
          <cell r="L1229">
            <v>49503</v>
          </cell>
          <cell r="M1229">
            <v>53602</v>
          </cell>
          <cell r="N1229">
            <v>30430</v>
          </cell>
          <cell r="O1229">
            <v>38992</v>
          </cell>
          <cell r="P1229">
            <v>38106</v>
          </cell>
          <cell r="Q1229">
            <v>436695</v>
          </cell>
          <cell r="R1229" t="str">
            <v>Variance: Fav/(Unfav)</v>
          </cell>
          <cell r="S1229">
            <v>1</v>
          </cell>
          <cell r="T1229" t="str">
            <v>Variance: Fav/(Unfav)</v>
          </cell>
          <cell r="U1229">
            <v>-16940</v>
          </cell>
          <cell r="V1229">
            <v>-24800</v>
          </cell>
          <cell r="W1229">
            <v>-39512</v>
          </cell>
          <cell r="X1229">
            <v>101040</v>
          </cell>
          <cell r="Y1229">
            <v>132096</v>
          </cell>
          <cell r="Z1229">
            <v>175261</v>
          </cell>
          <cell r="AA1229">
            <v>226062</v>
          </cell>
          <cell r="AB1229">
            <v>275565</v>
          </cell>
          <cell r="AC1229">
            <v>329167</v>
          </cell>
          <cell r="AD1229">
            <v>359597</v>
          </cell>
          <cell r="AE1229">
            <v>398589</v>
          </cell>
          <cell r="AF1229">
            <v>436695</v>
          </cell>
        </row>
        <row r="1230">
          <cell r="A1230" t="str">
            <v>NORTH COASTAL REGIONBudget:Other</v>
          </cell>
          <cell r="B1230" t="str">
            <v>NORTH COASTAL REGION</v>
          </cell>
          <cell r="C1230" t="str">
            <v>Other</v>
          </cell>
          <cell r="D1230" t="str">
            <v>Budget:</v>
          </cell>
          <cell r="E1230">
            <v>15298</v>
          </cell>
          <cell r="F1230">
            <v>17048</v>
          </cell>
          <cell r="G1230">
            <v>17646</v>
          </cell>
          <cell r="H1230">
            <v>19396</v>
          </cell>
          <cell r="I1230">
            <v>19396</v>
          </cell>
          <cell r="J1230">
            <v>21146</v>
          </cell>
          <cell r="K1230">
            <v>22298</v>
          </cell>
          <cell r="L1230">
            <v>24655</v>
          </cell>
          <cell r="M1230">
            <v>23450</v>
          </cell>
          <cell r="N1230">
            <v>21146</v>
          </cell>
          <cell r="O1230">
            <v>20548</v>
          </cell>
          <cell r="P1230">
            <v>12960</v>
          </cell>
          <cell r="Q1230">
            <v>234988</v>
          </cell>
          <cell r="R1230" t="str">
            <v>Budget:</v>
          </cell>
          <cell r="S1230">
            <v>234988</v>
          </cell>
          <cell r="T1230" t="str">
            <v>Budget:</v>
          </cell>
          <cell r="U1230">
            <v>15298</v>
          </cell>
          <cell r="V1230">
            <v>32346</v>
          </cell>
          <cell r="W1230">
            <v>49992</v>
          </cell>
          <cell r="X1230">
            <v>69388</v>
          </cell>
          <cell r="Y1230">
            <v>88784</v>
          </cell>
          <cell r="Z1230">
            <v>109930</v>
          </cell>
          <cell r="AA1230">
            <v>132228</v>
          </cell>
          <cell r="AB1230">
            <v>156883</v>
          </cell>
          <cell r="AC1230">
            <v>180333</v>
          </cell>
          <cell r="AD1230">
            <v>201479</v>
          </cell>
          <cell r="AE1230">
            <v>222027</v>
          </cell>
          <cell r="AF1230">
            <v>234987</v>
          </cell>
        </row>
        <row r="1231">
          <cell r="A1231" t="str">
            <v>NORTH COASTAL REGIONActual:Other</v>
          </cell>
          <cell r="D1231" t="str">
            <v>Actual:</v>
          </cell>
          <cell r="E1231">
            <v>129587</v>
          </cell>
          <cell r="F1231">
            <v>54579</v>
          </cell>
          <cell r="G1231">
            <v>341065</v>
          </cell>
          <cell r="H1231">
            <v>73992</v>
          </cell>
          <cell r="I1231">
            <v>213900</v>
          </cell>
          <cell r="J1231">
            <v>214401.5</v>
          </cell>
          <cell r="K1231">
            <v>148311</v>
          </cell>
          <cell r="L1231">
            <v>201284</v>
          </cell>
          <cell r="M1231">
            <v>243120</v>
          </cell>
          <cell r="N1231">
            <v>75819</v>
          </cell>
          <cell r="O1231">
            <v>44939</v>
          </cell>
          <cell r="P1231">
            <v>30727</v>
          </cell>
          <cell r="Q1231">
            <v>1771724.5</v>
          </cell>
          <cell r="R1231" t="str">
            <v>Projection:</v>
          </cell>
          <cell r="S1231">
            <v>242032</v>
          </cell>
          <cell r="T1231" t="str">
            <v>Actual:</v>
          </cell>
          <cell r="U1231">
            <v>129587</v>
          </cell>
          <cell r="V1231">
            <v>184166</v>
          </cell>
          <cell r="W1231">
            <v>525231</v>
          </cell>
          <cell r="X1231">
            <v>599223</v>
          </cell>
          <cell r="Y1231">
            <v>813123</v>
          </cell>
          <cell r="Z1231">
            <v>1027524.5</v>
          </cell>
          <cell r="AA1231">
            <v>1175835.5</v>
          </cell>
          <cell r="AB1231">
            <v>1377119.5</v>
          </cell>
          <cell r="AC1231">
            <v>1620239.5</v>
          </cell>
          <cell r="AD1231">
            <v>1696058.5</v>
          </cell>
          <cell r="AE1231">
            <v>1740997.5</v>
          </cell>
          <cell r="AF1231">
            <v>1771724.5</v>
          </cell>
        </row>
        <row r="1232">
          <cell r="A1232" t="str">
            <v>NORTH COASTAL REGIONVariance: Fav/(Unfav)</v>
          </cell>
          <cell r="D1232" t="str">
            <v>Variance: Fav/(Unfav)</v>
          </cell>
          <cell r="E1232">
            <v>-114289</v>
          </cell>
          <cell r="F1232">
            <v>-37532</v>
          </cell>
          <cell r="G1232">
            <v>-323419</v>
          </cell>
          <cell r="H1232">
            <v>-54596</v>
          </cell>
          <cell r="I1232">
            <v>-194504</v>
          </cell>
          <cell r="J1232">
            <v>-193255.5</v>
          </cell>
          <cell r="K1232">
            <v>-126013</v>
          </cell>
          <cell r="L1232">
            <v>-176629</v>
          </cell>
          <cell r="M1232">
            <v>-219670</v>
          </cell>
          <cell r="N1232">
            <v>-54673</v>
          </cell>
          <cell r="O1232">
            <v>-24391</v>
          </cell>
          <cell r="P1232">
            <v>-17767</v>
          </cell>
          <cell r="Q1232">
            <v>-1536736.5</v>
          </cell>
          <cell r="R1232" t="str">
            <v>Variance: Fav/(Unfav)</v>
          </cell>
          <cell r="S1232">
            <v>-7044</v>
          </cell>
          <cell r="T1232" t="str">
            <v>Variance: Fav/(Unfav)</v>
          </cell>
          <cell r="U1232">
            <v>-114289</v>
          </cell>
          <cell r="V1232">
            <v>-151821</v>
          </cell>
          <cell r="W1232">
            <v>-475240</v>
          </cell>
          <cell r="X1232">
            <v>-529836</v>
          </cell>
          <cell r="Y1232">
            <v>-724340</v>
          </cell>
          <cell r="Z1232">
            <v>-917595.5</v>
          </cell>
          <cell r="AA1232">
            <v>-1043608.5</v>
          </cell>
          <cell r="AB1232">
            <v>-1220237.5</v>
          </cell>
          <cell r="AC1232">
            <v>-1439907.5</v>
          </cell>
          <cell r="AD1232">
            <v>-1494580.5</v>
          </cell>
          <cell r="AE1232">
            <v>-1518971.5</v>
          </cell>
          <cell r="AF1232">
            <v>-1536738.5</v>
          </cell>
        </row>
        <row r="1233">
          <cell r="A1233" t="str">
            <v>NORTH COASTAL REGIONBudget:Burdens - Payroll &amp; Materials</v>
          </cell>
          <cell r="B1233" t="str">
            <v>NORTH COASTAL REGION</v>
          </cell>
          <cell r="C1233" t="str">
            <v>Burdens - Payroll &amp; Materials</v>
          </cell>
          <cell r="D1233" t="str">
            <v>Budget:</v>
          </cell>
          <cell r="E1233">
            <v>106251</v>
          </cell>
          <cell r="F1233">
            <v>107970</v>
          </cell>
          <cell r="G1233">
            <v>107970</v>
          </cell>
          <cell r="H1233">
            <v>437695</v>
          </cell>
          <cell r="I1233">
            <v>194347</v>
          </cell>
          <cell r="J1233">
            <v>197998</v>
          </cell>
          <cell r="K1233">
            <v>205641</v>
          </cell>
          <cell r="L1233">
            <v>291011</v>
          </cell>
          <cell r="M1233">
            <v>209288</v>
          </cell>
          <cell r="N1233">
            <v>197994</v>
          </cell>
          <cell r="O1233">
            <v>197994</v>
          </cell>
          <cell r="P1233">
            <v>269315</v>
          </cell>
          <cell r="Q1233">
            <v>2523475</v>
          </cell>
          <cell r="R1233" t="str">
            <v>Budget:</v>
          </cell>
          <cell r="S1233">
            <v>2523475</v>
          </cell>
          <cell r="T1233" t="str">
            <v>Budget:</v>
          </cell>
          <cell r="U1233">
            <v>106251</v>
          </cell>
          <cell r="V1233">
            <v>214221</v>
          </cell>
          <cell r="W1233">
            <v>322191</v>
          </cell>
          <cell r="X1233">
            <v>759886</v>
          </cell>
          <cell r="Y1233">
            <v>954233</v>
          </cell>
          <cell r="Z1233">
            <v>1152231</v>
          </cell>
          <cell r="AA1233">
            <v>1357872</v>
          </cell>
          <cell r="AB1233">
            <v>1648883</v>
          </cell>
          <cell r="AC1233">
            <v>1858171</v>
          </cell>
          <cell r="AD1233">
            <v>2056165</v>
          </cell>
          <cell r="AE1233">
            <v>2254159</v>
          </cell>
          <cell r="AF1233">
            <v>2523474</v>
          </cell>
        </row>
        <row r="1234">
          <cell r="A1234" t="str">
            <v>NORTH COASTAL REGIONActual:Burdens - Payroll &amp; Materials</v>
          </cell>
          <cell r="D1234" t="str">
            <v>Actual:</v>
          </cell>
          <cell r="E1234">
            <v>254019</v>
          </cell>
          <cell r="F1234">
            <v>266547</v>
          </cell>
          <cell r="G1234">
            <v>242624</v>
          </cell>
          <cell r="H1234">
            <v>224428</v>
          </cell>
          <cell r="I1234">
            <v>279760</v>
          </cell>
          <cell r="J1234">
            <v>291489</v>
          </cell>
          <cell r="K1234">
            <v>311680</v>
          </cell>
          <cell r="L1234">
            <v>408172</v>
          </cell>
          <cell r="M1234">
            <v>282932</v>
          </cell>
          <cell r="N1234">
            <v>268572</v>
          </cell>
          <cell r="O1234">
            <v>220834</v>
          </cell>
          <cell r="P1234">
            <v>324182</v>
          </cell>
          <cell r="Q1234">
            <v>3375239</v>
          </cell>
          <cell r="R1234" t="str">
            <v>Projection:</v>
          </cell>
          <cell r="S1234">
            <v>2381203</v>
          </cell>
          <cell r="T1234" t="str">
            <v>Actual:</v>
          </cell>
          <cell r="U1234">
            <v>254019</v>
          </cell>
          <cell r="V1234">
            <v>520566</v>
          </cell>
          <cell r="W1234">
            <v>763190</v>
          </cell>
          <cell r="X1234">
            <v>987618</v>
          </cell>
          <cell r="Y1234">
            <v>1267378</v>
          </cell>
          <cell r="Z1234">
            <v>1558867</v>
          </cell>
          <cell r="AA1234">
            <v>1870547</v>
          </cell>
          <cell r="AB1234">
            <v>2278719</v>
          </cell>
          <cell r="AC1234">
            <v>2561651</v>
          </cell>
          <cell r="AD1234">
            <v>2830223</v>
          </cell>
          <cell r="AE1234">
            <v>3051057</v>
          </cell>
          <cell r="AF1234">
            <v>3375239</v>
          </cell>
        </row>
        <row r="1235">
          <cell r="A1235" t="str">
            <v>NORTH COASTAL REGIONVariance: Fav/(Unfav)</v>
          </cell>
          <cell r="D1235" t="str">
            <v>Variance: Fav/(Unfav)</v>
          </cell>
          <cell r="E1235">
            <v>-147768</v>
          </cell>
          <cell r="F1235">
            <v>-158577</v>
          </cell>
          <cell r="G1235">
            <v>-134654</v>
          </cell>
          <cell r="H1235">
            <v>213267</v>
          </cell>
          <cell r="I1235">
            <v>-85412</v>
          </cell>
          <cell r="J1235">
            <v>-93492</v>
          </cell>
          <cell r="K1235">
            <v>-106040</v>
          </cell>
          <cell r="L1235">
            <v>-117160</v>
          </cell>
          <cell r="M1235">
            <v>-73644</v>
          </cell>
          <cell r="N1235">
            <v>-70578</v>
          </cell>
          <cell r="O1235">
            <v>-22840</v>
          </cell>
          <cell r="P1235">
            <v>-54866</v>
          </cell>
          <cell r="Q1235">
            <v>-851764</v>
          </cell>
          <cell r="R1235" t="str">
            <v>Variance: Fav/(Unfav)</v>
          </cell>
          <cell r="S1235">
            <v>142272</v>
          </cell>
          <cell r="T1235" t="str">
            <v>Variance: Fav/(Unfav)</v>
          </cell>
          <cell r="U1235">
            <v>-147768</v>
          </cell>
          <cell r="V1235">
            <v>-306345</v>
          </cell>
          <cell r="W1235">
            <v>-440999</v>
          </cell>
          <cell r="X1235">
            <v>-227732</v>
          </cell>
          <cell r="Y1235">
            <v>-313144</v>
          </cell>
          <cell r="Z1235">
            <v>-406636</v>
          </cell>
          <cell r="AA1235">
            <v>-512676</v>
          </cell>
          <cell r="AB1235">
            <v>-629836</v>
          </cell>
          <cell r="AC1235">
            <v>-703480</v>
          </cell>
          <cell r="AD1235">
            <v>-774058</v>
          </cell>
          <cell r="AE1235">
            <v>-796898</v>
          </cell>
          <cell r="AF1235">
            <v>-851764</v>
          </cell>
        </row>
        <row r="1236">
          <cell r="A1236" t="str">
            <v>NORTH COASTAL REGIONBudget:Indirects</v>
          </cell>
          <cell r="B1236" t="str">
            <v>NORTH COASTAL REGION</v>
          </cell>
          <cell r="C1236" t="str">
            <v>Indirects</v>
          </cell>
          <cell r="D1236" t="str">
            <v>Budget:</v>
          </cell>
          <cell r="E1236">
            <v>112584</v>
          </cell>
          <cell r="F1236">
            <v>117233</v>
          </cell>
          <cell r="G1236">
            <v>136960</v>
          </cell>
          <cell r="H1236">
            <v>120766</v>
          </cell>
          <cell r="I1236">
            <v>120766</v>
          </cell>
          <cell r="J1236">
            <v>145144</v>
          </cell>
          <cell r="K1236">
            <v>127791</v>
          </cell>
          <cell r="L1236">
            <v>174284</v>
          </cell>
          <cell r="M1236">
            <v>152167</v>
          </cell>
          <cell r="N1236">
            <v>123142</v>
          </cell>
          <cell r="O1236">
            <v>123142</v>
          </cell>
          <cell r="P1236">
            <v>184307</v>
          </cell>
          <cell r="Q1236">
            <v>1638286</v>
          </cell>
          <cell r="R1236" t="str">
            <v>Budget:</v>
          </cell>
          <cell r="S1236">
            <v>457566</v>
          </cell>
          <cell r="T1236" t="str">
            <v>Budget:</v>
          </cell>
          <cell r="U1236">
            <v>112584</v>
          </cell>
          <cell r="V1236">
            <v>229817</v>
          </cell>
          <cell r="W1236">
            <v>366777</v>
          </cell>
          <cell r="X1236">
            <v>487543</v>
          </cell>
          <cell r="Y1236">
            <v>608309</v>
          </cell>
          <cell r="Z1236">
            <v>753453</v>
          </cell>
          <cell r="AA1236">
            <v>881244</v>
          </cell>
          <cell r="AB1236">
            <v>1055528</v>
          </cell>
          <cell r="AC1236">
            <v>1207695</v>
          </cell>
          <cell r="AD1236">
            <v>1330837</v>
          </cell>
          <cell r="AE1236">
            <v>1453979</v>
          </cell>
          <cell r="AF1236">
            <v>1638286</v>
          </cell>
        </row>
        <row r="1237">
          <cell r="A1237" t="str">
            <v>NORTH COASTAL REGIONActual:Indirects</v>
          </cell>
          <cell r="D1237" t="str">
            <v>Actual:</v>
          </cell>
          <cell r="E1237">
            <v>273699</v>
          </cell>
          <cell r="F1237">
            <v>93618</v>
          </cell>
          <cell r="G1237">
            <v>280938.5</v>
          </cell>
          <cell r="H1237">
            <v>139204</v>
          </cell>
          <cell r="I1237">
            <v>180917.5</v>
          </cell>
          <cell r="J1237">
            <v>384652</v>
          </cell>
          <cell r="K1237">
            <v>310458</v>
          </cell>
          <cell r="L1237">
            <v>269284.5</v>
          </cell>
          <cell r="M1237">
            <v>178518.5</v>
          </cell>
          <cell r="N1237">
            <v>115974.5</v>
          </cell>
          <cell r="O1237">
            <v>200834</v>
          </cell>
          <cell r="P1237">
            <v>225788</v>
          </cell>
          <cell r="Q1237">
            <v>2653886.5</v>
          </cell>
          <cell r="R1237" t="str">
            <v>Projection:</v>
          </cell>
          <cell r="S1237">
            <v>-225000</v>
          </cell>
          <cell r="T1237" t="str">
            <v>Actual:</v>
          </cell>
          <cell r="U1237">
            <v>273699</v>
          </cell>
          <cell r="V1237">
            <v>367317</v>
          </cell>
          <cell r="W1237">
            <v>648255.5</v>
          </cell>
          <cell r="X1237">
            <v>787459.5</v>
          </cell>
          <cell r="Y1237">
            <v>968377</v>
          </cell>
          <cell r="Z1237">
            <v>1353029</v>
          </cell>
          <cell r="AA1237">
            <v>1663487</v>
          </cell>
          <cell r="AB1237">
            <v>1932771.5</v>
          </cell>
          <cell r="AC1237">
            <v>2111290</v>
          </cell>
          <cell r="AD1237">
            <v>2227264.5</v>
          </cell>
          <cell r="AE1237">
            <v>2428098.5</v>
          </cell>
          <cell r="AF1237">
            <v>2653886.5</v>
          </cell>
        </row>
        <row r="1238">
          <cell r="A1238" t="str">
            <v>NORTH COASTAL REGIONVariance: Fav/(Unfav)</v>
          </cell>
          <cell r="D1238" t="str">
            <v>Variance: Fav/(Unfav)</v>
          </cell>
          <cell r="E1238">
            <v>-161115</v>
          </cell>
          <cell r="F1238">
            <v>23615</v>
          </cell>
          <cell r="G1238">
            <v>-143978.5</v>
          </cell>
          <cell r="H1238">
            <v>-18438</v>
          </cell>
          <cell r="I1238">
            <v>-60151.5</v>
          </cell>
          <cell r="J1238">
            <v>-239508</v>
          </cell>
          <cell r="K1238">
            <v>-182667</v>
          </cell>
          <cell r="L1238">
            <v>-95000.5</v>
          </cell>
          <cell r="M1238">
            <v>-26351.5</v>
          </cell>
          <cell r="N1238">
            <v>7167.5</v>
          </cell>
          <cell r="O1238">
            <v>-77692</v>
          </cell>
          <cell r="P1238">
            <v>-41481</v>
          </cell>
          <cell r="Q1238">
            <v>-1015600.5</v>
          </cell>
          <cell r="R1238" t="str">
            <v>Variance: Fav/(Unfav)</v>
          </cell>
          <cell r="S1238">
            <v>682566</v>
          </cell>
          <cell r="T1238" t="str">
            <v>Variance: Fav/(Unfav)</v>
          </cell>
          <cell r="U1238">
            <v>-161115</v>
          </cell>
          <cell r="V1238">
            <v>-137500</v>
          </cell>
          <cell r="W1238">
            <v>-281478.5</v>
          </cell>
          <cell r="X1238">
            <v>-299916.5</v>
          </cell>
          <cell r="Y1238">
            <v>-360068</v>
          </cell>
          <cell r="Z1238">
            <v>-599576</v>
          </cell>
          <cell r="AA1238">
            <v>-782243</v>
          </cell>
          <cell r="AB1238">
            <v>-877243.5</v>
          </cell>
          <cell r="AC1238">
            <v>-903595</v>
          </cell>
          <cell r="AD1238">
            <v>-896427.5</v>
          </cell>
          <cell r="AE1238">
            <v>-974119.5</v>
          </cell>
          <cell r="AF1238">
            <v>-1015600.5</v>
          </cell>
        </row>
        <row r="1239">
          <cell r="D1239" t="str">
            <v>Budget:</v>
          </cell>
          <cell r="E1239">
            <v>452780</v>
          </cell>
          <cell r="F1239">
            <v>479394</v>
          </cell>
          <cell r="G1239">
            <v>479992</v>
          </cell>
          <cell r="H1239">
            <v>1978467</v>
          </cell>
          <cell r="I1239">
            <v>904622</v>
          </cell>
          <cell r="J1239">
            <v>968463</v>
          </cell>
          <cell r="K1239">
            <v>1080159</v>
          </cell>
          <cell r="L1239">
            <v>1443377</v>
          </cell>
          <cell r="M1239">
            <v>1143361</v>
          </cell>
          <cell r="N1239">
            <v>968422</v>
          </cell>
          <cell r="O1239">
            <v>967823</v>
          </cell>
          <cell r="P1239">
            <v>1059921</v>
          </cell>
          <cell r="Q1239">
            <v>11926780</v>
          </cell>
          <cell r="S1239">
            <v>11926780</v>
          </cell>
          <cell r="U1239">
            <v>452780</v>
          </cell>
          <cell r="V1239">
            <v>932174</v>
          </cell>
          <cell r="W1239">
            <v>1412166</v>
          </cell>
          <cell r="X1239">
            <v>3390633</v>
          </cell>
          <cell r="Y1239">
            <v>4295255</v>
          </cell>
          <cell r="Z1239">
            <v>5263718</v>
          </cell>
          <cell r="AA1239">
            <v>6343877</v>
          </cell>
          <cell r="AB1239">
            <v>7787254</v>
          </cell>
          <cell r="AC1239">
            <v>8930615</v>
          </cell>
          <cell r="AD1239">
            <v>9899037</v>
          </cell>
          <cell r="AE1239">
            <v>10866860</v>
          </cell>
          <cell r="AF1239">
            <v>11926781</v>
          </cell>
        </row>
        <row r="1240">
          <cell r="D1240" t="str">
            <v>Actual:</v>
          </cell>
          <cell r="E1240">
            <v>1961445</v>
          </cell>
          <cell r="F1240">
            <v>1343158</v>
          </cell>
          <cell r="G1240">
            <v>-618883</v>
          </cell>
          <cell r="H1240">
            <v>2143199</v>
          </cell>
          <cell r="I1240">
            <v>-10002970</v>
          </cell>
          <cell r="J1240">
            <v>14295527</v>
          </cell>
          <cell r="K1240">
            <v>2279487</v>
          </cell>
          <cell r="L1240">
            <v>3034473</v>
          </cell>
          <cell r="M1240">
            <v>1698656</v>
          </cell>
          <cell r="N1240">
            <v>1508939</v>
          </cell>
          <cell r="O1240">
            <v>1134414</v>
          </cell>
          <cell r="P1240">
            <v>1517793</v>
          </cell>
          <cell r="Q1240">
            <v>20295240</v>
          </cell>
          <cell r="U1240">
            <v>1961445</v>
          </cell>
          <cell r="V1240">
            <v>3304603</v>
          </cell>
          <cell r="W1240">
            <v>2685720</v>
          </cell>
          <cell r="X1240">
            <v>4828919</v>
          </cell>
          <cell r="Y1240">
            <v>-5174051</v>
          </cell>
          <cell r="Z1240">
            <v>9121476</v>
          </cell>
          <cell r="AA1240">
            <v>11400963</v>
          </cell>
          <cell r="AB1240">
            <v>14435436</v>
          </cell>
          <cell r="AC1240">
            <v>16134092</v>
          </cell>
          <cell r="AD1240">
            <v>17643031</v>
          </cell>
          <cell r="AE1240">
            <v>18777445</v>
          </cell>
          <cell r="AF1240">
            <v>20295238</v>
          </cell>
        </row>
        <row r="1241">
          <cell r="D1241" t="str">
            <v>Variance: Fav/(Unfav)</v>
          </cell>
          <cell r="E1241">
            <v>-1508665</v>
          </cell>
          <cell r="F1241">
            <v>-863764</v>
          </cell>
          <cell r="G1241">
            <v>1098875</v>
          </cell>
          <cell r="H1241">
            <v>-164732</v>
          </cell>
          <cell r="I1241">
            <v>10907592</v>
          </cell>
          <cell r="J1241">
            <v>-13327064</v>
          </cell>
          <cell r="K1241">
            <v>-1199329</v>
          </cell>
          <cell r="L1241">
            <v>-1591096</v>
          </cell>
          <cell r="M1241">
            <v>-555295</v>
          </cell>
          <cell r="N1241">
            <v>-540517</v>
          </cell>
          <cell r="O1241">
            <v>-166591</v>
          </cell>
          <cell r="P1241">
            <v>-457873</v>
          </cell>
          <cell r="Q1241">
            <v>-8368460</v>
          </cell>
          <cell r="S1241" t="str">
            <v xml:space="preserve"> </v>
          </cell>
          <cell r="U1241">
            <v>-1508665</v>
          </cell>
          <cell r="V1241">
            <v>-2372429</v>
          </cell>
          <cell r="W1241">
            <v>-1273554</v>
          </cell>
          <cell r="X1241">
            <v>-1438286</v>
          </cell>
          <cell r="Y1241">
            <v>9469306</v>
          </cell>
          <cell r="Z1241">
            <v>-3857758</v>
          </cell>
          <cell r="AA1241">
            <v>-5057087</v>
          </cell>
          <cell r="AB1241">
            <v>-6648183</v>
          </cell>
          <cell r="AC1241">
            <v>-7203478</v>
          </cell>
          <cell r="AD1241">
            <v>-7743995</v>
          </cell>
          <cell r="AE1241">
            <v>-7910586</v>
          </cell>
          <cell r="AF1241">
            <v>-8368459</v>
          </cell>
        </row>
        <row r="1242"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</row>
        <row r="1243">
          <cell r="A1243" t="str">
            <v>SOUTH CENTRAL REGIONBudget:New Service Construction</v>
          </cell>
          <cell r="B1243" t="str">
            <v>SOUTH CENTRAL REGION</v>
          </cell>
          <cell r="C1243" t="str">
            <v>New Service Construction</v>
          </cell>
          <cell r="D1243" t="str">
            <v>Budget:</v>
          </cell>
          <cell r="E1243">
            <v>508911</v>
          </cell>
          <cell r="F1243">
            <v>639247</v>
          </cell>
          <cell r="G1243">
            <v>639247</v>
          </cell>
          <cell r="H1243">
            <v>773408</v>
          </cell>
          <cell r="I1243">
            <v>773408</v>
          </cell>
          <cell r="J1243">
            <v>903744</v>
          </cell>
          <cell r="K1243">
            <v>1034079</v>
          </cell>
          <cell r="L1243">
            <v>1331096</v>
          </cell>
          <cell r="M1243">
            <v>1164415</v>
          </cell>
          <cell r="N1243">
            <v>903744</v>
          </cell>
          <cell r="O1243">
            <v>903744</v>
          </cell>
          <cell r="P1243">
            <v>549393</v>
          </cell>
          <cell r="Q1243">
            <v>10124435</v>
          </cell>
          <cell r="R1243" t="str">
            <v>Budget:</v>
          </cell>
          <cell r="S1243">
            <v>10124435</v>
          </cell>
          <cell r="T1243" t="str">
            <v>Budget:</v>
          </cell>
          <cell r="U1243">
            <v>508911</v>
          </cell>
          <cell r="V1243">
            <v>1148158</v>
          </cell>
          <cell r="W1243">
            <v>1787405</v>
          </cell>
          <cell r="X1243">
            <v>2560813</v>
          </cell>
          <cell r="Y1243">
            <v>3334221</v>
          </cell>
          <cell r="Z1243">
            <v>4237965</v>
          </cell>
          <cell r="AA1243">
            <v>5272044</v>
          </cell>
          <cell r="AB1243">
            <v>6603140</v>
          </cell>
          <cell r="AC1243">
            <v>7767555</v>
          </cell>
          <cell r="AD1243">
            <v>8671299</v>
          </cell>
          <cell r="AE1243">
            <v>9575043</v>
          </cell>
          <cell r="AF1243">
            <v>10124436</v>
          </cell>
        </row>
        <row r="1244">
          <cell r="A1244" t="str">
            <v>SOUTH CENTRAL REGIONActual:New Service Construction</v>
          </cell>
          <cell r="D1244" t="str">
            <v>Actual:</v>
          </cell>
          <cell r="E1244">
            <v>709219</v>
          </cell>
          <cell r="F1244">
            <v>465287</v>
          </cell>
          <cell r="G1244">
            <v>612423</v>
          </cell>
          <cell r="H1244">
            <v>1390303</v>
          </cell>
          <cell r="I1244">
            <v>786197</v>
          </cell>
          <cell r="J1244">
            <v>895123</v>
          </cell>
          <cell r="K1244">
            <v>1130827</v>
          </cell>
          <cell r="L1244">
            <v>1015765</v>
          </cell>
          <cell r="M1244">
            <v>1081743</v>
          </cell>
          <cell r="N1244">
            <v>851491</v>
          </cell>
          <cell r="O1244">
            <v>592051</v>
          </cell>
          <cell r="P1244">
            <v>525293</v>
          </cell>
          <cell r="Q1244">
            <v>10055723</v>
          </cell>
          <cell r="R1244" t="str">
            <v>Projection:</v>
          </cell>
          <cell r="S1244">
            <v>10911988</v>
          </cell>
          <cell r="T1244" t="str">
            <v>Actual:</v>
          </cell>
          <cell r="U1244">
            <v>709219</v>
          </cell>
          <cell r="V1244">
            <v>1174506</v>
          </cell>
          <cell r="W1244">
            <v>1786929</v>
          </cell>
          <cell r="X1244">
            <v>3177232</v>
          </cell>
          <cell r="Y1244">
            <v>3963429</v>
          </cell>
          <cell r="Z1244">
            <v>4858552</v>
          </cell>
          <cell r="AA1244">
            <v>5989379</v>
          </cell>
          <cell r="AB1244">
            <v>7005144</v>
          </cell>
          <cell r="AC1244">
            <v>8086887</v>
          </cell>
          <cell r="AD1244">
            <v>8938378</v>
          </cell>
          <cell r="AE1244">
            <v>9530429</v>
          </cell>
          <cell r="AF1244">
            <v>10055722</v>
          </cell>
        </row>
        <row r="1245">
          <cell r="A1245" t="str">
            <v>SOUTH CENTRAL REGIONVariance: Fav/(Unfav)</v>
          </cell>
          <cell r="D1245" t="str">
            <v>Variance: Fav/(Unfav)</v>
          </cell>
          <cell r="E1245">
            <v>-200307</v>
          </cell>
          <cell r="F1245">
            <v>173959</v>
          </cell>
          <cell r="G1245">
            <v>26824</v>
          </cell>
          <cell r="H1245">
            <v>-616895</v>
          </cell>
          <cell r="I1245">
            <v>-12789</v>
          </cell>
          <cell r="J1245">
            <v>8621</v>
          </cell>
          <cell r="K1245">
            <v>-96748</v>
          </cell>
          <cell r="L1245">
            <v>315331</v>
          </cell>
          <cell r="M1245">
            <v>82671</v>
          </cell>
          <cell r="N1245">
            <v>52253</v>
          </cell>
          <cell r="O1245">
            <v>311692</v>
          </cell>
          <cell r="P1245">
            <v>24100</v>
          </cell>
          <cell r="Q1245">
            <v>68712</v>
          </cell>
          <cell r="R1245" t="str">
            <v>Variance: Fav/(Unfav)</v>
          </cell>
          <cell r="S1245">
            <v>-787553</v>
          </cell>
          <cell r="T1245" t="str">
            <v>Variance: Fav/(Unfav)</v>
          </cell>
          <cell r="U1245">
            <v>-200307</v>
          </cell>
          <cell r="V1245">
            <v>-26348</v>
          </cell>
          <cell r="W1245">
            <v>476</v>
          </cell>
          <cell r="X1245">
            <v>-616419</v>
          </cell>
          <cell r="Y1245">
            <v>-629208</v>
          </cell>
          <cell r="Z1245">
            <v>-620587</v>
          </cell>
          <cell r="AA1245">
            <v>-717335</v>
          </cell>
          <cell r="AB1245">
            <v>-402004</v>
          </cell>
          <cell r="AC1245">
            <v>-319333</v>
          </cell>
          <cell r="AD1245">
            <v>-267080</v>
          </cell>
          <cell r="AE1245">
            <v>44612</v>
          </cell>
          <cell r="AF1245">
            <v>68712</v>
          </cell>
        </row>
        <row r="1246">
          <cell r="A1246" t="str">
            <v>SOUTH CENTRAL REGIONBudget:Streetlight Construction</v>
          </cell>
          <cell r="B1246" t="str">
            <v>SOUTH CENTRAL REGION</v>
          </cell>
          <cell r="C1246" t="str">
            <v>Streetlight Construction</v>
          </cell>
          <cell r="D1246" t="str">
            <v>Budget:</v>
          </cell>
          <cell r="E1246">
            <v>466208</v>
          </cell>
          <cell r="F1246">
            <v>545374</v>
          </cell>
          <cell r="G1246">
            <v>545374</v>
          </cell>
          <cell r="H1246">
            <v>625864</v>
          </cell>
          <cell r="I1246">
            <v>625864</v>
          </cell>
          <cell r="J1246">
            <v>705030</v>
          </cell>
          <cell r="K1246">
            <v>784196</v>
          </cell>
          <cell r="L1246">
            <v>892999</v>
          </cell>
          <cell r="M1246">
            <v>863362</v>
          </cell>
          <cell r="N1246">
            <v>705030</v>
          </cell>
          <cell r="O1246">
            <v>705030</v>
          </cell>
          <cell r="P1246">
            <v>418112</v>
          </cell>
          <cell r="Q1246">
            <v>7882444</v>
          </cell>
          <cell r="R1246" t="str">
            <v>Budget:</v>
          </cell>
          <cell r="S1246">
            <v>7882444</v>
          </cell>
          <cell r="T1246" t="str">
            <v>Budget:</v>
          </cell>
          <cell r="U1246">
            <v>466208</v>
          </cell>
          <cell r="V1246">
            <v>1011582</v>
          </cell>
          <cell r="W1246">
            <v>1556956</v>
          </cell>
          <cell r="X1246">
            <v>2182820</v>
          </cell>
          <cell r="Y1246">
            <v>2808684</v>
          </cell>
          <cell r="Z1246">
            <v>3513714</v>
          </cell>
          <cell r="AA1246">
            <v>4297910</v>
          </cell>
          <cell r="AB1246">
            <v>5190909</v>
          </cell>
          <cell r="AC1246">
            <v>6054271</v>
          </cell>
          <cell r="AD1246">
            <v>6759301</v>
          </cell>
          <cell r="AE1246">
            <v>7464331</v>
          </cell>
          <cell r="AF1246">
            <v>7882443</v>
          </cell>
        </row>
        <row r="1247">
          <cell r="A1247" t="str">
            <v>SOUTH CENTRAL REGIONActual:Streetlight Construction</v>
          </cell>
          <cell r="D1247" t="str">
            <v>Actual:</v>
          </cell>
          <cell r="E1247">
            <v>602039</v>
          </cell>
          <cell r="F1247">
            <v>409935</v>
          </cell>
          <cell r="G1247">
            <v>453322</v>
          </cell>
          <cell r="H1247">
            <v>553072</v>
          </cell>
          <cell r="I1247">
            <v>65650</v>
          </cell>
          <cell r="J1247">
            <v>452965</v>
          </cell>
          <cell r="K1247">
            <v>573596</v>
          </cell>
          <cell r="L1247">
            <v>444928</v>
          </cell>
          <cell r="M1247">
            <v>573869</v>
          </cell>
          <cell r="N1247">
            <v>343277</v>
          </cell>
          <cell r="O1247">
            <v>733005</v>
          </cell>
          <cell r="P1247">
            <v>629353</v>
          </cell>
          <cell r="Q1247">
            <v>5835012</v>
          </cell>
          <cell r="R1247" t="str">
            <v>Projection:</v>
          </cell>
          <cell r="S1247">
            <v>6382443</v>
          </cell>
          <cell r="T1247" t="str">
            <v>Actual:</v>
          </cell>
          <cell r="U1247">
            <v>602039</v>
          </cell>
          <cell r="V1247">
            <v>1011974</v>
          </cell>
          <cell r="W1247">
            <v>1465296</v>
          </cell>
          <cell r="X1247">
            <v>2018368</v>
          </cell>
          <cell r="Y1247">
            <v>2084018</v>
          </cell>
          <cell r="Z1247">
            <v>2536983</v>
          </cell>
          <cell r="AA1247">
            <v>3110579</v>
          </cell>
          <cell r="AB1247">
            <v>3555507</v>
          </cell>
          <cell r="AC1247">
            <v>4129376</v>
          </cell>
          <cell r="AD1247">
            <v>4472653</v>
          </cell>
          <cell r="AE1247">
            <v>5205658</v>
          </cell>
          <cell r="AF1247">
            <v>5835011</v>
          </cell>
        </row>
        <row r="1248">
          <cell r="A1248" t="str">
            <v>SOUTH CENTRAL REGIONVariance: Fav/(Unfav)</v>
          </cell>
          <cell r="D1248" t="str">
            <v>Variance: Fav/(Unfav)</v>
          </cell>
          <cell r="E1248">
            <v>-135831</v>
          </cell>
          <cell r="F1248">
            <v>135439</v>
          </cell>
          <cell r="G1248">
            <v>92052</v>
          </cell>
          <cell r="H1248">
            <v>72792</v>
          </cell>
          <cell r="I1248">
            <v>560214</v>
          </cell>
          <cell r="J1248">
            <v>252065</v>
          </cell>
          <cell r="K1248">
            <v>210600</v>
          </cell>
          <cell r="L1248">
            <v>448072</v>
          </cell>
          <cell r="M1248">
            <v>289493</v>
          </cell>
          <cell r="N1248">
            <v>361753</v>
          </cell>
          <cell r="O1248">
            <v>-27975</v>
          </cell>
          <cell r="P1248">
            <v>-211242</v>
          </cell>
          <cell r="Q1248">
            <v>2047431</v>
          </cell>
          <cell r="R1248" t="str">
            <v>Variance: Fav/(Unfav)</v>
          </cell>
          <cell r="S1248">
            <v>1500000</v>
          </cell>
          <cell r="T1248" t="str">
            <v>Variance: Fav/(Unfav)</v>
          </cell>
          <cell r="U1248">
            <v>-135831</v>
          </cell>
          <cell r="V1248">
            <v>-392</v>
          </cell>
          <cell r="W1248">
            <v>91660</v>
          </cell>
          <cell r="X1248">
            <v>164452</v>
          </cell>
          <cell r="Y1248">
            <v>724666</v>
          </cell>
          <cell r="Z1248">
            <v>976731</v>
          </cell>
          <cell r="AA1248">
            <v>1187331</v>
          </cell>
          <cell r="AB1248">
            <v>1635403</v>
          </cell>
          <cell r="AC1248">
            <v>1924896</v>
          </cell>
          <cell r="AD1248">
            <v>2286649</v>
          </cell>
          <cell r="AE1248">
            <v>2258674</v>
          </cell>
          <cell r="AF1248">
            <v>2047432</v>
          </cell>
        </row>
        <row r="1249">
          <cell r="A1249" t="str">
            <v>SOUTH CENTRAL REGIONBudget:Overhead Replace/Repair</v>
          </cell>
          <cell r="B1249" t="str">
            <v>SOUTH CENTRAL REGION</v>
          </cell>
          <cell r="C1249" t="str">
            <v>Overhead Replace/Repair</v>
          </cell>
          <cell r="D1249" t="str">
            <v>Budget:</v>
          </cell>
          <cell r="E1249">
            <v>238165</v>
          </cell>
          <cell r="F1249">
            <v>252694</v>
          </cell>
          <cell r="G1249">
            <v>252694</v>
          </cell>
          <cell r="H1249">
            <v>267886</v>
          </cell>
          <cell r="I1249">
            <v>267886</v>
          </cell>
          <cell r="J1249">
            <v>282415</v>
          </cell>
          <cell r="K1249">
            <v>296945</v>
          </cell>
          <cell r="L1249">
            <v>406546</v>
          </cell>
          <cell r="M1249">
            <v>311474</v>
          </cell>
          <cell r="N1249">
            <v>282415</v>
          </cell>
          <cell r="O1249">
            <v>282415</v>
          </cell>
          <cell r="P1249">
            <v>319425</v>
          </cell>
          <cell r="Q1249">
            <v>3460962</v>
          </cell>
          <cell r="R1249" t="str">
            <v>Budget:</v>
          </cell>
          <cell r="S1249">
            <v>3460962</v>
          </cell>
          <cell r="T1249" t="str">
            <v>Budget:</v>
          </cell>
          <cell r="U1249">
            <v>238165</v>
          </cell>
          <cell r="V1249">
            <v>490859</v>
          </cell>
          <cell r="W1249">
            <v>743553</v>
          </cell>
          <cell r="X1249">
            <v>1011439</v>
          </cell>
          <cell r="Y1249">
            <v>1279325</v>
          </cell>
          <cell r="Z1249">
            <v>1561740</v>
          </cell>
          <cell r="AA1249">
            <v>1858685</v>
          </cell>
          <cell r="AB1249">
            <v>2265231</v>
          </cell>
          <cell r="AC1249">
            <v>2576705</v>
          </cell>
          <cell r="AD1249">
            <v>2859120</v>
          </cell>
          <cell r="AE1249">
            <v>3141535</v>
          </cell>
          <cell r="AF1249">
            <v>3460960</v>
          </cell>
        </row>
        <row r="1250">
          <cell r="A1250" t="str">
            <v>SOUTH CENTRAL REGIONActual:Overhead Replace/Repair</v>
          </cell>
          <cell r="D1250" t="str">
            <v>Actual:</v>
          </cell>
          <cell r="E1250">
            <v>372284</v>
          </cell>
          <cell r="F1250">
            <v>232576</v>
          </cell>
          <cell r="G1250">
            <v>245602</v>
          </cell>
          <cell r="H1250">
            <v>220279</v>
          </cell>
          <cell r="I1250">
            <v>317249</v>
          </cell>
          <cell r="J1250">
            <v>298326</v>
          </cell>
          <cell r="K1250">
            <v>369944</v>
          </cell>
          <cell r="L1250">
            <v>822009</v>
          </cell>
          <cell r="M1250">
            <v>282309</v>
          </cell>
          <cell r="N1250">
            <v>253545</v>
          </cell>
          <cell r="O1250">
            <v>225832</v>
          </cell>
          <cell r="P1250">
            <v>394458</v>
          </cell>
          <cell r="Q1250">
            <v>4034414</v>
          </cell>
          <cell r="R1250" t="str">
            <v>Projection:</v>
          </cell>
          <cell r="S1250">
            <v>3464583</v>
          </cell>
          <cell r="T1250" t="str">
            <v>Actual:</v>
          </cell>
          <cell r="U1250">
            <v>372284</v>
          </cell>
          <cell r="V1250">
            <v>604860</v>
          </cell>
          <cell r="W1250">
            <v>850462</v>
          </cell>
          <cell r="X1250">
            <v>1070741</v>
          </cell>
          <cell r="Y1250">
            <v>1387990</v>
          </cell>
          <cell r="Z1250">
            <v>1686316</v>
          </cell>
          <cell r="AA1250">
            <v>2056260</v>
          </cell>
          <cell r="AB1250">
            <v>2878269</v>
          </cell>
          <cell r="AC1250">
            <v>3160578</v>
          </cell>
          <cell r="AD1250">
            <v>3414123</v>
          </cell>
          <cell r="AE1250">
            <v>3639955</v>
          </cell>
          <cell r="AF1250">
            <v>4034413</v>
          </cell>
        </row>
        <row r="1251">
          <cell r="A1251" t="str">
            <v>SOUTH CENTRAL REGIONVariance: Fav/(Unfav)</v>
          </cell>
          <cell r="D1251" t="str">
            <v>Variance: Fav/(Unfav)</v>
          </cell>
          <cell r="E1251">
            <v>-134118</v>
          </cell>
          <cell r="F1251">
            <v>20118</v>
          </cell>
          <cell r="G1251">
            <v>7092</v>
          </cell>
          <cell r="H1251">
            <v>47607</v>
          </cell>
          <cell r="I1251">
            <v>-49363</v>
          </cell>
          <cell r="J1251">
            <v>-15910</v>
          </cell>
          <cell r="K1251">
            <v>-73000</v>
          </cell>
          <cell r="L1251">
            <v>-415463</v>
          </cell>
          <cell r="M1251">
            <v>29165</v>
          </cell>
          <cell r="N1251">
            <v>28870</v>
          </cell>
          <cell r="O1251">
            <v>56583</v>
          </cell>
          <cell r="P1251">
            <v>-75033</v>
          </cell>
          <cell r="Q1251">
            <v>-573453</v>
          </cell>
          <cell r="R1251" t="str">
            <v>Variance: Fav/(Unfav)</v>
          </cell>
          <cell r="S1251">
            <v>-3621</v>
          </cell>
          <cell r="T1251" t="str">
            <v>Variance: Fav/(Unfav)</v>
          </cell>
          <cell r="U1251">
            <v>-134118</v>
          </cell>
          <cell r="V1251">
            <v>-114000</v>
          </cell>
          <cell r="W1251">
            <v>-106908</v>
          </cell>
          <cell r="X1251">
            <v>-59301</v>
          </cell>
          <cell r="Y1251">
            <v>-108664</v>
          </cell>
          <cell r="Z1251">
            <v>-124574</v>
          </cell>
          <cell r="AA1251">
            <v>-197574</v>
          </cell>
          <cell r="AB1251">
            <v>-613037</v>
          </cell>
          <cell r="AC1251">
            <v>-583872</v>
          </cell>
          <cell r="AD1251">
            <v>-555002</v>
          </cell>
          <cell r="AE1251">
            <v>-498419</v>
          </cell>
          <cell r="AF1251">
            <v>-573452</v>
          </cell>
        </row>
        <row r="1252">
          <cell r="A1252" t="str">
            <v>SOUTH CENTRAL REGIONBudget:Underground Replace/Repair</v>
          </cell>
          <cell r="B1252" t="str">
            <v>SOUTH CENTRAL REGION</v>
          </cell>
          <cell r="C1252" t="str">
            <v>Underground Replace/Repair</v>
          </cell>
          <cell r="D1252" t="str">
            <v>Budget:</v>
          </cell>
          <cell r="E1252">
            <v>158704</v>
          </cell>
          <cell r="F1252">
            <v>167808</v>
          </cell>
          <cell r="G1252">
            <v>167808</v>
          </cell>
          <cell r="H1252">
            <v>177496</v>
          </cell>
          <cell r="I1252">
            <v>177496</v>
          </cell>
          <cell r="J1252">
            <v>186600</v>
          </cell>
          <cell r="K1252">
            <v>195704</v>
          </cell>
          <cell r="L1252">
            <v>257053</v>
          </cell>
          <cell r="M1252">
            <v>204808</v>
          </cell>
          <cell r="N1252">
            <v>186600</v>
          </cell>
          <cell r="O1252">
            <v>186600</v>
          </cell>
          <cell r="P1252">
            <v>202476</v>
          </cell>
          <cell r="Q1252">
            <v>2269150</v>
          </cell>
          <cell r="R1252" t="str">
            <v>Budget:</v>
          </cell>
          <cell r="S1252">
            <v>2269150</v>
          </cell>
          <cell r="T1252" t="str">
            <v>Budget:</v>
          </cell>
          <cell r="U1252">
            <v>158704</v>
          </cell>
          <cell r="V1252">
            <v>326512</v>
          </cell>
          <cell r="W1252">
            <v>494320</v>
          </cell>
          <cell r="X1252">
            <v>671816</v>
          </cell>
          <cell r="Y1252">
            <v>849312</v>
          </cell>
          <cell r="Z1252">
            <v>1035912</v>
          </cell>
          <cell r="AA1252">
            <v>1231616</v>
          </cell>
          <cell r="AB1252">
            <v>1488669</v>
          </cell>
          <cell r="AC1252">
            <v>1693477</v>
          </cell>
          <cell r="AD1252">
            <v>1880077</v>
          </cell>
          <cell r="AE1252">
            <v>2066677</v>
          </cell>
          <cell r="AF1252">
            <v>2269153</v>
          </cell>
        </row>
        <row r="1253">
          <cell r="A1253" t="str">
            <v>SOUTH CENTRAL REGIONActual:Underground Replace/Repair</v>
          </cell>
          <cell r="D1253" t="str">
            <v>Actual:</v>
          </cell>
          <cell r="E1253">
            <v>347977</v>
          </cell>
          <cell r="F1253">
            <v>225840</v>
          </cell>
          <cell r="G1253">
            <v>221522</v>
          </cell>
          <cell r="H1253">
            <v>307196</v>
          </cell>
          <cell r="I1253">
            <v>213044</v>
          </cell>
          <cell r="J1253">
            <v>256689</v>
          </cell>
          <cell r="K1253">
            <v>166237</v>
          </cell>
          <cell r="L1253">
            <v>195421</v>
          </cell>
          <cell r="M1253">
            <v>225281</v>
          </cell>
          <cell r="N1253">
            <v>225315</v>
          </cell>
          <cell r="O1253">
            <v>143238</v>
          </cell>
          <cell r="P1253">
            <v>243329</v>
          </cell>
          <cell r="Q1253">
            <v>2771088</v>
          </cell>
          <cell r="R1253" t="str">
            <v>Projection:</v>
          </cell>
          <cell r="S1253">
            <v>2269150</v>
          </cell>
          <cell r="T1253" t="str">
            <v>Actual:</v>
          </cell>
          <cell r="U1253">
            <v>347977</v>
          </cell>
          <cell r="V1253">
            <v>573817</v>
          </cell>
          <cell r="W1253">
            <v>795339</v>
          </cell>
          <cell r="X1253">
            <v>1102535</v>
          </cell>
          <cell r="Y1253">
            <v>1315579</v>
          </cell>
          <cell r="Z1253">
            <v>1572268</v>
          </cell>
          <cell r="AA1253">
            <v>1738505</v>
          </cell>
          <cell r="AB1253">
            <v>1933926</v>
          </cell>
          <cell r="AC1253">
            <v>2159207</v>
          </cell>
          <cell r="AD1253">
            <v>2384522</v>
          </cell>
          <cell r="AE1253">
            <v>2527760</v>
          </cell>
          <cell r="AF1253">
            <v>2771089</v>
          </cell>
        </row>
        <row r="1254">
          <cell r="A1254" t="str">
            <v>SOUTH CENTRAL REGIONVariance: Fav/(Unfav)</v>
          </cell>
          <cell r="D1254" t="str">
            <v>Variance: Fav/(Unfav)</v>
          </cell>
          <cell r="E1254">
            <v>-189273</v>
          </cell>
          <cell r="F1254">
            <v>-58032</v>
          </cell>
          <cell r="G1254">
            <v>-53714</v>
          </cell>
          <cell r="H1254">
            <v>-129700</v>
          </cell>
          <cell r="I1254">
            <v>-35548</v>
          </cell>
          <cell r="J1254">
            <v>-70089</v>
          </cell>
          <cell r="K1254">
            <v>29467</v>
          </cell>
          <cell r="L1254">
            <v>61632</v>
          </cell>
          <cell r="M1254">
            <v>-20473</v>
          </cell>
          <cell r="N1254">
            <v>-38716</v>
          </cell>
          <cell r="O1254">
            <v>43362</v>
          </cell>
          <cell r="P1254">
            <v>-40853</v>
          </cell>
          <cell r="Q1254">
            <v>-501938</v>
          </cell>
          <cell r="R1254" t="str">
            <v>Variance: Fav/(Unfav)</v>
          </cell>
          <cell r="S1254">
            <v>0</v>
          </cell>
          <cell r="T1254" t="str">
            <v>Variance: Fav/(Unfav)</v>
          </cell>
          <cell r="U1254">
            <v>-189273</v>
          </cell>
          <cell r="V1254">
            <v>-247305</v>
          </cell>
          <cell r="W1254">
            <v>-301019</v>
          </cell>
          <cell r="X1254">
            <v>-430719</v>
          </cell>
          <cell r="Y1254">
            <v>-466267</v>
          </cell>
          <cell r="Z1254">
            <v>-536356</v>
          </cell>
          <cell r="AA1254">
            <v>-506889</v>
          </cell>
          <cell r="AB1254">
            <v>-445257</v>
          </cell>
          <cell r="AC1254">
            <v>-465730</v>
          </cell>
          <cell r="AD1254">
            <v>-504446</v>
          </cell>
          <cell r="AE1254">
            <v>-461084</v>
          </cell>
          <cell r="AF1254">
            <v>-501937</v>
          </cell>
        </row>
        <row r="1255">
          <cell r="A1255" t="str">
            <v>SOUTH CENTRAL REGIONBudget:Streetlight Maintenance</v>
          </cell>
          <cell r="B1255" t="str">
            <v>SOUTH CENTRAL REGION</v>
          </cell>
          <cell r="C1255" t="str">
            <v>Streetlight Maintenance</v>
          </cell>
          <cell r="D1255" t="str">
            <v>Budget:</v>
          </cell>
          <cell r="E1255">
            <v>48683</v>
          </cell>
          <cell r="F1255">
            <v>50696</v>
          </cell>
          <cell r="G1255">
            <v>50696</v>
          </cell>
          <cell r="H1255">
            <v>52778</v>
          </cell>
          <cell r="I1255">
            <v>52778</v>
          </cell>
          <cell r="J1255">
            <v>54791</v>
          </cell>
          <cell r="K1255">
            <v>56804</v>
          </cell>
          <cell r="L1255">
            <v>77148</v>
          </cell>
          <cell r="M1255">
            <v>58817</v>
          </cell>
          <cell r="N1255">
            <v>54791</v>
          </cell>
          <cell r="O1255">
            <v>54791</v>
          </cell>
          <cell r="P1255">
            <v>65076</v>
          </cell>
          <cell r="Q1255">
            <v>677851</v>
          </cell>
          <cell r="R1255" t="str">
            <v>Budget:</v>
          </cell>
          <cell r="S1255">
            <v>677851</v>
          </cell>
          <cell r="T1255" t="str">
            <v>Budget:</v>
          </cell>
          <cell r="U1255">
            <v>48683</v>
          </cell>
          <cell r="V1255">
            <v>99379</v>
          </cell>
          <cell r="W1255">
            <v>150075</v>
          </cell>
          <cell r="X1255">
            <v>202853</v>
          </cell>
          <cell r="Y1255">
            <v>255631</v>
          </cell>
          <cell r="Z1255">
            <v>310422</v>
          </cell>
          <cell r="AA1255">
            <v>367226</v>
          </cell>
          <cell r="AB1255">
            <v>444374</v>
          </cell>
          <cell r="AC1255">
            <v>503191</v>
          </cell>
          <cell r="AD1255">
            <v>557982</v>
          </cell>
          <cell r="AE1255">
            <v>612773</v>
          </cell>
          <cell r="AF1255">
            <v>677849</v>
          </cell>
        </row>
        <row r="1256">
          <cell r="A1256" t="str">
            <v>SOUTH CENTRAL REGIONActual:Streetlight Maintenance</v>
          </cell>
          <cell r="D1256" t="str">
            <v>Actual:</v>
          </cell>
          <cell r="E1256">
            <v>52890</v>
          </cell>
          <cell r="F1256">
            <v>101385</v>
          </cell>
          <cell r="G1256">
            <v>88411</v>
          </cell>
          <cell r="H1256">
            <v>53615</v>
          </cell>
          <cell r="I1256">
            <v>58992</v>
          </cell>
          <cell r="J1256">
            <v>50409</v>
          </cell>
          <cell r="K1256">
            <v>63275</v>
          </cell>
          <cell r="L1256">
            <v>68600</v>
          </cell>
          <cell r="M1256">
            <v>56284</v>
          </cell>
          <cell r="N1256">
            <v>44207</v>
          </cell>
          <cell r="O1256">
            <v>61460</v>
          </cell>
          <cell r="P1256">
            <v>114205</v>
          </cell>
          <cell r="Q1256">
            <v>813735</v>
          </cell>
          <cell r="R1256" t="str">
            <v>Projection:</v>
          </cell>
          <cell r="S1256">
            <v>677851</v>
          </cell>
          <cell r="T1256" t="str">
            <v>Actual:</v>
          </cell>
          <cell r="U1256">
            <v>52890</v>
          </cell>
          <cell r="V1256">
            <v>154275</v>
          </cell>
          <cell r="W1256">
            <v>242686</v>
          </cell>
          <cell r="X1256">
            <v>296301</v>
          </cell>
          <cell r="Y1256">
            <v>355293</v>
          </cell>
          <cell r="Z1256">
            <v>405702</v>
          </cell>
          <cell r="AA1256">
            <v>468977</v>
          </cell>
          <cell r="AB1256">
            <v>537577</v>
          </cell>
          <cell r="AC1256">
            <v>593861</v>
          </cell>
          <cell r="AD1256">
            <v>638068</v>
          </cell>
          <cell r="AE1256">
            <v>699528</v>
          </cell>
          <cell r="AF1256">
            <v>813733</v>
          </cell>
        </row>
        <row r="1257">
          <cell r="A1257" t="str">
            <v>SOUTH CENTRAL REGIONVariance: Fav/(Unfav)</v>
          </cell>
          <cell r="D1257" t="str">
            <v>Variance: Fav/(Unfav)</v>
          </cell>
          <cell r="E1257">
            <v>-4207</v>
          </cell>
          <cell r="F1257">
            <v>-50688</v>
          </cell>
          <cell r="G1257">
            <v>-37714</v>
          </cell>
          <cell r="H1257">
            <v>-837</v>
          </cell>
          <cell r="I1257">
            <v>-6214</v>
          </cell>
          <cell r="J1257">
            <v>4382</v>
          </cell>
          <cell r="K1257">
            <v>-6471</v>
          </cell>
          <cell r="L1257">
            <v>8547</v>
          </cell>
          <cell r="M1257">
            <v>2533</v>
          </cell>
          <cell r="N1257">
            <v>10584</v>
          </cell>
          <cell r="O1257">
            <v>-6669</v>
          </cell>
          <cell r="P1257">
            <v>-49129</v>
          </cell>
          <cell r="Q1257">
            <v>-135884</v>
          </cell>
          <cell r="R1257" t="str">
            <v>Variance: Fav/(Unfav)</v>
          </cell>
          <cell r="S1257">
            <v>0</v>
          </cell>
          <cell r="T1257" t="str">
            <v>Variance: Fav/(Unfav)</v>
          </cell>
          <cell r="U1257">
            <v>-4207</v>
          </cell>
          <cell r="V1257">
            <v>-54895</v>
          </cell>
          <cell r="W1257">
            <v>-92609</v>
          </cell>
          <cell r="X1257">
            <v>-93446</v>
          </cell>
          <cell r="Y1257">
            <v>-99660</v>
          </cell>
          <cell r="Z1257">
            <v>-95278</v>
          </cell>
          <cell r="AA1257">
            <v>-101749</v>
          </cell>
          <cell r="AB1257">
            <v>-93202</v>
          </cell>
          <cell r="AC1257">
            <v>-90669</v>
          </cell>
          <cell r="AD1257">
            <v>-80085</v>
          </cell>
          <cell r="AE1257">
            <v>-86754</v>
          </cell>
          <cell r="AF1257">
            <v>-135883</v>
          </cell>
        </row>
        <row r="1258">
          <cell r="A1258" t="str">
            <v>SOUTH CENTRAL REGIONBudget:Other</v>
          </cell>
          <cell r="B1258" t="str">
            <v>SOUTH CENTRAL REGION</v>
          </cell>
          <cell r="C1258" t="str">
            <v>Other</v>
          </cell>
          <cell r="D1258" t="str">
            <v>Budget:</v>
          </cell>
          <cell r="E1258">
            <v>87853</v>
          </cell>
          <cell r="F1258">
            <v>95330</v>
          </cell>
          <cell r="G1258">
            <v>211461</v>
          </cell>
          <cell r="H1258">
            <v>108170</v>
          </cell>
          <cell r="I1258">
            <v>108170</v>
          </cell>
          <cell r="J1258">
            <v>115647</v>
          </cell>
          <cell r="K1258">
            <v>117769</v>
          </cell>
          <cell r="L1258">
            <v>130679</v>
          </cell>
          <cell r="M1258">
            <v>119892</v>
          </cell>
          <cell r="N1258">
            <v>115647</v>
          </cell>
          <cell r="O1258">
            <v>110292</v>
          </cell>
          <cell r="P1258">
            <v>75105</v>
          </cell>
          <cell r="Q1258">
            <v>1396014</v>
          </cell>
          <cell r="R1258" t="str">
            <v>Budget:</v>
          </cell>
          <cell r="S1258">
            <v>1396014</v>
          </cell>
          <cell r="T1258" t="str">
            <v>Budget:</v>
          </cell>
          <cell r="U1258">
            <v>87853</v>
          </cell>
          <cell r="V1258">
            <v>183183</v>
          </cell>
          <cell r="W1258">
            <v>394644</v>
          </cell>
          <cell r="X1258">
            <v>502814</v>
          </cell>
          <cell r="Y1258">
            <v>610984</v>
          </cell>
          <cell r="Z1258">
            <v>726631</v>
          </cell>
          <cell r="AA1258">
            <v>844400</v>
          </cell>
          <cell r="AB1258">
            <v>975079</v>
          </cell>
          <cell r="AC1258">
            <v>1094971</v>
          </cell>
          <cell r="AD1258">
            <v>1210618</v>
          </cell>
          <cell r="AE1258">
            <v>1320910</v>
          </cell>
          <cell r="AF1258">
            <v>1396015</v>
          </cell>
        </row>
        <row r="1259">
          <cell r="A1259" t="str">
            <v>SOUTH CENTRAL REGIONActual:Other</v>
          </cell>
          <cell r="D1259" t="str">
            <v>Actual:</v>
          </cell>
          <cell r="E1259">
            <v>203386</v>
          </cell>
          <cell r="F1259">
            <v>10196</v>
          </cell>
          <cell r="G1259">
            <v>-13444</v>
          </cell>
          <cell r="H1259">
            <v>-5548</v>
          </cell>
          <cell r="I1259">
            <v>-41561</v>
          </cell>
          <cell r="J1259">
            <v>101958</v>
          </cell>
          <cell r="K1259">
            <v>149212</v>
          </cell>
          <cell r="L1259">
            <v>42809</v>
          </cell>
          <cell r="M1259">
            <v>70571</v>
          </cell>
          <cell r="N1259">
            <v>110339</v>
          </cell>
          <cell r="O1259">
            <v>109420</v>
          </cell>
          <cell r="P1259">
            <v>67671</v>
          </cell>
          <cell r="Q1259">
            <v>805009</v>
          </cell>
          <cell r="R1259" t="str">
            <v>Projection:</v>
          </cell>
          <cell r="S1259">
            <v>1407805</v>
          </cell>
          <cell r="T1259" t="str">
            <v>Actual:</v>
          </cell>
          <cell r="U1259">
            <v>203386</v>
          </cell>
          <cell r="V1259">
            <v>213582</v>
          </cell>
          <cell r="W1259">
            <v>200138</v>
          </cell>
          <cell r="X1259">
            <v>194590</v>
          </cell>
          <cell r="Y1259">
            <v>153029</v>
          </cell>
          <cell r="Z1259">
            <v>254987</v>
          </cell>
          <cell r="AA1259">
            <v>404199</v>
          </cell>
          <cell r="AB1259">
            <v>447008</v>
          </cell>
          <cell r="AC1259">
            <v>517579</v>
          </cell>
          <cell r="AD1259">
            <v>627918</v>
          </cell>
          <cell r="AE1259">
            <v>737338</v>
          </cell>
          <cell r="AF1259">
            <v>805009</v>
          </cell>
        </row>
        <row r="1260">
          <cell r="A1260" t="str">
            <v>SOUTH CENTRAL REGIONVariance: Fav/(Unfav)</v>
          </cell>
          <cell r="D1260" t="str">
            <v>Variance: Fav/(Unfav)</v>
          </cell>
          <cell r="E1260">
            <v>-115533</v>
          </cell>
          <cell r="F1260">
            <v>85134</v>
          </cell>
          <cell r="G1260">
            <v>224904</v>
          </cell>
          <cell r="H1260">
            <v>113718</v>
          </cell>
          <cell r="I1260">
            <v>149730</v>
          </cell>
          <cell r="J1260">
            <v>13689</v>
          </cell>
          <cell r="K1260">
            <v>-31442</v>
          </cell>
          <cell r="L1260">
            <v>87870</v>
          </cell>
          <cell r="M1260">
            <v>49321</v>
          </cell>
          <cell r="N1260">
            <v>5308</v>
          </cell>
          <cell r="O1260">
            <v>872</v>
          </cell>
          <cell r="P1260">
            <v>7434</v>
          </cell>
          <cell r="Q1260">
            <v>591005</v>
          </cell>
          <cell r="R1260" t="str">
            <v>Variance: Fav/(Unfav)</v>
          </cell>
          <cell r="S1260">
            <v>-11790</v>
          </cell>
          <cell r="T1260" t="str">
            <v>Variance: Fav/(Unfav)</v>
          </cell>
          <cell r="U1260">
            <v>-115533</v>
          </cell>
          <cell r="V1260">
            <v>-30399</v>
          </cell>
          <cell r="W1260">
            <v>194505</v>
          </cell>
          <cell r="X1260">
            <v>308223</v>
          </cell>
          <cell r="Y1260">
            <v>457953</v>
          </cell>
          <cell r="Z1260">
            <v>471642</v>
          </cell>
          <cell r="AA1260">
            <v>440200</v>
          </cell>
          <cell r="AB1260">
            <v>528070</v>
          </cell>
          <cell r="AC1260">
            <v>577391</v>
          </cell>
          <cell r="AD1260">
            <v>582699</v>
          </cell>
          <cell r="AE1260">
            <v>583571</v>
          </cell>
          <cell r="AF1260">
            <v>591005</v>
          </cell>
        </row>
        <row r="1261">
          <cell r="A1261" t="str">
            <v>SOUTH CENTRAL REGIONBudget:Burdens - Payroll &amp; Materials</v>
          </cell>
          <cell r="B1261" t="str">
            <v>SOUTH CENTRAL REGION</v>
          </cell>
          <cell r="C1261" t="str">
            <v>Burdens - Payroll &amp; Materials</v>
          </cell>
          <cell r="D1261" t="str">
            <v>Budget:</v>
          </cell>
          <cell r="E1261">
            <v>453405</v>
          </cell>
          <cell r="F1261">
            <v>465113</v>
          </cell>
          <cell r="G1261">
            <v>474773</v>
          </cell>
          <cell r="H1261">
            <v>484798</v>
          </cell>
          <cell r="I1261">
            <v>484798</v>
          </cell>
          <cell r="J1261">
            <v>496506</v>
          </cell>
          <cell r="K1261">
            <v>508214</v>
          </cell>
          <cell r="L1261">
            <v>714245</v>
          </cell>
          <cell r="M1261">
            <v>519922</v>
          </cell>
          <cell r="N1261">
            <v>496506</v>
          </cell>
          <cell r="O1261">
            <v>496506</v>
          </cell>
          <cell r="P1261">
            <v>644643</v>
          </cell>
          <cell r="Q1261">
            <v>6239426</v>
          </cell>
          <cell r="R1261" t="str">
            <v>Budget:</v>
          </cell>
          <cell r="S1261">
            <v>6239426</v>
          </cell>
          <cell r="T1261" t="str">
            <v>Budget:</v>
          </cell>
          <cell r="U1261">
            <v>453405</v>
          </cell>
          <cell r="V1261">
            <v>918518</v>
          </cell>
          <cell r="W1261">
            <v>1393291</v>
          </cell>
          <cell r="X1261">
            <v>1878089</v>
          </cell>
          <cell r="Y1261">
            <v>2362887</v>
          </cell>
          <cell r="Z1261">
            <v>2859393</v>
          </cell>
          <cell r="AA1261">
            <v>3367607</v>
          </cell>
          <cell r="AB1261">
            <v>4081852</v>
          </cell>
          <cell r="AC1261">
            <v>4601774</v>
          </cell>
          <cell r="AD1261">
            <v>5098280</v>
          </cell>
          <cell r="AE1261">
            <v>5594786</v>
          </cell>
          <cell r="AF1261">
            <v>6239429</v>
          </cell>
        </row>
        <row r="1262">
          <cell r="A1262" t="str">
            <v>SOUTH CENTRAL REGIONActual:Burdens - Payroll &amp; Materials</v>
          </cell>
          <cell r="D1262" t="str">
            <v>Actual:</v>
          </cell>
          <cell r="E1262">
            <v>391218</v>
          </cell>
          <cell r="F1262">
            <v>339662</v>
          </cell>
          <cell r="G1262">
            <v>361639</v>
          </cell>
          <cell r="H1262">
            <v>396583</v>
          </cell>
          <cell r="I1262">
            <v>424398</v>
          </cell>
          <cell r="J1262">
            <v>434559</v>
          </cell>
          <cell r="K1262">
            <v>485262</v>
          </cell>
          <cell r="L1262">
            <v>615639</v>
          </cell>
          <cell r="M1262">
            <v>405948</v>
          </cell>
          <cell r="N1262">
            <v>465859</v>
          </cell>
          <cell r="O1262">
            <v>403479</v>
          </cell>
          <cell r="P1262">
            <v>505368</v>
          </cell>
          <cell r="Q1262">
            <v>5229613</v>
          </cell>
          <cell r="R1262" t="str">
            <v>Projection:</v>
          </cell>
          <cell r="S1262">
            <v>6239426</v>
          </cell>
          <cell r="T1262" t="str">
            <v>Actual:</v>
          </cell>
          <cell r="U1262">
            <v>391218</v>
          </cell>
          <cell r="V1262">
            <v>730880</v>
          </cell>
          <cell r="W1262">
            <v>1092519</v>
          </cell>
          <cell r="X1262">
            <v>1489102</v>
          </cell>
          <cell r="Y1262">
            <v>1913500</v>
          </cell>
          <cell r="Z1262">
            <v>2348059</v>
          </cell>
          <cell r="AA1262">
            <v>2833321</v>
          </cell>
          <cell r="AB1262">
            <v>3448960</v>
          </cell>
          <cell r="AC1262">
            <v>3854908</v>
          </cell>
          <cell r="AD1262">
            <v>4320767</v>
          </cell>
          <cell r="AE1262">
            <v>4724246</v>
          </cell>
          <cell r="AF1262">
            <v>5229614</v>
          </cell>
        </row>
        <row r="1263">
          <cell r="A1263" t="str">
            <v>SOUTH CENTRAL REGIONVariance: Fav/(Unfav)</v>
          </cell>
          <cell r="D1263" t="str">
            <v>Variance: Fav/(Unfav)</v>
          </cell>
          <cell r="E1263">
            <v>62187</v>
          </cell>
          <cell r="F1263">
            <v>125451</v>
          </cell>
          <cell r="G1263">
            <v>113134</v>
          </cell>
          <cell r="H1263">
            <v>88214</v>
          </cell>
          <cell r="I1263">
            <v>60400</v>
          </cell>
          <cell r="J1263">
            <v>61947</v>
          </cell>
          <cell r="K1263">
            <v>22952</v>
          </cell>
          <cell r="L1263">
            <v>98606</v>
          </cell>
          <cell r="M1263">
            <v>113974</v>
          </cell>
          <cell r="N1263">
            <v>30646</v>
          </cell>
          <cell r="O1263">
            <v>93026</v>
          </cell>
          <cell r="P1263">
            <v>139275</v>
          </cell>
          <cell r="Q1263">
            <v>1009812</v>
          </cell>
          <cell r="R1263" t="str">
            <v>Variance: Fav/(Unfav)</v>
          </cell>
          <cell r="S1263">
            <v>0</v>
          </cell>
          <cell r="T1263" t="str">
            <v>Variance: Fav/(Unfav)</v>
          </cell>
          <cell r="U1263">
            <v>62187</v>
          </cell>
          <cell r="V1263">
            <v>187638</v>
          </cell>
          <cell r="W1263">
            <v>300772</v>
          </cell>
          <cell r="X1263">
            <v>388986</v>
          </cell>
          <cell r="Y1263">
            <v>449386</v>
          </cell>
          <cell r="Z1263">
            <v>511333</v>
          </cell>
          <cell r="AA1263">
            <v>534285</v>
          </cell>
          <cell r="AB1263">
            <v>632891</v>
          </cell>
          <cell r="AC1263">
            <v>746865</v>
          </cell>
          <cell r="AD1263">
            <v>777511</v>
          </cell>
          <cell r="AE1263">
            <v>870537</v>
          </cell>
          <cell r="AF1263">
            <v>1009812</v>
          </cell>
        </row>
        <row r="1264">
          <cell r="A1264" t="str">
            <v>SOUTH CENTRAL REGIONBudget:Indirects</v>
          </cell>
          <cell r="B1264" t="str">
            <v>SOUTH CENTRAL REGION</v>
          </cell>
          <cell r="C1264" t="str">
            <v>Indirects</v>
          </cell>
          <cell r="D1264" t="str">
            <v>Budget:</v>
          </cell>
          <cell r="E1264">
            <v>302121</v>
          </cell>
          <cell r="F1264">
            <v>308911</v>
          </cell>
          <cell r="G1264">
            <v>308911</v>
          </cell>
          <cell r="H1264">
            <v>324324</v>
          </cell>
          <cell r="I1264">
            <v>324324</v>
          </cell>
          <cell r="J1264">
            <v>331115</v>
          </cell>
          <cell r="K1264">
            <v>337905</v>
          </cell>
          <cell r="L1264">
            <v>434649</v>
          </cell>
          <cell r="M1264">
            <v>344695</v>
          </cell>
          <cell r="N1264">
            <v>331115</v>
          </cell>
          <cell r="O1264">
            <v>331115</v>
          </cell>
          <cell r="P1264">
            <v>394606</v>
          </cell>
          <cell r="Q1264">
            <v>4073791</v>
          </cell>
          <cell r="R1264" t="str">
            <v>Budget:</v>
          </cell>
          <cell r="S1264">
            <v>4073791</v>
          </cell>
          <cell r="T1264" t="str">
            <v>Budget:</v>
          </cell>
          <cell r="U1264">
            <v>302121</v>
          </cell>
          <cell r="V1264">
            <v>611032</v>
          </cell>
          <cell r="W1264">
            <v>919943</v>
          </cell>
          <cell r="X1264">
            <v>1244267</v>
          </cell>
          <cell r="Y1264">
            <v>1568591</v>
          </cell>
          <cell r="Z1264">
            <v>1899706</v>
          </cell>
          <cell r="AA1264">
            <v>2237611</v>
          </cell>
          <cell r="AB1264">
            <v>2672260</v>
          </cell>
          <cell r="AC1264">
            <v>3016955</v>
          </cell>
          <cell r="AD1264">
            <v>3348070</v>
          </cell>
          <cell r="AE1264">
            <v>3679185</v>
          </cell>
          <cell r="AF1264">
            <v>4073791</v>
          </cell>
        </row>
        <row r="1265">
          <cell r="A1265" t="str">
            <v>SOUTH CENTRAL REGIONActual:Indirects</v>
          </cell>
          <cell r="D1265" t="str">
            <v>Actual:</v>
          </cell>
          <cell r="E1265">
            <v>360727</v>
          </cell>
          <cell r="F1265">
            <v>455672</v>
          </cell>
          <cell r="G1265">
            <v>1005560</v>
          </cell>
          <cell r="H1265">
            <v>450180</v>
          </cell>
          <cell r="I1265">
            <v>724042</v>
          </cell>
          <cell r="J1265">
            <v>472299</v>
          </cell>
          <cell r="K1265">
            <v>664527</v>
          </cell>
          <cell r="L1265">
            <v>552848</v>
          </cell>
          <cell r="M1265">
            <v>351332</v>
          </cell>
          <cell r="N1265">
            <v>407818</v>
          </cell>
          <cell r="O1265">
            <v>132127</v>
          </cell>
          <cell r="P1265">
            <v>428469</v>
          </cell>
          <cell r="Q1265">
            <v>6005602</v>
          </cell>
          <cell r="R1265" t="str">
            <v>Projection:</v>
          </cell>
          <cell r="S1265">
            <v>4075660</v>
          </cell>
          <cell r="T1265" t="str">
            <v>Actual:</v>
          </cell>
          <cell r="U1265">
            <v>360727</v>
          </cell>
          <cell r="V1265">
            <v>816399</v>
          </cell>
          <cell r="W1265">
            <v>1821959</v>
          </cell>
          <cell r="X1265">
            <v>2272139</v>
          </cell>
          <cell r="Y1265">
            <v>2996181</v>
          </cell>
          <cell r="Z1265">
            <v>3468480</v>
          </cell>
          <cell r="AA1265">
            <v>4133007</v>
          </cell>
          <cell r="AB1265">
            <v>4685855</v>
          </cell>
          <cell r="AC1265">
            <v>5037187</v>
          </cell>
          <cell r="AD1265">
            <v>5445005</v>
          </cell>
          <cell r="AE1265">
            <v>5577132</v>
          </cell>
          <cell r="AF1265">
            <v>6005601</v>
          </cell>
        </row>
        <row r="1266">
          <cell r="A1266" t="str">
            <v>SOUTH CENTRAL REGIONVariance: Fav/(Unfav)</v>
          </cell>
          <cell r="D1266" t="str">
            <v>Variance: Fav/(Unfav)</v>
          </cell>
          <cell r="E1266">
            <v>-58606</v>
          </cell>
          <cell r="F1266">
            <v>-146761</v>
          </cell>
          <cell r="G1266">
            <v>-696649</v>
          </cell>
          <cell r="H1266">
            <v>-125856</v>
          </cell>
          <cell r="I1266">
            <v>-399718</v>
          </cell>
          <cell r="J1266">
            <v>-141185</v>
          </cell>
          <cell r="K1266">
            <v>-326622</v>
          </cell>
          <cell r="L1266">
            <v>-118199</v>
          </cell>
          <cell r="M1266">
            <v>-6637</v>
          </cell>
          <cell r="N1266">
            <v>-76703</v>
          </cell>
          <cell r="O1266">
            <v>198988</v>
          </cell>
          <cell r="P1266">
            <v>-33863</v>
          </cell>
          <cell r="Q1266">
            <v>-1931811</v>
          </cell>
          <cell r="R1266" t="str">
            <v>Variance: Fav/(Unfav)</v>
          </cell>
          <cell r="S1266">
            <v>-1869</v>
          </cell>
          <cell r="T1266" t="str">
            <v>Variance: Fav/(Unfav)</v>
          </cell>
          <cell r="U1266">
            <v>-58606</v>
          </cell>
          <cell r="V1266">
            <v>-205367</v>
          </cell>
          <cell r="W1266">
            <v>-902016</v>
          </cell>
          <cell r="X1266">
            <v>-1027872</v>
          </cell>
          <cell r="Y1266">
            <v>-1427590</v>
          </cell>
          <cell r="Z1266">
            <v>-1568775</v>
          </cell>
          <cell r="AA1266">
            <v>-1895397</v>
          </cell>
          <cell r="AB1266">
            <v>-2013596</v>
          </cell>
          <cell r="AC1266">
            <v>-2020233</v>
          </cell>
          <cell r="AD1266">
            <v>-2096936</v>
          </cell>
          <cell r="AE1266">
            <v>-1897948</v>
          </cell>
          <cell r="AF1266">
            <v>-1931811</v>
          </cell>
        </row>
        <row r="1267">
          <cell r="D1267" t="str">
            <v>Budget:</v>
          </cell>
          <cell r="E1267">
            <v>2264050</v>
          </cell>
          <cell r="F1267">
            <v>2525174</v>
          </cell>
          <cell r="G1267">
            <v>2650964</v>
          </cell>
          <cell r="H1267">
            <v>2814724</v>
          </cell>
          <cell r="I1267">
            <v>2814724</v>
          </cell>
          <cell r="J1267">
            <v>3075847</v>
          </cell>
          <cell r="K1267">
            <v>3331615</v>
          </cell>
          <cell r="L1267">
            <v>4244415</v>
          </cell>
          <cell r="M1267">
            <v>3587384</v>
          </cell>
          <cell r="N1267">
            <v>3075847</v>
          </cell>
          <cell r="O1267">
            <v>3070492</v>
          </cell>
          <cell r="P1267">
            <v>2668835</v>
          </cell>
          <cell r="Q1267">
            <v>36124072</v>
          </cell>
          <cell r="S1267">
            <v>36124072</v>
          </cell>
          <cell r="U1267">
            <v>2264050</v>
          </cell>
          <cell r="V1267">
            <v>4789224</v>
          </cell>
          <cell r="W1267">
            <v>7440188</v>
          </cell>
          <cell r="X1267">
            <v>10254912</v>
          </cell>
          <cell r="Y1267">
            <v>13069636</v>
          </cell>
          <cell r="Z1267">
            <v>16145483</v>
          </cell>
          <cell r="AA1267">
            <v>19477098</v>
          </cell>
          <cell r="AB1267">
            <v>23721513</v>
          </cell>
          <cell r="AC1267">
            <v>27308897</v>
          </cell>
          <cell r="AD1267">
            <v>30384744</v>
          </cell>
          <cell r="AE1267">
            <v>33455236</v>
          </cell>
          <cell r="AF1267">
            <v>36124071</v>
          </cell>
        </row>
        <row r="1268">
          <cell r="D1268" t="str">
            <v>Actual:</v>
          </cell>
          <cell r="E1268">
            <v>3039740</v>
          </cell>
          <cell r="F1268">
            <v>2240555</v>
          </cell>
          <cell r="G1268">
            <v>2975035</v>
          </cell>
          <cell r="H1268">
            <v>3365682</v>
          </cell>
          <cell r="I1268">
            <v>2548011</v>
          </cell>
          <cell r="J1268">
            <v>2962328</v>
          </cell>
          <cell r="K1268">
            <v>3602880</v>
          </cell>
          <cell r="L1268">
            <v>3758020</v>
          </cell>
          <cell r="M1268">
            <v>3047337</v>
          </cell>
          <cell r="N1268">
            <v>2701851</v>
          </cell>
          <cell r="O1268">
            <v>2400614</v>
          </cell>
          <cell r="P1268">
            <v>2908146</v>
          </cell>
          <cell r="Q1268">
            <v>35550197</v>
          </cell>
          <cell r="U1268">
            <v>3039740</v>
          </cell>
          <cell r="V1268">
            <v>5280295</v>
          </cell>
          <cell r="W1268">
            <v>8255330</v>
          </cell>
          <cell r="X1268">
            <v>11621012</v>
          </cell>
          <cell r="Y1268">
            <v>14169023</v>
          </cell>
          <cell r="Z1268">
            <v>17131351</v>
          </cell>
          <cell r="AA1268">
            <v>20734231</v>
          </cell>
          <cell r="AB1268">
            <v>24492251</v>
          </cell>
          <cell r="AC1268">
            <v>27539588</v>
          </cell>
          <cell r="AD1268">
            <v>30241439</v>
          </cell>
          <cell r="AE1268">
            <v>32642053</v>
          </cell>
          <cell r="AF1268">
            <v>35550199</v>
          </cell>
        </row>
        <row r="1269">
          <cell r="D1269" t="str">
            <v>Variance: Fav/(Unfav)</v>
          </cell>
          <cell r="E1269">
            <v>-775689</v>
          </cell>
          <cell r="F1269">
            <v>284619</v>
          </cell>
          <cell r="G1269">
            <v>-324071</v>
          </cell>
          <cell r="H1269">
            <v>-550958</v>
          </cell>
          <cell r="I1269">
            <v>266713</v>
          </cell>
          <cell r="J1269">
            <v>113519</v>
          </cell>
          <cell r="K1269">
            <v>-271264</v>
          </cell>
          <cell r="L1269">
            <v>486395</v>
          </cell>
          <cell r="M1269">
            <v>540047</v>
          </cell>
          <cell r="N1269">
            <v>373996</v>
          </cell>
          <cell r="O1269">
            <v>669879</v>
          </cell>
          <cell r="P1269">
            <v>-239311</v>
          </cell>
          <cell r="Q1269">
            <v>573874</v>
          </cell>
          <cell r="S1269" t="str">
            <v xml:space="preserve"> </v>
          </cell>
          <cell r="U1269">
            <v>-775689</v>
          </cell>
          <cell r="V1269">
            <v>-491070</v>
          </cell>
          <cell r="W1269">
            <v>-815141</v>
          </cell>
          <cell r="X1269">
            <v>-1366099</v>
          </cell>
          <cell r="Y1269">
            <v>-1099386</v>
          </cell>
          <cell r="Z1269">
            <v>-985867</v>
          </cell>
          <cell r="AA1269">
            <v>-1257131</v>
          </cell>
          <cell r="AB1269">
            <v>-770736</v>
          </cell>
          <cell r="AC1269">
            <v>-230689</v>
          </cell>
          <cell r="AD1269">
            <v>143307</v>
          </cell>
          <cell r="AE1269">
            <v>813186</v>
          </cell>
          <cell r="AF1269">
            <v>573875</v>
          </cell>
        </row>
        <row r="1270"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</row>
        <row r="1271">
          <cell r="B1271" t="str">
            <v>Grand</v>
          </cell>
          <cell r="D1271" t="str">
            <v>Budget:</v>
          </cell>
          <cell r="E1271">
            <v>6477131</v>
          </cell>
          <cell r="F1271">
            <v>7519535</v>
          </cell>
          <cell r="G1271">
            <v>8394227</v>
          </cell>
          <cell r="H1271">
            <v>7307301</v>
          </cell>
          <cell r="I1271">
            <v>8119042</v>
          </cell>
          <cell r="J1271">
            <v>7867161</v>
          </cell>
          <cell r="K1271">
            <v>8479192</v>
          </cell>
          <cell r="L1271">
            <v>12008471</v>
          </cell>
          <cell r="M1271">
            <v>10234321</v>
          </cell>
          <cell r="N1271">
            <v>7325147</v>
          </cell>
          <cell r="O1271">
            <v>7842324</v>
          </cell>
          <cell r="P1271">
            <v>8083871</v>
          </cell>
          <cell r="Q1271">
            <v>99657724</v>
          </cell>
          <cell r="R1271" t="str">
            <v>Budget:</v>
          </cell>
          <cell r="S1271">
            <v>99657724</v>
          </cell>
          <cell r="U1271">
            <v>6477131</v>
          </cell>
          <cell r="V1271">
            <v>13996666</v>
          </cell>
          <cell r="W1271">
            <v>22390893</v>
          </cell>
          <cell r="X1271">
            <v>29698194</v>
          </cell>
          <cell r="Y1271">
            <v>37817236</v>
          </cell>
          <cell r="Z1271">
            <v>45684397</v>
          </cell>
          <cell r="AA1271">
            <v>54163589</v>
          </cell>
          <cell r="AB1271">
            <v>66172060</v>
          </cell>
          <cell r="AC1271">
            <v>76406381</v>
          </cell>
          <cell r="AD1271">
            <v>83731528</v>
          </cell>
          <cell r="AE1271">
            <v>91573852</v>
          </cell>
          <cell r="AF1271">
            <v>99657723</v>
          </cell>
        </row>
        <row r="1272">
          <cell r="B1272" t="str">
            <v>Total</v>
          </cell>
          <cell r="D1272" t="str">
            <v>Actual:</v>
          </cell>
          <cell r="E1272">
            <v>9776741</v>
          </cell>
          <cell r="F1272">
            <v>7926513</v>
          </cell>
          <cell r="G1272">
            <v>10926077</v>
          </cell>
          <cell r="H1272">
            <v>9487788</v>
          </cell>
          <cell r="I1272">
            <v>10087760</v>
          </cell>
          <cell r="J1272">
            <v>9699076</v>
          </cell>
          <cell r="K1272">
            <v>10809587</v>
          </cell>
          <cell r="L1272">
            <v>13516493</v>
          </cell>
          <cell r="M1272">
            <v>9183782</v>
          </cell>
          <cell r="N1272">
            <v>9183794</v>
          </cell>
          <cell r="O1272">
            <v>6777810</v>
          </cell>
          <cell r="P1272">
            <v>9612748</v>
          </cell>
          <cell r="Q1272">
            <v>116988170</v>
          </cell>
          <cell r="R1272" t="str">
            <v>Projection:</v>
          </cell>
          <cell r="S1272">
            <v>101770166</v>
          </cell>
          <cell r="U1272">
            <v>9776741</v>
          </cell>
          <cell r="V1272">
            <v>17703254</v>
          </cell>
          <cell r="W1272">
            <v>28629331</v>
          </cell>
          <cell r="X1272">
            <v>38117119</v>
          </cell>
          <cell r="Y1272">
            <v>48204879</v>
          </cell>
          <cell r="Z1272">
            <v>57903955</v>
          </cell>
          <cell r="AA1272">
            <v>68713542</v>
          </cell>
          <cell r="AB1272">
            <v>82230035</v>
          </cell>
          <cell r="AC1272">
            <v>91413817</v>
          </cell>
          <cell r="AD1272">
            <v>100597611</v>
          </cell>
          <cell r="AE1272">
            <v>107375421</v>
          </cell>
          <cell r="AF1272">
            <v>116988169</v>
          </cell>
        </row>
        <row r="1273">
          <cell r="D1273" t="str">
            <v>Variance: Fav/(Unfav)</v>
          </cell>
          <cell r="E1273">
            <v>-3299611</v>
          </cell>
          <cell r="F1273">
            <v>-406978</v>
          </cell>
          <cell r="G1273">
            <v>-2531850</v>
          </cell>
          <cell r="H1273">
            <v>-2180487</v>
          </cell>
          <cell r="I1273">
            <v>-1968718</v>
          </cell>
          <cell r="J1273">
            <v>-1831915</v>
          </cell>
          <cell r="K1273">
            <v>-2330395</v>
          </cell>
          <cell r="L1273">
            <v>-1508022</v>
          </cell>
          <cell r="M1273">
            <v>1050539</v>
          </cell>
          <cell r="N1273">
            <v>-1858647</v>
          </cell>
          <cell r="O1273">
            <v>1064514</v>
          </cell>
          <cell r="P1273">
            <v>-1528877</v>
          </cell>
          <cell r="Q1273">
            <v>-17330446</v>
          </cell>
          <cell r="R1273" t="str">
            <v>Variance: Fav/(Unfav)</v>
          </cell>
          <cell r="S1273">
            <v>-2112443</v>
          </cell>
          <cell r="U1273">
            <v>-3299611</v>
          </cell>
          <cell r="V1273">
            <v>-3706589</v>
          </cell>
          <cell r="W1273">
            <v>-6238439</v>
          </cell>
          <cell r="X1273">
            <v>-8418926</v>
          </cell>
          <cell r="Y1273">
            <v>-10387644</v>
          </cell>
          <cell r="Z1273">
            <v>-12219559</v>
          </cell>
          <cell r="AA1273">
            <v>-14549954</v>
          </cell>
          <cell r="AB1273">
            <v>-16057976</v>
          </cell>
          <cell r="AC1273">
            <v>-15007437</v>
          </cell>
          <cell r="AD1273">
            <v>-16866084</v>
          </cell>
          <cell r="AE1273">
            <v>-15801570</v>
          </cell>
          <cell r="AF1273">
            <v>-17330447</v>
          </cell>
        </row>
        <row r="1280">
          <cell r="A1280" t="str">
            <v>NORTH COASTAL REGIONBudget:Indirects</v>
          </cell>
          <cell r="B1280" t="str">
            <v>NORTH COASTAL REGION</v>
          </cell>
          <cell r="C1280" t="str">
            <v>Indirects</v>
          </cell>
          <cell r="D1280" t="str">
            <v>Budget: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Budget:</v>
          </cell>
          <cell r="S1280">
            <v>0</v>
          </cell>
          <cell r="T1280" t="str">
            <v>Budget: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</row>
        <row r="1281">
          <cell r="A1281" t="str">
            <v>NORTH COASTAL REGIONActual:Indirects</v>
          </cell>
          <cell r="D1281" t="str">
            <v>Actual: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385</v>
          </cell>
          <cell r="J1281">
            <v>459</v>
          </cell>
          <cell r="K1281">
            <v>1152</v>
          </cell>
          <cell r="L1281">
            <v>1527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3523</v>
          </cell>
          <cell r="R1281" t="str">
            <v>Projection:</v>
          </cell>
          <cell r="S1281">
            <v>0</v>
          </cell>
          <cell r="T1281" t="str">
            <v>Actual: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385</v>
          </cell>
          <cell r="Z1281">
            <v>844</v>
          </cell>
          <cell r="AA1281">
            <v>1996</v>
          </cell>
          <cell r="AB1281">
            <v>3523</v>
          </cell>
          <cell r="AC1281">
            <v>3523</v>
          </cell>
          <cell r="AD1281">
            <v>3523</v>
          </cell>
          <cell r="AE1281">
            <v>3523</v>
          </cell>
        </row>
        <row r="1282">
          <cell r="A1282" t="str">
            <v>NORTH COASTAL REGIONVariance: Fav/(Unfav)</v>
          </cell>
          <cell r="D1282" t="str">
            <v>Variance: Fav/(Unfav)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-385</v>
          </cell>
          <cell r="J1282">
            <v>-459</v>
          </cell>
          <cell r="K1282">
            <v>-1152</v>
          </cell>
          <cell r="L1282">
            <v>-1527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-3523</v>
          </cell>
          <cell r="R1282" t="str">
            <v>Variance: Fav/(Unfav)</v>
          </cell>
          <cell r="S1282">
            <v>0</v>
          </cell>
          <cell r="T1282" t="str">
            <v>Variance: Fav/(Unfav)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-385</v>
          </cell>
          <cell r="Z1282">
            <v>-844</v>
          </cell>
          <cell r="AA1282">
            <v>-1996</v>
          </cell>
          <cell r="AB1282">
            <v>-3523</v>
          </cell>
          <cell r="AC1282">
            <v>-3523</v>
          </cell>
          <cell r="AD1282">
            <v>-3523</v>
          </cell>
          <cell r="AE1282">
            <v>-3523</v>
          </cell>
        </row>
        <row r="1283">
          <cell r="A1283" t="str">
            <v>SOUTH COASTAL REGIONBudget:Indirects</v>
          </cell>
          <cell r="B1283" t="str">
            <v>SOUTH COASTAL REGION</v>
          </cell>
          <cell r="C1283" t="str">
            <v>Indirects</v>
          </cell>
          <cell r="D1283" t="str">
            <v>Budget: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Budget:</v>
          </cell>
          <cell r="S1283">
            <v>0</v>
          </cell>
          <cell r="T1283" t="str">
            <v>Budget: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</row>
        <row r="1284">
          <cell r="A1284" t="str">
            <v>SOUTH COASTAL REGIONActual:Indirects</v>
          </cell>
          <cell r="D1284" t="str">
            <v>Actual:</v>
          </cell>
          <cell r="E1284">
            <v>227492</v>
          </cell>
          <cell r="F1284">
            <v>202505</v>
          </cell>
          <cell r="G1284">
            <v>232573</v>
          </cell>
          <cell r="H1284">
            <v>209748</v>
          </cell>
          <cell r="I1284">
            <v>235535</v>
          </cell>
          <cell r="J1284">
            <v>238318</v>
          </cell>
          <cell r="K1284">
            <v>221473</v>
          </cell>
          <cell r="L1284">
            <v>320093</v>
          </cell>
          <cell r="M1284">
            <v>218629</v>
          </cell>
          <cell r="N1284">
            <v>204150</v>
          </cell>
          <cell r="O1284">
            <v>234526</v>
          </cell>
          <cell r="P1284">
            <v>268321</v>
          </cell>
          <cell r="Q1284">
            <v>2813363</v>
          </cell>
          <cell r="R1284" t="str">
            <v>Projection:</v>
          </cell>
          <cell r="S1284">
            <v>-225000</v>
          </cell>
          <cell r="T1284" t="str">
            <v>Actual:</v>
          </cell>
          <cell r="U1284">
            <v>227492</v>
          </cell>
          <cell r="V1284">
            <v>429997</v>
          </cell>
          <cell r="W1284">
            <v>662570</v>
          </cell>
          <cell r="X1284">
            <v>872318</v>
          </cell>
          <cell r="Y1284">
            <v>1107853</v>
          </cell>
          <cell r="Z1284">
            <v>1346171</v>
          </cell>
          <cell r="AA1284">
            <v>1567644</v>
          </cell>
          <cell r="AB1284">
            <v>1887737</v>
          </cell>
          <cell r="AC1284">
            <v>2106366</v>
          </cell>
          <cell r="AD1284">
            <v>2310516</v>
          </cell>
          <cell r="AE1284">
            <v>2545042</v>
          </cell>
        </row>
        <row r="1285">
          <cell r="A1285" t="str">
            <v>SOUTH COASTAL REGIONVariance: Fav/(Unfav)</v>
          </cell>
          <cell r="D1285" t="str">
            <v>Variance: Fav/(Unfav)</v>
          </cell>
          <cell r="E1285">
            <v>-227492</v>
          </cell>
          <cell r="F1285">
            <v>-202505</v>
          </cell>
          <cell r="G1285">
            <v>-232573</v>
          </cell>
          <cell r="H1285">
            <v>-209748</v>
          </cell>
          <cell r="I1285">
            <v>-235535</v>
          </cell>
          <cell r="J1285">
            <v>-238318</v>
          </cell>
          <cell r="K1285">
            <v>-221473</v>
          </cell>
          <cell r="L1285">
            <v>-320093</v>
          </cell>
          <cell r="M1285">
            <v>-218629</v>
          </cell>
          <cell r="N1285">
            <v>-204150</v>
          </cell>
          <cell r="O1285">
            <v>-234526</v>
          </cell>
          <cell r="P1285">
            <v>-268321</v>
          </cell>
          <cell r="Q1285">
            <v>-2813363</v>
          </cell>
          <cell r="R1285" t="str">
            <v>Variance: Fav/(Unfav)</v>
          </cell>
          <cell r="S1285">
            <v>225000</v>
          </cell>
          <cell r="T1285" t="str">
            <v>Variance: Fav/(Unfav)</v>
          </cell>
          <cell r="U1285">
            <v>-227492</v>
          </cell>
          <cell r="V1285">
            <v>-429997</v>
          </cell>
          <cell r="W1285">
            <v>-662570</v>
          </cell>
          <cell r="X1285">
            <v>-872318</v>
          </cell>
          <cell r="Y1285">
            <v>-1107853</v>
          </cell>
          <cell r="Z1285">
            <v>-1346171</v>
          </cell>
          <cell r="AA1285">
            <v>-1567644</v>
          </cell>
          <cell r="AB1285">
            <v>-1887737</v>
          </cell>
          <cell r="AC1285">
            <v>-2106366</v>
          </cell>
          <cell r="AD1285">
            <v>-2310516</v>
          </cell>
          <cell r="AE1285">
            <v>-2545042</v>
          </cell>
        </row>
        <row r="1286">
          <cell r="D1286" t="str">
            <v>Budget: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S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</row>
        <row r="1287">
          <cell r="D1287" t="str">
            <v>Actual:</v>
          </cell>
          <cell r="E1287">
            <v>227492</v>
          </cell>
          <cell r="F1287">
            <v>202505</v>
          </cell>
          <cell r="G1287">
            <v>232573</v>
          </cell>
          <cell r="H1287">
            <v>209748</v>
          </cell>
          <cell r="I1287">
            <v>235919</v>
          </cell>
          <cell r="J1287">
            <v>238777</v>
          </cell>
          <cell r="K1287">
            <v>222625</v>
          </cell>
          <cell r="L1287">
            <v>321620</v>
          </cell>
          <cell r="M1287">
            <v>218629</v>
          </cell>
          <cell r="N1287">
            <v>204150</v>
          </cell>
          <cell r="O1287">
            <v>234526</v>
          </cell>
          <cell r="P1287">
            <v>268321</v>
          </cell>
          <cell r="Q1287">
            <v>2816885</v>
          </cell>
          <cell r="U1287">
            <v>227492</v>
          </cell>
          <cell r="V1287">
            <v>429997</v>
          </cell>
          <cell r="W1287">
            <v>662570</v>
          </cell>
          <cell r="X1287">
            <v>872318</v>
          </cell>
          <cell r="Y1287">
            <v>1108237</v>
          </cell>
          <cell r="Z1287">
            <v>1347014</v>
          </cell>
          <cell r="AA1287">
            <v>1569639</v>
          </cell>
          <cell r="AB1287">
            <v>1891259</v>
          </cell>
          <cell r="AC1287">
            <v>2109888</v>
          </cell>
          <cell r="AD1287">
            <v>2314038</v>
          </cell>
          <cell r="AE1287">
            <v>2548564</v>
          </cell>
        </row>
        <row r="1288">
          <cell r="D1288" t="str">
            <v>Variance: Fav/(Unfav)</v>
          </cell>
          <cell r="E1288">
            <v>-227492</v>
          </cell>
          <cell r="F1288">
            <v>-202505</v>
          </cell>
          <cell r="G1288">
            <v>-232573</v>
          </cell>
          <cell r="H1288">
            <v>-209748</v>
          </cell>
          <cell r="I1288">
            <v>-235919</v>
          </cell>
          <cell r="J1288">
            <v>-238777</v>
          </cell>
          <cell r="K1288">
            <v>-222625</v>
          </cell>
          <cell r="L1288">
            <v>-321620</v>
          </cell>
          <cell r="M1288">
            <v>-218629</v>
          </cell>
          <cell r="N1288">
            <v>-204150</v>
          </cell>
          <cell r="O1288">
            <v>-234526</v>
          </cell>
          <cell r="P1288">
            <v>-268321</v>
          </cell>
          <cell r="Q1288">
            <v>-2816885</v>
          </cell>
          <cell r="S1288" t="str">
            <v xml:space="preserve"> </v>
          </cell>
          <cell r="U1288">
            <v>-227492</v>
          </cell>
          <cell r="V1288">
            <v>-429997</v>
          </cell>
          <cell r="W1288">
            <v>-662570</v>
          </cell>
          <cell r="X1288">
            <v>-872318</v>
          </cell>
          <cell r="Y1288">
            <v>-1108237</v>
          </cell>
          <cell r="Z1288">
            <v>-1347014</v>
          </cell>
          <cell r="AA1288">
            <v>-1569639</v>
          </cell>
          <cell r="AB1288">
            <v>-1891259</v>
          </cell>
          <cell r="AC1288">
            <v>-2109888</v>
          </cell>
          <cell r="AD1288">
            <v>-2314038</v>
          </cell>
          <cell r="AE1288">
            <v>-2548564</v>
          </cell>
        </row>
        <row r="1289"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</row>
        <row r="1290">
          <cell r="A1290" t="str">
            <v>NORTH COASTAL REGIONBudget:Indirects</v>
          </cell>
          <cell r="B1290" t="str">
            <v>NORTH COASTAL REGION</v>
          </cell>
          <cell r="C1290" t="str">
            <v>Indirects</v>
          </cell>
          <cell r="D1290" t="str">
            <v>Budget:</v>
          </cell>
          <cell r="E1290">
            <v>112584</v>
          </cell>
          <cell r="F1290">
            <v>117233</v>
          </cell>
          <cell r="G1290">
            <v>136960</v>
          </cell>
          <cell r="H1290">
            <v>-15781</v>
          </cell>
          <cell r="I1290">
            <v>85338</v>
          </cell>
          <cell r="J1290">
            <v>108538</v>
          </cell>
          <cell r="K1290">
            <v>87738</v>
          </cell>
          <cell r="L1290">
            <v>123547</v>
          </cell>
          <cell r="M1290">
            <v>110938</v>
          </cell>
          <cell r="N1290">
            <v>86538</v>
          </cell>
          <cell r="O1290">
            <v>86538</v>
          </cell>
          <cell r="P1290">
            <v>140552</v>
          </cell>
          <cell r="Q1290">
            <v>1180722</v>
          </cell>
          <cell r="R1290" t="str">
            <v>Budget:</v>
          </cell>
          <cell r="S1290">
            <v>1180722</v>
          </cell>
          <cell r="T1290" t="str">
            <v>Budget:</v>
          </cell>
          <cell r="U1290">
            <v>112584</v>
          </cell>
          <cell r="V1290">
            <v>229817</v>
          </cell>
          <cell r="W1290">
            <v>366777</v>
          </cell>
          <cell r="X1290">
            <v>350996</v>
          </cell>
          <cell r="Y1290">
            <v>436334</v>
          </cell>
          <cell r="Z1290">
            <v>544872</v>
          </cell>
          <cell r="AA1290">
            <v>632610</v>
          </cell>
          <cell r="AB1290">
            <v>756157</v>
          </cell>
          <cell r="AC1290">
            <v>867095</v>
          </cell>
          <cell r="AD1290">
            <v>953633</v>
          </cell>
          <cell r="AE1290">
            <v>1040171</v>
          </cell>
        </row>
        <row r="1291">
          <cell r="A1291" t="str">
            <v>NORTH COASTAL REGIONActual:Indirects</v>
          </cell>
          <cell r="D1291" t="str">
            <v>Actual:</v>
          </cell>
          <cell r="E1291">
            <v>22097</v>
          </cell>
          <cell r="F1291">
            <v>-21498</v>
          </cell>
          <cell r="G1291">
            <v>3080</v>
          </cell>
          <cell r="H1291">
            <v>8971</v>
          </cell>
          <cell r="I1291">
            <v>-19869</v>
          </cell>
          <cell r="J1291">
            <v>79158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7797</v>
          </cell>
          <cell r="Q1291">
            <v>79736</v>
          </cell>
          <cell r="R1291" t="str">
            <v>Projection:</v>
          </cell>
          <cell r="S1291">
            <v>1638288</v>
          </cell>
          <cell r="T1291" t="str">
            <v>Actual:</v>
          </cell>
          <cell r="U1291">
            <v>22097</v>
          </cell>
          <cell r="V1291">
            <v>599</v>
          </cell>
          <cell r="W1291">
            <v>3679</v>
          </cell>
          <cell r="X1291">
            <v>12650</v>
          </cell>
          <cell r="Y1291">
            <v>-7219</v>
          </cell>
          <cell r="Z1291">
            <v>71939</v>
          </cell>
          <cell r="AA1291">
            <v>71939</v>
          </cell>
          <cell r="AB1291">
            <v>71939</v>
          </cell>
          <cell r="AC1291">
            <v>71939</v>
          </cell>
          <cell r="AD1291">
            <v>71939</v>
          </cell>
          <cell r="AE1291">
            <v>71939</v>
          </cell>
        </row>
        <row r="1292">
          <cell r="A1292" t="str">
            <v>NORTH COASTAL REGIONVariance: Fav/(Unfav)</v>
          </cell>
          <cell r="D1292" t="str">
            <v>Variance: Fav/(Unfav)</v>
          </cell>
          <cell r="E1292">
            <v>90488</v>
          </cell>
          <cell r="F1292">
            <v>138732</v>
          </cell>
          <cell r="G1292">
            <v>133880</v>
          </cell>
          <cell r="H1292">
            <v>-24752</v>
          </cell>
          <cell r="I1292">
            <v>105206</v>
          </cell>
          <cell r="J1292">
            <v>29380</v>
          </cell>
          <cell r="K1292">
            <v>87738</v>
          </cell>
          <cell r="L1292">
            <v>123547</v>
          </cell>
          <cell r="M1292">
            <v>110938</v>
          </cell>
          <cell r="N1292">
            <v>86538</v>
          </cell>
          <cell r="O1292">
            <v>86538</v>
          </cell>
          <cell r="P1292">
            <v>132754</v>
          </cell>
          <cell r="Q1292">
            <v>1100987</v>
          </cell>
          <cell r="R1292" t="str">
            <v>Variance: Fav/(Unfav)</v>
          </cell>
          <cell r="S1292">
            <v>-457566</v>
          </cell>
          <cell r="T1292" t="str">
            <v>Variance: Fav/(Unfav)</v>
          </cell>
          <cell r="U1292">
            <v>90488</v>
          </cell>
          <cell r="V1292">
            <v>229220</v>
          </cell>
          <cell r="W1292">
            <v>363100</v>
          </cell>
          <cell r="X1292">
            <v>338348</v>
          </cell>
          <cell r="Y1292">
            <v>443554</v>
          </cell>
          <cell r="Z1292">
            <v>472934</v>
          </cell>
          <cell r="AA1292">
            <v>560672</v>
          </cell>
          <cell r="AB1292">
            <v>684219</v>
          </cell>
          <cell r="AC1292">
            <v>795157</v>
          </cell>
          <cell r="AD1292">
            <v>881695</v>
          </cell>
          <cell r="AE1292">
            <v>968233</v>
          </cell>
        </row>
        <row r="1293">
          <cell r="A1293" t="str">
            <v>SOUTH COASTAL REGIONBudget:Indirects</v>
          </cell>
          <cell r="B1293" t="str">
            <v>SOUTH COASTAL REGION</v>
          </cell>
          <cell r="C1293" t="str">
            <v>Indirects</v>
          </cell>
          <cell r="D1293" t="str">
            <v>Budget:</v>
          </cell>
          <cell r="E1293">
            <v>318049</v>
          </cell>
          <cell r="F1293">
            <v>349107</v>
          </cell>
          <cell r="G1293">
            <v>337747</v>
          </cell>
          <cell r="H1293">
            <v>366234</v>
          </cell>
          <cell r="I1293">
            <v>366234</v>
          </cell>
          <cell r="J1293">
            <v>385943</v>
          </cell>
          <cell r="K1293">
            <v>416991</v>
          </cell>
          <cell r="L1293">
            <v>532267</v>
          </cell>
          <cell r="M1293">
            <v>436689</v>
          </cell>
          <cell r="N1293">
            <v>385933</v>
          </cell>
          <cell r="O1293">
            <v>385933</v>
          </cell>
          <cell r="P1293">
            <v>414790</v>
          </cell>
          <cell r="Q1293">
            <v>4695917</v>
          </cell>
          <cell r="R1293" t="str">
            <v>Budget:</v>
          </cell>
          <cell r="S1293">
            <v>4695917</v>
          </cell>
          <cell r="T1293" t="str">
            <v>Budget:</v>
          </cell>
          <cell r="U1293">
            <v>318049</v>
          </cell>
          <cell r="V1293">
            <v>667156</v>
          </cell>
          <cell r="W1293">
            <v>1004903</v>
          </cell>
          <cell r="X1293">
            <v>1371137</v>
          </cell>
          <cell r="Y1293">
            <v>1737371</v>
          </cell>
          <cell r="Z1293">
            <v>2123314</v>
          </cell>
          <cell r="AA1293">
            <v>2540305</v>
          </cell>
          <cell r="AB1293">
            <v>3072572</v>
          </cell>
          <cell r="AC1293">
            <v>3509261</v>
          </cell>
          <cell r="AD1293">
            <v>3895194</v>
          </cell>
          <cell r="AE1293">
            <v>4281127</v>
          </cell>
        </row>
        <row r="1294">
          <cell r="A1294" t="str">
            <v>SOUTH COASTAL REGIONActual:Indirects</v>
          </cell>
          <cell r="D1294" t="str">
            <v>Actual:</v>
          </cell>
          <cell r="E1294">
            <v>13128</v>
          </cell>
          <cell r="F1294">
            <v>8349</v>
          </cell>
          <cell r="G1294">
            <v>1917</v>
          </cell>
          <cell r="H1294">
            <v>9048</v>
          </cell>
          <cell r="I1294">
            <v>-35850</v>
          </cell>
          <cell r="J1294">
            <v>76024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3897</v>
          </cell>
          <cell r="Q1294">
            <v>76513</v>
          </cell>
          <cell r="R1294" t="str">
            <v>Projection:</v>
          </cell>
          <cell r="S1294">
            <v>4695917</v>
          </cell>
          <cell r="T1294" t="str">
            <v>Actual:</v>
          </cell>
          <cell r="U1294">
            <v>13128</v>
          </cell>
          <cell r="V1294">
            <v>21477</v>
          </cell>
          <cell r="W1294">
            <v>23394</v>
          </cell>
          <cell r="X1294">
            <v>32442</v>
          </cell>
          <cell r="Y1294">
            <v>-3408</v>
          </cell>
          <cell r="Z1294">
            <v>72616</v>
          </cell>
          <cell r="AA1294">
            <v>72616</v>
          </cell>
          <cell r="AB1294">
            <v>72616</v>
          </cell>
          <cell r="AC1294">
            <v>72616</v>
          </cell>
          <cell r="AD1294">
            <v>72616</v>
          </cell>
          <cell r="AE1294">
            <v>72616</v>
          </cell>
        </row>
        <row r="1295">
          <cell r="A1295" t="str">
            <v>SOUTH COASTAL REGIONVariance: Fav/(Unfav)</v>
          </cell>
          <cell r="D1295" t="str">
            <v>Variance: Fav/(Unfav)</v>
          </cell>
          <cell r="E1295">
            <v>304921</v>
          </cell>
          <cell r="F1295">
            <v>340758</v>
          </cell>
          <cell r="G1295">
            <v>335830</v>
          </cell>
          <cell r="H1295">
            <v>357186</v>
          </cell>
          <cell r="I1295">
            <v>402085</v>
          </cell>
          <cell r="J1295">
            <v>309919</v>
          </cell>
          <cell r="K1295">
            <v>416991</v>
          </cell>
          <cell r="L1295">
            <v>532267</v>
          </cell>
          <cell r="M1295">
            <v>436689</v>
          </cell>
          <cell r="N1295">
            <v>385933</v>
          </cell>
          <cell r="O1295">
            <v>385933</v>
          </cell>
          <cell r="P1295">
            <v>410893</v>
          </cell>
          <cell r="Q1295">
            <v>4619404</v>
          </cell>
          <cell r="R1295" t="str">
            <v>Variance: Fav/(Unfav)</v>
          </cell>
          <cell r="S1295">
            <v>0</v>
          </cell>
          <cell r="T1295" t="str">
            <v>Variance: Fav/(Unfav)</v>
          </cell>
          <cell r="U1295">
            <v>304921</v>
          </cell>
          <cell r="V1295">
            <v>645679</v>
          </cell>
          <cell r="W1295">
            <v>981509</v>
          </cell>
          <cell r="X1295">
            <v>1338695</v>
          </cell>
          <cell r="Y1295">
            <v>1740780</v>
          </cell>
          <cell r="Z1295">
            <v>2050699</v>
          </cell>
          <cell r="AA1295">
            <v>2467690</v>
          </cell>
          <cell r="AB1295">
            <v>2999957</v>
          </cell>
          <cell r="AC1295">
            <v>3436646</v>
          </cell>
          <cell r="AD1295">
            <v>3822579</v>
          </cell>
          <cell r="AE1295">
            <v>4208512</v>
          </cell>
        </row>
        <row r="1296">
          <cell r="D1296" t="str">
            <v>Budget:</v>
          </cell>
          <cell r="E1296">
            <v>430633</v>
          </cell>
          <cell r="F1296">
            <v>466340</v>
          </cell>
          <cell r="G1296">
            <v>474707</v>
          </cell>
          <cell r="H1296">
            <v>350453</v>
          </cell>
          <cell r="I1296">
            <v>451572</v>
          </cell>
          <cell r="J1296">
            <v>494480</v>
          </cell>
          <cell r="K1296">
            <v>504728</v>
          </cell>
          <cell r="L1296">
            <v>655815</v>
          </cell>
          <cell r="M1296">
            <v>547627</v>
          </cell>
          <cell r="N1296">
            <v>472471</v>
          </cell>
          <cell r="O1296">
            <v>472471</v>
          </cell>
          <cell r="P1296">
            <v>555342</v>
          </cell>
          <cell r="Q1296">
            <v>5876639</v>
          </cell>
          <cell r="S1296">
            <v>5876639</v>
          </cell>
          <cell r="U1296">
            <v>430633</v>
          </cell>
          <cell r="V1296">
            <v>896973</v>
          </cell>
          <cell r="W1296">
            <v>1371680</v>
          </cell>
          <cell r="X1296">
            <v>1722133</v>
          </cell>
          <cell r="Y1296">
            <v>2173705</v>
          </cell>
          <cell r="Z1296">
            <v>2668185</v>
          </cell>
          <cell r="AA1296">
            <v>3172913</v>
          </cell>
          <cell r="AB1296">
            <v>3828728</v>
          </cell>
          <cell r="AC1296">
            <v>4376355</v>
          </cell>
          <cell r="AD1296">
            <v>4848826</v>
          </cell>
          <cell r="AE1296">
            <v>5321297</v>
          </cell>
        </row>
        <row r="1297">
          <cell r="D1297" t="str">
            <v>Actual:</v>
          </cell>
          <cell r="E1297">
            <v>35224</v>
          </cell>
          <cell r="F1297">
            <v>-13149</v>
          </cell>
          <cell r="G1297">
            <v>4997</v>
          </cell>
          <cell r="H1297">
            <v>18019</v>
          </cell>
          <cell r="I1297">
            <v>-55719</v>
          </cell>
          <cell r="J1297">
            <v>155181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11695</v>
          </cell>
          <cell r="Q1297">
            <v>156248</v>
          </cell>
          <cell r="U1297">
            <v>35224</v>
          </cell>
          <cell r="V1297">
            <v>22075</v>
          </cell>
          <cell r="W1297">
            <v>27072</v>
          </cell>
          <cell r="X1297">
            <v>45091</v>
          </cell>
          <cell r="Y1297">
            <v>-10628</v>
          </cell>
          <cell r="Z1297">
            <v>144553</v>
          </cell>
          <cell r="AA1297">
            <v>144553</v>
          </cell>
          <cell r="AB1297">
            <v>144553</v>
          </cell>
          <cell r="AC1297">
            <v>144553</v>
          </cell>
          <cell r="AD1297">
            <v>144553</v>
          </cell>
          <cell r="AE1297">
            <v>144553</v>
          </cell>
        </row>
        <row r="1298">
          <cell r="D1298" t="str">
            <v>Variance: Fav/(Unfav)</v>
          </cell>
          <cell r="E1298">
            <v>395409</v>
          </cell>
          <cell r="F1298">
            <v>479489</v>
          </cell>
          <cell r="G1298">
            <v>469710</v>
          </cell>
          <cell r="H1298">
            <v>332434</v>
          </cell>
          <cell r="I1298">
            <v>507291</v>
          </cell>
          <cell r="J1298">
            <v>339299</v>
          </cell>
          <cell r="K1298">
            <v>504728</v>
          </cell>
          <cell r="L1298">
            <v>655815</v>
          </cell>
          <cell r="M1298">
            <v>547627</v>
          </cell>
          <cell r="N1298">
            <v>472471</v>
          </cell>
          <cell r="O1298">
            <v>472471</v>
          </cell>
          <cell r="P1298">
            <v>543647</v>
          </cell>
          <cell r="Q1298">
            <v>5720391</v>
          </cell>
          <cell r="S1298" t="str">
            <v xml:space="preserve"> </v>
          </cell>
          <cell r="U1298">
            <v>395409</v>
          </cell>
          <cell r="V1298">
            <v>874898</v>
          </cell>
          <cell r="W1298">
            <v>1344608</v>
          </cell>
          <cell r="X1298">
            <v>1677042</v>
          </cell>
          <cell r="Y1298">
            <v>2184333</v>
          </cell>
          <cell r="Z1298">
            <v>2523632</v>
          </cell>
          <cell r="AA1298">
            <v>3028360</v>
          </cell>
          <cell r="AB1298">
            <v>3684175</v>
          </cell>
          <cell r="AC1298">
            <v>4231802</v>
          </cell>
          <cell r="AD1298">
            <v>4704273</v>
          </cell>
          <cell r="AE1298">
            <v>5176744</v>
          </cell>
        </row>
        <row r="1299"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</row>
        <row r="1300">
          <cell r="A1300" t="str">
            <v>NORTH COASTAL REGIONBudget:Indirects</v>
          </cell>
          <cell r="B1300" t="str">
            <v>NORTH COASTAL REGION</v>
          </cell>
          <cell r="C1300" t="str">
            <v>Indirects</v>
          </cell>
          <cell r="D1300" t="str">
            <v>Budget:</v>
          </cell>
          <cell r="E1300">
            <v>0</v>
          </cell>
          <cell r="F1300">
            <v>0</v>
          </cell>
          <cell r="G1300">
            <v>0</v>
          </cell>
          <cell r="H1300">
            <v>136547</v>
          </cell>
          <cell r="I1300">
            <v>35428</v>
          </cell>
          <cell r="J1300">
            <v>36606</v>
          </cell>
          <cell r="K1300">
            <v>40053</v>
          </cell>
          <cell r="L1300">
            <v>50737</v>
          </cell>
          <cell r="M1300">
            <v>41229</v>
          </cell>
          <cell r="N1300">
            <v>36604</v>
          </cell>
          <cell r="O1300">
            <v>36604</v>
          </cell>
          <cell r="P1300">
            <v>43755</v>
          </cell>
          <cell r="Q1300">
            <v>457566</v>
          </cell>
          <cell r="R1300" t="str">
            <v>Budget:</v>
          </cell>
          <cell r="S1300">
            <v>457566</v>
          </cell>
          <cell r="T1300" t="str">
            <v>Budget:</v>
          </cell>
          <cell r="U1300">
            <v>0</v>
          </cell>
          <cell r="V1300">
            <v>0</v>
          </cell>
          <cell r="W1300">
            <v>0</v>
          </cell>
          <cell r="X1300">
            <v>136547</v>
          </cell>
          <cell r="Y1300">
            <v>171975</v>
          </cell>
          <cell r="Z1300">
            <v>208581</v>
          </cell>
          <cell r="AA1300">
            <v>248634</v>
          </cell>
          <cell r="AB1300">
            <v>299371</v>
          </cell>
          <cell r="AC1300">
            <v>340600</v>
          </cell>
          <cell r="AD1300">
            <v>377204</v>
          </cell>
          <cell r="AE1300">
            <v>413808</v>
          </cell>
        </row>
        <row r="1301">
          <cell r="A1301" t="str">
            <v>NORTH COASTAL REGIONActual:Indirects</v>
          </cell>
          <cell r="D1301" t="str">
            <v>Actual:</v>
          </cell>
          <cell r="E1301">
            <v>94440</v>
          </cell>
          <cell r="F1301">
            <v>135762</v>
          </cell>
          <cell r="G1301">
            <v>138282</v>
          </cell>
          <cell r="H1301">
            <v>63668</v>
          </cell>
          <cell r="I1301">
            <v>120237</v>
          </cell>
          <cell r="J1301">
            <v>136423</v>
          </cell>
          <cell r="K1301">
            <v>107558</v>
          </cell>
          <cell r="L1301">
            <v>199624</v>
          </cell>
          <cell r="M1301">
            <v>89179</v>
          </cell>
          <cell r="N1301">
            <v>140488</v>
          </cell>
          <cell r="O1301">
            <v>160926</v>
          </cell>
          <cell r="P1301">
            <v>130667</v>
          </cell>
          <cell r="Q1301">
            <v>1517252</v>
          </cell>
          <cell r="R1301" t="str">
            <v>Projection:</v>
          </cell>
          <cell r="S1301">
            <v>-225000</v>
          </cell>
          <cell r="T1301" t="str">
            <v>Actual:</v>
          </cell>
          <cell r="U1301">
            <v>94440</v>
          </cell>
          <cell r="V1301">
            <v>230202</v>
          </cell>
          <cell r="W1301">
            <v>368484</v>
          </cell>
          <cell r="X1301">
            <v>432152</v>
          </cell>
          <cell r="Y1301">
            <v>552389</v>
          </cell>
          <cell r="Z1301">
            <v>688812</v>
          </cell>
          <cell r="AA1301">
            <v>796370</v>
          </cell>
          <cell r="AB1301">
            <v>995994</v>
          </cell>
          <cell r="AC1301">
            <v>1085173</v>
          </cell>
          <cell r="AD1301">
            <v>1225661</v>
          </cell>
          <cell r="AE1301">
            <v>1386587</v>
          </cell>
        </row>
        <row r="1302">
          <cell r="A1302" t="str">
            <v>NORTH COASTAL REGIONVariance: Fav/(Unfav)</v>
          </cell>
          <cell r="D1302" t="str">
            <v>Variance: Fav/(Unfav)</v>
          </cell>
          <cell r="E1302">
            <v>-94440</v>
          </cell>
          <cell r="F1302">
            <v>-135762</v>
          </cell>
          <cell r="G1302">
            <v>-138282</v>
          </cell>
          <cell r="H1302">
            <v>72879</v>
          </cell>
          <cell r="I1302">
            <v>-84809</v>
          </cell>
          <cell r="J1302">
            <v>-99817</v>
          </cell>
          <cell r="K1302">
            <v>-67504</v>
          </cell>
          <cell r="L1302">
            <v>-148886</v>
          </cell>
          <cell r="M1302">
            <v>-47949</v>
          </cell>
          <cell r="N1302">
            <v>-103883</v>
          </cell>
          <cell r="O1302">
            <v>-124321</v>
          </cell>
          <cell r="P1302">
            <v>-86912</v>
          </cell>
          <cell r="Q1302">
            <v>-1059686</v>
          </cell>
          <cell r="R1302" t="str">
            <v>Variance: Fav/(Unfav)</v>
          </cell>
          <cell r="S1302">
            <v>682566</v>
          </cell>
          <cell r="T1302" t="str">
            <v>Variance: Fav/(Unfav)</v>
          </cell>
          <cell r="U1302">
            <v>-94440</v>
          </cell>
          <cell r="V1302">
            <v>-230202</v>
          </cell>
          <cell r="W1302">
            <v>-368484</v>
          </cell>
          <cell r="X1302">
            <v>-295605</v>
          </cell>
          <cell r="Y1302">
            <v>-380414</v>
          </cell>
          <cell r="Z1302">
            <v>-480231</v>
          </cell>
          <cell r="AA1302">
            <v>-547735</v>
          </cell>
          <cell r="AB1302">
            <v>-696621</v>
          </cell>
          <cell r="AC1302">
            <v>-744570</v>
          </cell>
          <cell r="AD1302">
            <v>-848453</v>
          </cell>
          <cell r="AE1302">
            <v>-972774</v>
          </cell>
        </row>
        <row r="1303">
          <cell r="A1303" t="str">
            <v>SOUTH COASTAL REGIONBudget:Indirects</v>
          </cell>
          <cell r="B1303" t="str">
            <v>SOUTH COASTAL REGION</v>
          </cell>
          <cell r="C1303" t="str">
            <v>Indirects</v>
          </cell>
          <cell r="D1303" t="str">
            <v>Budget: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Budget:</v>
          </cell>
          <cell r="S1303">
            <v>0</v>
          </cell>
          <cell r="T1303" t="str">
            <v>Budget: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</row>
        <row r="1304">
          <cell r="A1304" t="str">
            <v>SOUTH COASTAL REGIONActual:Indirects</v>
          </cell>
          <cell r="D1304" t="str">
            <v>Actual:</v>
          </cell>
          <cell r="E1304">
            <v>391</v>
          </cell>
          <cell r="F1304">
            <v>1312</v>
          </cell>
          <cell r="G1304">
            <v>1614</v>
          </cell>
          <cell r="H1304">
            <v>2300</v>
          </cell>
          <cell r="I1304">
            <v>3311</v>
          </cell>
          <cell r="J1304">
            <v>4082</v>
          </cell>
          <cell r="K1304">
            <v>4083</v>
          </cell>
          <cell r="L1304">
            <v>6380</v>
          </cell>
          <cell r="M1304">
            <v>3167</v>
          </cell>
          <cell r="N1304">
            <v>4310</v>
          </cell>
          <cell r="O1304">
            <v>3879</v>
          </cell>
          <cell r="P1304">
            <v>3752</v>
          </cell>
          <cell r="Q1304">
            <v>38582</v>
          </cell>
          <cell r="R1304" t="str">
            <v>Projection:</v>
          </cell>
          <cell r="S1304">
            <v>0</v>
          </cell>
          <cell r="T1304" t="str">
            <v>Actual:</v>
          </cell>
          <cell r="U1304">
            <v>391</v>
          </cell>
          <cell r="V1304">
            <v>1703</v>
          </cell>
          <cell r="W1304">
            <v>3317</v>
          </cell>
          <cell r="X1304">
            <v>5617</v>
          </cell>
          <cell r="Y1304">
            <v>8928</v>
          </cell>
          <cell r="Z1304">
            <v>13010</v>
          </cell>
          <cell r="AA1304">
            <v>17093</v>
          </cell>
          <cell r="AB1304">
            <v>23473</v>
          </cell>
          <cell r="AC1304">
            <v>26640</v>
          </cell>
          <cell r="AD1304">
            <v>30950</v>
          </cell>
          <cell r="AE1304">
            <v>34829</v>
          </cell>
        </row>
        <row r="1305">
          <cell r="A1305" t="str">
            <v>SOUTH COASTAL REGIONVariance: Fav/(Unfav)</v>
          </cell>
          <cell r="D1305" t="str">
            <v>Variance: Fav/(Unfav)</v>
          </cell>
          <cell r="E1305">
            <v>-391</v>
          </cell>
          <cell r="F1305">
            <v>-1312</v>
          </cell>
          <cell r="G1305">
            <v>-1614</v>
          </cell>
          <cell r="H1305">
            <v>-2300</v>
          </cell>
          <cell r="I1305">
            <v>-3311</v>
          </cell>
          <cell r="J1305">
            <v>-4082</v>
          </cell>
          <cell r="K1305">
            <v>-4083</v>
          </cell>
          <cell r="L1305">
            <v>-6380</v>
          </cell>
          <cell r="M1305">
            <v>-3167</v>
          </cell>
          <cell r="N1305">
            <v>-4310</v>
          </cell>
          <cell r="O1305">
            <v>-3879</v>
          </cell>
          <cell r="P1305">
            <v>-3752</v>
          </cell>
          <cell r="Q1305">
            <v>-38582</v>
          </cell>
          <cell r="R1305" t="str">
            <v>Variance: Fav/(Unfav)</v>
          </cell>
          <cell r="S1305">
            <v>0</v>
          </cell>
          <cell r="T1305" t="str">
            <v>Variance: Fav/(Unfav)</v>
          </cell>
          <cell r="U1305">
            <v>-391</v>
          </cell>
          <cell r="V1305">
            <v>-1703</v>
          </cell>
          <cell r="W1305">
            <v>-3317</v>
          </cell>
          <cell r="X1305">
            <v>-5617</v>
          </cell>
          <cell r="Y1305">
            <v>-8928</v>
          </cell>
          <cell r="Z1305">
            <v>-13010</v>
          </cell>
          <cell r="AA1305">
            <v>-17093</v>
          </cell>
          <cell r="AB1305">
            <v>-23473</v>
          </cell>
          <cell r="AC1305">
            <v>-26640</v>
          </cell>
          <cell r="AD1305">
            <v>-30950</v>
          </cell>
          <cell r="AE1305">
            <v>-34829</v>
          </cell>
        </row>
        <row r="1306">
          <cell r="D1306" t="str">
            <v>Budget:</v>
          </cell>
          <cell r="E1306">
            <v>0</v>
          </cell>
          <cell r="F1306">
            <v>0</v>
          </cell>
          <cell r="G1306">
            <v>0</v>
          </cell>
          <cell r="H1306">
            <v>136547</v>
          </cell>
          <cell r="I1306">
            <v>35428</v>
          </cell>
          <cell r="J1306">
            <v>36606</v>
          </cell>
          <cell r="K1306">
            <v>40053</v>
          </cell>
          <cell r="L1306">
            <v>50737</v>
          </cell>
          <cell r="M1306">
            <v>41229</v>
          </cell>
          <cell r="N1306">
            <v>36604</v>
          </cell>
          <cell r="O1306">
            <v>36604</v>
          </cell>
          <cell r="P1306">
            <v>43755</v>
          </cell>
          <cell r="Q1306">
            <v>457566</v>
          </cell>
          <cell r="S1306">
            <v>457566</v>
          </cell>
          <cell r="U1306">
            <v>0</v>
          </cell>
          <cell r="V1306">
            <v>0</v>
          </cell>
          <cell r="W1306">
            <v>0</v>
          </cell>
          <cell r="X1306">
            <v>136547</v>
          </cell>
          <cell r="Y1306">
            <v>171975</v>
          </cell>
          <cell r="Z1306">
            <v>208581</v>
          </cell>
          <cell r="AA1306">
            <v>248634</v>
          </cell>
          <cell r="AB1306">
            <v>299371</v>
          </cell>
          <cell r="AC1306">
            <v>340600</v>
          </cell>
          <cell r="AD1306">
            <v>377204</v>
          </cell>
          <cell r="AE1306">
            <v>413808</v>
          </cell>
        </row>
        <row r="1307">
          <cell r="D1307" t="str">
            <v>Actual:</v>
          </cell>
          <cell r="E1307">
            <v>94832</v>
          </cell>
          <cell r="F1307">
            <v>137074</v>
          </cell>
          <cell r="G1307">
            <v>139896</v>
          </cell>
          <cell r="H1307">
            <v>65968</v>
          </cell>
          <cell r="I1307">
            <v>123548</v>
          </cell>
          <cell r="J1307">
            <v>140505</v>
          </cell>
          <cell r="K1307">
            <v>111641</v>
          </cell>
          <cell r="L1307">
            <v>206004</v>
          </cell>
          <cell r="M1307">
            <v>92345</v>
          </cell>
          <cell r="N1307">
            <v>144798</v>
          </cell>
          <cell r="O1307">
            <v>164805</v>
          </cell>
          <cell r="P1307">
            <v>134419</v>
          </cell>
          <cell r="Q1307">
            <v>1555834</v>
          </cell>
          <cell r="U1307">
            <v>94832</v>
          </cell>
          <cell r="V1307">
            <v>231906</v>
          </cell>
          <cell r="W1307">
            <v>371802</v>
          </cell>
          <cell r="X1307">
            <v>437770</v>
          </cell>
          <cell r="Y1307">
            <v>561318</v>
          </cell>
          <cell r="Z1307">
            <v>701823</v>
          </cell>
          <cell r="AA1307">
            <v>813464</v>
          </cell>
          <cell r="AB1307">
            <v>1019468</v>
          </cell>
          <cell r="AC1307">
            <v>1111813</v>
          </cell>
          <cell r="AD1307">
            <v>1256611</v>
          </cell>
          <cell r="AE1307">
            <v>1421416</v>
          </cell>
        </row>
        <row r="1308">
          <cell r="D1308" t="str">
            <v>Variance: Fav/(Unfav)</v>
          </cell>
          <cell r="E1308">
            <v>-94832</v>
          </cell>
          <cell r="F1308">
            <v>-137074</v>
          </cell>
          <cell r="G1308">
            <v>-139896</v>
          </cell>
          <cell r="H1308">
            <v>70579</v>
          </cell>
          <cell r="I1308">
            <v>-88120</v>
          </cell>
          <cell r="J1308">
            <v>-103899</v>
          </cell>
          <cell r="K1308">
            <v>-71588</v>
          </cell>
          <cell r="L1308">
            <v>-155267</v>
          </cell>
          <cell r="M1308">
            <v>-51116</v>
          </cell>
          <cell r="N1308">
            <v>-108193</v>
          </cell>
          <cell r="O1308">
            <v>-128200</v>
          </cell>
          <cell r="P1308">
            <v>-90664</v>
          </cell>
          <cell r="Q1308">
            <v>-1098268</v>
          </cell>
          <cell r="S1308" t="str">
            <v xml:space="preserve"> </v>
          </cell>
          <cell r="U1308">
            <v>-94832</v>
          </cell>
          <cell r="V1308">
            <v>-231906</v>
          </cell>
          <cell r="W1308">
            <v>-371802</v>
          </cell>
          <cell r="X1308">
            <v>-301223</v>
          </cell>
          <cell r="Y1308">
            <v>-389343</v>
          </cell>
          <cell r="Z1308">
            <v>-493242</v>
          </cell>
          <cell r="AA1308">
            <v>-564830</v>
          </cell>
          <cell r="AB1308">
            <v>-720097</v>
          </cell>
          <cell r="AC1308">
            <v>-771213</v>
          </cell>
          <cell r="AD1308">
            <v>-879406</v>
          </cell>
          <cell r="AE1308">
            <v>-1007606</v>
          </cell>
        </row>
        <row r="1309"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</row>
        <row r="1310">
          <cell r="B1310" t="str">
            <v>Grand</v>
          </cell>
          <cell r="D1310" t="str">
            <v>Budget:</v>
          </cell>
          <cell r="E1310">
            <v>430633</v>
          </cell>
          <cell r="F1310">
            <v>466340</v>
          </cell>
          <cell r="G1310">
            <v>474707</v>
          </cell>
          <cell r="H1310">
            <v>487000</v>
          </cell>
          <cell r="I1310">
            <v>487000</v>
          </cell>
          <cell r="J1310">
            <v>531087</v>
          </cell>
          <cell r="K1310">
            <v>544782</v>
          </cell>
          <cell r="L1310">
            <v>706552</v>
          </cell>
          <cell r="M1310">
            <v>588856</v>
          </cell>
          <cell r="N1310">
            <v>509075</v>
          </cell>
          <cell r="O1310">
            <v>509075</v>
          </cell>
          <cell r="P1310">
            <v>599097</v>
          </cell>
          <cell r="Q1310">
            <v>6334205</v>
          </cell>
          <cell r="R1310" t="str">
            <v>Budget:</v>
          </cell>
          <cell r="S1310">
            <v>6334205</v>
          </cell>
          <cell r="U1310">
            <v>430633</v>
          </cell>
          <cell r="V1310">
            <v>896973</v>
          </cell>
          <cell r="W1310">
            <v>1371680</v>
          </cell>
          <cell r="X1310">
            <v>1858680</v>
          </cell>
          <cell r="Y1310">
            <v>2345680</v>
          </cell>
          <cell r="Z1310">
            <v>2876767</v>
          </cell>
          <cell r="AA1310">
            <v>3421549</v>
          </cell>
          <cell r="AB1310">
            <v>4128101</v>
          </cell>
          <cell r="AC1310">
            <v>4716957</v>
          </cell>
          <cell r="AD1310">
            <v>5226032</v>
          </cell>
          <cell r="AE1310">
            <v>5735107</v>
          </cell>
        </row>
        <row r="1311">
          <cell r="B1311" t="str">
            <v>Total</v>
          </cell>
          <cell r="D1311" t="str">
            <v>Actual:</v>
          </cell>
          <cell r="E1311">
            <v>357548</v>
          </cell>
          <cell r="F1311">
            <v>326430</v>
          </cell>
          <cell r="G1311">
            <v>377466</v>
          </cell>
          <cell r="H1311">
            <v>293735</v>
          </cell>
          <cell r="I1311">
            <v>303749</v>
          </cell>
          <cell r="J1311">
            <v>534463</v>
          </cell>
          <cell r="K1311">
            <v>334266</v>
          </cell>
          <cell r="L1311">
            <v>527624</v>
          </cell>
          <cell r="M1311">
            <v>310974</v>
          </cell>
          <cell r="N1311">
            <v>348948</v>
          </cell>
          <cell r="O1311">
            <v>399330</v>
          </cell>
          <cell r="P1311">
            <v>414435</v>
          </cell>
          <cell r="Q1311">
            <v>4528968</v>
          </cell>
          <cell r="R1311" t="str">
            <v>Projection:</v>
          </cell>
          <cell r="S1311">
            <v>5884205</v>
          </cell>
          <cell r="U1311">
            <v>357548</v>
          </cell>
          <cell r="V1311">
            <v>683978</v>
          </cell>
          <cell r="W1311">
            <v>1061444</v>
          </cell>
          <cell r="X1311">
            <v>1355179</v>
          </cell>
          <cell r="Y1311">
            <v>1658928</v>
          </cell>
          <cell r="Z1311">
            <v>2193391</v>
          </cell>
          <cell r="AA1311">
            <v>2527657</v>
          </cell>
          <cell r="AB1311">
            <v>3055281</v>
          </cell>
          <cell r="AC1311">
            <v>3366255</v>
          </cell>
          <cell r="AD1311">
            <v>3715203</v>
          </cell>
          <cell r="AE1311">
            <v>4114533</v>
          </cell>
        </row>
        <row r="1312">
          <cell r="D1312" t="str">
            <v>Variance: Fav/(Unfav)</v>
          </cell>
          <cell r="E1312">
            <v>73085</v>
          </cell>
          <cell r="F1312">
            <v>139910</v>
          </cell>
          <cell r="G1312">
            <v>97241</v>
          </cell>
          <cell r="H1312">
            <v>193265</v>
          </cell>
          <cell r="I1312">
            <v>183252</v>
          </cell>
          <cell r="J1312">
            <v>-3376</v>
          </cell>
          <cell r="K1312">
            <v>210516</v>
          </cell>
          <cell r="L1312">
            <v>178928</v>
          </cell>
          <cell r="M1312">
            <v>277882</v>
          </cell>
          <cell r="N1312">
            <v>160127</v>
          </cell>
          <cell r="O1312">
            <v>109745</v>
          </cell>
          <cell r="P1312">
            <v>184662</v>
          </cell>
          <cell r="Q1312">
            <v>1805237</v>
          </cell>
          <cell r="R1312" t="str">
            <v>Variance: Fav/(Unfav)</v>
          </cell>
          <cell r="S1312">
            <v>450000</v>
          </cell>
          <cell r="U1312">
            <v>73085</v>
          </cell>
          <cell r="V1312">
            <v>212995</v>
          </cell>
          <cell r="W1312">
            <v>310236</v>
          </cell>
          <cell r="X1312">
            <v>503501</v>
          </cell>
          <cell r="Y1312">
            <v>686753</v>
          </cell>
          <cell r="Z1312">
            <v>683377</v>
          </cell>
          <cell r="AA1312">
            <v>893893</v>
          </cell>
          <cell r="AB1312">
            <v>1072821</v>
          </cell>
          <cell r="AC1312">
            <v>1350703</v>
          </cell>
          <cell r="AD1312">
            <v>1510830</v>
          </cell>
          <cell r="AE1312">
            <v>1620575</v>
          </cell>
        </row>
        <row r="1317">
          <cell r="A1317" t="str">
            <v>SOUTH COASTAL REGIONBudget:New Service Construction</v>
          </cell>
          <cell r="B1317" t="str">
            <v>SOUTH COASTAL REGION</v>
          </cell>
          <cell r="C1317" t="str">
            <v>New Service Construction</v>
          </cell>
          <cell r="D1317" t="str">
            <v>Budget:</v>
          </cell>
          <cell r="E1317">
            <v>98152</v>
          </cell>
          <cell r="F1317">
            <v>103564</v>
          </cell>
          <cell r="G1317">
            <v>123041</v>
          </cell>
          <cell r="H1317">
            <v>121492</v>
          </cell>
          <cell r="I1317">
            <v>772580</v>
          </cell>
          <cell r="J1317">
            <v>224839</v>
          </cell>
          <cell r="K1317">
            <v>278477</v>
          </cell>
          <cell r="L1317">
            <v>315574</v>
          </cell>
          <cell r="M1317">
            <v>240133</v>
          </cell>
          <cell r="N1317">
            <v>234666</v>
          </cell>
          <cell r="O1317">
            <v>231915</v>
          </cell>
          <cell r="P1317">
            <v>308846</v>
          </cell>
          <cell r="Q1317">
            <v>3053279</v>
          </cell>
          <cell r="R1317" t="str">
            <v>Budget:</v>
          </cell>
          <cell r="S1317">
            <v>3053282</v>
          </cell>
          <cell r="T1317" t="str">
            <v>Budget:</v>
          </cell>
          <cell r="U1317">
            <v>98152</v>
          </cell>
          <cell r="V1317">
            <v>201716</v>
          </cell>
          <cell r="W1317">
            <v>324757</v>
          </cell>
          <cell r="X1317">
            <v>446249</v>
          </cell>
          <cell r="Y1317">
            <v>1218829</v>
          </cell>
          <cell r="Z1317">
            <v>1443668</v>
          </cell>
          <cell r="AA1317">
            <v>1722145</v>
          </cell>
          <cell r="AB1317">
            <v>2037719</v>
          </cell>
          <cell r="AC1317">
            <v>2277852</v>
          </cell>
          <cell r="AD1317">
            <v>2512518</v>
          </cell>
          <cell r="AE1317">
            <v>2744433</v>
          </cell>
          <cell r="AF1317">
            <v>3053279</v>
          </cell>
        </row>
        <row r="1318">
          <cell r="A1318" t="str">
            <v>SOUTH COASTAL REGIONActual:New Service Construction</v>
          </cell>
          <cell r="D1318" t="str">
            <v>Actual:</v>
          </cell>
          <cell r="E1318">
            <v>52293</v>
          </cell>
          <cell r="F1318">
            <v>115139</v>
          </cell>
          <cell r="G1318">
            <v>-45093</v>
          </cell>
          <cell r="H1318">
            <v>274875</v>
          </cell>
          <cell r="I1318">
            <v>279401</v>
          </cell>
          <cell r="J1318">
            <v>511245</v>
          </cell>
          <cell r="K1318">
            <v>230248</v>
          </cell>
          <cell r="L1318">
            <v>387514</v>
          </cell>
          <cell r="M1318">
            <v>139330</v>
          </cell>
          <cell r="N1318">
            <v>343212</v>
          </cell>
          <cell r="O1318">
            <v>412945</v>
          </cell>
          <cell r="P1318">
            <v>235144</v>
          </cell>
          <cell r="Q1318">
            <v>2936253</v>
          </cell>
          <cell r="R1318" t="str">
            <v>Projection:</v>
          </cell>
          <cell r="S1318">
            <v>3053282</v>
          </cell>
          <cell r="T1318" t="str">
            <v>Actual:</v>
          </cell>
          <cell r="U1318">
            <v>52293</v>
          </cell>
          <cell r="V1318">
            <v>167432</v>
          </cell>
          <cell r="W1318">
            <v>122339</v>
          </cell>
          <cell r="X1318">
            <v>397214</v>
          </cell>
          <cell r="Y1318">
            <v>676615</v>
          </cell>
          <cell r="Z1318">
            <v>1187860</v>
          </cell>
          <cell r="AA1318">
            <v>1418108</v>
          </cell>
          <cell r="AB1318">
            <v>1805622</v>
          </cell>
          <cell r="AC1318">
            <v>1944952</v>
          </cell>
          <cell r="AD1318">
            <v>2288164</v>
          </cell>
          <cell r="AE1318">
            <v>2701109</v>
          </cell>
          <cell r="AF1318">
            <v>2936253</v>
          </cell>
        </row>
        <row r="1319">
          <cell r="A1319" t="str">
            <v>SOUTH COASTAL REGIONVariance: Fav/(Unfav)</v>
          </cell>
          <cell r="D1319" t="str">
            <v>Variance: Fav/(Unfav)</v>
          </cell>
          <cell r="E1319">
            <v>98152</v>
          </cell>
          <cell r="F1319">
            <v>103564</v>
          </cell>
          <cell r="G1319">
            <v>123041</v>
          </cell>
          <cell r="H1319">
            <v>121492</v>
          </cell>
          <cell r="I1319">
            <v>772580</v>
          </cell>
          <cell r="J1319">
            <v>224839</v>
          </cell>
          <cell r="K1319">
            <v>278477</v>
          </cell>
          <cell r="L1319">
            <v>315574</v>
          </cell>
          <cell r="M1319">
            <v>240133</v>
          </cell>
          <cell r="N1319">
            <v>234666</v>
          </cell>
          <cell r="O1319">
            <v>231915</v>
          </cell>
          <cell r="P1319">
            <v>308846</v>
          </cell>
          <cell r="Q1319">
            <v>3053279</v>
          </cell>
          <cell r="R1319" t="str">
            <v>Variance: Fav/(Unfav)</v>
          </cell>
          <cell r="S1319">
            <v>0</v>
          </cell>
          <cell r="T1319" t="str">
            <v>Variance: Fav/(Unfav)</v>
          </cell>
          <cell r="U1319">
            <v>98152</v>
          </cell>
          <cell r="V1319">
            <v>201716</v>
          </cell>
          <cell r="W1319">
            <v>324757</v>
          </cell>
          <cell r="X1319">
            <v>446249</v>
          </cell>
          <cell r="Y1319">
            <v>1218829</v>
          </cell>
          <cell r="Z1319">
            <v>1443668</v>
          </cell>
          <cell r="AA1319">
            <v>1722145</v>
          </cell>
          <cell r="AB1319">
            <v>2037719</v>
          </cell>
          <cell r="AC1319">
            <v>2277852</v>
          </cell>
          <cell r="AD1319">
            <v>2512518</v>
          </cell>
          <cell r="AE1319">
            <v>2744433</v>
          </cell>
          <cell r="AF1319">
            <v>3053279</v>
          </cell>
        </row>
        <row r="1320">
          <cell r="A1320" t="str">
            <v>SOUTH COASTAL REGIONBudget:Streetlight Construction</v>
          </cell>
          <cell r="B1320" t="str">
            <v>SOUTH COASTAL REGION</v>
          </cell>
          <cell r="C1320" t="str">
            <v>Streetlight Construction</v>
          </cell>
          <cell r="D1320" t="str">
            <v>Budget:</v>
          </cell>
          <cell r="E1320">
            <v>167808</v>
          </cell>
          <cell r="F1320">
            <v>173030</v>
          </cell>
          <cell r="G1320">
            <v>188026</v>
          </cell>
          <cell r="H1320">
            <v>185636</v>
          </cell>
          <cell r="I1320">
            <v>631983</v>
          </cell>
          <cell r="J1320">
            <v>254961</v>
          </cell>
          <cell r="K1320">
            <v>287218</v>
          </cell>
          <cell r="L1320">
            <v>314265</v>
          </cell>
          <cell r="M1320">
            <v>261438</v>
          </cell>
          <cell r="N1320">
            <v>260510</v>
          </cell>
          <cell r="O1320">
            <v>260050</v>
          </cell>
          <cell r="P1320">
            <v>313182</v>
          </cell>
          <cell r="Q1320">
            <v>3298107</v>
          </cell>
          <cell r="R1320" t="str">
            <v>Budget:</v>
          </cell>
          <cell r="S1320">
            <v>3298109</v>
          </cell>
          <cell r="T1320" t="str">
            <v>Budget:</v>
          </cell>
          <cell r="U1320">
            <v>167808</v>
          </cell>
          <cell r="V1320">
            <v>340838</v>
          </cell>
          <cell r="W1320">
            <v>528864</v>
          </cell>
          <cell r="X1320">
            <v>714500</v>
          </cell>
          <cell r="Y1320">
            <v>1346483</v>
          </cell>
          <cell r="Z1320">
            <v>1601444</v>
          </cell>
          <cell r="AA1320">
            <v>1888662</v>
          </cell>
          <cell r="AB1320">
            <v>2202927</v>
          </cell>
          <cell r="AC1320">
            <v>2464365</v>
          </cell>
          <cell r="AD1320">
            <v>2724875</v>
          </cell>
          <cell r="AE1320">
            <v>2984925</v>
          </cell>
          <cell r="AF1320">
            <v>3298107</v>
          </cell>
        </row>
        <row r="1321">
          <cell r="A1321" t="str">
            <v>SOUTH COASTAL REGIONActual:Streetlight Construction</v>
          </cell>
          <cell r="D1321" t="str">
            <v>Actual:</v>
          </cell>
          <cell r="E1321">
            <v>38420</v>
          </cell>
          <cell r="F1321">
            <v>104429</v>
          </cell>
          <cell r="G1321">
            <v>340338</v>
          </cell>
          <cell r="H1321">
            <v>387354</v>
          </cell>
          <cell r="I1321">
            <v>215206</v>
          </cell>
          <cell r="J1321">
            <v>472064</v>
          </cell>
          <cell r="K1321">
            <v>164816</v>
          </cell>
          <cell r="L1321">
            <v>372245</v>
          </cell>
          <cell r="M1321">
            <v>164943</v>
          </cell>
          <cell r="N1321">
            <v>300362</v>
          </cell>
          <cell r="O1321">
            <v>517263</v>
          </cell>
          <cell r="P1321">
            <v>164035</v>
          </cell>
          <cell r="Q1321">
            <v>3241475</v>
          </cell>
          <cell r="R1321" t="str">
            <v>Projection:</v>
          </cell>
          <cell r="S1321">
            <v>3298109</v>
          </cell>
          <cell r="T1321" t="str">
            <v>Actual:</v>
          </cell>
          <cell r="U1321">
            <v>38420</v>
          </cell>
          <cell r="V1321">
            <v>142849</v>
          </cell>
          <cell r="W1321">
            <v>483187</v>
          </cell>
          <cell r="X1321">
            <v>870541</v>
          </cell>
          <cell r="Y1321">
            <v>1085747</v>
          </cell>
          <cell r="Z1321">
            <v>1557811</v>
          </cell>
          <cell r="AA1321">
            <v>1722627</v>
          </cell>
          <cell r="AB1321">
            <v>2094872</v>
          </cell>
          <cell r="AC1321">
            <v>2259815</v>
          </cell>
          <cell r="AD1321">
            <v>2560177</v>
          </cell>
          <cell r="AE1321">
            <v>3077440</v>
          </cell>
          <cell r="AF1321">
            <v>3241475</v>
          </cell>
        </row>
        <row r="1322">
          <cell r="A1322" t="str">
            <v>SOUTH COASTAL REGIONVariance: Fav/(Unfav)</v>
          </cell>
          <cell r="D1322" t="str">
            <v>Variance: Fav/(Unfav)</v>
          </cell>
          <cell r="E1322">
            <v>167808</v>
          </cell>
          <cell r="F1322">
            <v>173030</v>
          </cell>
          <cell r="G1322">
            <v>188026</v>
          </cell>
          <cell r="H1322">
            <v>185636</v>
          </cell>
          <cell r="I1322">
            <v>631983</v>
          </cell>
          <cell r="J1322">
            <v>254961</v>
          </cell>
          <cell r="K1322">
            <v>287218</v>
          </cell>
          <cell r="L1322">
            <v>314265</v>
          </cell>
          <cell r="M1322">
            <v>261438</v>
          </cell>
          <cell r="N1322">
            <v>260510</v>
          </cell>
          <cell r="O1322">
            <v>260050</v>
          </cell>
          <cell r="P1322">
            <v>313182</v>
          </cell>
          <cell r="Q1322">
            <v>3298107</v>
          </cell>
          <cell r="R1322" t="str">
            <v>Variance: Fav/(Unfav)</v>
          </cell>
          <cell r="S1322">
            <v>0</v>
          </cell>
          <cell r="T1322" t="str">
            <v>Variance: Fav/(Unfav)</v>
          </cell>
          <cell r="U1322">
            <v>167808</v>
          </cell>
          <cell r="V1322">
            <v>340838</v>
          </cell>
          <cell r="W1322">
            <v>528864</v>
          </cell>
          <cell r="X1322">
            <v>714500</v>
          </cell>
          <cell r="Y1322">
            <v>1346483</v>
          </cell>
          <cell r="Z1322">
            <v>1601444</v>
          </cell>
          <cell r="AA1322">
            <v>1888662</v>
          </cell>
          <cell r="AB1322">
            <v>2202927</v>
          </cell>
          <cell r="AC1322">
            <v>2464365</v>
          </cell>
          <cell r="AD1322">
            <v>2724875</v>
          </cell>
          <cell r="AE1322">
            <v>2984925</v>
          </cell>
          <cell r="AF1322">
            <v>3298107</v>
          </cell>
        </row>
        <row r="1323">
          <cell r="A1323" t="str">
            <v>SOUTH COASTAL REGIONBudget:Overhead Replace/Repair</v>
          </cell>
          <cell r="B1323" t="str">
            <v>SOUTH COASTAL REGION</v>
          </cell>
          <cell r="C1323" t="str">
            <v>Overhead Replace/Repair</v>
          </cell>
          <cell r="D1323" t="str">
            <v>Budget:</v>
          </cell>
          <cell r="E1323">
            <v>248300</v>
          </cell>
          <cell r="F1323">
            <v>232506</v>
          </cell>
          <cell r="G1323">
            <v>247205</v>
          </cell>
          <cell r="H1323">
            <v>239210</v>
          </cell>
          <cell r="I1323">
            <v>310768</v>
          </cell>
          <cell r="J1323">
            <v>277200</v>
          </cell>
          <cell r="K1323">
            <v>359048</v>
          </cell>
          <cell r="L1323">
            <v>423258</v>
          </cell>
          <cell r="M1323">
            <v>358862</v>
          </cell>
          <cell r="N1323">
            <v>293468</v>
          </cell>
          <cell r="O1323">
            <v>261020</v>
          </cell>
          <cell r="P1323">
            <v>339190</v>
          </cell>
          <cell r="Q1323">
            <v>3590035</v>
          </cell>
          <cell r="R1323" t="str">
            <v>Budget:</v>
          </cell>
          <cell r="S1323">
            <v>3590035</v>
          </cell>
          <cell r="T1323" t="str">
            <v>Budget:</v>
          </cell>
          <cell r="U1323">
            <v>248300</v>
          </cell>
          <cell r="V1323">
            <v>480806</v>
          </cell>
          <cell r="W1323">
            <v>728011</v>
          </cell>
          <cell r="X1323">
            <v>967221</v>
          </cell>
          <cell r="Y1323">
            <v>1277989</v>
          </cell>
          <cell r="Z1323">
            <v>1555189</v>
          </cell>
          <cell r="AA1323">
            <v>1914237</v>
          </cell>
          <cell r="AB1323">
            <v>2337495</v>
          </cell>
          <cell r="AC1323">
            <v>2696357</v>
          </cell>
          <cell r="AD1323">
            <v>2989825</v>
          </cell>
          <cell r="AE1323">
            <v>3250845</v>
          </cell>
          <cell r="AF1323">
            <v>3590035</v>
          </cell>
        </row>
        <row r="1324">
          <cell r="A1324" t="str">
            <v>SOUTH COASTAL REGIONActual:Overhead Replace/Repair</v>
          </cell>
          <cell r="D1324" t="str">
            <v>Actual:</v>
          </cell>
          <cell r="E1324">
            <v>172728</v>
          </cell>
          <cell r="F1324">
            <v>143788</v>
          </cell>
          <cell r="G1324">
            <v>190565</v>
          </cell>
          <cell r="H1324">
            <v>164771</v>
          </cell>
          <cell r="I1324">
            <v>406034</v>
          </cell>
          <cell r="J1324">
            <v>340992</v>
          </cell>
          <cell r="K1324">
            <v>289827</v>
          </cell>
          <cell r="L1324">
            <v>432449</v>
          </cell>
          <cell r="M1324">
            <v>367725</v>
          </cell>
          <cell r="N1324">
            <v>651641</v>
          </cell>
          <cell r="O1324">
            <v>359296</v>
          </cell>
          <cell r="P1324">
            <v>0</v>
          </cell>
          <cell r="Q1324">
            <v>3519816</v>
          </cell>
          <cell r="R1324" t="str">
            <v>Projection:</v>
          </cell>
          <cell r="S1324">
            <v>3590035</v>
          </cell>
          <cell r="T1324" t="str">
            <v>Actual:</v>
          </cell>
          <cell r="U1324">
            <v>172728</v>
          </cell>
          <cell r="V1324">
            <v>316516</v>
          </cell>
          <cell r="W1324">
            <v>507081</v>
          </cell>
          <cell r="X1324">
            <v>671852</v>
          </cell>
          <cell r="Y1324">
            <v>1077886</v>
          </cell>
          <cell r="Z1324">
            <v>1418878</v>
          </cell>
          <cell r="AA1324">
            <v>1708705</v>
          </cell>
          <cell r="AB1324">
            <v>2141154</v>
          </cell>
          <cell r="AC1324">
            <v>2508879</v>
          </cell>
          <cell r="AD1324">
            <v>3160520</v>
          </cell>
          <cell r="AE1324">
            <v>3519816</v>
          </cell>
          <cell r="AF1324">
            <v>3519816</v>
          </cell>
        </row>
        <row r="1325">
          <cell r="A1325" t="str">
            <v>SOUTH COASTAL REGIONVariance: Fav/(Unfav)</v>
          </cell>
          <cell r="D1325" t="str">
            <v>Variance: Fav/(Unfav)</v>
          </cell>
          <cell r="E1325">
            <v>248300</v>
          </cell>
          <cell r="F1325">
            <v>232506</v>
          </cell>
          <cell r="G1325">
            <v>247205</v>
          </cell>
          <cell r="H1325">
            <v>239210</v>
          </cell>
          <cell r="I1325">
            <v>310768</v>
          </cell>
          <cell r="J1325">
            <v>277200</v>
          </cell>
          <cell r="K1325">
            <v>359048</v>
          </cell>
          <cell r="L1325">
            <v>423258</v>
          </cell>
          <cell r="M1325">
            <v>-109467</v>
          </cell>
          <cell r="N1325">
            <v>761797</v>
          </cell>
          <cell r="O1325">
            <v>261020</v>
          </cell>
          <cell r="P1325">
            <v>339190</v>
          </cell>
          <cell r="Q1325">
            <v>3590035</v>
          </cell>
          <cell r="R1325" t="str">
            <v>Variance: Fav/(Unfav)</v>
          </cell>
          <cell r="S1325">
            <v>0</v>
          </cell>
          <cell r="T1325" t="str">
            <v>Variance: Fav/(Unfav)</v>
          </cell>
          <cell r="U1325">
            <v>248300</v>
          </cell>
          <cell r="V1325">
            <v>480806</v>
          </cell>
          <cell r="W1325">
            <v>728011</v>
          </cell>
          <cell r="X1325">
            <v>967221</v>
          </cell>
          <cell r="Y1325">
            <v>1277989</v>
          </cell>
          <cell r="Z1325">
            <v>1555189</v>
          </cell>
          <cell r="AA1325">
            <v>1914237</v>
          </cell>
          <cell r="AB1325">
            <v>2337495</v>
          </cell>
          <cell r="AC1325">
            <v>2228028</v>
          </cell>
          <cell r="AD1325">
            <v>2989825</v>
          </cell>
          <cell r="AE1325">
            <v>3250845</v>
          </cell>
          <cell r="AF1325">
            <v>3590035</v>
          </cell>
        </row>
        <row r="1326">
          <cell r="A1326" t="str">
            <v>SOUTH COASTAL REGIONBudget:Underground Replace/Repair</v>
          </cell>
          <cell r="B1326" t="str">
            <v>SOUTH COASTAL REGION</v>
          </cell>
          <cell r="C1326" t="str">
            <v>Underground Replace/Repair</v>
          </cell>
          <cell r="D1326" t="str">
            <v>Budget:</v>
          </cell>
          <cell r="E1326">
            <v>59449</v>
          </cell>
          <cell r="F1326">
            <v>55268</v>
          </cell>
          <cell r="G1326">
            <v>58613</v>
          </cell>
          <cell r="H1326">
            <v>56616</v>
          </cell>
          <cell r="I1326">
            <v>119451</v>
          </cell>
          <cell r="J1326">
            <v>115494</v>
          </cell>
          <cell r="K1326">
            <v>136064</v>
          </cell>
          <cell r="L1326">
            <v>151201</v>
          </cell>
          <cell r="M1326">
            <v>86317</v>
          </cell>
          <cell r="N1326">
            <v>69639</v>
          </cell>
          <cell r="O1326">
            <v>61380</v>
          </cell>
          <cell r="P1326">
            <v>79752</v>
          </cell>
          <cell r="Q1326">
            <v>1049244</v>
          </cell>
          <cell r="R1326" t="str">
            <v>Budget:</v>
          </cell>
          <cell r="S1326">
            <v>1049241</v>
          </cell>
          <cell r="T1326" t="str">
            <v>Budget:</v>
          </cell>
          <cell r="U1326">
            <v>59449</v>
          </cell>
          <cell r="V1326">
            <v>114717</v>
          </cell>
          <cell r="W1326">
            <v>173330</v>
          </cell>
          <cell r="X1326">
            <v>229946</v>
          </cell>
          <cell r="Y1326">
            <v>349397</v>
          </cell>
          <cell r="Z1326">
            <v>464891</v>
          </cell>
          <cell r="AA1326">
            <v>600955</v>
          </cell>
          <cell r="AB1326">
            <v>752156</v>
          </cell>
          <cell r="AC1326">
            <v>838473</v>
          </cell>
          <cell r="AD1326">
            <v>908112</v>
          </cell>
          <cell r="AE1326">
            <v>969492</v>
          </cell>
          <cell r="AF1326">
            <v>1049244</v>
          </cell>
        </row>
        <row r="1327">
          <cell r="A1327" t="str">
            <v>SOUTH COASTAL REGIONActual:Underground Replace/Repair</v>
          </cell>
          <cell r="D1327" t="str">
            <v>Actual:</v>
          </cell>
          <cell r="E1327">
            <v>1430</v>
          </cell>
          <cell r="F1327">
            <v>7645</v>
          </cell>
          <cell r="G1327">
            <v>172617</v>
          </cell>
          <cell r="H1327">
            <v>196214</v>
          </cell>
          <cell r="I1327">
            <v>273354</v>
          </cell>
          <cell r="J1327">
            <v>207809</v>
          </cell>
          <cell r="K1327">
            <v>222022</v>
          </cell>
          <cell r="L1327">
            <v>373755</v>
          </cell>
          <cell r="M1327">
            <v>224422</v>
          </cell>
          <cell r="N1327">
            <v>302637</v>
          </cell>
          <cell r="O1327">
            <v>295123</v>
          </cell>
          <cell r="P1327">
            <v>366843</v>
          </cell>
          <cell r="Q1327">
            <v>2643871</v>
          </cell>
          <cell r="R1327" t="str">
            <v>Projection:</v>
          </cell>
          <cell r="S1327">
            <v>849241</v>
          </cell>
          <cell r="T1327" t="str">
            <v>Actual:</v>
          </cell>
          <cell r="U1327">
            <v>1430</v>
          </cell>
          <cell r="V1327">
            <v>9075</v>
          </cell>
          <cell r="W1327">
            <v>181692</v>
          </cell>
          <cell r="X1327">
            <v>377906</v>
          </cell>
          <cell r="Y1327">
            <v>651260</v>
          </cell>
          <cell r="Z1327">
            <v>859069</v>
          </cell>
          <cell r="AA1327">
            <v>1081091</v>
          </cell>
          <cell r="AB1327">
            <v>1454846</v>
          </cell>
          <cell r="AC1327">
            <v>1679268</v>
          </cell>
          <cell r="AD1327">
            <v>1981905</v>
          </cell>
          <cell r="AE1327">
            <v>2277028</v>
          </cell>
          <cell r="AF1327">
            <v>2643871</v>
          </cell>
        </row>
        <row r="1328">
          <cell r="A1328" t="str">
            <v>SOUTH COASTAL REGIONVariance: Fav/(Unfav)</v>
          </cell>
          <cell r="D1328" t="str">
            <v>Variance: Fav/(Unfav)</v>
          </cell>
          <cell r="E1328">
            <v>59449</v>
          </cell>
          <cell r="F1328">
            <v>55268</v>
          </cell>
          <cell r="G1328">
            <v>58613</v>
          </cell>
          <cell r="H1328">
            <v>56616</v>
          </cell>
          <cell r="I1328">
            <v>119451</v>
          </cell>
          <cell r="J1328">
            <v>115494</v>
          </cell>
          <cell r="K1328">
            <v>136064</v>
          </cell>
          <cell r="L1328">
            <v>151201</v>
          </cell>
          <cell r="M1328">
            <v>86317</v>
          </cell>
          <cell r="N1328">
            <v>69639</v>
          </cell>
          <cell r="O1328">
            <v>61380</v>
          </cell>
          <cell r="P1328">
            <v>79752</v>
          </cell>
          <cell r="Q1328">
            <v>1049244</v>
          </cell>
          <cell r="R1328" t="str">
            <v>Variance: Fav/(Unfav)</v>
          </cell>
          <cell r="S1328">
            <v>200000</v>
          </cell>
          <cell r="T1328" t="str">
            <v>Variance: Fav/(Unfav)</v>
          </cell>
          <cell r="U1328">
            <v>59449</v>
          </cell>
          <cell r="V1328">
            <v>114717</v>
          </cell>
          <cell r="W1328">
            <v>173330</v>
          </cell>
          <cell r="X1328">
            <v>229946</v>
          </cell>
          <cell r="Y1328">
            <v>349397</v>
          </cell>
          <cell r="Z1328">
            <v>464891</v>
          </cell>
          <cell r="AA1328">
            <v>600955</v>
          </cell>
          <cell r="AB1328">
            <v>752156</v>
          </cell>
          <cell r="AC1328">
            <v>838473</v>
          </cell>
          <cell r="AD1328">
            <v>908112</v>
          </cell>
          <cell r="AE1328">
            <v>969492</v>
          </cell>
          <cell r="AF1328">
            <v>1049244</v>
          </cell>
        </row>
        <row r="1329">
          <cell r="A1329" t="str">
            <v>SOUTH COASTAL REGIONBudget:Streetlight Maintenance</v>
          </cell>
          <cell r="B1329" t="str">
            <v>SOUTH COASTAL REGION</v>
          </cell>
          <cell r="C1329" t="str">
            <v>Streetlight Maintenance</v>
          </cell>
          <cell r="D1329" t="str">
            <v>Budget: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400000</v>
          </cell>
          <cell r="J1329">
            <v>200000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600000</v>
          </cell>
          <cell r="R1329" t="str">
            <v>Budget:</v>
          </cell>
          <cell r="S1329">
            <v>600000</v>
          </cell>
          <cell r="T1329" t="str">
            <v>Budget: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400000</v>
          </cell>
          <cell r="Z1329">
            <v>600000</v>
          </cell>
          <cell r="AA1329">
            <v>600000</v>
          </cell>
          <cell r="AB1329">
            <v>600000</v>
          </cell>
          <cell r="AC1329">
            <v>600000</v>
          </cell>
          <cell r="AD1329">
            <v>600000</v>
          </cell>
          <cell r="AE1329">
            <v>600000</v>
          </cell>
          <cell r="AF1329">
            <v>600000</v>
          </cell>
        </row>
        <row r="1330">
          <cell r="A1330" t="str">
            <v>SOUTH COASTAL REGIONActual:Streetlight Maintenance</v>
          </cell>
          <cell r="D1330" t="str">
            <v>Actual:</v>
          </cell>
          <cell r="E1330">
            <v>0</v>
          </cell>
          <cell r="F1330">
            <v>0</v>
          </cell>
          <cell r="G1330">
            <v>0</v>
          </cell>
          <cell r="H1330">
            <v>47964</v>
          </cell>
          <cell r="I1330">
            <v>374298</v>
          </cell>
          <cell r="J1330">
            <v>86634</v>
          </cell>
          <cell r="K1330">
            <v>34526</v>
          </cell>
          <cell r="L1330">
            <v>54541</v>
          </cell>
          <cell r="M1330">
            <v>38447</v>
          </cell>
          <cell r="N1330">
            <v>82243</v>
          </cell>
          <cell r="O1330">
            <v>86313</v>
          </cell>
          <cell r="P1330">
            <v>153681</v>
          </cell>
          <cell r="Q1330">
            <v>958647</v>
          </cell>
          <cell r="R1330" t="str">
            <v>Projection:</v>
          </cell>
          <cell r="S1330">
            <v>0</v>
          </cell>
          <cell r="T1330" t="str">
            <v>Actual:</v>
          </cell>
          <cell r="U1330">
            <v>0</v>
          </cell>
          <cell r="V1330">
            <v>0</v>
          </cell>
          <cell r="W1330">
            <v>0</v>
          </cell>
          <cell r="X1330">
            <v>47964</v>
          </cell>
          <cell r="Y1330">
            <v>422262</v>
          </cell>
          <cell r="Z1330">
            <v>508896</v>
          </cell>
          <cell r="AA1330">
            <v>543422</v>
          </cell>
          <cell r="AB1330">
            <v>597963</v>
          </cell>
          <cell r="AC1330">
            <v>636410</v>
          </cell>
          <cell r="AD1330">
            <v>718653</v>
          </cell>
          <cell r="AE1330">
            <v>804966</v>
          </cell>
          <cell r="AF1330">
            <v>958647</v>
          </cell>
        </row>
        <row r="1331">
          <cell r="A1331" t="str">
            <v>SOUTH COASTAL REGIONVariance: Fav/(Unfav)</v>
          </cell>
          <cell r="D1331" t="str">
            <v>Variance: Fav/(Unfav)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400000</v>
          </cell>
          <cell r="J1331">
            <v>200000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600000</v>
          </cell>
          <cell r="R1331" t="str">
            <v>Variance: Fav/(Unfav)</v>
          </cell>
          <cell r="S1331">
            <v>600000</v>
          </cell>
          <cell r="T1331" t="str">
            <v>Variance: Fav/(Unfav)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400000</v>
          </cell>
          <cell r="Z1331">
            <v>600000</v>
          </cell>
          <cell r="AA1331">
            <v>600000</v>
          </cell>
          <cell r="AB1331">
            <v>600000</v>
          </cell>
          <cell r="AC1331">
            <v>600000</v>
          </cell>
          <cell r="AD1331">
            <v>600000</v>
          </cell>
          <cell r="AE1331">
            <v>600000</v>
          </cell>
          <cell r="AF1331">
            <v>600000</v>
          </cell>
        </row>
        <row r="1332">
          <cell r="A1332" t="str">
            <v>SOUTH COASTAL REGIONBudget:Other</v>
          </cell>
          <cell r="B1332" t="str">
            <v>SOUTH COASTAL REGION</v>
          </cell>
          <cell r="C1332" t="str">
            <v>Other</v>
          </cell>
          <cell r="D1332" t="str">
            <v>Budget:</v>
          </cell>
          <cell r="E1332">
            <v>571230</v>
          </cell>
          <cell r="F1332">
            <v>579082</v>
          </cell>
          <cell r="G1332">
            <v>612815</v>
          </cell>
          <cell r="H1332">
            <v>609970</v>
          </cell>
          <cell r="I1332">
            <v>1435861</v>
          </cell>
          <cell r="J1332">
            <v>1342966</v>
          </cell>
          <cell r="K1332">
            <v>916101</v>
          </cell>
          <cell r="L1332">
            <v>1059525</v>
          </cell>
          <cell r="M1332">
            <v>869556</v>
          </cell>
          <cell r="N1332">
            <v>855255</v>
          </cell>
          <cell r="O1332">
            <v>847952</v>
          </cell>
          <cell r="P1332">
            <v>1041706</v>
          </cell>
          <cell r="Q1332">
            <v>10742019</v>
          </cell>
          <cell r="R1332" t="str">
            <v>Budget:</v>
          </cell>
          <cell r="S1332">
            <v>10742020</v>
          </cell>
          <cell r="T1332" t="str">
            <v>Budget:</v>
          </cell>
          <cell r="U1332">
            <v>571230</v>
          </cell>
          <cell r="V1332">
            <v>1150312</v>
          </cell>
          <cell r="W1332">
            <v>1763127</v>
          </cell>
          <cell r="X1332">
            <v>2373097</v>
          </cell>
          <cell r="Y1332">
            <v>3808958</v>
          </cell>
          <cell r="Z1332">
            <v>5151924</v>
          </cell>
          <cell r="AA1332">
            <v>6068025</v>
          </cell>
          <cell r="AB1332">
            <v>7127550</v>
          </cell>
          <cell r="AC1332">
            <v>7997106</v>
          </cell>
          <cell r="AD1332">
            <v>8852361</v>
          </cell>
          <cell r="AE1332">
            <v>9700313</v>
          </cell>
          <cell r="AF1332">
            <v>10742019</v>
          </cell>
        </row>
        <row r="1333">
          <cell r="A1333" t="str">
            <v>SOUTH COASTAL REGIONActual:Other</v>
          </cell>
          <cell r="D1333" t="str">
            <v>Actual:</v>
          </cell>
          <cell r="E1333">
            <v>712659</v>
          </cell>
          <cell r="F1333">
            <v>1006773</v>
          </cell>
          <cell r="G1333">
            <v>-92470</v>
          </cell>
          <cell r="H1333">
            <v>313882</v>
          </cell>
          <cell r="I1333">
            <v>571496</v>
          </cell>
          <cell r="J1333">
            <v>-458893</v>
          </cell>
          <cell r="K1333">
            <v>201905</v>
          </cell>
          <cell r="L1333">
            <v>373068</v>
          </cell>
          <cell r="M1333">
            <v>235953</v>
          </cell>
          <cell r="N1333">
            <v>381431</v>
          </cell>
          <cell r="O1333">
            <v>345925</v>
          </cell>
          <cell r="P1333">
            <v>396203</v>
          </cell>
          <cell r="Q1333">
            <v>3987932</v>
          </cell>
          <cell r="R1333" t="str">
            <v>Projection:</v>
          </cell>
          <cell r="S1333">
            <v>9542020</v>
          </cell>
          <cell r="T1333" t="str">
            <v>Actual:</v>
          </cell>
          <cell r="U1333">
            <v>712659</v>
          </cell>
          <cell r="V1333">
            <v>1719432</v>
          </cell>
          <cell r="W1333">
            <v>1626962</v>
          </cell>
          <cell r="X1333">
            <v>1940844</v>
          </cell>
          <cell r="Y1333">
            <v>2512340</v>
          </cell>
          <cell r="Z1333">
            <v>2053447</v>
          </cell>
          <cell r="AA1333">
            <v>2255352</v>
          </cell>
          <cell r="AB1333">
            <v>2628420</v>
          </cell>
          <cell r="AC1333">
            <v>2864373</v>
          </cell>
          <cell r="AD1333">
            <v>3245804</v>
          </cell>
          <cell r="AE1333">
            <v>3591729</v>
          </cell>
          <cell r="AF1333">
            <v>3987932</v>
          </cell>
        </row>
        <row r="1334">
          <cell r="A1334" t="str">
            <v>SOUTH COASTAL REGIONVariance: Fav/(Unfav)</v>
          </cell>
          <cell r="D1334" t="str">
            <v>Variance: Fav/(Unfav)</v>
          </cell>
          <cell r="E1334">
            <v>60820</v>
          </cell>
          <cell r="F1334">
            <v>579082</v>
          </cell>
          <cell r="G1334">
            <v>549124</v>
          </cell>
          <cell r="H1334">
            <v>574543</v>
          </cell>
          <cell r="I1334">
            <v>1426527</v>
          </cell>
          <cell r="J1334">
            <v>1332405</v>
          </cell>
          <cell r="K1334">
            <v>916101</v>
          </cell>
          <cell r="L1334">
            <v>1057029</v>
          </cell>
          <cell r="M1334">
            <v>856094</v>
          </cell>
          <cell r="N1334">
            <v>846057</v>
          </cell>
          <cell r="O1334">
            <v>845914</v>
          </cell>
          <cell r="P1334">
            <v>1041706</v>
          </cell>
          <cell r="Q1334">
            <v>10085402</v>
          </cell>
          <cell r="R1334" t="str">
            <v>Variance: Fav/(Unfav)</v>
          </cell>
          <cell r="S1334">
            <v>1200000</v>
          </cell>
          <cell r="T1334" t="str">
            <v>Variance: Fav/(Unfav)</v>
          </cell>
          <cell r="U1334">
            <v>60820</v>
          </cell>
          <cell r="V1334">
            <v>639902</v>
          </cell>
          <cell r="W1334">
            <v>1189026</v>
          </cell>
          <cell r="X1334">
            <v>1763569</v>
          </cell>
          <cell r="Y1334">
            <v>3190096</v>
          </cell>
          <cell r="Z1334">
            <v>4522501</v>
          </cell>
          <cell r="AA1334">
            <v>5438602</v>
          </cell>
          <cell r="AB1334">
            <v>6495631</v>
          </cell>
          <cell r="AC1334">
            <v>7351725</v>
          </cell>
          <cell r="AD1334">
            <v>8197782</v>
          </cell>
          <cell r="AE1334">
            <v>9043696</v>
          </cell>
          <cell r="AF1334">
            <v>10085402</v>
          </cell>
        </row>
        <row r="1335">
          <cell r="A1335" t="str">
            <v>SOUTH COASTAL REGIONBudget:Burdens - Payroll &amp; Materials</v>
          </cell>
          <cell r="B1335" t="str">
            <v>SOUTH COASTAL REGION</v>
          </cell>
          <cell r="C1335" t="str">
            <v>Burdens - Payroll &amp; Materials</v>
          </cell>
          <cell r="D1335" t="str">
            <v>Budget:</v>
          </cell>
          <cell r="E1335">
            <v>378903</v>
          </cell>
          <cell r="F1335">
            <v>376539</v>
          </cell>
          <cell r="G1335">
            <v>378276</v>
          </cell>
          <cell r="H1335">
            <v>380802</v>
          </cell>
          <cell r="I1335">
            <v>379435</v>
          </cell>
          <cell r="J1335">
            <v>384420</v>
          </cell>
          <cell r="K1335">
            <v>424119</v>
          </cell>
          <cell r="L1335">
            <v>594629</v>
          </cell>
          <cell r="M1335">
            <v>424710</v>
          </cell>
          <cell r="N1335">
            <v>415430</v>
          </cell>
          <cell r="O1335">
            <v>410804</v>
          </cell>
          <cell r="P1335">
            <v>582992</v>
          </cell>
          <cell r="Q1335">
            <v>5131059</v>
          </cell>
          <cell r="R1335" t="str">
            <v>Budget:</v>
          </cell>
          <cell r="S1335">
            <v>5131059</v>
          </cell>
          <cell r="T1335" t="str">
            <v>Budget:</v>
          </cell>
          <cell r="U1335">
            <v>378903</v>
          </cell>
          <cell r="V1335">
            <v>755442</v>
          </cell>
          <cell r="W1335">
            <v>1133718</v>
          </cell>
          <cell r="X1335">
            <v>1514520</v>
          </cell>
          <cell r="Y1335">
            <v>1893955</v>
          </cell>
          <cell r="Z1335">
            <v>2278375</v>
          </cell>
          <cell r="AA1335">
            <v>2702494</v>
          </cell>
          <cell r="AB1335">
            <v>3297123</v>
          </cell>
          <cell r="AC1335">
            <v>3721833</v>
          </cell>
          <cell r="AD1335">
            <v>4137263</v>
          </cell>
          <cell r="AE1335">
            <v>4548067</v>
          </cell>
          <cell r="AF1335">
            <v>5131059</v>
          </cell>
        </row>
        <row r="1336">
          <cell r="A1336" t="str">
            <v>SOUTH COASTAL REGIONActual:Burdens - Payroll &amp; Materials</v>
          </cell>
          <cell r="D1336" t="str">
            <v>Actual:</v>
          </cell>
          <cell r="E1336">
            <v>216381</v>
          </cell>
          <cell r="F1336">
            <v>223824</v>
          </cell>
          <cell r="G1336">
            <v>274445</v>
          </cell>
          <cell r="H1336">
            <v>310413</v>
          </cell>
          <cell r="I1336">
            <v>518002</v>
          </cell>
          <cell r="J1336">
            <v>353278</v>
          </cell>
          <cell r="K1336">
            <v>314166</v>
          </cell>
          <cell r="L1336">
            <v>563769</v>
          </cell>
          <cell r="M1336">
            <v>385342</v>
          </cell>
          <cell r="N1336">
            <v>496697</v>
          </cell>
          <cell r="O1336">
            <v>388223</v>
          </cell>
          <cell r="P1336">
            <v>480061</v>
          </cell>
          <cell r="Q1336">
            <v>4524601</v>
          </cell>
          <cell r="R1336" t="str">
            <v>Projection:</v>
          </cell>
          <cell r="S1336">
            <v>5131059</v>
          </cell>
          <cell r="T1336" t="str">
            <v>Actual:</v>
          </cell>
          <cell r="U1336">
            <v>216381</v>
          </cell>
          <cell r="V1336">
            <v>440205</v>
          </cell>
          <cell r="W1336">
            <v>714650</v>
          </cell>
          <cell r="X1336">
            <v>1025063</v>
          </cell>
          <cell r="Y1336">
            <v>1543065</v>
          </cell>
          <cell r="Z1336">
            <v>1896343</v>
          </cell>
          <cell r="AA1336">
            <v>2210509</v>
          </cell>
          <cell r="AB1336">
            <v>2774278</v>
          </cell>
          <cell r="AC1336">
            <v>3159620</v>
          </cell>
          <cell r="AD1336">
            <v>3656317</v>
          </cell>
          <cell r="AE1336">
            <v>4044540</v>
          </cell>
          <cell r="AF1336">
            <v>4524601</v>
          </cell>
        </row>
        <row r="1337">
          <cell r="A1337" t="str">
            <v>SOUTH COASTAL REGIONVariance: Fav/(Unfav)</v>
          </cell>
          <cell r="D1337" t="str">
            <v>Variance: Fav/(Unfav)</v>
          </cell>
          <cell r="E1337">
            <v>378903</v>
          </cell>
          <cell r="F1337">
            <v>376539</v>
          </cell>
          <cell r="G1337">
            <v>378276</v>
          </cell>
          <cell r="H1337">
            <v>378822</v>
          </cell>
          <cell r="I1337">
            <v>378855</v>
          </cell>
          <cell r="J1337">
            <v>381154</v>
          </cell>
          <cell r="K1337">
            <v>424119</v>
          </cell>
          <cell r="L1337">
            <v>594328</v>
          </cell>
          <cell r="M1337">
            <v>265153</v>
          </cell>
          <cell r="N1337">
            <v>572336</v>
          </cell>
          <cell r="O1337">
            <v>410804</v>
          </cell>
          <cell r="P1337">
            <v>582992</v>
          </cell>
          <cell r="Q1337">
            <v>5122281</v>
          </cell>
          <cell r="R1337" t="str">
            <v>Variance: Fav/(Unfav)</v>
          </cell>
          <cell r="S1337">
            <v>0</v>
          </cell>
          <cell r="T1337" t="str">
            <v>Variance: Fav/(Unfav)</v>
          </cell>
          <cell r="U1337">
            <v>378903</v>
          </cell>
          <cell r="V1337">
            <v>755442</v>
          </cell>
          <cell r="W1337">
            <v>1133718</v>
          </cell>
          <cell r="X1337">
            <v>1512540</v>
          </cell>
          <cell r="Y1337">
            <v>1891395</v>
          </cell>
          <cell r="Z1337">
            <v>2272549</v>
          </cell>
          <cell r="AA1337">
            <v>2696668</v>
          </cell>
          <cell r="AB1337">
            <v>3290996</v>
          </cell>
          <cell r="AC1337">
            <v>3556149</v>
          </cell>
          <cell r="AD1337">
            <v>4128485</v>
          </cell>
          <cell r="AE1337">
            <v>4539289</v>
          </cell>
          <cell r="AF1337">
            <v>5122281</v>
          </cell>
        </row>
        <row r="1338">
          <cell r="A1338" t="str">
            <v>SOUTH COASTAL REGIONBudget:Indirects</v>
          </cell>
          <cell r="B1338" t="str">
            <v>SOUTH COASTAL REGION</v>
          </cell>
          <cell r="C1338" t="str">
            <v>Indirects</v>
          </cell>
          <cell r="D1338" t="str">
            <v>Budget:</v>
          </cell>
          <cell r="E1338">
            <v>138945</v>
          </cell>
          <cell r="F1338">
            <v>141300</v>
          </cell>
          <cell r="G1338">
            <v>148163</v>
          </cell>
          <cell r="H1338">
            <v>151581</v>
          </cell>
          <cell r="I1338">
            <v>145786</v>
          </cell>
          <cell r="J1338">
            <v>152486</v>
          </cell>
          <cell r="K1338">
            <v>172589</v>
          </cell>
          <cell r="L1338">
            <v>242338</v>
          </cell>
          <cell r="M1338">
            <v>169210</v>
          </cell>
          <cell r="N1338">
            <v>201618</v>
          </cell>
          <cell r="O1338">
            <v>170665</v>
          </cell>
          <cell r="P1338">
            <v>248185</v>
          </cell>
          <cell r="Q1338">
            <v>2082866</v>
          </cell>
          <cell r="R1338" t="str">
            <v>Budget:</v>
          </cell>
          <cell r="S1338">
            <v>1000000</v>
          </cell>
          <cell r="T1338" t="str">
            <v>Budget:</v>
          </cell>
          <cell r="U1338">
            <v>138945</v>
          </cell>
          <cell r="V1338">
            <v>280245</v>
          </cell>
          <cell r="W1338">
            <v>428408</v>
          </cell>
          <cell r="X1338">
            <v>579989</v>
          </cell>
          <cell r="Y1338">
            <v>725775</v>
          </cell>
          <cell r="Z1338">
            <v>878261</v>
          </cell>
          <cell r="AA1338">
            <v>1050850</v>
          </cell>
          <cell r="AB1338">
            <v>1293188</v>
          </cell>
          <cell r="AC1338">
            <v>1462398</v>
          </cell>
          <cell r="AD1338">
            <v>1664016</v>
          </cell>
          <cell r="AE1338">
            <v>1834681</v>
          </cell>
          <cell r="AF1338">
            <v>2082866</v>
          </cell>
        </row>
        <row r="1339">
          <cell r="A1339" t="str">
            <v>SOUTH COASTAL REGIONActual:Indirects</v>
          </cell>
          <cell r="D1339" t="str">
            <v>Actual:</v>
          </cell>
          <cell r="E1339">
            <v>186515</v>
          </cell>
          <cell r="F1339">
            <v>216336</v>
          </cell>
          <cell r="G1339">
            <v>364839</v>
          </cell>
          <cell r="H1339">
            <v>327888</v>
          </cell>
          <cell r="I1339">
            <v>286769</v>
          </cell>
          <cell r="J1339">
            <v>338883</v>
          </cell>
          <cell r="K1339">
            <v>271132</v>
          </cell>
          <cell r="L1339">
            <v>386845</v>
          </cell>
          <cell r="M1339">
            <v>291968</v>
          </cell>
          <cell r="N1339">
            <v>275008</v>
          </cell>
          <cell r="O1339">
            <v>337396</v>
          </cell>
          <cell r="P1339">
            <v>297142</v>
          </cell>
          <cell r="Q1339">
            <v>3580721</v>
          </cell>
          <cell r="R1339" t="str">
            <v>Projection:</v>
          </cell>
          <cell r="S1339">
            <v>0</v>
          </cell>
          <cell r="T1339" t="str">
            <v>Actual:</v>
          </cell>
          <cell r="U1339">
            <v>186515</v>
          </cell>
          <cell r="V1339">
            <v>402851</v>
          </cell>
          <cell r="W1339">
            <v>767690</v>
          </cell>
          <cell r="X1339">
            <v>1095578</v>
          </cell>
          <cell r="Y1339">
            <v>1382347</v>
          </cell>
          <cell r="Z1339">
            <v>1721230</v>
          </cell>
          <cell r="AA1339">
            <v>1992362</v>
          </cell>
          <cell r="AB1339">
            <v>2379207</v>
          </cell>
          <cell r="AC1339">
            <v>2671175</v>
          </cell>
          <cell r="AD1339">
            <v>2946183</v>
          </cell>
          <cell r="AE1339">
            <v>3283579</v>
          </cell>
          <cell r="AF1339">
            <v>3580721</v>
          </cell>
        </row>
        <row r="1340">
          <cell r="A1340" t="str">
            <v>SOUTH COASTAL REGIONVariance: Fav/(Unfav)</v>
          </cell>
          <cell r="D1340" t="str">
            <v>Variance: Fav/(Unfav)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200000</v>
          </cell>
          <cell r="K1340">
            <v>135000</v>
          </cell>
          <cell r="L1340">
            <v>135000</v>
          </cell>
          <cell r="M1340">
            <v>135000</v>
          </cell>
          <cell r="N1340">
            <v>135000</v>
          </cell>
          <cell r="O1340">
            <v>135000</v>
          </cell>
          <cell r="P1340">
            <v>125000</v>
          </cell>
          <cell r="Q1340">
            <v>1000000</v>
          </cell>
          <cell r="R1340" t="str">
            <v>Variance: Fav/(Unfav)</v>
          </cell>
          <cell r="S1340">
            <v>1000000</v>
          </cell>
          <cell r="T1340" t="str">
            <v>Variance: Fav/(Unfav)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200000</v>
          </cell>
          <cell r="AA1340">
            <v>335000</v>
          </cell>
          <cell r="AB1340">
            <v>470000</v>
          </cell>
          <cell r="AC1340">
            <v>605000</v>
          </cell>
          <cell r="AD1340">
            <v>740000</v>
          </cell>
          <cell r="AE1340">
            <v>875000</v>
          </cell>
          <cell r="AF1340">
            <v>1000000</v>
          </cell>
        </row>
        <row r="1341">
          <cell r="D1341" t="str">
            <v>Budget:</v>
          </cell>
          <cell r="E1341">
            <v>1523841</v>
          </cell>
          <cell r="F1341">
            <v>1519989</v>
          </cell>
          <cell r="G1341">
            <v>1607976</v>
          </cell>
          <cell r="H1341">
            <v>1593726</v>
          </cell>
          <cell r="I1341">
            <v>4050079</v>
          </cell>
          <cell r="J1341">
            <v>2999881</v>
          </cell>
          <cell r="K1341">
            <v>2536028</v>
          </cell>
          <cell r="L1341">
            <v>2993452</v>
          </cell>
          <cell r="M1341">
            <v>2376016</v>
          </cell>
          <cell r="N1341">
            <v>2263968</v>
          </cell>
          <cell r="O1341">
            <v>2208122</v>
          </cell>
          <cell r="P1341">
            <v>2790669</v>
          </cell>
          <cell r="Q1341">
            <v>28463747</v>
          </cell>
          <cell r="S1341">
            <v>28463746</v>
          </cell>
          <cell r="U1341">
            <v>1523841</v>
          </cell>
          <cell r="V1341">
            <v>3043830</v>
          </cell>
          <cell r="W1341">
            <v>4651806</v>
          </cell>
          <cell r="X1341">
            <v>6245532</v>
          </cell>
          <cell r="Y1341">
            <v>10295611</v>
          </cell>
          <cell r="Z1341">
            <v>13295492</v>
          </cell>
          <cell r="AA1341">
            <v>15831520</v>
          </cell>
          <cell r="AB1341">
            <v>18824972</v>
          </cell>
          <cell r="AC1341">
            <v>21200988</v>
          </cell>
          <cell r="AD1341">
            <v>23464956</v>
          </cell>
          <cell r="AE1341">
            <v>25673078</v>
          </cell>
          <cell r="AF1341">
            <v>28463747</v>
          </cell>
        </row>
        <row r="1342">
          <cell r="D1342" t="str">
            <v>Actual:</v>
          </cell>
          <cell r="E1342">
            <v>510410</v>
          </cell>
          <cell r="F1342">
            <v>0</v>
          </cell>
          <cell r="G1342">
            <v>63691</v>
          </cell>
          <cell r="H1342">
            <v>37407</v>
          </cell>
          <cell r="I1342">
            <v>9914</v>
          </cell>
          <cell r="J1342">
            <v>13826</v>
          </cell>
          <cell r="K1342">
            <v>0</v>
          </cell>
          <cell r="L1342">
            <v>2797</v>
          </cell>
          <cell r="M1342">
            <v>641348</v>
          </cell>
          <cell r="N1342">
            <v>-616038</v>
          </cell>
          <cell r="O1342">
            <v>2038</v>
          </cell>
          <cell r="P1342">
            <v>0</v>
          </cell>
          <cell r="Q1342">
            <v>665393</v>
          </cell>
          <cell r="U1342">
            <v>510410</v>
          </cell>
          <cell r="V1342">
            <v>510410</v>
          </cell>
          <cell r="W1342">
            <v>574101</v>
          </cell>
          <cell r="X1342">
            <v>611508</v>
          </cell>
          <cell r="Y1342">
            <v>621422</v>
          </cell>
          <cell r="Z1342">
            <v>635248</v>
          </cell>
          <cell r="AA1342">
            <v>635248</v>
          </cell>
          <cell r="AB1342">
            <v>638045</v>
          </cell>
          <cell r="AC1342">
            <v>1279393</v>
          </cell>
          <cell r="AD1342">
            <v>663355</v>
          </cell>
          <cell r="AE1342">
            <v>665393</v>
          </cell>
          <cell r="AF1342">
            <v>665393</v>
          </cell>
        </row>
        <row r="1343">
          <cell r="D1343" t="str">
            <v>Variance: Fav/(Unfav)</v>
          </cell>
          <cell r="E1343">
            <v>1013431</v>
          </cell>
          <cell r="F1343">
            <v>1519989</v>
          </cell>
          <cell r="G1343">
            <v>1544285</v>
          </cell>
          <cell r="H1343">
            <v>1556319</v>
          </cell>
          <cell r="I1343">
            <v>4040165</v>
          </cell>
          <cell r="J1343">
            <v>2986055</v>
          </cell>
          <cell r="K1343">
            <v>2536028</v>
          </cell>
          <cell r="L1343">
            <v>2990655</v>
          </cell>
          <cell r="M1343">
            <v>1734668</v>
          </cell>
          <cell r="N1343">
            <v>2880005</v>
          </cell>
          <cell r="O1343">
            <v>2206084</v>
          </cell>
          <cell r="P1343">
            <v>2790669</v>
          </cell>
          <cell r="Q1343">
            <v>27798353</v>
          </cell>
          <cell r="S1343" t="str">
            <v xml:space="preserve"> </v>
          </cell>
          <cell r="U1343">
            <v>1013431</v>
          </cell>
          <cell r="V1343">
            <v>2533420</v>
          </cell>
          <cell r="W1343">
            <v>4077705</v>
          </cell>
          <cell r="X1343">
            <v>5634024</v>
          </cell>
          <cell r="Y1343">
            <v>9674189</v>
          </cell>
          <cell r="Z1343">
            <v>12660244</v>
          </cell>
          <cell r="AA1343">
            <v>15196272</v>
          </cell>
          <cell r="AB1343">
            <v>18186927</v>
          </cell>
          <cell r="AC1343">
            <v>19921595</v>
          </cell>
          <cell r="AD1343">
            <v>22801600</v>
          </cell>
          <cell r="AE1343">
            <v>25007684</v>
          </cell>
          <cell r="AF1343">
            <v>27798353</v>
          </cell>
        </row>
        <row r="1344">
          <cell r="Q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NORTH CENTRAL REGIONBudget:New Service Construction</v>
          </cell>
          <cell r="B1345" t="str">
            <v>NORTH CENTRAL REGION</v>
          </cell>
          <cell r="C1345" t="str">
            <v>New Service Construction</v>
          </cell>
          <cell r="D1345" t="str">
            <v>Budget:</v>
          </cell>
          <cell r="E1345">
            <v>456063</v>
          </cell>
          <cell r="F1345">
            <v>462391</v>
          </cell>
          <cell r="G1345">
            <v>523049</v>
          </cell>
          <cell r="H1345">
            <v>550920</v>
          </cell>
          <cell r="I1345">
            <v>1117325</v>
          </cell>
          <cell r="J1345">
            <v>622270</v>
          </cell>
          <cell r="K1345">
            <v>706724</v>
          </cell>
          <cell r="L1345">
            <v>880094</v>
          </cell>
          <cell r="M1345">
            <v>737144</v>
          </cell>
          <cell r="N1345">
            <v>623361</v>
          </cell>
          <cell r="O1345">
            <v>639278</v>
          </cell>
          <cell r="P1345">
            <v>879593</v>
          </cell>
          <cell r="Q1345">
            <v>8198212</v>
          </cell>
          <cell r="R1345" t="str">
            <v>Budget:</v>
          </cell>
          <cell r="S1345">
            <v>0</v>
          </cell>
          <cell r="T1345" t="str">
            <v>Budget:</v>
          </cell>
          <cell r="U1345">
            <v>456063</v>
          </cell>
          <cell r="V1345">
            <v>918454</v>
          </cell>
          <cell r="W1345">
            <v>1441503</v>
          </cell>
          <cell r="X1345">
            <v>1992423</v>
          </cell>
          <cell r="Y1345">
            <v>3109748</v>
          </cell>
          <cell r="Z1345">
            <v>3732018</v>
          </cell>
          <cell r="AA1345">
            <v>4438742</v>
          </cell>
          <cell r="AB1345">
            <v>5318836</v>
          </cell>
          <cell r="AC1345">
            <v>6055980</v>
          </cell>
          <cell r="AD1345">
            <v>6679341</v>
          </cell>
          <cell r="AE1345">
            <v>7318619</v>
          </cell>
          <cell r="AF1345">
            <v>8198212</v>
          </cell>
        </row>
        <row r="1346">
          <cell r="A1346" t="str">
            <v>NORTH CENTRAL REGIONActual:New Service Construction</v>
          </cell>
          <cell r="D1346" t="str">
            <v>Actual:</v>
          </cell>
          <cell r="E1346">
            <v>-65459</v>
          </cell>
          <cell r="F1346">
            <v>372167</v>
          </cell>
          <cell r="G1346">
            <v>387017</v>
          </cell>
          <cell r="H1346">
            <v>2000326</v>
          </cell>
          <cell r="I1346">
            <v>351444</v>
          </cell>
          <cell r="J1346">
            <v>-59031</v>
          </cell>
          <cell r="K1346">
            <v>538898</v>
          </cell>
          <cell r="L1346">
            <v>815362</v>
          </cell>
          <cell r="M1346">
            <v>211255</v>
          </cell>
          <cell r="N1346">
            <v>162607</v>
          </cell>
          <cell r="O1346">
            <v>909146</v>
          </cell>
          <cell r="P1346">
            <v>299373</v>
          </cell>
          <cell r="Q1346">
            <v>5923105</v>
          </cell>
          <cell r="R1346" t="str">
            <v>Projection:</v>
          </cell>
          <cell r="S1346">
            <v>0</v>
          </cell>
          <cell r="T1346" t="str">
            <v>Actual:</v>
          </cell>
          <cell r="U1346">
            <v>-65459</v>
          </cell>
          <cell r="V1346">
            <v>306708</v>
          </cell>
          <cell r="W1346">
            <v>693725</v>
          </cell>
          <cell r="X1346">
            <v>2694051</v>
          </cell>
          <cell r="Y1346">
            <v>3045495</v>
          </cell>
          <cell r="Z1346">
            <v>2986464</v>
          </cell>
          <cell r="AA1346">
            <v>3525362</v>
          </cell>
          <cell r="AB1346">
            <v>4340724</v>
          </cell>
          <cell r="AC1346">
            <v>4551979</v>
          </cell>
          <cell r="AD1346">
            <v>4714586</v>
          </cell>
          <cell r="AE1346">
            <v>5623732</v>
          </cell>
          <cell r="AF1346">
            <v>5923105</v>
          </cell>
        </row>
        <row r="1347">
          <cell r="A1347" t="str">
            <v>NORTH CENTRAL REGIONVariance: Fav/(Unfav)</v>
          </cell>
          <cell r="D1347" t="str">
            <v>Variance: Fav/(Unfav)</v>
          </cell>
          <cell r="E1347">
            <v>65459</v>
          </cell>
          <cell r="F1347">
            <v>-372167</v>
          </cell>
          <cell r="G1347">
            <v>-387017</v>
          </cell>
          <cell r="H1347">
            <v>-2000326</v>
          </cell>
          <cell r="I1347">
            <v>-351444</v>
          </cell>
          <cell r="J1347">
            <v>59031</v>
          </cell>
          <cell r="K1347">
            <v>-538898</v>
          </cell>
          <cell r="L1347">
            <v>-815362</v>
          </cell>
          <cell r="M1347">
            <v>-211255</v>
          </cell>
          <cell r="N1347">
            <v>-162607</v>
          </cell>
          <cell r="O1347">
            <v>-909146</v>
          </cell>
          <cell r="P1347">
            <v>-299373</v>
          </cell>
          <cell r="Q1347">
            <v>-5923105</v>
          </cell>
          <cell r="R1347" t="str">
            <v>Variance: Fav/(Unfav)</v>
          </cell>
          <cell r="S1347">
            <v>0</v>
          </cell>
          <cell r="T1347" t="str">
            <v>Variance: Fav/(Unfav)</v>
          </cell>
          <cell r="U1347">
            <v>65459</v>
          </cell>
          <cell r="V1347">
            <v>-306708</v>
          </cell>
          <cell r="W1347">
            <v>-693725</v>
          </cell>
          <cell r="X1347">
            <v>-2694051</v>
          </cell>
          <cell r="Y1347">
            <v>-3045495</v>
          </cell>
          <cell r="Z1347">
            <v>-2986464</v>
          </cell>
          <cell r="AA1347">
            <v>-3525362</v>
          </cell>
          <cell r="AB1347">
            <v>-4340724</v>
          </cell>
          <cell r="AC1347">
            <v>-4551979</v>
          </cell>
          <cell r="AD1347">
            <v>-4714586</v>
          </cell>
          <cell r="AE1347">
            <v>-5623732</v>
          </cell>
          <cell r="AF1347">
            <v>-5923105</v>
          </cell>
        </row>
        <row r="1348">
          <cell r="A1348" t="str">
            <v>NORTH CENTRAL REGIONBudget:Streetlight Construction</v>
          </cell>
          <cell r="B1348" t="str">
            <v>NORTH CENTRAL REGION</v>
          </cell>
          <cell r="C1348" t="str">
            <v>Streetlight Construction</v>
          </cell>
          <cell r="D1348" t="str">
            <v>Budget:</v>
          </cell>
          <cell r="E1348">
            <v>232932</v>
          </cell>
          <cell r="F1348">
            <v>234757</v>
          </cell>
          <cell r="G1348">
            <v>254054</v>
          </cell>
          <cell r="H1348">
            <v>264281</v>
          </cell>
          <cell r="I1348">
            <v>448989</v>
          </cell>
          <cell r="J1348">
            <v>287489</v>
          </cell>
          <cell r="K1348">
            <v>314970</v>
          </cell>
          <cell r="L1348">
            <v>376127</v>
          </cell>
          <cell r="M1348">
            <v>324402</v>
          </cell>
          <cell r="N1348">
            <v>288535</v>
          </cell>
          <cell r="O1348">
            <v>293656</v>
          </cell>
          <cell r="P1348">
            <v>377548</v>
          </cell>
          <cell r="Q1348">
            <v>3697740</v>
          </cell>
          <cell r="R1348" t="str">
            <v>Budget:</v>
          </cell>
          <cell r="S1348">
            <v>-335000</v>
          </cell>
          <cell r="T1348" t="str">
            <v>Budget:</v>
          </cell>
          <cell r="U1348">
            <v>232932</v>
          </cell>
          <cell r="V1348">
            <v>467689</v>
          </cell>
          <cell r="W1348">
            <v>721743</v>
          </cell>
          <cell r="X1348">
            <v>986024</v>
          </cell>
          <cell r="Y1348">
            <v>1435013</v>
          </cell>
          <cell r="Z1348">
            <v>1722502</v>
          </cell>
          <cell r="AA1348">
            <v>2037472</v>
          </cell>
          <cell r="AB1348">
            <v>2413599</v>
          </cell>
          <cell r="AC1348">
            <v>2738001</v>
          </cell>
          <cell r="AD1348">
            <v>3026536</v>
          </cell>
          <cell r="AE1348">
            <v>3320192</v>
          </cell>
          <cell r="AF1348">
            <v>3697740</v>
          </cell>
        </row>
        <row r="1349">
          <cell r="A1349" t="str">
            <v>NORTH CENTRAL REGIONActual:Streetlight Construction</v>
          </cell>
          <cell r="D1349" t="str">
            <v>Actual:</v>
          </cell>
          <cell r="E1349">
            <v>37209</v>
          </cell>
          <cell r="F1349">
            <v>118528</v>
          </cell>
          <cell r="G1349">
            <v>344120</v>
          </cell>
          <cell r="H1349">
            <v>891937</v>
          </cell>
          <cell r="I1349">
            <v>192423</v>
          </cell>
          <cell r="J1349">
            <v>224709</v>
          </cell>
          <cell r="K1349">
            <v>223557</v>
          </cell>
          <cell r="L1349">
            <v>190929</v>
          </cell>
          <cell r="M1349">
            <v>154415</v>
          </cell>
          <cell r="N1349">
            <v>287023</v>
          </cell>
          <cell r="O1349">
            <v>-22002</v>
          </cell>
          <cell r="P1349">
            <v>270022</v>
          </cell>
          <cell r="Q1349">
            <v>2912870</v>
          </cell>
          <cell r="R1349" t="str">
            <v>Projection:</v>
          </cell>
          <cell r="S1349">
            <v>0</v>
          </cell>
          <cell r="T1349" t="str">
            <v>Actual:</v>
          </cell>
          <cell r="U1349">
            <v>37209</v>
          </cell>
          <cell r="V1349">
            <v>155737</v>
          </cell>
          <cell r="W1349">
            <v>499857</v>
          </cell>
          <cell r="X1349">
            <v>1391794</v>
          </cell>
          <cell r="Y1349">
            <v>1584217</v>
          </cell>
          <cell r="Z1349">
            <v>1808926</v>
          </cell>
          <cell r="AA1349">
            <v>2032483</v>
          </cell>
          <cell r="AB1349">
            <v>2223412</v>
          </cell>
          <cell r="AC1349">
            <v>2377827</v>
          </cell>
          <cell r="AD1349">
            <v>2664850</v>
          </cell>
          <cell r="AE1349">
            <v>2642848</v>
          </cell>
          <cell r="AF1349">
            <v>2912870</v>
          </cell>
        </row>
        <row r="1350">
          <cell r="A1350" t="str">
            <v>NORTH CENTRAL REGIONVariance: Fav/(Unfav)</v>
          </cell>
          <cell r="D1350" t="str">
            <v>Variance: Fav/(Unfav)</v>
          </cell>
          <cell r="E1350">
            <v>-37209</v>
          </cell>
          <cell r="F1350">
            <v>-118528</v>
          </cell>
          <cell r="G1350">
            <v>-344120</v>
          </cell>
          <cell r="H1350">
            <v>-891937</v>
          </cell>
          <cell r="I1350">
            <v>-192423</v>
          </cell>
          <cell r="J1350">
            <v>-224709</v>
          </cell>
          <cell r="K1350">
            <v>-223557</v>
          </cell>
          <cell r="L1350">
            <v>-305929</v>
          </cell>
          <cell r="M1350">
            <v>-209415</v>
          </cell>
          <cell r="N1350">
            <v>-342023</v>
          </cell>
          <cell r="O1350">
            <v>-32998</v>
          </cell>
          <cell r="P1350">
            <v>-325022</v>
          </cell>
          <cell r="Q1350">
            <v>-3247870</v>
          </cell>
          <cell r="R1350" t="str">
            <v>Variance: Fav/(Unfav)</v>
          </cell>
          <cell r="S1350">
            <v>-335000</v>
          </cell>
          <cell r="T1350" t="str">
            <v>Variance: Fav/(Unfav)</v>
          </cell>
          <cell r="U1350">
            <v>-37209</v>
          </cell>
          <cell r="V1350">
            <v>-155737</v>
          </cell>
          <cell r="W1350">
            <v>-499857</v>
          </cell>
          <cell r="X1350">
            <v>-1391794</v>
          </cell>
          <cell r="Y1350">
            <v>-1584217</v>
          </cell>
          <cell r="Z1350">
            <v>-1808926</v>
          </cell>
          <cell r="AA1350">
            <v>-2032483</v>
          </cell>
          <cell r="AB1350">
            <v>-2338412</v>
          </cell>
          <cell r="AC1350">
            <v>-2547827</v>
          </cell>
          <cell r="AD1350">
            <v>-2889850</v>
          </cell>
          <cell r="AE1350">
            <v>-2922848</v>
          </cell>
          <cell r="AF1350">
            <v>-3247870</v>
          </cell>
        </row>
        <row r="1351">
          <cell r="A1351" t="str">
            <v>NORTH CENTRAL REGIONBudget:Overhead Replace/Repair</v>
          </cell>
          <cell r="B1351" t="str">
            <v>NORTH CENTRAL REGION</v>
          </cell>
          <cell r="C1351" t="str">
            <v>Overhead Replace/Repair</v>
          </cell>
          <cell r="D1351" t="str">
            <v>Budget:</v>
          </cell>
          <cell r="E1351">
            <v>303323</v>
          </cell>
          <cell r="F1351">
            <v>344499</v>
          </cell>
          <cell r="G1351">
            <v>442693</v>
          </cell>
          <cell r="H1351">
            <v>284352</v>
          </cell>
          <cell r="I1351">
            <v>1019347</v>
          </cell>
          <cell r="J1351">
            <v>417653</v>
          </cell>
          <cell r="K1351">
            <v>445430</v>
          </cell>
          <cell r="L1351">
            <v>673779</v>
          </cell>
          <cell r="M1351">
            <v>588040</v>
          </cell>
          <cell r="N1351">
            <v>361084</v>
          </cell>
          <cell r="O1351">
            <v>437092</v>
          </cell>
          <cell r="P1351">
            <v>532638</v>
          </cell>
          <cell r="Q1351">
            <v>5849930</v>
          </cell>
          <cell r="R1351" t="str">
            <v>Budget:</v>
          </cell>
          <cell r="S1351">
            <v>-400000</v>
          </cell>
          <cell r="T1351" t="str">
            <v>Budget:</v>
          </cell>
          <cell r="U1351">
            <v>303323</v>
          </cell>
          <cell r="V1351">
            <v>647822</v>
          </cell>
          <cell r="W1351">
            <v>1090515</v>
          </cell>
          <cell r="X1351">
            <v>1374867</v>
          </cell>
          <cell r="Y1351">
            <v>2394214</v>
          </cell>
          <cell r="Z1351">
            <v>2811867</v>
          </cell>
          <cell r="AA1351">
            <v>3257297</v>
          </cell>
          <cell r="AB1351">
            <v>3931076</v>
          </cell>
          <cell r="AC1351">
            <v>4519116</v>
          </cell>
          <cell r="AD1351">
            <v>4880200</v>
          </cell>
          <cell r="AE1351">
            <v>5317292</v>
          </cell>
          <cell r="AF1351">
            <v>5849930</v>
          </cell>
        </row>
        <row r="1352">
          <cell r="A1352" t="str">
            <v>NORTH CENTRAL REGIONActual:Overhead Replace/Repair</v>
          </cell>
          <cell r="D1352" t="str">
            <v>Actual:</v>
          </cell>
          <cell r="E1352">
            <v>315850</v>
          </cell>
          <cell r="F1352">
            <v>258874</v>
          </cell>
          <cell r="G1352">
            <v>306559</v>
          </cell>
          <cell r="H1352">
            <v>537658</v>
          </cell>
          <cell r="I1352">
            <v>811215</v>
          </cell>
          <cell r="J1352">
            <v>342060</v>
          </cell>
          <cell r="K1352">
            <v>521723</v>
          </cell>
          <cell r="L1352">
            <v>936671</v>
          </cell>
          <cell r="M1352">
            <v>1180855</v>
          </cell>
          <cell r="N1352">
            <v>285621</v>
          </cell>
          <cell r="O1352">
            <v>428552</v>
          </cell>
          <cell r="P1352">
            <v>653825</v>
          </cell>
          <cell r="Q1352">
            <v>6579463</v>
          </cell>
          <cell r="R1352" t="str">
            <v>Projection:</v>
          </cell>
          <cell r="S1352">
            <v>0</v>
          </cell>
          <cell r="T1352" t="str">
            <v>Actual:</v>
          </cell>
          <cell r="U1352">
            <v>315850</v>
          </cell>
          <cell r="V1352">
            <v>574724</v>
          </cell>
          <cell r="W1352">
            <v>881283</v>
          </cell>
          <cell r="X1352">
            <v>1418941</v>
          </cell>
          <cell r="Y1352">
            <v>2230156</v>
          </cell>
          <cell r="Z1352">
            <v>2572216</v>
          </cell>
          <cell r="AA1352">
            <v>3093939</v>
          </cell>
          <cell r="AB1352">
            <v>4030610</v>
          </cell>
          <cell r="AC1352">
            <v>5211465</v>
          </cell>
          <cell r="AD1352">
            <v>5497086</v>
          </cell>
          <cell r="AE1352">
            <v>5925638</v>
          </cell>
          <cell r="AF1352">
            <v>6579463</v>
          </cell>
        </row>
        <row r="1353">
          <cell r="A1353" t="str">
            <v>NORTH CENTRAL REGIONVariance: Fav/(Unfav)</v>
          </cell>
          <cell r="D1353" t="str">
            <v>Variance: Fav/(Unfav)</v>
          </cell>
          <cell r="E1353">
            <v>-315850</v>
          </cell>
          <cell r="F1353">
            <v>-258874</v>
          </cell>
          <cell r="G1353">
            <v>-306559</v>
          </cell>
          <cell r="H1353">
            <v>-537658</v>
          </cell>
          <cell r="I1353">
            <v>-811215</v>
          </cell>
          <cell r="J1353">
            <v>-342060</v>
          </cell>
          <cell r="K1353">
            <v>-521723</v>
          </cell>
          <cell r="L1353">
            <v>-1076671</v>
          </cell>
          <cell r="M1353">
            <v>-1245855</v>
          </cell>
          <cell r="N1353">
            <v>-350621</v>
          </cell>
          <cell r="O1353">
            <v>-493552</v>
          </cell>
          <cell r="P1353">
            <v>-718825</v>
          </cell>
          <cell r="Q1353">
            <v>-6979463</v>
          </cell>
          <cell r="R1353" t="str">
            <v>Variance: Fav/(Unfav)</v>
          </cell>
          <cell r="S1353">
            <v>-400000</v>
          </cell>
          <cell r="T1353" t="str">
            <v>Variance: Fav/(Unfav)</v>
          </cell>
          <cell r="U1353">
            <v>-315850</v>
          </cell>
          <cell r="V1353">
            <v>-574724</v>
          </cell>
          <cell r="W1353">
            <v>-881283</v>
          </cell>
          <cell r="X1353">
            <v>-1418941</v>
          </cell>
          <cell r="Y1353">
            <v>-2230156</v>
          </cell>
          <cell r="Z1353">
            <v>-2572216</v>
          </cell>
          <cell r="AA1353">
            <v>-3093939</v>
          </cell>
          <cell r="AB1353">
            <v>-4170610</v>
          </cell>
          <cell r="AC1353">
            <v>-5416465</v>
          </cell>
          <cell r="AD1353">
            <v>-5767086</v>
          </cell>
          <cell r="AE1353">
            <v>-6260638</v>
          </cell>
          <cell r="AF1353">
            <v>-6979463</v>
          </cell>
        </row>
        <row r="1354">
          <cell r="A1354" t="str">
            <v>NORTH CENTRAL REGIONBudget:Underground Replace/Repair</v>
          </cell>
          <cell r="B1354" t="str">
            <v>NORTH CENTRAL REGION</v>
          </cell>
          <cell r="C1354" t="str">
            <v>Underground Replace/Repair</v>
          </cell>
          <cell r="D1354" t="str">
            <v>Budget:</v>
          </cell>
          <cell r="E1354">
            <v>30612</v>
          </cell>
          <cell r="F1354">
            <v>34907</v>
          </cell>
          <cell r="G1354">
            <v>45108</v>
          </cell>
          <cell r="H1354">
            <v>28493</v>
          </cell>
          <cell r="I1354">
            <v>558714</v>
          </cell>
          <cell r="J1354">
            <v>153105</v>
          </cell>
          <cell r="K1354">
            <v>137809</v>
          </cell>
          <cell r="L1354">
            <v>223060</v>
          </cell>
          <cell r="M1354">
            <v>157237</v>
          </cell>
          <cell r="N1354">
            <v>145334</v>
          </cell>
          <cell r="O1354">
            <v>134248</v>
          </cell>
          <cell r="P1354">
            <v>203753</v>
          </cell>
          <cell r="Q1354">
            <v>1852380</v>
          </cell>
          <cell r="R1354" t="str">
            <v>Budget:</v>
          </cell>
          <cell r="S1354">
            <v>0</v>
          </cell>
          <cell r="T1354" t="str">
            <v>Budget:</v>
          </cell>
          <cell r="U1354">
            <v>30612</v>
          </cell>
          <cell r="V1354">
            <v>65519</v>
          </cell>
          <cell r="W1354">
            <v>110627</v>
          </cell>
          <cell r="X1354">
            <v>139120</v>
          </cell>
          <cell r="Y1354">
            <v>697834</v>
          </cell>
          <cell r="Z1354">
            <v>850939</v>
          </cell>
          <cell r="AA1354">
            <v>988748</v>
          </cell>
          <cell r="AB1354">
            <v>1211808</v>
          </cell>
          <cell r="AC1354">
            <v>1369045</v>
          </cell>
          <cell r="AD1354">
            <v>1514379</v>
          </cell>
          <cell r="AE1354">
            <v>1648627</v>
          </cell>
          <cell r="AF1354">
            <v>1852380</v>
          </cell>
        </row>
        <row r="1355">
          <cell r="A1355" t="str">
            <v>NORTH CENTRAL REGIONActual:Underground Replace/Repair</v>
          </cell>
          <cell r="D1355" t="str">
            <v>Actual:</v>
          </cell>
          <cell r="E1355">
            <v>106292</v>
          </cell>
          <cell r="F1355">
            <v>35136</v>
          </cell>
          <cell r="G1355">
            <v>94997</v>
          </cell>
          <cell r="H1355">
            <v>126101</v>
          </cell>
          <cell r="I1355">
            <v>280855</v>
          </cell>
          <cell r="J1355">
            <v>221953</v>
          </cell>
          <cell r="K1355">
            <v>278749</v>
          </cell>
          <cell r="L1355">
            <v>354125</v>
          </cell>
          <cell r="M1355">
            <v>296414</v>
          </cell>
          <cell r="N1355">
            <v>280915</v>
          </cell>
          <cell r="O1355">
            <v>237783</v>
          </cell>
          <cell r="P1355">
            <v>387977</v>
          </cell>
          <cell r="Q1355">
            <v>2701297</v>
          </cell>
          <cell r="R1355" t="str">
            <v>Projection:</v>
          </cell>
          <cell r="S1355">
            <v>0</v>
          </cell>
          <cell r="T1355" t="str">
            <v>Actual:</v>
          </cell>
          <cell r="U1355">
            <v>106292</v>
          </cell>
          <cell r="V1355">
            <v>141428</v>
          </cell>
          <cell r="W1355">
            <v>236425</v>
          </cell>
          <cell r="X1355">
            <v>362526</v>
          </cell>
          <cell r="Y1355">
            <v>643381</v>
          </cell>
          <cell r="Z1355">
            <v>865334</v>
          </cell>
          <cell r="AA1355">
            <v>1144083</v>
          </cell>
          <cell r="AB1355">
            <v>1498208</v>
          </cell>
          <cell r="AC1355">
            <v>1794622</v>
          </cell>
          <cell r="AD1355">
            <v>2075537</v>
          </cell>
          <cell r="AE1355">
            <v>2313320</v>
          </cell>
          <cell r="AF1355">
            <v>2701297</v>
          </cell>
        </row>
        <row r="1356">
          <cell r="A1356" t="str">
            <v>NORTH CENTRAL REGIONVariance: Fav/(Unfav)</v>
          </cell>
          <cell r="D1356" t="str">
            <v>Variance: Fav/(Unfav)</v>
          </cell>
          <cell r="E1356">
            <v>-106292</v>
          </cell>
          <cell r="F1356">
            <v>-35136</v>
          </cell>
          <cell r="G1356">
            <v>-94997</v>
          </cell>
          <cell r="H1356">
            <v>-126101</v>
          </cell>
          <cell r="I1356">
            <v>-280855</v>
          </cell>
          <cell r="J1356">
            <v>-221953</v>
          </cell>
          <cell r="K1356">
            <v>-278749</v>
          </cell>
          <cell r="L1356">
            <v>-354125</v>
          </cell>
          <cell r="M1356">
            <v>-296414</v>
          </cell>
          <cell r="N1356">
            <v>-280915</v>
          </cell>
          <cell r="O1356">
            <v>-237783</v>
          </cell>
          <cell r="P1356">
            <v>-387977</v>
          </cell>
          <cell r="Q1356">
            <v>-2701297</v>
          </cell>
          <cell r="R1356" t="str">
            <v>Variance: Fav/(Unfav)</v>
          </cell>
          <cell r="S1356">
            <v>0</v>
          </cell>
          <cell r="T1356" t="str">
            <v>Variance: Fav/(Unfav)</v>
          </cell>
          <cell r="U1356">
            <v>-106292</v>
          </cell>
          <cell r="V1356">
            <v>-141428</v>
          </cell>
          <cell r="W1356">
            <v>-236425</v>
          </cell>
          <cell r="X1356">
            <v>-362526</v>
          </cell>
          <cell r="Y1356">
            <v>-643381</v>
          </cell>
          <cell r="Z1356">
            <v>-865334</v>
          </cell>
          <cell r="AA1356">
            <v>-1144083</v>
          </cell>
          <cell r="AB1356">
            <v>-1498208</v>
          </cell>
          <cell r="AC1356">
            <v>-1794622</v>
          </cell>
          <cell r="AD1356">
            <v>-2075537</v>
          </cell>
          <cell r="AE1356">
            <v>-2313320</v>
          </cell>
          <cell r="AF1356">
            <v>-2701297</v>
          </cell>
        </row>
        <row r="1357">
          <cell r="A1357" t="str">
            <v>NORTH CENTRAL REGIONBudget:Streetlight Maintenance</v>
          </cell>
          <cell r="B1357" t="str">
            <v>NORTH CENTRAL REGION</v>
          </cell>
          <cell r="C1357" t="str">
            <v>Streetlight Maintenance</v>
          </cell>
          <cell r="D1357" t="str">
            <v>Budget:</v>
          </cell>
          <cell r="E1357">
            <v>90695</v>
          </cell>
          <cell r="F1357">
            <v>93763</v>
          </cell>
          <cell r="G1357">
            <v>103057</v>
          </cell>
          <cell r="H1357">
            <v>93827</v>
          </cell>
          <cell r="I1357">
            <v>276427</v>
          </cell>
          <cell r="J1357">
            <v>218977</v>
          </cell>
          <cell r="K1357">
            <v>102843</v>
          </cell>
          <cell r="L1357">
            <v>260374</v>
          </cell>
          <cell r="M1357">
            <v>233578</v>
          </cell>
          <cell r="N1357">
            <v>215396</v>
          </cell>
          <cell r="O1357">
            <v>219894</v>
          </cell>
          <cell r="P1357">
            <v>251293</v>
          </cell>
          <cell r="Q1357">
            <v>2160124</v>
          </cell>
          <cell r="R1357" t="str">
            <v>Budget:</v>
          </cell>
          <cell r="S1357">
            <v>0</v>
          </cell>
          <cell r="T1357" t="str">
            <v>Budget:</v>
          </cell>
          <cell r="U1357">
            <v>90695</v>
          </cell>
          <cell r="V1357">
            <v>184458</v>
          </cell>
          <cell r="W1357">
            <v>287515</v>
          </cell>
          <cell r="X1357">
            <v>381342</v>
          </cell>
          <cell r="Y1357">
            <v>657769</v>
          </cell>
          <cell r="Z1357">
            <v>876746</v>
          </cell>
          <cell r="AA1357">
            <v>979589</v>
          </cell>
          <cell r="AB1357">
            <v>1239963</v>
          </cell>
          <cell r="AC1357">
            <v>1473541</v>
          </cell>
          <cell r="AD1357">
            <v>1688937</v>
          </cell>
          <cell r="AE1357">
            <v>1908831</v>
          </cell>
          <cell r="AF1357">
            <v>2160124</v>
          </cell>
        </row>
        <row r="1358">
          <cell r="A1358" t="str">
            <v>NORTH CENTRAL REGIONActual:Streetlight Maintenance</v>
          </cell>
          <cell r="D1358" t="str">
            <v>Actual:</v>
          </cell>
          <cell r="E1358">
            <v>0</v>
          </cell>
          <cell r="F1358">
            <v>0</v>
          </cell>
          <cell r="G1358">
            <v>0</v>
          </cell>
          <cell r="H1358">
            <v>152066</v>
          </cell>
          <cell r="I1358">
            <v>627103</v>
          </cell>
          <cell r="J1358">
            <v>27308</v>
          </cell>
          <cell r="K1358">
            <v>50094</v>
          </cell>
          <cell r="L1358">
            <v>63815</v>
          </cell>
          <cell r="M1358">
            <v>63993</v>
          </cell>
          <cell r="N1358">
            <v>135414</v>
          </cell>
          <cell r="O1358">
            <v>212115</v>
          </cell>
          <cell r="P1358">
            <v>-92971</v>
          </cell>
          <cell r="Q1358">
            <v>1238937</v>
          </cell>
          <cell r="R1358" t="str">
            <v>Projection:</v>
          </cell>
          <cell r="S1358">
            <v>0</v>
          </cell>
          <cell r="T1358" t="str">
            <v>Actual:</v>
          </cell>
          <cell r="U1358">
            <v>0</v>
          </cell>
          <cell r="V1358">
            <v>0</v>
          </cell>
          <cell r="W1358">
            <v>0</v>
          </cell>
          <cell r="X1358">
            <v>152066</v>
          </cell>
          <cell r="Y1358">
            <v>779169</v>
          </cell>
          <cell r="Z1358">
            <v>806477</v>
          </cell>
          <cell r="AA1358">
            <v>856571</v>
          </cell>
          <cell r="AB1358">
            <v>920386</v>
          </cell>
          <cell r="AC1358">
            <v>984379</v>
          </cell>
          <cell r="AD1358">
            <v>1119793</v>
          </cell>
          <cell r="AE1358">
            <v>1331908</v>
          </cell>
          <cell r="AF1358">
            <v>1238937</v>
          </cell>
        </row>
        <row r="1359">
          <cell r="A1359" t="str">
            <v>NORTH CENTRAL REGIONVariance: Fav/(Unfav)</v>
          </cell>
          <cell r="D1359" t="str">
            <v>Variance: Fav/(Unfav)</v>
          </cell>
          <cell r="E1359">
            <v>0</v>
          </cell>
          <cell r="F1359">
            <v>0</v>
          </cell>
          <cell r="G1359">
            <v>0</v>
          </cell>
          <cell r="H1359">
            <v>-152066</v>
          </cell>
          <cell r="I1359">
            <v>-627103</v>
          </cell>
          <cell r="J1359">
            <v>-27308</v>
          </cell>
          <cell r="K1359">
            <v>-50094</v>
          </cell>
          <cell r="L1359">
            <v>-63815</v>
          </cell>
          <cell r="M1359">
            <v>-63993</v>
          </cell>
          <cell r="N1359">
            <v>-135414</v>
          </cell>
          <cell r="O1359">
            <v>-212115</v>
          </cell>
          <cell r="P1359">
            <v>92971</v>
          </cell>
          <cell r="Q1359">
            <v>-1238937</v>
          </cell>
          <cell r="R1359" t="str">
            <v>Variance: Fav/(Unfav)</v>
          </cell>
          <cell r="S1359">
            <v>0</v>
          </cell>
          <cell r="T1359" t="str">
            <v>Variance: Fav/(Unfav)</v>
          </cell>
          <cell r="U1359">
            <v>0</v>
          </cell>
          <cell r="V1359">
            <v>0</v>
          </cell>
          <cell r="W1359">
            <v>0</v>
          </cell>
          <cell r="X1359">
            <v>-152066</v>
          </cell>
          <cell r="Y1359">
            <v>-779169</v>
          </cell>
          <cell r="Z1359">
            <v>-806477</v>
          </cell>
          <cell r="AA1359">
            <v>-856571</v>
          </cell>
          <cell r="AB1359">
            <v>-920386</v>
          </cell>
          <cell r="AC1359">
            <v>-984379</v>
          </cell>
          <cell r="AD1359">
            <v>-1119793</v>
          </cell>
          <cell r="AE1359">
            <v>-1331908</v>
          </cell>
          <cell r="AF1359">
            <v>-1238937</v>
          </cell>
        </row>
        <row r="1360">
          <cell r="A1360" t="str">
            <v>NORTH CENTRAL REGIONBudget:Other</v>
          </cell>
          <cell r="B1360" t="str">
            <v>NORTH CENTRAL REGION</v>
          </cell>
          <cell r="C1360" t="str">
            <v>Other</v>
          </cell>
          <cell r="D1360" t="str">
            <v>Budget:</v>
          </cell>
          <cell r="E1360">
            <v>381104</v>
          </cell>
          <cell r="F1360">
            <v>386121</v>
          </cell>
          <cell r="G1360">
            <v>409978</v>
          </cell>
          <cell r="H1360">
            <v>406684</v>
          </cell>
          <cell r="I1360">
            <v>336229</v>
          </cell>
          <cell r="J1360">
            <v>353906</v>
          </cell>
          <cell r="K1360">
            <v>218665</v>
          </cell>
          <cell r="L1360">
            <v>424535</v>
          </cell>
          <cell r="M1360">
            <v>377273</v>
          </cell>
          <cell r="N1360">
            <v>353627</v>
          </cell>
          <cell r="O1360">
            <v>367933</v>
          </cell>
          <cell r="P1360">
            <v>433095</v>
          </cell>
          <cell r="Q1360">
            <v>4449150</v>
          </cell>
          <cell r="R1360" t="str">
            <v>Budget:</v>
          </cell>
          <cell r="S1360">
            <v>0</v>
          </cell>
          <cell r="T1360" t="str">
            <v>Budget:</v>
          </cell>
          <cell r="U1360">
            <v>381104</v>
          </cell>
          <cell r="V1360">
            <v>767225</v>
          </cell>
          <cell r="W1360">
            <v>1177203</v>
          </cell>
          <cell r="X1360">
            <v>1583887</v>
          </cell>
          <cell r="Y1360">
            <v>1920116</v>
          </cell>
          <cell r="Z1360">
            <v>2274022</v>
          </cell>
          <cell r="AA1360">
            <v>2492687</v>
          </cell>
          <cell r="AB1360">
            <v>2917222</v>
          </cell>
          <cell r="AC1360">
            <v>3294495</v>
          </cell>
          <cell r="AD1360">
            <v>3648122</v>
          </cell>
          <cell r="AE1360">
            <v>4016055</v>
          </cell>
          <cell r="AF1360">
            <v>4449150</v>
          </cell>
        </row>
        <row r="1361">
          <cell r="A1361" t="str">
            <v>NORTH CENTRAL REGIONActual:Other</v>
          </cell>
          <cell r="D1361" t="str">
            <v>Actual:</v>
          </cell>
          <cell r="E1361">
            <v>2658747</v>
          </cell>
          <cell r="F1361">
            <v>1543411</v>
          </cell>
          <cell r="G1361">
            <v>99623</v>
          </cell>
          <cell r="H1361">
            <v>-2735418</v>
          </cell>
          <cell r="I1361">
            <v>606587</v>
          </cell>
          <cell r="J1361">
            <v>127678</v>
          </cell>
          <cell r="K1361">
            <v>280420</v>
          </cell>
          <cell r="L1361">
            <v>466172</v>
          </cell>
          <cell r="M1361">
            <v>495350</v>
          </cell>
          <cell r="N1361">
            <v>383979</v>
          </cell>
          <cell r="O1361">
            <v>432336</v>
          </cell>
          <cell r="P1361">
            <v>121751</v>
          </cell>
          <cell r="Q1361">
            <v>4480636</v>
          </cell>
          <cell r="R1361" t="str">
            <v>Projection:</v>
          </cell>
          <cell r="S1361">
            <v>0</v>
          </cell>
          <cell r="T1361" t="str">
            <v>Actual:</v>
          </cell>
          <cell r="U1361">
            <v>2658747</v>
          </cell>
          <cell r="V1361">
            <v>4202158</v>
          </cell>
          <cell r="W1361">
            <v>4301781</v>
          </cell>
          <cell r="X1361">
            <v>1566363</v>
          </cell>
          <cell r="Y1361">
            <v>2172950</v>
          </cell>
          <cell r="Z1361">
            <v>2300628</v>
          </cell>
          <cell r="AA1361">
            <v>2581048</v>
          </cell>
          <cell r="AB1361">
            <v>3047220</v>
          </cell>
          <cell r="AC1361">
            <v>3542570</v>
          </cell>
          <cell r="AD1361">
            <v>3926549</v>
          </cell>
          <cell r="AE1361">
            <v>4358885</v>
          </cell>
          <cell r="AF1361">
            <v>4480636</v>
          </cell>
        </row>
        <row r="1362">
          <cell r="A1362" t="str">
            <v>NORTH CENTRAL REGIONVariance: Fav/(Unfav)</v>
          </cell>
          <cell r="D1362" t="str">
            <v>Variance: Fav/(Unfav)</v>
          </cell>
          <cell r="E1362">
            <v>-2658747</v>
          </cell>
          <cell r="F1362">
            <v>-1543411</v>
          </cell>
          <cell r="G1362">
            <v>-99623</v>
          </cell>
          <cell r="H1362">
            <v>2735418</v>
          </cell>
          <cell r="I1362">
            <v>-606587</v>
          </cell>
          <cell r="J1362">
            <v>-127678</v>
          </cell>
          <cell r="K1362">
            <v>-280420</v>
          </cell>
          <cell r="L1362">
            <v>-466172</v>
          </cell>
          <cell r="M1362">
            <v>-495350</v>
          </cell>
          <cell r="N1362">
            <v>-383979</v>
          </cell>
          <cell r="O1362">
            <v>-432336</v>
          </cell>
          <cell r="P1362">
            <v>-121751</v>
          </cell>
          <cell r="Q1362">
            <v>-4480636</v>
          </cell>
          <cell r="R1362" t="str">
            <v>Variance: Fav/(Unfav)</v>
          </cell>
          <cell r="S1362">
            <v>0</v>
          </cell>
          <cell r="T1362" t="str">
            <v>Variance: Fav/(Unfav)</v>
          </cell>
          <cell r="U1362">
            <v>-2658747</v>
          </cell>
          <cell r="V1362">
            <v>-4202158</v>
          </cell>
          <cell r="W1362">
            <v>-4301781</v>
          </cell>
          <cell r="X1362">
            <v>-1566363</v>
          </cell>
          <cell r="Y1362">
            <v>-2172950</v>
          </cell>
          <cell r="Z1362">
            <v>-2300628</v>
          </cell>
          <cell r="AA1362">
            <v>-2581048</v>
          </cell>
          <cell r="AB1362">
            <v>-3047220</v>
          </cell>
          <cell r="AC1362">
            <v>-3542570</v>
          </cell>
          <cell r="AD1362">
            <v>-3926549</v>
          </cell>
          <cell r="AE1362">
            <v>-4358885</v>
          </cell>
          <cell r="AF1362">
            <v>-4480636</v>
          </cell>
        </row>
        <row r="1363">
          <cell r="A1363" t="str">
            <v>NORTH CENTRAL REGIONBudget:Burdens - Payroll &amp; Materials</v>
          </cell>
          <cell r="B1363" t="str">
            <v>NORTH CENTRAL REGION</v>
          </cell>
          <cell r="C1363" t="str">
            <v>Burdens - Payroll &amp; Materials</v>
          </cell>
          <cell r="D1363" t="str">
            <v>Budget:</v>
          </cell>
          <cell r="E1363">
            <v>408659</v>
          </cell>
          <cell r="F1363">
            <v>414231</v>
          </cell>
          <cell r="G1363">
            <v>431012</v>
          </cell>
          <cell r="H1363">
            <v>416578</v>
          </cell>
          <cell r="I1363">
            <v>429537</v>
          </cell>
          <cell r="J1363">
            <v>422196</v>
          </cell>
          <cell r="K1363">
            <v>414538</v>
          </cell>
          <cell r="L1363">
            <v>619712</v>
          </cell>
          <cell r="M1363">
            <v>452180</v>
          </cell>
          <cell r="N1363">
            <v>433895</v>
          </cell>
          <cell r="O1363">
            <v>456583</v>
          </cell>
          <cell r="P1363">
            <v>641635</v>
          </cell>
          <cell r="Q1363">
            <v>5540756</v>
          </cell>
          <cell r="R1363" t="str">
            <v>Budget:</v>
          </cell>
          <cell r="S1363">
            <v>889873</v>
          </cell>
          <cell r="T1363" t="str">
            <v>Budget:</v>
          </cell>
          <cell r="U1363">
            <v>408659</v>
          </cell>
          <cell r="V1363">
            <v>822890</v>
          </cell>
          <cell r="W1363">
            <v>1253902</v>
          </cell>
          <cell r="X1363">
            <v>1670480</v>
          </cell>
          <cell r="Y1363">
            <v>2100017</v>
          </cell>
          <cell r="Z1363">
            <v>2522213</v>
          </cell>
          <cell r="AA1363">
            <v>2936751</v>
          </cell>
          <cell r="AB1363">
            <v>3556463</v>
          </cell>
          <cell r="AC1363">
            <v>4008643</v>
          </cell>
          <cell r="AD1363">
            <v>4442538</v>
          </cell>
          <cell r="AE1363">
            <v>4899121</v>
          </cell>
          <cell r="AF1363">
            <v>5540756</v>
          </cell>
        </row>
        <row r="1364">
          <cell r="A1364" t="str">
            <v>NORTH CENTRAL REGIONActual:Burdens - Payroll &amp; Materials</v>
          </cell>
          <cell r="D1364" t="str">
            <v>Actual:</v>
          </cell>
          <cell r="E1364">
            <v>366782</v>
          </cell>
          <cell r="F1364">
            <v>396230</v>
          </cell>
          <cell r="G1364">
            <v>460936</v>
          </cell>
          <cell r="H1364">
            <v>445847</v>
          </cell>
          <cell r="I1364">
            <v>747536</v>
          </cell>
          <cell r="J1364">
            <v>487145</v>
          </cell>
          <cell r="K1364">
            <v>481325</v>
          </cell>
          <cell r="L1364">
            <v>782264</v>
          </cell>
          <cell r="M1364">
            <v>716216</v>
          </cell>
          <cell r="N1364">
            <v>546210</v>
          </cell>
          <cell r="O1364">
            <v>521416</v>
          </cell>
          <cell r="P1364">
            <v>615081</v>
          </cell>
          <cell r="Q1364">
            <v>6566988</v>
          </cell>
          <cell r="R1364" t="str">
            <v>Projection:</v>
          </cell>
          <cell r="S1364">
            <v>889873</v>
          </cell>
          <cell r="T1364" t="str">
            <v>Actual:</v>
          </cell>
          <cell r="U1364">
            <v>366782</v>
          </cell>
          <cell r="V1364">
            <v>763012</v>
          </cell>
          <cell r="W1364">
            <v>1223948</v>
          </cell>
          <cell r="X1364">
            <v>1669795</v>
          </cell>
          <cell r="Y1364">
            <v>2417331</v>
          </cell>
          <cell r="Z1364">
            <v>2904476</v>
          </cell>
          <cell r="AA1364">
            <v>3385801</v>
          </cell>
          <cell r="AB1364">
            <v>4168065</v>
          </cell>
          <cell r="AC1364">
            <v>4884281</v>
          </cell>
          <cell r="AD1364">
            <v>5430491</v>
          </cell>
          <cell r="AE1364">
            <v>5951907</v>
          </cell>
          <cell r="AF1364">
            <v>6566988</v>
          </cell>
        </row>
        <row r="1365">
          <cell r="A1365" t="str">
            <v>NORTH CENTRAL REGIONVariance: Fav/(Unfav)</v>
          </cell>
          <cell r="D1365" t="str">
            <v>Variance: Fav/(Unfav)</v>
          </cell>
          <cell r="E1365">
            <v>-301254</v>
          </cell>
          <cell r="F1365">
            <v>-330412</v>
          </cell>
          <cell r="G1365">
            <v>-394707</v>
          </cell>
          <cell r="H1365">
            <v>-376994</v>
          </cell>
          <cell r="I1365">
            <v>-678393</v>
          </cell>
          <cell r="J1365">
            <v>-418115</v>
          </cell>
          <cell r="K1365">
            <v>-412654</v>
          </cell>
          <cell r="L1365">
            <v>-679074</v>
          </cell>
          <cell r="M1365">
            <v>-646358</v>
          </cell>
          <cell r="N1365">
            <v>-476803</v>
          </cell>
          <cell r="O1365">
            <v>-451407</v>
          </cell>
          <cell r="P1365">
            <v>-510942</v>
          </cell>
          <cell r="Q1365">
            <v>-5677113</v>
          </cell>
          <cell r="R1365" t="str">
            <v>Variance: Fav/(Unfav)</v>
          </cell>
          <cell r="S1365">
            <v>0</v>
          </cell>
          <cell r="T1365" t="str">
            <v>Variance: Fav/(Unfav)</v>
          </cell>
          <cell r="U1365">
            <v>-301254</v>
          </cell>
          <cell r="V1365">
            <v>-631666</v>
          </cell>
          <cell r="W1365">
            <v>-1026373</v>
          </cell>
          <cell r="X1365">
            <v>-1403367</v>
          </cell>
          <cell r="Y1365">
            <v>-2081760</v>
          </cell>
          <cell r="Z1365">
            <v>-2499875</v>
          </cell>
          <cell r="AA1365">
            <v>-2912529</v>
          </cell>
          <cell r="AB1365">
            <v>-3591603</v>
          </cell>
          <cell r="AC1365">
            <v>-4237961</v>
          </cell>
          <cell r="AD1365">
            <v>-4714764</v>
          </cell>
          <cell r="AE1365">
            <v>-5166171</v>
          </cell>
          <cell r="AF1365">
            <v>-5677113</v>
          </cell>
        </row>
        <row r="1366">
          <cell r="A1366" t="str">
            <v>NORTH CENTRAL REGIONBudget:Indirects</v>
          </cell>
          <cell r="B1366" t="str">
            <v>NORTH CENTRAL REGION</v>
          </cell>
          <cell r="C1366" t="str">
            <v>Indirects</v>
          </cell>
          <cell r="D1366" t="str">
            <v>Budget:</v>
          </cell>
          <cell r="E1366">
            <v>226648</v>
          </cell>
          <cell r="F1366">
            <v>229852</v>
          </cell>
          <cell r="G1366">
            <v>235738</v>
          </cell>
          <cell r="H1366">
            <v>239891</v>
          </cell>
          <cell r="I1366">
            <v>243095</v>
          </cell>
          <cell r="J1366">
            <v>242510</v>
          </cell>
          <cell r="K1366">
            <v>235868</v>
          </cell>
          <cell r="L1366">
            <v>335333</v>
          </cell>
          <cell r="M1366">
            <v>255687</v>
          </cell>
          <cell r="N1366">
            <v>253365</v>
          </cell>
          <cell r="O1366">
            <v>265373</v>
          </cell>
          <cell r="P1366">
            <v>357727</v>
          </cell>
          <cell r="Q1366">
            <v>3121087</v>
          </cell>
          <cell r="R1366" t="str">
            <v>Budget:</v>
          </cell>
          <cell r="S1366">
            <v>3121089</v>
          </cell>
          <cell r="T1366" t="str">
            <v>Budget:</v>
          </cell>
          <cell r="U1366">
            <v>226648</v>
          </cell>
          <cell r="V1366">
            <v>456500</v>
          </cell>
          <cell r="W1366">
            <v>692238</v>
          </cell>
          <cell r="X1366">
            <v>932129</v>
          </cell>
          <cell r="Y1366">
            <v>1175224</v>
          </cell>
          <cell r="Z1366">
            <v>1417734</v>
          </cell>
          <cell r="AA1366">
            <v>1653602</v>
          </cell>
          <cell r="AB1366">
            <v>1988935</v>
          </cell>
          <cell r="AC1366">
            <v>2244622</v>
          </cell>
          <cell r="AD1366">
            <v>2497987</v>
          </cell>
          <cell r="AE1366">
            <v>2763360</v>
          </cell>
          <cell r="AF1366">
            <v>3121087</v>
          </cell>
        </row>
        <row r="1367">
          <cell r="A1367" t="str">
            <v>NORTH CENTRAL REGIONActual:Indirects</v>
          </cell>
          <cell r="D1367" t="str">
            <v>Actual:</v>
          </cell>
          <cell r="E1367">
            <v>190315</v>
          </cell>
          <cell r="F1367">
            <v>220720</v>
          </cell>
          <cell r="G1367">
            <v>323494</v>
          </cell>
          <cell r="H1367">
            <v>284947</v>
          </cell>
          <cell r="I1367">
            <v>478393</v>
          </cell>
          <cell r="J1367">
            <v>266123</v>
          </cell>
          <cell r="K1367">
            <v>430553</v>
          </cell>
          <cell r="L1367">
            <v>373300</v>
          </cell>
          <cell r="M1367">
            <v>250933</v>
          </cell>
          <cell r="N1367">
            <v>321870</v>
          </cell>
          <cell r="O1367">
            <v>236023</v>
          </cell>
          <cell r="P1367">
            <v>807980</v>
          </cell>
          <cell r="Q1367">
            <v>4184651</v>
          </cell>
          <cell r="R1367" t="str">
            <v>Projection:</v>
          </cell>
          <cell r="S1367">
            <v>3121089</v>
          </cell>
          <cell r="T1367" t="str">
            <v>Actual:</v>
          </cell>
          <cell r="U1367">
            <v>190315</v>
          </cell>
          <cell r="V1367">
            <v>411035</v>
          </cell>
          <cell r="W1367">
            <v>734529</v>
          </cell>
          <cell r="X1367">
            <v>1019476</v>
          </cell>
          <cell r="Y1367">
            <v>1497869</v>
          </cell>
          <cell r="Z1367">
            <v>1763992</v>
          </cell>
          <cell r="AA1367">
            <v>2194545</v>
          </cell>
          <cell r="AB1367">
            <v>2567845</v>
          </cell>
          <cell r="AC1367">
            <v>2818778</v>
          </cell>
          <cell r="AD1367">
            <v>3140648</v>
          </cell>
          <cell r="AE1367">
            <v>3376671</v>
          </cell>
          <cell r="AF1367">
            <v>4184651</v>
          </cell>
        </row>
        <row r="1368">
          <cell r="A1368" t="str">
            <v>NORTH CENTRAL REGIONVariance: Fav/(Unfav)</v>
          </cell>
          <cell r="D1368" t="str">
            <v>Variance: Fav/(Unfav)</v>
          </cell>
          <cell r="E1368">
            <v>36333</v>
          </cell>
          <cell r="F1368">
            <v>9133</v>
          </cell>
          <cell r="G1368">
            <v>-87756</v>
          </cell>
          <cell r="H1368">
            <v>-45056</v>
          </cell>
          <cell r="I1368">
            <v>-235297</v>
          </cell>
          <cell r="J1368">
            <v>-23613</v>
          </cell>
          <cell r="K1368">
            <v>-194684</v>
          </cell>
          <cell r="L1368">
            <v>-37967</v>
          </cell>
          <cell r="M1368">
            <v>4754</v>
          </cell>
          <cell r="N1368">
            <v>-68505</v>
          </cell>
          <cell r="O1368">
            <v>29350</v>
          </cell>
          <cell r="P1368">
            <v>-450253</v>
          </cell>
          <cell r="Q1368">
            <v>-1063561</v>
          </cell>
          <cell r="R1368" t="str">
            <v>Variance: Fav/(Unfav)</v>
          </cell>
          <cell r="S1368">
            <v>0</v>
          </cell>
          <cell r="T1368" t="str">
            <v>Variance: Fav/(Unfav)</v>
          </cell>
          <cell r="U1368">
            <v>36333</v>
          </cell>
          <cell r="V1368">
            <v>45466</v>
          </cell>
          <cell r="W1368">
            <v>-42290</v>
          </cell>
          <cell r="X1368">
            <v>-87346</v>
          </cell>
          <cell r="Y1368">
            <v>-322643</v>
          </cell>
          <cell r="Z1368">
            <v>-346256</v>
          </cell>
          <cell r="AA1368">
            <v>-540940</v>
          </cell>
          <cell r="AB1368">
            <v>-578907</v>
          </cell>
          <cell r="AC1368">
            <v>-574153</v>
          </cell>
          <cell r="AD1368">
            <v>-642658</v>
          </cell>
          <cell r="AE1368">
            <v>-613308</v>
          </cell>
          <cell r="AF1368">
            <v>-1063561</v>
          </cell>
        </row>
        <row r="1369">
          <cell r="D1369" t="str">
            <v>Budget:</v>
          </cell>
          <cell r="E1369">
            <v>292177</v>
          </cell>
          <cell r="F1369">
            <v>295670</v>
          </cell>
          <cell r="G1369">
            <v>301967</v>
          </cell>
          <cell r="H1369">
            <v>308745</v>
          </cell>
          <cell r="I1369">
            <v>312238</v>
          </cell>
          <cell r="J1369">
            <v>311540</v>
          </cell>
          <cell r="K1369">
            <v>304540</v>
          </cell>
          <cell r="L1369">
            <v>183523</v>
          </cell>
          <cell r="M1369">
            <v>205545</v>
          </cell>
          <cell r="N1369">
            <v>202772</v>
          </cell>
          <cell r="O1369">
            <v>215382</v>
          </cell>
          <cell r="P1369">
            <v>341865</v>
          </cell>
          <cell r="Q1369">
            <v>3275964</v>
          </cell>
          <cell r="S1369">
            <v>3275963</v>
          </cell>
          <cell r="U1369">
            <v>292177</v>
          </cell>
          <cell r="V1369">
            <v>587847</v>
          </cell>
          <cell r="W1369">
            <v>889814</v>
          </cell>
          <cell r="X1369">
            <v>1198559</v>
          </cell>
          <cell r="Y1369">
            <v>1510797</v>
          </cell>
          <cell r="Z1369">
            <v>1822337</v>
          </cell>
          <cell r="AA1369">
            <v>2126877</v>
          </cell>
          <cell r="AB1369">
            <v>2310400</v>
          </cell>
          <cell r="AC1369">
            <v>2515945</v>
          </cell>
          <cell r="AD1369">
            <v>2718717</v>
          </cell>
          <cell r="AE1369">
            <v>2934099</v>
          </cell>
          <cell r="AF1369">
            <v>3275964</v>
          </cell>
        </row>
        <row r="1370">
          <cell r="D1370" t="str">
            <v>Actual:</v>
          </cell>
          <cell r="E1370">
            <v>3609735</v>
          </cell>
          <cell r="F1370">
            <v>2945066</v>
          </cell>
          <cell r="G1370">
            <v>2016745</v>
          </cell>
          <cell r="H1370">
            <v>1703464</v>
          </cell>
          <cell r="I1370">
            <v>4095556</v>
          </cell>
          <cell r="J1370">
            <v>1637945</v>
          </cell>
          <cell r="K1370">
            <v>2805319</v>
          </cell>
          <cell r="L1370">
            <v>3982638</v>
          </cell>
          <cell r="M1370">
            <v>3369431</v>
          </cell>
          <cell r="N1370">
            <v>2403639</v>
          </cell>
          <cell r="O1370">
            <v>2955369</v>
          </cell>
          <cell r="P1370">
            <v>3063039</v>
          </cell>
          <cell r="Q1370">
            <v>34587946</v>
          </cell>
          <cell r="U1370">
            <v>3609735</v>
          </cell>
          <cell r="V1370">
            <v>6554801</v>
          </cell>
          <cell r="W1370">
            <v>8571546</v>
          </cell>
          <cell r="X1370">
            <v>10275010</v>
          </cell>
          <cell r="Y1370">
            <v>14370566</v>
          </cell>
          <cell r="Z1370">
            <v>16008511</v>
          </cell>
          <cell r="AA1370">
            <v>18813830</v>
          </cell>
          <cell r="AB1370">
            <v>22796468</v>
          </cell>
          <cell r="AC1370">
            <v>26165899</v>
          </cell>
          <cell r="AD1370">
            <v>28569538</v>
          </cell>
          <cell r="AE1370">
            <v>31524907</v>
          </cell>
          <cell r="AF1370">
            <v>34587946</v>
          </cell>
        </row>
        <row r="1371">
          <cell r="D1371" t="str">
            <v>Variance: Fav/(Unfav)</v>
          </cell>
          <cell r="E1371">
            <v>-3317558</v>
          </cell>
          <cell r="F1371">
            <v>-2649396</v>
          </cell>
          <cell r="G1371">
            <v>-1714778</v>
          </cell>
          <cell r="H1371">
            <v>-1394719</v>
          </cell>
          <cell r="I1371">
            <v>-3783318</v>
          </cell>
          <cell r="J1371">
            <v>-1326405</v>
          </cell>
          <cell r="K1371">
            <v>-2500779</v>
          </cell>
          <cell r="L1371">
            <v>-3799115</v>
          </cell>
          <cell r="M1371">
            <v>-3163886</v>
          </cell>
          <cell r="N1371">
            <v>-2200867</v>
          </cell>
          <cell r="O1371">
            <v>-2739988</v>
          </cell>
          <cell r="P1371">
            <v>-2721174</v>
          </cell>
          <cell r="Q1371">
            <v>-31311983</v>
          </cell>
          <cell r="S1371" t="str">
            <v xml:space="preserve"> </v>
          </cell>
          <cell r="U1371">
            <v>-3317558</v>
          </cell>
          <cell r="V1371">
            <v>-5966954</v>
          </cell>
          <cell r="W1371">
            <v>-7681732</v>
          </cell>
          <cell r="X1371">
            <v>-9076451</v>
          </cell>
          <cell r="Y1371">
            <v>-12859769</v>
          </cell>
          <cell r="Z1371">
            <v>-14186174</v>
          </cell>
          <cell r="AA1371">
            <v>-16686953</v>
          </cell>
          <cell r="AB1371">
            <v>-20486068</v>
          </cell>
          <cell r="AC1371">
            <v>-23649954</v>
          </cell>
          <cell r="AD1371">
            <v>-25850821</v>
          </cell>
          <cell r="AE1371">
            <v>-28590809</v>
          </cell>
          <cell r="AF1371">
            <v>-31311983</v>
          </cell>
        </row>
        <row r="1372">
          <cell r="Q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NORTH COASTAL REGIONBudget:New Service Construction</v>
          </cell>
          <cell r="B1373" t="str">
            <v>NORTH COASTAL REGION</v>
          </cell>
          <cell r="C1373" t="str">
            <v>New Service Construction</v>
          </cell>
          <cell r="D1373" t="str">
            <v>Budget:</v>
          </cell>
          <cell r="E1373">
            <v>122037</v>
          </cell>
          <cell r="F1373">
            <v>142848</v>
          </cell>
          <cell r="G1373">
            <v>124662</v>
          </cell>
          <cell r="H1373">
            <v>159888</v>
          </cell>
          <cell r="I1373">
            <v>622267</v>
          </cell>
          <cell r="J1373">
            <v>198290</v>
          </cell>
          <cell r="K1373">
            <v>216887</v>
          </cell>
          <cell r="L1373">
            <v>262137</v>
          </cell>
          <cell r="M1373">
            <v>187173</v>
          </cell>
          <cell r="N1373">
            <v>216003</v>
          </cell>
          <cell r="O1373">
            <v>236708</v>
          </cell>
          <cell r="P1373">
            <v>292438</v>
          </cell>
          <cell r="Q1373">
            <v>2781338</v>
          </cell>
          <cell r="R1373" t="str">
            <v>Budget:</v>
          </cell>
          <cell r="S1373">
            <v>0</v>
          </cell>
          <cell r="T1373" t="str">
            <v>Budget:</v>
          </cell>
          <cell r="U1373">
            <v>122037</v>
          </cell>
          <cell r="V1373">
            <v>264885</v>
          </cell>
          <cell r="W1373">
            <v>389547</v>
          </cell>
          <cell r="X1373">
            <v>549435</v>
          </cell>
          <cell r="Y1373">
            <v>1171702</v>
          </cell>
          <cell r="Z1373">
            <v>1369992</v>
          </cell>
          <cell r="AA1373">
            <v>1586879</v>
          </cell>
          <cell r="AB1373">
            <v>1849016</v>
          </cell>
          <cell r="AC1373">
            <v>2036189</v>
          </cell>
          <cell r="AD1373">
            <v>2252192</v>
          </cell>
          <cell r="AE1373">
            <v>2488900</v>
          </cell>
          <cell r="AF1373">
            <v>2781338</v>
          </cell>
        </row>
        <row r="1374">
          <cell r="A1374" t="str">
            <v>NORTH COASTAL REGIONActual:New Service Construction</v>
          </cell>
          <cell r="D1374" t="str">
            <v>Actual:</v>
          </cell>
          <cell r="E1374">
            <v>-94030</v>
          </cell>
          <cell r="F1374">
            <v>142672</v>
          </cell>
          <cell r="G1374">
            <v>566665</v>
          </cell>
          <cell r="H1374">
            <v>356667</v>
          </cell>
          <cell r="I1374">
            <v>441327</v>
          </cell>
          <cell r="J1374">
            <v>875848</v>
          </cell>
          <cell r="K1374">
            <v>160424</v>
          </cell>
          <cell r="L1374">
            <v>584516</v>
          </cell>
          <cell r="M1374">
            <v>-316348</v>
          </cell>
          <cell r="N1374">
            <v>432354</v>
          </cell>
          <cell r="O1374">
            <v>599728</v>
          </cell>
          <cell r="P1374">
            <v>-607449</v>
          </cell>
          <cell r="Q1374">
            <v>3142374</v>
          </cell>
          <cell r="R1374" t="str">
            <v>Projection:</v>
          </cell>
          <cell r="S1374">
            <v>0</v>
          </cell>
          <cell r="T1374" t="str">
            <v>Actual:</v>
          </cell>
          <cell r="U1374">
            <v>-94030</v>
          </cell>
          <cell r="V1374">
            <v>48642</v>
          </cell>
          <cell r="W1374">
            <v>615307</v>
          </cell>
          <cell r="X1374">
            <v>971974</v>
          </cell>
          <cell r="Y1374">
            <v>1413301</v>
          </cell>
          <cell r="Z1374">
            <v>2289149</v>
          </cell>
          <cell r="AA1374">
            <v>2449573</v>
          </cell>
          <cell r="AB1374">
            <v>3034089</v>
          </cell>
          <cell r="AC1374">
            <v>2717741</v>
          </cell>
          <cell r="AD1374">
            <v>3150095</v>
          </cell>
          <cell r="AE1374">
            <v>3749823</v>
          </cell>
          <cell r="AF1374">
            <v>3142374</v>
          </cell>
        </row>
        <row r="1375">
          <cell r="A1375" t="str">
            <v>NORTH COASTAL REGIONVariance: Fav/(Unfav)</v>
          </cell>
          <cell r="D1375" t="str">
            <v>Variance: Fav/(Unfav)</v>
          </cell>
          <cell r="E1375">
            <v>94030</v>
          </cell>
          <cell r="F1375">
            <v>-142672</v>
          </cell>
          <cell r="G1375">
            <v>-566665</v>
          </cell>
          <cell r="H1375">
            <v>-356667</v>
          </cell>
          <cell r="I1375">
            <v>-441327</v>
          </cell>
          <cell r="J1375">
            <v>-875848</v>
          </cell>
          <cell r="K1375">
            <v>-160424</v>
          </cell>
          <cell r="L1375">
            <v>-584516</v>
          </cell>
          <cell r="M1375">
            <v>316348</v>
          </cell>
          <cell r="N1375">
            <v>-432354</v>
          </cell>
          <cell r="O1375">
            <v>-599728</v>
          </cell>
          <cell r="P1375">
            <v>607449</v>
          </cell>
          <cell r="Q1375">
            <v>-3142374</v>
          </cell>
          <cell r="R1375" t="str">
            <v>Variance: Fav/(Unfav)</v>
          </cell>
          <cell r="S1375">
            <v>0</v>
          </cell>
          <cell r="T1375" t="str">
            <v>Variance: Fav/(Unfav)</v>
          </cell>
          <cell r="U1375">
            <v>94030</v>
          </cell>
          <cell r="V1375">
            <v>-48642</v>
          </cell>
          <cell r="W1375">
            <v>-615307</v>
          </cell>
          <cell r="X1375">
            <v>-971974</v>
          </cell>
          <cell r="Y1375">
            <v>-1413301</v>
          </cell>
          <cell r="Z1375">
            <v>-2289149</v>
          </cell>
          <cell r="AA1375">
            <v>-2449573</v>
          </cell>
          <cell r="AB1375">
            <v>-3034089</v>
          </cell>
          <cell r="AC1375">
            <v>-2717741</v>
          </cell>
          <cell r="AD1375">
            <v>-3150095</v>
          </cell>
          <cell r="AE1375">
            <v>-3749823</v>
          </cell>
          <cell r="AF1375">
            <v>-3142374</v>
          </cell>
        </row>
        <row r="1376">
          <cell r="A1376" t="str">
            <v>NORTH COASTAL REGIONBudget:Streetlight Construction</v>
          </cell>
          <cell r="B1376" t="str">
            <v>NORTH COASTAL REGION</v>
          </cell>
          <cell r="C1376" t="str">
            <v>Streetlight Construction</v>
          </cell>
          <cell r="D1376" t="str">
            <v>Budget:</v>
          </cell>
          <cell r="E1376">
            <v>19057</v>
          </cell>
          <cell r="F1376">
            <v>19901</v>
          </cell>
          <cell r="G1376">
            <v>19984</v>
          </cell>
          <cell r="H1376">
            <v>20655</v>
          </cell>
          <cell r="I1376">
            <v>56954</v>
          </cell>
          <cell r="J1376">
            <v>25827</v>
          </cell>
          <cell r="K1376">
            <v>27504</v>
          </cell>
          <cell r="L1376">
            <v>34842</v>
          </cell>
          <cell r="M1376">
            <v>25843</v>
          </cell>
          <cell r="N1376">
            <v>26730</v>
          </cell>
          <cell r="O1376">
            <v>27571</v>
          </cell>
          <cell r="P1376">
            <v>35945</v>
          </cell>
          <cell r="Q1376">
            <v>340813</v>
          </cell>
          <cell r="R1376" t="str">
            <v>Budget:</v>
          </cell>
          <cell r="S1376">
            <v>0</v>
          </cell>
          <cell r="T1376" t="str">
            <v>Budget:</v>
          </cell>
          <cell r="U1376">
            <v>19057</v>
          </cell>
          <cell r="V1376">
            <v>38958</v>
          </cell>
          <cell r="W1376">
            <v>58942</v>
          </cell>
          <cell r="X1376">
            <v>79597</v>
          </cell>
          <cell r="Y1376">
            <v>136551</v>
          </cell>
          <cell r="Z1376">
            <v>162378</v>
          </cell>
          <cell r="AA1376">
            <v>189882</v>
          </cell>
          <cell r="AB1376">
            <v>224724</v>
          </cell>
          <cell r="AC1376">
            <v>250567</v>
          </cell>
          <cell r="AD1376">
            <v>277297</v>
          </cell>
          <cell r="AE1376">
            <v>304868</v>
          </cell>
          <cell r="AF1376">
            <v>340813</v>
          </cell>
        </row>
        <row r="1377">
          <cell r="A1377" t="str">
            <v>NORTH COASTAL REGIONActual:Streetlight Construction</v>
          </cell>
          <cell r="D1377" t="str">
            <v>Actual:</v>
          </cell>
          <cell r="E1377">
            <v>21623</v>
          </cell>
          <cell r="F1377">
            <v>25337</v>
          </cell>
          <cell r="G1377">
            <v>95045</v>
          </cell>
          <cell r="H1377">
            <v>74346</v>
          </cell>
          <cell r="I1377">
            <v>193421</v>
          </cell>
          <cell r="J1377">
            <v>109004</v>
          </cell>
          <cell r="K1377">
            <v>67280</v>
          </cell>
          <cell r="L1377">
            <v>91240</v>
          </cell>
          <cell r="M1377">
            <v>92978</v>
          </cell>
          <cell r="N1377">
            <v>225168</v>
          </cell>
          <cell r="O1377">
            <v>110274</v>
          </cell>
          <cell r="P1377">
            <v>72682</v>
          </cell>
          <cell r="Q1377">
            <v>1178398</v>
          </cell>
          <cell r="R1377" t="str">
            <v>Projection:</v>
          </cell>
          <cell r="S1377">
            <v>0</v>
          </cell>
          <cell r="T1377" t="str">
            <v>Actual:</v>
          </cell>
          <cell r="U1377">
            <v>21623</v>
          </cell>
          <cell r="V1377">
            <v>46960</v>
          </cell>
          <cell r="W1377">
            <v>142005</v>
          </cell>
          <cell r="X1377">
            <v>216351</v>
          </cell>
          <cell r="Y1377">
            <v>409772</v>
          </cell>
          <cell r="Z1377">
            <v>518776</v>
          </cell>
          <cell r="AA1377">
            <v>586056</v>
          </cell>
          <cell r="AB1377">
            <v>677296</v>
          </cell>
          <cell r="AC1377">
            <v>770274</v>
          </cell>
          <cell r="AD1377">
            <v>995442</v>
          </cell>
          <cell r="AE1377">
            <v>1105716</v>
          </cell>
          <cell r="AF1377">
            <v>1178398</v>
          </cell>
        </row>
        <row r="1378">
          <cell r="A1378" t="str">
            <v>NORTH COASTAL REGIONVariance: Fav/(Unfav)</v>
          </cell>
          <cell r="D1378" t="str">
            <v>Variance: Fav/(Unfav)</v>
          </cell>
          <cell r="E1378">
            <v>-21623</v>
          </cell>
          <cell r="F1378">
            <v>-25337</v>
          </cell>
          <cell r="G1378">
            <v>-95045</v>
          </cell>
          <cell r="H1378">
            <v>-74346</v>
          </cell>
          <cell r="I1378">
            <v>-193421</v>
          </cell>
          <cell r="J1378">
            <v>-109004</v>
          </cell>
          <cell r="K1378">
            <v>-67280</v>
          </cell>
          <cell r="L1378">
            <v>-91240</v>
          </cell>
          <cell r="M1378">
            <v>-92978</v>
          </cell>
          <cell r="N1378">
            <v>-225168</v>
          </cell>
          <cell r="O1378">
            <v>-110274</v>
          </cell>
          <cell r="P1378">
            <v>-72682</v>
          </cell>
          <cell r="Q1378">
            <v>-1178398</v>
          </cell>
          <cell r="R1378" t="str">
            <v>Variance: Fav/(Unfav)</v>
          </cell>
          <cell r="S1378">
            <v>0</v>
          </cell>
          <cell r="T1378" t="str">
            <v>Variance: Fav/(Unfav)</v>
          </cell>
          <cell r="U1378">
            <v>-21623</v>
          </cell>
          <cell r="V1378">
            <v>-46960</v>
          </cell>
          <cell r="W1378">
            <v>-142005</v>
          </cell>
          <cell r="X1378">
            <v>-216351</v>
          </cell>
          <cell r="Y1378">
            <v>-409772</v>
          </cell>
          <cell r="Z1378">
            <v>-518776</v>
          </cell>
          <cell r="AA1378">
            <v>-586056</v>
          </cell>
          <cell r="AB1378">
            <v>-677296</v>
          </cell>
          <cell r="AC1378">
            <v>-770274</v>
          </cell>
          <cell r="AD1378">
            <v>-995442</v>
          </cell>
          <cell r="AE1378">
            <v>-1105716</v>
          </cell>
          <cell r="AF1378">
            <v>-1178398</v>
          </cell>
        </row>
        <row r="1379">
          <cell r="A1379" t="str">
            <v>NORTH COASTAL REGIONBudget:Overhead Replace/Repair</v>
          </cell>
          <cell r="B1379" t="str">
            <v>NORTH COASTAL REGION</v>
          </cell>
          <cell r="C1379" t="str">
            <v>Overhead Replace/Repair</v>
          </cell>
          <cell r="D1379" t="str">
            <v>Budget:</v>
          </cell>
          <cell r="E1379">
            <v>52422</v>
          </cell>
          <cell r="F1379">
            <v>58494</v>
          </cell>
          <cell r="G1379">
            <v>57891</v>
          </cell>
          <cell r="H1379">
            <v>58946</v>
          </cell>
          <cell r="I1379">
            <v>71667</v>
          </cell>
          <cell r="J1379">
            <v>69915</v>
          </cell>
          <cell r="K1379">
            <v>85309</v>
          </cell>
          <cell r="L1379">
            <v>127469</v>
          </cell>
          <cell r="M1379">
            <v>86123</v>
          </cell>
          <cell r="N1379">
            <v>71767</v>
          </cell>
          <cell r="O1379">
            <v>61411</v>
          </cell>
          <cell r="P1379">
            <v>87756</v>
          </cell>
          <cell r="Q1379">
            <v>889170</v>
          </cell>
          <cell r="R1379" t="str">
            <v>Budget:</v>
          </cell>
          <cell r="S1379">
            <v>0</v>
          </cell>
          <cell r="T1379" t="str">
            <v>Budget:</v>
          </cell>
          <cell r="U1379">
            <v>52422</v>
          </cell>
          <cell r="V1379">
            <v>110916</v>
          </cell>
          <cell r="W1379">
            <v>168807</v>
          </cell>
          <cell r="X1379">
            <v>227753</v>
          </cell>
          <cell r="Y1379">
            <v>299420</v>
          </cell>
          <cell r="Z1379">
            <v>369335</v>
          </cell>
          <cell r="AA1379">
            <v>454644</v>
          </cell>
          <cell r="AB1379">
            <v>582113</v>
          </cell>
          <cell r="AC1379">
            <v>668236</v>
          </cell>
          <cell r="AD1379">
            <v>740003</v>
          </cell>
          <cell r="AE1379">
            <v>801414</v>
          </cell>
          <cell r="AF1379">
            <v>889170</v>
          </cell>
        </row>
        <row r="1380">
          <cell r="A1380" t="str">
            <v>NORTH COASTAL REGIONActual:Overhead Replace/Repair</v>
          </cell>
          <cell r="D1380" t="str">
            <v>Actual:</v>
          </cell>
          <cell r="E1380">
            <v>163313</v>
          </cell>
          <cell r="F1380">
            <v>85404</v>
          </cell>
          <cell r="G1380">
            <v>242079</v>
          </cell>
          <cell r="H1380">
            <v>133947</v>
          </cell>
          <cell r="I1380">
            <v>309933</v>
          </cell>
          <cell r="J1380">
            <v>330999</v>
          </cell>
          <cell r="K1380">
            <v>238792</v>
          </cell>
          <cell r="L1380">
            <v>501707</v>
          </cell>
          <cell r="M1380">
            <v>251648</v>
          </cell>
          <cell r="N1380">
            <v>263544</v>
          </cell>
          <cell r="O1380">
            <v>229367</v>
          </cell>
          <cell r="P1380">
            <v>161746</v>
          </cell>
          <cell r="Q1380">
            <v>2912479</v>
          </cell>
          <cell r="R1380" t="str">
            <v>Projection:</v>
          </cell>
          <cell r="S1380">
            <v>0</v>
          </cell>
          <cell r="T1380" t="str">
            <v>Actual:</v>
          </cell>
          <cell r="U1380">
            <v>163313</v>
          </cell>
          <cell r="V1380">
            <v>248717</v>
          </cell>
          <cell r="W1380">
            <v>490796</v>
          </cell>
          <cell r="X1380">
            <v>624743</v>
          </cell>
          <cell r="Y1380">
            <v>934676</v>
          </cell>
          <cell r="Z1380">
            <v>1265675</v>
          </cell>
          <cell r="AA1380">
            <v>1504467</v>
          </cell>
          <cell r="AB1380">
            <v>2006174</v>
          </cell>
          <cell r="AC1380">
            <v>2257822</v>
          </cell>
          <cell r="AD1380">
            <v>2521366</v>
          </cell>
          <cell r="AE1380">
            <v>2750733</v>
          </cell>
          <cell r="AF1380">
            <v>2912479</v>
          </cell>
        </row>
        <row r="1381">
          <cell r="A1381" t="str">
            <v>NORTH COASTAL REGIONVariance: Fav/(Unfav)</v>
          </cell>
          <cell r="D1381" t="str">
            <v>Variance: Fav/(Unfav)</v>
          </cell>
          <cell r="E1381">
            <v>-163313</v>
          </cell>
          <cell r="F1381">
            <v>-85404</v>
          </cell>
          <cell r="G1381">
            <v>-242079</v>
          </cell>
          <cell r="H1381">
            <v>-133947</v>
          </cell>
          <cell r="I1381">
            <v>-309933</v>
          </cell>
          <cell r="J1381">
            <v>-330999</v>
          </cell>
          <cell r="K1381">
            <v>-238792</v>
          </cell>
          <cell r="L1381">
            <v>-501707</v>
          </cell>
          <cell r="M1381">
            <v>-251648</v>
          </cell>
          <cell r="N1381">
            <v>-263544</v>
          </cell>
          <cell r="O1381">
            <v>-229367</v>
          </cell>
          <cell r="P1381">
            <v>-161746</v>
          </cell>
          <cell r="Q1381">
            <v>-2912479</v>
          </cell>
          <cell r="R1381" t="str">
            <v>Variance: Fav/(Unfav)</v>
          </cell>
          <cell r="S1381">
            <v>0</v>
          </cell>
          <cell r="T1381" t="str">
            <v>Variance: Fav/(Unfav)</v>
          </cell>
          <cell r="U1381">
            <v>-163313</v>
          </cell>
          <cell r="V1381">
            <v>-248717</v>
          </cell>
          <cell r="W1381">
            <v>-490796</v>
          </cell>
          <cell r="X1381">
            <v>-624743</v>
          </cell>
          <cell r="Y1381">
            <v>-934676</v>
          </cell>
          <cell r="Z1381">
            <v>-1265675</v>
          </cell>
          <cell r="AA1381">
            <v>-1504467</v>
          </cell>
          <cell r="AB1381">
            <v>-2006174</v>
          </cell>
          <cell r="AC1381">
            <v>-2257822</v>
          </cell>
          <cell r="AD1381">
            <v>-2521366</v>
          </cell>
          <cell r="AE1381">
            <v>-2750733</v>
          </cell>
          <cell r="AF1381">
            <v>-2912479</v>
          </cell>
        </row>
        <row r="1382">
          <cell r="A1382" t="str">
            <v>NORTH COASTAL REGIONBudget:Underground Replace/Repair</v>
          </cell>
          <cell r="B1382" t="str">
            <v>NORTH COASTAL REGION</v>
          </cell>
          <cell r="C1382" t="str">
            <v>Underground Replace/Repair</v>
          </cell>
          <cell r="D1382" t="str">
            <v>Budget:</v>
          </cell>
          <cell r="E1382">
            <v>5673</v>
          </cell>
          <cell r="F1382">
            <v>5960</v>
          </cell>
          <cell r="G1382">
            <v>5981</v>
          </cell>
          <cell r="H1382">
            <v>5980</v>
          </cell>
          <cell r="I1382">
            <v>6743</v>
          </cell>
          <cell r="J1382">
            <v>6676</v>
          </cell>
          <cell r="K1382">
            <v>7539</v>
          </cell>
          <cell r="L1382">
            <v>11200</v>
          </cell>
          <cell r="M1382">
            <v>7605</v>
          </cell>
          <cell r="N1382">
            <v>6764</v>
          </cell>
          <cell r="O1382">
            <v>6158</v>
          </cell>
          <cell r="P1382">
            <v>9013</v>
          </cell>
          <cell r="Q1382">
            <v>85292</v>
          </cell>
          <cell r="R1382" t="str">
            <v>Budget:</v>
          </cell>
          <cell r="S1382">
            <v>0</v>
          </cell>
          <cell r="T1382" t="str">
            <v>Budget:</v>
          </cell>
          <cell r="U1382">
            <v>5673</v>
          </cell>
          <cell r="V1382">
            <v>11633</v>
          </cell>
          <cell r="W1382">
            <v>17614</v>
          </cell>
          <cell r="X1382">
            <v>23594</v>
          </cell>
          <cell r="Y1382">
            <v>30337</v>
          </cell>
          <cell r="Z1382">
            <v>37013</v>
          </cell>
          <cell r="AA1382">
            <v>44552</v>
          </cell>
          <cell r="AB1382">
            <v>55752</v>
          </cell>
          <cell r="AC1382">
            <v>63357</v>
          </cell>
          <cell r="AD1382">
            <v>70121</v>
          </cell>
          <cell r="AE1382">
            <v>76279</v>
          </cell>
          <cell r="AF1382">
            <v>85292</v>
          </cell>
        </row>
        <row r="1383">
          <cell r="A1383" t="str">
            <v>NORTH COASTAL REGIONActual:Underground Replace/Repair</v>
          </cell>
          <cell r="D1383" t="str">
            <v>Actual:</v>
          </cell>
          <cell r="E1383">
            <v>3180</v>
          </cell>
          <cell r="F1383">
            <v>0</v>
          </cell>
          <cell r="G1383">
            <v>112997</v>
          </cell>
          <cell r="H1383">
            <v>68385</v>
          </cell>
          <cell r="I1383">
            <v>174158</v>
          </cell>
          <cell r="J1383">
            <v>113301</v>
          </cell>
          <cell r="K1383">
            <v>141331</v>
          </cell>
          <cell r="L1383">
            <v>240002</v>
          </cell>
          <cell r="M1383">
            <v>154967</v>
          </cell>
          <cell r="N1383">
            <v>153151</v>
          </cell>
          <cell r="O1383">
            <v>136236</v>
          </cell>
          <cell r="P1383">
            <v>162749</v>
          </cell>
          <cell r="Q1383">
            <v>1460457</v>
          </cell>
          <cell r="R1383" t="str">
            <v>Projection:</v>
          </cell>
          <cell r="S1383">
            <v>0</v>
          </cell>
          <cell r="T1383" t="str">
            <v>Actual:</v>
          </cell>
          <cell r="U1383">
            <v>3180</v>
          </cell>
          <cell r="V1383">
            <v>3180</v>
          </cell>
          <cell r="W1383">
            <v>116177</v>
          </cell>
          <cell r="X1383">
            <v>184562</v>
          </cell>
          <cell r="Y1383">
            <v>358720</v>
          </cell>
          <cell r="Z1383">
            <v>472021</v>
          </cell>
          <cell r="AA1383">
            <v>613352</v>
          </cell>
          <cell r="AB1383">
            <v>853354</v>
          </cell>
          <cell r="AC1383">
            <v>1008321</v>
          </cell>
          <cell r="AD1383">
            <v>1161472</v>
          </cell>
          <cell r="AE1383">
            <v>1297708</v>
          </cell>
          <cell r="AF1383">
            <v>1460457</v>
          </cell>
        </row>
        <row r="1384">
          <cell r="A1384" t="str">
            <v>NORTH COASTAL REGIONVariance: Fav/(Unfav)</v>
          </cell>
          <cell r="D1384" t="str">
            <v>Variance: Fav/(Unfav)</v>
          </cell>
          <cell r="E1384">
            <v>-3180</v>
          </cell>
          <cell r="F1384">
            <v>0</v>
          </cell>
          <cell r="G1384">
            <v>-112997</v>
          </cell>
          <cell r="H1384">
            <v>-68385</v>
          </cell>
          <cell r="I1384">
            <v>-174158</v>
          </cell>
          <cell r="J1384">
            <v>-113301</v>
          </cell>
          <cell r="K1384">
            <v>-141331</v>
          </cell>
          <cell r="L1384">
            <v>-240002</v>
          </cell>
          <cell r="M1384">
            <v>-154967</v>
          </cell>
          <cell r="N1384">
            <v>-153151</v>
          </cell>
          <cell r="O1384">
            <v>-136236</v>
          </cell>
          <cell r="P1384">
            <v>-162749</v>
          </cell>
          <cell r="Q1384">
            <v>-1460457</v>
          </cell>
          <cell r="R1384" t="str">
            <v>Variance: Fav/(Unfav)</v>
          </cell>
          <cell r="S1384">
            <v>0</v>
          </cell>
          <cell r="T1384" t="str">
            <v>Variance: Fav/(Unfav)</v>
          </cell>
          <cell r="U1384">
            <v>-3180</v>
          </cell>
          <cell r="V1384">
            <v>-3180</v>
          </cell>
          <cell r="W1384">
            <v>-116177</v>
          </cell>
          <cell r="X1384">
            <v>-184562</v>
          </cell>
          <cell r="Y1384">
            <v>-358720</v>
          </cell>
          <cell r="Z1384">
            <v>-472021</v>
          </cell>
          <cell r="AA1384">
            <v>-613352</v>
          </cell>
          <cell r="AB1384">
            <v>-853354</v>
          </cell>
          <cell r="AC1384">
            <v>-1008321</v>
          </cell>
          <cell r="AD1384">
            <v>-1161472</v>
          </cell>
          <cell r="AE1384">
            <v>-1297708</v>
          </cell>
          <cell r="AF1384">
            <v>-1460457</v>
          </cell>
        </row>
        <row r="1385">
          <cell r="A1385" t="str">
            <v>NORTH COASTAL REGIONBudget:Streetlight Maintenance</v>
          </cell>
          <cell r="B1385" t="str">
            <v>NORTH COASTAL REGION</v>
          </cell>
          <cell r="C1385" t="str">
            <v>Streetlight Maintenance</v>
          </cell>
          <cell r="D1385" t="str">
            <v>Budget: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Budget:</v>
          </cell>
          <cell r="S1385">
            <v>0</v>
          </cell>
          <cell r="T1385" t="str">
            <v>Budget: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NORTH COASTAL REGIONActual:Streetlight Maintenance</v>
          </cell>
          <cell r="D1386" t="str">
            <v>Actual:</v>
          </cell>
          <cell r="E1386">
            <v>0</v>
          </cell>
          <cell r="F1386">
            <v>0</v>
          </cell>
          <cell r="G1386">
            <v>0</v>
          </cell>
          <cell r="H1386">
            <v>26173</v>
          </cell>
          <cell r="I1386">
            <v>215379</v>
          </cell>
          <cell r="J1386">
            <v>38625</v>
          </cell>
          <cell r="K1386">
            <v>6395</v>
          </cell>
          <cell r="L1386">
            <v>16098</v>
          </cell>
          <cell r="M1386">
            <v>10126</v>
          </cell>
          <cell r="N1386">
            <v>20555</v>
          </cell>
          <cell r="O1386">
            <v>39468</v>
          </cell>
          <cell r="P1386">
            <v>38449</v>
          </cell>
          <cell r="Q1386">
            <v>411268</v>
          </cell>
          <cell r="R1386" t="str">
            <v>Projection:</v>
          </cell>
          <cell r="S1386">
            <v>0</v>
          </cell>
          <cell r="T1386" t="str">
            <v>Actual:</v>
          </cell>
          <cell r="U1386">
            <v>0</v>
          </cell>
          <cell r="V1386">
            <v>0</v>
          </cell>
          <cell r="W1386">
            <v>0</v>
          </cell>
          <cell r="X1386">
            <v>26173</v>
          </cell>
          <cell r="Y1386">
            <v>241552</v>
          </cell>
          <cell r="Z1386">
            <v>280177</v>
          </cell>
          <cell r="AA1386">
            <v>286572</v>
          </cell>
          <cell r="AB1386">
            <v>302670</v>
          </cell>
          <cell r="AC1386">
            <v>312796</v>
          </cell>
          <cell r="AD1386">
            <v>333351</v>
          </cell>
          <cell r="AE1386">
            <v>372819</v>
          </cell>
          <cell r="AF1386">
            <v>411268</v>
          </cell>
        </row>
        <row r="1387">
          <cell r="A1387" t="str">
            <v>NORTH COASTAL REGIONVariance: Fav/(Unfav)</v>
          </cell>
          <cell r="D1387" t="str">
            <v>Variance: Fav/(Unfav)</v>
          </cell>
          <cell r="E1387">
            <v>0</v>
          </cell>
          <cell r="F1387">
            <v>0</v>
          </cell>
          <cell r="G1387">
            <v>0</v>
          </cell>
          <cell r="H1387">
            <v>-26173</v>
          </cell>
          <cell r="I1387">
            <v>-215379</v>
          </cell>
          <cell r="J1387">
            <v>-38625</v>
          </cell>
          <cell r="K1387">
            <v>-6395</v>
          </cell>
          <cell r="L1387">
            <v>-16098</v>
          </cell>
          <cell r="M1387">
            <v>-10126</v>
          </cell>
          <cell r="N1387">
            <v>-20555</v>
          </cell>
          <cell r="O1387">
            <v>-39468</v>
          </cell>
          <cell r="P1387">
            <v>-38449</v>
          </cell>
          <cell r="Q1387">
            <v>-411268</v>
          </cell>
          <cell r="R1387" t="str">
            <v>Variance: Fav/(Unfav)</v>
          </cell>
          <cell r="S1387">
            <v>0</v>
          </cell>
          <cell r="T1387" t="str">
            <v>Variance: Fav/(Unfav)</v>
          </cell>
          <cell r="U1387">
            <v>0</v>
          </cell>
          <cell r="V1387">
            <v>0</v>
          </cell>
          <cell r="W1387">
            <v>0</v>
          </cell>
          <cell r="X1387">
            <v>-26173</v>
          </cell>
          <cell r="Y1387">
            <v>-241552</v>
          </cell>
          <cell r="Z1387">
            <v>-280177</v>
          </cell>
          <cell r="AA1387">
            <v>-286572</v>
          </cell>
          <cell r="AB1387">
            <v>-302670</v>
          </cell>
          <cell r="AC1387">
            <v>-312796</v>
          </cell>
          <cell r="AD1387">
            <v>-333351</v>
          </cell>
          <cell r="AE1387">
            <v>-372819</v>
          </cell>
          <cell r="AF1387">
            <v>-411268</v>
          </cell>
        </row>
        <row r="1388">
          <cell r="A1388" t="str">
            <v>NORTH COASTAL REGIONBudget:Other</v>
          </cell>
          <cell r="B1388" t="str">
            <v>NORTH COASTAL REGION</v>
          </cell>
          <cell r="C1388" t="str">
            <v>Other</v>
          </cell>
          <cell r="D1388" t="str">
            <v>Budget:</v>
          </cell>
          <cell r="E1388">
            <v>73760</v>
          </cell>
          <cell r="F1388">
            <v>77311</v>
          </cell>
          <cell r="G1388">
            <v>83789</v>
          </cell>
          <cell r="H1388">
            <v>76435</v>
          </cell>
          <cell r="I1388">
            <v>411284</v>
          </cell>
          <cell r="J1388">
            <v>134860</v>
          </cell>
          <cell r="K1388">
            <v>151346</v>
          </cell>
          <cell r="L1388">
            <v>161348</v>
          </cell>
          <cell r="M1388">
            <v>139327</v>
          </cell>
          <cell r="N1388">
            <v>141029</v>
          </cell>
          <cell r="O1388">
            <v>145305</v>
          </cell>
          <cell r="P1388">
            <v>165325</v>
          </cell>
          <cell r="Q1388">
            <v>1761119</v>
          </cell>
          <cell r="R1388" t="str">
            <v>Budget:</v>
          </cell>
          <cell r="S1388">
            <v>0</v>
          </cell>
          <cell r="T1388" t="str">
            <v>Budget:</v>
          </cell>
          <cell r="U1388">
            <v>73760</v>
          </cell>
          <cell r="V1388">
            <v>151071</v>
          </cell>
          <cell r="W1388">
            <v>234860</v>
          </cell>
          <cell r="X1388">
            <v>311295</v>
          </cell>
          <cell r="Y1388">
            <v>722579</v>
          </cell>
          <cell r="Z1388">
            <v>857439</v>
          </cell>
          <cell r="AA1388">
            <v>1008785</v>
          </cell>
          <cell r="AB1388">
            <v>1170133</v>
          </cell>
          <cell r="AC1388">
            <v>1309460</v>
          </cell>
          <cell r="AD1388">
            <v>1450489</v>
          </cell>
          <cell r="AE1388">
            <v>1595794</v>
          </cell>
          <cell r="AF1388">
            <v>1761119</v>
          </cell>
        </row>
        <row r="1389">
          <cell r="A1389" t="str">
            <v>NORTH COASTAL REGIONActual:Other</v>
          </cell>
          <cell r="D1389" t="str">
            <v>Actual:</v>
          </cell>
          <cell r="E1389">
            <v>452633</v>
          </cell>
          <cell r="F1389">
            <v>722496</v>
          </cell>
          <cell r="G1389">
            <v>225535</v>
          </cell>
          <cell r="H1389">
            <v>439415</v>
          </cell>
          <cell r="I1389">
            <v>323035</v>
          </cell>
          <cell r="J1389">
            <v>-559618</v>
          </cell>
          <cell r="K1389">
            <v>90390</v>
          </cell>
          <cell r="L1389">
            <v>206063</v>
          </cell>
          <cell r="M1389">
            <v>-54780</v>
          </cell>
          <cell r="N1389">
            <v>96841</v>
          </cell>
          <cell r="O1389">
            <v>240967</v>
          </cell>
          <cell r="P1389">
            <v>567502</v>
          </cell>
          <cell r="Q1389">
            <v>2750479</v>
          </cell>
          <cell r="R1389" t="str">
            <v>Projection:</v>
          </cell>
          <cell r="S1389">
            <v>0</v>
          </cell>
          <cell r="T1389" t="str">
            <v>Actual:</v>
          </cell>
          <cell r="U1389">
            <v>452633</v>
          </cell>
          <cell r="V1389">
            <v>1175129</v>
          </cell>
          <cell r="W1389">
            <v>1400664</v>
          </cell>
          <cell r="X1389">
            <v>1840079</v>
          </cell>
          <cell r="Y1389">
            <v>2163114</v>
          </cell>
          <cell r="Z1389">
            <v>1603496</v>
          </cell>
          <cell r="AA1389">
            <v>1693886</v>
          </cell>
          <cell r="AB1389">
            <v>1899949</v>
          </cell>
          <cell r="AC1389">
            <v>1845169</v>
          </cell>
          <cell r="AD1389">
            <v>1942010</v>
          </cell>
          <cell r="AE1389">
            <v>2182977</v>
          </cell>
          <cell r="AF1389">
            <v>2750479</v>
          </cell>
        </row>
        <row r="1390">
          <cell r="A1390" t="str">
            <v>NORTH COASTAL REGIONVariance: Fav/(Unfav)</v>
          </cell>
          <cell r="D1390" t="str">
            <v>Variance: Fav/(Unfav)</v>
          </cell>
          <cell r="E1390">
            <v>-452633</v>
          </cell>
          <cell r="F1390">
            <v>-722496</v>
          </cell>
          <cell r="G1390">
            <v>-225535</v>
          </cell>
          <cell r="H1390">
            <v>-439415</v>
          </cell>
          <cell r="I1390">
            <v>-323035</v>
          </cell>
          <cell r="J1390">
            <v>559618</v>
          </cell>
          <cell r="K1390">
            <v>-90390</v>
          </cell>
          <cell r="L1390">
            <v>-206063</v>
          </cell>
          <cell r="M1390">
            <v>54780</v>
          </cell>
          <cell r="N1390">
            <v>-96841</v>
          </cell>
          <cell r="O1390">
            <v>-240967</v>
          </cell>
          <cell r="P1390">
            <v>-567502</v>
          </cell>
          <cell r="Q1390">
            <v>-2750479</v>
          </cell>
          <cell r="R1390" t="str">
            <v>Variance: Fav/(Unfav)</v>
          </cell>
          <cell r="S1390">
            <v>0</v>
          </cell>
          <cell r="T1390" t="str">
            <v>Variance: Fav/(Unfav)</v>
          </cell>
          <cell r="U1390">
            <v>-452633</v>
          </cell>
          <cell r="V1390">
            <v>-1175129</v>
          </cell>
          <cell r="W1390">
            <v>-1400664</v>
          </cell>
          <cell r="X1390">
            <v>-1840079</v>
          </cell>
          <cell r="Y1390">
            <v>-2163114</v>
          </cell>
          <cell r="Z1390">
            <v>-1603496</v>
          </cell>
          <cell r="AA1390">
            <v>-1693886</v>
          </cell>
          <cell r="AB1390">
            <v>-1899949</v>
          </cell>
          <cell r="AC1390">
            <v>-1845169</v>
          </cell>
          <cell r="AD1390">
            <v>-1942010</v>
          </cell>
          <cell r="AE1390">
            <v>-2182977</v>
          </cell>
          <cell r="AF1390">
            <v>-2750479</v>
          </cell>
        </row>
        <row r="1391">
          <cell r="A1391" t="str">
            <v>NORTH COASTAL REGIONBudget:Burdens - Payroll &amp; Materials</v>
          </cell>
          <cell r="B1391" t="str">
            <v>NORTH COASTAL REGION</v>
          </cell>
          <cell r="C1391" t="str">
            <v>Burdens - Payroll &amp; Materials</v>
          </cell>
          <cell r="D1391" t="str">
            <v>Budget:</v>
          </cell>
          <cell r="E1391">
            <v>91228</v>
          </cell>
          <cell r="F1391">
            <v>92215</v>
          </cell>
          <cell r="G1391">
            <v>93470</v>
          </cell>
          <cell r="H1391">
            <v>92354</v>
          </cell>
          <cell r="I1391">
            <v>94390</v>
          </cell>
          <cell r="J1391">
            <v>95588</v>
          </cell>
          <cell r="K1391">
            <v>110204</v>
          </cell>
          <cell r="L1391">
            <v>159378</v>
          </cell>
          <cell r="M1391">
            <v>114605</v>
          </cell>
          <cell r="N1391">
            <v>107901</v>
          </cell>
          <cell r="O1391">
            <v>111665</v>
          </cell>
          <cell r="P1391">
            <v>153716</v>
          </cell>
          <cell r="Q1391">
            <v>1316714</v>
          </cell>
          <cell r="R1391" t="str">
            <v>Budget:</v>
          </cell>
          <cell r="S1391">
            <v>365001</v>
          </cell>
          <cell r="T1391" t="str">
            <v>Budget:</v>
          </cell>
          <cell r="U1391">
            <v>91228</v>
          </cell>
          <cell r="V1391">
            <v>183443</v>
          </cell>
          <cell r="W1391">
            <v>276913</v>
          </cell>
          <cell r="X1391">
            <v>369267</v>
          </cell>
          <cell r="Y1391">
            <v>463657</v>
          </cell>
          <cell r="Z1391">
            <v>559245</v>
          </cell>
          <cell r="AA1391">
            <v>669449</v>
          </cell>
          <cell r="AB1391">
            <v>828827</v>
          </cell>
          <cell r="AC1391">
            <v>943432</v>
          </cell>
          <cell r="AD1391">
            <v>1051333</v>
          </cell>
          <cell r="AE1391">
            <v>1162998</v>
          </cell>
          <cell r="AF1391">
            <v>1316714</v>
          </cell>
        </row>
        <row r="1392">
          <cell r="A1392" t="str">
            <v>NORTH COASTAL REGIONActual:Burdens - Payroll &amp; Materials</v>
          </cell>
          <cell r="D1392" t="str">
            <v>Actual:</v>
          </cell>
          <cell r="E1392">
            <v>190738</v>
          </cell>
          <cell r="F1392">
            <v>203857</v>
          </cell>
          <cell r="G1392">
            <v>334904</v>
          </cell>
          <cell r="H1392">
            <v>246245</v>
          </cell>
          <cell r="I1392">
            <v>415141</v>
          </cell>
          <cell r="J1392">
            <v>258936</v>
          </cell>
          <cell r="K1392">
            <v>252968</v>
          </cell>
          <cell r="L1392">
            <v>446294</v>
          </cell>
          <cell r="M1392">
            <v>267117</v>
          </cell>
          <cell r="N1392">
            <v>304441</v>
          </cell>
          <cell r="O1392">
            <v>239224</v>
          </cell>
          <cell r="P1392">
            <v>262521</v>
          </cell>
          <cell r="Q1392">
            <v>3422386</v>
          </cell>
          <cell r="R1392" t="str">
            <v>Projection:</v>
          </cell>
          <cell r="S1392">
            <v>365001</v>
          </cell>
          <cell r="T1392" t="str">
            <v>Actual:</v>
          </cell>
          <cell r="U1392">
            <v>190738</v>
          </cell>
          <cell r="V1392">
            <v>394595</v>
          </cell>
          <cell r="W1392">
            <v>729499</v>
          </cell>
          <cell r="X1392">
            <v>975744</v>
          </cell>
          <cell r="Y1392">
            <v>1390885</v>
          </cell>
          <cell r="Z1392">
            <v>1649821</v>
          </cell>
          <cell r="AA1392">
            <v>1902789</v>
          </cell>
          <cell r="AB1392">
            <v>2349083</v>
          </cell>
          <cell r="AC1392">
            <v>2616200</v>
          </cell>
          <cell r="AD1392">
            <v>2920641</v>
          </cell>
          <cell r="AE1392">
            <v>3159865</v>
          </cell>
          <cell r="AF1392">
            <v>3422386</v>
          </cell>
        </row>
        <row r="1393">
          <cell r="A1393" t="str">
            <v>NORTH COASTAL REGIONVariance: Fav/(Unfav)</v>
          </cell>
          <cell r="D1393" t="str">
            <v>Variance: Fav/(Unfav)</v>
          </cell>
          <cell r="E1393">
            <v>-163718</v>
          </cell>
          <cell r="F1393">
            <v>-176825</v>
          </cell>
          <cell r="G1393">
            <v>-307862</v>
          </cell>
          <cell r="H1393">
            <v>-217937</v>
          </cell>
          <cell r="I1393">
            <v>-386820</v>
          </cell>
          <cell r="J1393">
            <v>-230595</v>
          </cell>
          <cell r="K1393">
            <v>-224508</v>
          </cell>
          <cell r="L1393">
            <v>-403748</v>
          </cell>
          <cell r="M1393">
            <v>-238626</v>
          </cell>
          <cell r="N1393">
            <v>-276012</v>
          </cell>
          <cell r="O1393">
            <v>-210780</v>
          </cell>
          <cell r="P1393">
            <v>-219953</v>
          </cell>
          <cell r="Q1393">
            <v>-3057384</v>
          </cell>
          <cell r="R1393" t="str">
            <v>Variance: Fav/(Unfav)</v>
          </cell>
          <cell r="S1393">
            <v>0</v>
          </cell>
          <cell r="T1393" t="str">
            <v>Variance: Fav/(Unfav)</v>
          </cell>
          <cell r="U1393">
            <v>-163718</v>
          </cell>
          <cell r="V1393">
            <v>-340543</v>
          </cell>
          <cell r="W1393">
            <v>-648405</v>
          </cell>
          <cell r="X1393">
            <v>-866342</v>
          </cell>
          <cell r="Y1393">
            <v>-1253162</v>
          </cell>
          <cell r="Z1393">
            <v>-1483757</v>
          </cell>
          <cell r="AA1393">
            <v>-1708265</v>
          </cell>
          <cell r="AB1393">
            <v>-2112013</v>
          </cell>
          <cell r="AC1393">
            <v>-2350639</v>
          </cell>
          <cell r="AD1393">
            <v>-2626651</v>
          </cell>
          <cell r="AE1393">
            <v>-2837431</v>
          </cell>
          <cell r="AF1393">
            <v>-3057384</v>
          </cell>
        </row>
        <row r="1394">
          <cell r="A1394" t="str">
            <v>NORTH COASTAL REGIONBudget:Indirects</v>
          </cell>
          <cell r="B1394" t="str">
            <v>NORTH COASTAL REGION</v>
          </cell>
          <cell r="C1394" t="str">
            <v>Indirects</v>
          </cell>
          <cell r="D1394" t="str">
            <v>Budget:</v>
          </cell>
          <cell r="E1394">
            <v>78781</v>
          </cell>
          <cell r="F1394">
            <v>79414</v>
          </cell>
          <cell r="G1394">
            <v>81761</v>
          </cell>
          <cell r="H1394">
            <v>82764</v>
          </cell>
          <cell r="I1394">
            <v>84977</v>
          </cell>
          <cell r="J1394">
            <v>85042</v>
          </cell>
          <cell r="K1394">
            <v>86722</v>
          </cell>
          <cell r="L1394">
            <v>128049</v>
          </cell>
          <cell r="M1394">
            <v>90687</v>
          </cell>
          <cell r="N1394">
            <v>88661</v>
          </cell>
          <cell r="O1394">
            <v>88279</v>
          </cell>
          <cell r="P1394">
            <v>126991</v>
          </cell>
          <cell r="Q1394">
            <v>1102128</v>
          </cell>
          <cell r="R1394" t="str">
            <v>Budget:</v>
          </cell>
          <cell r="S1394">
            <v>1102128</v>
          </cell>
          <cell r="T1394" t="str">
            <v>Budget:</v>
          </cell>
          <cell r="U1394">
            <v>78781</v>
          </cell>
          <cell r="V1394">
            <v>158195</v>
          </cell>
          <cell r="W1394">
            <v>239956</v>
          </cell>
          <cell r="X1394">
            <v>322720</v>
          </cell>
          <cell r="Y1394">
            <v>407697</v>
          </cell>
          <cell r="Z1394">
            <v>492739</v>
          </cell>
          <cell r="AA1394">
            <v>579461</v>
          </cell>
          <cell r="AB1394">
            <v>707510</v>
          </cell>
          <cell r="AC1394">
            <v>798197</v>
          </cell>
          <cell r="AD1394">
            <v>886858</v>
          </cell>
          <cell r="AE1394">
            <v>975137</v>
          </cell>
          <cell r="AF1394">
            <v>1102128</v>
          </cell>
        </row>
        <row r="1395">
          <cell r="A1395" t="str">
            <v>NORTH COASTAL REGIONActual:Indirects</v>
          </cell>
          <cell r="D1395" t="str">
            <v>Actual:</v>
          </cell>
          <cell r="E1395">
            <v>141743</v>
          </cell>
          <cell r="F1395">
            <v>128808</v>
          </cell>
          <cell r="G1395">
            <v>222183</v>
          </cell>
          <cell r="H1395">
            <v>148934</v>
          </cell>
          <cell r="I1395">
            <v>330794</v>
          </cell>
          <cell r="J1395">
            <v>181136</v>
          </cell>
          <cell r="K1395">
            <v>132129</v>
          </cell>
          <cell r="L1395">
            <v>188921</v>
          </cell>
          <cell r="M1395">
            <v>147363</v>
          </cell>
          <cell r="N1395">
            <v>143874</v>
          </cell>
          <cell r="O1395">
            <v>134622</v>
          </cell>
          <cell r="P1395">
            <v>184273</v>
          </cell>
          <cell r="Q1395">
            <v>2084780</v>
          </cell>
          <cell r="R1395" t="str">
            <v>Projection:</v>
          </cell>
          <cell r="S1395">
            <v>1102128</v>
          </cell>
          <cell r="T1395" t="str">
            <v>Actual:</v>
          </cell>
          <cell r="U1395">
            <v>141743</v>
          </cell>
          <cell r="V1395">
            <v>270551</v>
          </cell>
          <cell r="W1395">
            <v>492734</v>
          </cell>
          <cell r="X1395">
            <v>641668</v>
          </cell>
          <cell r="Y1395">
            <v>972462</v>
          </cell>
          <cell r="Z1395">
            <v>1153598</v>
          </cell>
          <cell r="AA1395">
            <v>1285727</v>
          </cell>
          <cell r="AB1395">
            <v>1474648</v>
          </cell>
          <cell r="AC1395">
            <v>1622011</v>
          </cell>
          <cell r="AD1395">
            <v>1765885</v>
          </cell>
          <cell r="AE1395">
            <v>1900507</v>
          </cell>
          <cell r="AF1395">
            <v>2084780</v>
          </cell>
        </row>
        <row r="1396">
          <cell r="A1396" t="str">
            <v>NORTH COASTAL REGIONVariance: Fav/(Unfav)</v>
          </cell>
          <cell r="D1396" t="str">
            <v>Variance: Fav/(Unfav)</v>
          </cell>
          <cell r="E1396">
            <v>-62963</v>
          </cell>
          <cell r="F1396">
            <v>-49395</v>
          </cell>
          <cell r="G1396">
            <v>-140422</v>
          </cell>
          <cell r="H1396">
            <v>-66170</v>
          </cell>
          <cell r="I1396">
            <v>-245818</v>
          </cell>
          <cell r="J1396">
            <v>-96095</v>
          </cell>
          <cell r="K1396">
            <v>-45408</v>
          </cell>
          <cell r="L1396">
            <v>-60872</v>
          </cell>
          <cell r="M1396">
            <v>-56676</v>
          </cell>
          <cell r="N1396">
            <v>-55212</v>
          </cell>
          <cell r="O1396">
            <v>-46342</v>
          </cell>
          <cell r="P1396">
            <v>-57282</v>
          </cell>
          <cell r="Q1396">
            <v>-982655</v>
          </cell>
          <cell r="R1396" t="str">
            <v>Variance: Fav/(Unfav)</v>
          </cell>
          <cell r="S1396">
            <v>0</v>
          </cell>
          <cell r="T1396" t="str">
            <v>Variance: Fav/(Unfav)</v>
          </cell>
          <cell r="U1396">
            <v>-62963</v>
          </cell>
          <cell r="V1396">
            <v>-112358</v>
          </cell>
          <cell r="W1396">
            <v>-252780</v>
          </cell>
          <cell r="X1396">
            <v>-318950</v>
          </cell>
          <cell r="Y1396">
            <v>-564768</v>
          </cell>
          <cell r="Z1396">
            <v>-660863</v>
          </cell>
          <cell r="AA1396">
            <v>-706271</v>
          </cell>
          <cell r="AB1396">
            <v>-767143</v>
          </cell>
          <cell r="AC1396">
            <v>-823819</v>
          </cell>
          <cell r="AD1396">
            <v>-879031</v>
          </cell>
          <cell r="AE1396">
            <v>-925373</v>
          </cell>
          <cell r="AF1396">
            <v>-982655</v>
          </cell>
        </row>
        <row r="1397">
          <cell r="A1397" t="str">
            <v>Budget:</v>
          </cell>
          <cell r="D1397" t="str">
            <v>Budget:</v>
          </cell>
          <cell r="E1397">
            <v>105800</v>
          </cell>
          <cell r="F1397">
            <v>106446</v>
          </cell>
          <cell r="G1397">
            <v>108803</v>
          </cell>
          <cell r="H1397">
            <v>111072</v>
          </cell>
          <cell r="I1397">
            <v>113298</v>
          </cell>
          <cell r="J1397">
            <v>113383</v>
          </cell>
          <cell r="K1397">
            <v>115182</v>
          </cell>
          <cell r="L1397">
            <v>170595</v>
          </cell>
          <cell r="M1397">
            <v>119179</v>
          </cell>
          <cell r="N1397">
            <v>117090</v>
          </cell>
          <cell r="O1397">
            <v>116723</v>
          </cell>
          <cell r="P1397">
            <v>169559</v>
          </cell>
          <cell r="Q1397">
            <v>1467130</v>
          </cell>
          <cell r="S1397">
            <v>1467129</v>
          </cell>
          <cell r="T1397" t="str">
            <v>Budget:</v>
          </cell>
          <cell r="U1397">
            <v>105800</v>
          </cell>
          <cell r="V1397">
            <v>212246</v>
          </cell>
          <cell r="W1397">
            <v>321049</v>
          </cell>
          <cell r="X1397">
            <v>432121</v>
          </cell>
          <cell r="Y1397">
            <v>545419</v>
          </cell>
          <cell r="Z1397">
            <v>658802</v>
          </cell>
          <cell r="AA1397">
            <v>773984</v>
          </cell>
          <cell r="AB1397">
            <v>944579</v>
          </cell>
          <cell r="AC1397">
            <v>1063758</v>
          </cell>
          <cell r="AD1397">
            <v>1180848</v>
          </cell>
          <cell r="AE1397">
            <v>1297571</v>
          </cell>
          <cell r="AF1397">
            <v>1467130</v>
          </cell>
        </row>
        <row r="1398">
          <cell r="A1398" t="str">
            <v>Actual:</v>
          </cell>
          <cell r="D1398" t="str">
            <v>Actual:</v>
          </cell>
          <cell r="E1398">
            <v>879201</v>
          </cell>
          <cell r="F1398">
            <v>1308574</v>
          </cell>
          <cell r="G1398">
            <v>1799407</v>
          </cell>
          <cell r="H1398">
            <v>1494112</v>
          </cell>
          <cell r="I1398">
            <v>2403188</v>
          </cell>
          <cell r="J1398">
            <v>1348231</v>
          </cell>
          <cell r="K1398">
            <v>1089709</v>
          </cell>
          <cell r="L1398">
            <v>2274843</v>
          </cell>
          <cell r="M1398">
            <v>553070</v>
          </cell>
          <cell r="N1398">
            <v>1639928</v>
          </cell>
          <cell r="O1398">
            <v>1729885</v>
          </cell>
          <cell r="P1398">
            <v>842473</v>
          </cell>
          <cell r="Q1398">
            <v>17362621</v>
          </cell>
          <cell r="T1398" t="str">
            <v>Actual:</v>
          </cell>
          <cell r="U1398">
            <v>879201</v>
          </cell>
          <cell r="V1398">
            <v>2187775</v>
          </cell>
          <cell r="W1398">
            <v>3987182</v>
          </cell>
          <cell r="X1398">
            <v>5481294</v>
          </cell>
          <cell r="Y1398">
            <v>7884482</v>
          </cell>
          <cell r="Z1398">
            <v>9232713</v>
          </cell>
          <cell r="AA1398">
            <v>10322422</v>
          </cell>
          <cell r="AB1398">
            <v>12597265</v>
          </cell>
          <cell r="AC1398">
            <v>13150335</v>
          </cell>
          <cell r="AD1398">
            <v>14790263</v>
          </cell>
          <cell r="AE1398">
            <v>16520148</v>
          </cell>
          <cell r="AF1398">
            <v>17362621</v>
          </cell>
        </row>
        <row r="1399">
          <cell r="A1399" t="str">
            <v>Variance: Fav/(Unfav)</v>
          </cell>
          <cell r="D1399" t="str">
            <v>Variance: Fav/(Unfav)</v>
          </cell>
          <cell r="E1399">
            <v>-773400</v>
          </cell>
          <cell r="F1399">
            <v>-1202128</v>
          </cell>
          <cell r="G1399">
            <v>-1690605</v>
          </cell>
          <cell r="H1399">
            <v>-1383040</v>
          </cell>
          <cell r="I1399">
            <v>-2289890</v>
          </cell>
          <cell r="J1399">
            <v>-1234849</v>
          </cell>
          <cell r="K1399">
            <v>-974528</v>
          </cell>
          <cell r="L1399">
            <v>-2104248</v>
          </cell>
          <cell r="M1399">
            <v>-433891</v>
          </cell>
          <cell r="N1399">
            <v>-1522838</v>
          </cell>
          <cell r="O1399">
            <v>-1613162</v>
          </cell>
          <cell r="P1399">
            <v>-672914</v>
          </cell>
          <cell r="Q1399">
            <v>-15895493</v>
          </cell>
          <cell r="S1399" t="str">
            <v xml:space="preserve"> </v>
          </cell>
          <cell r="T1399" t="str">
            <v>Variance: Fav/(Unfav)</v>
          </cell>
          <cell r="U1399">
            <v>-773400</v>
          </cell>
          <cell r="V1399">
            <v>-1975528</v>
          </cell>
          <cell r="W1399">
            <v>-3666133</v>
          </cell>
          <cell r="X1399">
            <v>-5049173</v>
          </cell>
          <cell r="Y1399">
            <v>-7339063</v>
          </cell>
          <cell r="Z1399">
            <v>-8573912</v>
          </cell>
          <cell r="AA1399">
            <v>-9548440</v>
          </cell>
          <cell r="AB1399">
            <v>-11652688</v>
          </cell>
          <cell r="AC1399">
            <v>-12086579</v>
          </cell>
          <cell r="AD1399">
            <v>-13609417</v>
          </cell>
          <cell r="AE1399">
            <v>-15222579</v>
          </cell>
          <cell r="AF1399">
            <v>-15895493</v>
          </cell>
        </row>
        <row r="1400">
          <cell r="Q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SOUTH CENTRAL REGIONBudget:New Service Construction</v>
          </cell>
          <cell r="B1401" t="str">
            <v>SOUTH CENTRAL REGION</v>
          </cell>
          <cell r="C1401" t="str">
            <v>New Service Construction</v>
          </cell>
          <cell r="D1401" t="str">
            <v>Budget:</v>
          </cell>
          <cell r="E1401">
            <v>672144</v>
          </cell>
          <cell r="F1401">
            <v>666681</v>
          </cell>
          <cell r="G1401">
            <v>777973</v>
          </cell>
          <cell r="H1401">
            <v>807396</v>
          </cell>
          <cell r="I1401">
            <v>1442406</v>
          </cell>
          <cell r="J1401">
            <v>888710</v>
          </cell>
          <cell r="K1401">
            <v>1006141</v>
          </cell>
          <cell r="L1401">
            <v>1213854</v>
          </cell>
          <cell r="M1401">
            <v>1158523</v>
          </cell>
          <cell r="N1401">
            <v>912636</v>
          </cell>
          <cell r="O1401">
            <v>906667</v>
          </cell>
          <cell r="P1401">
            <v>1183223</v>
          </cell>
          <cell r="Q1401">
            <v>11636354</v>
          </cell>
          <cell r="R1401" t="str">
            <v>Budget:</v>
          </cell>
          <cell r="S1401">
            <v>0</v>
          </cell>
          <cell r="U1401">
            <v>672144</v>
          </cell>
          <cell r="V1401">
            <v>1338825</v>
          </cell>
          <cell r="W1401">
            <v>2116798</v>
          </cell>
          <cell r="X1401">
            <v>2924194</v>
          </cell>
          <cell r="Y1401">
            <v>4366600</v>
          </cell>
          <cell r="Z1401">
            <v>5255310</v>
          </cell>
          <cell r="AA1401">
            <v>6261451</v>
          </cell>
          <cell r="AB1401">
            <v>7475305</v>
          </cell>
          <cell r="AC1401">
            <v>8633828</v>
          </cell>
          <cell r="AD1401">
            <v>9546464</v>
          </cell>
          <cell r="AE1401">
            <v>10453131</v>
          </cell>
          <cell r="AF1401">
            <v>11636354</v>
          </cell>
        </row>
        <row r="1402">
          <cell r="A1402" t="str">
            <v>SOUTH CENTRAL REGIONActual:New Service Construction</v>
          </cell>
          <cell r="D1402" t="str">
            <v>Actual:</v>
          </cell>
          <cell r="E1402">
            <v>-362234</v>
          </cell>
          <cell r="F1402">
            <v>250516</v>
          </cell>
          <cell r="G1402">
            <v>2263401</v>
          </cell>
          <cell r="H1402">
            <v>994736</v>
          </cell>
          <cell r="I1402">
            <v>2152977</v>
          </cell>
          <cell r="J1402">
            <v>754608</v>
          </cell>
          <cell r="K1402">
            <v>811722</v>
          </cell>
          <cell r="L1402">
            <v>646061</v>
          </cell>
          <cell r="M1402">
            <v>-349780</v>
          </cell>
          <cell r="N1402">
            <v>1125936</v>
          </cell>
          <cell r="O1402">
            <v>688810</v>
          </cell>
          <cell r="P1402">
            <v>-1084607</v>
          </cell>
          <cell r="Q1402">
            <v>7892146</v>
          </cell>
          <cell r="R1402" t="str">
            <v>Projection:</v>
          </cell>
          <cell r="S1402">
            <v>0</v>
          </cell>
          <cell r="U1402">
            <v>-362234</v>
          </cell>
          <cell r="V1402">
            <v>-111718</v>
          </cell>
          <cell r="W1402">
            <v>2151683</v>
          </cell>
          <cell r="X1402">
            <v>3146419</v>
          </cell>
          <cell r="Y1402">
            <v>5299396</v>
          </cell>
          <cell r="Z1402">
            <v>6054004</v>
          </cell>
          <cell r="AA1402">
            <v>6865726</v>
          </cell>
          <cell r="AB1402">
            <v>7511787</v>
          </cell>
          <cell r="AC1402">
            <v>7162007</v>
          </cell>
          <cell r="AD1402">
            <v>8287943</v>
          </cell>
          <cell r="AE1402">
            <v>8976753</v>
          </cell>
          <cell r="AF1402">
            <v>7892146</v>
          </cell>
        </row>
        <row r="1403">
          <cell r="A1403" t="str">
            <v>SOUTH CENTRAL REGIONVariance: Fav/(Unfav)</v>
          </cell>
          <cell r="D1403" t="str">
            <v>Variance: Fav/(Unfav)</v>
          </cell>
          <cell r="E1403">
            <v>362234</v>
          </cell>
          <cell r="F1403">
            <v>-250516</v>
          </cell>
          <cell r="G1403">
            <v>-2263401</v>
          </cell>
          <cell r="H1403">
            <v>-994736</v>
          </cell>
          <cell r="I1403">
            <v>-2152977</v>
          </cell>
          <cell r="J1403">
            <v>-754608</v>
          </cell>
          <cell r="K1403">
            <v>-811722</v>
          </cell>
          <cell r="L1403">
            <v>-646061</v>
          </cell>
          <cell r="M1403">
            <v>349780</v>
          </cell>
          <cell r="N1403">
            <v>-1125936</v>
          </cell>
          <cell r="O1403">
            <v>-688810</v>
          </cell>
          <cell r="P1403">
            <v>1084607</v>
          </cell>
          <cell r="Q1403">
            <v>-7892146</v>
          </cell>
          <cell r="R1403" t="str">
            <v>Variance: Fav/(Unfav)</v>
          </cell>
          <cell r="S1403">
            <v>0</v>
          </cell>
          <cell r="U1403">
            <v>362234</v>
          </cell>
          <cell r="V1403">
            <v>111718</v>
          </cell>
          <cell r="W1403">
            <v>-2151683</v>
          </cell>
          <cell r="X1403">
            <v>-3146419</v>
          </cell>
          <cell r="Y1403">
            <v>-5299396</v>
          </cell>
          <cell r="Z1403">
            <v>-6054004</v>
          </cell>
          <cell r="AA1403">
            <v>-6865726</v>
          </cell>
          <cell r="AB1403">
            <v>-7511787</v>
          </cell>
          <cell r="AC1403">
            <v>-7162007</v>
          </cell>
          <cell r="AD1403">
            <v>-8287943</v>
          </cell>
          <cell r="AE1403">
            <v>-8976753</v>
          </cell>
          <cell r="AF1403">
            <v>-7892146</v>
          </cell>
        </row>
        <row r="1404">
          <cell r="A1404" t="str">
            <v>SOUTH CENTRAL REGIONBudget:Streetlight Construction</v>
          </cell>
          <cell r="B1404" t="str">
            <v>SOUTH CENTRAL REGION</v>
          </cell>
          <cell r="C1404" t="str">
            <v>Streetlight Construction</v>
          </cell>
          <cell r="D1404" t="str">
            <v>Budget:</v>
          </cell>
          <cell r="E1404">
            <v>321647</v>
          </cell>
          <cell r="F1404">
            <v>321369</v>
          </cell>
          <cell r="G1404">
            <v>342926</v>
          </cell>
          <cell r="H1404">
            <v>363979</v>
          </cell>
          <cell r="I1404">
            <v>561110</v>
          </cell>
          <cell r="J1404">
            <v>391965</v>
          </cell>
          <cell r="K1404">
            <v>428085</v>
          </cell>
          <cell r="L1404">
            <v>477598</v>
          </cell>
          <cell r="M1404">
            <v>469872</v>
          </cell>
          <cell r="N1404">
            <v>396441</v>
          </cell>
          <cell r="O1404">
            <v>398222</v>
          </cell>
          <cell r="P1404">
            <v>483107</v>
          </cell>
          <cell r="Q1404">
            <v>4956321</v>
          </cell>
          <cell r="R1404" t="str">
            <v>Budget:</v>
          </cell>
          <cell r="S1404">
            <v>0</v>
          </cell>
          <cell r="T1404" t="str">
            <v>Budget:</v>
          </cell>
          <cell r="U1404">
            <v>321647</v>
          </cell>
          <cell r="V1404">
            <v>643016</v>
          </cell>
          <cell r="W1404">
            <v>985942</v>
          </cell>
          <cell r="X1404">
            <v>1349921</v>
          </cell>
          <cell r="Y1404">
            <v>1911031</v>
          </cell>
          <cell r="Z1404">
            <v>2302996</v>
          </cell>
          <cell r="AA1404">
            <v>2731081</v>
          </cell>
          <cell r="AB1404">
            <v>3208679</v>
          </cell>
          <cell r="AC1404">
            <v>3678551</v>
          </cell>
          <cell r="AD1404">
            <v>4074992</v>
          </cell>
          <cell r="AE1404">
            <v>4473214</v>
          </cell>
          <cell r="AF1404">
            <v>4956321</v>
          </cell>
        </row>
        <row r="1405">
          <cell r="A1405" t="str">
            <v>SOUTH CENTRAL REGIONActual:Streetlight Construction</v>
          </cell>
          <cell r="D1405" t="str">
            <v>Actual:</v>
          </cell>
          <cell r="E1405">
            <v>15113</v>
          </cell>
          <cell r="F1405">
            <v>30323</v>
          </cell>
          <cell r="G1405">
            <v>1127325</v>
          </cell>
          <cell r="H1405">
            <v>884543</v>
          </cell>
          <cell r="I1405">
            <v>841603</v>
          </cell>
          <cell r="J1405">
            <v>835510</v>
          </cell>
          <cell r="K1405">
            <v>659382</v>
          </cell>
          <cell r="L1405">
            <v>271996</v>
          </cell>
          <cell r="M1405">
            <v>398556</v>
          </cell>
          <cell r="N1405">
            <v>632779</v>
          </cell>
          <cell r="O1405">
            <v>165614</v>
          </cell>
          <cell r="P1405">
            <v>513848</v>
          </cell>
          <cell r="Q1405">
            <v>6376592</v>
          </cell>
          <cell r="R1405" t="str">
            <v>Projection:</v>
          </cell>
          <cell r="S1405">
            <v>0</v>
          </cell>
          <cell r="T1405" t="str">
            <v>Actual:</v>
          </cell>
          <cell r="U1405">
            <v>15113</v>
          </cell>
          <cell r="V1405">
            <v>45436</v>
          </cell>
          <cell r="W1405">
            <v>1172761</v>
          </cell>
          <cell r="X1405">
            <v>2057304</v>
          </cell>
          <cell r="Y1405">
            <v>2898907</v>
          </cell>
          <cell r="Z1405">
            <v>3734417</v>
          </cell>
          <cell r="AA1405">
            <v>4393799</v>
          </cell>
          <cell r="AB1405">
            <v>4665795</v>
          </cell>
          <cell r="AC1405">
            <v>5064351</v>
          </cell>
          <cell r="AD1405">
            <v>5697130</v>
          </cell>
          <cell r="AE1405">
            <v>5862744</v>
          </cell>
          <cell r="AF1405">
            <v>6376592</v>
          </cell>
        </row>
        <row r="1406">
          <cell r="A1406" t="str">
            <v>SOUTH CENTRAL REGIONVariance: Fav/(Unfav)</v>
          </cell>
          <cell r="D1406" t="str">
            <v>Variance: Fav/(Unfav)</v>
          </cell>
          <cell r="E1406">
            <v>-15113</v>
          </cell>
          <cell r="F1406">
            <v>-30323</v>
          </cell>
          <cell r="G1406">
            <v>-1127325</v>
          </cell>
          <cell r="H1406">
            <v>-884543</v>
          </cell>
          <cell r="I1406">
            <v>-841603</v>
          </cell>
          <cell r="J1406">
            <v>-835510</v>
          </cell>
          <cell r="K1406">
            <v>-659382</v>
          </cell>
          <cell r="L1406">
            <v>-271996</v>
          </cell>
          <cell r="M1406">
            <v>-398556</v>
          </cell>
          <cell r="N1406">
            <v>-632779</v>
          </cell>
          <cell r="O1406">
            <v>-165614</v>
          </cell>
          <cell r="P1406">
            <v>-513848</v>
          </cell>
          <cell r="Q1406">
            <v>-6376592</v>
          </cell>
          <cell r="R1406" t="str">
            <v>Variance: Fav/(Unfav)</v>
          </cell>
          <cell r="S1406">
            <v>0</v>
          </cell>
          <cell r="T1406" t="str">
            <v>Variance: Fav/(Unfav)</v>
          </cell>
          <cell r="U1406">
            <v>-15113</v>
          </cell>
          <cell r="V1406">
            <v>-45436</v>
          </cell>
          <cell r="W1406">
            <v>-1172761</v>
          </cell>
          <cell r="X1406">
            <v>-2057304</v>
          </cell>
          <cell r="Y1406">
            <v>-2898907</v>
          </cell>
          <cell r="Z1406">
            <v>-3734417</v>
          </cell>
          <cell r="AA1406">
            <v>-4393799</v>
          </cell>
          <cell r="AB1406">
            <v>-4665795</v>
          </cell>
          <cell r="AC1406">
            <v>-5064351</v>
          </cell>
          <cell r="AD1406">
            <v>-5697130</v>
          </cell>
          <cell r="AE1406">
            <v>-5862744</v>
          </cell>
          <cell r="AF1406">
            <v>-6376592</v>
          </cell>
        </row>
        <row r="1407">
          <cell r="A1407" t="str">
            <v>SOUTH CENTRAL REGIONBudget:Overhead Replace/Repair</v>
          </cell>
          <cell r="B1407" t="str">
            <v>SOUTH CENTRAL REGION</v>
          </cell>
          <cell r="C1407" t="str">
            <v>Overhead Replace/Repair</v>
          </cell>
          <cell r="D1407" t="str">
            <v>Budget:</v>
          </cell>
          <cell r="E1407">
            <v>37730</v>
          </cell>
          <cell r="F1407">
            <v>37329</v>
          </cell>
          <cell r="G1407">
            <v>41124</v>
          </cell>
          <cell r="H1407">
            <v>40248</v>
          </cell>
          <cell r="I1407">
            <v>545313</v>
          </cell>
          <cell r="J1407">
            <v>240261</v>
          </cell>
          <cell r="K1407">
            <v>241247</v>
          </cell>
          <cell r="L1407">
            <v>262346</v>
          </cell>
          <cell r="M1407">
            <v>143747</v>
          </cell>
          <cell r="N1407">
            <v>91221</v>
          </cell>
          <cell r="O1407">
            <v>90426</v>
          </cell>
          <cell r="P1407">
            <v>59099</v>
          </cell>
          <cell r="Q1407">
            <v>1830091</v>
          </cell>
          <cell r="R1407" t="str">
            <v>Budget:</v>
          </cell>
          <cell r="S1407">
            <v>250000</v>
          </cell>
          <cell r="T1407" t="str">
            <v>Budget:</v>
          </cell>
          <cell r="U1407">
            <v>37730</v>
          </cell>
          <cell r="V1407">
            <v>75059</v>
          </cell>
          <cell r="W1407">
            <v>116183</v>
          </cell>
          <cell r="X1407">
            <v>156431</v>
          </cell>
          <cell r="Y1407">
            <v>701744</v>
          </cell>
          <cell r="Z1407">
            <v>942005</v>
          </cell>
          <cell r="AA1407">
            <v>1183252</v>
          </cell>
          <cell r="AB1407">
            <v>1445598</v>
          </cell>
          <cell r="AC1407">
            <v>1589345</v>
          </cell>
          <cell r="AD1407">
            <v>1680566</v>
          </cell>
          <cell r="AE1407">
            <v>1770992</v>
          </cell>
          <cell r="AF1407">
            <v>1830091</v>
          </cell>
        </row>
        <row r="1408">
          <cell r="A1408" t="str">
            <v>SOUTH CENTRAL REGIONActual:Overhead Replace/Repair</v>
          </cell>
          <cell r="D1408" t="str">
            <v>Actual:</v>
          </cell>
          <cell r="E1408">
            <v>131237</v>
          </cell>
          <cell r="F1408">
            <v>97121</v>
          </cell>
          <cell r="G1408">
            <v>204491</v>
          </cell>
          <cell r="H1408">
            <v>138952</v>
          </cell>
          <cell r="I1408">
            <v>403669</v>
          </cell>
          <cell r="J1408">
            <v>146782</v>
          </cell>
          <cell r="K1408">
            <v>130352</v>
          </cell>
          <cell r="L1408">
            <v>476832</v>
          </cell>
          <cell r="M1408">
            <v>1012777</v>
          </cell>
          <cell r="N1408">
            <v>293069</v>
          </cell>
          <cell r="O1408">
            <v>173818</v>
          </cell>
          <cell r="P1408">
            <v>345935</v>
          </cell>
          <cell r="Q1408">
            <v>3555035</v>
          </cell>
          <cell r="R1408" t="str">
            <v>Projection:</v>
          </cell>
          <cell r="S1408">
            <v>0</v>
          </cell>
          <cell r="T1408" t="str">
            <v>Actual:</v>
          </cell>
          <cell r="U1408">
            <v>131237</v>
          </cell>
          <cell r="V1408">
            <v>228358</v>
          </cell>
          <cell r="W1408">
            <v>432849</v>
          </cell>
          <cell r="X1408">
            <v>571801</v>
          </cell>
          <cell r="Y1408">
            <v>975470</v>
          </cell>
          <cell r="Z1408">
            <v>1122252</v>
          </cell>
          <cell r="AA1408">
            <v>1252604</v>
          </cell>
          <cell r="AB1408">
            <v>1729436</v>
          </cell>
          <cell r="AC1408">
            <v>2742213</v>
          </cell>
          <cell r="AD1408">
            <v>3035282</v>
          </cell>
          <cell r="AE1408">
            <v>3209100</v>
          </cell>
          <cell r="AF1408">
            <v>3555035</v>
          </cell>
        </row>
        <row r="1409">
          <cell r="A1409" t="str">
            <v>SOUTH CENTRAL REGIONVariance: Fav/(Unfav)</v>
          </cell>
          <cell r="D1409" t="str">
            <v>Variance: Fav/(Unfav)</v>
          </cell>
          <cell r="E1409">
            <v>-131237</v>
          </cell>
          <cell r="F1409">
            <v>-97121</v>
          </cell>
          <cell r="G1409">
            <v>-204491</v>
          </cell>
          <cell r="H1409">
            <v>-138952</v>
          </cell>
          <cell r="I1409">
            <v>-403669</v>
          </cell>
          <cell r="J1409">
            <v>-146782</v>
          </cell>
          <cell r="K1409">
            <v>-130352</v>
          </cell>
          <cell r="L1409">
            <v>-338832</v>
          </cell>
          <cell r="M1409">
            <v>-984777</v>
          </cell>
          <cell r="N1409">
            <v>-265069</v>
          </cell>
          <cell r="O1409">
            <v>-145818</v>
          </cell>
          <cell r="P1409">
            <v>-317935</v>
          </cell>
          <cell r="Q1409">
            <v>-3305035</v>
          </cell>
          <cell r="R1409" t="str">
            <v>Variance: Fav/(Unfav)</v>
          </cell>
          <cell r="S1409">
            <v>250000</v>
          </cell>
          <cell r="T1409" t="str">
            <v>Variance: Fav/(Unfav)</v>
          </cell>
          <cell r="U1409">
            <v>-131237</v>
          </cell>
          <cell r="V1409">
            <v>-228358</v>
          </cell>
          <cell r="W1409">
            <v>-432849</v>
          </cell>
          <cell r="X1409">
            <v>-571801</v>
          </cell>
          <cell r="Y1409">
            <v>-975470</v>
          </cell>
          <cell r="Z1409">
            <v>-1122252</v>
          </cell>
          <cell r="AA1409">
            <v>-1252604</v>
          </cell>
          <cell r="AB1409">
            <v>-1591436</v>
          </cell>
          <cell r="AC1409">
            <v>-2576213</v>
          </cell>
          <cell r="AD1409">
            <v>-2841282</v>
          </cell>
          <cell r="AE1409">
            <v>-2987100</v>
          </cell>
          <cell r="AF1409">
            <v>-3305035</v>
          </cell>
        </row>
        <row r="1410">
          <cell r="A1410" t="str">
            <v>SOUTH CENTRAL REGIONBudget:Underground Replace/Repair</v>
          </cell>
          <cell r="B1410" t="str">
            <v>SOUTH CENTRAL REGION</v>
          </cell>
          <cell r="C1410" t="str">
            <v>Underground Replace/Repair</v>
          </cell>
          <cell r="D1410" t="str">
            <v>Budget:</v>
          </cell>
          <cell r="E1410">
            <v>104919</v>
          </cell>
          <cell r="F1410">
            <v>102590</v>
          </cell>
          <cell r="G1410">
            <v>122863</v>
          </cell>
          <cell r="H1410">
            <v>109666</v>
          </cell>
          <cell r="I1410">
            <v>120794</v>
          </cell>
          <cell r="J1410">
            <v>107100</v>
          </cell>
          <cell r="K1410">
            <v>109469</v>
          </cell>
          <cell r="L1410">
            <v>166065</v>
          </cell>
          <cell r="M1410">
            <v>120213</v>
          </cell>
          <cell r="N1410">
            <v>112341</v>
          </cell>
          <cell r="O1410">
            <v>107483</v>
          </cell>
          <cell r="P1410">
            <v>145977</v>
          </cell>
          <cell r="Q1410">
            <v>1429480</v>
          </cell>
          <cell r="R1410" t="str">
            <v>Budget:</v>
          </cell>
          <cell r="S1410">
            <v>140000</v>
          </cell>
          <cell r="T1410" t="str">
            <v>Budget:</v>
          </cell>
          <cell r="U1410">
            <v>104919</v>
          </cell>
          <cell r="V1410">
            <v>207509</v>
          </cell>
          <cell r="W1410">
            <v>330372</v>
          </cell>
          <cell r="X1410">
            <v>440038</v>
          </cell>
          <cell r="Y1410">
            <v>560832</v>
          </cell>
          <cell r="Z1410">
            <v>667932</v>
          </cell>
          <cell r="AA1410">
            <v>777401</v>
          </cell>
          <cell r="AB1410">
            <v>943466</v>
          </cell>
          <cell r="AC1410">
            <v>1063679</v>
          </cell>
          <cell r="AD1410">
            <v>1176020</v>
          </cell>
          <cell r="AE1410">
            <v>1283503</v>
          </cell>
          <cell r="AF1410">
            <v>1429480</v>
          </cell>
        </row>
        <row r="1411">
          <cell r="A1411" t="str">
            <v>SOUTH CENTRAL REGIONActual:Underground Replace/Repair</v>
          </cell>
          <cell r="D1411" t="str">
            <v>Actual:</v>
          </cell>
          <cell r="E1411">
            <v>3340</v>
          </cell>
          <cell r="F1411">
            <v>53932</v>
          </cell>
          <cell r="G1411">
            <v>179870</v>
          </cell>
          <cell r="H1411">
            <v>146711</v>
          </cell>
          <cell r="I1411">
            <v>306015</v>
          </cell>
          <cell r="J1411">
            <v>248639</v>
          </cell>
          <cell r="K1411">
            <v>420389</v>
          </cell>
          <cell r="L1411">
            <v>111031</v>
          </cell>
          <cell r="M1411">
            <v>341714</v>
          </cell>
          <cell r="N1411">
            <v>297537</v>
          </cell>
          <cell r="O1411">
            <v>251977</v>
          </cell>
          <cell r="P1411">
            <v>187460</v>
          </cell>
          <cell r="Q1411">
            <v>2548615</v>
          </cell>
          <cell r="R1411" t="str">
            <v>Projection:</v>
          </cell>
          <cell r="S1411">
            <v>0</v>
          </cell>
          <cell r="T1411" t="str">
            <v>Actual:</v>
          </cell>
          <cell r="U1411">
            <v>3340</v>
          </cell>
          <cell r="V1411">
            <v>57272</v>
          </cell>
          <cell r="W1411">
            <v>237142</v>
          </cell>
          <cell r="X1411">
            <v>383853</v>
          </cell>
          <cell r="Y1411">
            <v>689868</v>
          </cell>
          <cell r="Z1411">
            <v>938507</v>
          </cell>
          <cell r="AA1411">
            <v>1358896</v>
          </cell>
          <cell r="AB1411">
            <v>1469927</v>
          </cell>
          <cell r="AC1411">
            <v>1811641</v>
          </cell>
          <cell r="AD1411">
            <v>2109178</v>
          </cell>
          <cell r="AE1411">
            <v>2361155</v>
          </cell>
          <cell r="AF1411">
            <v>2548615</v>
          </cell>
        </row>
        <row r="1412">
          <cell r="A1412" t="str">
            <v>SOUTH CENTRAL REGIONVariance: Fav/(Unfav)</v>
          </cell>
          <cell r="D1412" t="str">
            <v>Variance: Fav/(Unfav)</v>
          </cell>
          <cell r="E1412">
            <v>-3340</v>
          </cell>
          <cell r="F1412">
            <v>-53932</v>
          </cell>
          <cell r="G1412">
            <v>-179870</v>
          </cell>
          <cell r="H1412">
            <v>-146711</v>
          </cell>
          <cell r="I1412">
            <v>-306015</v>
          </cell>
          <cell r="J1412">
            <v>-248639</v>
          </cell>
          <cell r="K1412">
            <v>-420389</v>
          </cell>
          <cell r="L1412">
            <v>-33031</v>
          </cell>
          <cell r="M1412">
            <v>-325714</v>
          </cell>
          <cell r="N1412">
            <v>-281537</v>
          </cell>
          <cell r="O1412">
            <v>-235977</v>
          </cell>
          <cell r="P1412">
            <v>-173460</v>
          </cell>
          <cell r="Q1412">
            <v>-2408615</v>
          </cell>
          <cell r="R1412" t="str">
            <v>Variance: Fav/(Unfav)</v>
          </cell>
          <cell r="S1412">
            <v>140000</v>
          </cell>
          <cell r="T1412" t="str">
            <v>Variance: Fav/(Unfav)</v>
          </cell>
          <cell r="U1412">
            <v>-3340</v>
          </cell>
          <cell r="V1412">
            <v>-57272</v>
          </cell>
          <cell r="W1412">
            <v>-237142</v>
          </cell>
          <cell r="X1412">
            <v>-383853</v>
          </cell>
          <cell r="Y1412">
            <v>-689868</v>
          </cell>
          <cell r="Z1412">
            <v>-938507</v>
          </cell>
          <cell r="AA1412">
            <v>-1358896</v>
          </cell>
          <cell r="AB1412">
            <v>-1391927</v>
          </cell>
          <cell r="AC1412">
            <v>-1717641</v>
          </cell>
          <cell r="AD1412">
            <v>-1999178</v>
          </cell>
          <cell r="AE1412">
            <v>-2235155</v>
          </cell>
          <cell r="AF1412">
            <v>-2408615</v>
          </cell>
        </row>
        <row r="1413">
          <cell r="A1413" t="str">
            <v>SOUTH CENTRAL REGIONBudget:Streetlight Maintenance</v>
          </cell>
          <cell r="B1413" t="str">
            <v>SOUTH CENTRAL REGION</v>
          </cell>
          <cell r="C1413" t="str">
            <v>Streetlight Maintenance</v>
          </cell>
          <cell r="D1413" t="str">
            <v>Budget: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350000</v>
          </cell>
          <cell r="J1413">
            <v>50000</v>
          </cell>
          <cell r="K1413">
            <v>50000</v>
          </cell>
          <cell r="L1413">
            <v>50000</v>
          </cell>
          <cell r="M1413">
            <v>50000</v>
          </cell>
          <cell r="N1413">
            <v>50000</v>
          </cell>
          <cell r="O1413">
            <v>50000</v>
          </cell>
          <cell r="P1413">
            <v>50000</v>
          </cell>
          <cell r="Q1413">
            <v>700000</v>
          </cell>
          <cell r="R1413" t="str">
            <v>Budget:</v>
          </cell>
          <cell r="S1413">
            <v>140000</v>
          </cell>
          <cell r="T1413" t="str">
            <v>Budget: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350000</v>
          </cell>
          <cell r="Z1413">
            <v>400000</v>
          </cell>
          <cell r="AA1413">
            <v>450000</v>
          </cell>
          <cell r="AB1413">
            <v>500000</v>
          </cell>
          <cell r="AC1413">
            <v>550000</v>
          </cell>
          <cell r="AD1413">
            <v>600000</v>
          </cell>
          <cell r="AE1413">
            <v>650000</v>
          </cell>
          <cell r="AF1413">
            <v>700000</v>
          </cell>
        </row>
        <row r="1414">
          <cell r="A1414" t="str">
            <v>SOUTH CENTRAL REGIONActual:Streetlight Maintenance</v>
          </cell>
          <cell r="D1414" t="str">
            <v>Actual:</v>
          </cell>
          <cell r="E1414">
            <v>0</v>
          </cell>
          <cell r="F1414">
            <v>0</v>
          </cell>
          <cell r="G1414">
            <v>0</v>
          </cell>
          <cell r="H1414">
            <v>45465</v>
          </cell>
          <cell r="I1414">
            <v>477426</v>
          </cell>
          <cell r="J1414">
            <v>9641</v>
          </cell>
          <cell r="K1414">
            <v>51362</v>
          </cell>
          <cell r="L1414">
            <v>81873</v>
          </cell>
          <cell r="M1414">
            <v>62800</v>
          </cell>
          <cell r="N1414">
            <v>57643</v>
          </cell>
          <cell r="O1414">
            <v>75064</v>
          </cell>
          <cell r="P1414">
            <v>74489</v>
          </cell>
          <cell r="Q1414">
            <v>935763</v>
          </cell>
          <cell r="R1414" t="str">
            <v>Projection:</v>
          </cell>
          <cell r="S1414">
            <v>0</v>
          </cell>
          <cell r="T1414" t="str">
            <v>Actual:</v>
          </cell>
          <cell r="U1414">
            <v>0</v>
          </cell>
          <cell r="V1414">
            <v>0</v>
          </cell>
          <cell r="W1414">
            <v>0</v>
          </cell>
          <cell r="X1414">
            <v>45465</v>
          </cell>
          <cell r="Y1414">
            <v>522891</v>
          </cell>
          <cell r="Z1414">
            <v>532532</v>
          </cell>
          <cell r="AA1414">
            <v>583894</v>
          </cell>
          <cell r="AB1414">
            <v>665767</v>
          </cell>
          <cell r="AC1414">
            <v>728567</v>
          </cell>
          <cell r="AD1414">
            <v>786210</v>
          </cell>
          <cell r="AE1414">
            <v>861274</v>
          </cell>
          <cell r="AF1414">
            <v>935763</v>
          </cell>
        </row>
        <row r="1415">
          <cell r="A1415" t="str">
            <v>SOUTH CENTRAL REGIONVariance: Fav/(Unfav)</v>
          </cell>
          <cell r="D1415" t="str">
            <v>Variance: Fav/(Unfav)</v>
          </cell>
          <cell r="E1415">
            <v>0</v>
          </cell>
          <cell r="F1415">
            <v>0</v>
          </cell>
          <cell r="G1415">
            <v>0</v>
          </cell>
          <cell r="H1415">
            <v>-45465</v>
          </cell>
          <cell r="I1415">
            <v>-477426</v>
          </cell>
          <cell r="J1415">
            <v>-9641</v>
          </cell>
          <cell r="K1415">
            <v>-51362</v>
          </cell>
          <cell r="L1415">
            <v>-3873</v>
          </cell>
          <cell r="M1415">
            <v>-46800</v>
          </cell>
          <cell r="N1415">
            <v>-41643</v>
          </cell>
          <cell r="O1415">
            <v>-59064</v>
          </cell>
          <cell r="P1415">
            <v>-60489</v>
          </cell>
          <cell r="Q1415">
            <v>-795763</v>
          </cell>
          <cell r="R1415" t="str">
            <v>Variance: Fav/(Unfav)</v>
          </cell>
          <cell r="S1415">
            <v>140000</v>
          </cell>
          <cell r="T1415" t="str">
            <v>Variance: Fav/(Unfav)</v>
          </cell>
          <cell r="U1415">
            <v>0</v>
          </cell>
          <cell r="V1415">
            <v>0</v>
          </cell>
          <cell r="W1415">
            <v>0</v>
          </cell>
          <cell r="X1415">
            <v>-45465</v>
          </cell>
          <cell r="Y1415">
            <v>-522891</v>
          </cell>
          <cell r="Z1415">
            <v>-532532</v>
          </cell>
          <cell r="AA1415">
            <v>-583894</v>
          </cell>
          <cell r="AB1415">
            <v>-587767</v>
          </cell>
          <cell r="AC1415">
            <v>-634567</v>
          </cell>
          <cell r="AD1415">
            <v>-676210</v>
          </cell>
          <cell r="AE1415">
            <v>-735274</v>
          </cell>
          <cell r="AF1415">
            <v>-795763</v>
          </cell>
        </row>
        <row r="1416">
          <cell r="A1416" t="str">
            <v>SOUTH CENTRAL REGIONBudget:Other</v>
          </cell>
          <cell r="B1416" t="str">
            <v>SOUTH CENTRAL REGION</v>
          </cell>
          <cell r="C1416" t="str">
            <v>Other</v>
          </cell>
          <cell r="D1416" t="str">
            <v>Budget:</v>
          </cell>
          <cell r="E1416">
            <v>176521</v>
          </cell>
          <cell r="F1416">
            <v>175703</v>
          </cell>
          <cell r="G1416">
            <v>187925</v>
          </cell>
          <cell r="H1416">
            <v>191496</v>
          </cell>
          <cell r="I1416">
            <v>351844</v>
          </cell>
          <cell r="J1416">
            <v>398728</v>
          </cell>
          <cell r="K1416">
            <v>409674</v>
          </cell>
          <cell r="L1416">
            <v>470620</v>
          </cell>
          <cell r="M1416">
            <v>324800</v>
          </cell>
          <cell r="N1416">
            <v>302598</v>
          </cell>
          <cell r="O1416">
            <v>250967</v>
          </cell>
          <cell r="P1416">
            <v>317158</v>
          </cell>
          <cell r="Q1416">
            <v>3558034</v>
          </cell>
          <cell r="R1416" t="str">
            <v>Budget:</v>
          </cell>
          <cell r="S1416">
            <v>205000</v>
          </cell>
          <cell r="T1416" t="str">
            <v>Budget:</v>
          </cell>
          <cell r="U1416">
            <v>176521</v>
          </cell>
          <cell r="V1416">
            <v>352224</v>
          </cell>
          <cell r="W1416">
            <v>540149</v>
          </cell>
          <cell r="X1416">
            <v>731645</v>
          </cell>
          <cell r="Y1416">
            <v>1083489</v>
          </cell>
          <cell r="Z1416">
            <v>1482217</v>
          </cell>
          <cell r="AA1416">
            <v>1891891</v>
          </cell>
          <cell r="AB1416">
            <v>2362511</v>
          </cell>
          <cell r="AC1416">
            <v>2687311</v>
          </cell>
          <cell r="AD1416">
            <v>2989909</v>
          </cell>
          <cell r="AE1416">
            <v>3240876</v>
          </cell>
          <cell r="AF1416">
            <v>3558034</v>
          </cell>
        </row>
        <row r="1417">
          <cell r="A1417" t="str">
            <v>SOUTH CENTRAL REGIONActual:Other</v>
          </cell>
          <cell r="D1417" t="str">
            <v>Actual:</v>
          </cell>
          <cell r="E1417">
            <v>673691</v>
          </cell>
          <cell r="F1417">
            <v>715918</v>
          </cell>
          <cell r="G1417">
            <v>602015</v>
          </cell>
          <cell r="H1417">
            <v>371380</v>
          </cell>
          <cell r="I1417">
            <v>-559470</v>
          </cell>
          <cell r="J1417">
            <v>177226</v>
          </cell>
          <cell r="K1417">
            <v>335001</v>
          </cell>
          <cell r="L1417">
            <v>306942</v>
          </cell>
          <cell r="M1417">
            <v>314004</v>
          </cell>
          <cell r="N1417">
            <v>236748</v>
          </cell>
          <cell r="O1417">
            <v>233393</v>
          </cell>
          <cell r="P1417">
            <v>1301532</v>
          </cell>
          <cell r="Q1417">
            <v>4708380</v>
          </cell>
          <cell r="R1417" t="str">
            <v>Projection:</v>
          </cell>
          <cell r="S1417">
            <v>0</v>
          </cell>
          <cell r="T1417" t="str">
            <v>Actual:</v>
          </cell>
          <cell r="U1417">
            <v>673691</v>
          </cell>
          <cell r="V1417">
            <v>1389609</v>
          </cell>
          <cell r="W1417">
            <v>1991624</v>
          </cell>
          <cell r="X1417">
            <v>2363004</v>
          </cell>
          <cell r="Y1417">
            <v>1803534</v>
          </cell>
          <cell r="Z1417">
            <v>1980760</v>
          </cell>
          <cell r="AA1417">
            <v>2315761</v>
          </cell>
          <cell r="AB1417">
            <v>2622703</v>
          </cell>
          <cell r="AC1417">
            <v>2936707</v>
          </cell>
          <cell r="AD1417">
            <v>3173455</v>
          </cell>
          <cell r="AE1417">
            <v>3406848</v>
          </cell>
          <cell r="AF1417">
            <v>4708380</v>
          </cell>
        </row>
        <row r="1418">
          <cell r="A1418" t="str">
            <v>SOUTH CENTRAL REGIONVariance: Fav/(Unfav)</v>
          </cell>
          <cell r="D1418" t="str">
            <v>Variance: Fav/(Unfav)</v>
          </cell>
          <cell r="E1418">
            <v>-673691</v>
          </cell>
          <cell r="F1418">
            <v>-715918</v>
          </cell>
          <cell r="G1418">
            <v>-602015</v>
          </cell>
          <cell r="H1418">
            <v>-371380</v>
          </cell>
          <cell r="I1418">
            <v>559470</v>
          </cell>
          <cell r="J1418">
            <v>-177226</v>
          </cell>
          <cell r="K1418">
            <v>-335001</v>
          </cell>
          <cell r="L1418">
            <v>-193942</v>
          </cell>
          <cell r="M1418">
            <v>-292004</v>
          </cell>
          <cell r="N1418">
            <v>-214748</v>
          </cell>
          <cell r="O1418">
            <v>-211393</v>
          </cell>
          <cell r="P1418">
            <v>-1275532</v>
          </cell>
          <cell r="Q1418">
            <v>-4503380</v>
          </cell>
          <cell r="R1418" t="str">
            <v>Variance: Fav/(Unfav)</v>
          </cell>
          <cell r="S1418">
            <v>205000</v>
          </cell>
          <cell r="T1418" t="str">
            <v>Variance: Fav/(Unfav)</v>
          </cell>
          <cell r="U1418">
            <v>-673691</v>
          </cell>
          <cell r="V1418">
            <v>-1389609</v>
          </cell>
          <cell r="W1418">
            <v>-1991624</v>
          </cell>
          <cell r="X1418">
            <v>-2363004</v>
          </cell>
          <cell r="Y1418">
            <v>-1803534</v>
          </cell>
          <cell r="Z1418">
            <v>-1980760</v>
          </cell>
          <cell r="AA1418">
            <v>-2315761</v>
          </cell>
          <cell r="AB1418">
            <v>-2509703</v>
          </cell>
          <cell r="AC1418">
            <v>-2801707</v>
          </cell>
          <cell r="AD1418">
            <v>-3016455</v>
          </cell>
          <cell r="AE1418">
            <v>-3227848</v>
          </cell>
          <cell r="AF1418">
            <v>-4503380</v>
          </cell>
        </row>
        <row r="1419">
          <cell r="A1419" t="str">
            <v>SOUTH CENTRAL REGIONBudget:Burdens - Payroll &amp; Materials</v>
          </cell>
          <cell r="B1419" t="str">
            <v>SOUTH CENTRAL REGION</v>
          </cell>
          <cell r="C1419" t="str">
            <v>Burdens - Payroll &amp; Materials</v>
          </cell>
          <cell r="D1419" t="str">
            <v>Budget:</v>
          </cell>
          <cell r="E1419">
            <v>378421</v>
          </cell>
          <cell r="F1419">
            <v>377215</v>
          </cell>
          <cell r="G1419">
            <v>384818</v>
          </cell>
          <cell r="H1419">
            <v>394620</v>
          </cell>
          <cell r="I1419">
            <v>389672</v>
          </cell>
          <cell r="J1419">
            <v>394022</v>
          </cell>
          <cell r="K1419">
            <v>385192</v>
          </cell>
          <cell r="L1419">
            <v>566664</v>
          </cell>
          <cell r="M1419">
            <v>403768</v>
          </cell>
          <cell r="N1419">
            <v>417356</v>
          </cell>
          <cell r="O1419">
            <v>428447</v>
          </cell>
          <cell r="P1419">
            <v>604379</v>
          </cell>
          <cell r="Q1419">
            <v>5124574</v>
          </cell>
          <cell r="R1419" t="str">
            <v>Budget:</v>
          </cell>
          <cell r="S1419">
            <v>0</v>
          </cell>
          <cell r="T1419" t="str">
            <v>Budget:</v>
          </cell>
          <cell r="U1419">
            <v>378421</v>
          </cell>
          <cell r="V1419">
            <v>755636</v>
          </cell>
          <cell r="W1419">
            <v>1140454</v>
          </cell>
          <cell r="X1419">
            <v>1535074</v>
          </cell>
          <cell r="Y1419">
            <v>1924746</v>
          </cell>
          <cell r="Z1419">
            <v>2318768</v>
          </cell>
          <cell r="AA1419">
            <v>2703960</v>
          </cell>
          <cell r="AB1419">
            <v>3270624</v>
          </cell>
          <cell r="AC1419">
            <v>3674392</v>
          </cell>
          <cell r="AD1419">
            <v>4091748</v>
          </cell>
          <cell r="AE1419">
            <v>4520195</v>
          </cell>
          <cell r="AF1419">
            <v>5124574</v>
          </cell>
        </row>
        <row r="1420">
          <cell r="A1420" t="str">
            <v>SOUTH CENTRAL REGIONActual:Burdens - Payroll &amp; Materials</v>
          </cell>
          <cell r="D1420" t="str">
            <v>Actual:</v>
          </cell>
          <cell r="E1420">
            <v>255333</v>
          </cell>
          <cell r="F1420">
            <v>316731</v>
          </cell>
          <cell r="G1420">
            <v>500381</v>
          </cell>
          <cell r="H1420">
            <v>439364</v>
          </cell>
          <cell r="I1420">
            <v>710839</v>
          </cell>
          <cell r="J1420">
            <v>468863</v>
          </cell>
          <cell r="K1420">
            <v>443620</v>
          </cell>
          <cell r="L1420">
            <v>720911</v>
          </cell>
          <cell r="M1420">
            <v>841992</v>
          </cell>
          <cell r="N1420">
            <v>552500</v>
          </cell>
          <cell r="O1420">
            <v>532497</v>
          </cell>
          <cell r="P1420">
            <v>673061</v>
          </cell>
          <cell r="Q1420">
            <v>6456092</v>
          </cell>
          <cell r="R1420" t="str">
            <v>Projection:</v>
          </cell>
          <cell r="S1420">
            <v>0</v>
          </cell>
          <cell r="T1420" t="str">
            <v>Actual:</v>
          </cell>
          <cell r="U1420">
            <v>255333</v>
          </cell>
          <cell r="V1420">
            <v>572064</v>
          </cell>
          <cell r="W1420">
            <v>1072445</v>
          </cell>
          <cell r="X1420">
            <v>1511809</v>
          </cell>
          <cell r="Y1420">
            <v>2222648</v>
          </cell>
          <cell r="Z1420">
            <v>2691511</v>
          </cell>
          <cell r="AA1420">
            <v>3135131</v>
          </cell>
          <cell r="AB1420">
            <v>3856042</v>
          </cell>
          <cell r="AC1420">
            <v>4698034</v>
          </cell>
          <cell r="AD1420">
            <v>5250534</v>
          </cell>
          <cell r="AE1420">
            <v>5783031</v>
          </cell>
          <cell r="AF1420">
            <v>6456092</v>
          </cell>
        </row>
        <row r="1421">
          <cell r="A1421" t="str">
            <v>SOUTH CENTRAL REGIONVariance: Fav/(Unfav)</v>
          </cell>
          <cell r="D1421" t="str">
            <v>Variance: Fav/(Unfav)</v>
          </cell>
          <cell r="E1421">
            <v>-255333</v>
          </cell>
          <cell r="F1421">
            <v>-316731</v>
          </cell>
          <cell r="G1421">
            <v>-500381</v>
          </cell>
          <cell r="H1421">
            <v>-439364</v>
          </cell>
          <cell r="I1421">
            <v>-710839</v>
          </cell>
          <cell r="J1421">
            <v>-468863</v>
          </cell>
          <cell r="K1421">
            <v>-443620</v>
          </cell>
          <cell r="L1421">
            <v>-720911</v>
          </cell>
          <cell r="M1421">
            <v>-841992</v>
          </cell>
          <cell r="N1421">
            <v>-552500</v>
          </cell>
          <cell r="O1421">
            <v>-532497</v>
          </cell>
          <cell r="P1421">
            <v>-673061</v>
          </cell>
          <cell r="Q1421">
            <v>-6456092</v>
          </cell>
          <cell r="R1421" t="str">
            <v>Variance: Fav/(Unfav)</v>
          </cell>
          <cell r="S1421">
            <v>0</v>
          </cell>
          <cell r="T1421" t="str">
            <v>Variance: Fav/(Unfav)</v>
          </cell>
          <cell r="U1421">
            <v>-255333</v>
          </cell>
          <cell r="V1421">
            <v>-572064</v>
          </cell>
          <cell r="W1421">
            <v>-1072445</v>
          </cell>
          <cell r="X1421">
            <v>-1511809</v>
          </cell>
          <cell r="Y1421">
            <v>-2222648</v>
          </cell>
          <cell r="Z1421">
            <v>-2691511</v>
          </cell>
          <cell r="AA1421">
            <v>-3135131</v>
          </cell>
          <cell r="AB1421">
            <v>-3856042</v>
          </cell>
          <cell r="AC1421">
            <v>-4698034</v>
          </cell>
          <cell r="AD1421">
            <v>-5250534</v>
          </cell>
          <cell r="AE1421">
            <v>-5783031</v>
          </cell>
          <cell r="AF1421">
            <v>-6456092</v>
          </cell>
        </row>
        <row r="1422">
          <cell r="A1422" t="str">
            <v>SOUTH CENTRAL REGIONBudget:Indirects</v>
          </cell>
          <cell r="B1422" t="str">
            <v>SOUTH CENTRAL REGION</v>
          </cell>
          <cell r="C1422" t="str">
            <v>Indirects</v>
          </cell>
          <cell r="D1422" t="str">
            <v>Budget:</v>
          </cell>
          <cell r="E1422">
            <v>210048</v>
          </cell>
          <cell r="F1422">
            <v>210277</v>
          </cell>
          <cell r="G1422">
            <v>211421</v>
          </cell>
          <cell r="H1422">
            <v>218462</v>
          </cell>
          <cell r="I1422">
            <v>219004</v>
          </cell>
          <cell r="J1422">
            <v>218405</v>
          </cell>
          <cell r="K1422">
            <v>218405</v>
          </cell>
          <cell r="L1422">
            <v>325505</v>
          </cell>
          <cell r="M1422">
            <v>218506</v>
          </cell>
          <cell r="N1422">
            <v>219242</v>
          </cell>
          <cell r="O1422">
            <v>217479</v>
          </cell>
          <cell r="P1422">
            <v>324196</v>
          </cell>
          <cell r="Q1422">
            <v>2810950</v>
          </cell>
          <cell r="R1422" t="str">
            <v>Budget:</v>
          </cell>
          <cell r="S1422">
            <v>0</v>
          </cell>
          <cell r="T1422" t="str">
            <v>Budget:</v>
          </cell>
          <cell r="U1422">
            <v>210048</v>
          </cell>
          <cell r="V1422">
            <v>420325</v>
          </cell>
          <cell r="W1422">
            <v>631746</v>
          </cell>
          <cell r="X1422">
            <v>850208</v>
          </cell>
          <cell r="Y1422">
            <v>1069212</v>
          </cell>
          <cell r="Z1422">
            <v>1287617</v>
          </cell>
          <cell r="AA1422">
            <v>1506022</v>
          </cell>
          <cell r="AB1422">
            <v>1831527</v>
          </cell>
          <cell r="AC1422">
            <v>2050033</v>
          </cell>
          <cell r="AD1422">
            <v>2269275</v>
          </cell>
          <cell r="AE1422">
            <v>2486754</v>
          </cell>
          <cell r="AF1422">
            <v>2810950</v>
          </cell>
        </row>
        <row r="1423">
          <cell r="A1423" t="str">
            <v>SOUTH CENTRAL REGIONActual:Indirects</v>
          </cell>
          <cell r="D1423" t="str">
            <v>Actual:</v>
          </cell>
          <cell r="E1423">
            <v>211490</v>
          </cell>
          <cell r="F1423">
            <v>213280</v>
          </cell>
          <cell r="G1423">
            <v>383086</v>
          </cell>
          <cell r="H1423">
            <v>221107</v>
          </cell>
          <cell r="I1423">
            <v>572171</v>
          </cell>
          <cell r="J1423">
            <v>234757</v>
          </cell>
          <cell r="K1423">
            <v>250850</v>
          </cell>
          <cell r="L1423">
            <v>305934</v>
          </cell>
          <cell r="M1423">
            <v>201754</v>
          </cell>
          <cell r="N1423">
            <v>194780</v>
          </cell>
          <cell r="O1423">
            <v>181154</v>
          </cell>
          <cell r="P1423">
            <v>627090</v>
          </cell>
          <cell r="Q1423">
            <v>3597453</v>
          </cell>
          <cell r="R1423" t="str">
            <v>Projection:</v>
          </cell>
          <cell r="S1423">
            <v>0</v>
          </cell>
          <cell r="T1423" t="str">
            <v>Actual:</v>
          </cell>
          <cell r="U1423">
            <v>211490</v>
          </cell>
          <cell r="V1423">
            <v>424770</v>
          </cell>
          <cell r="W1423">
            <v>807856</v>
          </cell>
          <cell r="X1423">
            <v>1028963</v>
          </cell>
          <cell r="Y1423">
            <v>1601134</v>
          </cell>
          <cell r="Z1423">
            <v>1835891</v>
          </cell>
          <cell r="AA1423">
            <v>2086741</v>
          </cell>
          <cell r="AB1423">
            <v>2392675</v>
          </cell>
          <cell r="AC1423">
            <v>2594429</v>
          </cell>
          <cell r="AD1423">
            <v>2789209</v>
          </cell>
          <cell r="AE1423">
            <v>2970363</v>
          </cell>
          <cell r="AF1423">
            <v>3597453</v>
          </cell>
        </row>
        <row r="1424">
          <cell r="A1424" t="str">
            <v>SOUTH CENTRAL REGIONVariance: Fav/(Unfav)</v>
          </cell>
          <cell r="D1424" t="str">
            <v>Variance: Fav/(Unfav)</v>
          </cell>
          <cell r="E1424">
            <v>-211490</v>
          </cell>
          <cell r="F1424">
            <v>-213280</v>
          </cell>
          <cell r="G1424">
            <v>-383086</v>
          </cell>
          <cell r="H1424">
            <v>-221107</v>
          </cell>
          <cell r="I1424">
            <v>-572171</v>
          </cell>
          <cell r="J1424">
            <v>-234757</v>
          </cell>
          <cell r="K1424">
            <v>-250850</v>
          </cell>
          <cell r="L1424">
            <v>-305934</v>
          </cell>
          <cell r="M1424">
            <v>-201754</v>
          </cell>
          <cell r="N1424">
            <v>-194780</v>
          </cell>
          <cell r="O1424">
            <v>-181154</v>
          </cell>
          <cell r="P1424">
            <v>-627090</v>
          </cell>
          <cell r="Q1424">
            <v>-3597453</v>
          </cell>
          <cell r="R1424" t="str">
            <v>Variance: Fav/(Unfav)</v>
          </cell>
          <cell r="S1424">
            <v>0</v>
          </cell>
          <cell r="T1424" t="str">
            <v>Variance: Fav/(Unfav)</v>
          </cell>
          <cell r="U1424">
            <v>-211490</v>
          </cell>
          <cell r="V1424">
            <v>-424770</v>
          </cell>
          <cell r="W1424">
            <v>-807856</v>
          </cell>
          <cell r="X1424">
            <v>-1028963</v>
          </cell>
          <cell r="Y1424">
            <v>-1601134</v>
          </cell>
          <cell r="Z1424">
            <v>-1835891</v>
          </cell>
          <cell r="AA1424">
            <v>-2086741</v>
          </cell>
          <cell r="AB1424">
            <v>-2392675</v>
          </cell>
          <cell r="AC1424">
            <v>-2594429</v>
          </cell>
          <cell r="AD1424">
            <v>-2789209</v>
          </cell>
          <cell r="AE1424">
            <v>-2970363</v>
          </cell>
          <cell r="AF1424">
            <v>-3597453</v>
          </cell>
        </row>
        <row r="1425">
          <cell r="A1425" t="str">
            <v>Budget:</v>
          </cell>
          <cell r="D1425" t="str">
            <v>Budget: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407000</v>
          </cell>
          <cell r="M1425">
            <v>82000</v>
          </cell>
          <cell r="N1425">
            <v>82000</v>
          </cell>
          <cell r="O1425">
            <v>82000</v>
          </cell>
          <cell r="P1425">
            <v>82000</v>
          </cell>
          <cell r="Q1425">
            <v>735000</v>
          </cell>
          <cell r="S1425">
            <v>735000</v>
          </cell>
          <cell r="T1425" t="str">
            <v>Budget: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407000</v>
          </cell>
          <cell r="AC1425">
            <v>489000</v>
          </cell>
          <cell r="AD1425">
            <v>571000</v>
          </cell>
          <cell r="AE1425">
            <v>653000</v>
          </cell>
          <cell r="AF1425">
            <v>735000</v>
          </cell>
        </row>
        <row r="1426">
          <cell r="A1426" t="str">
            <v>Actual:</v>
          </cell>
          <cell r="D1426" t="str">
            <v>Actual:</v>
          </cell>
          <cell r="E1426">
            <v>927970</v>
          </cell>
          <cell r="F1426">
            <v>1677820</v>
          </cell>
          <cell r="G1426">
            <v>5260569</v>
          </cell>
          <cell r="H1426">
            <v>3242259</v>
          </cell>
          <cell r="I1426">
            <v>4905230</v>
          </cell>
          <cell r="J1426">
            <v>2876026</v>
          </cell>
          <cell r="K1426">
            <v>3102679</v>
          </cell>
          <cell r="L1426">
            <v>2921581</v>
          </cell>
          <cell r="M1426">
            <v>2823817</v>
          </cell>
          <cell r="N1426">
            <v>3390992</v>
          </cell>
          <cell r="O1426">
            <v>2302326</v>
          </cell>
          <cell r="P1426">
            <v>2638807</v>
          </cell>
          <cell r="Q1426">
            <v>36070076</v>
          </cell>
          <cell r="T1426" t="str">
            <v>Actual:</v>
          </cell>
          <cell r="U1426">
            <v>927970</v>
          </cell>
          <cell r="V1426">
            <v>2605790</v>
          </cell>
          <cell r="W1426">
            <v>7866359</v>
          </cell>
          <cell r="X1426">
            <v>11108618</v>
          </cell>
          <cell r="Y1426">
            <v>16013848</v>
          </cell>
          <cell r="Z1426">
            <v>18889874</v>
          </cell>
          <cell r="AA1426">
            <v>21992553</v>
          </cell>
          <cell r="AB1426">
            <v>24914134</v>
          </cell>
          <cell r="AC1426">
            <v>27737951</v>
          </cell>
          <cell r="AD1426">
            <v>31128943</v>
          </cell>
          <cell r="AE1426">
            <v>33431269</v>
          </cell>
          <cell r="AF1426">
            <v>36070076</v>
          </cell>
        </row>
        <row r="1427">
          <cell r="A1427" t="str">
            <v>Variance: Fav/(Unfav)</v>
          </cell>
          <cell r="D1427" t="str">
            <v>Variance: Fav/(Unfav)</v>
          </cell>
          <cell r="E1427">
            <v>-927970</v>
          </cell>
          <cell r="F1427">
            <v>-1677820</v>
          </cell>
          <cell r="G1427">
            <v>-5260569</v>
          </cell>
          <cell r="H1427">
            <v>-3242259</v>
          </cell>
          <cell r="I1427">
            <v>-4905230</v>
          </cell>
          <cell r="J1427">
            <v>-2876026</v>
          </cell>
          <cell r="K1427">
            <v>-3102679</v>
          </cell>
          <cell r="L1427">
            <v>-2514581</v>
          </cell>
          <cell r="M1427">
            <v>-2741817</v>
          </cell>
          <cell r="N1427">
            <v>-3308992</v>
          </cell>
          <cell r="O1427">
            <v>-2220326</v>
          </cell>
          <cell r="P1427">
            <v>-2556807</v>
          </cell>
          <cell r="Q1427">
            <v>-35335076</v>
          </cell>
          <cell r="S1427" t="str">
            <v xml:space="preserve"> </v>
          </cell>
          <cell r="T1427" t="str">
            <v>Variance: Fav/(Unfav)</v>
          </cell>
          <cell r="U1427">
            <v>-927970</v>
          </cell>
          <cell r="V1427">
            <v>-2605790</v>
          </cell>
          <cell r="W1427">
            <v>-7866359</v>
          </cell>
          <cell r="X1427">
            <v>-11108618</v>
          </cell>
          <cell r="Y1427">
            <v>-16013848</v>
          </cell>
          <cell r="Z1427">
            <v>-18889874</v>
          </cell>
          <cell r="AA1427">
            <v>-21992553</v>
          </cell>
          <cell r="AB1427">
            <v>-24507134</v>
          </cell>
          <cell r="AC1427">
            <v>-27248951</v>
          </cell>
          <cell r="AD1427">
            <v>-30557943</v>
          </cell>
          <cell r="AE1427">
            <v>-32778269</v>
          </cell>
          <cell r="AF1427">
            <v>-35335076</v>
          </cell>
        </row>
        <row r="1428">
          <cell r="Q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B1429" t="str">
            <v>Grand</v>
          </cell>
          <cell r="D1429" t="str">
            <v>Budget:</v>
          </cell>
          <cell r="E1429">
            <v>5692836</v>
          </cell>
          <cell r="F1429">
            <v>5778551</v>
          </cell>
          <cell r="G1429">
            <v>6271755</v>
          </cell>
          <cell r="H1429">
            <v>6178985</v>
          </cell>
          <cell r="I1429">
            <v>13630095</v>
          </cell>
          <cell r="J1429">
            <v>8755823</v>
          </cell>
          <cell r="K1429">
            <v>8324009</v>
          </cell>
          <cell r="L1429">
            <v>10800157</v>
          </cell>
          <cell r="M1429">
            <v>8755972</v>
          </cell>
          <cell r="N1429">
            <v>7817231</v>
          </cell>
          <cell r="O1429">
            <v>7855313</v>
          </cell>
          <cell r="P1429">
            <v>10081554</v>
          </cell>
          <cell r="Q1429">
            <v>99942281</v>
          </cell>
          <cell r="R1429" t="str">
            <v>Budget:</v>
          </cell>
          <cell r="S1429">
            <v>99942282</v>
          </cell>
          <cell r="U1429">
            <v>5692836</v>
          </cell>
          <cell r="V1429">
            <v>11471387</v>
          </cell>
          <cell r="W1429">
            <v>17743142</v>
          </cell>
          <cell r="X1429">
            <v>23922127</v>
          </cell>
          <cell r="Y1429">
            <v>37552222</v>
          </cell>
          <cell r="Z1429">
            <v>46308045</v>
          </cell>
          <cell r="AA1429">
            <v>54632054</v>
          </cell>
          <cell r="AB1429">
            <v>65432211</v>
          </cell>
          <cell r="AC1429">
            <v>74188183</v>
          </cell>
          <cell r="AD1429">
            <v>82005414</v>
          </cell>
          <cell r="AE1429">
            <v>89860727</v>
          </cell>
          <cell r="AF1429">
            <v>99942281</v>
          </cell>
        </row>
        <row r="1430">
          <cell r="B1430" t="str">
            <v>Total</v>
          </cell>
          <cell r="D1430" t="str">
            <v>Actual:</v>
          </cell>
          <cell r="E1430">
            <v>526601</v>
          </cell>
          <cell r="F1430">
            <v>290800</v>
          </cell>
          <cell r="G1430">
            <v>108738</v>
          </cell>
          <cell r="H1430">
            <v>332115</v>
          </cell>
          <cell r="I1430">
            <v>16048</v>
          </cell>
          <cell r="J1430">
            <v>98544</v>
          </cell>
          <cell r="K1430">
            <v>95128</v>
          </cell>
          <cell r="L1430">
            <v>72100</v>
          </cell>
          <cell r="M1430">
            <v>840268</v>
          </cell>
          <cell r="N1430">
            <v>-686722</v>
          </cell>
          <cell r="O1430">
            <v>35844</v>
          </cell>
          <cell r="P1430">
            <v>184243</v>
          </cell>
          <cell r="Q1430">
            <v>1913707</v>
          </cell>
          <cell r="R1430" t="str">
            <v>Projection:</v>
          </cell>
          <cell r="S1430">
            <v>90742282</v>
          </cell>
          <cell r="U1430">
            <v>526601</v>
          </cell>
          <cell r="V1430">
            <v>817401</v>
          </cell>
          <cell r="W1430">
            <v>926139</v>
          </cell>
          <cell r="X1430">
            <v>1258254</v>
          </cell>
          <cell r="Y1430">
            <v>1274302</v>
          </cell>
          <cell r="Z1430">
            <v>1372846</v>
          </cell>
          <cell r="AA1430">
            <v>1467974</v>
          </cell>
          <cell r="AB1430">
            <v>1540074</v>
          </cell>
          <cell r="AC1430">
            <v>2380342</v>
          </cell>
          <cell r="AD1430">
            <v>1693620</v>
          </cell>
          <cell r="AE1430">
            <v>1729464</v>
          </cell>
          <cell r="AF1430">
            <v>1913707</v>
          </cell>
        </row>
        <row r="1431">
          <cell r="D1431" t="str">
            <v>Variance: Fav/(Unfav)</v>
          </cell>
          <cell r="E1431">
            <v>5166235</v>
          </cell>
          <cell r="F1431">
            <v>5487751</v>
          </cell>
          <cell r="G1431">
            <v>6163017</v>
          </cell>
          <cell r="H1431">
            <v>5846870</v>
          </cell>
          <cell r="I1431">
            <v>13614047</v>
          </cell>
          <cell r="J1431">
            <v>8657279</v>
          </cell>
          <cell r="K1431">
            <v>8228881</v>
          </cell>
          <cell r="L1431">
            <v>10728057</v>
          </cell>
          <cell r="M1431">
            <v>7915704</v>
          </cell>
          <cell r="N1431">
            <v>8503953</v>
          </cell>
          <cell r="O1431">
            <v>7819469</v>
          </cell>
          <cell r="P1431">
            <v>9897311</v>
          </cell>
          <cell r="Q1431">
            <v>98028574</v>
          </cell>
          <cell r="R1431" t="str">
            <v>Variance: Fav/(Unfav)</v>
          </cell>
          <cell r="S1431">
            <v>9200000</v>
          </cell>
          <cell r="U1431">
            <v>5166235</v>
          </cell>
          <cell r="V1431">
            <v>10653986</v>
          </cell>
          <cell r="W1431">
            <v>16817003</v>
          </cell>
          <cell r="X1431">
            <v>22663873</v>
          </cell>
          <cell r="Y1431">
            <v>36277920</v>
          </cell>
          <cell r="Z1431">
            <v>44935199</v>
          </cell>
          <cell r="AA1431">
            <v>53164080</v>
          </cell>
          <cell r="AB1431">
            <v>63892137</v>
          </cell>
          <cell r="AC1431">
            <v>71807841</v>
          </cell>
          <cell r="AD1431">
            <v>80311794</v>
          </cell>
          <cell r="AE1431">
            <v>88131263</v>
          </cell>
          <cell r="AF1431">
            <v>98028574</v>
          </cell>
        </row>
        <row r="1441">
          <cell r="A1441" t="str">
            <v>SOUTH COASTAL REGIONBudget:New Service Construction</v>
          </cell>
          <cell r="B1441" t="str">
            <v>SOUTH COASTAL REGION</v>
          </cell>
          <cell r="C1441" t="str">
            <v>New Service Construction</v>
          </cell>
          <cell r="D1441" t="str">
            <v>Budget:</v>
          </cell>
          <cell r="E1441">
            <v>328463</v>
          </cell>
          <cell r="F1441">
            <v>346221</v>
          </cell>
          <cell r="G1441">
            <v>361941</v>
          </cell>
          <cell r="H1441">
            <v>381753</v>
          </cell>
          <cell r="I1441">
            <v>379057</v>
          </cell>
          <cell r="J1441">
            <v>353110</v>
          </cell>
          <cell r="K1441">
            <v>372919</v>
          </cell>
          <cell r="L1441">
            <v>353110</v>
          </cell>
          <cell r="M1441">
            <v>359246</v>
          </cell>
          <cell r="N1441">
            <v>381753</v>
          </cell>
          <cell r="O1441">
            <v>377664</v>
          </cell>
          <cell r="P1441">
            <v>375615</v>
          </cell>
          <cell r="Q1441">
            <v>4370851</v>
          </cell>
          <cell r="R1441" t="str">
            <v>Budget:</v>
          </cell>
          <cell r="S1441">
            <v>4370851</v>
          </cell>
          <cell r="T1441" t="str">
            <v>Budget:</v>
          </cell>
          <cell r="U1441">
            <v>328463</v>
          </cell>
          <cell r="V1441">
            <v>674684</v>
          </cell>
          <cell r="W1441">
            <v>1036625</v>
          </cell>
          <cell r="X1441">
            <v>1418378</v>
          </cell>
          <cell r="Y1441">
            <v>1797435</v>
          </cell>
          <cell r="Z1441">
            <v>2150545</v>
          </cell>
          <cell r="AA1441">
            <v>2523464</v>
          </cell>
          <cell r="AB1441">
            <v>2876574</v>
          </cell>
          <cell r="AC1441">
            <v>3235820</v>
          </cell>
          <cell r="AD1441">
            <v>3617573</v>
          </cell>
          <cell r="AE1441">
            <v>3995237</v>
          </cell>
          <cell r="AF1441">
            <v>4370852</v>
          </cell>
        </row>
        <row r="1442">
          <cell r="A1442" t="str">
            <v>SOUTH COASTAL REGIONActual:New Service Construction</v>
          </cell>
          <cell r="D1442" t="str">
            <v>Actual:</v>
          </cell>
          <cell r="E1442">
            <v>229181</v>
          </cell>
          <cell r="F1442">
            <v>-195361</v>
          </cell>
          <cell r="G1442">
            <v>705523</v>
          </cell>
          <cell r="H1442">
            <v>326383</v>
          </cell>
          <cell r="I1442">
            <v>426555</v>
          </cell>
          <cell r="J1442">
            <v>364369</v>
          </cell>
          <cell r="K1442">
            <v>267452</v>
          </cell>
          <cell r="L1442">
            <v>470605</v>
          </cell>
          <cell r="M1442">
            <v>383279</v>
          </cell>
          <cell r="N1442">
            <v>422800</v>
          </cell>
          <cell r="O1442">
            <v>226782</v>
          </cell>
          <cell r="P1442">
            <v>325009</v>
          </cell>
          <cell r="Q1442">
            <v>3952577</v>
          </cell>
          <cell r="R1442" t="str">
            <v>Projection:</v>
          </cell>
          <cell r="S1442">
            <v>4370851</v>
          </cell>
          <cell r="T1442" t="str">
            <v>Actual:</v>
          </cell>
          <cell r="U1442">
            <v>229181</v>
          </cell>
          <cell r="V1442">
            <v>33820</v>
          </cell>
          <cell r="W1442">
            <v>739343</v>
          </cell>
          <cell r="X1442">
            <v>1065726</v>
          </cell>
          <cell r="Y1442">
            <v>1492281</v>
          </cell>
          <cell r="Z1442">
            <v>1856650</v>
          </cell>
          <cell r="AA1442">
            <v>2124102</v>
          </cell>
          <cell r="AB1442">
            <v>2594707</v>
          </cell>
          <cell r="AC1442">
            <v>2977986</v>
          </cell>
          <cell r="AD1442">
            <v>3400786</v>
          </cell>
          <cell r="AE1442">
            <v>3627568</v>
          </cell>
          <cell r="AF1442">
            <v>3952577</v>
          </cell>
        </row>
        <row r="1443">
          <cell r="A1443" t="str">
            <v>SOUTH COASTAL REGIONVariance: Fav/(Unfav)</v>
          </cell>
          <cell r="D1443" t="str">
            <v>Variance: Fav/(Unfav)</v>
          </cell>
          <cell r="E1443">
            <v>99282</v>
          </cell>
          <cell r="F1443">
            <v>541582</v>
          </cell>
          <cell r="G1443">
            <v>-343582</v>
          </cell>
          <cell r="H1443">
            <v>258969</v>
          </cell>
          <cell r="I1443">
            <v>379057</v>
          </cell>
          <cell r="J1443">
            <v>353110</v>
          </cell>
          <cell r="K1443">
            <v>372919</v>
          </cell>
          <cell r="L1443">
            <v>353110</v>
          </cell>
          <cell r="M1443">
            <v>359246</v>
          </cell>
          <cell r="N1443">
            <v>381753</v>
          </cell>
          <cell r="O1443">
            <v>377664</v>
          </cell>
          <cell r="P1443">
            <v>375615</v>
          </cell>
          <cell r="Q1443">
            <v>3508723</v>
          </cell>
          <cell r="R1443" t="str">
            <v>Variance: Fav/(Unfav)</v>
          </cell>
          <cell r="S1443">
            <v>0</v>
          </cell>
          <cell r="T1443" t="str">
            <v>Variance: Fav/(Unfav)</v>
          </cell>
          <cell r="U1443">
            <v>99282</v>
          </cell>
          <cell r="V1443">
            <v>640864</v>
          </cell>
          <cell r="W1443">
            <v>297282</v>
          </cell>
          <cell r="X1443">
            <v>556251</v>
          </cell>
          <cell r="Y1443">
            <v>935308</v>
          </cell>
          <cell r="Z1443">
            <v>1288418</v>
          </cell>
          <cell r="AA1443">
            <v>1661337</v>
          </cell>
          <cell r="AB1443">
            <v>2014447</v>
          </cell>
          <cell r="AC1443">
            <v>2373693</v>
          </cell>
          <cell r="AD1443">
            <v>2755446</v>
          </cell>
          <cell r="AE1443">
            <v>3133110</v>
          </cell>
          <cell r="AF1443">
            <v>3508725</v>
          </cell>
        </row>
        <row r="1444">
          <cell r="A1444" t="str">
            <v>SOUTH COASTAL REGIONBudget:Streetlight Construction</v>
          </cell>
          <cell r="B1444" t="str">
            <v>SOUTH COASTAL REGION</v>
          </cell>
          <cell r="C1444" t="str">
            <v>Streetlight Construction</v>
          </cell>
          <cell r="D1444" t="str">
            <v>Budget:</v>
          </cell>
          <cell r="E1444">
            <v>241133</v>
          </cell>
          <cell r="F1444">
            <v>253705</v>
          </cell>
          <cell r="G1444">
            <v>266276</v>
          </cell>
          <cell r="H1444">
            <v>271531</v>
          </cell>
          <cell r="I1444">
            <v>247892</v>
          </cell>
          <cell r="J1444">
            <v>227439</v>
          </cell>
          <cell r="K1444">
            <v>240013</v>
          </cell>
          <cell r="L1444">
            <v>227439</v>
          </cell>
          <cell r="M1444">
            <v>242642</v>
          </cell>
          <cell r="N1444">
            <v>271531</v>
          </cell>
          <cell r="O1444">
            <v>271531</v>
          </cell>
          <cell r="P1444">
            <v>278852</v>
          </cell>
          <cell r="Q1444">
            <v>3039984</v>
          </cell>
          <cell r="R1444" t="str">
            <v>Budget:</v>
          </cell>
          <cell r="S1444">
            <v>3039984</v>
          </cell>
          <cell r="T1444" t="str">
            <v>Budget:</v>
          </cell>
          <cell r="U1444">
            <v>241133</v>
          </cell>
          <cell r="V1444">
            <v>494838</v>
          </cell>
          <cell r="W1444">
            <v>761114</v>
          </cell>
          <cell r="X1444">
            <v>1032645</v>
          </cell>
          <cell r="Y1444">
            <v>1280537</v>
          </cell>
          <cell r="Z1444">
            <v>1507976</v>
          </cell>
          <cell r="AA1444">
            <v>1747989</v>
          </cell>
          <cell r="AB1444">
            <v>1975428</v>
          </cell>
          <cell r="AC1444">
            <v>2218070</v>
          </cell>
          <cell r="AD1444">
            <v>2489601</v>
          </cell>
          <cell r="AE1444">
            <v>2761132</v>
          </cell>
          <cell r="AF1444">
            <v>3039984</v>
          </cell>
        </row>
        <row r="1445">
          <cell r="A1445" t="str">
            <v>SOUTH COASTAL REGIONActual:Streetlight Construction</v>
          </cell>
          <cell r="D1445" t="str">
            <v>Actual:</v>
          </cell>
          <cell r="E1445">
            <v>167207</v>
          </cell>
          <cell r="F1445">
            <v>162533</v>
          </cell>
          <cell r="G1445">
            <v>398779</v>
          </cell>
          <cell r="H1445">
            <v>236884</v>
          </cell>
          <cell r="I1445">
            <v>225071</v>
          </cell>
          <cell r="J1445">
            <v>165568</v>
          </cell>
          <cell r="K1445">
            <v>256765</v>
          </cell>
          <cell r="L1445">
            <v>297482</v>
          </cell>
          <cell r="M1445">
            <v>310252</v>
          </cell>
          <cell r="N1445">
            <v>153394</v>
          </cell>
          <cell r="O1445">
            <v>267939</v>
          </cell>
          <cell r="P1445">
            <v>285647</v>
          </cell>
          <cell r="Q1445">
            <v>2927521</v>
          </cell>
          <cell r="R1445" t="str">
            <v>Projection:</v>
          </cell>
          <cell r="S1445">
            <v>3039984</v>
          </cell>
          <cell r="T1445" t="str">
            <v>Actual:</v>
          </cell>
          <cell r="U1445">
            <v>167207</v>
          </cell>
          <cell r="V1445">
            <v>329740</v>
          </cell>
          <cell r="W1445">
            <v>728519</v>
          </cell>
          <cell r="X1445">
            <v>965403</v>
          </cell>
          <cell r="Y1445">
            <v>1190474</v>
          </cell>
          <cell r="Z1445">
            <v>1356042</v>
          </cell>
          <cell r="AA1445">
            <v>1612807</v>
          </cell>
          <cell r="AB1445">
            <v>1910289</v>
          </cell>
          <cell r="AC1445">
            <v>2220541</v>
          </cell>
          <cell r="AD1445">
            <v>2373935</v>
          </cell>
          <cell r="AE1445">
            <v>2641874</v>
          </cell>
          <cell r="AF1445">
            <v>2927521</v>
          </cell>
        </row>
        <row r="1446">
          <cell r="A1446" t="str">
            <v>SOUTH COASTAL REGIONVariance: Fav/(Unfav)</v>
          </cell>
          <cell r="D1446" t="str">
            <v>Variance: Fav/(Unfav)</v>
          </cell>
          <cell r="E1446">
            <v>73926</v>
          </cell>
          <cell r="F1446">
            <v>91172</v>
          </cell>
          <cell r="G1446">
            <v>-132503</v>
          </cell>
          <cell r="H1446">
            <v>329558</v>
          </cell>
          <cell r="I1446">
            <v>247892</v>
          </cell>
          <cell r="J1446">
            <v>227439</v>
          </cell>
          <cell r="K1446">
            <v>240013</v>
          </cell>
          <cell r="L1446">
            <v>227439</v>
          </cell>
          <cell r="M1446">
            <v>242642</v>
          </cell>
          <cell r="N1446">
            <v>271531</v>
          </cell>
          <cell r="O1446">
            <v>271531</v>
          </cell>
          <cell r="P1446">
            <v>278852</v>
          </cell>
          <cell r="Q1446">
            <v>2369493</v>
          </cell>
          <cell r="R1446" t="str">
            <v>Variance: Fav/(Unfav)</v>
          </cell>
          <cell r="S1446">
            <v>0</v>
          </cell>
          <cell r="T1446" t="str">
            <v>Variance: Fav/(Unfav)</v>
          </cell>
          <cell r="U1446">
            <v>73926</v>
          </cell>
          <cell r="V1446">
            <v>165098</v>
          </cell>
          <cell r="W1446">
            <v>32595</v>
          </cell>
          <cell r="X1446">
            <v>362153</v>
          </cell>
          <cell r="Y1446">
            <v>610045</v>
          </cell>
          <cell r="Z1446">
            <v>837484</v>
          </cell>
          <cell r="AA1446">
            <v>1077497</v>
          </cell>
          <cell r="AB1446">
            <v>1304936</v>
          </cell>
          <cell r="AC1446">
            <v>1547578</v>
          </cell>
          <cell r="AD1446">
            <v>1819109</v>
          </cell>
          <cell r="AE1446">
            <v>2090640</v>
          </cell>
          <cell r="AF1446">
            <v>2369492</v>
          </cell>
        </row>
        <row r="1447">
          <cell r="A1447" t="str">
            <v>SOUTH COASTAL REGIONBudget:Overhead Replace/Repair</v>
          </cell>
          <cell r="B1447" t="str">
            <v>SOUTH COASTAL REGION</v>
          </cell>
          <cell r="C1447" t="str">
            <v>Overhead Replace/Repair</v>
          </cell>
          <cell r="D1447" t="str">
            <v>Budget:</v>
          </cell>
          <cell r="E1447">
            <v>191693</v>
          </cell>
          <cell r="F1447">
            <v>191693</v>
          </cell>
          <cell r="G1447">
            <v>191693</v>
          </cell>
          <cell r="H1447">
            <v>268371</v>
          </cell>
          <cell r="I1447">
            <v>306711</v>
          </cell>
          <cell r="J1447">
            <v>345046</v>
          </cell>
          <cell r="K1447">
            <v>460065</v>
          </cell>
          <cell r="L1447">
            <v>536737</v>
          </cell>
          <cell r="M1447">
            <v>460065</v>
          </cell>
          <cell r="N1447">
            <v>191693</v>
          </cell>
          <cell r="O1447">
            <v>345046</v>
          </cell>
          <cell r="P1447">
            <v>345046</v>
          </cell>
          <cell r="Q1447">
            <v>3833858</v>
          </cell>
          <cell r="R1447" t="str">
            <v>Budget:</v>
          </cell>
          <cell r="S1447">
            <v>3833858</v>
          </cell>
          <cell r="T1447" t="str">
            <v>Budget:</v>
          </cell>
          <cell r="U1447">
            <v>191693</v>
          </cell>
          <cell r="V1447">
            <v>383386</v>
          </cell>
          <cell r="W1447">
            <v>575079</v>
          </cell>
          <cell r="X1447">
            <v>843450</v>
          </cell>
          <cell r="Y1447">
            <v>1150161</v>
          </cell>
          <cell r="Z1447">
            <v>1495207</v>
          </cell>
          <cell r="AA1447">
            <v>1955272</v>
          </cell>
          <cell r="AB1447">
            <v>2492009</v>
          </cell>
          <cell r="AC1447">
            <v>2952074</v>
          </cell>
          <cell r="AD1447">
            <v>3143767</v>
          </cell>
          <cell r="AE1447">
            <v>3488813</v>
          </cell>
          <cell r="AF1447">
            <v>3833859</v>
          </cell>
        </row>
        <row r="1448">
          <cell r="A1448" t="str">
            <v>SOUTH COASTAL REGIONActual:Overhead Replace/Repair</v>
          </cell>
          <cell r="D1448" t="str">
            <v>Actual:</v>
          </cell>
          <cell r="E1448">
            <v>203716</v>
          </cell>
          <cell r="F1448">
            <v>208774</v>
          </cell>
          <cell r="G1448">
            <v>251866</v>
          </cell>
          <cell r="H1448">
            <v>241424</v>
          </cell>
          <cell r="I1448">
            <v>286748</v>
          </cell>
          <cell r="J1448">
            <v>354133</v>
          </cell>
          <cell r="K1448">
            <v>465678</v>
          </cell>
          <cell r="L1448">
            <v>651333</v>
          </cell>
          <cell r="M1448">
            <v>337286</v>
          </cell>
          <cell r="N1448">
            <v>267664</v>
          </cell>
          <cell r="O1448">
            <v>195679</v>
          </cell>
          <cell r="P1448">
            <v>351001</v>
          </cell>
          <cell r="Q1448">
            <v>3815302</v>
          </cell>
          <cell r="R1448" t="str">
            <v>Projection:</v>
          </cell>
          <cell r="S1448">
            <v>3833858</v>
          </cell>
          <cell r="T1448" t="str">
            <v>Actual:</v>
          </cell>
          <cell r="U1448">
            <v>203716</v>
          </cell>
          <cell r="V1448">
            <v>412490</v>
          </cell>
          <cell r="W1448">
            <v>664356</v>
          </cell>
          <cell r="X1448">
            <v>905780</v>
          </cell>
          <cell r="Y1448">
            <v>1192528</v>
          </cell>
          <cell r="Z1448">
            <v>1546661</v>
          </cell>
          <cell r="AA1448">
            <v>2012339</v>
          </cell>
          <cell r="AB1448">
            <v>2663672</v>
          </cell>
          <cell r="AC1448">
            <v>3000958</v>
          </cell>
          <cell r="AD1448">
            <v>3268622</v>
          </cell>
          <cell r="AE1448">
            <v>3464301</v>
          </cell>
          <cell r="AF1448">
            <v>3815302</v>
          </cell>
        </row>
        <row r="1449">
          <cell r="A1449" t="str">
            <v>SOUTH COASTAL REGIONVariance: Fav/(Unfav)</v>
          </cell>
          <cell r="D1449" t="str">
            <v>Variance: Fav/(Unfav)</v>
          </cell>
          <cell r="E1449">
            <v>-12022</v>
          </cell>
          <cell r="F1449">
            <v>-17080</v>
          </cell>
          <cell r="G1449">
            <v>-60173</v>
          </cell>
          <cell r="H1449">
            <v>151271</v>
          </cell>
          <cell r="I1449">
            <v>306711</v>
          </cell>
          <cell r="J1449">
            <v>345046</v>
          </cell>
          <cell r="K1449">
            <v>460065</v>
          </cell>
          <cell r="L1449">
            <v>536737</v>
          </cell>
          <cell r="M1449">
            <v>460065</v>
          </cell>
          <cell r="N1449">
            <v>191693</v>
          </cell>
          <cell r="O1449">
            <v>345046</v>
          </cell>
          <cell r="P1449">
            <v>345046</v>
          </cell>
          <cell r="Q1449">
            <v>3052403</v>
          </cell>
          <cell r="R1449" t="str">
            <v>Variance: Fav/(Unfav)</v>
          </cell>
          <cell r="S1449">
            <v>0</v>
          </cell>
          <cell r="T1449" t="str">
            <v>Variance: Fav/(Unfav)</v>
          </cell>
          <cell r="U1449">
            <v>-12022</v>
          </cell>
          <cell r="V1449">
            <v>-29102</v>
          </cell>
          <cell r="W1449">
            <v>-89275</v>
          </cell>
          <cell r="X1449">
            <v>61996</v>
          </cell>
          <cell r="Y1449">
            <v>368707</v>
          </cell>
          <cell r="Z1449">
            <v>713753</v>
          </cell>
          <cell r="AA1449">
            <v>1173818</v>
          </cell>
          <cell r="AB1449">
            <v>1710555</v>
          </cell>
          <cell r="AC1449">
            <v>2170620</v>
          </cell>
          <cell r="AD1449">
            <v>2362313</v>
          </cell>
          <cell r="AE1449">
            <v>2707359</v>
          </cell>
          <cell r="AF1449">
            <v>3052405</v>
          </cell>
        </row>
        <row r="1450">
          <cell r="A1450" t="str">
            <v>SOUTH COASTAL REGIONBudget:Underground Replace/Repair</v>
          </cell>
          <cell r="B1450" t="str">
            <v>SOUTH COASTAL REGION</v>
          </cell>
          <cell r="C1450" t="str">
            <v>Underground Replace/Repair</v>
          </cell>
          <cell r="D1450" t="str">
            <v>Budget:</v>
          </cell>
          <cell r="E1450">
            <v>162727</v>
          </cell>
          <cell r="F1450">
            <v>162727</v>
          </cell>
          <cell r="G1450">
            <v>162727</v>
          </cell>
          <cell r="H1450">
            <v>227814</v>
          </cell>
          <cell r="I1450">
            <v>260359</v>
          </cell>
          <cell r="J1450">
            <v>292904</v>
          </cell>
          <cell r="K1450">
            <v>390541</v>
          </cell>
          <cell r="L1450">
            <v>455630</v>
          </cell>
          <cell r="M1450">
            <v>390541</v>
          </cell>
          <cell r="N1450">
            <v>162727</v>
          </cell>
          <cell r="O1450">
            <v>292904</v>
          </cell>
          <cell r="P1450">
            <v>292904</v>
          </cell>
          <cell r="Q1450">
            <v>3254506</v>
          </cell>
          <cell r="R1450" t="str">
            <v>Budget:</v>
          </cell>
          <cell r="S1450">
            <v>3254506</v>
          </cell>
          <cell r="T1450" t="str">
            <v>Budget:</v>
          </cell>
          <cell r="U1450">
            <v>162727</v>
          </cell>
          <cell r="V1450">
            <v>325454</v>
          </cell>
          <cell r="W1450">
            <v>488181</v>
          </cell>
          <cell r="X1450">
            <v>715995</v>
          </cell>
          <cell r="Y1450">
            <v>976354</v>
          </cell>
          <cell r="Z1450">
            <v>1269258</v>
          </cell>
          <cell r="AA1450">
            <v>1659799</v>
          </cell>
          <cell r="AB1450">
            <v>2115429</v>
          </cell>
          <cell r="AC1450">
            <v>2505970</v>
          </cell>
          <cell r="AD1450">
            <v>2668697</v>
          </cell>
          <cell r="AE1450">
            <v>2961601</v>
          </cell>
          <cell r="AF1450">
            <v>3254505</v>
          </cell>
        </row>
        <row r="1451">
          <cell r="A1451" t="str">
            <v>SOUTH COASTAL REGIONActual:Underground Replace/Repair</v>
          </cell>
          <cell r="D1451" t="str">
            <v>Actual:</v>
          </cell>
          <cell r="E1451">
            <v>164499</v>
          </cell>
          <cell r="F1451">
            <v>142319</v>
          </cell>
          <cell r="G1451">
            <v>217233</v>
          </cell>
          <cell r="H1451">
            <v>226654</v>
          </cell>
          <cell r="I1451">
            <v>240804</v>
          </cell>
          <cell r="J1451">
            <v>280112</v>
          </cell>
          <cell r="K1451">
            <v>378349</v>
          </cell>
          <cell r="L1451">
            <v>494039</v>
          </cell>
          <cell r="M1451">
            <v>324316</v>
          </cell>
          <cell r="N1451">
            <v>307871</v>
          </cell>
          <cell r="O1451">
            <v>258977</v>
          </cell>
          <cell r="P1451">
            <v>208791</v>
          </cell>
          <cell r="Q1451">
            <v>3243964</v>
          </cell>
          <cell r="R1451" t="str">
            <v>Projection:</v>
          </cell>
          <cell r="S1451">
            <v>3254506</v>
          </cell>
          <cell r="T1451" t="str">
            <v>Actual:</v>
          </cell>
          <cell r="U1451">
            <v>164499</v>
          </cell>
          <cell r="V1451">
            <v>306818</v>
          </cell>
          <cell r="W1451">
            <v>524051</v>
          </cell>
          <cell r="X1451">
            <v>750705</v>
          </cell>
          <cell r="Y1451">
            <v>991509</v>
          </cell>
          <cell r="Z1451">
            <v>1271621</v>
          </cell>
          <cell r="AA1451">
            <v>1649970</v>
          </cell>
          <cell r="AB1451">
            <v>2144009</v>
          </cell>
          <cell r="AC1451">
            <v>2468325</v>
          </cell>
          <cell r="AD1451">
            <v>2776196</v>
          </cell>
          <cell r="AE1451">
            <v>3035173</v>
          </cell>
          <cell r="AF1451">
            <v>3243964</v>
          </cell>
        </row>
        <row r="1452">
          <cell r="A1452" t="str">
            <v>SOUTH COASTAL REGIONVariance: Fav/(Unfav)</v>
          </cell>
          <cell r="D1452" t="str">
            <v>Variance: Fav/(Unfav)</v>
          </cell>
          <cell r="E1452">
            <v>-1772</v>
          </cell>
          <cell r="F1452">
            <v>20408</v>
          </cell>
          <cell r="G1452">
            <v>-54505</v>
          </cell>
          <cell r="H1452">
            <v>163827</v>
          </cell>
          <cell r="I1452">
            <v>260359</v>
          </cell>
          <cell r="J1452">
            <v>292904</v>
          </cell>
          <cell r="K1452">
            <v>390541</v>
          </cell>
          <cell r="L1452">
            <v>455630</v>
          </cell>
          <cell r="M1452">
            <v>390541</v>
          </cell>
          <cell r="N1452">
            <v>162727</v>
          </cell>
          <cell r="O1452">
            <v>292904</v>
          </cell>
          <cell r="P1452">
            <v>292904</v>
          </cell>
          <cell r="Q1452">
            <v>2666468</v>
          </cell>
          <cell r="R1452" t="str">
            <v>Variance: Fav/(Unfav)</v>
          </cell>
          <cell r="S1452">
            <v>0</v>
          </cell>
          <cell r="T1452" t="str">
            <v>Variance: Fav/(Unfav)</v>
          </cell>
          <cell r="U1452">
            <v>-1772</v>
          </cell>
          <cell r="V1452">
            <v>18636</v>
          </cell>
          <cell r="W1452">
            <v>-35869</v>
          </cell>
          <cell r="X1452">
            <v>127958</v>
          </cell>
          <cell r="Y1452">
            <v>388317</v>
          </cell>
          <cell r="Z1452">
            <v>681221</v>
          </cell>
          <cell r="AA1452">
            <v>1071762</v>
          </cell>
          <cell r="AB1452">
            <v>1527392</v>
          </cell>
          <cell r="AC1452">
            <v>1917933</v>
          </cell>
          <cell r="AD1452">
            <v>2080660</v>
          </cell>
          <cell r="AE1452">
            <v>2373564</v>
          </cell>
          <cell r="AF1452">
            <v>2666468</v>
          </cell>
        </row>
        <row r="1453">
          <cell r="A1453" t="str">
            <v>SOUTH COASTAL REGIONBudget:Streetlight Maintenance</v>
          </cell>
          <cell r="B1453" t="str">
            <v>SOUTH COASTAL REGION</v>
          </cell>
          <cell r="C1453" t="str">
            <v>Streetlight Maintenance</v>
          </cell>
          <cell r="D1453" t="str">
            <v>Budget:</v>
          </cell>
          <cell r="E1453">
            <v>44115</v>
          </cell>
          <cell r="F1453">
            <v>44115</v>
          </cell>
          <cell r="G1453">
            <v>44115</v>
          </cell>
          <cell r="H1453">
            <v>61761</v>
          </cell>
          <cell r="I1453">
            <v>70585</v>
          </cell>
          <cell r="J1453">
            <v>79409</v>
          </cell>
          <cell r="K1453">
            <v>105876</v>
          </cell>
          <cell r="L1453">
            <v>123523</v>
          </cell>
          <cell r="M1453">
            <v>105876</v>
          </cell>
          <cell r="N1453">
            <v>44115</v>
          </cell>
          <cell r="O1453">
            <v>79409</v>
          </cell>
          <cell r="P1453">
            <v>79409</v>
          </cell>
          <cell r="Q1453">
            <v>882309</v>
          </cell>
          <cell r="R1453" t="str">
            <v>Budget:</v>
          </cell>
          <cell r="S1453">
            <v>882309</v>
          </cell>
          <cell r="T1453" t="str">
            <v>Budget:</v>
          </cell>
          <cell r="U1453">
            <v>44115</v>
          </cell>
          <cell r="V1453">
            <v>88230</v>
          </cell>
          <cell r="W1453">
            <v>132345</v>
          </cell>
          <cell r="X1453">
            <v>194106</v>
          </cell>
          <cell r="Y1453">
            <v>264691</v>
          </cell>
          <cell r="Z1453">
            <v>344100</v>
          </cell>
          <cell r="AA1453">
            <v>449976</v>
          </cell>
          <cell r="AB1453">
            <v>573499</v>
          </cell>
          <cell r="AC1453">
            <v>679375</v>
          </cell>
          <cell r="AD1453">
            <v>723490</v>
          </cell>
          <cell r="AE1453">
            <v>802899</v>
          </cell>
          <cell r="AF1453">
            <v>882308</v>
          </cell>
        </row>
        <row r="1454">
          <cell r="A1454" t="str">
            <v>SOUTH COASTAL REGIONActual:Streetlight Maintenance</v>
          </cell>
          <cell r="D1454" t="str">
            <v>Actual:</v>
          </cell>
          <cell r="E1454">
            <v>93428</v>
          </cell>
          <cell r="F1454">
            <v>71525</v>
          </cell>
          <cell r="G1454">
            <v>81819</v>
          </cell>
          <cell r="H1454">
            <v>113864</v>
          </cell>
          <cell r="I1454">
            <v>125247</v>
          </cell>
          <cell r="J1454">
            <v>40943</v>
          </cell>
          <cell r="K1454">
            <v>66255</v>
          </cell>
          <cell r="L1454">
            <v>86069</v>
          </cell>
          <cell r="M1454">
            <v>77879</v>
          </cell>
          <cell r="N1454">
            <v>98042</v>
          </cell>
          <cell r="O1454">
            <v>92683</v>
          </cell>
          <cell r="P1454">
            <v>87870</v>
          </cell>
          <cell r="Q1454">
            <v>1035624</v>
          </cell>
          <cell r="R1454" t="str">
            <v>Projection:</v>
          </cell>
          <cell r="S1454">
            <v>882309</v>
          </cell>
          <cell r="T1454" t="str">
            <v>Actual:</v>
          </cell>
          <cell r="U1454">
            <v>93428</v>
          </cell>
          <cell r="V1454">
            <v>164953</v>
          </cell>
          <cell r="W1454">
            <v>246772</v>
          </cell>
          <cell r="X1454">
            <v>360636</v>
          </cell>
          <cell r="Y1454">
            <v>485883</v>
          </cell>
          <cell r="Z1454">
            <v>526826</v>
          </cell>
          <cell r="AA1454">
            <v>593081</v>
          </cell>
          <cell r="AB1454">
            <v>679150</v>
          </cell>
          <cell r="AC1454">
            <v>757029</v>
          </cell>
          <cell r="AD1454">
            <v>855071</v>
          </cell>
          <cell r="AE1454">
            <v>947754</v>
          </cell>
          <cell r="AF1454">
            <v>1035624</v>
          </cell>
        </row>
        <row r="1455">
          <cell r="A1455" t="str">
            <v>SOUTH COASTAL REGIONVariance: Fav/(Unfav)</v>
          </cell>
          <cell r="D1455" t="str">
            <v>Variance: Fav/(Unfav)</v>
          </cell>
          <cell r="E1455">
            <v>-49313</v>
          </cell>
          <cell r="F1455">
            <v>-27409</v>
          </cell>
          <cell r="G1455">
            <v>-37704</v>
          </cell>
          <cell r="H1455">
            <v>40717</v>
          </cell>
          <cell r="I1455">
            <v>70585</v>
          </cell>
          <cell r="J1455">
            <v>79409</v>
          </cell>
          <cell r="K1455">
            <v>105876</v>
          </cell>
          <cell r="L1455">
            <v>123523</v>
          </cell>
          <cell r="M1455">
            <v>105876</v>
          </cell>
          <cell r="N1455">
            <v>44115</v>
          </cell>
          <cell r="O1455">
            <v>79409</v>
          </cell>
          <cell r="P1455">
            <v>79409</v>
          </cell>
          <cell r="Q1455">
            <v>614494</v>
          </cell>
          <cell r="R1455" t="str">
            <v>Variance: Fav/(Unfav)</v>
          </cell>
          <cell r="S1455">
            <v>0</v>
          </cell>
          <cell r="T1455" t="str">
            <v>Variance: Fav/(Unfav)</v>
          </cell>
          <cell r="U1455">
            <v>-49313</v>
          </cell>
          <cell r="V1455">
            <v>-76722</v>
          </cell>
          <cell r="W1455">
            <v>-114426</v>
          </cell>
          <cell r="X1455">
            <v>-73709</v>
          </cell>
          <cell r="Y1455">
            <v>-3124</v>
          </cell>
          <cell r="Z1455">
            <v>76285</v>
          </cell>
          <cell r="AA1455">
            <v>182161</v>
          </cell>
          <cell r="AB1455">
            <v>305684</v>
          </cell>
          <cell r="AC1455">
            <v>411560</v>
          </cell>
          <cell r="AD1455">
            <v>455675</v>
          </cell>
          <cell r="AE1455">
            <v>535084</v>
          </cell>
          <cell r="AF1455">
            <v>614493</v>
          </cell>
        </row>
        <row r="1456">
          <cell r="A1456" t="str">
            <v>SOUTH COASTAL REGIONBudget:Other</v>
          </cell>
          <cell r="B1456" t="str">
            <v>SOUTH COASTAL REGION</v>
          </cell>
          <cell r="C1456" t="str">
            <v>Other</v>
          </cell>
          <cell r="D1456" t="str">
            <v>Budget:</v>
          </cell>
          <cell r="E1456">
            <v>130202</v>
          </cell>
          <cell r="F1456">
            <v>123527</v>
          </cell>
          <cell r="G1456">
            <v>727532</v>
          </cell>
          <cell r="H1456">
            <v>129602</v>
          </cell>
          <cell r="I1456">
            <v>130803</v>
          </cell>
          <cell r="J1456">
            <v>138985</v>
          </cell>
          <cell r="K1456">
            <v>150049</v>
          </cell>
          <cell r="L1456">
            <v>144867</v>
          </cell>
          <cell r="M1456">
            <v>137002</v>
          </cell>
          <cell r="N1456">
            <v>128347</v>
          </cell>
          <cell r="O1456">
            <v>126187</v>
          </cell>
          <cell r="P1456">
            <v>139200</v>
          </cell>
          <cell r="Q1456">
            <v>2206302</v>
          </cell>
          <cell r="R1456" t="str">
            <v>Budget:</v>
          </cell>
          <cell r="S1456">
            <v>2206302</v>
          </cell>
          <cell r="T1456" t="str">
            <v>Budget:</v>
          </cell>
          <cell r="U1456">
            <v>130202</v>
          </cell>
          <cell r="V1456">
            <v>253729</v>
          </cell>
          <cell r="W1456">
            <v>981261</v>
          </cell>
          <cell r="X1456">
            <v>1110863</v>
          </cell>
          <cell r="Y1456">
            <v>1241666</v>
          </cell>
          <cell r="Z1456">
            <v>1380651</v>
          </cell>
          <cell r="AA1456">
            <v>1530700</v>
          </cell>
          <cell r="AB1456">
            <v>1675567</v>
          </cell>
          <cell r="AC1456">
            <v>1812569</v>
          </cell>
          <cell r="AD1456">
            <v>1940916</v>
          </cell>
          <cell r="AE1456">
            <v>2067103</v>
          </cell>
          <cell r="AF1456">
            <v>2206303</v>
          </cell>
        </row>
        <row r="1457">
          <cell r="A1457" t="str">
            <v>SOUTH COASTAL REGIONActual:Other</v>
          </cell>
          <cell r="D1457" t="str">
            <v>Actual:</v>
          </cell>
          <cell r="E1457">
            <v>178405</v>
          </cell>
          <cell r="F1457">
            <v>197592</v>
          </cell>
          <cell r="G1457">
            <v>896463</v>
          </cell>
          <cell r="H1457">
            <v>176702</v>
          </cell>
          <cell r="I1457">
            <v>345165</v>
          </cell>
          <cell r="J1457">
            <v>214401.5</v>
          </cell>
          <cell r="K1457">
            <v>252605</v>
          </cell>
          <cell r="L1457">
            <v>250406</v>
          </cell>
          <cell r="M1457">
            <v>118208</v>
          </cell>
          <cell r="N1457">
            <v>322191</v>
          </cell>
          <cell r="O1457">
            <v>69789</v>
          </cell>
          <cell r="P1457">
            <v>296656</v>
          </cell>
          <cell r="Q1457">
            <v>3318583.5</v>
          </cell>
          <cell r="R1457" t="str">
            <v>Projection:</v>
          </cell>
          <cell r="S1457">
            <v>2206302</v>
          </cell>
          <cell r="T1457" t="str">
            <v>Actual:</v>
          </cell>
          <cell r="U1457">
            <v>178405</v>
          </cell>
          <cell r="V1457">
            <v>375997</v>
          </cell>
          <cell r="W1457">
            <v>1272460</v>
          </cell>
          <cell r="X1457">
            <v>1449162</v>
          </cell>
          <cell r="Y1457">
            <v>1794327</v>
          </cell>
          <cell r="Z1457">
            <v>2008728.5</v>
          </cell>
          <cell r="AA1457">
            <v>2261333.5</v>
          </cell>
          <cell r="AB1457">
            <v>2511739.5</v>
          </cell>
          <cell r="AC1457">
            <v>2629947.5</v>
          </cell>
          <cell r="AD1457">
            <v>2952138.5</v>
          </cell>
          <cell r="AE1457">
            <v>3021927.5</v>
          </cell>
          <cell r="AF1457">
            <v>3318583.5</v>
          </cell>
        </row>
        <row r="1458">
          <cell r="A1458" t="str">
            <v>SOUTH COASTAL REGIONVariance: Fav/(Unfav)</v>
          </cell>
          <cell r="D1458" t="str">
            <v>Variance: Fav/(Unfav)</v>
          </cell>
          <cell r="E1458">
            <v>-48203</v>
          </cell>
          <cell r="F1458">
            <v>-74065</v>
          </cell>
          <cell r="G1458">
            <v>-168930</v>
          </cell>
          <cell r="H1458">
            <v>154092</v>
          </cell>
          <cell r="I1458">
            <v>130803</v>
          </cell>
          <cell r="J1458">
            <v>138985</v>
          </cell>
          <cell r="K1458">
            <v>150049</v>
          </cell>
          <cell r="L1458">
            <v>144867</v>
          </cell>
          <cell r="M1458">
            <v>137002</v>
          </cell>
          <cell r="N1458">
            <v>128347</v>
          </cell>
          <cell r="O1458">
            <v>126187</v>
          </cell>
          <cell r="P1458">
            <v>139200</v>
          </cell>
          <cell r="Q1458">
            <v>958332</v>
          </cell>
          <cell r="R1458" t="str">
            <v>Variance: Fav/(Unfav)</v>
          </cell>
          <cell r="S1458">
            <v>0</v>
          </cell>
          <cell r="T1458" t="str">
            <v>Variance: Fav/(Unfav)</v>
          </cell>
          <cell r="U1458">
            <v>-48203</v>
          </cell>
          <cell r="V1458">
            <v>-122268</v>
          </cell>
          <cell r="W1458">
            <v>-291198</v>
          </cell>
          <cell r="X1458">
            <v>-137106</v>
          </cell>
          <cell r="Y1458">
            <v>-6303</v>
          </cell>
          <cell r="Z1458">
            <v>132682</v>
          </cell>
          <cell r="AA1458">
            <v>282731</v>
          </cell>
          <cell r="AB1458">
            <v>427598</v>
          </cell>
          <cell r="AC1458">
            <v>564600</v>
          </cell>
          <cell r="AD1458">
            <v>692947</v>
          </cell>
          <cell r="AE1458">
            <v>819134</v>
          </cell>
          <cell r="AF1458">
            <v>958334</v>
          </cell>
        </row>
        <row r="1459">
          <cell r="A1459" t="str">
            <v>SOUTH COASTAL REGIONBudget:Burdens - Payroll &amp; Materials</v>
          </cell>
          <cell r="B1459" t="str">
            <v>SOUTH COASTAL REGION</v>
          </cell>
          <cell r="C1459" t="str">
            <v>Burdens - Payroll &amp; Materials</v>
          </cell>
          <cell r="D1459" t="str">
            <v>Budget:</v>
          </cell>
          <cell r="E1459">
            <v>336751</v>
          </cell>
          <cell r="F1459">
            <v>350178</v>
          </cell>
          <cell r="G1459">
            <v>350872</v>
          </cell>
          <cell r="H1459">
            <v>415549</v>
          </cell>
          <cell r="I1459">
            <v>442668</v>
          </cell>
          <cell r="J1459">
            <v>454020</v>
          </cell>
          <cell r="K1459">
            <v>579357</v>
          </cell>
          <cell r="L1459">
            <v>571635</v>
          </cell>
          <cell r="M1459">
            <v>531956</v>
          </cell>
          <cell r="N1459">
            <v>365929</v>
          </cell>
          <cell r="O1459">
            <v>455505</v>
          </cell>
          <cell r="P1459">
            <v>501787</v>
          </cell>
          <cell r="Q1459">
            <v>5356206</v>
          </cell>
          <cell r="R1459" t="str">
            <v>Budget:</v>
          </cell>
          <cell r="S1459">
            <v>5356206</v>
          </cell>
          <cell r="T1459" t="str">
            <v>Budget:</v>
          </cell>
          <cell r="U1459">
            <v>336751</v>
          </cell>
          <cell r="V1459">
            <v>686929</v>
          </cell>
          <cell r="W1459">
            <v>1037801</v>
          </cell>
          <cell r="X1459">
            <v>1453350</v>
          </cell>
          <cell r="Y1459">
            <v>1896018</v>
          </cell>
          <cell r="Z1459">
            <v>2350038</v>
          </cell>
          <cell r="AA1459">
            <v>2929395</v>
          </cell>
          <cell r="AB1459">
            <v>3501030</v>
          </cell>
          <cell r="AC1459">
            <v>4032986</v>
          </cell>
          <cell r="AD1459">
            <v>4398915</v>
          </cell>
          <cell r="AE1459">
            <v>4854420</v>
          </cell>
          <cell r="AF1459">
            <v>5356207</v>
          </cell>
        </row>
        <row r="1460">
          <cell r="A1460" t="str">
            <v>SOUTH COASTAL REGIONActual:Burdens - Payroll &amp; Materials</v>
          </cell>
          <cell r="D1460" t="str">
            <v>Actual:</v>
          </cell>
          <cell r="E1460">
            <v>363881</v>
          </cell>
          <cell r="F1460">
            <v>362002</v>
          </cell>
          <cell r="G1460">
            <v>374711</v>
          </cell>
          <cell r="H1460">
            <v>282616</v>
          </cell>
          <cell r="I1460">
            <v>364673</v>
          </cell>
          <cell r="J1460">
            <v>387436</v>
          </cell>
          <cell r="K1460">
            <v>397877</v>
          </cell>
          <cell r="L1460">
            <v>546701</v>
          </cell>
          <cell r="M1460">
            <v>312262</v>
          </cell>
          <cell r="N1460">
            <v>357140</v>
          </cell>
          <cell r="O1460">
            <v>331652</v>
          </cell>
          <cell r="P1460">
            <v>420566</v>
          </cell>
          <cell r="Q1460">
            <v>4501517</v>
          </cell>
          <cell r="R1460" t="str">
            <v>Projection:</v>
          </cell>
          <cell r="S1460">
            <v>5047195</v>
          </cell>
          <cell r="T1460" t="str">
            <v>Actual:</v>
          </cell>
          <cell r="U1460">
            <v>363881</v>
          </cell>
          <cell r="V1460">
            <v>725883</v>
          </cell>
          <cell r="W1460">
            <v>1100594</v>
          </cell>
          <cell r="X1460">
            <v>1383210</v>
          </cell>
          <cell r="Y1460">
            <v>1747883</v>
          </cell>
          <cell r="Z1460">
            <v>2135319</v>
          </cell>
          <cell r="AA1460">
            <v>2533196</v>
          </cell>
          <cell r="AB1460">
            <v>3079897</v>
          </cell>
          <cell r="AC1460">
            <v>3392159</v>
          </cell>
          <cell r="AD1460">
            <v>3749299</v>
          </cell>
          <cell r="AE1460">
            <v>4080951</v>
          </cell>
          <cell r="AF1460">
            <v>4501517</v>
          </cell>
        </row>
        <row r="1461">
          <cell r="A1461" t="str">
            <v>SOUTH COASTAL REGIONVariance: Fav/(Unfav)</v>
          </cell>
          <cell r="D1461" t="str">
            <v>Variance: Fav/(Unfav)</v>
          </cell>
          <cell r="E1461">
            <v>-27130</v>
          </cell>
          <cell r="F1461">
            <v>-11824</v>
          </cell>
          <cell r="G1461">
            <v>-23839</v>
          </cell>
          <cell r="H1461">
            <v>214319</v>
          </cell>
          <cell r="I1461">
            <v>442668</v>
          </cell>
          <cell r="J1461">
            <v>454020</v>
          </cell>
          <cell r="K1461">
            <v>579357</v>
          </cell>
          <cell r="L1461">
            <v>571635</v>
          </cell>
          <cell r="M1461">
            <v>531956</v>
          </cell>
          <cell r="N1461">
            <v>365929</v>
          </cell>
          <cell r="O1461">
            <v>455505</v>
          </cell>
          <cell r="P1461">
            <v>501787</v>
          </cell>
          <cell r="Q1461">
            <v>4054383</v>
          </cell>
          <cell r="R1461" t="str">
            <v>Variance: Fav/(Unfav)</v>
          </cell>
          <cell r="S1461">
            <v>309011</v>
          </cell>
          <cell r="T1461" t="str">
            <v>Variance: Fav/(Unfav)</v>
          </cell>
          <cell r="U1461">
            <v>-27130</v>
          </cell>
          <cell r="V1461">
            <v>-38954</v>
          </cell>
          <cell r="W1461">
            <v>-62793</v>
          </cell>
          <cell r="X1461">
            <v>151526</v>
          </cell>
          <cell r="Y1461">
            <v>594194</v>
          </cell>
          <cell r="Z1461">
            <v>1048214</v>
          </cell>
          <cell r="AA1461">
            <v>1627571</v>
          </cell>
          <cell r="AB1461">
            <v>2199206</v>
          </cell>
          <cell r="AC1461">
            <v>2731162</v>
          </cell>
          <cell r="AD1461">
            <v>3097091</v>
          </cell>
          <cell r="AE1461">
            <v>3552596</v>
          </cell>
          <cell r="AF1461">
            <v>4054383</v>
          </cell>
        </row>
        <row r="1462">
          <cell r="A1462" t="str">
            <v>SOUTH COASTAL REGIONBudget:Indirects</v>
          </cell>
          <cell r="B1462" t="str">
            <v>SOUTH COASTAL REGION</v>
          </cell>
          <cell r="C1462" t="str">
            <v>Indirects</v>
          </cell>
          <cell r="D1462" t="str">
            <v>Budget:</v>
          </cell>
          <cell r="E1462">
            <v>161360</v>
          </cell>
          <cell r="F1462">
            <v>167282</v>
          </cell>
          <cell r="G1462">
            <v>115941</v>
          </cell>
          <cell r="H1462">
            <v>174103</v>
          </cell>
          <cell r="I1462">
            <v>175979</v>
          </cell>
          <cell r="J1462">
            <v>174461</v>
          </cell>
          <cell r="K1462">
            <v>246886</v>
          </cell>
          <cell r="L1462">
            <v>176603</v>
          </cell>
          <cell r="M1462">
            <v>183592</v>
          </cell>
          <cell r="N1462">
            <v>168447</v>
          </cell>
          <cell r="O1462">
            <v>165388</v>
          </cell>
          <cell r="P1462">
            <v>233399</v>
          </cell>
          <cell r="Q1462">
            <v>2143442</v>
          </cell>
          <cell r="R1462" t="str">
            <v>Budget:</v>
          </cell>
          <cell r="S1462">
            <v>2143442</v>
          </cell>
          <cell r="T1462" t="str">
            <v>Budget:</v>
          </cell>
          <cell r="U1462">
            <v>161360</v>
          </cell>
          <cell r="V1462">
            <v>328642</v>
          </cell>
          <cell r="W1462">
            <v>444583</v>
          </cell>
          <cell r="X1462">
            <v>618686</v>
          </cell>
          <cell r="Y1462">
            <v>794665</v>
          </cell>
          <cell r="Z1462">
            <v>969126</v>
          </cell>
          <cell r="AA1462">
            <v>1216012</v>
          </cell>
          <cell r="AB1462">
            <v>1392615</v>
          </cell>
          <cell r="AC1462">
            <v>1576207</v>
          </cell>
          <cell r="AD1462">
            <v>1744654</v>
          </cell>
          <cell r="AE1462">
            <v>1910042</v>
          </cell>
          <cell r="AF1462">
            <v>2143441</v>
          </cell>
        </row>
        <row r="1463">
          <cell r="A1463" t="str">
            <v>SOUTH COASTAL REGIONActual:Indirects</v>
          </cell>
          <cell r="D1463" t="str">
            <v>Actual:</v>
          </cell>
          <cell r="E1463">
            <v>200548</v>
          </cell>
          <cell r="F1463">
            <v>222028</v>
          </cell>
          <cell r="G1463">
            <v>247272</v>
          </cell>
          <cell r="H1463">
            <v>139204</v>
          </cell>
          <cell r="I1463">
            <v>180917.5</v>
          </cell>
          <cell r="J1463">
            <v>289625</v>
          </cell>
          <cell r="K1463">
            <v>310458</v>
          </cell>
          <cell r="L1463">
            <v>269284.5</v>
          </cell>
          <cell r="M1463">
            <v>178518.5</v>
          </cell>
          <cell r="N1463">
            <v>217764.5</v>
          </cell>
          <cell r="O1463">
            <v>200834</v>
          </cell>
          <cell r="P1463">
            <v>225788</v>
          </cell>
          <cell r="Q1463">
            <v>2682242</v>
          </cell>
          <cell r="R1463" t="str">
            <v>Projection:</v>
          </cell>
          <cell r="S1463">
            <v>2147629</v>
          </cell>
          <cell r="T1463" t="str">
            <v>Actual:</v>
          </cell>
          <cell r="U1463">
            <v>200548</v>
          </cell>
          <cell r="V1463">
            <v>422576</v>
          </cell>
          <cell r="W1463">
            <v>669848</v>
          </cell>
          <cell r="X1463">
            <v>809052</v>
          </cell>
          <cell r="Y1463">
            <v>989969.5</v>
          </cell>
          <cell r="Z1463">
            <v>1279594.5</v>
          </cell>
          <cell r="AA1463">
            <v>1590052.5</v>
          </cell>
          <cell r="AB1463">
            <v>1859337</v>
          </cell>
          <cell r="AC1463">
            <v>2037855.5</v>
          </cell>
          <cell r="AD1463">
            <v>2255620</v>
          </cell>
          <cell r="AE1463">
            <v>2456454</v>
          </cell>
          <cell r="AF1463">
            <v>2682242</v>
          </cell>
        </row>
        <row r="1464">
          <cell r="A1464" t="str">
            <v>SOUTH COASTAL REGIONVariance: Fav/(Unfav)</v>
          </cell>
          <cell r="D1464" t="str">
            <v>Variance: Fav/(Unfav)</v>
          </cell>
          <cell r="E1464">
            <v>-39187</v>
          </cell>
          <cell r="F1464">
            <v>-54746</v>
          </cell>
          <cell r="G1464">
            <v>-131331</v>
          </cell>
          <cell r="H1464">
            <v>94770</v>
          </cell>
          <cell r="I1464">
            <v>175979</v>
          </cell>
          <cell r="J1464">
            <v>174461</v>
          </cell>
          <cell r="K1464">
            <v>246886</v>
          </cell>
          <cell r="L1464">
            <v>176603</v>
          </cell>
          <cell r="M1464">
            <v>183592</v>
          </cell>
          <cell r="N1464">
            <v>168447</v>
          </cell>
          <cell r="O1464">
            <v>165388</v>
          </cell>
          <cell r="P1464">
            <v>233399</v>
          </cell>
          <cell r="Q1464">
            <v>1394261</v>
          </cell>
          <cell r="R1464" t="str">
            <v>Variance: Fav/(Unfav)</v>
          </cell>
          <cell r="S1464">
            <v>-4187</v>
          </cell>
          <cell r="T1464" t="str">
            <v>Variance: Fav/(Unfav)</v>
          </cell>
          <cell r="U1464">
            <v>-39187</v>
          </cell>
          <cell r="V1464">
            <v>-93933</v>
          </cell>
          <cell r="W1464">
            <v>-225264</v>
          </cell>
          <cell r="X1464">
            <v>-130494</v>
          </cell>
          <cell r="Y1464">
            <v>45485</v>
          </cell>
          <cell r="Z1464">
            <v>219946</v>
          </cell>
          <cell r="AA1464">
            <v>466832</v>
          </cell>
          <cell r="AB1464">
            <v>643435</v>
          </cell>
          <cell r="AC1464">
            <v>827027</v>
          </cell>
          <cell r="AD1464">
            <v>995474</v>
          </cell>
          <cell r="AE1464">
            <v>1160862</v>
          </cell>
          <cell r="AF1464">
            <v>1394261</v>
          </cell>
        </row>
        <row r="1465">
          <cell r="D1465" t="str">
            <v>Budget:</v>
          </cell>
          <cell r="E1465">
            <v>1596445</v>
          </cell>
          <cell r="F1465">
            <v>1639449</v>
          </cell>
          <cell r="G1465">
            <v>2221097</v>
          </cell>
          <cell r="H1465">
            <v>1930483</v>
          </cell>
          <cell r="I1465">
            <v>2014054</v>
          </cell>
          <cell r="J1465">
            <v>2065374</v>
          </cell>
          <cell r="K1465">
            <v>2545705</v>
          </cell>
          <cell r="L1465">
            <v>2589543</v>
          </cell>
          <cell r="M1465">
            <v>2410920</v>
          </cell>
          <cell r="N1465">
            <v>1714542</v>
          </cell>
          <cell r="O1465">
            <v>2113635</v>
          </cell>
          <cell r="P1465">
            <v>2246211</v>
          </cell>
          <cell r="Q1465">
            <v>25087459</v>
          </cell>
          <cell r="S1465">
            <v>25087459</v>
          </cell>
          <cell r="U1465">
            <v>1596445</v>
          </cell>
          <cell r="V1465">
            <v>3235894</v>
          </cell>
          <cell r="W1465">
            <v>5456991</v>
          </cell>
          <cell r="X1465">
            <v>7387474</v>
          </cell>
          <cell r="Y1465">
            <v>9401528</v>
          </cell>
          <cell r="Z1465">
            <v>11466902</v>
          </cell>
          <cell r="AA1465">
            <v>14012607</v>
          </cell>
          <cell r="AB1465">
            <v>16602150</v>
          </cell>
          <cell r="AC1465">
            <v>19013070</v>
          </cell>
          <cell r="AD1465">
            <v>20727612</v>
          </cell>
          <cell r="AE1465">
            <v>22841247</v>
          </cell>
          <cell r="AF1465">
            <v>25087458</v>
          </cell>
        </row>
        <row r="1466">
          <cell r="D1466" t="str">
            <v>Actual:</v>
          </cell>
          <cell r="E1466">
            <v>1600865</v>
          </cell>
          <cell r="F1466">
            <v>1171412</v>
          </cell>
          <cell r="G1466">
            <v>3173665</v>
          </cell>
          <cell r="H1466">
            <v>1064175</v>
          </cell>
          <cell r="I1466">
            <v>13946412</v>
          </cell>
          <cell r="J1466">
            <v>-10752958</v>
          </cell>
          <cell r="K1466">
            <v>1803503</v>
          </cell>
          <cell r="L1466">
            <v>2437390</v>
          </cell>
          <cell r="M1466">
            <v>1818069</v>
          </cell>
          <cell r="N1466">
            <v>2030890</v>
          </cell>
          <cell r="O1466">
            <v>1440843</v>
          </cell>
          <cell r="P1466">
            <v>2427115</v>
          </cell>
          <cell r="Q1466">
            <v>22161381</v>
          </cell>
          <cell r="U1466">
            <v>1600865</v>
          </cell>
          <cell r="V1466">
            <v>2772277</v>
          </cell>
          <cell r="W1466">
            <v>5945942</v>
          </cell>
          <cell r="X1466">
            <v>7010117</v>
          </cell>
          <cell r="Y1466">
            <v>20956529</v>
          </cell>
          <cell r="Z1466">
            <v>10203571</v>
          </cell>
          <cell r="AA1466">
            <v>12007074</v>
          </cell>
          <cell r="AB1466">
            <v>14444464</v>
          </cell>
          <cell r="AC1466">
            <v>16262533</v>
          </cell>
          <cell r="AD1466">
            <v>18293423</v>
          </cell>
          <cell r="AE1466">
            <v>19734266</v>
          </cell>
          <cell r="AF1466">
            <v>22161381</v>
          </cell>
        </row>
        <row r="1467">
          <cell r="D1467" t="str">
            <v>Variance: Fav/(Unfav)</v>
          </cell>
          <cell r="E1467">
            <v>-4420</v>
          </cell>
          <cell r="F1467">
            <v>468037</v>
          </cell>
          <cell r="G1467">
            <v>-952568</v>
          </cell>
          <cell r="H1467">
            <v>1407523</v>
          </cell>
          <cell r="I1467">
            <v>2014054</v>
          </cell>
          <cell r="J1467">
            <v>2065374</v>
          </cell>
          <cell r="K1467">
            <v>2545705</v>
          </cell>
          <cell r="L1467">
            <v>2589543</v>
          </cell>
          <cell r="M1467">
            <v>2410920</v>
          </cell>
          <cell r="N1467">
            <v>1714542</v>
          </cell>
          <cell r="O1467">
            <v>2113635</v>
          </cell>
          <cell r="P1467">
            <v>2246211</v>
          </cell>
          <cell r="Q1467">
            <v>18618556</v>
          </cell>
          <cell r="S1467" t="str">
            <v xml:space="preserve"> </v>
          </cell>
          <cell r="U1467">
            <v>-4420</v>
          </cell>
          <cell r="V1467">
            <v>463617</v>
          </cell>
          <cell r="W1467">
            <v>-488951</v>
          </cell>
          <cell r="X1467">
            <v>918572</v>
          </cell>
          <cell r="Y1467">
            <v>2932626</v>
          </cell>
          <cell r="Z1467">
            <v>4998000</v>
          </cell>
          <cell r="AA1467">
            <v>7543705</v>
          </cell>
          <cell r="AB1467">
            <v>10133248</v>
          </cell>
          <cell r="AC1467">
            <v>12544168</v>
          </cell>
          <cell r="AD1467">
            <v>14258710</v>
          </cell>
          <cell r="AE1467">
            <v>16372345</v>
          </cell>
          <cell r="AF1467">
            <v>18618556</v>
          </cell>
        </row>
        <row r="1468"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</row>
        <row r="1469">
          <cell r="A1469" t="str">
            <v>NORTH CENTRAL REGIONBudget:New Service Construction</v>
          </cell>
          <cell r="B1469" t="str">
            <v>NORTH CENTRAL REGION</v>
          </cell>
          <cell r="C1469" t="str">
            <v>New Service Construction</v>
          </cell>
          <cell r="D1469" t="str">
            <v>Budget:</v>
          </cell>
          <cell r="E1469">
            <v>622636</v>
          </cell>
          <cell r="F1469">
            <v>622636</v>
          </cell>
          <cell r="G1469">
            <v>688845</v>
          </cell>
          <cell r="H1469">
            <v>722621</v>
          </cell>
          <cell r="I1469">
            <v>690821</v>
          </cell>
          <cell r="J1469">
            <v>627156</v>
          </cell>
          <cell r="K1469">
            <v>821964</v>
          </cell>
          <cell r="L1469">
            <v>656411</v>
          </cell>
          <cell r="M1469">
            <v>627156</v>
          </cell>
          <cell r="N1469">
            <v>627156</v>
          </cell>
          <cell r="O1469">
            <v>656411</v>
          </cell>
          <cell r="P1469">
            <v>655306</v>
          </cell>
          <cell r="Q1469">
            <v>8019119</v>
          </cell>
          <cell r="R1469" t="str">
            <v>Budget:</v>
          </cell>
          <cell r="S1469">
            <v>8019119</v>
          </cell>
          <cell r="T1469" t="str">
            <v>Budget:</v>
          </cell>
          <cell r="U1469">
            <v>622636</v>
          </cell>
          <cell r="V1469">
            <v>1245272</v>
          </cell>
          <cell r="W1469">
            <v>1934117</v>
          </cell>
          <cell r="X1469">
            <v>2656738</v>
          </cell>
          <cell r="Y1469">
            <v>3347559</v>
          </cell>
          <cell r="Z1469">
            <v>3974715</v>
          </cell>
          <cell r="AA1469">
            <v>4796679</v>
          </cell>
          <cell r="AB1469">
            <v>5453090</v>
          </cell>
          <cell r="AC1469">
            <v>6080246</v>
          </cell>
          <cell r="AD1469">
            <v>6707402</v>
          </cell>
          <cell r="AE1469">
            <v>7363813</v>
          </cell>
          <cell r="AF1469">
            <v>8019119</v>
          </cell>
        </row>
        <row r="1470">
          <cell r="A1470" t="str">
            <v>NORTH CENTRAL REGIONActual:New Service Construction</v>
          </cell>
          <cell r="D1470" t="str">
            <v>Actual:</v>
          </cell>
          <cell r="E1470">
            <v>-141134</v>
          </cell>
          <cell r="F1470">
            <v>691915</v>
          </cell>
          <cell r="G1470">
            <v>789728</v>
          </cell>
          <cell r="H1470">
            <v>1128301</v>
          </cell>
          <cell r="I1470">
            <v>1075485</v>
          </cell>
          <cell r="J1470">
            <v>319483</v>
          </cell>
          <cell r="K1470">
            <v>703201</v>
          </cell>
          <cell r="L1470">
            <v>721519</v>
          </cell>
          <cell r="M1470">
            <v>727299</v>
          </cell>
          <cell r="N1470">
            <v>705357</v>
          </cell>
          <cell r="O1470">
            <v>365926</v>
          </cell>
          <cell r="P1470">
            <v>422336</v>
          </cell>
          <cell r="Q1470">
            <v>7509416</v>
          </cell>
          <cell r="R1470" t="str">
            <v>Projection:</v>
          </cell>
          <cell r="S1470">
            <v>8019119</v>
          </cell>
          <cell r="T1470" t="str">
            <v>Actual:</v>
          </cell>
          <cell r="U1470">
            <v>-141134</v>
          </cell>
          <cell r="V1470">
            <v>550781</v>
          </cell>
          <cell r="W1470">
            <v>1340509</v>
          </cell>
          <cell r="X1470">
            <v>2468810</v>
          </cell>
          <cell r="Y1470">
            <v>3544295</v>
          </cell>
          <cell r="Z1470">
            <v>3863778</v>
          </cell>
          <cell r="AA1470">
            <v>4566979</v>
          </cell>
          <cell r="AB1470">
            <v>5288498</v>
          </cell>
          <cell r="AC1470">
            <v>6015797</v>
          </cell>
          <cell r="AD1470">
            <v>6721154</v>
          </cell>
          <cell r="AE1470">
            <v>7087080</v>
          </cell>
          <cell r="AF1470">
            <v>7509416</v>
          </cell>
        </row>
        <row r="1471">
          <cell r="A1471" t="str">
            <v>NORTH CENTRAL REGIONVariance: Fav/(Unfav)</v>
          </cell>
          <cell r="D1471" t="str">
            <v>Variance: Fav/(Unfav)</v>
          </cell>
          <cell r="E1471">
            <v>763770</v>
          </cell>
          <cell r="F1471">
            <v>-69279</v>
          </cell>
          <cell r="G1471">
            <v>-100883</v>
          </cell>
          <cell r="H1471">
            <v>894978</v>
          </cell>
          <cell r="I1471">
            <v>690821</v>
          </cell>
          <cell r="J1471">
            <v>627156</v>
          </cell>
          <cell r="K1471">
            <v>821964</v>
          </cell>
          <cell r="L1471">
            <v>656411</v>
          </cell>
          <cell r="M1471">
            <v>627156</v>
          </cell>
          <cell r="N1471">
            <v>627156</v>
          </cell>
          <cell r="O1471">
            <v>656411</v>
          </cell>
          <cell r="P1471">
            <v>655306</v>
          </cell>
          <cell r="Q1471">
            <v>6850968</v>
          </cell>
          <cell r="R1471" t="str">
            <v>Variance: Fav/(Unfav)</v>
          </cell>
          <cell r="S1471">
            <v>0</v>
          </cell>
          <cell r="T1471" t="str">
            <v>Variance: Fav/(Unfav)</v>
          </cell>
          <cell r="U1471">
            <v>763770</v>
          </cell>
          <cell r="V1471">
            <v>694491</v>
          </cell>
          <cell r="W1471">
            <v>593608</v>
          </cell>
          <cell r="X1471">
            <v>1488586</v>
          </cell>
          <cell r="Y1471">
            <v>2179407</v>
          </cell>
          <cell r="Z1471">
            <v>2806563</v>
          </cell>
          <cell r="AA1471">
            <v>3628527</v>
          </cell>
          <cell r="AB1471">
            <v>4284938</v>
          </cell>
          <cell r="AC1471">
            <v>4912094</v>
          </cell>
          <cell r="AD1471">
            <v>5539250</v>
          </cell>
          <cell r="AE1471">
            <v>6195661</v>
          </cell>
          <cell r="AF1471">
            <v>6850967</v>
          </cell>
        </row>
        <row r="1472">
          <cell r="A1472" t="str">
            <v>NORTH CENTRAL REGIONBudget:Streetlight Construction</v>
          </cell>
          <cell r="B1472" t="str">
            <v>NORTH CENTRAL REGION</v>
          </cell>
          <cell r="C1472" t="str">
            <v>Streetlight Construction</v>
          </cell>
          <cell r="D1472" t="str">
            <v>Budget:</v>
          </cell>
          <cell r="E1472">
            <v>300255</v>
          </cell>
          <cell r="F1472">
            <v>300255</v>
          </cell>
          <cell r="G1472">
            <v>300255</v>
          </cell>
          <cell r="H1472">
            <v>333761</v>
          </cell>
          <cell r="I1472">
            <v>300364</v>
          </cell>
          <cell r="J1472">
            <v>300364</v>
          </cell>
          <cell r="K1472">
            <v>316766</v>
          </cell>
          <cell r="L1472">
            <v>333761</v>
          </cell>
          <cell r="M1472">
            <v>300364</v>
          </cell>
          <cell r="N1472">
            <v>300364</v>
          </cell>
          <cell r="O1472">
            <v>333761</v>
          </cell>
          <cell r="P1472">
            <v>350168</v>
          </cell>
          <cell r="Q1472">
            <v>3770441</v>
          </cell>
          <cell r="R1472" t="str">
            <v>Budget:</v>
          </cell>
          <cell r="S1472">
            <v>3770441</v>
          </cell>
          <cell r="T1472" t="str">
            <v>Budget:</v>
          </cell>
          <cell r="U1472">
            <v>300255</v>
          </cell>
          <cell r="V1472">
            <v>600510</v>
          </cell>
          <cell r="W1472">
            <v>900765</v>
          </cell>
          <cell r="X1472">
            <v>1234526</v>
          </cell>
          <cell r="Y1472">
            <v>1534890</v>
          </cell>
          <cell r="Z1472">
            <v>1835254</v>
          </cell>
          <cell r="AA1472">
            <v>2152020</v>
          </cell>
          <cell r="AB1472">
            <v>2485781</v>
          </cell>
          <cell r="AC1472">
            <v>2786145</v>
          </cell>
          <cell r="AD1472">
            <v>3086509</v>
          </cell>
          <cell r="AE1472">
            <v>3420270</v>
          </cell>
          <cell r="AF1472">
            <v>3770438</v>
          </cell>
        </row>
        <row r="1473">
          <cell r="A1473" t="str">
            <v>NORTH CENTRAL REGIONActual:Streetlight Construction</v>
          </cell>
          <cell r="D1473" t="str">
            <v>Actual:</v>
          </cell>
          <cell r="E1473">
            <v>298459</v>
          </cell>
          <cell r="F1473">
            <v>173742</v>
          </cell>
          <cell r="G1473">
            <v>179254</v>
          </cell>
          <cell r="H1473">
            <v>201258</v>
          </cell>
          <cell r="I1473">
            <v>386012</v>
          </cell>
          <cell r="J1473">
            <v>251961</v>
          </cell>
          <cell r="K1473">
            <v>394727</v>
          </cell>
          <cell r="L1473">
            <v>307922</v>
          </cell>
          <cell r="M1473">
            <v>265715</v>
          </cell>
          <cell r="N1473">
            <v>199044</v>
          </cell>
          <cell r="O1473">
            <v>288192</v>
          </cell>
          <cell r="P1473">
            <v>474475</v>
          </cell>
          <cell r="Q1473">
            <v>3420761</v>
          </cell>
          <cell r="R1473" t="str">
            <v>Projection:</v>
          </cell>
          <cell r="S1473">
            <v>3770441</v>
          </cell>
          <cell r="T1473" t="str">
            <v>Actual:</v>
          </cell>
          <cell r="U1473">
            <v>298459</v>
          </cell>
          <cell r="V1473">
            <v>472201</v>
          </cell>
          <cell r="W1473">
            <v>651455</v>
          </cell>
          <cell r="X1473">
            <v>852713</v>
          </cell>
          <cell r="Y1473">
            <v>1238725</v>
          </cell>
          <cell r="Z1473">
            <v>1490686</v>
          </cell>
          <cell r="AA1473">
            <v>1885413</v>
          </cell>
          <cell r="AB1473">
            <v>2193335</v>
          </cell>
          <cell r="AC1473">
            <v>2459050</v>
          </cell>
          <cell r="AD1473">
            <v>2658094</v>
          </cell>
          <cell r="AE1473">
            <v>2946286</v>
          </cell>
          <cell r="AF1473">
            <v>3420761</v>
          </cell>
        </row>
        <row r="1474">
          <cell r="A1474" t="str">
            <v>NORTH CENTRAL REGIONVariance: Fav/(Unfav)</v>
          </cell>
          <cell r="D1474" t="str">
            <v>Variance: Fav/(Unfav)</v>
          </cell>
          <cell r="E1474">
            <v>1796</v>
          </cell>
          <cell r="F1474">
            <v>126513</v>
          </cell>
          <cell r="G1474">
            <v>121002</v>
          </cell>
          <cell r="H1474">
            <v>359754</v>
          </cell>
          <cell r="I1474">
            <v>300364</v>
          </cell>
          <cell r="J1474">
            <v>300364</v>
          </cell>
          <cell r="K1474">
            <v>316766</v>
          </cell>
          <cell r="L1474">
            <v>333761</v>
          </cell>
          <cell r="M1474">
            <v>300364</v>
          </cell>
          <cell r="N1474">
            <v>300364</v>
          </cell>
          <cell r="O1474">
            <v>333761</v>
          </cell>
          <cell r="P1474">
            <v>350168</v>
          </cell>
          <cell r="Q1474">
            <v>3144979</v>
          </cell>
          <cell r="R1474" t="str">
            <v>Variance: Fav/(Unfav)</v>
          </cell>
          <cell r="S1474">
            <v>0</v>
          </cell>
          <cell r="T1474" t="str">
            <v>Variance: Fav/(Unfav)</v>
          </cell>
          <cell r="U1474">
            <v>1796</v>
          </cell>
          <cell r="V1474">
            <v>128309</v>
          </cell>
          <cell r="W1474">
            <v>249311</v>
          </cell>
          <cell r="X1474">
            <v>609065</v>
          </cell>
          <cell r="Y1474">
            <v>909429</v>
          </cell>
          <cell r="Z1474">
            <v>1209793</v>
          </cell>
          <cell r="AA1474">
            <v>1526559</v>
          </cell>
          <cell r="AB1474">
            <v>1860320</v>
          </cell>
          <cell r="AC1474">
            <v>2160684</v>
          </cell>
          <cell r="AD1474">
            <v>2461048</v>
          </cell>
          <cell r="AE1474">
            <v>2794809</v>
          </cell>
          <cell r="AF1474">
            <v>3144977</v>
          </cell>
        </row>
        <row r="1475">
          <cell r="A1475" t="str">
            <v>NORTH CENTRAL REGIONBudget:Overhead Replace/Repair</v>
          </cell>
          <cell r="B1475" t="str">
            <v>NORTH CENTRAL REGION</v>
          </cell>
          <cell r="C1475" t="str">
            <v>Overhead Replace/Repair</v>
          </cell>
          <cell r="D1475" t="str">
            <v>Budget:</v>
          </cell>
          <cell r="E1475">
            <v>402330</v>
          </cell>
          <cell r="F1475">
            <v>402330</v>
          </cell>
          <cell r="G1475">
            <v>420746</v>
          </cell>
          <cell r="H1475">
            <v>402348</v>
          </cell>
          <cell r="I1475">
            <v>476019</v>
          </cell>
          <cell r="J1475">
            <v>592987</v>
          </cell>
          <cell r="K1475">
            <v>571240</v>
          </cell>
          <cell r="L1475">
            <v>512913</v>
          </cell>
          <cell r="M1475">
            <v>541466</v>
          </cell>
          <cell r="N1475">
            <v>383927</v>
          </cell>
          <cell r="O1475">
            <v>420764</v>
          </cell>
          <cell r="P1475">
            <v>527949</v>
          </cell>
          <cell r="Q1475">
            <v>5655020</v>
          </cell>
          <cell r="R1475" t="str">
            <v>Budget:</v>
          </cell>
          <cell r="S1475">
            <v>5655020</v>
          </cell>
          <cell r="T1475" t="str">
            <v>Budget:</v>
          </cell>
          <cell r="U1475">
            <v>402330</v>
          </cell>
          <cell r="V1475">
            <v>804660</v>
          </cell>
          <cell r="W1475">
            <v>1225406</v>
          </cell>
          <cell r="X1475">
            <v>1627754</v>
          </cell>
          <cell r="Y1475">
            <v>2103773</v>
          </cell>
          <cell r="Z1475">
            <v>2696760</v>
          </cell>
          <cell r="AA1475">
            <v>3268000</v>
          </cell>
          <cell r="AB1475">
            <v>3780913</v>
          </cell>
          <cell r="AC1475">
            <v>4322379</v>
          </cell>
          <cell r="AD1475">
            <v>4706306</v>
          </cell>
          <cell r="AE1475">
            <v>5127070</v>
          </cell>
          <cell r="AF1475">
            <v>5655019</v>
          </cell>
        </row>
        <row r="1476">
          <cell r="A1476" t="str">
            <v>NORTH CENTRAL REGIONActual:Overhead Replace/Repair</v>
          </cell>
          <cell r="D1476" t="str">
            <v>Actual:</v>
          </cell>
          <cell r="E1476">
            <v>323378</v>
          </cell>
          <cell r="F1476">
            <v>320291</v>
          </cell>
          <cell r="G1476">
            <v>317987</v>
          </cell>
          <cell r="H1476">
            <v>375023</v>
          </cell>
          <cell r="I1476">
            <v>509073</v>
          </cell>
          <cell r="J1476">
            <v>535410</v>
          </cell>
          <cell r="K1476">
            <v>719086</v>
          </cell>
          <cell r="L1476">
            <v>1365786</v>
          </cell>
          <cell r="M1476">
            <v>371219</v>
          </cell>
          <cell r="N1476">
            <v>461718</v>
          </cell>
          <cell r="O1476">
            <v>242430</v>
          </cell>
          <cell r="P1476">
            <v>488941</v>
          </cell>
          <cell r="Q1476">
            <v>6030342</v>
          </cell>
          <cell r="R1476" t="str">
            <v>Projection:</v>
          </cell>
          <cell r="S1476">
            <v>5655020</v>
          </cell>
          <cell r="T1476" t="str">
            <v>Actual:</v>
          </cell>
          <cell r="U1476">
            <v>323378</v>
          </cell>
          <cell r="V1476">
            <v>643669</v>
          </cell>
          <cell r="W1476">
            <v>961656</v>
          </cell>
          <cell r="X1476">
            <v>1336679</v>
          </cell>
          <cell r="Y1476">
            <v>1845752</v>
          </cell>
          <cell r="Z1476">
            <v>2381162</v>
          </cell>
          <cell r="AA1476">
            <v>3100248</v>
          </cell>
          <cell r="AB1476">
            <v>4466034</v>
          </cell>
          <cell r="AC1476">
            <v>4837253</v>
          </cell>
          <cell r="AD1476">
            <v>5298971</v>
          </cell>
          <cell r="AE1476">
            <v>5541401</v>
          </cell>
          <cell r="AF1476">
            <v>6030342</v>
          </cell>
        </row>
        <row r="1477">
          <cell r="A1477" t="str">
            <v>NORTH CENTRAL REGIONVariance: Fav/(Unfav)</v>
          </cell>
          <cell r="D1477" t="str">
            <v>Variance: Fav/(Unfav)</v>
          </cell>
          <cell r="E1477">
            <v>78953</v>
          </cell>
          <cell r="F1477">
            <v>82040</v>
          </cell>
          <cell r="G1477">
            <v>102759</v>
          </cell>
          <cell r="H1477">
            <v>236273</v>
          </cell>
          <cell r="I1477">
            <v>476019</v>
          </cell>
          <cell r="J1477">
            <v>592987</v>
          </cell>
          <cell r="K1477">
            <v>571240</v>
          </cell>
          <cell r="L1477">
            <v>512913</v>
          </cell>
          <cell r="M1477">
            <v>541466</v>
          </cell>
          <cell r="N1477">
            <v>383927</v>
          </cell>
          <cell r="O1477">
            <v>420764</v>
          </cell>
          <cell r="P1477">
            <v>527949</v>
          </cell>
          <cell r="Q1477">
            <v>4527289</v>
          </cell>
          <cell r="R1477" t="str">
            <v>Variance: Fav/(Unfav)</v>
          </cell>
          <cell r="S1477">
            <v>0</v>
          </cell>
          <cell r="T1477" t="str">
            <v>Variance: Fav/(Unfav)</v>
          </cell>
          <cell r="U1477">
            <v>78953</v>
          </cell>
          <cell r="V1477">
            <v>160993</v>
          </cell>
          <cell r="W1477">
            <v>263752</v>
          </cell>
          <cell r="X1477">
            <v>500025</v>
          </cell>
          <cell r="Y1477">
            <v>976044</v>
          </cell>
          <cell r="Z1477">
            <v>1569031</v>
          </cell>
          <cell r="AA1477">
            <v>2140271</v>
          </cell>
          <cell r="AB1477">
            <v>2653184</v>
          </cell>
          <cell r="AC1477">
            <v>3194650</v>
          </cell>
          <cell r="AD1477">
            <v>3578577</v>
          </cell>
          <cell r="AE1477">
            <v>3999341</v>
          </cell>
          <cell r="AF1477">
            <v>4527290</v>
          </cell>
        </row>
        <row r="1478">
          <cell r="A1478" t="str">
            <v>NORTH CENTRAL REGIONBudget:Underground Replace/Repair</v>
          </cell>
          <cell r="B1478" t="str">
            <v>NORTH CENTRAL REGION</v>
          </cell>
          <cell r="C1478" t="str">
            <v>Underground Replace/Repair</v>
          </cell>
          <cell r="D1478" t="str">
            <v>Budget:</v>
          </cell>
          <cell r="E1478">
            <v>207790</v>
          </cell>
          <cell r="F1478">
            <v>207790</v>
          </cell>
          <cell r="G1478">
            <v>218713</v>
          </cell>
          <cell r="H1478">
            <v>207790</v>
          </cell>
          <cell r="I1478">
            <v>251487</v>
          </cell>
          <cell r="J1478">
            <v>317024</v>
          </cell>
          <cell r="K1478">
            <v>288918</v>
          </cell>
          <cell r="L1478">
            <v>273329</v>
          </cell>
          <cell r="M1478">
            <v>290296</v>
          </cell>
          <cell r="N1478">
            <v>196867</v>
          </cell>
          <cell r="O1478">
            <v>218713</v>
          </cell>
          <cell r="P1478">
            <v>267071</v>
          </cell>
          <cell r="Q1478">
            <v>2945786</v>
          </cell>
          <cell r="R1478" t="str">
            <v>Budget:</v>
          </cell>
          <cell r="S1478">
            <v>2945786</v>
          </cell>
          <cell r="T1478" t="str">
            <v>Budget:</v>
          </cell>
          <cell r="U1478">
            <v>207790</v>
          </cell>
          <cell r="V1478">
            <v>415580</v>
          </cell>
          <cell r="W1478">
            <v>634293</v>
          </cell>
          <cell r="X1478">
            <v>842083</v>
          </cell>
          <cell r="Y1478">
            <v>1093570</v>
          </cell>
          <cell r="Z1478">
            <v>1410594</v>
          </cell>
          <cell r="AA1478">
            <v>1699512</v>
          </cell>
          <cell r="AB1478">
            <v>1972841</v>
          </cell>
          <cell r="AC1478">
            <v>2263137</v>
          </cell>
          <cell r="AD1478">
            <v>2460004</v>
          </cell>
          <cell r="AE1478">
            <v>2678717</v>
          </cell>
          <cell r="AF1478">
            <v>2945788</v>
          </cell>
        </row>
        <row r="1479">
          <cell r="A1479" t="str">
            <v>NORTH CENTRAL REGIONActual:Underground Replace/Repair</v>
          </cell>
          <cell r="D1479" t="str">
            <v>Actual:</v>
          </cell>
          <cell r="E1479">
            <v>229500</v>
          </cell>
          <cell r="F1479">
            <v>187912</v>
          </cell>
          <cell r="G1479">
            <v>212032</v>
          </cell>
          <cell r="H1479">
            <v>234026</v>
          </cell>
          <cell r="I1479">
            <v>210514</v>
          </cell>
          <cell r="J1479">
            <v>368589</v>
          </cell>
          <cell r="K1479">
            <v>257257</v>
          </cell>
          <cell r="L1479">
            <v>395338</v>
          </cell>
          <cell r="M1479">
            <v>309021</v>
          </cell>
          <cell r="N1479">
            <v>267876</v>
          </cell>
          <cell r="O1479">
            <v>181915</v>
          </cell>
          <cell r="P1479">
            <v>244355</v>
          </cell>
          <cell r="Q1479">
            <v>3098335</v>
          </cell>
          <cell r="R1479" t="str">
            <v>Projection:</v>
          </cell>
          <cell r="S1479">
            <v>2945786</v>
          </cell>
          <cell r="T1479" t="str">
            <v>Actual:</v>
          </cell>
          <cell r="U1479">
            <v>229500</v>
          </cell>
          <cell r="V1479">
            <v>417412</v>
          </cell>
          <cell r="W1479">
            <v>629444</v>
          </cell>
          <cell r="X1479">
            <v>863470</v>
          </cell>
          <cell r="Y1479">
            <v>1073984</v>
          </cell>
          <cell r="Z1479">
            <v>1442573</v>
          </cell>
          <cell r="AA1479">
            <v>1699830</v>
          </cell>
          <cell r="AB1479">
            <v>2095168</v>
          </cell>
          <cell r="AC1479">
            <v>2404189</v>
          </cell>
          <cell r="AD1479">
            <v>2672065</v>
          </cell>
          <cell r="AE1479">
            <v>2853980</v>
          </cell>
          <cell r="AF1479">
            <v>3098335</v>
          </cell>
        </row>
        <row r="1480">
          <cell r="A1480" t="str">
            <v>NORTH CENTRAL REGIONVariance: Fav/(Unfav)</v>
          </cell>
          <cell r="D1480" t="str">
            <v>Variance: Fav/(Unfav)</v>
          </cell>
          <cell r="E1480">
            <v>-21710</v>
          </cell>
          <cell r="F1480">
            <v>19878</v>
          </cell>
          <cell r="G1480">
            <v>6681</v>
          </cell>
          <cell r="H1480">
            <v>166164</v>
          </cell>
          <cell r="I1480">
            <v>251487</v>
          </cell>
          <cell r="J1480">
            <v>317024</v>
          </cell>
          <cell r="K1480">
            <v>288918</v>
          </cell>
          <cell r="L1480">
            <v>273329</v>
          </cell>
          <cell r="M1480">
            <v>290296</v>
          </cell>
          <cell r="N1480">
            <v>196867</v>
          </cell>
          <cell r="O1480">
            <v>218713</v>
          </cell>
          <cell r="P1480">
            <v>267071</v>
          </cell>
          <cell r="Q1480">
            <v>2274717</v>
          </cell>
          <cell r="R1480" t="str">
            <v>Variance: Fav/(Unfav)</v>
          </cell>
          <cell r="S1480">
            <v>0</v>
          </cell>
          <cell r="T1480" t="str">
            <v>Variance: Fav/(Unfav)</v>
          </cell>
          <cell r="U1480">
            <v>-21710</v>
          </cell>
          <cell r="V1480">
            <v>-1832</v>
          </cell>
          <cell r="W1480">
            <v>4849</v>
          </cell>
          <cell r="X1480">
            <v>171013</v>
          </cell>
          <cell r="Y1480">
            <v>422500</v>
          </cell>
          <cell r="Z1480">
            <v>739524</v>
          </cell>
          <cell r="AA1480">
            <v>1028442</v>
          </cell>
          <cell r="AB1480">
            <v>1301771</v>
          </cell>
          <cell r="AC1480">
            <v>1592067</v>
          </cell>
          <cell r="AD1480">
            <v>1788934</v>
          </cell>
          <cell r="AE1480">
            <v>2007647</v>
          </cell>
          <cell r="AF1480">
            <v>2274718</v>
          </cell>
        </row>
        <row r="1481">
          <cell r="A1481" t="str">
            <v>NORTH CENTRAL REGIONBudget:Streetlight Maintenance</v>
          </cell>
          <cell r="B1481" t="str">
            <v>NORTH CENTRAL REGION</v>
          </cell>
          <cell r="C1481" t="str">
            <v>Streetlight Maintenance</v>
          </cell>
          <cell r="D1481" t="str">
            <v>Budget:</v>
          </cell>
          <cell r="E1481">
            <v>63859</v>
          </cell>
          <cell r="F1481">
            <v>63859</v>
          </cell>
          <cell r="G1481">
            <v>63859</v>
          </cell>
          <cell r="H1481">
            <v>68151</v>
          </cell>
          <cell r="I1481">
            <v>63944</v>
          </cell>
          <cell r="J1481">
            <v>63944</v>
          </cell>
          <cell r="K1481">
            <v>78901</v>
          </cell>
          <cell r="L1481">
            <v>68151</v>
          </cell>
          <cell r="M1481">
            <v>63944</v>
          </cell>
          <cell r="N1481">
            <v>63944</v>
          </cell>
          <cell r="O1481">
            <v>68151</v>
          </cell>
          <cell r="P1481">
            <v>83112</v>
          </cell>
          <cell r="Q1481">
            <v>813819</v>
          </cell>
          <cell r="R1481" t="str">
            <v>Budget:</v>
          </cell>
          <cell r="S1481">
            <v>813819</v>
          </cell>
          <cell r="T1481" t="str">
            <v>Budget:</v>
          </cell>
          <cell r="U1481">
            <v>63859</v>
          </cell>
          <cell r="V1481">
            <v>127718</v>
          </cell>
          <cell r="W1481">
            <v>191577</v>
          </cell>
          <cell r="X1481">
            <v>259728</v>
          </cell>
          <cell r="Y1481">
            <v>323672</v>
          </cell>
          <cell r="Z1481">
            <v>387616</v>
          </cell>
          <cell r="AA1481">
            <v>466517</v>
          </cell>
          <cell r="AB1481">
            <v>534668</v>
          </cell>
          <cell r="AC1481">
            <v>598612</v>
          </cell>
          <cell r="AD1481">
            <v>662556</v>
          </cell>
          <cell r="AE1481">
            <v>730707</v>
          </cell>
          <cell r="AF1481">
            <v>813819</v>
          </cell>
        </row>
        <row r="1482">
          <cell r="A1482" t="str">
            <v>NORTH CENTRAL REGIONActual:Streetlight Maintenance</v>
          </cell>
          <cell r="D1482" t="str">
            <v>Actual:</v>
          </cell>
          <cell r="E1482">
            <v>44698</v>
          </cell>
          <cell r="F1482">
            <v>60514</v>
          </cell>
          <cell r="G1482">
            <v>73937</v>
          </cell>
          <cell r="H1482">
            <v>38202</v>
          </cell>
          <cell r="I1482">
            <v>37696</v>
          </cell>
          <cell r="J1482">
            <v>88958</v>
          </cell>
          <cell r="K1482">
            <v>45006</v>
          </cell>
          <cell r="L1482">
            <v>49069</v>
          </cell>
          <cell r="M1482">
            <v>55161</v>
          </cell>
          <cell r="N1482">
            <v>57705</v>
          </cell>
          <cell r="O1482">
            <v>50741</v>
          </cell>
          <cell r="P1482">
            <v>46262</v>
          </cell>
          <cell r="Q1482">
            <v>647949</v>
          </cell>
          <cell r="R1482" t="str">
            <v>Projection:</v>
          </cell>
          <cell r="S1482">
            <v>813819</v>
          </cell>
          <cell r="T1482" t="str">
            <v>Actual:</v>
          </cell>
          <cell r="U1482">
            <v>44698</v>
          </cell>
          <cell r="V1482">
            <v>105212</v>
          </cell>
          <cell r="W1482">
            <v>179149</v>
          </cell>
          <cell r="X1482">
            <v>217351</v>
          </cell>
          <cell r="Y1482">
            <v>255047</v>
          </cell>
          <cell r="Z1482">
            <v>344005</v>
          </cell>
          <cell r="AA1482">
            <v>389011</v>
          </cell>
          <cell r="AB1482">
            <v>438080</v>
          </cell>
          <cell r="AC1482">
            <v>493241</v>
          </cell>
          <cell r="AD1482">
            <v>550946</v>
          </cell>
          <cell r="AE1482">
            <v>601687</v>
          </cell>
          <cell r="AF1482">
            <v>647949</v>
          </cell>
        </row>
        <row r="1483">
          <cell r="A1483" t="str">
            <v>NORTH CENTRAL REGIONVariance: Fav/(Unfav)</v>
          </cell>
          <cell r="D1483" t="str">
            <v>Variance: Fav/(Unfav)</v>
          </cell>
          <cell r="E1483">
            <v>19160</v>
          </cell>
          <cell r="F1483">
            <v>3344</v>
          </cell>
          <cell r="G1483">
            <v>-10078</v>
          </cell>
          <cell r="H1483">
            <v>72562</v>
          </cell>
          <cell r="I1483">
            <v>63944</v>
          </cell>
          <cell r="J1483">
            <v>63944</v>
          </cell>
          <cell r="K1483">
            <v>78901</v>
          </cell>
          <cell r="L1483">
            <v>68151</v>
          </cell>
          <cell r="M1483">
            <v>63944</v>
          </cell>
          <cell r="N1483">
            <v>63944</v>
          </cell>
          <cell r="O1483">
            <v>68151</v>
          </cell>
          <cell r="P1483">
            <v>83112</v>
          </cell>
          <cell r="Q1483">
            <v>639080</v>
          </cell>
          <cell r="R1483" t="str">
            <v>Variance: Fav/(Unfav)</v>
          </cell>
          <cell r="S1483">
            <v>0</v>
          </cell>
          <cell r="T1483" t="str">
            <v>Variance: Fav/(Unfav)</v>
          </cell>
          <cell r="U1483">
            <v>19160</v>
          </cell>
          <cell r="V1483">
            <v>22504</v>
          </cell>
          <cell r="W1483">
            <v>12426</v>
          </cell>
          <cell r="X1483">
            <v>84988</v>
          </cell>
          <cell r="Y1483">
            <v>148932</v>
          </cell>
          <cell r="Z1483">
            <v>212876</v>
          </cell>
          <cell r="AA1483">
            <v>291777</v>
          </cell>
          <cell r="AB1483">
            <v>359928</v>
          </cell>
          <cell r="AC1483">
            <v>423872</v>
          </cell>
          <cell r="AD1483">
            <v>487816</v>
          </cell>
          <cell r="AE1483">
            <v>555967</v>
          </cell>
          <cell r="AF1483">
            <v>639079</v>
          </cell>
        </row>
        <row r="1484">
          <cell r="A1484" t="str">
            <v>NORTH CENTRAL REGIONBudget:Other</v>
          </cell>
          <cell r="B1484" t="str">
            <v>NORTH CENTRAL REGION</v>
          </cell>
          <cell r="C1484" t="str">
            <v>Other</v>
          </cell>
          <cell r="D1484" t="str">
            <v>Budget:</v>
          </cell>
          <cell r="E1484">
            <v>213558</v>
          </cell>
          <cell r="F1484">
            <v>213558</v>
          </cell>
          <cell r="G1484">
            <v>219978</v>
          </cell>
          <cell r="H1484">
            <v>236207</v>
          </cell>
          <cell r="I1484">
            <v>220313</v>
          </cell>
          <cell r="J1484">
            <v>220313</v>
          </cell>
          <cell r="K1484">
            <v>231435</v>
          </cell>
          <cell r="L1484">
            <v>236207</v>
          </cell>
          <cell r="M1484">
            <v>207473</v>
          </cell>
          <cell r="N1484">
            <v>220313</v>
          </cell>
          <cell r="O1484">
            <v>229787</v>
          </cell>
          <cell r="P1484">
            <v>240922</v>
          </cell>
          <cell r="Q1484">
            <v>2690067</v>
          </cell>
          <cell r="R1484" t="str">
            <v>Budget:</v>
          </cell>
          <cell r="S1484">
            <v>2690067</v>
          </cell>
          <cell r="T1484" t="str">
            <v>Budget:</v>
          </cell>
          <cell r="U1484">
            <v>213558</v>
          </cell>
          <cell r="V1484">
            <v>427116</v>
          </cell>
          <cell r="W1484">
            <v>647094</v>
          </cell>
          <cell r="X1484">
            <v>883301</v>
          </cell>
          <cell r="Y1484">
            <v>1103614</v>
          </cell>
          <cell r="Z1484">
            <v>1323927</v>
          </cell>
          <cell r="AA1484">
            <v>1555362</v>
          </cell>
          <cell r="AB1484">
            <v>1791569</v>
          </cell>
          <cell r="AC1484">
            <v>1999042</v>
          </cell>
          <cell r="AD1484">
            <v>2219355</v>
          </cell>
          <cell r="AE1484">
            <v>2449142</v>
          </cell>
          <cell r="AF1484">
            <v>2690064</v>
          </cell>
        </row>
        <row r="1485">
          <cell r="A1485" t="str">
            <v>NORTH CENTRAL REGIONActual:Other</v>
          </cell>
          <cell r="D1485" t="str">
            <v>Actual:</v>
          </cell>
          <cell r="E1485">
            <v>32500</v>
          </cell>
          <cell r="F1485">
            <v>11909</v>
          </cell>
          <cell r="G1485">
            <v>89004</v>
          </cell>
          <cell r="H1485">
            <v>12895</v>
          </cell>
          <cell r="I1485">
            <v>-68031</v>
          </cell>
          <cell r="J1485">
            <v>612617</v>
          </cell>
          <cell r="K1485">
            <v>7383</v>
          </cell>
          <cell r="L1485">
            <v>-139521</v>
          </cell>
          <cell r="M1485">
            <v>-58545</v>
          </cell>
          <cell r="N1485">
            <v>129494</v>
          </cell>
          <cell r="O1485">
            <v>-22045</v>
          </cell>
          <cell r="P1485">
            <v>-9709</v>
          </cell>
          <cell r="Q1485">
            <v>597951</v>
          </cell>
          <cell r="R1485" t="str">
            <v>Projection:</v>
          </cell>
          <cell r="S1485">
            <v>2690067</v>
          </cell>
          <cell r="T1485" t="str">
            <v>Actual:</v>
          </cell>
          <cell r="U1485">
            <v>32500</v>
          </cell>
          <cell r="V1485">
            <v>44409</v>
          </cell>
          <cell r="W1485">
            <v>133413</v>
          </cell>
          <cell r="X1485">
            <v>146308</v>
          </cell>
          <cell r="Y1485">
            <v>78277</v>
          </cell>
          <cell r="Z1485">
            <v>690894</v>
          </cell>
          <cell r="AA1485">
            <v>698277</v>
          </cell>
          <cell r="AB1485">
            <v>558756</v>
          </cell>
          <cell r="AC1485">
            <v>500211</v>
          </cell>
          <cell r="AD1485">
            <v>629705</v>
          </cell>
          <cell r="AE1485">
            <v>607660</v>
          </cell>
          <cell r="AF1485">
            <v>597951</v>
          </cell>
        </row>
        <row r="1486">
          <cell r="A1486" t="str">
            <v>NORTH CENTRAL REGIONVariance: Fav/(Unfav)</v>
          </cell>
          <cell r="D1486" t="str">
            <v>Variance: Fav/(Unfav)</v>
          </cell>
          <cell r="E1486">
            <v>181058</v>
          </cell>
          <cell r="F1486">
            <v>201649</v>
          </cell>
          <cell r="G1486">
            <v>130974</v>
          </cell>
          <cell r="H1486">
            <v>249938</v>
          </cell>
          <cell r="I1486">
            <v>220313</v>
          </cell>
          <cell r="J1486">
            <v>220313</v>
          </cell>
          <cell r="K1486">
            <v>231435</v>
          </cell>
          <cell r="L1486">
            <v>236207</v>
          </cell>
          <cell r="M1486">
            <v>207473</v>
          </cell>
          <cell r="N1486">
            <v>220313</v>
          </cell>
          <cell r="O1486">
            <v>229787</v>
          </cell>
          <cell r="P1486">
            <v>240922</v>
          </cell>
          <cell r="Q1486">
            <v>2570384</v>
          </cell>
          <cell r="R1486" t="str">
            <v>Variance: Fav/(Unfav)</v>
          </cell>
          <cell r="S1486">
            <v>0</v>
          </cell>
          <cell r="T1486" t="str">
            <v>Variance: Fav/(Unfav)</v>
          </cell>
          <cell r="U1486">
            <v>181058</v>
          </cell>
          <cell r="V1486">
            <v>382707</v>
          </cell>
          <cell r="W1486">
            <v>513681</v>
          </cell>
          <cell r="X1486">
            <v>763619</v>
          </cell>
          <cell r="Y1486">
            <v>983932</v>
          </cell>
          <cell r="Z1486">
            <v>1204245</v>
          </cell>
          <cell r="AA1486">
            <v>1435680</v>
          </cell>
          <cell r="AB1486">
            <v>1671887</v>
          </cell>
          <cell r="AC1486">
            <v>1879360</v>
          </cell>
          <cell r="AD1486">
            <v>2099673</v>
          </cell>
          <cell r="AE1486">
            <v>2329460</v>
          </cell>
          <cell r="AF1486">
            <v>2570382</v>
          </cell>
        </row>
        <row r="1487">
          <cell r="A1487" t="str">
            <v>NORTH CENTRAL REGIONBudget:Burdens - Payroll &amp; Materials</v>
          </cell>
          <cell r="B1487" t="str">
            <v>NORTH CENTRAL REGION</v>
          </cell>
          <cell r="C1487" t="str">
            <v>Burdens - Payroll &amp; Materials</v>
          </cell>
          <cell r="D1487" t="str">
            <v>Budget:</v>
          </cell>
          <cell r="E1487">
            <v>575554</v>
          </cell>
          <cell r="F1487">
            <v>575554</v>
          </cell>
          <cell r="G1487">
            <v>606516</v>
          </cell>
          <cell r="H1487">
            <v>617833</v>
          </cell>
          <cell r="I1487">
            <v>619644</v>
          </cell>
          <cell r="J1487">
            <v>608687</v>
          </cell>
          <cell r="K1487">
            <v>833262</v>
          </cell>
          <cell r="L1487">
            <v>605788</v>
          </cell>
          <cell r="M1487">
            <v>602073</v>
          </cell>
          <cell r="N1487">
            <v>578953</v>
          </cell>
          <cell r="O1487">
            <v>592272</v>
          </cell>
          <cell r="P1487">
            <v>752313</v>
          </cell>
          <cell r="Q1487">
            <v>7568448</v>
          </cell>
          <cell r="R1487" t="str">
            <v>Budget:</v>
          </cell>
          <cell r="S1487">
            <v>7568448</v>
          </cell>
          <cell r="T1487" t="str">
            <v>Budget:</v>
          </cell>
          <cell r="U1487">
            <v>575554</v>
          </cell>
          <cell r="V1487">
            <v>1151108</v>
          </cell>
          <cell r="W1487">
            <v>1757624</v>
          </cell>
          <cell r="X1487">
            <v>2375457</v>
          </cell>
          <cell r="Y1487">
            <v>2995101</v>
          </cell>
          <cell r="Z1487">
            <v>3603788</v>
          </cell>
          <cell r="AA1487">
            <v>4437050</v>
          </cell>
          <cell r="AB1487">
            <v>5042838</v>
          </cell>
          <cell r="AC1487">
            <v>5644911</v>
          </cell>
          <cell r="AD1487">
            <v>6223864</v>
          </cell>
          <cell r="AE1487">
            <v>6816136</v>
          </cell>
          <cell r="AF1487">
            <v>7568449</v>
          </cell>
        </row>
        <row r="1488">
          <cell r="A1488" t="str">
            <v>NORTH CENTRAL REGIONActual:Burdens - Payroll &amp; Materials</v>
          </cell>
          <cell r="D1488" t="str">
            <v>Actual:</v>
          </cell>
          <cell r="E1488">
            <v>426373</v>
          </cell>
          <cell r="F1488">
            <v>432412</v>
          </cell>
          <cell r="G1488">
            <v>469689</v>
          </cell>
          <cell r="H1488">
            <v>368266</v>
          </cell>
          <cell r="I1488">
            <v>478633</v>
          </cell>
          <cell r="J1488">
            <v>421430</v>
          </cell>
          <cell r="K1488">
            <v>436591</v>
          </cell>
          <cell r="L1488">
            <v>638740</v>
          </cell>
          <cell r="M1488">
            <v>364849</v>
          </cell>
          <cell r="N1488">
            <v>410245</v>
          </cell>
          <cell r="O1488">
            <v>315031</v>
          </cell>
          <cell r="P1488">
            <v>407313</v>
          </cell>
          <cell r="Q1488">
            <v>5169572</v>
          </cell>
          <cell r="R1488" t="str">
            <v>Projection:</v>
          </cell>
          <cell r="S1488">
            <v>7148249</v>
          </cell>
          <cell r="T1488" t="str">
            <v>Actual:</v>
          </cell>
          <cell r="U1488">
            <v>426373</v>
          </cell>
          <cell r="V1488">
            <v>858785</v>
          </cell>
          <cell r="W1488">
            <v>1328474</v>
          </cell>
          <cell r="X1488">
            <v>1696740</v>
          </cell>
          <cell r="Y1488">
            <v>2175373</v>
          </cell>
          <cell r="Z1488">
            <v>2596803</v>
          </cell>
          <cell r="AA1488">
            <v>3033394</v>
          </cell>
          <cell r="AB1488">
            <v>3672134</v>
          </cell>
          <cell r="AC1488">
            <v>4036983</v>
          </cell>
          <cell r="AD1488">
            <v>4447228</v>
          </cell>
          <cell r="AE1488">
            <v>4762259</v>
          </cell>
          <cell r="AF1488">
            <v>5169572</v>
          </cell>
        </row>
        <row r="1489">
          <cell r="A1489" t="str">
            <v>NORTH CENTRAL REGIONVariance: Fav/(Unfav)</v>
          </cell>
          <cell r="D1489" t="str">
            <v>Variance: Fav/(Unfav)</v>
          </cell>
          <cell r="E1489">
            <v>149181</v>
          </cell>
          <cell r="F1489">
            <v>143142</v>
          </cell>
          <cell r="G1489">
            <v>136827</v>
          </cell>
          <cell r="H1489">
            <v>360665</v>
          </cell>
          <cell r="I1489">
            <v>619644</v>
          </cell>
          <cell r="J1489">
            <v>608687</v>
          </cell>
          <cell r="K1489">
            <v>833262</v>
          </cell>
          <cell r="L1489">
            <v>605788</v>
          </cell>
          <cell r="M1489">
            <v>602073</v>
          </cell>
          <cell r="N1489">
            <v>578953</v>
          </cell>
          <cell r="O1489">
            <v>592272</v>
          </cell>
          <cell r="P1489">
            <v>752313</v>
          </cell>
          <cell r="Q1489">
            <v>5982807</v>
          </cell>
          <cell r="R1489" t="str">
            <v>Variance: Fav/(Unfav)</v>
          </cell>
          <cell r="S1489">
            <v>420199</v>
          </cell>
          <cell r="T1489" t="str">
            <v>Variance: Fav/(Unfav)</v>
          </cell>
          <cell r="U1489">
            <v>149181</v>
          </cell>
          <cell r="V1489">
            <v>292323</v>
          </cell>
          <cell r="W1489">
            <v>429150</v>
          </cell>
          <cell r="X1489">
            <v>789815</v>
          </cell>
          <cell r="Y1489">
            <v>1409459</v>
          </cell>
          <cell r="Z1489">
            <v>2018146</v>
          </cell>
          <cell r="AA1489">
            <v>2851408</v>
          </cell>
          <cell r="AB1489">
            <v>3457196</v>
          </cell>
          <cell r="AC1489">
            <v>4059269</v>
          </cell>
          <cell r="AD1489">
            <v>4638222</v>
          </cell>
          <cell r="AE1489">
            <v>5230494</v>
          </cell>
          <cell r="AF1489">
            <v>5982807</v>
          </cell>
        </row>
        <row r="1490">
          <cell r="A1490" t="str">
            <v>NORTH CENTRAL REGIONBudget:Indirects</v>
          </cell>
          <cell r="B1490" t="str">
            <v>NORTH CENTRAL REGION</v>
          </cell>
          <cell r="C1490" t="str">
            <v>Indirects</v>
          </cell>
          <cell r="D1490" t="str">
            <v>Budget:</v>
          </cell>
          <cell r="E1490">
            <v>633379</v>
          </cell>
          <cell r="F1490">
            <v>633379</v>
          </cell>
          <cell r="G1490">
            <v>1500855</v>
          </cell>
          <cell r="H1490">
            <v>667322</v>
          </cell>
          <cell r="I1490">
            <v>655910</v>
          </cell>
          <cell r="J1490">
            <v>656078</v>
          </cell>
          <cell r="K1490">
            <v>901935</v>
          </cell>
          <cell r="L1490">
            <v>667492</v>
          </cell>
          <cell r="M1490">
            <v>643270</v>
          </cell>
          <cell r="N1490">
            <v>655700</v>
          </cell>
          <cell r="O1490">
            <v>660985</v>
          </cell>
          <cell r="P1490">
            <v>907165</v>
          </cell>
          <cell r="Q1490">
            <v>9183470</v>
          </cell>
          <cell r="R1490" t="str">
            <v>Budget:</v>
          </cell>
          <cell r="S1490">
            <v>9183470</v>
          </cell>
          <cell r="T1490" t="str">
            <v>Budget:</v>
          </cell>
          <cell r="U1490">
            <v>633379</v>
          </cell>
          <cell r="V1490">
            <v>1266758</v>
          </cell>
          <cell r="W1490">
            <v>2767613</v>
          </cell>
          <cell r="X1490">
            <v>3434935</v>
          </cell>
          <cell r="Y1490">
            <v>4090845</v>
          </cell>
          <cell r="Z1490">
            <v>4746923</v>
          </cell>
          <cell r="AA1490">
            <v>5648858</v>
          </cell>
          <cell r="AB1490">
            <v>6316350</v>
          </cell>
          <cell r="AC1490">
            <v>6959620</v>
          </cell>
          <cell r="AD1490">
            <v>7615320</v>
          </cell>
          <cell r="AE1490">
            <v>8276305</v>
          </cell>
          <cell r="AF1490">
            <v>9183470</v>
          </cell>
        </row>
        <row r="1491">
          <cell r="A1491" t="str">
            <v>NORTH CENTRAL REGIONActual:Indirects</v>
          </cell>
          <cell r="D1491" t="str">
            <v>Actual:</v>
          </cell>
          <cell r="E1491">
            <v>520585</v>
          </cell>
          <cell r="F1491">
            <v>492772</v>
          </cell>
          <cell r="G1491">
            <v>1798462</v>
          </cell>
          <cell r="H1491">
            <v>556762</v>
          </cell>
          <cell r="I1491">
            <v>966926</v>
          </cell>
          <cell r="J1491">
            <v>595731</v>
          </cell>
          <cell r="K1491">
            <v>560466</v>
          </cell>
          <cell r="L1491">
            <v>947757</v>
          </cell>
          <cell r="M1491">
            <v>585001</v>
          </cell>
          <cell r="N1491">
            <v>710674</v>
          </cell>
          <cell r="O1491">
            <v>379751</v>
          </cell>
          <cell r="P1491">
            <v>685721</v>
          </cell>
          <cell r="Q1491">
            <v>8800608</v>
          </cell>
          <cell r="R1491" t="str">
            <v>Projection:</v>
          </cell>
          <cell r="S1491">
            <v>9081252</v>
          </cell>
          <cell r="T1491" t="str">
            <v>Actual:</v>
          </cell>
          <cell r="U1491">
            <v>520585</v>
          </cell>
          <cell r="V1491">
            <v>1013357</v>
          </cell>
          <cell r="W1491">
            <v>2811819</v>
          </cell>
          <cell r="X1491">
            <v>3368581</v>
          </cell>
          <cell r="Y1491">
            <v>4335507</v>
          </cell>
          <cell r="Z1491">
            <v>4931238</v>
          </cell>
          <cell r="AA1491">
            <v>5491704</v>
          </cell>
          <cell r="AB1491">
            <v>6439461</v>
          </cell>
          <cell r="AC1491">
            <v>7024462</v>
          </cell>
          <cell r="AD1491">
            <v>7735136</v>
          </cell>
          <cell r="AE1491">
            <v>8114887</v>
          </cell>
          <cell r="AF1491">
            <v>8800608</v>
          </cell>
        </row>
        <row r="1492">
          <cell r="A1492" t="str">
            <v>NORTH CENTRAL REGIONVariance: Fav/(Unfav)</v>
          </cell>
          <cell r="D1492" t="str">
            <v>Variance: Fav/(Unfav)</v>
          </cell>
          <cell r="E1492">
            <v>112794</v>
          </cell>
          <cell r="F1492">
            <v>140607</v>
          </cell>
          <cell r="G1492">
            <v>-297606</v>
          </cell>
          <cell r="H1492">
            <v>667322</v>
          </cell>
          <cell r="I1492">
            <v>655910</v>
          </cell>
          <cell r="J1492">
            <v>656078</v>
          </cell>
          <cell r="K1492">
            <v>901935</v>
          </cell>
          <cell r="L1492">
            <v>667492</v>
          </cell>
          <cell r="M1492">
            <v>643270</v>
          </cell>
          <cell r="N1492">
            <v>655700</v>
          </cell>
          <cell r="O1492">
            <v>660985</v>
          </cell>
          <cell r="P1492">
            <v>907165</v>
          </cell>
          <cell r="Q1492">
            <v>6371651</v>
          </cell>
          <cell r="R1492" t="str">
            <v>Variance: Fav/(Unfav)</v>
          </cell>
          <cell r="S1492">
            <v>102218</v>
          </cell>
          <cell r="T1492" t="str">
            <v>Variance: Fav/(Unfav)</v>
          </cell>
          <cell r="U1492">
            <v>112794</v>
          </cell>
          <cell r="V1492">
            <v>253401</v>
          </cell>
          <cell r="W1492">
            <v>-44205</v>
          </cell>
          <cell r="X1492">
            <v>623117</v>
          </cell>
          <cell r="Y1492">
            <v>1279027</v>
          </cell>
          <cell r="Z1492">
            <v>1935105</v>
          </cell>
          <cell r="AA1492">
            <v>2837040</v>
          </cell>
          <cell r="AB1492">
            <v>3504532</v>
          </cell>
          <cell r="AC1492">
            <v>4147802</v>
          </cell>
          <cell r="AD1492">
            <v>4803502</v>
          </cell>
          <cell r="AE1492">
            <v>5464487</v>
          </cell>
          <cell r="AF1492">
            <v>6371652</v>
          </cell>
        </row>
        <row r="1493">
          <cell r="D1493" t="str">
            <v>Budget:</v>
          </cell>
          <cell r="E1493">
            <v>3019362</v>
          </cell>
          <cell r="F1493">
            <v>3019362</v>
          </cell>
          <cell r="G1493">
            <v>4019767</v>
          </cell>
          <cell r="H1493">
            <v>3256033</v>
          </cell>
          <cell r="I1493">
            <v>3278502</v>
          </cell>
          <cell r="J1493">
            <v>3386553</v>
          </cell>
          <cell r="K1493">
            <v>4044421</v>
          </cell>
          <cell r="L1493">
            <v>3354052</v>
          </cell>
          <cell r="M1493">
            <v>3276043</v>
          </cell>
          <cell r="N1493">
            <v>3027225</v>
          </cell>
          <cell r="O1493">
            <v>3180844</v>
          </cell>
          <cell r="P1493">
            <v>3784006</v>
          </cell>
          <cell r="Q1493">
            <v>40646170</v>
          </cell>
          <cell r="S1493">
            <v>40646170</v>
          </cell>
          <cell r="U1493">
            <v>3019362</v>
          </cell>
          <cell r="V1493">
            <v>6038724</v>
          </cell>
          <cell r="W1493">
            <v>10058491</v>
          </cell>
          <cell r="X1493">
            <v>13314524</v>
          </cell>
          <cell r="Y1493">
            <v>16593026</v>
          </cell>
          <cell r="Z1493">
            <v>19979579</v>
          </cell>
          <cell r="AA1493">
            <v>24024000</v>
          </cell>
          <cell r="AB1493">
            <v>27378052</v>
          </cell>
          <cell r="AC1493">
            <v>30654095</v>
          </cell>
          <cell r="AD1493">
            <v>33681320</v>
          </cell>
          <cell r="AE1493">
            <v>36862164</v>
          </cell>
          <cell r="AF1493">
            <v>40646170</v>
          </cell>
        </row>
        <row r="1494">
          <cell r="D1494" t="str">
            <v>Actual:</v>
          </cell>
          <cell r="E1494">
            <v>1734358</v>
          </cell>
          <cell r="F1494">
            <v>2371467</v>
          </cell>
          <cell r="G1494">
            <v>3930092</v>
          </cell>
          <cell r="H1494">
            <v>2914733</v>
          </cell>
          <cell r="I1494">
            <v>3596307</v>
          </cell>
          <cell r="J1494">
            <v>3194178</v>
          </cell>
          <cell r="K1494">
            <v>3123717</v>
          </cell>
          <cell r="L1494">
            <v>4286610</v>
          </cell>
          <cell r="M1494">
            <v>2619720</v>
          </cell>
          <cell r="N1494">
            <v>2942113</v>
          </cell>
          <cell r="O1494">
            <v>1801940</v>
          </cell>
          <cell r="P1494">
            <v>2759694</v>
          </cell>
          <cell r="Q1494">
            <v>35274929</v>
          </cell>
          <cell r="U1494">
            <v>1734358</v>
          </cell>
          <cell r="V1494">
            <v>4105825</v>
          </cell>
          <cell r="W1494">
            <v>8035917</v>
          </cell>
          <cell r="X1494">
            <v>10950650</v>
          </cell>
          <cell r="Y1494">
            <v>14546957</v>
          </cell>
          <cell r="Z1494">
            <v>17741135</v>
          </cell>
          <cell r="AA1494">
            <v>20864852</v>
          </cell>
          <cell r="AB1494">
            <v>25151462</v>
          </cell>
          <cell r="AC1494">
            <v>27771182</v>
          </cell>
          <cell r="AD1494">
            <v>30713295</v>
          </cell>
          <cell r="AE1494">
            <v>32515235</v>
          </cell>
          <cell r="AF1494">
            <v>35274929</v>
          </cell>
        </row>
        <row r="1495">
          <cell r="D1495" t="str">
            <v>Variance: Fav/(Unfav)</v>
          </cell>
          <cell r="E1495">
            <v>1285003</v>
          </cell>
          <cell r="F1495">
            <v>647895</v>
          </cell>
          <cell r="G1495">
            <v>89675</v>
          </cell>
          <cell r="H1495">
            <v>3007655</v>
          </cell>
          <cell r="I1495">
            <v>3278502</v>
          </cell>
          <cell r="J1495">
            <v>3386553</v>
          </cell>
          <cell r="K1495">
            <v>4044421</v>
          </cell>
          <cell r="L1495">
            <v>3354052</v>
          </cell>
          <cell r="M1495">
            <v>3276043</v>
          </cell>
          <cell r="N1495">
            <v>3027225</v>
          </cell>
          <cell r="O1495">
            <v>3180844</v>
          </cell>
          <cell r="P1495">
            <v>3784006</v>
          </cell>
          <cell r="Q1495">
            <v>32361875</v>
          </cell>
          <cell r="S1495" t="str">
            <v xml:space="preserve"> </v>
          </cell>
          <cell r="U1495">
            <v>1285003</v>
          </cell>
          <cell r="V1495">
            <v>1932898</v>
          </cell>
          <cell r="W1495">
            <v>2022573</v>
          </cell>
          <cell r="X1495">
            <v>5030228</v>
          </cell>
          <cell r="Y1495">
            <v>8308730</v>
          </cell>
          <cell r="Z1495">
            <v>11695283</v>
          </cell>
          <cell r="AA1495">
            <v>15739704</v>
          </cell>
          <cell r="AB1495">
            <v>19093756</v>
          </cell>
          <cell r="AC1495">
            <v>22369799</v>
          </cell>
          <cell r="AD1495">
            <v>25397024</v>
          </cell>
          <cell r="AE1495">
            <v>28577868</v>
          </cell>
          <cell r="AF1495">
            <v>32361874</v>
          </cell>
        </row>
        <row r="1496"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</row>
        <row r="1497">
          <cell r="A1497" t="str">
            <v>NORTH COASTAL REGIONBudget:New Service Construction</v>
          </cell>
          <cell r="B1497" t="str">
            <v>NORTH COASTAL REGION</v>
          </cell>
          <cell r="C1497" t="str">
            <v>New Service Construction</v>
          </cell>
          <cell r="D1497" t="str">
            <v>Budget:</v>
          </cell>
          <cell r="E1497">
            <v>458773</v>
          </cell>
          <cell r="F1497">
            <v>487611</v>
          </cell>
          <cell r="G1497">
            <v>516461</v>
          </cell>
          <cell r="H1497">
            <v>545298</v>
          </cell>
          <cell r="I1497">
            <v>546632</v>
          </cell>
          <cell r="J1497">
            <v>510297</v>
          </cell>
          <cell r="K1497">
            <v>539132</v>
          </cell>
          <cell r="L1497">
            <v>510297</v>
          </cell>
          <cell r="M1497">
            <v>517796</v>
          </cell>
          <cell r="N1497">
            <v>545298</v>
          </cell>
          <cell r="O1497">
            <v>545298</v>
          </cell>
          <cell r="P1497">
            <v>545298</v>
          </cell>
          <cell r="Q1497">
            <v>6268193</v>
          </cell>
          <cell r="R1497" t="str">
            <v>Budget:</v>
          </cell>
          <cell r="S1497">
            <v>6268193</v>
          </cell>
          <cell r="T1497" t="str">
            <v>Budget:</v>
          </cell>
          <cell r="U1497">
            <v>458773</v>
          </cell>
          <cell r="V1497">
            <v>946384</v>
          </cell>
          <cell r="W1497">
            <v>1462845</v>
          </cell>
          <cell r="X1497">
            <v>2008143</v>
          </cell>
          <cell r="Y1497">
            <v>2554775</v>
          </cell>
          <cell r="Z1497">
            <v>3065072</v>
          </cell>
          <cell r="AA1497">
            <v>3604204</v>
          </cell>
          <cell r="AB1497">
            <v>4114501</v>
          </cell>
          <cell r="AC1497">
            <v>4632297</v>
          </cell>
          <cell r="AD1497">
            <v>5177595</v>
          </cell>
          <cell r="AE1497">
            <v>5722893</v>
          </cell>
          <cell r="AF1497">
            <v>6268191</v>
          </cell>
        </row>
        <row r="1498">
          <cell r="A1498" t="str">
            <v>NORTH COASTAL REGIONActual:New Service Construction</v>
          </cell>
          <cell r="D1498" t="str">
            <v>Actual:</v>
          </cell>
          <cell r="E1498">
            <v>234266</v>
          </cell>
          <cell r="F1498">
            <v>182856</v>
          </cell>
          <cell r="G1498">
            <v>899514</v>
          </cell>
          <cell r="H1498">
            <v>701268</v>
          </cell>
          <cell r="I1498">
            <v>685104</v>
          </cell>
          <cell r="J1498">
            <v>385118</v>
          </cell>
          <cell r="K1498">
            <v>573969</v>
          </cell>
          <cell r="L1498">
            <v>817961</v>
          </cell>
          <cell r="M1498">
            <v>349662</v>
          </cell>
          <cell r="N1498">
            <v>531382</v>
          </cell>
          <cell r="O1498">
            <v>194890</v>
          </cell>
          <cell r="P1498">
            <v>575027</v>
          </cell>
          <cell r="Q1498">
            <v>6131017</v>
          </cell>
          <cell r="R1498" t="str">
            <v>Projection:</v>
          </cell>
          <cell r="S1498">
            <v>6268193</v>
          </cell>
          <cell r="T1498" t="str">
            <v>Actual:</v>
          </cell>
          <cell r="U1498">
            <v>234266</v>
          </cell>
          <cell r="V1498">
            <v>417122</v>
          </cell>
          <cell r="W1498">
            <v>1316636</v>
          </cell>
          <cell r="X1498">
            <v>2017904</v>
          </cell>
          <cell r="Y1498">
            <v>2703008</v>
          </cell>
          <cell r="Z1498">
            <v>3088126</v>
          </cell>
          <cell r="AA1498">
            <v>3662095</v>
          </cell>
          <cell r="AB1498">
            <v>4480056</v>
          </cell>
          <cell r="AC1498">
            <v>4829718</v>
          </cell>
          <cell r="AD1498">
            <v>5361100</v>
          </cell>
          <cell r="AE1498">
            <v>5555990</v>
          </cell>
          <cell r="AF1498">
            <v>6131017</v>
          </cell>
        </row>
        <row r="1499">
          <cell r="A1499" t="str">
            <v>NORTH COASTAL REGIONVariance: Fav/(Unfav)</v>
          </cell>
          <cell r="D1499" t="str">
            <v>Variance: Fav/(Unfav)</v>
          </cell>
          <cell r="E1499">
            <v>224507</v>
          </cell>
          <cell r="F1499">
            <v>304755</v>
          </cell>
          <cell r="G1499">
            <v>-383053</v>
          </cell>
          <cell r="H1499">
            <v>658156</v>
          </cell>
          <cell r="I1499">
            <v>546632</v>
          </cell>
          <cell r="J1499">
            <v>510297</v>
          </cell>
          <cell r="K1499">
            <v>539132</v>
          </cell>
          <cell r="L1499">
            <v>510297</v>
          </cell>
          <cell r="M1499">
            <v>517796</v>
          </cell>
          <cell r="N1499">
            <v>545298</v>
          </cell>
          <cell r="O1499">
            <v>545298</v>
          </cell>
          <cell r="P1499">
            <v>545298</v>
          </cell>
          <cell r="Q1499">
            <v>5064414</v>
          </cell>
          <cell r="R1499" t="str">
            <v>Variance: Fav/(Unfav)</v>
          </cell>
          <cell r="S1499">
            <v>0</v>
          </cell>
          <cell r="T1499" t="str">
            <v>Variance: Fav/(Unfav)</v>
          </cell>
          <cell r="U1499">
            <v>224507</v>
          </cell>
          <cell r="V1499">
            <v>529262</v>
          </cell>
          <cell r="W1499">
            <v>146209</v>
          </cell>
          <cell r="X1499">
            <v>804365</v>
          </cell>
          <cell r="Y1499">
            <v>1350997</v>
          </cell>
          <cell r="Z1499">
            <v>1861294</v>
          </cell>
          <cell r="AA1499">
            <v>2400426</v>
          </cell>
          <cell r="AB1499">
            <v>2910723</v>
          </cell>
          <cell r="AC1499">
            <v>3428519</v>
          </cell>
          <cell r="AD1499">
            <v>3973817</v>
          </cell>
          <cell r="AE1499">
            <v>4519115</v>
          </cell>
          <cell r="AF1499">
            <v>5064413</v>
          </cell>
        </row>
        <row r="1500">
          <cell r="A1500" t="str">
            <v>NORTH COASTAL REGIONBudget:Streetlight Construction</v>
          </cell>
          <cell r="B1500" t="str">
            <v>NORTH COASTAL REGION</v>
          </cell>
          <cell r="C1500" t="str">
            <v>Streetlight Construction</v>
          </cell>
          <cell r="D1500" t="str">
            <v>Budget:</v>
          </cell>
          <cell r="E1500">
            <v>132130</v>
          </cell>
          <cell r="F1500">
            <v>139910</v>
          </cell>
          <cell r="G1500">
            <v>147691</v>
          </cell>
          <cell r="H1500">
            <v>155470</v>
          </cell>
          <cell r="I1500">
            <v>151648</v>
          </cell>
          <cell r="J1500">
            <v>140704</v>
          </cell>
          <cell r="K1500">
            <v>148483</v>
          </cell>
          <cell r="L1500">
            <v>140704</v>
          </cell>
          <cell r="M1500">
            <v>143866</v>
          </cell>
          <cell r="N1500">
            <v>155470</v>
          </cell>
          <cell r="O1500">
            <v>155470</v>
          </cell>
          <cell r="P1500">
            <v>155470</v>
          </cell>
          <cell r="Q1500">
            <v>1767018</v>
          </cell>
          <cell r="R1500" t="str">
            <v>Budget:</v>
          </cell>
          <cell r="S1500">
            <v>1767018</v>
          </cell>
          <cell r="T1500" t="str">
            <v>Budget:</v>
          </cell>
          <cell r="U1500">
            <v>132130</v>
          </cell>
          <cell r="V1500">
            <v>272040</v>
          </cell>
          <cell r="W1500">
            <v>419731</v>
          </cell>
          <cell r="X1500">
            <v>575201</v>
          </cell>
          <cell r="Y1500">
            <v>726849</v>
          </cell>
          <cell r="Z1500">
            <v>867553</v>
          </cell>
          <cell r="AA1500">
            <v>1016036</v>
          </cell>
          <cell r="AB1500">
            <v>1156740</v>
          </cell>
          <cell r="AC1500">
            <v>1300606</v>
          </cell>
          <cell r="AD1500">
            <v>1456076</v>
          </cell>
          <cell r="AE1500">
            <v>1611546</v>
          </cell>
          <cell r="AF1500">
            <v>1767016</v>
          </cell>
        </row>
        <row r="1501">
          <cell r="A1501" t="str">
            <v>NORTH COASTAL REGIONActual:Streetlight Construction</v>
          </cell>
          <cell r="D1501" t="str">
            <v>Actual:</v>
          </cell>
          <cell r="E1501">
            <v>179723</v>
          </cell>
          <cell r="F1501">
            <v>179388</v>
          </cell>
          <cell r="G1501">
            <v>172304</v>
          </cell>
          <cell r="H1501">
            <v>70497</v>
          </cell>
          <cell r="I1501">
            <v>79972</v>
          </cell>
          <cell r="J1501">
            <v>128097</v>
          </cell>
          <cell r="K1501">
            <v>176485</v>
          </cell>
          <cell r="L1501">
            <v>118574</v>
          </cell>
          <cell r="M1501">
            <v>141734</v>
          </cell>
          <cell r="N1501">
            <v>79065</v>
          </cell>
          <cell r="O1501">
            <v>1038</v>
          </cell>
          <cell r="P1501">
            <v>267206</v>
          </cell>
          <cell r="Q1501">
            <v>1594083</v>
          </cell>
          <cell r="R1501" t="str">
            <v>Projection:</v>
          </cell>
          <cell r="S1501">
            <v>1767018</v>
          </cell>
          <cell r="T1501" t="str">
            <v>Actual:</v>
          </cell>
          <cell r="U1501">
            <v>179723</v>
          </cell>
          <cell r="V1501">
            <v>359111</v>
          </cell>
          <cell r="W1501">
            <v>531415</v>
          </cell>
          <cell r="X1501">
            <v>601912</v>
          </cell>
          <cell r="Y1501">
            <v>681884</v>
          </cell>
          <cell r="Z1501">
            <v>809981</v>
          </cell>
          <cell r="AA1501">
            <v>986466</v>
          </cell>
          <cell r="AB1501">
            <v>1105040</v>
          </cell>
          <cell r="AC1501">
            <v>1246774</v>
          </cell>
          <cell r="AD1501">
            <v>1325839</v>
          </cell>
          <cell r="AE1501">
            <v>1326877</v>
          </cell>
          <cell r="AF1501">
            <v>1594083</v>
          </cell>
        </row>
        <row r="1502">
          <cell r="A1502" t="str">
            <v>NORTH COASTAL REGIONVariance: Fav/(Unfav)</v>
          </cell>
          <cell r="D1502" t="str">
            <v>Variance: Fav/(Unfav)</v>
          </cell>
          <cell r="E1502">
            <v>-47593</v>
          </cell>
          <cell r="F1502">
            <v>-39478</v>
          </cell>
          <cell r="G1502">
            <v>-24613</v>
          </cell>
          <cell r="H1502">
            <v>110110</v>
          </cell>
          <cell r="I1502">
            <v>151648</v>
          </cell>
          <cell r="J1502">
            <v>140704</v>
          </cell>
          <cell r="K1502">
            <v>148483</v>
          </cell>
          <cell r="L1502">
            <v>140704</v>
          </cell>
          <cell r="M1502">
            <v>143866</v>
          </cell>
          <cell r="N1502">
            <v>155470</v>
          </cell>
          <cell r="O1502">
            <v>155470</v>
          </cell>
          <cell r="P1502">
            <v>155470</v>
          </cell>
          <cell r="Q1502">
            <v>1190243</v>
          </cell>
          <cell r="R1502" t="str">
            <v>Variance: Fav/(Unfav)</v>
          </cell>
          <cell r="S1502">
            <v>0</v>
          </cell>
          <cell r="T1502" t="str">
            <v>Variance: Fav/(Unfav)</v>
          </cell>
          <cell r="U1502">
            <v>-47593</v>
          </cell>
          <cell r="V1502">
            <v>-87071</v>
          </cell>
          <cell r="W1502">
            <v>-111684</v>
          </cell>
          <cell r="X1502">
            <v>-1574</v>
          </cell>
          <cell r="Y1502">
            <v>150074</v>
          </cell>
          <cell r="Z1502">
            <v>290778</v>
          </cell>
          <cell r="AA1502">
            <v>439261</v>
          </cell>
          <cell r="AB1502">
            <v>579965</v>
          </cell>
          <cell r="AC1502">
            <v>723831</v>
          </cell>
          <cell r="AD1502">
            <v>879301</v>
          </cell>
          <cell r="AE1502">
            <v>1034771</v>
          </cell>
          <cell r="AF1502">
            <v>1190241</v>
          </cell>
        </row>
        <row r="1503">
          <cell r="A1503" t="str">
            <v>NORTH COASTAL REGIONBudget:Overhead Replace/Repair</v>
          </cell>
          <cell r="B1503" t="str">
            <v>NORTH COASTAL REGION</v>
          </cell>
          <cell r="C1503" t="str">
            <v>Overhead Replace/Repair</v>
          </cell>
          <cell r="D1503" t="str">
            <v>Budget:</v>
          </cell>
          <cell r="E1503">
            <v>37190</v>
          </cell>
          <cell r="F1503">
            <v>37190</v>
          </cell>
          <cell r="G1503">
            <v>37190</v>
          </cell>
          <cell r="H1503">
            <v>37190</v>
          </cell>
          <cell r="I1503">
            <v>185949</v>
          </cell>
          <cell r="J1503">
            <v>278924</v>
          </cell>
          <cell r="K1503">
            <v>371899</v>
          </cell>
          <cell r="L1503">
            <v>464873</v>
          </cell>
          <cell r="M1503">
            <v>278924</v>
          </cell>
          <cell r="N1503">
            <v>37190</v>
          </cell>
          <cell r="O1503">
            <v>55784</v>
          </cell>
          <cell r="P1503">
            <v>37190</v>
          </cell>
          <cell r="Q1503">
            <v>1859493</v>
          </cell>
          <cell r="R1503" t="str">
            <v>Budget:</v>
          </cell>
          <cell r="S1503">
            <v>1859493</v>
          </cell>
          <cell r="T1503" t="str">
            <v>Budget:</v>
          </cell>
          <cell r="U1503">
            <v>37190</v>
          </cell>
          <cell r="V1503">
            <v>74380</v>
          </cell>
          <cell r="W1503">
            <v>111570</v>
          </cell>
          <cell r="X1503">
            <v>148760</v>
          </cell>
          <cell r="Y1503">
            <v>334709</v>
          </cell>
          <cell r="Z1503">
            <v>613633</v>
          </cell>
          <cell r="AA1503">
            <v>985532</v>
          </cell>
          <cell r="AB1503">
            <v>1450405</v>
          </cell>
          <cell r="AC1503">
            <v>1729329</v>
          </cell>
          <cell r="AD1503">
            <v>1766519</v>
          </cell>
          <cell r="AE1503">
            <v>1822303</v>
          </cell>
          <cell r="AF1503">
            <v>1859493</v>
          </cell>
        </row>
        <row r="1504">
          <cell r="A1504" t="str">
            <v>NORTH COASTAL REGIONActual:Overhead Replace/Repair</v>
          </cell>
          <cell r="D1504" t="str">
            <v>Actual:</v>
          </cell>
          <cell r="E1504">
            <v>157874</v>
          </cell>
          <cell r="F1504">
            <v>139163</v>
          </cell>
          <cell r="G1504">
            <v>139836</v>
          </cell>
          <cell r="H1504">
            <v>110135</v>
          </cell>
          <cell r="I1504">
            <v>171900</v>
          </cell>
          <cell r="J1504">
            <v>214788</v>
          </cell>
          <cell r="K1504">
            <v>274757</v>
          </cell>
          <cell r="L1504">
            <v>387603</v>
          </cell>
          <cell r="M1504">
            <v>168020</v>
          </cell>
          <cell r="N1504">
            <v>166336</v>
          </cell>
          <cell r="O1504">
            <v>160162</v>
          </cell>
          <cell r="P1504">
            <v>242015</v>
          </cell>
          <cell r="Q1504">
            <v>2332589</v>
          </cell>
          <cell r="R1504" t="str">
            <v>Projection:</v>
          </cell>
          <cell r="S1504">
            <v>1859493</v>
          </cell>
          <cell r="T1504" t="str">
            <v>Actual:</v>
          </cell>
          <cell r="U1504">
            <v>157874</v>
          </cell>
          <cell r="V1504">
            <v>297037</v>
          </cell>
          <cell r="W1504">
            <v>436873</v>
          </cell>
          <cell r="X1504">
            <v>547008</v>
          </cell>
          <cell r="Y1504">
            <v>718908</v>
          </cell>
          <cell r="Z1504">
            <v>933696</v>
          </cell>
          <cell r="AA1504">
            <v>1208453</v>
          </cell>
          <cell r="AB1504">
            <v>1596056</v>
          </cell>
          <cell r="AC1504">
            <v>1764076</v>
          </cell>
          <cell r="AD1504">
            <v>1930412</v>
          </cell>
          <cell r="AE1504">
            <v>2090574</v>
          </cell>
          <cell r="AF1504">
            <v>2332589</v>
          </cell>
        </row>
        <row r="1505">
          <cell r="A1505" t="str">
            <v>NORTH COASTAL REGIONVariance: Fav/(Unfav)</v>
          </cell>
          <cell r="D1505" t="str">
            <v>Variance: Fav/(Unfav)</v>
          </cell>
          <cell r="E1505">
            <v>-120684</v>
          </cell>
          <cell r="F1505">
            <v>-101973</v>
          </cell>
          <cell r="G1505">
            <v>-102646</v>
          </cell>
          <cell r="H1505">
            <v>-29613</v>
          </cell>
          <cell r="I1505">
            <v>185949</v>
          </cell>
          <cell r="J1505">
            <v>278924</v>
          </cell>
          <cell r="K1505">
            <v>371899</v>
          </cell>
          <cell r="L1505">
            <v>464873</v>
          </cell>
          <cell r="M1505">
            <v>278924</v>
          </cell>
          <cell r="N1505">
            <v>37190</v>
          </cell>
          <cell r="O1505">
            <v>55784</v>
          </cell>
          <cell r="P1505">
            <v>37190</v>
          </cell>
          <cell r="Q1505">
            <v>1355818</v>
          </cell>
          <cell r="R1505" t="str">
            <v>Variance: Fav/(Unfav)</v>
          </cell>
          <cell r="S1505">
            <v>0</v>
          </cell>
          <cell r="T1505" t="str">
            <v>Variance: Fav/(Unfav)</v>
          </cell>
          <cell r="U1505">
            <v>-120684</v>
          </cell>
          <cell r="V1505">
            <v>-222657</v>
          </cell>
          <cell r="W1505">
            <v>-325303</v>
          </cell>
          <cell r="X1505">
            <v>-354916</v>
          </cell>
          <cell r="Y1505">
            <v>-168967</v>
          </cell>
          <cell r="Z1505">
            <v>109957</v>
          </cell>
          <cell r="AA1505">
            <v>481856</v>
          </cell>
          <cell r="AB1505">
            <v>946729</v>
          </cell>
          <cell r="AC1505">
            <v>1225653</v>
          </cell>
          <cell r="AD1505">
            <v>1262843</v>
          </cell>
          <cell r="AE1505">
            <v>1318627</v>
          </cell>
          <cell r="AF1505">
            <v>1355817</v>
          </cell>
        </row>
        <row r="1506">
          <cell r="A1506" t="str">
            <v>NORTH COASTAL REGIONBudget:Underground Replace/Repair</v>
          </cell>
          <cell r="B1506" t="str">
            <v>NORTH COASTAL REGION</v>
          </cell>
          <cell r="C1506" t="str">
            <v>Underground Replace/Repair</v>
          </cell>
          <cell r="D1506" t="str">
            <v>Budget:</v>
          </cell>
          <cell r="E1506">
            <v>7207</v>
          </cell>
          <cell r="F1506">
            <v>7207</v>
          </cell>
          <cell r="G1506">
            <v>7207</v>
          </cell>
          <cell r="H1506">
            <v>7207</v>
          </cell>
          <cell r="I1506">
            <v>36032</v>
          </cell>
          <cell r="J1506">
            <v>54051</v>
          </cell>
          <cell r="K1506">
            <v>72066</v>
          </cell>
          <cell r="L1506">
            <v>90083</v>
          </cell>
          <cell r="M1506">
            <v>54051</v>
          </cell>
          <cell r="N1506">
            <v>7207</v>
          </cell>
          <cell r="O1506">
            <v>10810</v>
          </cell>
          <cell r="P1506">
            <v>7207</v>
          </cell>
          <cell r="Q1506">
            <v>360335</v>
          </cell>
          <cell r="R1506" t="str">
            <v>Budget:</v>
          </cell>
          <cell r="S1506">
            <v>360335</v>
          </cell>
          <cell r="T1506" t="str">
            <v>Budget:</v>
          </cell>
          <cell r="U1506">
            <v>7207</v>
          </cell>
          <cell r="V1506">
            <v>14414</v>
          </cell>
          <cell r="W1506">
            <v>21621</v>
          </cell>
          <cell r="X1506">
            <v>28828</v>
          </cell>
          <cell r="Y1506">
            <v>64860</v>
          </cell>
          <cell r="Z1506">
            <v>118911</v>
          </cell>
          <cell r="AA1506">
            <v>190977</v>
          </cell>
          <cell r="AB1506">
            <v>281060</v>
          </cell>
          <cell r="AC1506">
            <v>335111</v>
          </cell>
          <cell r="AD1506">
            <v>342318</v>
          </cell>
          <cell r="AE1506">
            <v>353128</v>
          </cell>
          <cell r="AF1506">
            <v>360335</v>
          </cell>
        </row>
        <row r="1507">
          <cell r="A1507" t="str">
            <v>NORTH COASTAL REGIONActual:Underground Replace/Repair</v>
          </cell>
          <cell r="D1507" t="str">
            <v>Actual:</v>
          </cell>
          <cell r="E1507">
            <v>140964</v>
          </cell>
          <cell r="F1507">
            <v>121353</v>
          </cell>
          <cell r="G1507">
            <v>98762</v>
          </cell>
          <cell r="H1507">
            <v>84714</v>
          </cell>
          <cell r="I1507">
            <v>108602</v>
          </cell>
          <cell r="J1507">
            <v>96638</v>
          </cell>
          <cell r="K1507">
            <v>153018</v>
          </cell>
          <cell r="L1507">
            <v>165822</v>
          </cell>
          <cell r="M1507">
            <v>134174</v>
          </cell>
          <cell r="N1507">
            <v>122659</v>
          </cell>
          <cell r="O1507">
            <v>86288</v>
          </cell>
          <cell r="P1507">
            <v>104807</v>
          </cell>
          <cell r="Q1507">
            <v>1417801</v>
          </cell>
          <cell r="R1507" t="str">
            <v>Projection:</v>
          </cell>
          <cell r="S1507">
            <v>360335</v>
          </cell>
          <cell r="T1507" t="str">
            <v>Actual:</v>
          </cell>
          <cell r="U1507">
            <v>140964</v>
          </cell>
          <cell r="V1507">
            <v>262317</v>
          </cell>
          <cell r="W1507">
            <v>361079</v>
          </cell>
          <cell r="X1507">
            <v>445793</v>
          </cell>
          <cell r="Y1507">
            <v>554395</v>
          </cell>
          <cell r="Z1507">
            <v>651033</v>
          </cell>
          <cell r="AA1507">
            <v>804051</v>
          </cell>
          <cell r="AB1507">
            <v>969873</v>
          </cell>
          <cell r="AC1507">
            <v>1104047</v>
          </cell>
          <cell r="AD1507">
            <v>1226706</v>
          </cell>
          <cell r="AE1507">
            <v>1312994</v>
          </cell>
          <cell r="AF1507">
            <v>1417801</v>
          </cell>
        </row>
        <row r="1508">
          <cell r="A1508" t="str">
            <v>NORTH COASTAL REGIONVariance: Fav/(Unfav)</v>
          </cell>
          <cell r="D1508" t="str">
            <v>Variance: Fav/(Unfav)</v>
          </cell>
          <cell r="E1508">
            <v>-133757</v>
          </cell>
          <cell r="F1508">
            <v>-114146</v>
          </cell>
          <cell r="G1508">
            <v>-91555</v>
          </cell>
          <cell r="H1508">
            <v>-9057</v>
          </cell>
          <cell r="I1508">
            <v>36032</v>
          </cell>
          <cell r="J1508">
            <v>54051</v>
          </cell>
          <cell r="K1508">
            <v>72066</v>
          </cell>
          <cell r="L1508">
            <v>90083</v>
          </cell>
          <cell r="M1508">
            <v>54051</v>
          </cell>
          <cell r="N1508">
            <v>7207</v>
          </cell>
          <cell r="O1508">
            <v>10810</v>
          </cell>
          <cell r="P1508">
            <v>7207</v>
          </cell>
          <cell r="Q1508">
            <v>-17008</v>
          </cell>
          <cell r="R1508" t="str">
            <v>Variance: Fav/(Unfav)</v>
          </cell>
          <cell r="S1508">
            <v>0</v>
          </cell>
          <cell r="T1508" t="str">
            <v>Variance: Fav/(Unfav)</v>
          </cell>
          <cell r="U1508">
            <v>-133757</v>
          </cell>
          <cell r="V1508">
            <v>-247903</v>
          </cell>
          <cell r="W1508">
            <v>-339458</v>
          </cell>
          <cell r="X1508">
            <v>-348515</v>
          </cell>
          <cell r="Y1508">
            <v>-312483</v>
          </cell>
          <cell r="Z1508">
            <v>-258432</v>
          </cell>
          <cell r="AA1508">
            <v>-186366</v>
          </cell>
          <cell r="AB1508">
            <v>-96283</v>
          </cell>
          <cell r="AC1508">
            <v>-42232</v>
          </cell>
          <cell r="AD1508">
            <v>-35025</v>
          </cell>
          <cell r="AE1508">
            <v>-24215</v>
          </cell>
          <cell r="AF1508">
            <v>-17008</v>
          </cell>
        </row>
        <row r="1509">
          <cell r="A1509" t="str">
            <v>NORTH COASTAL REGIONBudget:Streetlight Maintenance</v>
          </cell>
          <cell r="B1509" t="str">
            <v>NORTH COASTAL REGION</v>
          </cell>
          <cell r="C1509" t="str">
            <v>Streetlight Maintenance</v>
          </cell>
          <cell r="D1509" t="str">
            <v>Budget:</v>
          </cell>
          <cell r="E1509">
            <v>6908</v>
          </cell>
          <cell r="F1509">
            <v>6908</v>
          </cell>
          <cell r="G1509">
            <v>5373</v>
          </cell>
          <cell r="H1509">
            <v>5373</v>
          </cell>
          <cell r="I1509">
            <v>5373</v>
          </cell>
          <cell r="J1509">
            <v>3837</v>
          </cell>
          <cell r="K1509">
            <v>3837</v>
          </cell>
          <cell r="L1509">
            <v>3837</v>
          </cell>
          <cell r="M1509">
            <v>9210</v>
          </cell>
          <cell r="N1509">
            <v>9210</v>
          </cell>
          <cell r="O1509">
            <v>9210</v>
          </cell>
          <cell r="P1509">
            <v>7675</v>
          </cell>
          <cell r="Q1509">
            <v>76751</v>
          </cell>
          <cell r="R1509" t="str">
            <v>Budget:</v>
          </cell>
          <cell r="S1509">
            <v>76751</v>
          </cell>
          <cell r="T1509" t="str">
            <v>Budget:</v>
          </cell>
          <cell r="U1509">
            <v>6908</v>
          </cell>
          <cell r="V1509">
            <v>13816</v>
          </cell>
          <cell r="W1509">
            <v>19189</v>
          </cell>
          <cell r="X1509">
            <v>24562</v>
          </cell>
          <cell r="Y1509">
            <v>29935</v>
          </cell>
          <cell r="Z1509">
            <v>33772</v>
          </cell>
          <cell r="AA1509">
            <v>37609</v>
          </cell>
          <cell r="AB1509">
            <v>41446</v>
          </cell>
          <cell r="AC1509">
            <v>50656</v>
          </cell>
          <cell r="AD1509">
            <v>59866</v>
          </cell>
          <cell r="AE1509">
            <v>69076</v>
          </cell>
          <cell r="AF1509">
            <v>76751</v>
          </cell>
        </row>
        <row r="1510">
          <cell r="A1510" t="str">
            <v>NORTH COASTAL REGIONActual:Streetlight Maintenance</v>
          </cell>
          <cell r="D1510" t="str">
            <v>Actual:</v>
          </cell>
          <cell r="E1510">
            <v>23644</v>
          </cell>
          <cell r="F1510">
            <v>19314</v>
          </cell>
          <cell r="G1510">
            <v>18058</v>
          </cell>
          <cell r="H1510">
            <v>59404</v>
          </cell>
          <cell r="I1510">
            <v>28105</v>
          </cell>
          <cell r="J1510">
            <v>20425</v>
          </cell>
          <cell r="K1510">
            <v>20351</v>
          </cell>
          <cell r="L1510">
            <v>37243</v>
          </cell>
          <cell r="M1510">
            <v>21976</v>
          </cell>
          <cell r="N1510">
            <v>33157</v>
          </cell>
          <cell r="O1510">
            <v>24595</v>
          </cell>
          <cell r="P1510">
            <v>22084</v>
          </cell>
          <cell r="Q1510">
            <v>328356</v>
          </cell>
          <cell r="R1510" t="str">
            <v>Projection:</v>
          </cell>
          <cell r="S1510">
            <v>76751</v>
          </cell>
          <cell r="T1510" t="str">
            <v>Actual:</v>
          </cell>
          <cell r="U1510">
            <v>23644</v>
          </cell>
          <cell r="V1510">
            <v>42958</v>
          </cell>
          <cell r="W1510">
            <v>61016</v>
          </cell>
          <cell r="X1510">
            <v>120420</v>
          </cell>
          <cell r="Y1510">
            <v>148525</v>
          </cell>
          <cell r="Z1510">
            <v>168950</v>
          </cell>
          <cell r="AA1510">
            <v>189301</v>
          </cell>
          <cell r="AB1510">
            <v>226544</v>
          </cell>
          <cell r="AC1510">
            <v>248520</v>
          </cell>
          <cell r="AD1510">
            <v>281677</v>
          </cell>
          <cell r="AE1510">
            <v>306272</v>
          </cell>
          <cell r="AF1510">
            <v>328356</v>
          </cell>
        </row>
        <row r="1511">
          <cell r="A1511" t="str">
            <v>NORTH COASTAL REGIONVariance: Fav/(Unfav)</v>
          </cell>
          <cell r="D1511" t="str">
            <v>Variance: Fav/(Unfav)</v>
          </cell>
          <cell r="E1511">
            <v>-16736</v>
          </cell>
          <cell r="F1511">
            <v>-12406</v>
          </cell>
          <cell r="G1511">
            <v>-12685</v>
          </cell>
          <cell r="H1511">
            <v>5915</v>
          </cell>
          <cell r="I1511">
            <v>5373</v>
          </cell>
          <cell r="J1511">
            <v>3837</v>
          </cell>
          <cell r="K1511">
            <v>3837</v>
          </cell>
          <cell r="L1511">
            <v>3837</v>
          </cell>
          <cell r="M1511">
            <v>9210</v>
          </cell>
          <cell r="N1511">
            <v>9210</v>
          </cell>
          <cell r="O1511">
            <v>9210</v>
          </cell>
          <cell r="P1511">
            <v>7675</v>
          </cell>
          <cell r="Q1511">
            <v>16276</v>
          </cell>
          <cell r="R1511" t="str">
            <v>Variance: Fav/(Unfav)</v>
          </cell>
          <cell r="S1511">
            <v>0</v>
          </cell>
          <cell r="T1511" t="str">
            <v>Variance: Fav/(Unfav)</v>
          </cell>
          <cell r="U1511">
            <v>-16736</v>
          </cell>
          <cell r="V1511">
            <v>-29142</v>
          </cell>
          <cell r="W1511">
            <v>-41827</v>
          </cell>
          <cell r="X1511">
            <v>-35912</v>
          </cell>
          <cell r="Y1511">
            <v>-30539</v>
          </cell>
          <cell r="Z1511">
            <v>-26702</v>
          </cell>
          <cell r="AA1511">
            <v>-22865</v>
          </cell>
          <cell r="AB1511">
            <v>-19028</v>
          </cell>
          <cell r="AC1511">
            <v>-9818</v>
          </cell>
          <cell r="AD1511">
            <v>-608</v>
          </cell>
          <cell r="AE1511">
            <v>8602</v>
          </cell>
          <cell r="AF1511">
            <v>16277</v>
          </cell>
        </row>
        <row r="1512">
          <cell r="A1512" t="str">
            <v>NORTH COASTAL REGIONBudget:Other</v>
          </cell>
          <cell r="B1512" t="str">
            <v>NORTH COASTAL REGION</v>
          </cell>
          <cell r="C1512" t="str">
            <v>Other</v>
          </cell>
          <cell r="D1512" t="str">
            <v>Budget:</v>
          </cell>
          <cell r="E1512">
            <v>41809</v>
          </cell>
          <cell r="F1512">
            <v>41809</v>
          </cell>
          <cell r="G1512">
            <v>507181</v>
          </cell>
          <cell r="H1512">
            <v>38507</v>
          </cell>
          <cell r="I1512">
            <v>38507</v>
          </cell>
          <cell r="J1512">
            <v>34206</v>
          </cell>
          <cell r="K1512">
            <v>43943</v>
          </cell>
          <cell r="L1512">
            <v>34211</v>
          </cell>
          <cell r="M1512">
            <v>48542</v>
          </cell>
          <cell r="N1512">
            <v>49260</v>
          </cell>
          <cell r="O1512">
            <v>48901</v>
          </cell>
          <cell r="P1512">
            <v>54368</v>
          </cell>
          <cell r="Q1512">
            <v>981244</v>
          </cell>
          <cell r="R1512" t="str">
            <v>Budget:</v>
          </cell>
          <cell r="S1512">
            <v>981244</v>
          </cell>
          <cell r="T1512" t="str">
            <v>Budget:</v>
          </cell>
          <cell r="U1512">
            <v>41809</v>
          </cell>
          <cell r="V1512">
            <v>83618</v>
          </cell>
          <cell r="W1512">
            <v>590799</v>
          </cell>
          <cell r="X1512">
            <v>629306</v>
          </cell>
          <cell r="Y1512">
            <v>667813</v>
          </cell>
          <cell r="Z1512">
            <v>702019</v>
          </cell>
          <cell r="AA1512">
            <v>745962</v>
          </cell>
          <cell r="AB1512">
            <v>780173</v>
          </cell>
          <cell r="AC1512">
            <v>828715</v>
          </cell>
          <cell r="AD1512">
            <v>877975</v>
          </cell>
          <cell r="AE1512">
            <v>926876</v>
          </cell>
          <cell r="AF1512">
            <v>981244</v>
          </cell>
        </row>
        <row r="1513">
          <cell r="A1513" t="str">
            <v>NORTH COASTAL REGIONActual:Other</v>
          </cell>
          <cell r="D1513" t="str">
            <v>Actual:</v>
          </cell>
          <cell r="E1513">
            <v>101891</v>
          </cell>
          <cell r="F1513">
            <v>126873</v>
          </cell>
          <cell r="G1513">
            <v>927542</v>
          </cell>
          <cell r="H1513">
            <v>73992</v>
          </cell>
          <cell r="I1513">
            <v>213900</v>
          </cell>
          <cell r="J1513">
            <v>214401.5</v>
          </cell>
          <cell r="K1513">
            <v>148311</v>
          </cell>
          <cell r="L1513">
            <v>201284</v>
          </cell>
          <cell r="M1513">
            <v>243120</v>
          </cell>
          <cell r="N1513">
            <v>75819</v>
          </cell>
          <cell r="O1513">
            <v>44939</v>
          </cell>
          <cell r="P1513">
            <v>30727</v>
          </cell>
          <cell r="Q1513">
            <v>2402799.5</v>
          </cell>
          <cell r="R1513" t="str">
            <v>Projection:</v>
          </cell>
          <cell r="S1513">
            <v>981244</v>
          </cell>
          <cell r="T1513" t="str">
            <v>Actual:</v>
          </cell>
          <cell r="U1513">
            <v>101891</v>
          </cell>
          <cell r="V1513">
            <v>228764</v>
          </cell>
          <cell r="W1513">
            <v>1156306</v>
          </cell>
          <cell r="X1513">
            <v>1230298</v>
          </cell>
          <cell r="Y1513">
            <v>1444198</v>
          </cell>
          <cell r="Z1513">
            <v>1658599.5</v>
          </cell>
          <cell r="AA1513">
            <v>1806910.5</v>
          </cell>
          <cell r="AB1513">
            <v>2008194.5</v>
          </cell>
          <cell r="AC1513">
            <v>2251314.5</v>
          </cell>
          <cell r="AD1513">
            <v>2327133.5</v>
          </cell>
          <cell r="AE1513">
            <v>2372072.5</v>
          </cell>
          <cell r="AF1513">
            <v>2402799.5</v>
          </cell>
        </row>
        <row r="1514">
          <cell r="A1514" t="str">
            <v>NORTH COASTAL REGIONVariance: Fav/(Unfav)</v>
          </cell>
          <cell r="D1514" t="str">
            <v>Variance: Fav/(Unfav)</v>
          </cell>
          <cell r="E1514">
            <v>-60082</v>
          </cell>
          <cell r="F1514">
            <v>-85064</v>
          </cell>
          <cell r="G1514">
            <v>-420361</v>
          </cell>
          <cell r="H1514">
            <v>19060</v>
          </cell>
          <cell r="I1514">
            <v>38507</v>
          </cell>
          <cell r="J1514">
            <v>34206</v>
          </cell>
          <cell r="K1514">
            <v>43943</v>
          </cell>
          <cell r="L1514">
            <v>34211</v>
          </cell>
          <cell r="M1514">
            <v>48542</v>
          </cell>
          <cell r="N1514">
            <v>49260</v>
          </cell>
          <cell r="O1514">
            <v>48901</v>
          </cell>
          <cell r="P1514">
            <v>54368</v>
          </cell>
          <cell r="Q1514">
            <v>-194510</v>
          </cell>
          <cell r="R1514" t="str">
            <v>Variance: Fav/(Unfav)</v>
          </cell>
          <cell r="S1514">
            <v>0</v>
          </cell>
          <cell r="T1514" t="str">
            <v>Variance: Fav/(Unfav)</v>
          </cell>
          <cell r="U1514">
            <v>-60082</v>
          </cell>
          <cell r="V1514">
            <v>-145146</v>
          </cell>
          <cell r="W1514">
            <v>-565507</v>
          </cell>
          <cell r="X1514">
            <v>-546447</v>
          </cell>
          <cell r="Y1514">
            <v>-507940</v>
          </cell>
          <cell r="Z1514">
            <v>-473734</v>
          </cell>
          <cell r="AA1514">
            <v>-429791</v>
          </cell>
          <cell r="AB1514">
            <v>-395580</v>
          </cell>
          <cell r="AC1514">
            <v>-347038</v>
          </cell>
          <cell r="AD1514">
            <v>-297778</v>
          </cell>
          <cell r="AE1514">
            <v>-248877</v>
          </cell>
          <cell r="AF1514">
            <v>-194509</v>
          </cell>
        </row>
        <row r="1515">
          <cell r="A1515" t="str">
            <v>NORTH COASTAL REGIONBudget:Burdens - Payroll &amp; Materials</v>
          </cell>
          <cell r="B1515" t="str">
            <v>NORTH COASTAL REGION</v>
          </cell>
          <cell r="C1515" t="str">
            <v>Burdens - Payroll &amp; Materials</v>
          </cell>
          <cell r="D1515" t="str">
            <v>Budget:</v>
          </cell>
          <cell r="E1515">
            <v>236129</v>
          </cell>
          <cell r="F1515">
            <v>247184</v>
          </cell>
          <cell r="G1515">
            <v>257318</v>
          </cell>
          <cell r="H1515">
            <v>270198</v>
          </cell>
          <cell r="I1515">
            <v>321680</v>
          </cell>
          <cell r="J1515">
            <v>336390</v>
          </cell>
          <cell r="K1515">
            <v>405090</v>
          </cell>
          <cell r="L1515">
            <v>391955</v>
          </cell>
          <cell r="M1515">
            <v>340728</v>
          </cell>
          <cell r="N1515">
            <v>272513</v>
          </cell>
          <cell r="O1515">
            <v>278069</v>
          </cell>
          <cell r="P1515">
            <v>301524</v>
          </cell>
          <cell r="Q1515">
            <v>3658776</v>
          </cell>
          <cell r="R1515" t="str">
            <v>Budget:</v>
          </cell>
          <cell r="S1515">
            <v>3658776</v>
          </cell>
          <cell r="T1515" t="str">
            <v>Budget:</v>
          </cell>
          <cell r="U1515">
            <v>236129</v>
          </cell>
          <cell r="V1515">
            <v>483313</v>
          </cell>
          <cell r="W1515">
            <v>740631</v>
          </cell>
          <cell r="X1515">
            <v>1010829</v>
          </cell>
          <cell r="Y1515">
            <v>1332509</v>
          </cell>
          <cell r="Z1515">
            <v>1668899</v>
          </cell>
          <cell r="AA1515">
            <v>2073989</v>
          </cell>
          <cell r="AB1515">
            <v>2465944</v>
          </cell>
          <cell r="AC1515">
            <v>2806672</v>
          </cell>
          <cell r="AD1515">
            <v>3079185</v>
          </cell>
          <cell r="AE1515">
            <v>3357254</v>
          </cell>
          <cell r="AF1515">
            <v>3658778</v>
          </cell>
        </row>
        <row r="1516">
          <cell r="A1516" t="str">
            <v>NORTH COASTAL REGIONActual:Burdens - Payroll &amp; Materials</v>
          </cell>
          <cell r="D1516" t="str">
            <v>Actual:</v>
          </cell>
          <cell r="E1516">
            <v>311704</v>
          </cell>
          <cell r="F1516">
            <v>322221</v>
          </cell>
          <cell r="G1516">
            <v>348430</v>
          </cell>
          <cell r="H1516">
            <v>224428</v>
          </cell>
          <cell r="I1516">
            <v>279760</v>
          </cell>
          <cell r="J1516">
            <v>291489</v>
          </cell>
          <cell r="K1516">
            <v>311680</v>
          </cell>
          <cell r="L1516">
            <v>408172</v>
          </cell>
          <cell r="M1516">
            <v>282932</v>
          </cell>
          <cell r="N1516">
            <v>268572</v>
          </cell>
          <cell r="O1516">
            <v>220834</v>
          </cell>
          <cell r="P1516">
            <v>324182</v>
          </cell>
          <cell r="Q1516">
            <v>3594404</v>
          </cell>
          <cell r="R1516" t="str">
            <v>Projection:</v>
          </cell>
          <cell r="S1516">
            <v>3451327</v>
          </cell>
          <cell r="T1516" t="str">
            <v>Actual:</v>
          </cell>
          <cell r="U1516">
            <v>311704</v>
          </cell>
          <cell r="V1516">
            <v>633925</v>
          </cell>
          <cell r="W1516">
            <v>982355</v>
          </cell>
          <cell r="X1516">
            <v>1206783</v>
          </cell>
          <cell r="Y1516">
            <v>1486543</v>
          </cell>
          <cell r="Z1516">
            <v>1778032</v>
          </cell>
          <cell r="AA1516">
            <v>2089712</v>
          </cell>
          <cell r="AB1516">
            <v>2497884</v>
          </cell>
          <cell r="AC1516">
            <v>2780816</v>
          </cell>
          <cell r="AD1516">
            <v>3049388</v>
          </cell>
          <cell r="AE1516">
            <v>3270222</v>
          </cell>
          <cell r="AF1516">
            <v>3594404</v>
          </cell>
        </row>
        <row r="1517">
          <cell r="A1517" t="str">
            <v>NORTH COASTAL REGIONVariance: Fav/(Unfav)</v>
          </cell>
          <cell r="D1517" t="str">
            <v>Variance: Fav/(Unfav)</v>
          </cell>
          <cell r="E1517">
            <v>-75575</v>
          </cell>
          <cell r="F1517">
            <v>-75037</v>
          </cell>
          <cell r="G1517">
            <v>-91112</v>
          </cell>
          <cell r="H1517">
            <v>115136</v>
          </cell>
          <cell r="I1517">
            <v>321680</v>
          </cell>
          <cell r="J1517">
            <v>336390</v>
          </cell>
          <cell r="K1517">
            <v>405090</v>
          </cell>
          <cell r="L1517">
            <v>391955</v>
          </cell>
          <cell r="M1517">
            <v>340728</v>
          </cell>
          <cell r="N1517">
            <v>272513</v>
          </cell>
          <cell r="O1517">
            <v>278069</v>
          </cell>
          <cell r="P1517">
            <v>301524</v>
          </cell>
          <cell r="Q1517">
            <v>2521361</v>
          </cell>
          <cell r="R1517" t="str">
            <v>Variance: Fav/(Unfav)</v>
          </cell>
          <cell r="S1517">
            <v>207449</v>
          </cell>
          <cell r="T1517" t="str">
            <v>Variance: Fav/(Unfav)</v>
          </cell>
          <cell r="U1517">
            <v>-75575</v>
          </cell>
          <cell r="V1517">
            <v>-150612</v>
          </cell>
          <cell r="W1517">
            <v>-241724</v>
          </cell>
          <cell r="X1517">
            <v>-126588</v>
          </cell>
          <cell r="Y1517">
            <v>195092</v>
          </cell>
          <cell r="Z1517">
            <v>531482</v>
          </cell>
          <cell r="AA1517">
            <v>936572</v>
          </cell>
          <cell r="AB1517">
            <v>1328527</v>
          </cell>
          <cell r="AC1517">
            <v>1669255</v>
          </cell>
          <cell r="AD1517">
            <v>1941768</v>
          </cell>
          <cell r="AE1517">
            <v>2219837</v>
          </cell>
          <cell r="AF1517">
            <v>2521361</v>
          </cell>
        </row>
        <row r="1518">
          <cell r="A1518" t="str">
            <v>NORTH COASTAL REGIONBudget:Indirects</v>
          </cell>
          <cell r="B1518" t="str">
            <v>NORTH COASTAL REGION</v>
          </cell>
          <cell r="C1518" t="str">
            <v>Indirects</v>
          </cell>
          <cell r="D1518" t="str">
            <v>Budget:</v>
          </cell>
          <cell r="E1518">
            <v>116310</v>
          </cell>
          <cell r="F1518">
            <v>117362</v>
          </cell>
          <cell r="G1518">
            <v>156306</v>
          </cell>
          <cell r="H1518">
            <v>119197</v>
          </cell>
          <cell r="I1518">
            <v>117853</v>
          </cell>
          <cell r="J1518">
            <v>115820</v>
          </cell>
          <cell r="K1518">
            <v>166445</v>
          </cell>
          <cell r="L1518">
            <v>111297</v>
          </cell>
          <cell r="M1518">
            <v>113301</v>
          </cell>
          <cell r="N1518">
            <v>122086</v>
          </cell>
          <cell r="O1518">
            <v>115518</v>
          </cell>
          <cell r="P1518">
            <v>169701</v>
          </cell>
          <cell r="Q1518">
            <v>1541197</v>
          </cell>
          <cell r="R1518" t="str">
            <v>Budget:</v>
          </cell>
          <cell r="S1518">
            <v>1541197</v>
          </cell>
          <cell r="T1518" t="str">
            <v>Budget:</v>
          </cell>
          <cell r="U1518">
            <v>116310</v>
          </cell>
          <cell r="V1518">
            <v>233672</v>
          </cell>
          <cell r="W1518">
            <v>389978</v>
          </cell>
          <cell r="X1518">
            <v>509175</v>
          </cell>
          <cell r="Y1518">
            <v>627028</v>
          </cell>
          <cell r="Z1518">
            <v>742848</v>
          </cell>
          <cell r="AA1518">
            <v>909293</v>
          </cell>
          <cell r="AB1518">
            <v>1020590</v>
          </cell>
          <cell r="AC1518">
            <v>1133891</v>
          </cell>
          <cell r="AD1518">
            <v>1255977</v>
          </cell>
          <cell r="AE1518">
            <v>1371495</v>
          </cell>
          <cell r="AF1518">
            <v>1541196</v>
          </cell>
        </row>
        <row r="1519">
          <cell r="A1519" t="str">
            <v>NORTH COASTAL REGIONActual:Indirects</v>
          </cell>
          <cell r="D1519" t="str">
            <v>Actual:</v>
          </cell>
          <cell r="E1519">
            <v>68439</v>
          </cell>
          <cell r="F1519">
            <v>102146</v>
          </cell>
          <cell r="G1519">
            <v>1782</v>
          </cell>
          <cell r="H1519">
            <v>139204</v>
          </cell>
          <cell r="I1519">
            <v>180917.5</v>
          </cell>
          <cell r="J1519">
            <v>384652</v>
          </cell>
          <cell r="K1519">
            <v>310458</v>
          </cell>
          <cell r="L1519">
            <v>269284.5</v>
          </cell>
          <cell r="M1519">
            <v>178518.5</v>
          </cell>
          <cell r="N1519">
            <v>115974.5</v>
          </cell>
          <cell r="O1519">
            <v>200834</v>
          </cell>
          <cell r="P1519">
            <v>225788</v>
          </cell>
          <cell r="Q1519">
            <v>2177998</v>
          </cell>
          <cell r="R1519" t="str">
            <v>Projection:</v>
          </cell>
          <cell r="S1519">
            <v>1537010</v>
          </cell>
          <cell r="T1519" t="str">
            <v>Actual:</v>
          </cell>
          <cell r="U1519">
            <v>68439</v>
          </cell>
          <cell r="V1519">
            <v>170585</v>
          </cell>
          <cell r="W1519">
            <v>172367</v>
          </cell>
          <cell r="X1519">
            <v>311571</v>
          </cell>
          <cell r="Y1519">
            <v>492488.5</v>
          </cell>
          <cell r="Z1519">
            <v>877140.5</v>
          </cell>
          <cell r="AA1519">
            <v>1187598.5</v>
          </cell>
          <cell r="AB1519">
            <v>1456883</v>
          </cell>
          <cell r="AC1519">
            <v>1635401.5</v>
          </cell>
          <cell r="AD1519">
            <v>1751376</v>
          </cell>
          <cell r="AE1519">
            <v>1952210</v>
          </cell>
          <cell r="AF1519">
            <v>2177998</v>
          </cell>
        </row>
        <row r="1520">
          <cell r="A1520" t="str">
            <v>NORTH COASTAL REGIONVariance: Fav/(Unfav)</v>
          </cell>
          <cell r="D1520" t="str">
            <v>Variance: Fav/(Unfav)</v>
          </cell>
          <cell r="E1520">
            <v>47872</v>
          </cell>
          <cell r="F1520">
            <v>15216</v>
          </cell>
          <cell r="G1520">
            <v>154523</v>
          </cell>
          <cell r="H1520">
            <v>79619</v>
          </cell>
          <cell r="I1520">
            <v>117853</v>
          </cell>
          <cell r="J1520">
            <v>115820</v>
          </cell>
          <cell r="K1520">
            <v>166445</v>
          </cell>
          <cell r="L1520">
            <v>111297</v>
          </cell>
          <cell r="M1520">
            <v>113301</v>
          </cell>
          <cell r="N1520">
            <v>122086</v>
          </cell>
          <cell r="O1520">
            <v>115518</v>
          </cell>
          <cell r="P1520">
            <v>169701</v>
          </cell>
          <cell r="Q1520">
            <v>1329250</v>
          </cell>
          <cell r="R1520" t="str">
            <v>Variance: Fav/(Unfav)</v>
          </cell>
          <cell r="S1520">
            <v>4187</v>
          </cell>
          <cell r="T1520" t="str">
            <v>Variance: Fav/(Unfav)</v>
          </cell>
          <cell r="U1520">
            <v>47872</v>
          </cell>
          <cell r="V1520">
            <v>63088</v>
          </cell>
          <cell r="W1520">
            <v>217611</v>
          </cell>
          <cell r="X1520">
            <v>297230</v>
          </cell>
          <cell r="Y1520">
            <v>415083</v>
          </cell>
          <cell r="Z1520">
            <v>530903</v>
          </cell>
          <cell r="AA1520">
            <v>697348</v>
          </cell>
          <cell r="AB1520">
            <v>808645</v>
          </cell>
          <cell r="AC1520">
            <v>921946</v>
          </cell>
          <cell r="AD1520">
            <v>1044032</v>
          </cell>
          <cell r="AE1520">
            <v>1159550</v>
          </cell>
          <cell r="AF1520">
            <v>1329251</v>
          </cell>
        </row>
        <row r="1521">
          <cell r="A1521" t="str">
            <v>Budget:</v>
          </cell>
          <cell r="D1521" t="str">
            <v>Budget:</v>
          </cell>
          <cell r="E1521">
            <v>1036455</v>
          </cell>
          <cell r="F1521">
            <v>1085182</v>
          </cell>
          <cell r="G1521">
            <v>1634726</v>
          </cell>
          <cell r="H1521">
            <v>1178441</v>
          </cell>
          <cell r="I1521">
            <v>1403674</v>
          </cell>
          <cell r="J1521">
            <v>1474229</v>
          </cell>
          <cell r="K1521">
            <v>1750895</v>
          </cell>
          <cell r="L1521">
            <v>1747257</v>
          </cell>
          <cell r="M1521">
            <v>1506419</v>
          </cell>
          <cell r="N1521">
            <v>1198234</v>
          </cell>
          <cell r="O1521">
            <v>1219061</v>
          </cell>
          <cell r="P1521">
            <v>1278434</v>
          </cell>
          <cell r="Q1521">
            <v>16513007</v>
          </cell>
          <cell r="S1521">
            <v>16513007</v>
          </cell>
          <cell r="T1521" t="str">
            <v>Budget:</v>
          </cell>
          <cell r="U1521">
            <v>1036455</v>
          </cell>
          <cell r="V1521">
            <v>2121637</v>
          </cell>
          <cell r="W1521">
            <v>3756363</v>
          </cell>
          <cell r="X1521">
            <v>4934804</v>
          </cell>
          <cell r="Y1521">
            <v>6338478</v>
          </cell>
          <cell r="Z1521">
            <v>7812707</v>
          </cell>
          <cell r="AA1521">
            <v>9563602</v>
          </cell>
          <cell r="AB1521">
            <v>11310859</v>
          </cell>
          <cell r="AC1521">
            <v>12817278</v>
          </cell>
          <cell r="AD1521">
            <v>14015512</v>
          </cell>
          <cell r="AE1521">
            <v>15234573</v>
          </cell>
          <cell r="AF1521">
            <v>16513007</v>
          </cell>
        </row>
        <row r="1522">
          <cell r="A1522" t="str">
            <v>Actual:</v>
          </cell>
          <cell r="D1522" t="str">
            <v>Actual:</v>
          </cell>
          <cell r="E1522">
            <v>1218504</v>
          </cell>
          <cell r="F1522">
            <v>1193315</v>
          </cell>
          <cell r="G1522">
            <v>2606229</v>
          </cell>
          <cell r="H1522">
            <v>229115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5247164</v>
          </cell>
          <cell r="T1522" t="str">
            <v>Actual:</v>
          </cell>
          <cell r="U1522">
            <v>1218504</v>
          </cell>
          <cell r="V1522">
            <v>2411819</v>
          </cell>
          <cell r="W1522">
            <v>5018048</v>
          </cell>
          <cell r="X1522">
            <v>5247163</v>
          </cell>
          <cell r="Y1522">
            <v>5247163</v>
          </cell>
          <cell r="Z1522">
            <v>5247163</v>
          </cell>
          <cell r="AA1522">
            <v>5247163</v>
          </cell>
          <cell r="AB1522">
            <v>5247163</v>
          </cell>
          <cell r="AC1522">
            <v>5247163</v>
          </cell>
          <cell r="AD1522">
            <v>5247163</v>
          </cell>
          <cell r="AE1522">
            <v>5247163</v>
          </cell>
          <cell r="AF1522">
            <v>5247163</v>
          </cell>
        </row>
        <row r="1523">
          <cell r="A1523" t="str">
            <v>Variance: Fav/(Unfav)</v>
          </cell>
          <cell r="D1523" t="str">
            <v>Variance: Fav/(Unfav)</v>
          </cell>
          <cell r="E1523">
            <v>-182049</v>
          </cell>
          <cell r="F1523">
            <v>-108133</v>
          </cell>
          <cell r="G1523">
            <v>-971503</v>
          </cell>
          <cell r="H1523">
            <v>949326</v>
          </cell>
          <cell r="I1523">
            <v>1403674</v>
          </cell>
          <cell r="J1523">
            <v>1474229</v>
          </cell>
          <cell r="K1523">
            <v>1750895</v>
          </cell>
          <cell r="L1523">
            <v>1747257</v>
          </cell>
          <cell r="M1523">
            <v>1506419</v>
          </cell>
          <cell r="N1523">
            <v>1198234</v>
          </cell>
          <cell r="O1523">
            <v>1219061</v>
          </cell>
          <cell r="P1523">
            <v>1278434</v>
          </cell>
          <cell r="Q1523">
            <v>11265843</v>
          </cell>
          <cell r="S1523" t="str">
            <v xml:space="preserve"> </v>
          </cell>
          <cell r="T1523" t="str">
            <v>Variance: Fav/(Unfav)</v>
          </cell>
          <cell r="U1523">
            <v>-182049</v>
          </cell>
          <cell r="V1523">
            <v>-290182</v>
          </cell>
          <cell r="W1523">
            <v>-1261685</v>
          </cell>
          <cell r="X1523">
            <v>-312359</v>
          </cell>
          <cell r="Y1523">
            <v>1091315</v>
          </cell>
          <cell r="Z1523">
            <v>2565544</v>
          </cell>
          <cell r="AA1523">
            <v>4316439</v>
          </cell>
          <cell r="AB1523">
            <v>6063696</v>
          </cell>
          <cell r="AC1523">
            <v>7570115</v>
          </cell>
          <cell r="AD1523">
            <v>8768349</v>
          </cell>
          <cell r="AE1523">
            <v>9987410</v>
          </cell>
          <cell r="AF1523">
            <v>11265844</v>
          </cell>
        </row>
        <row r="1524"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 t="str">
            <v>SOUTH CENTRAL REGIONBudget:New Service Construction</v>
          </cell>
          <cell r="B1525" t="str">
            <v>SOUTH CENTRAL REGION</v>
          </cell>
          <cell r="C1525" t="str">
            <v>New Service Construction</v>
          </cell>
          <cell r="D1525" t="str">
            <v>Budget:</v>
          </cell>
          <cell r="E1525">
            <v>886393</v>
          </cell>
          <cell r="F1525">
            <v>944908</v>
          </cell>
          <cell r="G1525">
            <v>1065857</v>
          </cell>
          <cell r="H1525">
            <v>982710</v>
          </cell>
          <cell r="I1525">
            <v>875707</v>
          </cell>
          <cell r="J1525">
            <v>872338</v>
          </cell>
          <cell r="K1525">
            <v>1004705</v>
          </cell>
          <cell r="L1525">
            <v>1011962</v>
          </cell>
          <cell r="M1525">
            <v>886393</v>
          </cell>
          <cell r="N1525">
            <v>882092</v>
          </cell>
          <cell r="O1525">
            <v>811732</v>
          </cell>
          <cell r="P1525">
            <v>793051</v>
          </cell>
          <cell r="Q1525">
            <v>11017851</v>
          </cell>
          <cell r="R1525" t="str">
            <v>Budget:</v>
          </cell>
          <cell r="S1525">
            <v>11017851</v>
          </cell>
          <cell r="U1525">
            <v>886393</v>
          </cell>
          <cell r="V1525">
            <v>1831301</v>
          </cell>
          <cell r="W1525">
            <v>2897158</v>
          </cell>
          <cell r="X1525">
            <v>3879868</v>
          </cell>
          <cell r="Y1525">
            <v>4755575</v>
          </cell>
          <cell r="Z1525">
            <v>5627913</v>
          </cell>
          <cell r="AA1525">
            <v>6632618</v>
          </cell>
          <cell r="AB1525">
            <v>7644580</v>
          </cell>
          <cell r="AC1525">
            <v>8530973</v>
          </cell>
          <cell r="AD1525">
            <v>9413065</v>
          </cell>
          <cell r="AE1525">
            <v>10224797</v>
          </cell>
          <cell r="AF1525">
            <v>11017848</v>
          </cell>
        </row>
        <row r="1526">
          <cell r="A1526" t="str">
            <v>SOUTH CENTRAL REGIONActual:New Service Construction</v>
          </cell>
          <cell r="D1526" t="str">
            <v>Actual:</v>
          </cell>
          <cell r="E1526">
            <v>413361</v>
          </cell>
          <cell r="F1526">
            <v>595945</v>
          </cell>
          <cell r="G1526">
            <v>1472970</v>
          </cell>
          <cell r="H1526">
            <v>1390303</v>
          </cell>
          <cell r="I1526">
            <v>786197</v>
          </cell>
          <cell r="J1526">
            <v>895123</v>
          </cell>
          <cell r="K1526">
            <v>1130827</v>
          </cell>
          <cell r="L1526">
            <v>1015765</v>
          </cell>
          <cell r="M1526">
            <v>1081743</v>
          </cell>
          <cell r="N1526">
            <v>851491</v>
          </cell>
          <cell r="O1526">
            <v>592051</v>
          </cell>
          <cell r="P1526">
            <v>525293</v>
          </cell>
          <cell r="Q1526">
            <v>10751069</v>
          </cell>
          <cell r="R1526" t="str">
            <v>Projection:</v>
          </cell>
          <cell r="S1526">
            <v>11017851</v>
          </cell>
          <cell r="U1526">
            <v>413361</v>
          </cell>
          <cell r="V1526">
            <v>1009306</v>
          </cell>
          <cell r="W1526">
            <v>2482276</v>
          </cell>
          <cell r="X1526">
            <v>3872579</v>
          </cell>
          <cell r="Y1526">
            <v>4658776</v>
          </cell>
          <cell r="Z1526">
            <v>5553899</v>
          </cell>
          <cell r="AA1526">
            <v>6684726</v>
          </cell>
          <cell r="AB1526">
            <v>7700491</v>
          </cell>
          <cell r="AC1526">
            <v>8782234</v>
          </cell>
          <cell r="AD1526">
            <v>9633725</v>
          </cell>
          <cell r="AE1526">
            <v>10225776</v>
          </cell>
          <cell r="AF1526">
            <v>10751069</v>
          </cell>
        </row>
        <row r="1527">
          <cell r="A1527" t="str">
            <v>SOUTH CENTRAL REGIONVariance: Fav/(Unfav)</v>
          </cell>
          <cell r="D1527" t="str">
            <v>Variance: Fav/(Unfav)</v>
          </cell>
          <cell r="E1527">
            <v>473032</v>
          </cell>
          <cell r="F1527">
            <v>348964</v>
          </cell>
          <cell r="G1527">
            <v>-407113</v>
          </cell>
          <cell r="H1527">
            <v>1796831</v>
          </cell>
          <cell r="I1527">
            <v>875707</v>
          </cell>
          <cell r="J1527">
            <v>872338</v>
          </cell>
          <cell r="K1527">
            <v>1004705</v>
          </cell>
          <cell r="L1527">
            <v>1011962</v>
          </cell>
          <cell r="M1527">
            <v>886393</v>
          </cell>
          <cell r="N1527">
            <v>882092</v>
          </cell>
          <cell r="O1527">
            <v>811732</v>
          </cell>
          <cell r="P1527">
            <v>793051</v>
          </cell>
          <cell r="Q1527">
            <v>9349695</v>
          </cell>
          <cell r="R1527" t="str">
            <v>Variance: Fav/(Unfav)</v>
          </cell>
          <cell r="S1527">
            <v>0</v>
          </cell>
          <cell r="U1527">
            <v>473032</v>
          </cell>
          <cell r="V1527">
            <v>821996</v>
          </cell>
          <cell r="W1527">
            <v>414883</v>
          </cell>
          <cell r="X1527">
            <v>2211714</v>
          </cell>
          <cell r="Y1527">
            <v>3087421</v>
          </cell>
          <cell r="Z1527">
            <v>3959759</v>
          </cell>
          <cell r="AA1527">
            <v>4964464</v>
          </cell>
          <cell r="AB1527">
            <v>5976426</v>
          </cell>
          <cell r="AC1527">
            <v>6862819</v>
          </cell>
          <cell r="AD1527">
            <v>7744911</v>
          </cell>
          <cell r="AE1527">
            <v>8556643</v>
          </cell>
          <cell r="AF1527">
            <v>9349694</v>
          </cell>
        </row>
        <row r="1528">
          <cell r="A1528" t="str">
            <v>SOUTH CENTRAL REGIONBudget:Streetlight Construction</v>
          </cell>
          <cell r="B1528" t="str">
            <v>SOUTH CENTRAL REGION</v>
          </cell>
          <cell r="C1528" t="str">
            <v>Streetlight Construction</v>
          </cell>
          <cell r="D1528" t="str">
            <v>Budget:</v>
          </cell>
          <cell r="E1528">
            <v>656115</v>
          </cell>
          <cell r="F1528">
            <v>656289</v>
          </cell>
          <cell r="G1528">
            <v>631633</v>
          </cell>
          <cell r="H1528">
            <v>605689</v>
          </cell>
          <cell r="I1528">
            <v>605518</v>
          </cell>
          <cell r="J1528">
            <v>605689</v>
          </cell>
          <cell r="K1528">
            <v>621276</v>
          </cell>
          <cell r="L1528">
            <v>605344</v>
          </cell>
          <cell r="M1528">
            <v>605170</v>
          </cell>
          <cell r="N1528">
            <v>605170</v>
          </cell>
          <cell r="O1528">
            <v>545463</v>
          </cell>
          <cell r="P1528">
            <v>580465</v>
          </cell>
          <cell r="Q1528">
            <v>7323822</v>
          </cell>
          <cell r="R1528" t="str">
            <v>Budget:</v>
          </cell>
          <cell r="S1528">
            <v>7323822</v>
          </cell>
          <cell r="T1528" t="str">
            <v>Budget:</v>
          </cell>
          <cell r="U1528">
            <v>656115</v>
          </cell>
          <cell r="V1528">
            <v>1312404</v>
          </cell>
          <cell r="W1528">
            <v>1944037</v>
          </cell>
          <cell r="X1528">
            <v>2549726</v>
          </cell>
          <cell r="Y1528">
            <v>3155244</v>
          </cell>
          <cell r="Z1528">
            <v>3760933</v>
          </cell>
          <cell r="AA1528">
            <v>4382209</v>
          </cell>
          <cell r="AB1528">
            <v>4987553</v>
          </cell>
          <cell r="AC1528">
            <v>5592723</v>
          </cell>
          <cell r="AD1528">
            <v>6197893</v>
          </cell>
          <cell r="AE1528">
            <v>6743356</v>
          </cell>
          <cell r="AF1528">
            <v>7323821</v>
          </cell>
        </row>
        <row r="1529">
          <cell r="A1529" t="str">
            <v>SOUTH CENTRAL REGIONActual:Streetlight Construction</v>
          </cell>
          <cell r="D1529" t="str">
            <v>Actual:</v>
          </cell>
          <cell r="E1529">
            <v>490405</v>
          </cell>
          <cell r="F1529">
            <v>656706</v>
          </cell>
          <cell r="G1529">
            <v>321409</v>
          </cell>
          <cell r="H1529">
            <v>553072</v>
          </cell>
          <cell r="I1529">
            <v>65650</v>
          </cell>
          <cell r="J1529">
            <v>452965</v>
          </cell>
          <cell r="K1529">
            <v>573596</v>
          </cell>
          <cell r="L1529">
            <v>444928</v>
          </cell>
          <cell r="M1529">
            <v>573869</v>
          </cell>
          <cell r="N1529">
            <v>343277</v>
          </cell>
          <cell r="O1529">
            <v>733005</v>
          </cell>
          <cell r="P1529">
            <v>629353</v>
          </cell>
          <cell r="Q1529">
            <v>5838235</v>
          </cell>
          <cell r="R1529" t="str">
            <v>Projection:</v>
          </cell>
          <cell r="S1529">
            <v>7323822</v>
          </cell>
          <cell r="T1529" t="str">
            <v>Actual:</v>
          </cell>
          <cell r="U1529">
            <v>490405</v>
          </cell>
          <cell r="V1529">
            <v>1147111</v>
          </cell>
          <cell r="W1529">
            <v>1468520</v>
          </cell>
          <cell r="X1529">
            <v>2021592</v>
          </cell>
          <cell r="Y1529">
            <v>2087242</v>
          </cell>
          <cell r="Z1529">
            <v>2540207</v>
          </cell>
          <cell r="AA1529">
            <v>3113803</v>
          </cell>
          <cell r="AB1529">
            <v>3558731</v>
          </cell>
          <cell r="AC1529">
            <v>4132600</v>
          </cell>
          <cell r="AD1529">
            <v>4475877</v>
          </cell>
          <cell r="AE1529">
            <v>5208882</v>
          </cell>
          <cell r="AF1529">
            <v>5838235</v>
          </cell>
        </row>
        <row r="1530">
          <cell r="A1530" t="str">
            <v>SOUTH CENTRAL REGIONVariance: Fav/(Unfav)</v>
          </cell>
          <cell r="D1530" t="str">
            <v>Variance: Fav/(Unfav)</v>
          </cell>
          <cell r="E1530">
            <v>165709</v>
          </cell>
          <cell r="F1530">
            <v>-417</v>
          </cell>
          <cell r="G1530">
            <v>310225</v>
          </cell>
          <cell r="H1530">
            <v>842223</v>
          </cell>
          <cell r="I1530">
            <v>605518</v>
          </cell>
          <cell r="J1530">
            <v>605689</v>
          </cell>
          <cell r="K1530">
            <v>621276</v>
          </cell>
          <cell r="L1530">
            <v>605344</v>
          </cell>
          <cell r="M1530">
            <v>605170</v>
          </cell>
          <cell r="N1530">
            <v>605170</v>
          </cell>
          <cell r="O1530">
            <v>545463</v>
          </cell>
          <cell r="P1530">
            <v>580465</v>
          </cell>
          <cell r="Q1530">
            <v>6091836</v>
          </cell>
          <cell r="R1530" t="str">
            <v>Variance: Fav/(Unfav)</v>
          </cell>
          <cell r="S1530">
            <v>0</v>
          </cell>
          <cell r="T1530" t="str">
            <v>Variance: Fav/(Unfav)</v>
          </cell>
          <cell r="U1530">
            <v>165709</v>
          </cell>
          <cell r="V1530">
            <v>165292</v>
          </cell>
          <cell r="W1530">
            <v>475517</v>
          </cell>
          <cell r="X1530">
            <v>1317740</v>
          </cell>
          <cell r="Y1530">
            <v>1923258</v>
          </cell>
          <cell r="Z1530">
            <v>2528947</v>
          </cell>
          <cell r="AA1530">
            <v>3150223</v>
          </cell>
          <cell r="AB1530">
            <v>3755567</v>
          </cell>
          <cell r="AC1530">
            <v>4360737</v>
          </cell>
          <cell r="AD1530">
            <v>4965907</v>
          </cell>
          <cell r="AE1530">
            <v>5511370</v>
          </cell>
          <cell r="AF1530">
            <v>6091835</v>
          </cell>
        </row>
        <row r="1531">
          <cell r="A1531" t="str">
            <v>SOUTH CENTRAL REGIONBudget:Overhead Replace/Repair</v>
          </cell>
          <cell r="B1531" t="str">
            <v>SOUTH CENTRAL REGION</v>
          </cell>
          <cell r="C1531" t="str">
            <v>Overhead Replace/Repair</v>
          </cell>
          <cell r="D1531" t="str">
            <v>Budget:</v>
          </cell>
          <cell r="E1531">
            <v>239322</v>
          </cell>
          <cell r="F1531">
            <v>232251</v>
          </cell>
          <cell r="G1531">
            <v>215570</v>
          </cell>
          <cell r="H1531">
            <v>246843</v>
          </cell>
          <cell r="I1531">
            <v>251890</v>
          </cell>
          <cell r="J1531">
            <v>279509</v>
          </cell>
          <cell r="K1531">
            <v>318502</v>
          </cell>
          <cell r="L1531">
            <v>322994</v>
          </cell>
          <cell r="M1531">
            <v>268065</v>
          </cell>
          <cell r="N1531">
            <v>230669</v>
          </cell>
          <cell r="O1531">
            <v>230669</v>
          </cell>
          <cell r="P1531">
            <v>248889</v>
          </cell>
          <cell r="Q1531">
            <v>3085173</v>
          </cell>
          <cell r="R1531" t="str">
            <v>Budget:</v>
          </cell>
          <cell r="S1531">
            <v>3085173</v>
          </cell>
          <cell r="T1531" t="str">
            <v>Budget:</v>
          </cell>
          <cell r="U1531">
            <v>239322</v>
          </cell>
          <cell r="V1531">
            <v>471573</v>
          </cell>
          <cell r="W1531">
            <v>687143</v>
          </cell>
          <cell r="X1531">
            <v>933986</v>
          </cell>
          <cell r="Y1531">
            <v>1185876</v>
          </cell>
          <cell r="Z1531">
            <v>1465385</v>
          </cell>
          <cell r="AA1531">
            <v>1783887</v>
          </cell>
          <cell r="AB1531">
            <v>2106881</v>
          </cell>
          <cell r="AC1531">
            <v>2374946</v>
          </cell>
          <cell r="AD1531">
            <v>2605615</v>
          </cell>
          <cell r="AE1531">
            <v>2836284</v>
          </cell>
          <cell r="AF1531">
            <v>3085173</v>
          </cell>
        </row>
        <row r="1532">
          <cell r="A1532" t="str">
            <v>SOUTH CENTRAL REGIONActual:Overhead Replace/Repair</v>
          </cell>
          <cell r="D1532" t="str">
            <v>Actual:</v>
          </cell>
          <cell r="E1532">
            <v>324373</v>
          </cell>
          <cell r="F1532">
            <v>318864</v>
          </cell>
          <cell r="G1532">
            <v>255716</v>
          </cell>
          <cell r="H1532">
            <v>220279</v>
          </cell>
          <cell r="I1532">
            <v>317249</v>
          </cell>
          <cell r="J1532">
            <v>298326</v>
          </cell>
          <cell r="K1532">
            <v>369944</v>
          </cell>
          <cell r="L1532">
            <v>822009</v>
          </cell>
          <cell r="M1532">
            <v>282309</v>
          </cell>
          <cell r="N1532">
            <v>253545</v>
          </cell>
          <cell r="O1532">
            <v>225832</v>
          </cell>
          <cell r="P1532">
            <v>394458</v>
          </cell>
          <cell r="Q1532">
            <v>4082904</v>
          </cell>
          <cell r="R1532" t="str">
            <v>Projection:</v>
          </cell>
          <cell r="S1532">
            <v>3085173</v>
          </cell>
          <cell r="T1532" t="str">
            <v>Actual:</v>
          </cell>
          <cell r="U1532">
            <v>324373</v>
          </cell>
          <cell r="V1532">
            <v>643237</v>
          </cell>
          <cell r="W1532">
            <v>898953</v>
          </cell>
          <cell r="X1532">
            <v>1119232</v>
          </cell>
          <cell r="Y1532">
            <v>1436481</v>
          </cell>
          <cell r="Z1532">
            <v>1734807</v>
          </cell>
          <cell r="AA1532">
            <v>2104751</v>
          </cell>
          <cell r="AB1532">
            <v>2926760</v>
          </cell>
          <cell r="AC1532">
            <v>3209069</v>
          </cell>
          <cell r="AD1532">
            <v>3462614</v>
          </cell>
          <cell r="AE1532">
            <v>3688446</v>
          </cell>
          <cell r="AF1532">
            <v>4082904</v>
          </cell>
        </row>
        <row r="1533">
          <cell r="A1533" t="str">
            <v>SOUTH CENTRAL REGIONVariance: Fav/(Unfav)</v>
          </cell>
          <cell r="D1533" t="str">
            <v>Variance: Fav/(Unfav)</v>
          </cell>
          <cell r="E1533">
            <v>-85051</v>
          </cell>
          <cell r="F1533">
            <v>-86613</v>
          </cell>
          <cell r="G1533">
            <v>-40146</v>
          </cell>
          <cell r="H1533">
            <v>105633</v>
          </cell>
          <cell r="I1533">
            <v>251890</v>
          </cell>
          <cell r="J1533">
            <v>279509</v>
          </cell>
          <cell r="K1533">
            <v>318502</v>
          </cell>
          <cell r="L1533">
            <v>322994</v>
          </cell>
          <cell r="M1533">
            <v>268065</v>
          </cell>
          <cell r="N1533">
            <v>230669</v>
          </cell>
          <cell r="O1533">
            <v>230669</v>
          </cell>
          <cell r="P1533">
            <v>248889</v>
          </cell>
          <cell r="Q1533">
            <v>2045009</v>
          </cell>
          <cell r="R1533" t="str">
            <v>Variance: Fav/(Unfav)</v>
          </cell>
          <cell r="S1533">
            <v>0</v>
          </cell>
          <cell r="T1533" t="str">
            <v>Variance: Fav/(Unfav)</v>
          </cell>
          <cell r="U1533">
            <v>-85051</v>
          </cell>
          <cell r="V1533">
            <v>-171664</v>
          </cell>
          <cell r="W1533">
            <v>-211810</v>
          </cell>
          <cell r="X1533">
            <v>-106177</v>
          </cell>
          <cell r="Y1533">
            <v>145713</v>
          </cell>
          <cell r="Z1533">
            <v>425222</v>
          </cell>
          <cell r="AA1533">
            <v>743724</v>
          </cell>
          <cell r="AB1533">
            <v>1066718</v>
          </cell>
          <cell r="AC1533">
            <v>1334783</v>
          </cell>
          <cell r="AD1533">
            <v>1565452</v>
          </cell>
          <cell r="AE1533">
            <v>1796121</v>
          </cell>
          <cell r="AF1533">
            <v>2045010</v>
          </cell>
        </row>
        <row r="1534">
          <cell r="A1534" t="str">
            <v>SOUTH CENTRAL REGIONBudget:Underground Replace/Repair</v>
          </cell>
          <cell r="B1534" t="str">
            <v>SOUTH CENTRAL REGION</v>
          </cell>
          <cell r="C1534" t="str">
            <v>Underground Replace/Repair</v>
          </cell>
          <cell r="D1534" t="str">
            <v>Budget:</v>
          </cell>
          <cell r="E1534">
            <v>183148</v>
          </cell>
          <cell r="F1534">
            <v>175633</v>
          </cell>
          <cell r="G1534">
            <v>158868</v>
          </cell>
          <cell r="H1534">
            <v>190975</v>
          </cell>
          <cell r="I1534">
            <v>194415</v>
          </cell>
          <cell r="J1534">
            <v>215931</v>
          </cell>
          <cell r="K1534">
            <v>241749</v>
          </cell>
          <cell r="L1534">
            <v>253654</v>
          </cell>
          <cell r="M1534">
            <v>213528</v>
          </cell>
          <cell r="N1534">
            <v>171857</v>
          </cell>
          <cell r="O1534">
            <v>171857</v>
          </cell>
          <cell r="P1534">
            <v>180820</v>
          </cell>
          <cell r="Q1534">
            <v>2352435</v>
          </cell>
          <cell r="R1534" t="str">
            <v>Budget:</v>
          </cell>
          <cell r="S1534">
            <v>2352435</v>
          </cell>
          <cell r="T1534" t="str">
            <v>Budget:</v>
          </cell>
          <cell r="U1534">
            <v>183148</v>
          </cell>
          <cell r="V1534">
            <v>358781</v>
          </cell>
          <cell r="W1534">
            <v>517649</v>
          </cell>
          <cell r="X1534">
            <v>708624</v>
          </cell>
          <cell r="Y1534">
            <v>903039</v>
          </cell>
          <cell r="Z1534">
            <v>1118970</v>
          </cell>
          <cell r="AA1534">
            <v>1360719</v>
          </cell>
          <cell r="AB1534">
            <v>1614373</v>
          </cell>
          <cell r="AC1534">
            <v>1827901</v>
          </cell>
          <cell r="AD1534">
            <v>1999758</v>
          </cell>
          <cell r="AE1534">
            <v>2171615</v>
          </cell>
          <cell r="AF1534">
            <v>2352435</v>
          </cell>
        </row>
        <row r="1535">
          <cell r="A1535" t="str">
            <v>SOUTH CENTRAL REGIONActual:Underground Replace/Repair</v>
          </cell>
          <cell r="D1535" t="str">
            <v>Actual:</v>
          </cell>
          <cell r="E1535">
            <v>197457</v>
          </cell>
          <cell r="F1535">
            <v>236538</v>
          </cell>
          <cell r="G1535">
            <v>265465</v>
          </cell>
          <cell r="H1535">
            <v>307196</v>
          </cell>
          <cell r="I1535">
            <v>213044</v>
          </cell>
          <cell r="J1535">
            <v>256689</v>
          </cell>
          <cell r="K1535">
            <v>166237</v>
          </cell>
          <cell r="L1535">
            <v>195421</v>
          </cell>
          <cell r="M1535">
            <v>225281</v>
          </cell>
          <cell r="N1535">
            <v>225315</v>
          </cell>
          <cell r="O1535">
            <v>143238</v>
          </cell>
          <cell r="P1535">
            <v>243329</v>
          </cell>
          <cell r="Q1535">
            <v>2675210</v>
          </cell>
          <cell r="R1535" t="str">
            <v>Projection:</v>
          </cell>
          <cell r="S1535">
            <v>2352435</v>
          </cell>
          <cell r="T1535" t="str">
            <v>Actual:</v>
          </cell>
          <cell r="U1535">
            <v>197457</v>
          </cell>
          <cell r="V1535">
            <v>433995</v>
          </cell>
          <cell r="W1535">
            <v>699460</v>
          </cell>
          <cell r="X1535">
            <v>1006656</v>
          </cell>
          <cell r="Y1535">
            <v>1219700</v>
          </cell>
          <cell r="Z1535">
            <v>1476389</v>
          </cell>
          <cell r="AA1535">
            <v>1642626</v>
          </cell>
          <cell r="AB1535">
            <v>1838047</v>
          </cell>
          <cell r="AC1535">
            <v>2063328</v>
          </cell>
          <cell r="AD1535">
            <v>2288643</v>
          </cell>
          <cell r="AE1535">
            <v>2431881</v>
          </cell>
          <cell r="AF1535">
            <v>2675210</v>
          </cell>
        </row>
        <row r="1536">
          <cell r="A1536" t="str">
            <v>SOUTH CENTRAL REGIONVariance: Fav/(Unfav)</v>
          </cell>
          <cell r="D1536" t="str">
            <v>Variance: Fav/(Unfav)</v>
          </cell>
          <cell r="E1536">
            <v>-14309</v>
          </cell>
          <cell r="F1536">
            <v>-60905</v>
          </cell>
          <cell r="G1536">
            <v>-106597</v>
          </cell>
          <cell r="H1536">
            <v>187955</v>
          </cell>
          <cell r="I1536">
            <v>194415</v>
          </cell>
          <cell r="J1536">
            <v>215931</v>
          </cell>
          <cell r="K1536">
            <v>241749</v>
          </cell>
          <cell r="L1536">
            <v>253654</v>
          </cell>
          <cell r="M1536">
            <v>213528</v>
          </cell>
          <cell r="N1536">
            <v>171857</v>
          </cell>
          <cell r="O1536">
            <v>171857</v>
          </cell>
          <cell r="P1536">
            <v>180820</v>
          </cell>
          <cell r="Q1536">
            <v>1649955</v>
          </cell>
          <cell r="R1536" t="str">
            <v>Variance: Fav/(Unfav)</v>
          </cell>
          <cell r="S1536">
            <v>0</v>
          </cell>
          <cell r="T1536" t="str">
            <v>Variance: Fav/(Unfav)</v>
          </cell>
          <cell r="U1536">
            <v>-14309</v>
          </cell>
          <cell r="V1536">
            <v>-75214</v>
          </cell>
          <cell r="W1536">
            <v>-181811</v>
          </cell>
          <cell r="X1536">
            <v>6144</v>
          </cell>
          <cell r="Y1536">
            <v>200559</v>
          </cell>
          <cell r="Z1536">
            <v>416490</v>
          </cell>
          <cell r="AA1536">
            <v>658239</v>
          </cell>
          <cell r="AB1536">
            <v>911893</v>
          </cell>
          <cell r="AC1536">
            <v>1125421</v>
          </cell>
          <cell r="AD1536">
            <v>1297278</v>
          </cell>
          <cell r="AE1536">
            <v>1469135</v>
          </cell>
          <cell r="AF1536">
            <v>1649955</v>
          </cell>
        </row>
        <row r="1537">
          <cell r="A1537" t="str">
            <v>SOUTH CENTRAL REGIONBudget:Streetlight Maintenance</v>
          </cell>
          <cell r="B1537" t="str">
            <v>SOUTH CENTRAL REGION</v>
          </cell>
          <cell r="C1537" t="str">
            <v>Streetlight Maintenance</v>
          </cell>
          <cell r="D1537" t="str">
            <v>Budget:</v>
          </cell>
          <cell r="E1537">
            <v>37686</v>
          </cell>
          <cell r="F1537">
            <v>37179</v>
          </cell>
          <cell r="G1537">
            <v>35377</v>
          </cell>
          <cell r="H1537">
            <v>39771</v>
          </cell>
          <cell r="I1537">
            <v>39771</v>
          </cell>
          <cell r="J1537">
            <v>42086</v>
          </cell>
          <cell r="K1537">
            <v>50369</v>
          </cell>
          <cell r="L1537">
            <v>45972</v>
          </cell>
          <cell r="M1537">
            <v>43888</v>
          </cell>
          <cell r="N1537">
            <v>36673</v>
          </cell>
          <cell r="O1537">
            <v>35884</v>
          </cell>
          <cell r="P1537">
            <v>42871</v>
          </cell>
          <cell r="Q1537">
            <v>487527</v>
          </cell>
          <cell r="R1537" t="str">
            <v>Budget:</v>
          </cell>
          <cell r="S1537">
            <v>487527</v>
          </cell>
          <cell r="T1537" t="str">
            <v>Budget:</v>
          </cell>
          <cell r="U1537">
            <v>37686</v>
          </cell>
          <cell r="V1537">
            <v>74865</v>
          </cell>
          <cell r="W1537">
            <v>110242</v>
          </cell>
          <cell r="X1537">
            <v>150013</v>
          </cell>
          <cell r="Y1537">
            <v>189784</v>
          </cell>
          <cell r="Z1537">
            <v>231870</v>
          </cell>
          <cell r="AA1537">
            <v>282239</v>
          </cell>
          <cell r="AB1537">
            <v>328211</v>
          </cell>
          <cell r="AC1537">
            <v>372099</v>
          </cell>
          <cell r="AD1537">
            <v>408772</v>
          </cell>
          <cell r="AE1537">
            <v>444656</v>
          </cell>
          <cell r="AF1537">
            <v>487527</v>
          </cell>
        </row>
        <row r="1538">
          <cell r="A1538" t="str">
            <v>SOUTH CENTRAL REGIONActual:Streetlight Maintenance</v>
          </cell>
          <cell r="D1538" t="str">
            <v>Actual:</v>
          </cell>
          <cell r="E1538">
            <v>126841</v>
          </cell>
          <cell r="F1538">
            <v>96482</v>
          </cell>
          <cell r="G1538">
            <v>52175</v>
          </cell>
          <cell r="H1538">
            <v>53615</v>
          </cell>
          <cell r="I1538">
            <v>58992</v>
          </cell>
          <cell r="J1538">
            <v>50409</v>
          </cell>
          <cell r="K1538">
            <v>63275</v>
          </cell>
          <cell r="L1538">
            <v>68600</v>
          </cell>
          <cell r="M1538">
            <v>56284</v>
          </cell>
          <cell r="N1538">
            <v>44207</v>
          </cell>
          <cell r="O1538">
            <v>61460</v>
          </cell>
          <cell r="P1538">
            <v>114205</v>
          </cell>
          <cell r="Q1538">
            <v>846545</v>
          </cell>
          <cell r="R1538" t="str">
            <v>Projection:</v>
          </cell>
          <cell r="S1538">
            <v>487527</v>
          </cell>
          <cell r="T1538" t="str">
            <v>Actual:</v>
          </cell>
          <cell r="U1538">
            <v>126841</v>
          </cell>
          <cell r="V1538">
            <v>223323</v>
          </cell>
          <cell r="W1538">
            <v>275498</v>
          </cell>
          <cell r="X1538">
            <v>329113</v>
          </cell>
          <cell r="Y1538">
            <v>388105</v>
          </cell>
          <cell r="Z1538">
            <v>438514</v>
          </cell>
          <cell r="AA1538">
            <v>501789</v>
          </cell>
          <cell r="AB1538">
            <v>570389</v>
          </cell>
          <cell r="AC1538">
            <v>626673</v>
          </cell>
          <cell r="AD1538">
            <v>670880</v>
          </cell>
          <cell r="AE1538">
            <v>732340</v>
          </cell>
          <cell r="AF1538">
            <v>846545</v>
          </cell>
        </row>
        <row r="1539">
          <cell r="A1539" t="str">
            <v>SOUTH CENTRAL REGIONVariance: Fav/(Unfav)</v>
          </cell>
          <cell r="D1539" t="str">
            <v>Variance: Fav/(Unfav)</v>
          </cell>
          <cell r="E1539">
            <v>-89155</v>
          </cell>
          <cell r="F1539">
            <v>-59303</v>
          </cell>
          <cell r="G1539">
            <v>-16798</v>
          </cell>
          <cell r="H1539">
            <v>69237</v>
          </cell>
          <cell r="I1539">
            <v>39771</v>
          </cell>
          <cell r="J1539">
            <v>42086</v>
          </cell>
          <cell r="K1539">
            <v>50369</v>
          </cell>
          <cell r="L1539">
            <v>45972</v>
          </cell>
          <cell r="M1539">
            <v>43888</v>
          </cell>
          <cell r="N1539">
            <v>36673</v>
          </cell>
          <cell r="O1539">
            <v>35884</v>
          </cell>
          <cell r="P1539">
            <v>42871</v>
          </cell>
          <cell r="Q1539">
            <v>241495</v>
          </cell>
          <cell r="R1539" t="str">
            <v>Variance: Fav/(Unfav)</v>
          </cell>
          <cell r="S1539">
            <v>0</v>
          </cell>
          <cell r="T1539" t="str">
            <v>Variance: Fav/(Unfav)</v>
          </cell>
          <cell r="U1539">
            <v>-89155</v>
          </cell>
          <cell r="V1539">
            <v>-148458</v>
          </cell>
          <cell r="W1539">
            <v>-165256</v>
          </cell>
          <cell r="X1539">
            <v>-96019</v>
          </cell>
          <cell r="Y1539">
            <v>-56248</v>
          </cell>
          <cell r="Z1539">
            <v>-14162</v>
          </cell>
          <cell r="AA1539">
            <v>36207</v>
          </cell>
          <cell r="AB1539">
            <v>82179</v>
          </cell>
          <cell r="AC1539">
            <v>126067</v>
          </cell>
          <cell r="AD1539">
            <v>162740</v>
          </cell>
          <cell r="AE1539">
            <v>198624</v>
          </cell>
          <cell r="AF1539">
            <v>241495</v>
          </cell>
        </row>
        <row r="1540">
          <cell r="A1540" t="str">
            <v>SOUTH CENTRAL REGIONBudget:Other</v>
          </cell>
          <cell r="B1540" t="str">
            <v>SOUTH CENTRAL REGION</v>
          </cell>
          <cell r="C1540" t="str">
            <v>Other</v>
          </cell>
          <cell r="D1540" t="str">
            <v>Budget:</v>
          </cell>
          <cell r="E1540">
            <v>46449</v>
          </cell>
          <cell r="F1540">
            <v>44088</v>
          </cell>
          <cell r="G1540">
            <v>45876</v>
          </cell>
          <cell r="H1540">
            <v>43828</v>
          </cell>
          <cell r="I1540">
            <v>42179</v>
          </cell>
          <cell r="J1540">
            <v>49074</v>
          </cell>
          <cell r="K1540">
            <v>56116</v>
          </cell>
          <cell r="L1540">
            <v>53974</v>
          </cell>
          <cell r="M1540">
            <v>47324</v>
          </cell>
          <cell r="N1540">
            <v>52023</v>
          </cell>
          <cell r="O1540">
            <v>48498</v>
          </cell>
          <cell r="P1540">
            <v>59772</v>
          </cell>
          <cell r="Q1540">
            <v>589202</v>
          </cell>
          <cell r="R1540" t="str">
            <v>Budget:</v>
          </cell>
          <cell r="S1540">
            <v>589202</v>
          </cell>
          <cell r="T1540" t="str">
            <v>Budget:</v>
          </cell>
          <cell r="U1540">
            <v>46449</v>
          </cell>
          <cell r="V1540">
            <v>90537</v>
          </cell>
          <cell r="W1540">
            <v>136413</v>
          </cell>
          <cell r="X1540">
            <v>180241</v>
          </cell>
          <cell r="Y1540">
            <v>222420</v>
          </cell>
          <cell r="Z1540">
            <v>271494</v>
          </cell>
          <cell r="AA1540">
            <v>327610</v>
          </cell>
          <cell r="AB1540">
            <v>381584</v>
          </cell>
          <cell r="AC1540">
            <v>428908</v>
          </cell>
          <cell r="AD1540">
            <v>480931</v>
          </cell>
          <cell r="AE1540">
            <v>529429</v>
          </cell>
          <cell r="AF1540">
            <v>589201</v>
          </cell>
        </row>
        <row r="1541">
          <cell r="A1541" t="str">
            <v>SOUTH CENTRAL REGIONActual:Other</v>
          </cell>
          <cell r="D1541" t="str">
            <v>Actual:</v>
          </cell>
          <cell r="E1541">
            <v>47372</v>
          </cell>
          <cell r="F1541">
            <v>102939</v>
          </cell>
          <cell r="G1541">
            <v>46709</v>
          </cell>
          <cell r="H1541">
            <v>-5548</v>
          </cell>
          <cell r="I1541">
            <v>-41561</v>
          </cell>
          <cell r="J1541">
            <v>101958</v>
          </cell>
          <cell r="K1541">
            <v>149212</v>
          </cell>
          <cell r="L1541">
            <v>42809</v>
          </cell>
          <cell r="M1541">
            <v>70571</v>
          </cell>
          <cell r="N1541">
            <v>110339</v>
          </cell>
          <cell r="O1541">
            <v>109420</v>
          </cell>
          <cell r="P1541">
            <v>67671</v>
          </cell>
          <cell r="Q1541">
            <v>801891</v>
          </cell>
          <cell r="R1541" t="str">
            <v>Projection:</v>
          </cell>
          <cell r="S1541">
            <v>589202</v>
          </cell>
          <cell r="T1541" t="str">
            <v>Actual:</v>
          </cell>
          <cell r="U1541">
            <v>47372</v>
          </cell>
          <cell r="V1541">
            <v>150311</v>
          </cell>
          <cell r="W1541">
            <v>197020</v>
          </cell>
          <cell r="X1541">
            <v>191472</v>
          </cell>
          <cell r="Y1541">
            <v>149911</v>
          </cell>
          <cell r="Z1541">
            <v>251869</v>
          </cell>
          <cell r="AA1541">
            <v>401081</v>
          </cell>
          <cell r="AB1541">
            <v>443890</v>
          </cell>
          <cell r="AC1541">
            <v>514461</v>
          </cell>
          <cell r="AD1541">
            <v>624800</v>
          </cell>
          <cell r="AE1541">
            <v>734220</v>
          </cell>
          <cell r="AF1541">
            <v>801891</v>
          </cell>
        </row>
        <row r="1542">
          <cell r="A1542" t="str">
            <v>SOUTH CENTRAL REGIONVariance: Fav/(Unfav)</v>
          </cell>
          <cell r="D1542" t="str">
            <v>Variance: Fav/(Unfav)</v>
          </cell>
          <cell r="E1542">
            <v>-923</v>
          </cell>
          <cell r="F1542">
            <v>-58851</v>
          </cell>
          <cell r="G1542">
            <v>-833</v>
          </cell>
          <cell r="H1542">
            <v>36557</v>
          </cell>
          <cell r="I1542">
            <v>42179</v>
          </cell>
          <cell r="J1542">
            <v>49074</v>
          </cell>
          <cell r="K1542">
            <v>56116</v>
          </cell>
          <cell r="L1542">
            <v>53974</v>
          </cell>
          <cell r="M1542">
            <v>47324</v>
          </cell>
          <cell r="N1542">
            <v>52023</v>
          </cell>
          <cell r="O1542">
            <v>48498</v>
          </cell>
          <cell r="P1542">
            <v>59772</v>
          </cell>
          <cell r="Q1542">
            <v>384912</v>
          </cell>
          <cell r="R1542" t="str">
            <v>Variance: Fav/(Unfav)</v>
          </cell>
          <cell r="S1542">
            <v>0</v>
          </cell>
          <cell r="T1542" t="str">
            <v>Variance: Fav/(Unfav)</v>
          </cell>
          <cell r="U1542">
            <v>-923</v>
          </cell>
          <cell r="V1542">
            <v>-59774</v>
          </cell>
          <cell r="W1542">
            <v>-60607</v>
          </cell>
          <cell r="X1542">
            <v>-24050</v>
          </cell>
          <cell r="Y1542">
            <v>18129</v>
          </cell>
          <cell r="Z1542">
            <v>67203</v>
          </cell>
          <cell r="AA1542">
            <v>123319</v>
          </cell>
          <cell r="AB1542">
            <v>177293</v>
          </cell>
          <cell r="AC1542">
            <v>224617</v>
          </cell>
          <cell r="AD1542">
            <v>276640</v>
          </cell>
          <cell r="AE1542">
            <v>325138</v>
          </cell>
          <cell r="AF1542">
            <v>384910</v>
          </cell>
        </row>
        <row r="1543">
          <cell r="A1543" t="str">
            <v>SOUTH CENTRAL REGIONBudget:Burdens - Payroll &amp; Materials</v>
          </cell>
          <cell r="B1543" t="str">
            <v>SOUTH CENTRAL REGION</v>
          </cell>
          <cell r="C1543" t="str">
            <v>Burdens - Payroll &amp; Materials</v>
          </cell>
          <cell r="D1543" t="str">
            <v>Budget:</v>
          </cell>
          <cell r="E1543">
            <v>596981</v>
          </cell>
          <cell r="F1543">
            <v>600051</v>
          </cell>
          <cell r="G1543">
            <v>606467</v>
          </cell>
          <cell r="H1543">
            <v>616755</v>
          </cell>
          <cell r="I1543">
            <v>595251</v>
          </cell>
          <cell r="J1543">
            <v>619222</v>
          </cell>
          <cell r="K1543">
            <v>729832</v>
          </cell>
          <cell r="L1543">
            <v>680384</v>
          </cell>
          <cell r="M1543">
            <v>605261</v>
          </cell>
          <cell r="N1543">
            <v>596025</v>
          </cell>
          <cell r="O1543">
            <v>583881</v>
          </cell>
          <cell r="P1543">
            <v>664982</v>
          </cell>
          <cell r="Q1543">
            <v>7495093</v>
          </cell>
          <cell r="R1543" t="str">
            <v>Budget:</v>
          </cell>
          <cell r="S1543">
            <v>7495093</v>
          </cell>
          <cell r="T1543" t="str">
            <v>Budget:</v>
          </cell>
          <cell r="U1543">
            <v>596981</v>
          </cell>
          <cell r="V1543">
            <v>1197032</v>
          </cell>
          <cell r="W1543">
            <v>1803499</v>
          </cell>
          <cell r="X1543">
            <v>2420254</v>
          </cell>
          <cell r="Y1543">
            <v>3015505</v>
          </cell>
          <cell r="Z1543">
            <v>3634727</v>
          </cell>
          <cell r="AA1543">
            <v>4364559</v>
          </cell>
          <cell r="AB1543">
            <v>5044943</v>
          </cell>
          <cell r="AC1543">
            <v>5650204</v>
          </cell>
          <cell r="AD1543">
            <v>6246229</v>
          </cell>
          <cell r="AE1543">
            <v>6830110</v>
          </cell>
          <cell r="AF1543">
            <v>7495092</v>
          </cell>
        </row>
        <row r="1544">
          <cell r="A1544" t="str">
            <v>SOUTH CENTRAL REGIONActual:Burdens - Payroll &amp; Materials</v>
          </cell>
          <cell r="D1544" t="str">
            <v>Actual:</v>
          </cell>
          <cell r="E1544">
            <v>469926</v>
          </cell>
          <cell r="F1544">
            <v>553777</v>
          </cell>
          <cell r="G1544">
            <v>544894</v>
          </cell>
          <cell r="H1544">
            <v>396583</v>
          </cell>
          <cell r="I1544">
            <v>424398</v>
          </cell>
          <cell r="J1544">
            <v>434559</v>
          </cell>
          <cell r="K1544">
            <v>485262</v>
          </cell>
          <cell r="L1544">
            <v>615639</v>
          </cell>
          <cell r="M1544">
            <v>405948</v>
          </cell>
          <cell r="N1544">
            <v>465859</v>
          </cell>
          <cell r="O1544">
            <v>403479</v>
          </cell>
          <cell r="P1544">
            <v>505368</v>
          </cell>
          <cell r="Q1544">
            <v>5705692</v>
          </cell>
          <cell r="R1544" t="str">
            <v>Projection:</v>
          </cell>
          <cell r="S1544">
            <v>7102837</v>
          </cell>
          <cell r="T1544" t="str">
            <v>Actual:</v>
          </cell>
          <cell r="U1544">
            <v>469926</v>
          </cell>
          <cell r="V1544">
            <v>1023703</v>
          </cell>
          <cell r="W1544">
            <v>1568597</v>
          </cell>
          <cell r="X1544">
            <v>1965180</v>
          </cell>
          <cell r="Y1544">
            <v>2389578</v>
          </cell>
          <cell r="Z1544">
            <v>2824137</v>
          </cell>
          <cell r="AA1544">
            <v>3309399</v>
          </cell>
          <cell r="AB1544">
            <v>3925038</v>
          </cell>
          <cell r="AC1544">
            <v>4330986</v>
          </cell>
          <cell r="AD1544">
            <v>4796845</v>
          </cell>
          <cell r="AE1544">
            <v>5200324</v>
          </cell>
          <cell r="AF1544">
            <v>5705692</v>
          </cell>
        </row>
        <row r="1545">
          <cell r="A1545" t="str">
            <v>SOUTH CENTRAL REGIONVariance: Fav/(Unfav)</v>
          </cell>
          <cell r="D1545" t="str">
            <v>Variance: Fav/(Unfav)</v>
          </cell>
          <cell r="E1545">
            <v>127055</v>
          </cell>
          <cell r="F1545">
            <v>46274</v>
          </cell>
          <cell r="G1545">
            <v>61572</v>
          </cell>
          <cell r="H1545">
            <v>377082</v>
          </cell>
          <cell r="I1545">
            <v>595251</v>
          </cell>
          <cell r="J1545">
            <v>619222</v>
          </cell>
          <cell r="K1545">
            <v>729832</v>
          </cell>
          <cell r="L1545">
            <v>680384</v>
          </cell>
          <cell r="M1545">
            <v>605261</v>
          </cell>
          <cell r="N1545">
            <v>596025</v>
          </cell>
          <cell r="O1545">
            <v>583881</v>
          </cell>
          <cell r="P1545">
            <v>664982</v>
          </cell>
          <cell r="Q1545">
            <v>5686821</v>
          </cell>
          <cell r="R1545" t="str">
            <v>Variance: Fav/(Unfav)</v>
          </cell>
          <cell r="S1545">
            <v>392256</v>
          </cell>
          <cell r="T1545" t="str">
            <v>Variance: Fav/(Unfav)</v>
          </cell>
          <cell r="U1545">
            <v>127055</v>
          </cell>
          <cell r="V1545">
            <v>173329</v>
          </cell>
          <cell r="W1545">
            <v>234901</v>
          </cell>
          <cell r="X1545">
            <v>611983</v>
          </cell>
          <cell r="Y1545">
            <v>1207234</v>
          </cell>
          <cell r="Z1545">
            <v>1826456</v>
          </cell>
          <cell r="AA1545">
            <v>2556288</v>
          </cell>
          <cell r="AB1545">
            <v>3236672</v>
          </cell>
          <cell r="AC1545">
            <v>3841933</v>
          </cell>
          <cell r="AD1545">
            <v>4437958</v>
          </cell>
          <cell r="AE1545">
            <v>5021839</v>
          </cell>
          <cell r="AF1545">
            <v>5686821</v>
          </cell>
        </row>
        <row r="1546">
          <cell r="A1546" t="str">
            <v>SOUTH CENTRAL REGIONBudget:Indirects</v>
          </cell>
          <cell r="B1546" t="str">
            <v>SOUTH CENTRAL REGION</v>
          </cell>
          <cell r="C1546" t="str">
            <v>Indirects</v>
          </cell>
          <cell r="D1546" t="str">
            <v>Budget:</v>
          </cell>
          <cell r="E1546">
            <v>589587</v>
          </cell>
          <cell r="F1546">
            <v>597694</v>
          </cell>
          <cell r="G1546">
            <v>1385149</v>
          </cell>
          <cell r="H1546">
            <v>596037</v>
          </cell>
          <cell r="I1546">
            <v>611229</v>
          </cell>
          <cell r="J1546">
            <v>607062</v>
          </cell>
          <cell r="K1546">
            <v>858334</v>
          </cell>
          <cell r="L1546">
            <v>634710</v>
          </cell>
          <cell r="M1546">
            <v>611040</v>
          </cell>
          <cell r="N1546">
            <v>608835</v>
          </cell>
          <cell r="O1546">
            <v>597511</v>
          </cell>
          <cell r="P1546">
            <v>819460</v>
          </cell>
          <cell r="Q1546">
            <v>8516646</v>
          </cell>
          <cell r="R1546" t="str">
            <v>Budget:</v>
          </cell>
          <cell r="S1546">
            <v>8516646</v>
          </cell>
          <cell r="T1546" t="str">
            <v>Budget:</v>
          </cell>
          <cell r="U1546">
            <v>589587</v>
          </cell>
          <cell r="V1546">
            <v>1187281</v>
          </cell>
          <cell r="W1546">
            <v>2572430</v>
          </cell>
          <cell r="X1546">
            <v>3168467</v>
          </cell>
          <cell r="Y1546">
            <v>3779696</v>
          </cell>
          <cell r="Z1546">
            <v>4386758</v>
          </cell>
          <cell r="AA1546">
            <v>5245092</v>
          </cell>
          <cell r="AB1546">
            <v>5879802</v>
          </cell>
          <cell r="AC1546">
            <v>6490842</v>
          </cell>
          <cell r="AD1546">
            <v>7099677</v>
          </cell>
          <cell r="AE1546">
            <v>7697188</v>
          </cell>
          <cell r="AF1546">
            <v>8516648</v>
          </cell>
        </row>
        <row r="1547">
          <cell r="A1547" t="str">
            <v>SOUTH CENTRAL REGIONActual:Indirects</v>
          </cell>
          <cell r="D1547" t="str">
            <v>Actual:</v>
          </cell>
          <cell r="E1547">
            <v>341074</v>
          </cell>
          <cell r="F1547">
            <v>355827</v>
          </cell>
          <cell r="G1547">
            <v>1599981</v>
          </cell>
          <cell r="H1547">
            <v>450180</v>
          </cell>
          <cell r="I1547">
            <v>724042</v>
          </cell>
          <cell r="J1547">
            <v>472299</v>
          </cell>
          <cell r="K1547">
            <v>664527</v>
          </cell>
          <cell r="L1547">
            <v>552848</v>
          </cell>
          <cell r="M1547">
            <v>351332</v>
          </cell>
          <cell r="N1547">
            <v>407818</v>
          </cell>
          <cell r="O1547">
            <v>132127</v>
          </cell>
          <cell r="P1547">
            <v>428469</v>
          </cell>
          <cell r="Q1547">
            <v>6480524</v>
          </cell>
          <cell r="R1547" t="str">
            <v>Projection:</v>
          </cell>
          <cell r="S1547">
            <v>8413735</v>
          </cell>
          <cell r="T1547" t="str">
            <v>Actual:</v>
          </cell>
          <cell r="U1547">
            <v>341074</v>
          </cell>
          <cell r="V1547">
            <v>696901</v>
          </cell>
          <cell r="W1547">
            <v>2296882</v>
          </cell>
          <cell r="X1547">
            <v>2747062</v>
          </cell>
          <cell r="Y1547">
            <v>3471104</v>
          </cell>
          <cell r="Z1547">
            <v>3943403</v>
          </cell>
          <cell r="AA1547">
            <v>4607930</v>
          </cell>
          <cell r="AB1547">
            <v>5160778</v>
          </cell>
          <cell r="AC1547">
            <v>5512110</v>
          </cell>
          <cell r="AD1547">
            <v>5919928</v>
          </cell>
          <cell r="AE1547">
            <v>6052055</v>
          </cell>
          <cell r="AF1547">
            <v>6480524</v>
          </cell>
        </row>
        <row r="1548">
          <cell r="A1548" t="str">
            <v>SOUTH CENTRAL REGIONVariance: Fav/(Unfav)</v>
          </cell>
          <cell r="D1548" t="str">
            <v>Variance: Fav/(Unfav)</v>
          </cell>
          <cell r="E1548">
            <v>248512</v>
          </cell>
          <cell r="F1548">
            <v>241866</v>
          </cell>
          <cell r="G1548">
            <v>-214833</v>
          </cell>
          <cell r="H1548">
            <v>596037</v>
          </cell>
          <cell r="I1548">
            <v>611229</v>
          </cell>
          <cell r="J1548">
            <v>607062</v>
          </cell>
          <cell r="K1548">
            <v>858334</v>
          </cell>
          <cell r="L1548">
            <v>634710</v>
          </cell>
          <cell r="M1548">
            <v>611040</v>
          </cell>
          <cell r="N1548">
            <v>608835</v>
          </cell>
          <cell r="O1548">
            <v>597511</v>
          </cell>
          <cell r="P1548">
            <v>819460</v>
          </cell>
          <cell r="Q1548">
            <v>6219763</v>
          </cell>
          <cell r="R1548" t="str">
            <v>Variance: Fav/(Unfav)</v>
          </cell>
          <cell r="S1548">
            <v>102911</v>
          </cell>
          <cell r="T1548" t="str">
            <v>Variance: Fav/(Unfav)</v>
          </cell>
          <cell r="U1548">
            <v>248512</v>
          </cell>
          <cell r="V1548">
            <v>490378</v>
          </cell>
          <cell r="W1548">
            <v>275545</v>
          </cell>
          <cell r="X1548">
            <v>871582</v>
          </cell>
          <cell r="Y1548">
            <v>1482811</v>
          </cell>
          <cell r="Z1548">
            <v>2089873</v>
          </cell>
          <cell r="AA1548">
            <v>2948207</v>
          </cell>
          <cell r="AB1548">
            <v>3582917</v>
          </cell>
          <cell r="AC1548">
            <v>4193957</v>
          </cell>
          <cell r="AD1548">
            <v>4802792</v>
          </cell>
          <cell r="AE1548">
            <v>5400303</v>
          </cell>
          <cell r="AF1548">
            <v>6219763</v>
          </cell>
        </row>
        <row r="1549">
          <cell r="A1549" t="str">
            <v>Budget:</v>
          </cell>
          <cell r="D1549" t="str">
            <v>Budget:</v>
          </cell>
          <cell r="E1549">
            <v>3235680</v>
          </cell>
          <cell r="F1549">
            <v>3288094</v>
          </cell>
          <cell r="G1549">
            <v>4144797</v>
          </cell>
          <cell r="H1549">
            <v>3322609</v>
          </cell>
          <cell r="I1549">
            <v>3215961</v>
          </cell>
          <cell r="J1549">
            <v>3290912</v>
          </cell>
          <cell r="K1549">
            <v>3880884</v>
          </cell>
          <cell r="L1549">
            <v>3608994</v>
          </cell>
          <cell r="M1549">
            <v>3280670</v>
          </cell>
          <cell r="N1549">
            <v>3183344</v>
          </cell>
          <cell r="O1549">
            <v>3025494</v>
          </cell>
          <cell r="P1549">
            <v>3390309</v>
          </cell>
          <cell r="Q1549">
            <v>40867749</v>
          </cell>
          <cell r="S1549">
            <v>40867749</v>
          </cell>
          <cell r="T1549" t="str">
            <v>Budget:</v>
          </cell>
          <cell r="U1549">
            <v>3235680</v>
          </cell>
          <cell r="V1549">
            <v>6523774</v>
          </cell>
          <cell r="W1549">
            <v>10668571</v>
          </cell>
          <cell r="X1549">
            <v>13991180</v>
          </cell>
          <cell r="Y1549">
            <v>17207141</v>
          </cell>
          <cell r="Z1549">
            <v>20498053</v>
          </cell>
          <cell r="AA1549">
            <v>24378937</v>
          </cell>
          <cell r="AB1549">
            <v>27987931</v>
          </cell>
          <cell r="AC1549">
            <v>31268601</v>
          </cell>
          <cell r="AD1549">
            <v>34451945</v>
          </cell>
          <cell r="AE1549">
            <v>37477439</v>
          </cell>
          <cell r="AF1549">
            <v>40867748</v>
          </cell>
        </row>
        <row r="1550">
          <cell r="A1550" t="str">
            <v>Actual:</v>
          </cell>
          <cell r="D1550" t="str">
            <v>Actual:</v>
          </cell>
          <cell r="E1550">
            <v>2410810</v>
          </cell>
          <cell r="F1550">
            <v>2917078</v>
          </cell>
          <cell r="G1550">
            <v>4559320</v>
          </cell>
          <cell r="H1550">
            <v>3365682</v>
          </cell>
          <cell r="I1550">
            <v>2548011</v>
          </cell>
          <cell r="J1550">
            <v>2962328</v>
          </cell>
          <cell r="K1550">
            <v>3602880</v>
          </cell>
          <cell r="L1550">
            <v>3758020</v>
          </cell>
          <cell r="M1550">
            <v>3047337</v>
          </cell>
          <cell r="N1550">
            <v>2701851</v>
          </cell>
          <cell r="O1550">
            <v>2400614</v>
          </cell>
          <cell r="P1550">
            <v>2908146</v>
          </cell>
          <cell r="Q1550">
            <v>37182077</v>
          </cell>
          <cell r="T1550" t="str">
            <v>Actual:</v>
          </cell>
          <cell r="U1550">
            <v>2410810</v>
          </cell>
          <cell r="V1550">
            <v>5327888</v>
          </cell>
          <cell r="W1550">
            <v>9887208</v>
          </cell>
          <cell r="X1550">
            <v>13252890</v>
          </cell>
          <cell r="Y1550">
            <v>15800901</v>
          </cell>
          <cell r="Z1550">
            <v>18763229</v>
          </cell>
          <cell r="AA1550">
            <v>22366109</v>
          </cell>
          <cell r="AB1550">
            <v>26124129</v>
          </cell>
          <cell r="AC1550">
            <v>29171466</v>
          </cell>
          <cell r="AD1550">
            <v>31873317</v>
          </cell>
          <cell r="AE1550">
            <v>34273931</v>
          </cell>
          <cell r="AF1550">
            <v>37182077</v>
          </cell>
        </row>
        <row r="1551">
          <cell r="A1551" t="str">
            <v>Variance: Fav/(Unfav)</v>
          </cell>
          <cell r="D1551" t="str">
            <v>Variance: Fav/(Unfav)</v>
          </cell>
          <cell r="E1551">
            <v>824870</v>
          </cell>
          <cell r="F1551">
            <v>371015</v>
          </cell>
          <cell r="G1551">
            <v>-414524</v>
          </cell>
          <cell r="H1551">
            <v>4011555</v>
          </cell>
          <cell r="I1551">
            <v>3215961</v>
          </cell>
          <cell r="J1551">
            <v>3290912</v>
          </cell>
          <cell r="K1551">
            <v>3880884</v>
          </cell>
          <cell r="L1551">
            <v>3608994</v>
          </cell>
          <cell r="M1551">
            <v>3280670</v>
          </cell>
          <cell r="N1551">
            <v>3183344</v>
          </cell>
          <cell r="O1551">
            <v>3025494</v>
          </cell>
          <cell r="P1551">
            <v>3390309</v>
          </cell>
          <cell r="Q1551">
            <v>31669486</v>
          </cell>
          <cell r="S1551" t="str">
            <v xml:space="preserve"> </v>
          </cell>
          <cell r="T1551" t="str">
            <v>Variance: Fav/(Unfav)</v>
          </cell>
          <cell r="U1551">
            <v>824870</v>
          </cell>
          <cell r="V1551">
            <v>1195885</v>
          </cell>
          <cell r="W1551">
            <v>781361</v>
          </cell>
          <cell r="X1551">
            <v>4792916</v>
          </cell>
          <cell r="Y1551">
            <v>8008877</v>
          </cell>
          <cell r="Z1551">
            <v>11299789</v>
          </cell>
          <cell r="AA1551">
            <v>15180673</v>
          </cell>
          <cell r="AB1551">
            <v>18789667</v>
          </cell>
          <cell r="AC1551">
            <v>22070337</v>
          </cell>
          <cell r="AD1551">
            <v>25253681</v>
          </cell>
          <cell r="AE1551">
            <v>28279175</v>
          </cell>
          <cell r="AF1551">
            <v>31669484</v>
          </cell>
        </row>
        <row r="1552"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</row>
        <row r="1553">
          <cell r="B1553" t="str">
            <v>Grand</v>
          </cell>
          <cell r="D1553" t="str">
            <v>Budget:</v>
          </cell>
          <cell r="E1553">
            <v>8887942</v>
          </cell>
          <cell r="F1553">
            <v>9032086</v>
          </cell>
          <cell r="G1553">
            <v>12020388</v>
          </cell>
          <cell r="H1553">
            <v>9687566</v>
          </cell>
          <cell r="I1553">
            <v>9912192</v>
          </cell>
          <cell r="J1553">
            <v>10217069</v>
          </cell>
          <cell r="K1553">
            <v>12221906</v>
          </cell>
          <cell r="L1553">
            <v>11299847</v>
          </cell>
          <cell r="M1553">
            <v>10474051</v>
          </cell>
          <cell r="N1553">
            <v>9123345</v>
          </cell>
          <cell r="O1553">
            <v>9539033</v>
          </cell>
          <cell r="P1553">
            <v>10698961</v>
          </cell>
          <cell r="Q1553">
            <v>123114384</v>
          </cell>
          <cell r="R1553" t="str">
            <v>Budget:</v>
          </cell>
          <cell r="S1553">
            <v>123114384</v>
          </cell>
          <cell r="U1553">
            <v>8887942</v>
          </cell>
          <cell r="V1553">
            <v>17920028</v>
          </cell>
          <cell r="W1553">
            <v>29940416</v>
          </cell>
          <cell r="X1553">
            <v>39627982</v>
          </cell>
          <cell r="Y1553">
            <v>49540174</v>
          </cell>
          <cell r="Z1553">
            <v>59757243</v>
          </cell>
          <cell r="AA1553">
            <v>71979149</v>
          </cell>
          <cell r="AB1553">
            <v>83278996</v>
          </cell>
          <cell r="AC1553">
            <v>93753047</v>
          </cell>
          <cell r="AD1553">
            <v>102876392</v>
          </cell>
          <cell r="AE1553">
            <v>112415425</v>
          </cell>
          <cell r="AF1553">
            <v>123114386</v>
          </cell>
        </row>
        <row r="1554">
          <cell r="B1554" t="str">
            <v>Total</v>
          </cell>
          <cell r="D1554" t="str">
            <v>Actual:</v>
          </cell>
          <cell r="E1554">
            <v>6964538</v>
          </cell>
          <cell r="F1554">
            <v>7653271</v>
          </cell>
          <cell r="G1554">
            <v>14269307</v>
          </cell>
          <cell r="H1554">
            <v>311507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29198624</v>
          </cell>
          <cell r="R1554" t="str">
            <v>Projection:</v>
          </cell>
          <cell r="S1554">
            <v>121580340</v>
          </cell>
          <cell r="U1554">
            <v>6964538</v>
          </cell>
          <cell r="V1554">
            <v>14617809</v>
          </cell>
          <cell r="W1554">
            <v>28887116</v>
          </cell>
          <cell r="X1554">
            <v>29198623</v>
          </cell>
          <cell r="Y1554">
            <v>29198623</v>
          </cell>
          <cell r="Z1554">
            <v>29198623</v>
          </cell>
          <cell r="AA1554">
            <v>29198623</v>
          </cell>
          <cell r="AB1554">
            <v>29198623</v>
          </cell>
          <cell r="AC1554">
            <v>29198623</v>
          </cell>
          <cell r="AD1554">
            <v>29198623</v>
          </cell>
          <cell r="AE1554">
            <v>29198623</v>
          </cell>
          <cell r="AF1554">
            <v>29198623</v>
          </cell>
        </row>
        <row r="1555">
          <cell r="D1555" t="str">
            <v>Variance: Fav/(Unfav)</v>
          </cell>
          <cell r="E1555">
            <v>1923403</v>
          </cell>
          <cell r="F1555">
            <v>1378814</v>
          </cell>
          <cell r="G1555">
            <v>-2248919</v>
          </cell>
          <cell r="H1555">
            <v>9376059</v>
          </cell>
          <cell r="I1555">
            <v>9912192</v>
          </cell>
          <cell r="J1555">
            <v>10217069</v>
          </cell>
          <cell r="K1555">
            <v>12221906</v>
          </cell>
          <cell r="L1555">
            <v>11299847</v>
          </cell>
          <cell r="M1555">
            <v>10474051</v>
          </cell>
          <cell r="N1555">
            <v>9123345</v>
          </cell>
          <cell r="O1555">
            <v>9539033</v>
          </cell>
          <cell r="P1555">
            <v>10698961</v>
          </cell>
          <cell r="Q1555">
            <v>93915760</v>
          </cell>
          <cell r="R1555" t="str">
            <v>Variance: Fav/(Unfav)</v>
          </cell>
          <cell r="S1555">
            <v>1534044</v>
          </cell>
          <cell r="U1555">
            <v>1923403</v>
          </cell>
          <cell r="V1555">
            <v>3302217</v>
          </cell>
          <cell r="W1555">
            <v>1053298</v>
          </cell>
          <cell r="X1555">
            <v>10429357</v>
          </cell>
          <cell r="Y1555">
            <v>20341549</v>
          </cell>
          <cell r="Z1555">
            <v>30558618</v>
          </cell>
          <cell r="AA1555">
            <v>42780524</v>
          </cell>
          <cell r="AB1555">
            <v>54080371</v>
          </cell>
          <cell r="AC1555">
            <v>64554422</v>
          </cell>
          <cell r="AD1555">
            <v>73677767</v>
          </cell>
          <cell r="AE1555">
            <v>83216800</v>
          </cell>
          <cell r="AF1555">
            <v>93915761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AIL FAC"/>
      <sheetName val="FUEL VAR p1"/>
      <sheetName val="FUEL VAR p2"/>
      <sheetName val="FUEL VAR P1-apr"/>
      <sheetName val="FUEL VAR P2-apr"/>
      <sheetName val="UNBILLED"/>
      <sheetName val="GEN EXP ADJ"/>
      <sheetName val="FUEL REV"/>
      <sheetName val="CCR"/>
      <sheetName val="COGEN"/>
      <sheetName val="Jan"/>
      <sheetName val="Feb"/>
      <sheetName val="Mar"/>
      <sheetName val="Apr"/>
      <sheetName val="May"/>
      <sheetName val="Module2"/>
      <sheetName val="1"/>
      <sheetName val="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 Outage Restoration"/>
      <sheetName val="2003 Outage Restoration"/>
      <sheetName val="Metrics"/>
      <sheetName val="System - Actuals"/>
      <sheetName val="Coastal - Actuals"/>
      <sheetName val="NCR - Actuals"/>
      <sheetName val="SCR - Actuals"/>
      <sheetName val="System - Strikes"/>
      <sheetName val="Strikes"/>
      <sheetName val="2002 Table"/>
      <sheetName val="2003 Table"/>
      <sheetName val="Lightning Strik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1">
          <cell r="A61" t="str">
            <v>COASTAL REGION</v>
          </cell>
          <cell r="B61">
            <v>341529.08</v>
          </cell>
          <cell r="C61">
            <v>239055.2</v>
          </cell>
          <cell r="D61">
            <v>729670.49</v>
          </cell>
          <cell r="E61">
            <v>564027.03</v>
          </cell>
          <cell r="F61">
            <v>1166106.05</v>
          </cell>
          <cell r="G61">
            <v>995775.89000000013</v>
          </cell>
          <cell r="H61">
            <v>893699.56999999937</v>
          </cell>
          <cell r="I61">
            <v>1554280.5200000005</v>
          </cell>
          <cell r="J61">
            <v>1532377.9299999997</v>
          </cell>
          <cell r="K61">
            <v>905615.91999999993</v>
          </cell>
          <cell r="L61">
            <v>1021547.9700000007</v>
          </cell>
          <cell r="M61">
            <v>963208.77999999933</v>
          </cell>
          <cell r="N61">
            <v>10906894.43</v>
          </cell>
          <cell r="O61" t="str">
            <v xml:space="preserve"> </v>
          </cell>
          <cell r="P61" t="str">
            <v xml:space="preserve"> </v>
          </cell>
          <cell r="Q61">
            <v>341529.08</v>
          </cell>
          <cell r="R61">
            <v>580584.28</v>
          </cell>
          <cell r="S61">
            <v>1310254.77</v>
          </cell>
          <cell r="T61">
            <v>1874281.8</v>
          </cell>
          <cell r="U61">
            <v>3040387.85</v>
          </cell>
          <cell r="V61">
            <v>4036163.74</v>
          </cell>
          <cell r="W61">
            <v>4929863.3099999996</v>
          </cell>
          <cell r="X61">
            <v>6484143.8300000001</v>
          </cell>
          <cell r="Y61">
            <v>8016521.7599999998</v>
          </cell>
          <cell r="Z61">
            <v>8922137.6799999997</v>
          </cell>
          <cell r="AA61">
            <v>9943685.6500000004</v>
          </cell>
          <cell r="AB61">
            <v>10906894.43</v>
          </cell>
        </row>
        <row r="62">
          <cell r="A62" t="str">
            <v>NORTH CENTRAL REGION</v>
          </cell>
          <cell r="B62">
            <v>566252.59000000008</v>
          </cell>
          <cell r="C62">
            <v>365757.77</v>
          </cell>
          <cell r="D62">
            <v>232731.92999999993</v>
          </cell>
          <cell r="E62">
            <v>740215.23</v>
          </cell>
          <cell r="F62">
            <v>1073797.0399999996</v>
          </cell>
          <cell r="G62">
            <v>557803.04</v>
          </cell>
          <cell r="H62">
            <v>791658.30000000075</v>
          </cell>
          <cell r="I62">
            <v>1248391.33</v>
          </cell>
          <cell r="J62">
            <v>1481904.1799999997</v>
          </cell>
          <cell r="K62">
            <v>567363.94999999925</v>
          </cell>
          <cell r="L62">
            <v>670679.35000000149</v>
          </cell>
          <cell r="M62">
            <v>1057679.0599999987</v>
          </cell>
          <cell r="N62">
            <v>9354233.7699999996</v>
          </cell>
          <cell r="Q62">
            <v>566252.59000000008</v>
          </cell>
          <cell r="R62">
            <v>932010.3600000001</v>
          </cell>
          <cell r="S62">
            <v>1164742.29</v>
          </cell>
          <cell r="T62">
            <v>1904957.52</v>
          </cell>
          <cell r="U62">
            <v>2978754.5599999996</v>
          </cell>
          <cell r="V62">
            <v>3536557.5999999996</v>
          </cell>
          <cell r="W62">
            <v>4328215.9000000004</v>
          </cell>
          <cell r="X62">
            <v>5576607.2300000004</v>
          </cell>
          <cell r="Y62">
            <v>7058511.4100000001</v>
          </cell>
          <cell r="Z62">
            <v>7625875.3599999994</v>
          </cell>
          <cell r="AA62">
            <v>8296554.7100000009</v>
          </cell>
          <cell r="AB62">
            <v>9354233.7699999996</v>
          </cell>
        </row>
        <row r="63">
          <cell r="A63" t="str">
            <v>SOUTH CENTRAL REGION</v>
          </cell>
          <cell r="B63">
            <v>135155.06</v>
          </cell>
          <cell r="C63">
            <v>152555.77999999997</v>
          </cell>
          <cell r="D63">
            <v>383542.47000000009</v>
          </cell>
          <cell r="E63">
            <v>288299.81999999995</v>
          </cell>
          <cell r="F63">
            <v>710763.46000000008</v>
          </cell>
          <cell r="G63">
            <v>422188.30999999982</v>
          </cell>
          <cell r="H63">
            <v>555083.5299999998</v>
          </cell>
          <cell r="I63">
            <v>593734.51000000024</v>
          </cell>
          <cell r="J63">
            <v>1355246.7900000005</v>
          </cell>
          <cell r="K63">
            <v>596492.08999999985</v>
          </cell>
          <cell r="L63">
            <v>428021.6099999994</v>
          </cell>
          <cell r="M63">
            <v>536923.8200000003</v>
          </cell>
          <cell r="N63">
            <v>6158007.25</v>
          </cell>
          <cell r="Q63">
            <v>135155.06</v>
          </cell>
          <cell r="R63">
            <v>287710.83999999997</v>
          </cell>
          <cell r="S63">
            <v>671253.31</v>
          </cell>
          <cell r="T63">
            <v>959553.13</v>
          </cell>
          <cell r="U63">
            <v>1670316.59</v>
          </cell>
          <cell r="V63">
            <v>2092504.9</v>
          </cell>
          <cell r="W63">
            <v>2647588.4299999997</v>
          </cell>
          <cell r="X63">
            <v>3241322.94</v>
          </cell>
          <cell r="Y63">
            <v>4596569.7300000004</v>
          </cell>
          <cell r="Z63">
            <v>5193061.82</v>
          </cell>
          <cell r="AA63">
            <v>5621083.4299999997</v>
          </cell>
          <cell r="AB63">
            <v>6158007.25</v>
          </cell>
        </row>
        <row r="64">
          <cell r="A64" t="str">
            <v>SYSTEM</v>
          </cell>
          <cell r="B64">
            <v>1042936.7300000002</v>
          </cell>
          <cell r="C64">
            <v>757368.75</v>
          </cell>
          <cell r="D64">
            <v>1345944.8900000001</v>
          </cell>
          <cell r="E64">
            <v>1592542.08</v>
          </cell>
          <cell r="F64">
            <v>2950666.55</v>
          </cell>
          <cell r="G64">
            <v>1975767.24</v>
          </cell>
          <cell r="H64">
            <v>2240441.4</v>
          </cell>
          <cell r="I64">
            <v>3396406.3600000008</v>
          </cell>
          <cell r="J64">
            <v>4369528.9000000004</v>
          </cell>
          <cell r="K64">
            <v>2069471.959999999</v>
          </cell>
          <cell r="L64">
            <v>2120248.9300000016</v>
          </cell>
          <cell r="M64">
            <v>2557811.6599999983</v>
          </cell>
          <cell r="N64">
            <v>26419135.449999999</v>
          </cell>
          <cell r="Q64">
            <v>1042936.7300000002</v>
          </cell>
          <cell r="R64">
            <v>1800305.48</v>
          </cell>
          <cell r="S64">
            <v>3146250.37</v>
          </cell>
          <cell r="T64">
            <v>4738792.45</v>
          </cell>
          <cell r="U64">
            <v>7689459</v>
          </cell>
          <cell r="V64">
            <v>9665226.2400000002</v>
          </cell>
          <cell r="W64">
            <v>11905667.640000001</v>
          </cell>
          <cell r="X64">
            <v>15302074</v>
          </cell>
          <cell r="Y64">
            <v>19671602.899999999</v>
          </cell>
          <cell r="Z64">
            <v>21741074.859999999</v>
          </cell>
          <cell r="AA64">
            <v>23861323.789999999</v>
          </cell>
          <cell r="AB64">
            <v>26419135.449999999</v>
          </cell>
        </row>
        <row r="68">
          <cell r="A68" t="str">
            <v>COASTAL REGION</v>
          </cell>
          <cell r="B68">
            <v>365843.32</v>
          </cell>
          <cell r="C68">
            <v>352227.35</v>
          </cell>
          <cell r="D68">
            <v>369689.18</v>
          </cell>
          <cell r="E68">
            <v>360751.34</v>
          </cell>
          <cell r="F68">
            <v>508629.73</v>
          </cell>
          <cell r="G68">
            <v>469284.89</v>
          </cell>
          <cell r="H68">
            <v>587960.53</v>
          </cell>
          <cell r="I68">
            <v>713127.15</v>
          </cell>
          <cell r="J68">
            <v>538906.5</v>
          </cell>
          <cell r="K68">
            <v>441637.92</v>
          </cell>
          <cell r="L68">
            <v>389967.91</v>
          </cell>
          <cell r="M68">
            <v>515710.39999999944</v>
          </cell>
          <cell r="N68">
            <v>5613736.2199999997</v>
          </cell>
          <cell r="Q68">
            <v>365843.32</v>
          </cell>
          <cell r="R68">
            <v>718070.66999999993</v>
          </cell>
          <cell r="S68">
            <v>1087759.8499999999</v>
          </cell>
          <cell r="T68">
            <v>1448511.19</v>
          </cell>
          <cell r="U68">
            <v>1957140.92</v>
          </cell>
          <cell r="V68">
            <v>2426425.81</v>
          </cell>
          <cell r="W68">
            <v>3014386.34</v>
          </cell>
          <cell r="X68">
            <v>3727513.4899999998</v>
          </cell>
          <cell r="Y68">
            <v>4266419.99</v>
          </cell>
          <cell r="Z68">
            <v>4708057.91</v>
          </cell>
          <cell r="AA68">
            <v>5098025.82</v>
          </cell>
          <cell r="AB68">
            <v>5613736.2199999997</v>
          </cell>
        </row>
        <row r="69">
          <cell r="A69" t="str">
            <v>NORTH CENTRAL REGION</v>
          </cell>
          <cell r="B69">
            <v>333934.59000000003</v>
          </cell>
          <cell r="C69">
            <v>379405.59</v>
          </cell>
          <cell r="D69">
            <v>487800.57</v>
          </cell>
          <cell r="E69">
            <v>312844.55</v>
          </cell>
          <cell r="F69">
            <v>1578061.55</v>
          </cell>
          <cell r="G69">
            <v>570757.14</v>
          </cell>
          <cell r="H69">
            <v>583239.14</v>
          </cell>
          <cell r="I69">
            <v>756839.02</v>
          </cell>
          <cell r="J69">
            <v>680276.75</v>
          </cell>
          <cell r="K69">
            <v>441417.98</v>
          </cell>
          <cell r="L69">
            <v>506339.85000000056</v>
          </cell>
          <cell r="M69">
            <v>671390.69999999925</v>
          </cell>
          <cell r="N69">
            <v>7302307.4299999997</v>
          </cell>
          <cell r="Q69">
            <v>333934.59000000003</v>
          </cell>
          <cell r="R69">
            <v>713340.18</v>
          </cell>
          <cell r="S69">
            <v>1201140.75</v>
          </cell>
          <cell r="T69">
            <v>1513985.3</v>
          </cell>
          <cell r="U69">
            <v>3092046.85</v>
          </cell>
          <cell r="V69">
            <v>3662803.99</v>
          </cell>
          <cell r="W69">
            <v>4246043.13</v>
          </cell>
          <cell r="X69">
            <v>5002882.1500000004</v>
          </cell>
          <cell r="Y69">
            <v>5683158.9000000004</v>
          </cell>
          <cell r="Z69">
            <v>6124576.8800000008</v>
          </cell>
          <cell r="AA69">
            <v>6630916.7300000014</v>
          </cell>
          <cell r="AB69">
            <v>7302307.4300000006</v>
          </cell>
        </row>
        <row r="70">
          <cell r="A70" t="str">
            <v>SOUTH CENTRAL REGION</v>
          </cell>
          <cell r="B70">
            <v>142649.23000000001</v>
          </cell>
          <cell r="C70">
            <v>139918.76</v>
          </cell>
          <cell r="D70">
            <v>163987.66</v>
          </cell>
          <cell r="E70">
            <v>149913.29999999999</v>
          </cell>
          <cell r="F70">
            <v>666106.48</v>
          </cell>
          <cell r="G70">
            <v>347361.34</v>
          </cell>
          <cell r="H70">
            <v>350715.54</v>
          </cell>
          <cell r="I70">
            <v>644411.16</v>
          </cell>
          <cell r="J70">
            <v>307959.07</v>
          </cell>
          <cell r="K70">
            <v>247562.33</v>
          </cell>
          <cell r="L70">
            <v>241909.17</v>
          </cell>
          <cell r="M70">
            <v>247076.2</v>
          </cell>
          <cell r="N70">
            <v>3649570.24</v>
          </cell>
          <cell r="Q70">
            <v>142649.23000000001</v>
          </cell>
          <cell r="R70">
            <v>282567.99</v>
          </cell>
          <cell r="S70">
            <v>446555.65</v>
          </cell>
          <cell r="T70">
            <v>596468.94999999995</v>
          </cell>
          <cell r="U70">
            <v>1262575.43</v>
          </cell>
          <cell r="V70">
            <v>1609936.77</v>
          </cell>
          <cell r="W70">
            <v>1960652.31</v>
          </cell>
          <cell r="X70">
            <v>2605063.4700000002</v>
          </cell>
          <cell r="Y70">
            <v>2913022.54</v>
          </cell>
          <cell r="Z70">
            <v>3160584.87</v>
          </cell>
          <cell r="AA70">
            <v>3402494.04</v>
          </cell>
          <cell r="AB70">
            <v>3649570.24</v>
          </cell>
        </row>
        <row r="71">
          <cell r="A71" t="str">
            <v>SYSTEM</v>
          </cell>
          <cell r="B71">
            <v>842427.14</v>
          </cell>
          <cell r="C71">
            <v>871551.7</v>
          </cell>
          <cell r="D71">
            <v>1021477.41</v>
          </cell>
          <cell r="E71">
            <v>823509.19</v>
          </cell>
          <cell r="F71">
            <v>2752797.76</v>
          </cell>
          <cell r="G71">
            <v>1387403.37</v>
          </cell>
          <cell r="H71">
            <v>1521915.21</v>
          </cell>
          <cell r="I71">
            <v>2114377.33</v>
          </cell>
          <cell r="J71">
            <v>1527142.32</v>
          </cell>
          <cell r="K71">
            <v>1130618.23</v>
          </cell>
          <cell r="L71">
            <v>1138216.9300000004</v>
          </cell>
          <cell r="M71">
            <v>1434177.2999999986</v>
          </cell>
          <cell r="N71">
            <v>16565613.889999999</v>
          </cell>
          <cell r="Q71">
            <v>842427.14</v>
          </cell>
          <cell r="R71">
            <v>1713978.84</v>
          </cell>
          <cell r="S71">
            <v>2735456.2499999995</v>
          </cell>
          <cell r="T71">
            <v>3558965.4400000004</v>
          </cell>
          <cell r="U71">
            <v>6311763.1999999993</v>
          </cell>
          <cell r="V71">
            <v>7699166.5700000003</v>
          </cell>
          <cell r="W71">
            <v>9221081.7799999993</v>
          </cell>
          <cell r="X71">
            <v>11335459.110000001</v>
          </cell>
          <cell r="Y71">
            <v>12862601.43</v>
          </cell>
          <cell r="Z71">
            <v>13993219.66</v>
          </cell>
          <cell r="AA71">
            <v>15131436.59</v>
          </cell>
          <cell r="AB71">
            <v>16565613.890000001</v>
          </cell>
        </row>
      </sheetData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2A-complete"/>
      <sheetName val="95ALND"/>
      <sheetName val="92BLND"/>
      <sheetName val="93ALND"/>
      <sheetName val="93BLND"/>
      <sheetName val="94ALND"/>
      <sheetName val="94BLND"/>
      <sheetName val="Pool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-High Risk"/>
      <sheetName val="Legend"/>
      <sheetName val="Input"/>
      <sheetName val="RETAIL FAC"/>
      <sheetName val="VARIANCE-ORIG PROJ"/>
      <sheetName val="UNBILLED"/>
      <sheetName val="GEN EXP ADJ"/>
      <sheetName val="FUEL REV"/>
      <sheetName val="CCR"/>
      <sheetName val="COGEN"/>
      <sheetName val="CCR - Sch A12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YTD"/>
    </sheetNames>
    <sheetDataSet>
      <sheetData sheetId="0"/>
      <sheetData sheetId="1"/>
      <sheetData sheetId="2"/>
      <sheetData sheetId="3"/>
      <sheetData sheetId="4">
        <row r="1">
          <cell r="A1" t="str">
            <v>Progress Energy Florida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CCB2-E72D-40F1-AC66-7896F70B0D60}">
  <sheetPr>
    <pageSetUpPr fitToPage="1"/>
  </sheetPr>
  <dimension ref="A1:F47"/>
  <sheetViews>
    <sheetView tabSelected="1" view="pageBreakPreview" zoomScale="60" zoomScaleNormal="70" workbookViewId="0"/>
  </sheetViews>
  <sheetFormatPr defaultRowHeight="15.5" x14ac:dyDescent="0.35"/>
  <cols>
    <col min="1" max="1" width="39.15234375" style="72" customWidth="1"/>
    <col min="2" max="2" width="14.921875" style="72" customWidth="1"/>
    <col min="3" max="3" width="12.23046875" style="93" customWidth="1"/>
    <col min="4" max="4" width="13" style="93" customWidth="1"/>
    <col min="5" max="5" width="14" customWidth="1"/>
  </cols>
  <sheetData>
    <row r="1" spans="1:6" x14ac:dyDescent="0.35">
      <c r="A1" t="s">
        <v>160</v>
      </c>
      <c r="B1" s="71"/>
      <c r="C1" s="72"/>
      <c r="D1" s="72"/>
    </row>
    <row r="2" spans="1:6" x14ac:dyDescent="0.35">
      <c r="A2" t="s">
        <v>161</v>
      </c>
      <c r="B2" s="71"/>
      <c r="C2" s="72"/>
      <c r="D2" s="72"/>
      <c r="E2" s="16"/>
    </row>
    <row r="3" spans="1:6" ht="16" thickBot="1" x14ac:dyDescent="0.4">
      <c r="A3"/>
      <c r="B3" s="71"/>
      <c r="C3" s="72"/>
      <c r="D3" s="72"/>
      <c r="E3" s="16"/>
    </row>
    <row r="4" spans="1:6" x14ac:dyDescent="0.35">
      <c r="A4" s="170"/>
      <c r="B4" s="171"/>
      <c r="C4" s="172"/>
      <c r="D4" s="172"/>
      <c r="E4" s="211"/>
    </row>
    <row r="5" spans="1:6" x14ac:dyDescent="0.35">
      <c r="A5" s="173"/>
      <c r="B5" s="174"/>
      <c r="C5" s="166" t="s">
        <v>157</v>
      </c>
      <c r="D5" s="166" t="s">
        <v>157</v>
      </c>
      <c r="E5" s="175" t="s">
        <v>157</v>
      </c>
    </row>
    <row r="6" spans="1:6" x14ac:dyDescent="0.35">
      <c r="A6" s="173"/>
      <c r="B6" s="174"/>
      <c r="C6" s="166" t="s">
        <v>131</v>
      </c>
      <c r="D6" s="166" t="s">
        <v>131</v>
      </c>
      <c r="E6" s="175" t="s">
        <v>131</v>
      </c>
    </row>
    <row r="7" spans="1:6" x14ac:dyDescent="0.35">
      <c r="A7" s="173"/>
      <c r="B7" s="174"/>
      <c r="C7" s="176" t="s">
        <v>134</v>
      </c>
      <c r="D7" s="176" t="s">
        <v>134</v>
      </c>
      <c r="E7" s="177" t="s">
        <v>134</v>
      </c>
    </row>
    <row r="8" spans="1:6" x14ac:dyDescent="0.35">
      <c r="A8" s="178"/>
      <c r="B8" s="179"/>
      <c r="C8" s="167" t="s">
        <v>136</v>
      </c>
      <c r="D8" s="167" t="s">
        <v>136</v>
      </c>
      <c r="E8" s="180" t="s">
        <v>136</v>
      </c>
    </row>
    <row r="9" spans="1:6" ht="16" thickBot="1" x14ac:dyDescent="0.4">
      <c r="A9" s="181" t="s">
        <v>93</v>
      </c>
      <c r="B9" s="168"/>
      <c r="C9" s="169" t="s">
        <v>37</v>
      </c>
      <c r="D9" s="169" t="s">
        <v>38</v>
      </c>
      <c r="E9" s="182" t="s">
        <v>39</v>
      </c>
    </row>
    <row r="10" spans="1:6" x14ac:dyDescent="0.35">
      <c r="A10" s="183"/>
      <c r="B10" s="184"/>
      <c r="C10" s="185"/>
      <c r="D10" s="185"/>
      <c r="E10" s="186"/>
    </row>
    <row r="11" spans="1:6" x14ac:dyDescent="0.35">
      <c r="A11" s="187" t="s">
        <v>96</v>
      </c>
      <c r="B11" s="184"/>
      <c r="C11" s="185"/>
      <c r="D11" s="185"/>
      <c r="E11" s="186"/>
    </row>
    <row r="12" spans="1:6" x14ac:dyDescent="0.35">
      <c r="A12" s="188" t="s">
        <v>97</v>
      </c>
      <c r="B12" s="184"/>
      <c r="C12" s="189"/>
      <c r="D12" s="189"/>
      <c r="E12" s="186"/>
    </row>
    <row r="13" spans="1:6" x14ac:dyDescent="0.35">
      <c r="A13" s="188"/>
      <c r="B13" s="156" t="s">
        <v>98</v>
      </c>
      <c r="C13" s="157">
        <f>+'Form 7P -2023'!R17</f>
        <v>0.42099999999999999</v>
      </c>
      <c r="D13" s="157">
        <f>+'Form 7P -2024'!R17</f>
        <v>0.65200000000000002</v>
      </c>
      <c r="E13" s="190">
        <f>+'Form 7P -2025'!R17</f>
        <v>0.875</v>
      </c>
      <c r="F13" s="82"/>
    </row>
    <row r="14" spans="1:6" x14ac:dyDescent="0.35">
      <c r="A14" s="187" t="s">
        <v>99</v>
      </c>
      <c r="B14" s="158"/>
      <c r="C14" s="159"/>
      <c r="D14" s="159"/>
      <c r="E14" s="212"/>
      <c r="F14" s="82"/>
    </row>
    <row r="15" spans="1:6" x14ac:dyDescent="0.35">
      <c r="A15" s="188" t="s">
        <v>100</v>
      </c>
      <c r="B15" s="158"/>
      <c r="C15" s="160"/>
      <c r="D15" s="160"/>
      <c r="E15" s="213"/>
      <c r="F15" s="82"/>
    </row>
    <row r="16" spans="1:6" x14ac:dyDescent="0.35">
      <c r="A16" s="188"/>
      <c r="B16" s="156" t="s">
        <v>98</v>
      </c>
      <c r="C16" s="157">
        <f>+'Form 7P -2023'!R21</f>
        <v>0.40799999999999997</v>
      </c>
      <c r="D16" s="157">
        <f>+'Form 7P -2024'!R21</f>
        <v>0.63200000000000001</v>
      </c>
      <c r="E16" s="190">
        <f>+'Form 7P -2025'!R21</f>
        <v>0.84799999999999998</v>
      </c>
      <c r="F16" s="82"/>
    </row>
    <row r="17" spans="1:6" x14ac:dyDescent="0.35">
      <c r="A17" s="188"/>
      <c r="B17" s="156" t="s">
        <v>101</v>
      </c>
      <c r="C17" s="157">
        <f>+'Form 7P -2023'!R22</f>
        <v>0.40391999999999995</v>
      </c>
      <c r="D17" s="157">
        <f>+'Form 7P -2024'!R22</f>
        <v>0.62568000000000001</v>
      </c>
      <c r="E17" s="190">
        <f>+'Form 7P -2025'!R22</f>
        <v>0.83951999999999993</v>
      </c>
      <c r="F17" s="82"/>
    </row>
    <row r="18" spans="1:6" x14ac:dyDescent="0.35">
      <c r="A18" s="188"/>
      <c r="B18" s="156" t="s">
        <v>45</v>
      </c>
      <c r="C18" s="157">
        <f>+'Form 7P -2023'!R23</f>
        <v>0.39983999999999997</v>
      </c>
      <c r="D18" s="157">
        <f>+'Form 7P -2024'!R23</f>
        <v>0.61936000000000002</v>
      </c>
      <c r="E18" s="190">
        <f>+'Form 7P -2025'!R23</f>
        <v>0.83104</v>
      </c>
      <c r="F18" s="82"/>
    </row>
    <row r="19" spans="1:6" x14ac:dyDescent="0.35">
      <c r="A19" s="188"/>
      <c r="B19" s="161" t="s">
        <v>141</v>
      </c>
      <c r="C19" s="162"/>
      <c r="D19" s="162"/>
      <c r="E19" s="214"/>
      <c r="F19" s="82"/>
    </row>
    <row r="20" spans="1:6" x14ac:dyDescent="0.35">
      <c r="A20" s="191" t="s">
        <v>102</v>
      </c>
      <c r="B20" s="163"/>
      <c r="C20" s="159"/>
      <c r="D20" s="159"/>
      <c r="E20" s="212"/>
      <c r="F20" s="82"/>
    </row>
    <row r="21" spans="1:6" x14ac:dyDescent="0.35">
      <c r="A21" s="215" t="s">
        <v>103</v>
      </c>
      <c r="B21" s="216" t="s">
        <v>98</v>
      </c>
      <c r="C21" s="157">
        <f>+'Form 7P -2023'!R27</f>
        <v>0.191</v>
      </c>
      <c r="D21" s="157">
        <f>+'Form 7P -2024'!R27</f>
        <v>0.29599999999999999</v>
      </c>
      <c r="E21" s="190">
        <f>+'Form 7P -2025'!R27</f>
        <v>0.39700000000000002</v>
      </c>
      <c r="F21" s="82"/>
    </row>
    <row r="22" spans="1:6" x14ac:dyDescent="0.35">
      <c r="A22" s="215"/>
      <c r="B22" s="216"/>
      <c r="C22" s="160"/>
      <c r="D22" s="160"/>
      <c r="E22" s="213"/>
      <c r="F22" s="82"/>
    </row>
    <row r="23" spans="1:6" x14ac:dyDescent="0.35">
      <c r="A23" s="217" t="s">
        <v>218</v>
      </c>
      <c r="B23" s="216"/>
      <c r="C23" s="160"/>
      <c r="D23" s="160"/>
      <c r="E23" s="213"/>
      <c r="F23" s="82"/>
    </row>
    <row r="24" spans="1:6" x14ac:dyDescent="0.35">
      <c r="A24" s="215" t="s">
        <v>142</v>
      </c>
      <c r="B24" s="216"/>
      <c r="C24" s="157"/>
      <c r="D24" s="157"/>
      <c r="E24" s="190"/>
      <c r="F24" s="82"/>
    </row>
    <row r="25" spans="1:6" x14ac:dyDescent="0.35">
      <c r="A25" s="215"/>
      <c r="B25" s="216" t="s">
        <v>98</v>
      </c>
      <c r="C25" s="157">
        <f>+'Form 7P -2023'!Q31</f>
        <v>1.07</v>
      </c>
      <c r="D25" s="157">
        <f>+'Form 7P -2024'!Q31</f>
        <v>1.65</v>
      </c>
      <c r="E25" s="190">
        <f>+'Form 7P -2025'!Q31</f>
        <v>2.21</v>
      </c>
      <c r="F25" s="82"/>
    </row>
    <row r="26" spans="1:6" x14ac:dyDescent="0.35">
      <c r="A26" s="218"/>
      <c r="B26" s="216" t="s">
        <v>101</v>
      </c>
      <c r="C26" s="157">
        <f>+'Form 7P -2023'!Q32</f>
        <v>1.0296000000000001</v>
      </c>
      <c r="D26" s="157">
        <f>+'Form 7P -2024'!Q32</f>
        <v>1.5939000000000001</v>
      </c>
      <c r="E26" s="190">
        <f>+'Form 7P -2025'!Q32</f>
        <v>2.1384000000000003</v>
      </c>
      <c r="F26" s="82"/>
    </row>
    <row r="27" spans="1:6" x14ac:dyDescent="0.35">
      <c r="A27" s="219"/>
      <c r="B27" s="216" t="s">
        <v>45</v>
      </c>
      <c r="C27" s="157">
        <f>+'Form 7P -2023'!Q33</f>
        <v>0.19600000000000001</v>
      </c>
      <c r="D27" s="157">
        <f>+'Form 7P -2024'!Q33</f>
        <v>0.30380000000000001</v>
      </c>
      <c r="E27" s="190">
        <f>+'Form 7P -2025'!Q33</f>
        <v>0.39200000000000002</v>
      </c>
      <c r="F27" s="82"/>
    </row>
    <row r="28" spans="1:6" x14ac:dyDescent="0.35">
      <c r="A28" s="218"/>
      <c r="B28" s="220" t="s">
        <v>143</v>
      </c>
      <c r="C28" s="162"/>
      <c r="D28" s="162"/>
      <c r="E28" s="214"/>
      <c r="F28" s="82"/>
    </row>
    <row r="29" spans="1:6" x14ac:dyDescent="0.35">
      <c r="A29" s="221" t="s">
        <v>219</v>
      </c>
      <c r="B29" s="222"/>
      <c r="C29" s="160"/>
      <c r="D29" s="160"/>
      <c r="E29" s="213"/>
      <c r="F29" s="82"/>
    </row>
    <row r="30" spans="1:6" x14ac:dyDescent="0.35">
      <c r="A30" s="223" t="s">
        <v>144</v>
      </c>
      <c r="B30" s="222"/>
      <c r="C30" s="157"/>
      <c r="D30" s="157"/>
      <c r="E30" s="190"/>
      <c r="F30" s="82"/>
    </row>
    <row r="31" spans="1:6" x14ac:dyDescent="0.35">
      <c r="A31" s="223"/>
      <c r="B31" s="224" t="s">
        <v>98</v>
      </c>
      <c r="C31" s="157">
        <f>+'Form 7P -2023'!Q38</f>
        <v>1</v>
      </c>
      <c r="D31" s="157">
        <f>+'Form 7P -2024'!Q38</f>
        <v>1.54</v>
      </c>
      <c r="E31" s="190">
        <f>+'Form 7P -2025'!Q38</f>
        <v>2.08</v>
      </c>
      <c r="F31" s="82"/>
    </row>
    <row r="32" spans="1:6" x14ac:dyDescent="0.35">
      <c r="A32" s="223"/>
      <c r="B32" s="224" t="s">
        <v>101</v>
      </c>
      <c r="C32" s="157">
        <f>+'Form 7P -2023'!Q39</f>
        <v>0.99</v>
      </c>
      <c r="D32" s="157">
        <f>+'Form 7P -2024'!Q39</f>
        <v>1.5246</v>
      </c>
      <c r="E32" s="190">
        <f>+'Form 7P -2025'!Q39</f>
        <v>2.0592000000000001</v>
      </c>
      <c r="F32" s="82"/>
    </row>
    <row r="33" spans="1:6" x14ac:dyDescent="0.35">
      <c r="A33" s="223"/>
      <c r="B33" s="224" t="s">
        <v>45</v>
      </c>
      <c r="C33" s="157">
        <f>+'Form 7P -2023'!Q40</f>
        <v>0.98</v>
      </c>
      <c r="D33" s="157">
        <f>+'Form 7P -2024'!Q40</f>
        <v>1.5092000000000001</v>
      </c>
      <c r="E33" s="190">
        <f>+'Form 7P -2025'!Q40</f>
        <v>2.0384000000000002</v>
      </c>
      <c r="F33" s="82"/>
    </row>
    <row r="34" spans="1:6" x14ac:dyDescent="0.35">
      <c r="A34" s="223"/>
      <c r="B34" s="225" t="s">
        <v>145</v>
      </c>
      <c r="C34" s="162"/>
      <c r="D34" s="162"/>
      <c r="E34" s="214"/>
      <c r="F34" s="82"/>
    </row>
    <row r="35" spans="1:6" x14ac:dyDescent="0.35">
      <c r="A35" s="221" t="s">
        <v>220</v>
      </c>
      <c r="B35" s="222"/>
      <c r="C35" s="160"/>
      <c r="D35" s="160"/>
      <c r="E35" s="213"/>
      <c r="F35" s="82"/>
    </row>
    <row r="36" spans="1:6" x14ac:dyDescent="0.35">
      <c r="A36" s="226" t="s">
        <v>146</v>
      </c>
      <c r="B36" s="222"/>
      <c r="C36" s="160"/>
      <c r="D36" s="160"/>
      <c r="E36" s="213"/>
      <c r="F36" s="82"/>
    </row>
    <row r="37" spans="1:6" x14ac:dyDescent="0.35">
      <c r="A37" s="226"/>
      <c r="B37" s="222" t="s">
        <v>98</v>
      </c>
      <c r="C37" s="157">
        <f>+'Form 7P -2023'!Q45</f>
        <v>0.82</v>
      </c>
      <c r="D37" s="157">
        <f>+'Form 7P -2024'!Q45</f>
        <v>1.27</v>
      </c>
      <c r="E37" s="190">
        <f>+'Form 7P -2025'!Q45</f>
        <v>1.7</v>
      </c>
      <c r="F37" s="82"/>
    </row>
    <row r="38" spans="1:6" x14ac:dyDescent="0.35">
      <c r="A38" s="192"/>
      <c r="B38" s="164" t="s">
        <v>101</v>
      </c>
      <c r="C38" s="157">
        <f>+'Form 7P -2023'!Q46</f>
        <v>0.61380000000000001</v>
      </c>
      <c r="D38" s="157">
        <f>+'Form 7P -2024'!Q46</f>
        <v>0.9405</v>
      </c>
      <c r="E38" s="190">
        <f>+'Form 7P -2025'!Q46</f>
        <v>1.2672000000000001</v>
      </c>
      <c r="F38" s="82"/>
    </row>
    <row r="39" spans="1:6" x14ac:dyDescent="0.35">
      <c r="A39" s="192"/>
      <c r="B39" s="164" t="s">
        <v>45</v>
      </c>
      <c r="C39" s="157">
        <f>+'Form 7P -2023'!Q47</f>
        <v>0.14699999999999999</v>
      </c>
      <c r="D39" s="157">
        <f>+'Form 7P -2024'!Q47</f>
        <v>0.22540000000000002</v>
      </c>
      <c r="E39" s="190">
        <f>+'Form 7P -2025'!Q47</f>
        <v>0.29399999999999998</v>
      </c>
      <c r="F39" s="82"/>
    </row>
    <row r="40" spans="1:6" x14ac:dyDescent="0.35">
      <c r="A40" s="193"/>
      <c r="B40" s="165" t="s">
        <v>147</v>
      </c>
      <c r="C40" s="162"/>
      <c r="D40" s="162"/>
      <c r="E40" s="214"/>
      <c r="F40" s="82"/>
    </row>
    <row r="41" spans="1:6" x14ac:dyDescent="0.35">
      <c r="A41" s="187" t="s">
        <v>118</v>
      </c>
      <c r="B41" s="184"/>
      <c r="C41" s="160"/>
      <c r="D41" s="160"/>
      <c r="E41" s="213"/>
      <c r="F41" s="82"/>
    </row>
    <row r="42" spans="1:6" ht="16" thickBot="1" x14ac:dyDescent="0.4">
      <c r="A42" s="194" t="s">
        <v>148</v>
      </c>
      <c r="B42" s="195" t="s">
        <v>98</v>
      </c>
      <c r="C42" s="196">
        <f>+'Form 7P -2023'!R51</f>
        <v>0.311</v>
      </c>
      <c r="D42" s="196">
        <f>+'Form 7P -2024'!R51</f>
        <v>0.48099999999999998</v>
      </c>
      <c r="E42" s="197">
        <f>+'Form 7P -2025'!R51</f>
        <v>0.64800000000000002</v>
      </c>
      <c r="F42" s="82"/>
    </row>
    <row r="43" spans="1:6" x14ac:dyDescent="0.35">
      <c r="A43" s="77"/>
      <c r="B43" s="77"/>
      <c r="C43" s="90"/>
      <c r="D43" s="90"/>
    </row>
    <row r="44" spans="1:6" x14ac:dyDescent="0.35">
      <c r="B44" s="77"/>
      <c r="C44" s="90"/>
      <c r="D44" s="90"/>
    </row>
    <row r="45" spans="1:6" x14ac:dyDescent="0.35">
      <c r="A45" s="114"/>
      <c r="B45" s="77"/>
      <c r="C45" s="89"/>
      <c r="D45" s="89"/>
    </row>
    <row r="46" spans="1:6" x14ac:dyDescent="0.35">
      <c r="A46" s="114"/>
      <c r="C46" s="91"/>
      <c r="D46" s="91"/>
    </row>
    <row r="47" spans="1:6" x14ac:dyDescent="0.35">
      <c r="B47" s="1"/>
      <c r="C47" s="92"/>
      <c r="D47" s="92"/>
    </row>
  </sheetData>
  <pageMargins left="0.7" right="0.7" top="0.75" bottom="0.75" header="0.3" footer="0.3"/>
  <pageSetup scale="80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7A8AC-3468-4AF4-A88B-8E207780207C}">
  <sheetPr>
    <pageSetUpPr fitToPage="1"/>
  </sheetPr>
  <dimension ref="A1:Y44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G1" s="386"/>
    </row>
    <row r="2" spans="1:19" ht="16" thickBot="1" x14ac:dyDescent="0.4">
      <c r="C2" s="13"/>
      <c r="F2" s="13" t="s">
        <v>178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07" t="s">
        <v>32</v>
      </c>
      <c r="C4" s="107"/>
      <c r="D4" s="107"/>
      <c r="E4" s="107"/>
      <c r="F4" s="117">
        <f>+'SPP 2.0 10-Year CapEx &amp;OM'!AA41</f>
        <v>22712063</v>
      </c>
      <c r="G4" s="117"/>
      <c r="H4" s="107" t="s">
        <v>32</v>
      </c>
      <c r="I4" s="117">
        <f>+'SPP 2.0 10-Year CapEx &amp;OM'!AD41</f>
        <v>517349104</v>
      </c>
      <c r="J4" s="352"/>
      <c r="L4" s="128">
        <f>+P27</f>
        <v>22712063</v>
      </c>
      <c r="M4" s="128">
        <f>+F4-L4</f>
        <v>0</v>
      </c>
      <c r="O4" s="117">
        <f>+P38</f>
        <v>517349104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/>
      <c r="C9" s="394"/>
      <c r="D9" s="394"/>
      <c r="E9" s="394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8"/>
      <c r="R9" s="119"/>
    </row>
    <row r="10" spans="1:19" x14ac:dyDescent="0.35">
      <c r="A10" s="353"/>
      <c r="B10" s="114" t="s">
        <v>289</v>
      </c>
      <c r="C10" s="395" t="s">
        <v>258</v>
      </c>
      <c r="D10" s="395" t="s">
        <v>258</v>
      </c>
      <c r="E10" s="395" t="s">
        <v>258</v>
      </c>
      <c r="F10" s="368">
        <f t="shared" ref="F10:L10" si="0">+F43</f>
        <v>45451595.947214022</v>
      </c>
      <c r="G10" s="368">
        <f t="shared" si="0"/>
        <v>46984409.552430488</v>
      </c>
      <c r="H10" s="368">
        <f t="shared" si="0"/>
        <v>48554393.55680225</v>
      </c>
      <c r="I10" s="368">
        <f t="shared" si="0"/>
        <v>50366351.735089734</v>
      </c>
      <c r="J10" s="368">
        <f t="shared" si="0"/>
        <v>52059504.87015827</v>
      </c>
      <c r="K10" s="368">
        <f t="shared" si="0"/>
        <v>53799342.637402803</v>
      </c>
      <c r="L10" s="368">
        <f t="shared" si="0"/>
        <v>55227287.641558558</v>
      </c>
      <c r="M10" s="368">
        <f t="shared" ref="M10:O10" si="1">+M43</f>
        <v>57424809.505032837</v>
      </c>
      <c r="N10" s="368">
        <f t="shared" si="1"/>
        <v>59313420.951663986</v>
      </c>
      <c r="O10" s="368">
        <f t="shared" si="1"/>
        <v>61254684.776005574</v>
      </c>
      <c r="P10" s="118"/>
      <c r="R10" s="119"/>
    </row>
    <row r="11" spans="1:19" x14ac:dyDescent="0.35">
      <c r="A11" s="353"/>
      <c r="B11" s="369" t="s">
        <v>185</v>
      </c>
      <c r="C11" s="394" t="s">
        <v>258</v>
      </c>
      <c r="D11" s="394" t="s">
        <v>258</v>
      </c>
      <c r="E11" s="394" t="s">
        <v>258</v>
      </c>
      <c r="F11" s="369">
        <f t="shared" ref="F11:L11" si="2">SUM(F8:F10)</f>
        <v>45451595.947214022</v>
      </c>
      <c r="G11" s="369">
        <f t="shared" si="2"/>
        <v>46984409.552430488</v>
      </c>
      <c r="H11" s="369">
        <f t="shared" si="2"/>
        <v>48554393.55680225</v>
      </c>
      <c r="I11" s="369">
        <f t="shared" si="2"/>
        <v>50366351.735089734</v>
      </c>
      <c r="J11" s="369">
        <f t="shared" si="2"/>
        <v>52059504.87015827</v>
      </c>
      <c r="K11" s="369">
        <f t="shared" si="2"/>
        <v>53799342.637402803</v>
      </c>
      <c r="L11" s="369">
        <f t="shared" si="2"/>
        <v>55227287.641558558</v>
      </c>
      <c r="M11" s="369">
        <f t="shared" ref="M11:O11" si="3">SUM(M8:M10)</f>
        <v>57424809.505032837</v>
      </c>
      <c r="N11" s="369">
        <f t="shared" si="3"/>
        <v>59313420.951663986</v>
      </c>
      <c r="O11" s="369">
        <f t="shared" si="3"/>
        <v>61254684.776005574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373"/>
    </row>
    <row r="23" spans="1:20" x14ac:dyDescent="0.3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P23" s="385"/>
      <c r="R23" s="355"/>
      <c r="T23" s="355"/>
    </row>
    <row r="24" spans="1:20" ht="16" thickBot="1" x14ac:dyDescent="0.4">
      <c r="A24" s="13" t="s">
        <v>281</v>
      </c>
      <c r="P24" s="117" t="s">
        <v>173</v>
      </c>
    </row>
    <row r="25" spans="1:20" s="13" customFormat="1" x14ac:dyDescent="0.35">
      <c r="A25" s="101"/>
      <c r="B25" s="374" t="s">
        <v>44</v>
      </c>
      <c r="C25" s="367" t="s">
        <v>34</v>
      </c>
      <c r="D25" s="367" t="s">
        <v>35</v>
      </c>
      <c r="E25" s="367" t="s">
        <v>36</v>
      </c>
      <c r="F25" s="367" t="s">
        <v>37</v>
      </c>
      <c r="G25" s="367" t="s">
        <v>38</v>
      </c>
      <c r="H25" s="367" t="s">
        <v>39</v>
      </c>
      <c r="I25" s="367" t="s">
        <v>40</v>
      </c>
      <c r="J25" s="367" t="s">
        <v>41</v>
      </c>
      <c r="K25" s="367" t="s">
        <v>42</v>
      </c>
      <c r="L25" s="367" t="s">
        <v>43</v>
      </c>
      <c r="M25" s="367" t="s">
        <v>228</v>
      </c>
      <c r="N25" s="367" t="s">
        <v>229</v>
      </c>
      <c r="O25" s="367" t="s">
        <v>231</v>
      </c>
      <c r="P25" s="137"/>
      <c r="Q25" s="375"/>
    </row>
    <row r="26" spans="1:20" x14ac:dyDescent="0.35">
      <c r="A26" s="102"/>
      <c r="B26" s="376" t="s">
        <v>47</v>
      </c>
      <c r="C26" s="138">
        <v>0</v>
      </c>
      <c r="D26" s="138">
        <f>+C30</f>
        <v>0</v>
      </c>
      <c r="E26" s="138">
        <f>+D30</f>
        <v>0</v>
      </c>
      <c r="F26" s="138">
        <f t="shared" ref="F26:L26" si="4">+E30</f>
        <v>1897220.6510399999</v>
      </c>
      <c r="G26" s="138">
        <f t="shared" si="4"/>
        <v>3798839.8155</v>
      </c>
      <c r="H26" s="138">
        <f t="shared" si="4"/>
        <v>5704988.2981000002</v>
      </c>
      <c r="I26" s="138">
        <f t="shared" si="4"/>
        <v>7615802.9304320002</v>
      </c>
      <c r="J26" s="138">
        <f t="shared" si="4"/>
        <v>9531423.1238479987</v>
      </c>
      <c r="K26" s="138">
        <f t="shared" si="4"/>
        <v>11451993.395043999</v>
      </c>
      <c r="L26" s="138">
        <f t="shared" si="4"/>
        <v>13377661.837035999</v>
      </c>
      <c r="M26" s="138">
        <f t="shared" ref="M26" si="5">+L30</f>
        <v>15308581.549179999</v>
      </c>
      <c r="N26" s="138">
        <f t="shared" ref="N26" si="6">+M30</f>
        <v>17244910.012584001</v>
      </c>
      <c r="O26" s="138">
        <f t="shared" ref="O26" si="7">+N30</f>
        <v>19186810.410912</v>
      </c>
      <c r="P26" s="138"/>
      <c r="Q26" s="142"/>
    </row>
    <row r="27" spans="1:20" x14ac:dyDescent="0.35">
      <c r="A27" s="102"/>
      <c r="B27" s="376" t="s">
        <v>48</v>
      </c>
      <c r="C27" s="138">
        <v>0</v>
      </c>
      <c r="D27" s="138">
        <v>0</v>
      </c>
      <c r="E27" s="138">
        <v>1923480</v>
      </c>
      <c r="F27" s="138">
        <f>+'SPP 2.0 10-Year CapEx &amp;OM'!$E$41</f>
        <v>1981185</v>
      </c>
      <c r="G27" s="138">
        <f>+'SPP 2.0 10-Year CapEx &amp;OM'!G41</f>
        <v>2040620</v>
      </c>
      <c r="H27" s="138">
        <f>+'SPP 2.0 10-Year CapEx &amp;OM'!I41</f>
        <v>2101839</v>
      </c>
      <c r="I27" s="138">
        <f>+'SPP 2.0 10-Year CapEx &amp;OM'!K41</f>
        <v>2164894</v>
      </c>
      <c r="J27" s="138">
        <f>+'SPP 2.0 10-Year CapEx &amp;OM'!M41</f>
        <v>2229841</v>
      </c>
      <c r="K27" s="138">
        <f>+'SPP 2.0 10-Year CapEx &amp;OM'!O41</f>
        <v>2296736</v>
      </c>
      <c r="L27" s="138">
        <f>+'SPP 2.0 10-Year CapEx &amp;OM'!Q41</f>
        <v>2365638</v>
      </c>
      <c r="M27" s="138">
        <f>+'SPP 2.0 10-Year CapEx &amp;OM'!S41</f>
        <v>2436607</v>
      </c>
      <c r="N27" s="138">
        <f>+'SPP 2.0 10-Year CapEx &amp;OM'!U41</f>
        <v>2509706</v>
      </c>
      <c r="O27" s="138">
        <f>+'SPP 2.0 10-Year CapEx &amp;OM'!W41</f>
        <v>2584997</v>
      </c>
      <c r="P27" s="138">
        <f>SUM(F27:O27)</f>
        <v>22712063</v>
      </c>
      <c r="Q27" s="142"/>
    </row>
    <row r="28" spans="1:20" x14ac:dyDescent="0.35">
      <c r="A28" s="102"/>
      <c r="B28" s="377" t="s">
        <v>152</v>
      </c>
      <c r="C28" s="378">
        <f>+C27*(P28)/2</f>
        <v>0</v>
      </c>
      <c r="D28" s="378">
        <f>+C27*(P28)+(D27*(P28)/2)</f>
        <v>0</v>
      </c>
      <c r="E28" s="378">
        <f>+((SUM($C27:D27))*$P$28)+(E27*($P$28)/2)</f>
        <v>26259.348960000003</v>
      </c>
      <c r="F28" s="378">
        <f>+((SUM($C27:E27))*$P$28)+(F27*($P$28)/2)</f>
        <v>79565.83554</v>
      </c>
      <c r="G28" s="378">
        <f>+((SUM($C27:F27))*$P$28)+(G27*($P$28)/2)</f>
        <v>134471.51740000001</v>
      </c>
      <c r="H28" s="378">
        <f>+((SUM($C27:G27))*$P$28)+(H27*($P$28)/2)</f>
        <v>191024.36766799999</v>
      </c>
      <c r="I28" s="378">
        <f>+((SUM($C27:H27))*$P$28)+(I27*($P$28)/2)</f>
        <v>249273.80658400001</v>
      </c>
      <c r="J28" s="378">
        <f>+((SUM($C27:I27))*$P$28)+(J27*($P$28)/2)</f>
        <v>309270.72880400001</v>
      </c>
      <c r="K28" s="378">
        <f>+((SUM($C27:J27))*$P$28)+(K27*($P$28)/2)</f>
        <v>371067.55800800002</v>
      </c>
      <c r="L28" s="378">
        <f>+((SUM($C27:K27))*$P$28)+(L27*($P$28)/2)</f>
        <v>434718.28785600001</v>
      </c>
      <c r="M28" s="378">
        <f>+((SUM($C27:L27))*$P$28)+(M27*($P$28)/2)</f>
        <v>500278.53659600002</v>
      </c>
      <c r="N28" s="378">
        <f>+((SUM($C27:M27))*$P$28)+(N27*($P$28)/2)</f>
        <v>567805.60167200002</v>
      </c>
      <c r="O28" s="378">
        <f>+((SUM($C27:N27))*$P$28)+(O27*($P$28)/2)</f>
        <v>637358.48702799994</v>
      </c>
      <c r="P28" s="136">
        <v>2.7304000000000002E-2</v>
      </c>
      <c r="Q28" s="138"/>
    </row>
    <row r="29" spans="1:20" x14ac:dyDescent="0.35">
      <c r="A29" s="102"/>
      <c r="B29" s="376" t="s">
        <v>49</v>
      </c>
      <c r="C29" s="138">
        <f>+C28</f>
        <v>0</v>
      </c>
      <c r="D29" s="138">
        <f>+C29+D28</f>
        <v>0</v>
      </c>
      <c r="E29" s="138">
        <f t="shared" ref="E29:K29" si="8">+D29+E28</f>
        <v>26259.348960000003</v>
      </c>
      <c r="F29" s="138">
        <f t="shared" si="8"/>
        <v>105825.1845</v>
      </c>
      <c r="G29" s="138">
        <f t="shared" si="8"/>
        <v>240296.70190000001</v>
      </c>
      <c r="H29" s="138">
        <f t="shared" si="8"/>
        <v>431321.06956800004</v>
      </c>
      <c r="I29" s="138">
        <f t="shared" si="8"/>
        <v>680594.87615200004</v>
      </c>
      <c r="J29" s="138">
        <f t="shared" si="8"/>
        <v>989865.60495600011</v>
      </c>
      <c r="K29" s="138">
        <f t="shared" si="8"/>
        <v>1360933.1629640001</v>
      </c>
      <c r="L29" s="138">
        <f>+K29+L28</f>
        <v>1795651.4508200001</v>
      </c>
      <c r="M29" s="138">
        <f t="shared" ref="M29:O29" si="9">+L29+M28</f>
        <v>2295929.9874160001</v>
      </c>
      <c r="N29" s="138">
        <f t="shared" si="9"/>
        <v>2863735.5890880004</v>
      </c>
      <c r="O29" s="138">
        <f t="shared" si="9"/>
        <v>3501094.0761160003</v>
      </c>
      <c r="Q29" s="138"/>
      <c r="R29" s="138"/>
    </row>
    <row r="30" spans="1:20" x14ac:dyDescent="0.35">
      <c r="A30" s="102"/>
      <c r="B30" s="376" t="s">
        <v>50</v>
      </c>
      <c r="C30" s="138">
        <f>+C26+C27-C29</f>
        <v>0</v>
      </c>
      <c r="D30" s="138">
        <f>+D26+D27-D28</f>
        <v>0</v>
      </c>
      <c r="E30" s="138">
        <f t="shared" ref="E30:L30" si="10">+E26+E27-E28</f>
        <v>1897220.6510399999</v>
      </c>
      <c r="F30" s="138">
        <f t="shared" si="10"/>
        <v>3798839.8155</v>
      </c>
      <c r="G30" s="138">
        <f t="shared" si="10"/>
        <v>5704988.2981000002</v>
      </c>
      <c r="H30" s="138">
        <f t="shared" si="10"/>
        <v>7615802.9304320002</v>
      </c>
      <c r="I30" s="138">
        <f t="shared" si="10"/>
        <v>9531423.1238479987</v>
      </c>
      <c r="J30" s="138">
        <f t="shared" si="10"/>
        <v>11451993.395043999</v>
      </c>
      <c r="K30" s="138">
        <f t="shared" si="10"/>
        <v>13377661.837035999</v>
      </c>
      <c r="L30" s="138">
        <f t="shared" si="10"/>
        <v>15308581.549179999</v>
      </c>
      <c r="M30" s="138">
        <f t="shared" ref="M30:O30" si="11">+M26+M27-M28</f>
        <v>17244910.012584001</v>
      </c>
      <c r="N30" s="138">
        <f t="shared" si="11"/>
        <v>19186810.410912</v>
      </c>
      <c r="O30" s="138">
        <f t="shared" si="11"/>
        <v>21134448.923884001</v>
      </c>
      <c r="P30" s="138"/>
      <c r="Q30" s="142"/>
    </row>
    <row r="31" spans="1:20" x14ac:dyDescent="0.35">
      <c r="A31" s="102"/>
      <c r="B31" s="376" t="s">
        <v>51</v>
      </c>
      <c r="C31" s="138"/>
      <c r="D31" s="138"/>
      <c r="E31" s="138"/>
      <c r="F31" s="138">
        <f t="shared" ref="F31:L31" si="12">+(F26+F30)/2</f>
        <v>2848030.2332699997</v>
      </c>
      <c r="G31" s="138">
        <f t="shared" si="12"/>
        <v>4751914.0568000004</v>
      </c>
      <c r="H31" s="138">
        <f t="shared" si="12"/>
        <v>6660395.6142660007</v>
      </c>
      <c r="I31" s="138">
        <f t="shared" si="12"/>
        <v>8573613.027139999</v>
      </c>
      <c r="J31" s="138">
        <f t="shared" si="12"/>
        <v>10491708.259445999</v>
      </c>
      <c r="K31" s="138">
        <f t="shared" si="12"/>
        <v>12414827.616039999</v>
      </c>
      <c r="L31" s="138">
        <f t="shared" si="12"/>
        <v>14343121.693108</v>
      </c>
      <c r="M31" s="138">
        <f t="shared" ref="M31:O31" si="13">+(M26+M30)/2</f>
        <v>16276745.780882001</v>
      </c>
      <c r="N31" s="138">
        <f t="shared" si="13"/>
        <v>18215860.211748</v>
      </c>
      <c r="O31" s="138">
        <f t="shared" si="13"/>
        <v>20160629.667397998</v>
      </c>
      <c r="P31" s="138"/>
      <c r="Q31" s="142"/>
    </row>
    <row r="32" spans="1:20" x14ac:dyDescent="0.35">
      <c r="A32" s="102"/>
      <c r="B32" s="138" t="s">
        <v>150</v>
      </c>
      <c r="C32" s="139"/>
      <c r="D32" s="139"/>
      <c r="E32" s="139"/>
      <c r="F32" s="379">
        <v>7.6100000000000001E-2</v>
      </c>
      <c r="G32" s="379">
        <f t="shared" ref="G32:L32" si="14">+F32</f>
        <v>7.6100000000000001E-2</v>
      </c>
      <c r="H32" s="379">
        <f t="shared" si="14"/>
        <v>7.6100000000000001E-2</v>
      </c>
      <c r="I32" s="379">
        <f t="shared" si="14"/>
        <v>7.6100000000000001E-2</v>
      </c>
      <c r="J32" s="379">
        <f t="shared" si="14"/>
        <v>7.6100000000000001E-2</v>
      </c>
      <c r="K32" s="379">
        <f t="shared" si="14"/>
        <v>7.6100000000000001E-2</v>
      </c>
      <c r="L32" s="379">
        <f t="shared" si="14"/>
        <v>7.6100000000000001E-2</v>
      </c>
      <c r="M32" s="379">
        <f t="shared" ref="M32" si="15">+L32</f>
        <v>7.6100000000000001E-2</v>
      </c>
      <c r="N32" s="379">
        <f t="shared" ref="N32" si="16">+M32</f>
        <v>7.6100000000000001E-2</v>
      </c>
      <c r="O32" s="379">
        <f t="shared" ref="O32" si="17">+N32</f>
        <v>7.6100000000000001E-2</v>
      </c>
      <c r="P32" s="139"/>
      <c r="Q32" s="139"/>
    </row>
    <row r="33" spans="1:25" s="355" customFormat="1" ht="16" thickBot="1" x14ac:dyDescent="0.4">
      <c r="A33" s="94"/>
      <c r="B33" s="380" t="s">
        <v>52</v>
      </c>
      <c r="C33" s="389"/>
      <c r="D33" s="389"/>
      <c r="E33" s="389"/>
      <c r="F33" s="381">
        <f t="shared" ref="F33:L33" si="18">+F31*F32</f>
        <v>216735.10075184697</v>
      </c>
      <c r="G33" s="381">
        <f t="shared" si="18"/>
        <v>361620.65972248005</v>
      </c>
      <c r="H33" s="381">
        <f t="shared" si="18"/>
        <v>506856.10624564264</v>
      </c>
      <c r="I33" s="381">
        <f t="shared" si="18"/>
        <v>652451.95136535389</v>
      </c>
      <c r="J33" s="381">
        <f t="shared" si="18"/>
        <v>798418.99854384048</v>
      </c>
      <c r="K33" s="381">
        <f t="shared" si="18"/>
        <v>944768.38158064394</v>
      </c>
      <c r="L33" s="381">
        <f t="shared" si="18"/>
        <v>1091511.5608455187</v>
      </c>
      <c r="M33" s="381">
        <f t="shared" ref="M33:O33" si="19">+M31*M32</f>
        <v>1238660.3539251203</v>
      </c>
      <c r="N33" s="381">
        <f t="shared" si="19"/>
        <v>1386226.9621140228</v>
      </c>
      <c r="O33" s="381">
        <f t="shared" si="19"/>
        <v>1534223.9176889877</v>
      </c>
      <c r="P33" s="118"/>
      <c r="Q33" s="118"/>
    </row>
    <row r="34" spans="1:25" ht="16" thickTop="1" x14ac:dyDescent="0.35">
      <c r="A34" s="102"/>
      <c r="B34" s="376" t="s">
        <v>53</v>
      </c>
      <c r="C34" s="139"/>
      <c r="D34" s="139"/>
      <c r="E34" s="139"/>
      <c r="F34" s="139">
        <v>8.9345999999999991E-3</v>
      </c>
      <c r="G34" s="139">
        <v>7.6410000000000002E-3</v>
      </c>
      <c r="H34" s="139">
        <v>7.6410000000000002E-3</v>
      </c>
      <c r="I34" s="139">
        <v>7.6410000000000002E-3</v>
      </c>
      <c r="J34" s="139">
        <v>7.6410000000000002E-3</v>
      </c>
      <c r="K34" s="139">
        <v>7.6410000000000002E-3</v>
      </c>
      <c r="L34" s="139">
        <v>7.6410000000000002E-3</v>
      </c>
      <c r="M34" s="139">
        <v>7.6410000000000002E-3</v>
      </c>
      <c r="N34" s="139">
        <v>7.6410000000000002E-3</v>
      </c>
      <c r="O34" s="139">
        <v>7.6410000000000002E-3</v>
      </c>
      <c r="P34" s="140"/>
      <c r="Q34" s="140"/>
    </row>
    <row r="35" spans="1:25" s="355" customFormat="1" ht="16" thickBot="1" x14ac:dyDescent="0.4">
      <c r="A35" s="94"/>
      <c r="B35" s="382" t="s">
        <v>53</v>
      </c>
      <c r="C35" s="389"/>
      <c r="D35" s="389"/>
      <c r="E35" s="389"/>
      <c r="F35" s="381">
        <f t="shared" ref="F35:L35" si="20">F31*F34</f>
        <v>25446.010922174137</v>
      </c>
      <c r="G35" s="381">
        <f t="shared" si="20"/>
        <v>36309.375308008806</v>
      </c>
      <c r="H35" s="381">
        <f t="shared" si="20"/>
        <v>50892.082888606514</v>
      </c>
      <c r="I35" s="381">
        <f t="shared" si="20"/>
        <v>65510.977140376737</v>
      </c>
      <c r="J35" s="381">
        <f t="shared" si="20"/>
        <v>80167.142810426885</v>
      </c>
      <c r="K35" s="381">
        <f t="shared" si="20"/>
        <v>94861.697814161627</v>
      </c>
      <c r="L35" s="381">
        <f t="shared" si="20"/>
        <v>109595.79285703824</v>
      </c>
      <c r="M35" s="381">
        <f t="shared" ref="M35:O35" si="21">M31*M34</f>
        <v>124370.61451171937</v>
      </c>
      <c r="N35" s="381">
        <f t="shared" si="21"/>
        <v>139187.38787796648</v>
      </c>
      <c r="O35" s="381">
        <f t="shared" si="21"/>
        <v>154047.3712885881</v>
      </c>
      <c r="P35" s="118"/>
    </row>
    <row r="36" spans="1:25" s="13" customFormat="1" ht="16" thickTop="1" x14ac:dyDescent="0.35">
      <c r="A36" s="95"/>
      <c r="B36" s="383" t="s">
        <v>54</v>
      </c>
      <c r="C36" s="119"/>
      <c r="D36" s="119"/>
      <c r="E36" s="119"/>
      <c r="F36" s="119">
        <f t="shared" ref="F36:L36" si="22">F35+F33+F28</f>
        <v>321746.94721402111</v>
      </c>
      <c r="G36" s="119">
        <f t="shared" si="22"/>
        <v>532401.55243048887</v>
      </c>
      <c r="H36" s="119">
        <f t="shared" si="22"/>
        <v>748772.55680224905</v>
      </c>
      <c r="I36" s="119">
        <f t="shared" si="22"/>
        <v>967236.73508973059</v>
      </c>
      <c r="J36" s="119">
        <f t="shared" si="22"/>
        <v>1187856.8701582674</v>
      </c>
      <c r="K36" s="119">
        <f t="shared" si="22"/>
        <v>1410697.6374028055</v>
      </c>
      <c r="L36" s="119">
        <f t="shared" si="22"/>
        <v>1635825.6415585571</v>
      </c>
      <c r="M36" s="119">
        <f t="shared" ref="M36:O36" si="23">M35+M33+M28</f>
        <v>1863309.5050328397</v>
      </c>
      <c r="N36" s="119">
        <f t="shared" si="23"/>
        <v>2093219.9516639893</v>
      </c>
      <c r="O36" s="119">
        <f t="shared" si="23"/>
        <v>2325629.7760055754</v>
      </c>
      <c r="P36" s="141"/>
      <c r="Q36" s="384"/>
    </row>
    <row r="37" spans="1:25" x14ac:dyDescent="0.35">
      <c r="A37" s="102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1"/>
      <c r="Q37" s="1"/>
    </row>
    <row r="38" spans="1:25" s="7" customFormat="1" ht="16" thickBot="1" x14ac:dyDescent="0.4">
      <c r="A38" s="96"/>
      <c r="B38" s="97" t="s">
        <v>1</v>
      </c>
      <c r="C38" s="15"/>
      <c r="D38" s="393"/>
      <c r="E38" s="393"/>
      <c r="F38" s="476">
        <f>+'SPP 2.0 10-Year CapEx &amp;OM'!F41</f>
        <v>45129849</v>
      </c>
      <c r="G38" s="476">
        <f>+'SPP 2.0 10-Year CapEx &amp;OM'!H41</f>
        <v>46452008</v>
      </c>
      <c r="H38" s="476">
        <f>+'SPP 2.0 10-Year CapEx &amp;OM'!J41</f>
        <v>47805621</v>
      </c>
      <c r="I38" s="476">
        <f>+'SPP 2.0 10-Year CapEx &amp;OM'!L41</f>
        <v>49399115</v>
      </c>
      <c r="J38" s="476">
        <f>+'SPP 2.0 10-Year CapEx &amp;OM'!N41</f>
        <v>50871648</v>
      </c>
      <c r="K38" s="476">
        <f>+'SPP 2.0 10-Year CapEx &amp;OM'!P41</f>
        <v>52388645</v>
      </c>
      <c r="L38" s="476">
        <f>+'SPP 2.0 10-Year CapEx &amp;OM'!R41</f>
        <v>53591462</v>
      </c>
      <c r="M38" s="476">
        <f>+'SPP 2.0 10-Year CapEx &amp;OM'!T41</f>
        <v>55561500</v>
      </c>
      <c r="N38" s="476">
        <f>+'SPP 2.0 10-Year CapEx &amp;OM'!V41</f>
        <v>57220201</v>
      </c>
      <c r="O38" s="476">
        <f>+'SPP 2.0 10-Year CapEx &amp;OM'!X41</f>
        <v>58929055</v>
      </c>
      <c r="P38" s="138">
        <f>SUM(F38:O38)</f>
        <v>517349104</v>
      </c>
      <c r="Q38" s="142"/>
      <c r="R38" s="8"/>
      <c r="S38" s="9"/>
      <c r="U38" s="10"/>
      <c r="V38" s="10"/>
      <c r="X38" s="10"/>
      <c r="Y38" s="10"/>
    </row>
    <row r="39" spans="1:25" s="7" customFormat="1" ht="16" thickTop="1" x14ac:dyDescent="0.35">
      <c r="A39" s="96"/>
      <c r="B39" s="97" t="s">
        <v>158</v>
      </c>
      <c r="C39" s="103"/>
      <c r="D39" s="103"/>
      <c r="E39" s="103"/>
      <c r="F39" s="103">
        <f t="shared" ref="F39:L39" si="24">+F36+F38</f>
        <v>45451595.947214022</v>
      </c>
      <c r="G39" s="103">
        <f t="shared" si="24"/>
        <v>46984409.552430488</v>
      </c>
      <c r="H39" s="103">
        <f t="shared" si="24"/>
        <v>48554393.55680225</v>
      </c>
      <c r="I39" s="103">
        <f t="shared" si="24"/>
        <v>50366351.735089734</v>
      </c>
      <c r="J39" s="103">
        <f t="shared" si="24"/>
        <v>52059504.87015827</v>
      </c>
      <c r="K39" s="103">
        <f t="shared" si="24"/>
        <v>53799342.637402803</v>
      </c>
      <c r="L39" s="103">
        <f t="shared" si="24"/>
        <v>55227287.641558558</v>
      </c>
      <c r="M39" s="103">
        <f t="shared" ref="M39:O39" si="25">+M36+M38</f>
        <v>57424809.505032837</v>
      </c>
      <c r="N39" s="103">
        <f t="shared" si="25"/>
        <v>59313420.951663986</v>
      </c>
      <c r="O39" s="103">
        <f t="shared" si="25"/>
        <v>61254684.776005574</v>
      </c>
      <c r="P39" s="142"/>
      <c r="Q39" s="9"/>
      <c r="R39" s="9"/>
      <c r="S39" s="9"/>
      <c r="U39" s="10"/>
      <c r="V39" s="10"/>
      <c r="X39" s="10"/>
      <c r="Y39" s="10"/>
    </row>
    <row r="40" spans="1:25" s="7" customFormat="1" x14ac:dyDescent="0.35">
      <c r="A40" s="104"/>
      <c r="B40" s="105"/>
      <c r="C40" s="15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11"/>
      <c r="Q40" s="11"/>
      <c r="R40" s="11"/>
      <c r="S40" s="11"/>
      <c r="T40" s="11"/>
      <c r="U40" s="12"/>
      <c r="V40" s="12"/>
      <c r="X40" s="10"/>
      <c r="Y40" s="10"/>
    </row>
    <row r="41" spans="1:25" s="7" customFormat="1" x14ac:dyDescent="0.35">
      <c r="A41" s="198"/>
      <c r="B41" s="200" t="s">
        <v>211</v>
      </c>
      <c r="C41" s="98"/>
      <c r="D41" s="98"/>
      <c r="E41" s="98"/>
      <c r="F41" s="98">
        <v>1</v>
      </c>
      <c r="G41" s="98">
        <v>1</v>
      </c>
      <c r="H41" s="98">
        <v>1</v>
      </c>
      <c r="I41" s="98">
        <v>1</v>
      </c>
      <c r="J41" s="98">
        <v>1</v>
      </c>
      <c r="K41" s="98">
        <v>1</v>
      </c>
      <c r="L41" s="98">
        <v>1</v>
      </c>
      <c r="M41" s="98">
        <v>1</v>
      </c>
      <c r="N41" s="98">
        <v>1</v>
      </c>
      <c r="O41" s="98">
        <v>1</v>
      </c>
      <c r="P41" s="11"/>
      <c r="Q41" s="11"/>
      <c r="R41" s="11"/>
    </row>
    <row r="42" spans="1:25" s="7" customFormat="1" x14ac:dyDescent="0.35">
      <c r="A42" s="96"/>
      <c r="B42" s="105"/>
      <c r="C42" s="10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1"/>
      <c r="Q42" s="11"/>
      <c r="R42" s="11"/>
      <c r="S42" s="11"/>
    </row>
    <row r="43" spans="1:25" s="7" customFormat="1" x14ac:dyDescent="0.35">
      <c r="A43" s="96" t="s">
        <v>55</v>
      </c>
      <c r="B43" s="106" t="s">
        <v>56</v>
      </c>
      <c r="C43" s="369"/>
      <c r="D43" s="369"/>
      <c r="E43" s="369"/>
      <c r="F43" s="369">
        <f t="shared" ref="F43:L43" si="26">+F39*F41</f>
        <v>45451595.947214022</v>
      </c>
      <c r="G43" s="369">
        <f t="shared" si="26"/>
        <v>46984409.552430488</v>
      </c>
      <c r="H43" s="369">
        <f t="shared" si="26"/>
        <v>48554393.55680225</v>
      </c>
      <c r="I43" s="369">
        <f t="shared" si="26"/>
        <v>50366351.735089734</v>
      </c>
      <c r="J43" s="369">
        <f t="shared" si="26"/>
        <v>52059504.87015827</v>
      </c>
      <c r="K43" s="369">
        <f t="shared" si="26"/>
        <v>53799342.637402803</v>
      </c>
      <c r="L43" s="369">
        <f t="shared" si="26"/>
        <v>55227287.641558558</v>
      </c>
      <c r="M43" s="369">
        <f t="shared" ref="M43:O43" si="27">+M39*M41</f>
        <v>57424809.505032837</v>
      </c>
      <c r="N43" s="369">
        <f t="shared" si="27"/>
        <v>59313420.951663986</v>
      </c>
      <c r="O43" s="369">
        <f t="shared" si="27"/>
        <v>61254684.776005574</v>
      </c>
      <c r="P43" s="11"/>
      <c r="Q43" s="14"/>
      <c r="R43" s="11"/>
      <c r="S43" s="11"/>
    </row>
    <row r="44" spans="1:25" s="7" customFormat="1" ht="16" thickBot="1" x14ac:dyDescent="0.4">
      <c r="A44" s="99"/>
      <c r="B44" s="100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1"/>
      <c r="Q44" s="11"/>
      <c r="R44" s="11"/>
      <c r="S44" s="11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B70E5-D06C-439B-AF75-2457002ADCAD}">
  <sheetPr>
    <pageSetUpPr fitToPage="1"/>
  </sheetPr>
  <dimension ref="A1:Y44"/>
  <sheetViews>
    <sheetView tabSelected="1" view="pageBreakPreview" zoomScale="60" zoomScaleNormal="70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G1" s="386"/>
    </row>
    <row r="2" spans="1:19" ht="16" thickBot="1" x14ac:dyDescent="0.4">
      <c r="C2" s="13"/>
      <c r="F2" s="13" t="s">
        <v>15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/>
    </row>
    <row r="4" spans="1:19" x14ac:dyDescent="0.35">
      <c r="A4" s="353"/>
      <c r="B4" s="114" t="s">
        <v>45</v>
      </c>
      <c r="C4" s="114"/>
      <c r="D4" s="114"/>
      <c r="E4" s="114"/>
      <c r="F4" s="117">
        <f>+'SPP 2.0 10-Year CapEx &amp;OM'!AA34</f>
        <v>1602636286</v>
      </c>
      <c r="G4" s="117"/>
      <c r="H4" s="114" t="s">
        <v>45</v>
      </c>
      <c r="I4" s="117">
        <f>+'SPP 2.0 10-Year CapEx &amp;OM'!AD34</f>
        <v>34181461.572575271</v>
      </c>
      <c r="J4" s="352"/>
      <c r="L4" s="128">
        <f>+P27</f>
        <v>1602636286</v>
      </c>
      <c r="M4" s="128">
        <f>+F4-L4</f>
        <v>0</v>
      </c>
      <c r="O4" s="117">
        <f>+P38</f>
        <v>33637461.572575264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128</v>
      </c>
      <c r="C9" s="394" t="s">
        <v>258</v>
      </c>
      <c r="D9" s="394" t="s">
        <v>258</v>
      </c>
      <c r="E9" s="394" t="s">
        <v>258</v>
      </c>
      <c r="F9" s="117">
        <f t="shared" ref="F9:L9" si="0">+F43</f>
        <v>19186421.815110974</v>
      </c>
      <c r="G9" s="117">
        <f t="shared" si="0"/>
        <v>31085230.090933438</v>
      </c>
      <c r="H9" s="117">
        <f t="shared" si="0"/>
        <v>43154871.227027908</v>
      </c>
      <c r="I9" s="117">
        <f t="shared" si="0"/>
        <v>55433037.11348848</v>
      </c>
      <c r="J9" s="117">
        <f t="shared" si="0"/>
        <v>67429291.424481958</v>
      </c>
      <c r="K9" s="117">
        <f t="shared" si="0"/>
        <v>79137535.370034873</v>
      </c>
      <c r="L9" s="117">
        <f t="shared" si="0"/>
        <v>90557768.950147182</v>
      </c>
      <c r="M9" s="117">
        <f t="shared" ref="M9:O9" si="1">+M43</f>
        <v>101689992.1648189</v>
      </c>
      <c r="N9" s="117">
        <f t="shared" si="1"/>
        <v>112534205.01405007</v>
      </c>
      <c r="O9" s="117">
        <f t="shared" si="1"/>
        <v>123090407.49784067</v>
      </c>
      <c r="P9" s="118"/>
      <c r="R9" s="119"/>
    </row>
    <row r="10" spans="1:19" x14ac:dyDescent="0.35">
      <c r="A10" s="353"/>
      <c r="B10" s="114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118"/>
      <c r="R10" s="119"/>
    </row>
    <row r="11" spans="1:19" x14ac:dyDescent="0.35">
      <c r="A11" s="353"/>
      <c r="B11" s="369" t="s">
        <v>185</v>
      </c>
      <c r="C11" s="394" t="s">
        <v>258</v>
      </c>
      <c r="D11" s="394" t="s">
        <v>258</v>
      </c>
      <c r="E11" s="394" t="s">
        <v>258</v>
      </c>
      <c r="F11" s="369">
        <f t="shared" ref="F11:L11" si="2">SUM(F8:F10)</f>
        <v>19186421.815110974</v>
      </c>
      <c r="G11" s="369">
        <f t="shared" si="2"/>
        <v>31085230.090933438</v>
      </c>
      <c r="H11" s="369">
        <f t="shared" si="2"/>
        <v>43154871.227027908</v>
      </c>
      <c r="I11" s="369">
        <f t="shared" si="2"/>
        <v>55433037.11348848</v>
      </c>
      <c r="J11" s="369">
        <f t="shared" si="2"/>
        <v>67429291.424481958</v>
      </c>
      <c r="K11" s="369">
        <f t="shared" si="2"/>
        <v>79137535.370034873</v>
      </c>
      <c r="L11" s="369">
        <f t="shared" si="2"/>
        <v>90557768.950147182</v>
      </c>
      <c r="M11" s="369">
        <f t="shared" ref="M11:O11" si="3">SUM(M8:M10)</f>
        <v>101689992.1648189</v>
      </c>
      <c r="N11" s="369">
        <f t="shared" si="3"/>
        <v>112534205.01405007</v>
      </c>
      <c r="O11" s="369">
        <f t="shared" si="3"/>
        <v>123090407.49784067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373"/>
    </row>
    <row r="23" spans="1:20" x14ac:dyDescent="0.3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P23" s="385"/>
      <c r="R23" s="355"/>
      <c r="T23" s="355"/>
    </row>
    <row r="24" spans="1:20" ht="16" thickBot="1" x14ac:dyDescent="0.4">
      <c r="A24" s="13" t="s">
        <v>275</v>
      </c>
      <c r="P24" s="117" t="s">
        <v>173</v>
      </c>
    </row>
    <row r="25" spans="1:20" s="13" customFormat="1" x14ac:dyDescent="0.35">
      <c r="A25" s="101"/>
      <c r="B25" s="374" t="s">
        <v>45</v>
      </c>
      <c r="C25" s="367" t="s">
        <v>34</v>
      </c>
      <c r="D25" s="367" t="s">
        <v>35</v>
      </c>
      <c r="E25" s="367" t="s">
        <v>36</v>
      </c>
      <c r="F25" s="367" t="s">
        <v>37</v>
      </c>
      <c r="G25" s="367" t="s">
        <v>38</v>
      </c>
      <c r="H25" s="367" t="s">
        <v>39</v>
      </c>
      <c r="I25" s="367" t="s">
        <v>40</v>
      </c>
      <c r="J25" s="367" t="s">
        <v>41</v>
      </c>
      <c r="K25" s="367" t="s">
        <v>42</v>
      </c>
      <c r="L25" s="367" t="s">
        <v>43</v>
      </c>
      <c r="M25" s="367" t="s">
        <v>228</v>
      </c>
      <c r="N25" s="367" t="s">
        <v>229</v>
      </c>
      <c r="O25" s="367" t="s">
        <v>231</v>
      </c>
      <c r="P25" s="137"/>
      <c r="Q25" s="375"/>
    </row>
    <row r="26" spans="1:20" x14ac:dyDescent="0.35">
      <c r="A26" s="102"/>
      <c r="B26" s="376" t="s">
        <v>47</v>
      </c>
      <c r="C26" s="138">
        <v>0</v>
      </c>
      <c r="D26" s="138">
        <f>+C30</f>
        <v>0</v>
      </c>
      <c r="E26" s="138">
        <f>+D30</f>
        <v>33019894.373423889</v>
      </c>
      <c r="F26" s="138">
        <f t="shared" ref="F26:L26" si="4">+E30</f>
        <v>146267027.91119367</v>
      </c>
      <c r="G26" s="138">
        <f t="shared" si="4"/>
        <v>279074994.60517645</v>
      </c>
      <c r="H26" s="138">
        <f t="shared" si="4"/>
        <v>418692297.1574347</v>
      </c>
      <c r="I26" s="138">
        <f t="shared" si="4"/>
        <v>567753862.3094399</v>
      </c>
      <c r="J26" s="138">
        <f t="shared" si="4"/>
        <v>711980236.62644589</v>
      </c>
      <c r="K26" s="138">
        <f t="shared" si="4"/>
        <v>851432575.66392875</v>
      </c>
      <c r="L26" s="138">
        <f t="shared" si="4"/>
        <v>986110879.42188847</v>
      </c>
      <c r="M26" s="138">
        <f t="shared" ref="M26" si="5">+L30</f>
        <v>1116015147.9003248</v>
      </c>
      <c r="N26" s="138">
        <f t="shared" ref="N26" si="6">+M30</f>
        <v>1241145381.0992382</v>
      </c>
      <c r="O26" s="138">
        <f t="shared" ref="O26" si="7">+N30</f>
        <v>1361501579.0186284</v>
      </c>
      <c r="P26" s="138"/>
      <c r="Q26" s="142"/>
    </row>
    <row r="27" spans="1:20" x14ac:dyDescent="0.35">
      <c r="A27" s="102"/>
      <c r="B27" s="376" t="s">
        <v>48</v>
      </c>
      <c r="C27" s="138">
        <v>0</v>
      </c>
      <c r="D27" s="138">
        <v>33507143.163599998</v>
      </c>
      <c r="E27" s="138">
        <v>115907110.51260002</v>
      </c>
      <c r="F27" s="138">
        <f>+'SPP 2.0 10-Year CapEx &amp;OM'!E34</f>
        <v>139177289</v>
      </c>
      <c r="G27" s="138">
        <f>+'SPP 2.0 10-Year CapEx &amp;OM'!G34</f>
        <v>150194566</v>
      </c>
      <c r="H27" s="138">
        <f>+'SPP 2.0 10-Year CapEx &amp;OM'!I34</f>
        <v>164210798</v>
      </c>
      <c r="I27" s="138">
        <f>+'SPP 2.0 10-Year CapEx &amp;OM'!K34</f>
        <v>164150519</v>
      </c>
      <c r="J27" s="138">
        <f>+'SPP 2.0 10-Year CapEx &amp;OM'!M34</f>
        <v>164150519</v>
      </c>
      <c r="K27" s="138">
        <f>+'SPP 2.0 10-Year CapEx &amp;OM'!O34</f>
        <v>164150519</v>
      </c>
      <c r="L27" s="138">
        <f>+'SPP 2.0 10-Year CapEx &amp;OM'!Q34</f>
        <v>164150519</v>
      </c>
      <c r="M27" s="138">
        <f>+'SPP 2.0 10-Year CapEx &amp;OM'!S34</f>
        <v>164150519</v>
      </c>
      <c r="N27" s="138">
        <f>+'SPP 2.0 10-Year CapEx &amp;OM'!U34</f>
        <v>164150519</v>
      </c>
      <c r="O27" s="138">
        <f>+'SPP 2.0 10-Year CapEx &amp;OM'!W34</f>
        <v>164150519</v>
      </c>
      <c r="P27" s="138">
        <f>SUM(F27:O27)</f>
        <v>1602636286</v>
      </c>
      <c r="Q27" s="142"/>
    </row>
    <row r="28" spans="1:20" x14ac:dyDescent="0.35">
      <c r="A28" s="102"/>
      <c r="B28" s="377" t="s">
        <v>152</v>
      </c>
      <c r="C28" s="378">
        <f>+C27*(P28)/2</f>
        <v>0</v>
      </c>
      <c r="D28" s="378">
        <f>+C27*(P28)+(D27*(P28)/2)</f>
        <v>487248.79017610796</v>
      </c>
      <c r="E28" s="378">
        <f>+((SUM($C27:D27))*$P$28)+(E27*($P$28)/2)</f>
        <v>2659976.9748302344</v>
      </c>
      <c r="F28" s="378">
        <f>+((SUM($C27:E27))*$P$28)+(F27*($P$28)/2)</f>
        <v>6369322.3060172144</v>
      </c>
      <c r="G28" s="378">
        <f>+((SUM($C27:F27))*$P$28)+(G27*($P$28)/2)</f>
        <v>10577263.447741739</v>
      </c>
      <c r="H28" s="378">
        <f>+((SUM($C27:G27))*$P$28)+(H27*($P$28)/2)</f>
        <v>15149232.847994834</v>
      </c>
      <c r="I28" s="378">
        <f>+((SUM($C27:H27))*$P$28)+(I27*($P$28)/2)</f>
        <v>19924144.682993956</v>
      </c>
      <c r="J28" s="378">
        <f>+((SUM($C27:I27))*$P$28)+(J27*($P$28)/2)</f>
        <v>24698179.962517139</v>
      </c>
      <c r="K28" s="378">
        <f>+((SUM($C27:J27))*$P$28)+(K27*($P$28)/2)</f>
        <v>29472215.242040321</v>
      </c>
      <c r="L28" s="378">
        <f>+((SUM($C27:K27))*$P$28)+(L27*($P$28)/2)</f>
        <v>34246250.5215635</v>
      </c>
      <c r="M28" s="378">
        <f>+((SUM($C27:L27))*$P$28)+(M27*($P$28)/2)</f>
        <v>39020285.801086679</v>
      </c>
      <c r="N28" s="378">
        <f>+((SUM($C27:M27))*$P$28)+(N27*($P$28)/2)</f>
        <v>43794321.080609865</v>
      </c>
      <c r="O28" s="378">
        <f>+((SUM($C27:N27))*$P$28)+(O27*($P$28)/2)</f>
        <v>48568356.360133052</v>
      </c>
      <c r="P28" s="136">
        <v>2.9083278618955714E-2</v>
      </c>
      <c r="Q28" s="138"/>
    </row>
    <row r="29" spans="1:20" x14ac:dyDescent="0.35">
      <c r="A29" s="102"/>
      <c r="B29" s="376" t="s">
        <v>49</v>
      </c>
      <c r="C29" s="138">
        <f>+C28</f>
        <v>0</v>
      </c>
      <c r="D29" s="138">
        <f>+C29+D28</f>
        <v>487248.79017610796</v>
      </c>
      <c r="E29" s="138">
        <f t="shared" ref="E29:K29" si="8">+D29+E28</f>
        <v>3147225.7650063424</v>
      </c>
      <c r="F29" s="138">
        <f t="shared" si="8"/>
        <v>9516548.0710235573</v>
      </c>
      <c r="G29" s="138">
        <f t="shared" si="8"/>
        <v>20093811.518765297</v>
      </c>
      <c r="H29" s="138">
        <f t="shared" si="8"/>
        <v>35243044.366760135</v>
      </c>
      <c r="I29" s="138">
        <f t="shared" si="8"/>
        <v>55167189.049754091</v>
      </c>
      <c r="J29" s="138">
        <f t="shared" si="8"/>
        <v>79865369.012271225</v>
      </c>
      <c r="K29" s="138">
        <f t="shared" si="8"/>
        <v>109337584.25431155</v>
      </c>
      <c r="L29" s="138">
        <f>+K29+L28</f>
        <v>143583834.77587503</v>
      </c>
      <c r="M29" s="138">
        <f t="shared" ref="M29:O29" si="9">+L29+M28</f>
        <v>182604120.5769617</v>
      </c>
      <c r="N29" s="138">
        <f t="shared" si="9"/>
        <v>226398441.65757155</v>
      </c>
      <c r="O29" s="138">
        <f t="shared" si="9"/>
        <v>274966798.01770461</v>
      </c>
      <c r="Q29" s="138"/>
      <c r="R29" s="138"/>
    </row>
    <row r="30" spans="1:20" x14ac:dyDescent="0.35">
      <c r="A30" s="102"/>
      <c r="B30" s="376" t="s">
        <v>50</v>
      </c>
      <c r="C30" s="138">
        <f>+C26+C27-C29</f>
        <v>0</v>
      </c>
      <c r="D30" s="138">
        <f>+D26+D27-D28</f>
        <v>33019894.373423889</v>
      </c>
      <c r="E30" s="138">
        <f t="shared" ref="E30:L30" si="10">+E26+E27-E28</f>
        <v>146267027.91119367</v>
      </c>
      <c r="F30" s="138">
        <f t="shared" si="10"/>
        <v>279074994.60517645</v>
      </c>
      <c r="G30" s="138">
        <f t="shared" si="10"/>
        <v>418692297.1574347</v>
      </c>
      <c r="H30" s="138">
        <f t="shared" si="10"/>
        <v>567753862.3094399</v>
      </c>
      <c r="I30" s="138">
        <f t="shared" si="10"/>
        <v>711980236.62644589</v>
      </c>
      <c r="J30" s="138">
        <f t="shared" si="10"/>
        <v>851432575.66392875</v>
      </c>
      <c r="K30" s="138">
        <f t="shared" si="10"/>
        <v>986110879.42188847</v>
      </c>
      <c r="L30" s="138">
        <f t="shared" si="10"/>
        <v>1116015147.9003248</v>
      </c>
      <c r="M30" s="138">
        <f t="shared" ref="M30:O30" si="11">+M26+M27-M28</f>
        <v>1241145381.0992382</v>
      </c>
      <c r="N30" s="138">
        <f t="shared" si="11"/>
        <v>1361501579.0186284</v>
      </c>
      <c r="O30" s="138">
        <f t="shared" si="11"/>
        <v>1477083741.6584954</v>
      </c>
      <c r="P30" s="138"/>
      <c r="Q30" s="142"/>
    </row>
    <row r="31" spans="1:20" x14ac:dyDescent="0.35">
      <c r="A31" s="102"/>
      <c r="B31" s="376" t="s">
        <v>51</v>
      </c>
      <c r="C31" s="138"/>
      <c r="D31" s="138"/>
      <c r="E31" s="138"/>
      <c r="F31" s="138">
        <f t="shared" ref="F31:L31" si="12">+(F26+F30)/2</f>
        <v>212671011.25818506</v>
      </c>
      <c r="G31" s="138">
        <f t="shared" si="12"/>
        <v>348883645.88130558</v>
      </c>
      <c r="H31" s="138">
        <f t="shared" si="12"/>
        <v>493223079.7334373</v>
      </c>
      <c r="I31" s="138">
        <f t="shared" si="12"/>
        <v>639867049.46794295</v>
      </c>
      <c r="J31" s="138">
        <f t="shared" si="12"/>
        <v>781706406.14518738</v>
      </c>
      <c r="K31" s="138">
        <f t="shared" si="12"/>
        <v>918771727.54290867</v>
      </c>
      <c r="L31" s="138">
        <f t="shared" si="12"/>
        <v>1051063013.6611066</v>
      </c>
      <c r="M31" s="138">
        <f t="shared" ref="M31:O31" si="13">+(M26+M30)/2</f>
        <v>1178580264.4997816</v>
      </c>
      <c r="N31" s="138">
        <f t="shared" si="13"/>
        <v>1301323480.0589333</v>
      </c>
      <c r="O31" s="138">
        <f t="shared" si="13"/>
        <v>1419292660.338562</v>
      </c>
      <c r="P31" s="138"/>
      <c r="Q31" s="142"/>
    </row>
    <row r="32" spans="1:20" x14ac:dyDescent="0.35">
      <c r="A32" s="102"/>
      <c r="B32" s="138" t="s">
        <v>150</v>
      </c>
      <c r="C32" s="139"/>
      <c r="D32" s="139"/>
      <c r="E32" s="139"/>
      <c r="F32" s="379">
        <v>7.6100000000000001E-2</v>
      </c>
      <c r="G32" s="379">
        <f t="shared" ref="G32:L32" si="14">+F32</f>
        <v>7.6100000000000001E-2</v>
      </c>
      <c r="H32" s="379">
        <f t="shared" si="14"/>
        <v>7.6100000000000001E-2</v>
      </c>
      <c r="I32" s="379">
        <f t="shared" si="14"/>
        <v>7.6100000000000001E-2</v>
      </c>
      <c r="J32" s="379">
        <f t="shared" si="14"/>
        <v>7.6100000000000001E-2</v>
      </c>
      <c r="K32" s="379">
        <f t="shared" si="14"/>
        <v>7.6100000000000001E-2</v>
      </c>
      <c r="L32" s="379">
        <f t="shared" si="14"/>
        <v>7.6100000000000001E-2</v>
      </c>
      <c r="M32" s="379">
        <f t="shared" ref="M32" si="15">+L32</f>
        <v>7.6100000000000001E-2</v>
      </c>
      <c r="N32" s="379">
        <f t="shared" ref="N32" si="16">+M32</f>
        <v>7.6100000000000001E-2</v>
      </c>
      <c r="O32" s="379">
        <f t="shared" ref="O32" si="17">+N32</f>
        <v>7.6100000000000001E-2</v>
      </c>
      <c r="P32" s="139"/>
      <c r="Q32" s="139"/>
    </row>
    <row r="33" spans="1:25" s="355" customFormat="1" ht="16" thickBot="1" x14ac:dyDescent="0.4">
      <c r="A33" s="94"/>
      <c r="B33" s="380" t="s">
        <v>52</v>
      </c>
      <c r="C33" s="389"/>
      <c r="D33" s="389"/>
      <c r="E33" s="389"/>
      <c r="F33" s="381">
        <f>+F31*F32-583601</f>
        <v>15600662.956747884</v>
      </c>
      <c r="G33" s="381">
        <f t="shared" ref="G33:L33" si="18">+G31*G32</f>
        <v>26550045.451567356</v>
      </c>
      <c r="H33" s="381">
        <f t="shared" si="18"/>
        <v>37534276.367714576</v>
      </c>
      <c r="I33" s="381">
        <f t="shared" si="18"/>
        <v>48693882.464510456</v>
      </c>
      <c r="J33" s="381">
        <f t="shared" si="18"/>
        <v>59487857.507648759</v>
      </c>
      <c r="K33" s="381">
        <f t="shared" si="18"/>
        <v>69918528.466015354</v>
      </c>
      <c r="L33" s="381">
        <f t="shared" si="18"/>
        <v>79985895.339610219</v>
      </c>
      <c r="M33" s="381">
        <f t="shared" ref="M33:O33" si="19">+M31*M32</f>
        <v>89689958.128433377</v>
      </c>
      <c r="N33" s="381">
        <f t="shared" si="19"/>
        <v>99030716.832484826</v>
      </c>
      <c r="O33" s="381">
        <f t="shared" si="19"/>
        <v>108008171.45176457</v>
      </c>
      <c r="P33" s="118"/>
      <c r="Q33" s="118"/>
    </row>
    <row r="34" spans="1:25" ht="16" thickTop="1" x14ac:dyDescent="0.35">
      <c r="A34" s="102"/>
      <c r="B34" s="376" t="s">
        <v>53</v>
      </c>
      <c r="C34" s="139"/>
      <c r="D34" s="139"/>
      <c r="E34" s="139"/>
      <c r="F34" s="295">
        <v>8.9345999999999991E-3</v>
      </c>
      <c r="G34" s="139">
        <v>7.6410000000000002E-3</v>
      </c>
      <c r="H34" s="139">
        <v>7.6410000000000002E-3</v>
      </c>
      <c r="I34" s="139">
        <v>7.6410000000000002E-3</v>
      </c>
      <c r="J34" s="139">
        <v>7.6410000000000002E-3</v>
      </c>
      <c r="K34" s="139">
        <v>7.6410000000000002E-3</v>
      </c>
      <c r="L34" s="139">
        <v>7.6410000000000002E-3</v>
      </c>
      <c r="M34" s="139">
        <v>7.6410000000000002E-3</v>
      </c>
      <c r="N34" s="139">
        <v>7.6410000000000002E-3</v>
      </c>
      <c r="O34" s="139">
        <v>7.6410000000000002E-3</v>
      </c>
      <c r="P34" s="140"/>
      <c r="Q34" s="140"/>
    </row>
    <row r="35" spans="1:25" s="355" customFormat="1" ht="16" thickBot="1" x14ac:dyDescent="0.4">
      <c r="A35" s="94"/>
      <c r="B35" s="382" t="s">
        <v>53</v>
      </c>
      <c r="C35" s="389"/>
      <c r="D35" s="389"/>
      <c r="E35" s="389"/>
      <c r="F35" s="381">
        <f t="shared" ref="F35:L35" si="20">F31*F34</f>
        <v>1900130.4171873801</v>
      </c>
      <c r="G35" s="381">
        <f t="shared" si="20"/>
        <v>2665819.9381790562</v>
      </c>
      <c r="H35" s="381">
        <f t="shared" si="20"/>
        <v>3768717.5522431945</v>
      </c>
      <c r="I35" s="381">
        <f t="shared" si="20"/>
        <v>4889224.1249845522</v>
      </c>
      <c r="J35" s="381">
        <f t="shared" si="20"/>
        <v>5973018.6493553771</v>
      </c>
      <c r="K35" s="381">
        <f t="shared" si="20"/>
        <v>7020334.7701553656</v>
      </c>
      <c r="L35" s="381">
        <f t="shared" si="20"/>
        <v>8031172.4873845158</v>
      </c>
      <c r="M35" s="381">
        <f t="shared" ref="M35:O35" si="21">M31*M34</f>
        <v>9005531.8010428324</v>
      </c>
      <c r="N35" s="381">
        <f t="shared" si="21"/>
        <v>9943412.7111303098</v>
      </c>
      <c r="O35" s="381">
        <f t="shared" si="21"/>
        <v>10844815.217646953</v>
      </c>
      <c r="P35" s="118"/>
    </row>
    <row r="36" spans="1:25" s="13" customFormat="1" ht="16" thickTop="1" x14ac:dyDescent="0.35">
      <c r="A36" s="95"/>
      <c r="B36" s="383" t="s">
        <v>54</v>
      </c>
      <c r="C36" s="119"/>
      <c r="D36" s="119"/>
      <c r="E36" s="119"/>
      <c r="F36" s="119">
        <f t="shared" ref="F36:L36" si="22">F35+F33+F28</f>
        <v>23870115.67995248</v>
      </c>
      <c r="G36" s="119">
        <f t="shared" si="22"/>
        <v>39793128.837488152</v>
      </c>
      <c r="H36" s="119">
        <f t="shared" si="22"/>
        <v>56452226.767952606</v>
      </c>
      <c r="I36" s="119">
        <f t="shared" si="22"/>
        <v>73507251.272488967</v>
      </c>
      <c r="J36" s="119">
        <f t="shared" si="22"/>
        <v>90159056.119521275</v>
      </c>
      <c r="K36" s="119">
        <f t="shared" si="22"/>
        <v>106411078.47821105</v>
      </c>
      <c r="L36" s="119">
        <f t="shared" si="22"/>
        <v>122263318.34855823</v>
      </c>
      <c r="M36" s="119">
        <f t="shared" ref="M36:O36" si="23">M35+M33+M28</f>
        <v>137715775.73056287</v>
      </c>
      <c r="N36" s="119">
        <f t="shared" si="23"/>
        <v>152768450.62422499</v>
      </c>
      <c r="O36" s="119">
        <f t="shared" si="23"/>
        <v>167421343.02954459</v>
      </c>
      <c r="P36" s="141"/>
      <c r="Q36" s="384"/>
    </row>
    <row r="37" spans="1:25" x14ac:dyDescent="0.35">
      <c r="A37" s="102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1"/>
      <c r="Q37" s="1"/>
    </row>
    <row r="38" spans="1:25" s="7" customFormat="1" ht="16" thickBot="1" x14ac:dyDescent="0.4">
      <c r="A38" s="96"/>
      <c r="B38" s="97" t="s">
        <v>1</v>
      </c>
      <c r="C38" s="15"/>
      <c r="D38" s="393"/>
      <c r="E38" s="393"/>
      <c r="F38" s="6">
        <f>+'SPP 2.0 10-Year CapEx &amp;OM'!F34-544000</f>
        <v>2762243.3460885868</v>
      </c>
      <c r="G38" s="6">
        <f>+'SPP 2.0 10-Year CapEx &amp;OM'!H34</f>
        <v>3355771.7843470606</v>
      </c>
      <c r="H38" s="6">
        <f>+'SPP 2.0 10-Year CapEx &amp;OM'!J34</f>
        <v>3450345.7552674524</v>
      </c>
      <c r="I38" s="6">
        <f>+'SPP 2.0 10-Year CapEx &amp;OM'!L34</f>
        <v>3438442.9552674522</v>
      </c>
      <c r="J38" s="6">
        <f>+'SPP 2.0 10-Year CapEx &amp;OM'!N34</f>
        <v>3438442.9552674522</v>
      </c>
      <c r="K38" s="6">
        <f>+'SPP 2.0 10-Year CapEx &amp;OM'!P34</f>
        <v>3438442.9552674522</v>
      </c>
      <c r="L38" s="6">
        <f>+'SPP 2.0 10-Year CapEx &amp;OM'!R34</f>
        <v>3438442.9552674522</v>
      </c>
      <c r="M38" s="6">
        <f>+'SPP 2.0 10-Year CapEx &amp;OM'!T34</f>
        <v>3438442.9552674522</v>
      </c>
      <c r="N38" s="6">
        <f>+'SPP 2.0 10-Year CapEx &amp;OM'!V34</f>
        <v>3438442.9552674522</v>
      </c>
      <c r="O38" s="6">
        <f>+'SPP 2.0 10-Year CapEx &amp;OM'!X34</f>
        <v>3438442.9552674522</v>
      </c>
      <c r="P38" s="138">
        <f>SUM(F38:O38)</f>
        <v>33637461.572575264</v>
      </c>
      <c r="Q38" s="142"/>
      <c r="R38" s="8"/>
      <c r="S38" s="9"/>
      <c r="U38" s="10"/>
      <c r="V38" s="10"/>
      <c r="X38" s="10"/>
      <c r="Y38" s="10"/>
    </row>
    <row r="39" spans="1:25" s="7" customFormat="1" ht="16" thickTop="1" x14ac:dyDescent="0.35">
      <c r="A39" s="96"/>
      <c r="B39" s="97" t="s">
        <v>158</v>
      </c>
      <c r="C39" s="103"/>
      <c r="D39" s="103"/>
      <c r="E39" s="103"/>
      <c r="F39" s="103">
        <f t="shared" ref="F39:L39" si="24">+F36+F38</f>
        <v>26632359.026041068</v>
      </c>
      <c r="G39" s="103">
        <f t="shared" si="24"/>
        <v>43148900.621835209</v>
      </c>
      <c r="H39" s="103">
        <f t="shared" si="24"/>
        <v>59902572.523220062</v>
      </c>
      <c r="I39" s="103">
        <f t="shared" si="24"/>
        <v>76945694.227756426</v>
      </c>
      <c r="J39" s="103">
        <f t="shared" si="24"/>
        <v>93597499.074788734</v>
      </c>
      <c r="K39" s="103">
        <f t="shared" si="24"/>
        <v>109849521.4334785</v>
      </c>
      <c r="L39" s="103">
        <f t="shared" si="24"/>
        <v>125701761.30382569</v>
      </c>
      <c r="M39" s="103">
        <f t="shared" ref="M39:O39" si="25">+M36+M38</f>
        <v>141154218.68583032</v>
      </c>
      <c r="N39" s="103">
        <f t="shared" si="25"/>
        <v>156206893.57949245</v>
      </c>
      <c r="O39" s="103">
        <f t="shared" si="25"/>
        <v>170859785.98481205</v>
      </c>
      <c r="P39" s="142"/>
      <c r="Q39" s="9"/>
      <c r="R39" s="9"/>
      <c r="S39" s="9"/>
      <c r="U39" s="10"/>
      <c r="V39" s="10"/>
      <c r="X39" s="10"/>
      <c r="Y39" s="10"/>
    </row>
    <row r="40" spans="1:25" s="7" customFormat="1" x14ac:dyDescent="0.35">
      <c r="A40" s="104"/>
      <c r="B40" s="105"/>
      <c r="C40" s="15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11"/>
      <c r="Q40" s="11"/>
      <c r="R40" s="11"/>
      <c r="S40" s="11"/>
      <c r="T40" s="11"/>
      <c r="U40" s="12"/>
      <c r="V40" s="12"/>
      <c r="X40" s="10"/>
      <c r="Y40" s="10"/>
    </row>
    <row r="41" spans="1:25" s="7" customFormat="1" x14ac:dyDescent="0.35">
      <c r="A41" s="96"/>
      <c r="B41" s="124" t="s">
        <v>45</v>
      </c>
      <c r="C41" s="98"/>
      <c r="D41" s="98"/>
      <c r="E41" s="98"/>
      <c r="F41" s="98">
        <v>0.72041766170058497</v>
      </c>
      <c r="G41" s="98">
        <f>+F41</f>
        <v>0.72041766170058497</v>
      </c>
      <c r="H41" s="98">
        <f t="shared" ref="H41:O41" si="26">+G41</f>
        <v>0.72041766170058497</v>
      </c>
      <c r="I41" s="98">
        <f t="shared" si="26"/>
        <v>0.72041766170058497</v>
      </c>
      <c r="J41" s="98">
        <f t="shared" si="26"/>
        <v>0.72041766170058497</v>
      </c>
      <c r="K41" s="98">
        <f t="shared" si="26"/>
        <v>0.72041766170058497</v>
      </c>
      <c r="L41" s="98">
        <f t="shared" si="26"/>
        <v>0.72041766170058497</v>
      </c>
      <c r="M41" s="98">
        <f t="shared" si="26"/>
        <v>0.72041766170058497</v>
      </c>
      <c r="N41" s="98">
        <f t="shared" si="26"/>
        <v>0.72041766170058497</v>
      </c>
      <c r="O41" s="98">
        <f t="shared" si="26"/>
        <v>0.72041766170058497</v>
      </c>
      <c r="P41" s="11"/>
      <c r="Q41" s="11"/>
      <c r="R41" s="11"/>
    </row>
    <row r="42" spans="1:25" s="7" customFormat="1" x14ac:dyDescent="0.35">
      <c r="A42" s="96"/>
      <c r="B42" s="105"/>
      <c r="C42" s="10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1"/>
      <c r="Q42" s="11"/>
      <c r="R42" s="11"/>
      <c r="S42" s="11"/>
    </row>
    <row r="43" spans="1:25" s="7" customFormat="1" x14ac:dyDescent="0.35">
      <c r="A43" s="96" t="s">
        <v>55</v>
      </c>
      <c r="B43" s="200" t="s">
        <v>57</v>
      </c>
      <c r="C43" s="369"/>
      <c r="D43" s="369"/>
      <c r="E43" s="369"/>
      <c r="F43" s="369">
        <f t="shared" ref="F43:L43" si="27">+F39*F41</f>
        <v>19186421.815110974</v>
      </c>
      <c r="G43" s="369">
        <f t="shared" si="27"/>
        <v>31085230.090933438</v>
      </c>
      <c r="H43" s="369">
        <f t="shared" si="27"/>
        <v>43154871.227027908</v>
      </c>
      <c r="I43" s="369">
        <f t="shared" si="27"/>
        <v>55433037.11348848</v>
      </c>
      <c r="J43" s="369">
        <f t="shared" si="27"/>
        <v>67429291.424481958</v>
      </c>
      <c r="K43" s="369">
        <f t="shared" si="27"/>
        <v>79137535.370034873</v>
      </c>
      <c r="L43" s="369">
        <f t="shared" si="27"/>
        <v>90557768.950147182</v>
      </c>
      <c r="M43" s="369">
        <f t="shared" ref="M43:O43" si="28">+M39*M41</f>
        <v>101689992.1648189</v>
      </c>
      <c r="N43" s="369">
        <f t="shared" si="28"/>
        <v>112534205.01405007</v>
      </c>
      <c r="O43" s="369">
        <f t="shared" si="28"/>
        <v>123090407.49784067</v>
      </c>
      <c r="P43" s="11"/>
      <c r="Q43" s="14"/>
      <c r="R43" s="11"/>
      <c r="S43" s="11"/>
    </row>
    <row r="44" spans="1:25" s="7" customFormat="1" ht="16" thickBot="1" x14ac:dyDescent="0.4">
      <c r="A44" s="99"/>
      <c r="B44" s="100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1"/>
      <c r="Q44" s="11"/>
      <c r="R44" s="11"/>
      <c r="S44" s="11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B58D9-5DB8-4E63-9F5F-55C75E08345B}">
  <sheetPr>
    <pageSetUpPr fitToPage="1"/>
  </sheetPr>
  <dimension ref="A1:Y46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G1" s="386"/>
    </row>
    <row r="2" spans="1:19" ht="16" thickBot="1" x14ac:dyDescent="0.4">
      <c r="C2" s="13"/>
      <c r="F2" s="13" t="s">
        <v>23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14" t="s">
        <v>45</v>
      </c>
      <c r="C4" s="114"/>
      <c r="D4" s="114"/>
      <c r="E4" s="114"/>
      <c r="F4" s="117">
        <f>+'SPP 2.0 10-Year CapEx &amp;OM'!AA35</f>
        <v>38000000</v>
      </c>
      <c r="G4" s="117"/>
      <c r="H4" s="114" t="s">
        <v>45</v>
      </c>
      <c r="I4" s="117">
        <f>+'SPP 2.0 10-Year CapEx &amp;OM'!AD35</f>
        <v>0</v>
      </c>
      <c r="J4" s="352"/>
      <c r="L4" s="128">
        <f>+P27</f>
        <v>38000000</v>
      </c>
      <c r="M4" s="128">
        <f>+F4-L4</f>
        <v>0</v>
      </c>
      <c r="O4" s="117">
        <f>+P38</f>
        <v>0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196</v>
      </c>
      <c r="C9" s="394" t="s">
        <v>258</v>
      </c>
      <c r="D9" s="394" t="s">
        <v>258</v>
      </c>
      <c r="E9" s="394" t="s">
        <v>258</v>
      </c>
      <c r="F9" s="117">
        <f t="shared" ref="F9:L9" si="0">+F43</f>
        <v>116394.81262172466</v>
      </c>
      <c r="G9" s="117">
        <f t="shared" si="0"/>
        <v>422293.77080059052</v>
      </c>
      <c r="H9" s="117">
        <f t="shared" si="0"/>
        <v>696968.88618257234</v>
      </c>
      <c r="I9" s="117">
        <f t="shared" si="0"/>
        <v>967074.6247967243</v>
      </c>
      <c r="J9" s="117">
        <f t="shared" si="0"/>
        <v>1232610.9866430459</v>
      </c>
      <c r="K9" s="117">
        <f t="shared" si="0"/>
        <v>1493577.9717215376</v>
      </c>
      <c r="L9" s="117">
        <f t="shared" si="0"/>
        <v>1749975.5800321994</v>
      </c>
      <c r="M9" s="117">
        <f t="shared" ref="M9:O9" si="1">+M43</f>
        <v>2001803.8115750307</v>
      </c>
      <c r="N9" s="117">
        <f t="shared" si="1"/>
        <v>2249062.6663500322</v>
      </c>
      <c r="O9" s="117">
        <f t="shared" si="1"/>
        <v>2491752.1443572035</v>
      </c>
      <c r="P9" s="118"/>
      <c r="R9" s="119"/>
    </row>
    <row r="10" spans="1:19" x14ac:dyDescent="0.35">
      <c r="A10" s="353"/>
      <c r="B10" s="114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118"/>
      <c r="R10" s="119"/>
    </row>
    <row r="11" spans="1:19" x14ac:dyDescent="0.35">
      <c r="A11" s="353"/>
      <c r="B11" s="369" t="s">
        <v>185</v>
      </c>
      <c r="C11" s="394" t="s">
        <v>258</v>
      </c>
      <c r="D11" s="394" t="s">
        <v>258</v>
      </c>
      <c r="E11" s="394" t="s">
        <v>258</v>
      </c>
      <c r="F11" s="369">
        <f t="shared" ref="F11:L11" si="2">SUM(F8:F10)</f>
        <v>116394.81262172466</v>
      </c>
      <c r="G11" s="369">
        <f t="shared" si="2"/>
        <v>422293.77080059052</v>
      </c>
      <c r="H11" s="369">
        <f t="shared" si="2"/>
        <v>696968.88618257234</v>
      </c>
      <c r="I11" s="369">
        <f t="shared" si="2"/>
        <v>967074.6247967243</v>
      </c>
      <c r="J11" s="369">
        <f t="shared" si="2"/>
        <v>1232610.9866430459</v>
      </c>
      <c r="K11" s="369">
        <f t="shared" si="2"/>
        <v>1493577.9717215376</v>
      </c>
      <c r="L11" s="369">
        <f t="shared" si="2"/>
        <v>1749975.5800321994</v>
      </c>
      <c r="M11" s="369">
        <f t="shared" ref="M11:O11" si="3">SUM(M8:M10)</f>
        <v>2001803.8115750307</v>
      </c>
      <c r="N11" s="369">
        <f t="shared" si="3"/>
        <v>2249062.6663500322</v>
      </c>
      <c r="O11" s="369">
        <f t="shared" si="3"/>
        <v>2491752.1443572035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373"/>
    </row>
    <row r="23" spans="1:20" x14ac:dyDescent="0.3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P23" s="385"/>
      <c r="R23" s="355"/>
      <c r="T23" s="355"/>
    </row>
    <row r="24" spans="1:20" ht="16" thickBot="1" x14ac:dyDescent="0.4">
      <c r="A24" s="13" t="s">
        <v>277</v>
      </c>
      <c r="P24" s="117" t="s">
        <v>173</v>
      </c>
    </row>
    <row r="25" spans="1:20" s="13" customFormat="1" x14ac:dyDescent="0.35">
      <c r="A25" s="101"/>
      <c r="B25" s="374" t="s">
        <v>45</v>
      </c>
      <c r="C25" s="367" t="s">
        <v>34</v>
      </c>
      <c r="D25" s="367" t="s">
        <v>35</v>
      </c>
      <c r="E25" s="367" t="s">
        <v>36</v>
      </c>
      <c r="F25" s="367" t="s">
        <v>37</v>
      </c>
      <c r="G25" s="367" t="s">
        <v>38</v>
      </c>
      <c r="H25" s="367" t="s">
        <v>39</v>
      </c>
      <c r="I25" s="367" t="s">
        <v>40</v>
      </c>
      <c r="J25" s="367" t="s">
        <v>41</v>
      </c>
      <c r="K25" s="367" t="s">
        <v>42</v>
      </c>
      <c r="L25" s="367" t="s">
        <v>43</v>
      </c>
      <c r="M25" s="367" t="s">
        <v>228</v>
      </c>
      <c r="N25" s="367" t="s">
        <v>229</v>
      </c>
      <c r="O25" s="367" t="s">
        <v>231</v>
      </c>
      <c r="P25" s="137"/>
      <c r="Q25" s="375"/>
    </row>
    <row r="26" spans="1:20" x14ac:dyDescent="0.35">
      <c r="A26" s="102"/>
      <c r="B26" s="376" t="s">
        <v>47</v>
      </c>
      <c r="C26" s="138">
        <v>0</v>
      </c>
      <c r="D26" s="138">
        <f>+C30</f>
        <v>0</v>
      </c>
      <c r="E26" s="138">
        <f>+D30</f>
        <v>0</v>
      </c>
      <c r="F26" s="138">
        <f t="shared" ref="F26:L26" si="4">+E30</f>
        <v>0</v>
      </c>
      <c r="G26" s="138">
        <f t="shared" si="4"/>
        <v>3800000</v>
      </c>
      <c r="H26" s="138">
        <f t="shared" si="4"/>
        <v>7486387.5999999996</v>
      </c>
      <c r="I26" s="138">
        <f t="shared" si="4"/>
        <v>11097033.6</v>
      </c>
      <c r="J26" s="138">
        <f t="shared" si="4"/>
        <v>14631938</v>
      </c>
      <c r="K26" s="138">
        <f t="shared" si="4"/>
        <v>18091100.800000001</v>
      </c>
      <c r="L26" s="138">
        <f t="shared" si="4"/>
        <v>21474522</v>
      </c>
      <c r="M26" s="138">
        <f t="shared" ref="M26" si="5">+L30</f>
        <v>24782201.600000001</v>
      </c>
      <c r="N26" s="138">
        <f t="shared" ref="N26" si="6">+M30</f>
        <v>28014139.600000001</v>
      </c>
      <c r="O26" s="138">
        <f t="shared" ref="O26" si="7">+N30</f>
        <v>31170336</v>
      </c>
      <c r="P26" s="138"/>
      <c r="Q26" s="142"/>
    </row>
    <row r="27" spans="1:20" x14ac:dyDescent="0.35">
      <c r="A27" s="102"/>
      <c r="B27" s="376" t="s">
        <v>48</v>
      </c>
      <c r="C27" s="138">
        <v>0</v>
      </c>
      <c r="D27" s="138">
        <v>0</v>
      </c>
      <c r="E27" s="138">
        <v>0</v>
      </c>
      <c r="F27" s="138">
        <f>+'SPP 2.0 10-Year CapEx &amp;OM'!E35</f>
        <v>3800000</v>
      </c>
      <c r="G27" s="138">
        <f>+'SPP 2.0 10-Year CapEx &amp;OM'!G35</f>
        <v>3800000</v>
      </c>
      <c r="H27" s="138">
        <f>+'SPP 2.0 10-Year CapEx &amp;OM'!I35</f>
        <v>3800000</v>
      </c>
      <c r="I27" s="138">
        <f>+'SPP 2.0 10-Year CapEx &amp;OM'!K35</f>
        <v>3800000</v>
      </c>
      <c r="J27" s="138">
        <f>+'SPP 2.0 10-Year CapEx &amp;OM'!M35</f>
        <v>3800000</v>
      </c>
      <c r="K27" s="138">
        <f>+'SPP 2.0 10-Year CapEx &amp;OM'!O35</f>
        <v>3800000</v>
      </c>
      <c r="L27" s="138">
        <f>+'SPP 2.0 10-Year CapEx &amp;OM'!Q35</f>
        <v>3800000</v>
      </c>
      <c r="M27" s="138">
        <f>+'SPP 2.0 10-Year CapEx &amp;OM'!S35</f>
        <v>3800000</v>
      </c>
      <c r="N27" s="138">
        <f>+'SPP 2.0 10-Year CapEx &amp;OM'!U35</f>
        <v>3800000</v>
      </c>
      <c r="O27" s="138">
        <f>+'SPP 2.0 10-Year CapEx &amp;OM'!W35</f>
        <v>3800000</v>
      </c>
      <c r="P27" s="138">
        <f>SUM(F27:O27)</f>
        <v>38000000</v>
      </c>
      <c r="Q27" s="142"/>
    </row>
    <row r="28" spans="1:20" x14ac:dyDescent="0.35">
      <c r="A28" s="102"/>
      <c r="B28" s="377" t="s">
        <v>152</v>
      </c>
      <c r="C28" s="378"/>
      <c r="D28" s="378"/>
      <c r="E28" s="378"/>
      <c r="F28" s="378">
        <v>0</v>
      </c>
      <c r="G28" s="378">
        <f>+((SUM($C27:F27))*$P$28)+(G27*($P$28)/2)</f>
        <v>113612.40000000001</v>
      </c>
      <c r="H28" s="378">
        <f>+((SUM($C27:G27))*$P$28)+(H27*($P$28)/2)</f>
        <v>189354</v>
      </c>
      <c r="I28" s="378">
        <f>+((SUM($C27:H27))*$P$28)+(I27*($P$28)/2)</f>
        <v>265095.60000000003</v>
      </c>
      <c r="J28" s="378">
        <f>+((SUM($C27:I27))*$P$28)+(J27*($P$28)/2)</f>
        <v>340837.2</v>
      </c>
      <c r="K28" s="378">
        <f>+((SUM($C27:J27))*$P$28)+(K27*($P$28)/2)</f>
        <v>416578.80000000005</v>
      </c>
      <c r="L28" s="378">
        <f>+((SUM($C27:K27))*$P$28)+(L27*($P$28)/2)</f>
        <v>492320.4</v>
      </c>
      <c r="M28" s="378">
        <f>+((SUM($C27:L27))*$P$28)+(M27*($P$28)/2)</f>
        <v>568062.00000000012</v>
      </c>
      <c r="N28" s="378">
        <f>+((SUM($C27:M27))*$P$28)+(N27*($P$28)/2)</f>
        <v>643803.60000000009</v>
      </c>
      <c r="O28" s="378">
        <f>+((SUM($C27:N27))*$P$28)+(O27*($P$28)/2)</f>
        <v>719545.20000000007</v>
      </c>
      <c r="P28" s="136">
        <v>1.9932000000000002E-2</v>
      </c>
      <c r="Q28" s="138"/>
    </row>
    <row r="29" spans="1:20" x14ac:dyDescent="0.35">
      <c r="A29" s="102"/>
      <c r="B29" s="376" t="s">
        <v>49</v>
      </c>
      <c r="C29" s="138"/>
      <c r="D29" s="138"/>
      <c r="E29" s="138"/>
      <c r="F29" s="138">
        <f t="shared" ref="F29:K29" si="8">+E29+F28</f>
        <v>0</v>
      </c>
      <c r="G29" s="138">
        <f t="shared" si="8"/>
        <v>113612.40000000001</v>
      </c>
      <c r="H29" s="138">
        <f t="shared" si="8"/>
        <v>302966.40000000002</v>
      </c>
      <c r="I29" s="138">
        <f t="shared" si="8"/>
        <v>568062</v>
      </c>
      <c r="J29" s="138">
        <f t="shared" si="8"/>
        <v>908899.2</v>
      </c>
      <c r="K29" s="138">
        <f t="shared" si="8"/>
        <v>1325478</v>
      </c>
      <c r="L29" s="138">
        <f>+K29+L28</f>
        <v>1817798.4</v>
      </c>
      <c r="M29" s="138">
        <f t="shared" ref="M29:O29" si="9">+L29+M28</f>
        <v>2385860.4</v>
      </c>
      <c r="N29" s="138">
        <f t="shared" si="9"/>
        <v>3029664</v>
      </c>
      <c r="O29" s="138">
        <f t="shared" si="9"/>
        <v>3749209.2</v>
      </c>
      <c r="Q29" s="138"/>
      <c r="R29" s="138"/>
    </row>
    <row r="30" spans="1:20" x14ac:dyDescent="0.35">
      <c r="A30" s="102"/>
      <c r="B30" s="376" t="s">
        <v>50</v>
      </c>
      <c r="C30" s="138"/>
      <c r="D30" s="138"/>
      <c r="E30" s="138"/>
      <c r="F30" s="138">
        <f t="shared" ref="F30:L30" si="10">+F26+F27-F28</f>
        <v>3800000</v>
      </c>
      <c r="G30" s="138">
        <f t="shared" si="10"/>
        <v>7486387.5999999996</v>
      </c>
      <c r="H30" s="138">
        <f t="shared" si="10"/>
        <v>11097033.6</v>
      </c>
      <c r="I30" s="138">
        <f t="shared" si="10"/>
        <v>14631938</v>
      </c>
      <c r="J30" s="138">
        <f t="shared" si="10"/>
        <v>18091100.800000001</v>
      </c>
      <c r="K30" s="138">
        <f t="shared" si="10"/>
        <v>21474522</v>
      </c>
      <c r="L30" s="138">
        <f t="shared" si="10"/>
        <v>24782201.600000001</v>
      </c>
      <c r="M30" s="138">
        <f t="shared" ref="M30:O30" si="11">+M26+M27-M28</f>
        <v>28014139.600000001</v>
      </c>
      <c r="N30" s="138">
        <f t="shared" si="11"/>
        <v>31170336</v>
      </c>
      <c r="O30" s="138">
        <f t="shared" si="11"/>
        <v>34250790.799999997</v>
      </c>
      <c r="P30" s="138"/>
      <c r="Q30" s="142"/>
    </row>
    <row r="31" spans="1:20" x14ac:dyDescent="0.35">
      <c r="A31" s="102"/>
      <c r="B31" s="376" t="s">
        <v>51</v>
      </c>
      <c r="C31" s="138"/>
      <c r="D31" s="138"/>
      <c r="E31" s="138"/>
      <c r="F31" s="138">
        <f t="shared" ref="F31:L31" si="12">+(F26+F30)/2</f>
        <v>1900000</v>
      </c>
      <c r="G31" s="138">
        <f t="shared" si="12"/>
        <v>5643193.7999999998</v>
      </c>
      <c r="H31" s="138">
        <f t="shared" si="12"/>
        <v>9291710.5999999996</v>
      </c>
      <c r="I31" s="138">
        <f t="shared" si="12"/>
        <v>12864485.800000001</v>
      </c>
      <c r="J31" s="138">
        <f t="shared" si="12"/>
        <v>16361519.4</v>
      </c>
      <c r="K31" s="138">
        <f t="shared" si="12"/>
        <v>19782811.399999999</v>
      </c>
      <c r="L31" s="138">
        <f t="shared" si="12"/>
        <v>23128361.800000001</v>
      </c>
      <c r="M31" s="138">
        <f t="shared" ref="M31:O31" si="13">+(M26+M30)/2</f>
        <v>26398170.600000001</v>
      </c>
      <c r="N31" s="138">
        <f t="shared" si="13"/>
        <v>29592237.800000001</v>
      </c>
      <c r="O31" s="138">
        <f t="shared" si="13"/>
        <v>32710563.399999999</v>
      </c>
      <c r="P31" s="138"/>
      <c r="Q31" s="142"/>
    </row>
    <row r="32" spans="1:20" x14ac:dyDescent="0.35">
      <c r="A32" s="102"/>
      <c r="B32" s="138" t="s">
        <v>150</v>
      </c>
      <c r="C32" s="139"/>
      <c r="D32" s="139"/>
      <c r="E32" s="139"/>
      <c r="F32" s="379">
        <v>7.6100000000000001E-2</v>
      </c>
      <c r="G32" s="379">
        <f t="shared" ref="G32:L32" si="14">+F32</f>
        <v>7.6100000000000001E-2</v>
      </c>
      <c r="H32" s="379">
        <f t="shared" si="14"/>
        <v>7.6100000000000001E-2</v>
      </c>
      <c r="I32" s="379">
        <f t="shared" si="14"/>
        <v>7.6100000000000001E-2</v>
      </c>
      <c r="J32" s="379">
        <f t="shared" si="14"/>
        <v>7.6100000000000001E-2</v>
      </c>
      <c r="K32" s="379">
        <f t="shared" si="14"/>
        <v>7.6100000000000001E-2</v>
      </c>
      <c r="L32" s="379">
        <f t="shared" si="14"/>
        <v>7.6100000000000001E-2</v>
      </c>
      <c r="M32" s="379">
        <f t="shared" ref="M32" si="15">+L32</f>
        <v>7.6100000000000001E-2</v>
      </c>
      <c r="N32" s="379">
        <f t="shared" ref="N32" si="16">+M32</f>
        <v>7.6100000000000001E-2</v>
      </c>
      <c r="O32" s="379">
        <f t="shared" ref="O32" si="17">+N32</f>
        <v>7.6100000000000001E-2</v>
      </c>
      <c r="P32" s="139"/>
      <c r="Q32" s="139"/>
    </row>
    <row r="33" spans="1:25" s="355" customFormat="1" ht="16" thickBot="1" x14ac:dyDescent="0.4">
      <c r="A33" s="94"/>
      <c r="B33" s="380" t="s">
        <v>52</v>
      </c>
      <c r="C33" s="389"/>
      <c r="D33" s="389"/>
      <c r="E33" s="389"/>
      <c r="F33" s="381">
        <f t="shared" ref="F33:L33" si="18">+F31*F32</f>
        <v>144590</v>
      </c>
      <c r="G33" s="381">
        <f t="shared" si="18"/>
        <v>429447.04817999998</v>
      </c>
      <c r="H33" s="381">
        <f t="shared" si="18"/>
        <v>707099.17666</v>
      </c>
      <c r="I33" s="381">
        <f t="shared" si="18"/>
        <v>978987.36938000005</v>
      </c>
      <c r="J33" s="381">
        <f t="shared" si="18"/>
        <v>1245111.62634</v>
      </c>
      <c r="K33" s="381">
        <f t="shared" si="18"/>
        <v>1505471.9475399998</v>
      </c>
      <c r="L33" s="381">
        <f t="shared" si="18"/>
        <v>1760068.3329800002</v>
      </c>
      <c r="M33" s="381">
        <f t="shared" ref="M33:O33" si="19">+M31*M32</f>
        <v>2008900.78266</v>
      </c>
      <c r="N33" s="381">
        <f t="shared" si="19"/>
        <v>2251969.2965800003</v>
      </c>
      <c r="O33" s="381">
        <f t="shared" si="19"/>
        <v>2489273.8747399999</v>
      </c>
      <c r="P33" s="118"/>
      <c r="Q33" s="118"/>
    </row>
    <row r="34" spans="1:25" ht="16" thickTop="1" x14ac:dyDescent="0.35">
      <c r="A34" s="102"/>
      <c r="B34" s="376" t="s">
        <v>53</v>
      </c>
      <c r="C34" s="139"/>
      <c r="D34" s="139"/>
      <c r="E34" s="139"/>
      <c r="F34" s="295">
        <v>8.9345999999999991E-3</v>
      </c>
      <c r="G34" s="139">
        <v>7.6410000000000002E-3</v>
      </c>
      <c r="H34" s="139">
        <v>7.6410000000000002E-3</v>
      </c>
      <c r="I34" s="139">
        <v>7.6410000000000002E-3</v>
      </c>
      <c r="J34" s="139">
        <v>7.6410000000000002E-3</v>
      </c>
      <c r="K34" s="139">
        <v>7.6410000000000002E-3</v>
      </c>
      <c r="L34" s="139">
        <v>7.6410000000000002E-3</v>
      </c>
      <c r="M34" s="139">
        <v>7.6410000000000002E-3</v>
      </c>
      <c r="N34" s="139">
        <v>7.6410000000000002E-3</v>
      </c>
      <c r="O34" s="139">
        <v>7.6410000000000002E-3</v>
      </c>
      <c r="P34" s="140"/>
      <c r="Q34" s="140"/>
    </row>
    <row r="35" spans="1:25" s="355" customFormat="1" ht="16" thickBot="1" x14ac:dyDescent="0.4">
      <c r="A35" s="94"/>
      <c r="B35" s="382" t="s">
        <v>53</v>
      </c>
      <c r="C35" s="389"/>
      <c r="D35" s="389"/>
      <c r="E35" s="389"/>
      <c r="F35" s="381">
        <f t="shared" ref="F35:L35" si="20">F31*F34</f>
        <v>16975.739999999998</v>
      </c>
      <c r="G35" s="381">
        <f t="shared" si="20"/>
        <v>43119.643825799998</v>
      </c>
      <c r="H35" s="381">
        <f t="shared" si="20"/>
        <v>70997.960694599999</v>
      </c>
      <c r="I35" s="381">
        <f t="shared" si="20"/>
        <v>98297.535997800005</v>
      </c>
      <c r="J35" s="381">
        <f t="shared" si="20"/>
        <v>125018.3697354</v>
      </c>
      <c r="K35" s="381">
        <f t="shared" si="20"/>
        <v>151160.46190739999</v>
      </c>
      <c r="L35" s="381">
        <f t="shared" si="20"/>
        <v>176723.81251380002</v>
      </c>
      <c r="M35" s="381">
        <f t="shared" ref="M35:O35" si="21">M31*M34</f>
        <v>201708.42155460001</v>
      </c>
      <c r="N35" s="381">
        <f t="shared" si="21"/>
        <v>226114.28902980001</v>
      </c>
      <c r="O35" s="381">
        <f t="shared" si="21"/>
        <v>249941.41493939998</v>
      </c>
      <c r="P35" s="118"/>
    </row>
    <row r="36" spans="1:25" s="13" customFormat="1" ht="16" thickTop="1" x14ac:dyDescent="0.35">
      <c r="A36" s="95"/>
      <c r="B36" s="383" t="s">
        <v>54</v>
      </c>
      <c r="C36" s="119"/>
      <c r="D36" s="119"/>
      <c r="E36" s="119"/>
      <c r="F36" s="119">
        <f t="shared" ref="F36:L36" si="22">F35+F33+F28</f>
        <v>161565.74</v>
      </c>
      <c r="G36" s="119">
        <f t="shared" si="22"/>
        <v>586179.09200579999</v>
      </c>
      <c r="H36" s="119">
        <f t="shared" si="22"/>
        <v>967451.13735460001</v>
      </c>
      <c r="I36" s="119">
        <f t="shared" si="22"/>
        <v>1342380.5053778002</v>
      </c>
      <c r="J36" s="119">
        <f t="shared" si="22"/>
        <v>1710967.1960753999</v>
      </c>
      <c r="K36" s="119">
        <f t="shared" si="22"/>
        <v>2073211.2094473999</v>
      </c>
      <c r="L36" s="119">
        <f t="shared" si="22"/>
        <v>2429112.5454938002</v>
      </c>
      <c r="M36" s="119">
        <f t="shared" ref="M36:O36" si="23">M35+M33+M28</f>
        <v>2778671.2042145999</v>
      </c>
      <c r="N36" s="119">
        <f t="shared" si="23"/>
        <v>3121887.1856098003</v>
      </c>
      <c r="O36" s="119">
        <f t="shared" si="23"/>
        <v>3458760.4896793999</v>
      </c>
      <c r="P36" s="141"/>
      <c r="Q36" s="384"/>
    </row>
    <row r="37" spans="1:25" x14ac:dyDescent="0.35">
      <c r="A37" s="102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1"/>
      <c r="Q37" s="1"/>
    </row>
    <row r="38" spans="1:25" s="7" customFormat="1" ht="16" thickBot="1" x14ac:dyDescent="0.4">
      <c r="A38" s="96"/>
      <c r="B38" s="97" t="s">
        <v>1</v>
      </c>
      <c r="C38" s="15"/>
      <c r="D38" s="393"/>
      <c r="E38" s="393"/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138">
        <f>SUM(F38:O38)</f>
        <v>0</v>
      </c>
      <c r="Q38" s="142"/>
      <c r="R38" s="8"/>
      <c r="S38" s="9"/>
      <c r="U38" s="10"/>
      <c r="V38" s="10"/>
      <c r="X38" s="10"/>
      <c r="Y38" s="10"/>
    </row>
    <row r="39" spans="1:25" s="7" customFormat="1" ht="16" thickTop="1" x14ac:dyDescent="0.35">
      <c r="A39" s="96"/>
      <c r="B39" s="97" t="s">
        <v>158</v>
      </c>
      <c r="C39" s="103"/>
      <c r="D39" s="103"/>
      <c r="E39" s="103"/>
      <c r="F39" s="103">
        <f t="shared" ref="F39:L39" si="24">+F36+F38</f>
        <v>161565.74</v>
      </c>
      <c r="G39" s="103">
        <f t="shared" si="24"/>
        <v>586179.09200579999</v>
      </c>
      <c r="H39" s="103">
        <f t="shared" si="24"/>
        <v>967451.13735460001</v>
      </c>
      <c r="I39" s="103">
        <f t="shared" si="24"/>
        <v>1342380.5053778002</v>
      </c>
      <c r="J39" s="103">
        <f t="shared" si="24"/>
        <v>1710967.1960753999</v>
      </c>
      <c r="K39" s="103">
        <f t="shared" si="24"/>
        <v>2073211.2094473999</v>
      </c>
      <c r="L39" s="103">
        <f t="shared" si="24"/>
        <v>2429112.5454938002</v>
      </c>
      <c r="M39" s="103">
        <f t="shared" ref="M39:O39" si="25">+M36+M38</f>
        <v>2778671.2042145999</v>
      </c>
      <c r="N39" s="103">
        <f t="shared" si="25"/>
        <v>3121887.1856098003</v>
      </c>
      <c r="O39" s="103">
        <f t="shared" si="25"/>
        <v>3458760.4896793999</v>
      </c>
      <c r="P39" s="142"/>
      <c r="Q39" s="9"/>
      <c r="R39" s="9"/>
      <c r="S39" s="9"/>
      <c r="U39" s="10"/>
      <c r="V39" s="10"/>
      <c r="X39" s="10"/>
      <c r="Y39" s="10"/>
    </row>
    <row r="40" spans="1:25" s="7" customFormat="1" x14ac:dyDescent="0.35">
      <c r="A40" s="104"/>
      <c r="B40" s="105"/>
      <c r="C40" s="15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11"/>
      <c r="Q40" s="11"/>
      <c r="R40" s="11"/>
      <c r="S40" s="11"/>
      <c r="T40" s="11"/>
      <c r="U40" s="12"/>
      <c r="V40" s="12"/>
      <c r="X40" s="10"/>
      <c r="Y40" s="10"/>
    </row>
    <row r="41" spans="1:25" s="7" customFormat="1" x14ac:dyDescent="0.35">
      <c r="A41" s="96"/>
      <c r="B41" s="124" t="s">
        <v>45</v>
      </c>
      <c r="C41" s="98"/>
      <c r="D41" s="98"/>
      <c r="E41" s="98"/>
      <c r="F41" s="98">
        <v>0.72041766170058497</v>
      </c>
      <c r="G41" s="98">
        <v>0.72041766170058497</v>
      </c>
      <c r="H41" s="98">
        <v>0.72041766170058497</v>
      </c>
      <c r="I41" s="98">
        <v>0.72041766170058497</v>
      </c>
      <c r="J41" s="98">
        <v>0.72041766170058497</v>
      </c>
      <c r="K41" s="98">
        <v>0.72041766170058497</v>
      </c>
      <c r="L41" s="98">
        <v>0.72041766170058497</v>
      </c>
      <c r="M41" s="98">
        <v>0.72041766170058497</v>
      </c>
      <c r="N41" s="98">
        <v>0.72041766170058497</v>
      </c>
      <c r="O41" s="98">
        <v>0.72041766170058497</v>
      </c>
      <c r="P41" s="11"/>
      <c r="Q41" s="11"/>
      <c r="R41" s="11"/>
    </row>
    <row r="42" spans="1:25" s="7" customFormat="1" x14ac:dyDescent="0.35">
      <c r="A42" s="96"/>
      <c r="B42" s="105"/>
      <c r="C42" s="10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1"/>
      <c r="Q42" s="11"/>
      <c r="R42" s="11"/>
      <c r="S42" s="11"/>
    </row>
    <row r="43" spans="1:25" s="7" customFormat="1" x14ac:dyDescent="0.35">
      <c r="A43" s="96" t="s">
        <v>55</v>
      </c>
      <c r="B43" s="200" t="s">
        <v>57</v>
      </c>
      <c r="C43" s="369"/>
      <c r="D43" s="369"/>
      <c r="E43" s="369"/>
      <c r="F43" s="369">
        <f t="shared" ref="F43:L43" si="26">+F39*F41</f>
        <v>116394.81262172466</v>
      </c>
      <c r="G43" s="369">
        <f t="shared" si="26"/>
        <v>422293.77080059052</v>
      </c>
      <c r="H43" s="369">
        <f t="shared" si="26"/>
        <v>696968.88618257234</v>
      </c>
      <c r="I43" s="369">
        <f t="shared" si="26"/>
        <v>967074.6247967243</v>
      </c>
      <c r="J43" s="369">
        <f t="shared" si="26"/>
        <v>1232610.9866430459</v>
      </c>
      <c r="K43" s="369">
        <f t="shared" si="26"/>
        <v>1493577.9717215376</v>
      </c>
      <c r="L43" s="369">
        <f t="shared" si="26"/>
        <v>1749975.5800321994</v>
      </c>
      <c r="M43" s="369">
        <f t="shared" ref="M43:O43" si="27">+M39*M41</f>
        <v>2001803.8115750307</v>
      </c>
      <c r="N43" s="369">
        <f t="shared" si="27"/>
        <v>2249062.6663500322</v>
      </c>
      <c r="O43" s="369">
        <f t="shared" si="27"/>
        <v>2491752.1443572035</v>
      </c>
      <c r="P43" s="11"/>
      <c r="Q43" s="14"/>
      <c r="R43" s="11"/>
      <c r="S43" s="11"/>
    </row>
    <row r="44" spans="1:25" s="7" customFormat="1" ht="16" thickBot="1" x14ac:dyDescent="0.4">
      <c r="A44" s="99"/>
      <c r="B44" s="100"/>
      <c r="C44" s="107"/>
      <c r="D44" s="98"/>
      <c r="E44" s="98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1"/>
      <c r="Q44" s="11"/>
      <c r="R44" s="11"/>
      <c r="S44" s="11"/>
    </row>
    <row r="45" spans="1:25" x14ac:dyDescent="0.35">
      <c r="C45" s="117"/>
      <c r="D45" s="117"/>
      <c r="E45" s="117"/>
    </row>
    <row r="46" spans="1:25" x14ac:dyDescent="0.35">
      <c r="C46" s="117"/>
      <c r="D46" s="117"/>
      <c r="E46" s="117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4ED22-B5D4-4264-8A20-4E1D08A4C571}">
  <sheetPr>
    <pageSetUpPr fitToPage="1"/>
  </sheetPr>
  <dimension ref="A1:Y43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G1" s="386"/>
    </row>
    <row r="2" spans="1:19" ht="16" thickBot="1" x14ac:dyDescent="0.4">
      <c r="C2" s="13"/>
      <c r="F2" s="13" t="s">
        <v>179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14" t="s">
        <v>45</v>
      </c>
      <c r="C4" s="114"/>
      <c r="D4" s="114"/>
      <c r="E4" s="114"/>
      <c r="F4" s="117">
        <f>+'SPP 2.0 10-Year CapEx &amp;OM'!AA36</f>
        <v>82400000</v>
      </c>
      <c r="G4" s="117"/>
      <c r="H4" s="114" t="s">
        <v>45</v>
      </c>
      <c r="I4" s="117">
        <f>+'SPP 2.0 10-Year CapEx &amp;OM'!AD36</f>
        <v>0</v>
      </c>
      <c r="J4" s="352"/>
      <c r="L4" s="128">
        <f>+P26</f>
        <v>82400000</v>
      </c>
      <c r="M4" s="128">
        <f>+F4-L4</f>
        <v>0</v>
      </c>
      <c r="O4" s="117">
        <f>+P37</f>
        <v>0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128</v>
      </c>
      <c r="C9" s="394" t="s">
        <v>258</v>
      </c>
      <c r="D9" s="394" t="s">
        <v>258</v>
      </c>
      <c r="E9" s="394" t="s">
        <v>258</v>
      </c>
      <c r="F9" s="394">
        <v>0</v>
      </c>
      <c r="G9" s="394">
        <v>0</v>
      </c>
      <c r="H9" s="117">
        <f t="shared" ref="H9:L9" si="0">+H42</f>
        <v>377351.45625280048</v>
      </c>
      <c r="I9" s="117">
        <f t="shared" si="0"/>
        <v>1126228.2770370184</v>
      </c>
      <c r="J9" s="117">
        <f t="shared" si="0"/>
        <v>1863452.914378471</v>
      </c>
      <c r="K9" s="117">
        <f t="shared" si="0"/>
        <v>2589025.3682771567</v>
      </c>
      <c r="L9" s="117">
        <f t="shared" si="0"/>
        <v>3302945.6387330764</v>
      </c>
      <c r="M9" s="117">
        <f t="shared" ref="M9:O9" si="1">+M42</f>
        <v>4005213.7257462307</v>
      </c>
      <c r="N9" s="117">
        <f t="shared" si="1"/>
        <v>4695829.6293166196</v>
      </c>
      <c r="O9" s="117">
        <f t="shared" si="1"/>
        <v>5374793.3494442413</v>
      </c>
      <c r="P9" s="118"/>
      <c r="R9" s="119"/>
    </row>
    <row r="10" spans="1:19" x14ac:dyDescent="0.35">
      <c r="A10" s="353"/>
      <c r="B10" s="114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118"/>
      <c r="R10" s="119"/>
    </row>
    <row r="11" spans="1:19" x14ac:dyDescent="0.35">
      <c r="A11" s="353"/>
      <c r="B11" s="369" t="s">
        <v>185</v>
      </c>
      <c r="C11" s="369">
        <f>SUM(C8:C10)</f>
        <v>0</v>
      </c>
      <c r="D11" s="369">
        <f t="shared" ref="D11:L11" si="2">SUM(D8:D10)</f>
        <v>0</v>
      </c>
      <c r="E11" s="369">
        <f t="shared" si="2"/>
        <v>0</v>
      </c>
      <c r="F11" s="396">
        <f t="shared" si="2"/>
        <v>0</v>
      </c>
      <c r="G11" s="396">
        <f t="shared" si="2"/>
        <v>0</v>
      </c>
      <c r="H11" s="369">
        <f t="shared" si="2"/>
        <v>377351.45625280048</v>
      </c>
      <c r="I11" s="369">
        <f t="shared" si="2"/>
        <v>1126228.2770370184</v>
      </c>
      <c r="J11" s="369">
        <f t="shared" si="2"/>
        <v>1863452.914378471</v>
      </c>
      <c r="K11" s="369">
        <f t="shared" si="2"/>
        <v>2589025.3682771567</v>
      </c>
      <c r="L11" s="369">
        <f t="shared" si="2"/>
        <v>3302945.6387330764</v>
      </c>
      <c r="M11" s="369">
        <f t="shared" ref="M11:O11" si="3">SUM(M8:M10)</f>
        <v>4005213.7257462307</v>
      </c>
      <c r="N11" s="369">
        <f t="shared" si="3"/>
        <v>4695829.6293166196</v>
      </c>
      <c r="O11" s="369">
        <f t="shared" si="3"/>
        <v>5374793.3494442413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P22" s="385"/>
      <c r="R22" s="355"/>
      <c r="T22" s="355"/>
    </row>
    <row r="23" spans="1:20" ht="16" thickBot="1" x14ac:dyDescent="0.4">
      <c r="A23" s="13" t="s">
        <v>276</v>
      </c>
      <c r="P23" s="117" t="s">
        <v>173</v>
      </c>
    </row>
    <row r="24" spans="1:20" s="13" customFormat="1" x14ac:dyDescent="0.35">
      <c r="A24" s="101"/>
      <c r="B24" s="374" t="s">
        <v>45</v>
      </c>
      <c r="C24" s="367" t="s">
        <v>34</v>
      </c>
      <c r="D24" s="367" t="s">
        <v>35</v>
      </c>
      <c r="E24" s="367" t="s">
        <v>36</v>
      </c>
      <c r="F24" s="367" t="s">
        <v>37</v>
      </c>
      <c r="G24" s="367" t="s">
        <v>38</v>
      </c>
      <c r="H24" s="367" t="s">
        <v>39</v>
      </c>
      <c r="I24" s="367" t="s">
        <v>40</v>
      </c>
      <c r="J24" s="367" t="s">
        <v>41</v>
      </c>
      <c r="K24" s="367" t="s">
        <v>42</v>
      </c>
      <c r="L24" s="367" t="s">
        <v>43</v>
      </c>
      <c r="M24" s="367" t="s">
        <v>228</v>
      </c>
      <c r="N24" s="367" t="s">
        <v>229</v>
      </c>
      <c r="O24" s="367" t="s">
        <v>231</v>
      </c>
      <c r="P24" s="137"/>
      <c r="Q24" s="375"/>
    </row>
    <row r="25" spans="1:20" x14ac:dyDescent="0.35">
      <c r="A25" s="102"/>
      <c r="B25" s="376" t="s">
        <v>47</v>
      </c>
      <c r="C25" s="138"/>
      <c r="D25" s="138"/>
      <c r="E25" s="138"/>
      <c r="F25" s="138">
        <f t="shared" ref="F25:L25" si="4">+E29</f>
        <v>0</v>
      </c>
      <c r="G25" s="138">
        <f t="shared" si="4"/>
        <v>0</v>
      </c>
      <c r="H25" s="138">
        <f t="shared" si="4"/>
        <v>0</v>
      </c>
      <c r="I25" s="138">
        <f t="shared" si="4"/>
        <v>10203427.199999999</v>
      </c>
      <c r="J25" s="138">
        <f t="shared" si="4"/>
        <v>20213708.800000001</v>
      </c>
      <c r="K25" s="138">
        <f t="shared" si="4"/>
        <v>30030844.800000001</v>
      </c>
      <c r="L25" s="138">
        <f t="shared" si="4"/>
        <v>39654835.199999996</v>
      </c>
      <c r="M25" s="138">
        <f t="shared" ref="M25" si="5">+L29</f>
        <v>49085679.999999993</v>
      </c>
      <c r="N25" s="138">
        <f t="shared" ref="N25" si="6">+M29</f>
        <v>58323379.199999996</v>
      </c>
      <c r="O25" s="138">
        <f t="shared" ref="O25" si="7">+N29</f>
        <v>67367932.799999982</v>
      </c>
      <c r="P25" s="138"/>
      <c r="Q25" s="142"/>
    </row>
    <row r="26" spans="1:20" x14ac:dyDescent="0.35">
      <c r="A26" s="102"/>
      <c r="B26" s="376" t="s">
        <v>48</v>
      </c>
      <c r="C26" s="138"/>
      <c r="D26" s="138"/>
      <c r="E26" s="138"/>
      <c r="F26" s="138">
        <f>+'SPP 2.0 10-Year CapEx &amp;OM'!E36</f>
        <v>0</v>
      </c>
      <c r="G26" s="138">
        <f>+'SPP 2.0 10-Year CapEx &amp;OM'!G36</f>
        <v>0</v>
      </c>
      <c r="H26" s="138">
        <f>+'SPP 2.0 10-Year CapEx &amp;OM'!I36</f>
        <v>10300000</v>
      </c>
      <c r="I26" s="138">
        <f>+'SPP 2.0 10-Year CapEx &amp;OM'!K36</f>
        <v>10300000</v>
      </c>
      <c r="J26" s="138">
        <f>+'SPP 2.0 10-Year CapEx &amp;OM'!M36</f>
        <v>10300000</v>
      </c>
      <c r="K26" s="138">
        <f>+'SPP 2.0 10-Year CapEx &amp;OM'!O36</f>
        <v>10300000</v>
      </c>
      <c r="L26" s="138">
        <f>+'SPP 2.0 10-Year CapEx &amp;OM'!Q36</f>
        <v>10300000</v>
      </c>
      <c r="M26" s="138">
        <f>+'SPP 2.0 10-Year CapEx &amp;OM'!S36</f>
        <v>10300000</v>
      </c>
      <c r="N26" s="138">
        <f>+'SPP 2.0 10-Year CapEx &amp;OM'!U36</f>
        <v>10300000</v>
      </c>
      <c r="O26" s="138">
        <f>+'SPP 2.0 10-Year CapEx &amp;OM'!W36</f>
        <v>10300000</v>
      </c>
      <c r="P26" s="138">
        <f>SUM(F26:O26)</f>
        <v>82400000</v>
      </c>
      <c r="Q26" s="142"/>
    </row>
    <row r="27" spans="1:20" x14ac:dyDescent="0.35">
      <c r="A27" s="102"/>
      <c r="B27" s="377" t="s">
        <v>152</v>
      </c>
      <c r="C27" s="378"/>
      <c r="D27" s="378"/>
      <c r="E27" s="378"/>
      <c r="F27" s="378">
        <f>+((SUM($C26:E26))*$P$27)+(F26*($P$27)/2)</f>
        <v>0</v>
      </c>
      <c r="G27" s="378">
        <f>+((SUM($C26:F26))*$P$27)+(G26*($P$27)/2)</f>
        <v>0</v>
      </c>
      <c r="H27" s="378">
        <f>+((SUM($C26:G26))*$P$27)+(H26*($P$27)/2)</f>
        <v>96572.800000000003</v>
      </c>
      <c r="I27" s="378">
        <f>+((SUM($C26:H26))*$P$27)+(I26*($P$27)/2)</f>
        <v>289718.40000000002</v>
      </c>
      <c r="J27" s="378">
        <f>+((SUM($C26:I26))*$P$27)+(J26*($P$27)/2)</f>
        <v>482864</v>
      </c>
      <c r="K27" s="378">
        <f>+((SUM($C26:J26))*$P$27)+(K26*($P$27)/2)</f>
        <v>676009.60000000009</v>
      </c>
      <c r="L27" s="378">
        <f>+((SUM($C26:K26))*$P$27)+(L26*($P$27)/2)</f>
        <v>869155.20000000007</v>
      </c>
      <c r="M27" s="378">
        <f>+((SUM($C26:L26))*$P$27)+(M26*($P$27)/2)</f>
        <v>1062300.8</v>
      </c>
      <c r="N27" s="378">
        <f>+((SUM($C26:M26))*$P$27)+(N26*($P$27)/2)</f>
        <v>1255446.4000000001</v>
      </c>
      <c r="O27" s="378">
        <f>+((SUM($C26:N26))*$P$27)+(O26*($P$27)/2)</f>
        <v>1448592.0000000002</v>
      </c>
      <c r="P27" s="136">
        <v>1.8752000000000001E-2</v>
      </c>
      <c r="Q27" s="138"/>
    </row>
    <row r="28" spans="1:20" x14ac:dyDescent="0.35">
      <c r="A28" s="102"/>
      <c r="B28" s="376" t="s">
        <v>49</v>
      </c>
      <c r="C28" s="138"/>
      <c r="D28" s="138"/>
      <c r="E28" s="138"/>
      <c r="F28" s="138">
        <f t="shared" ref="F28:K28" si="8">+E28+F27</f>
        <v>0</v>
      </c>
      <c r="G28" s="138">
        <f t="shared" si="8"/>
        <v>0</v>
      </c>
      <c r="H28" s="138">
        <f t="shared" si="8"/>
        <v>96572.800000000003</v>
      </c>
      <c r="I28" s="138">
        <f t="shared" si="8"/>
        <v>386291.20000000001</v>
      </c>
      <c r="J28" s="138">
        <f t="shared" si="8"/>
        <v>869155.2</v>
      </c>
      <c r="K28" s="138">
        <f t="shared" si="8"/>
        <v>1545164.8</v>
      </c>
      <c r="L28" s="138">
        <f>+K28+L27</f>
        <v>2414320</v>
      </c>
      <c r="M28" s="138">
        <f t="shared" ref="M28:O28" si="9">+L28+M27</f>
        <v>3476620.8</v>
      </c>
      <c r="N28" s="138">
        <f t="shared" si="9"/>
        <v>4732067.2</v>
      </c>
      <c r="O28" s="138">
        <f t="shared" si="9"/>
        <v>6180659.2000000002</v>
      </c>
      <c r="Q28" s="138"/>
      <c r="R28" s="138"/>
    </row>
    <row r="29" spans="1:20" x14ac:dyDescent="0.35">
      <c r="A29" s="102"/>
      <c r="B29" s="376" t="s">
        <v>50</v>
      </c>
      <c r="C29" s="138"/>
      <c r="D29" s="138"/>
      <c r="E29" s="138"/>
      <c r="F29" s="138">
        <f t="shared" ref="F29:L29" si="10">+F25+F26-F27</f>
        <v>0</v>
      </c>
      <c r="G29" s="138">
        <f t="shared" si="10"/>
        <v>0</v>
      </c>
      <c r="H29" s="138">
        <f t="shared" si="10"/>
        <v>10203427.199999999</v>
      </c>
      <c r="I29" s="138">
        <f t="shared" si="10"/>
        <v>20213708.800000001</v>
      </c>
      <c r="J29" s="138">
        <f t="shared" si="10"/>
        <v>30030844.800000001</v>
      </c>
      <c r="K29" s="138">
        <f t="shared" si="10"/>
        <v>39654835.199999996</v>
      </c>
      <c r="L29" s="138">
        <f t="shared" si="10"/>
        <v>49085679.999999993</v>
      </c>
      <c r="M29" s="138">
        <f t="shared" ref="M29:O29" si="11">+M25+M26-M27</f>
        <v>58323379.199999996</v>
      </c>
      <c r="N29" s="138">
        <f t="shared" si="11"/>
        <v>67367932.799999982</v>
      </c>
      <c r="O29" s="138">
        <f t="shared" si="11"/>
        <v>76219340.799999982</v>
      </c>
      <c r="P29" s="138"/>
      <c r="Q29" s="142"/>
    </row>
    <row r="30" spans="1:20" x14ac:dyDescent="0.35">
      <c r="A30" s="102"/>
      <c r="B30" s="376" t="s">
        <v>51</v>
      </c>
      <c r="C30" s="138"/>
      <c r="D30" s="138"/>
      <c r="E30" s="138"/>
      <c r="F30" s="138">
        <f t="shared" ref="F30:L30" si="12">+(F25+F29)/2</f>
        <v>0</v>
      </c>
      <c r="G30" s="138">
        <f t="shared" si="12"/>
        <v>0</v>
      </c>
      <c r="H30" s="138">
        <f t="shared" si="12"/>
        <v>5101713.5999999996</v>
      </c>
      <c r="I30" s="138">
        <f t="shared" si="12"/>
        <v>15208568</v>
      </c>
      <c r="J30" s="138">
        <f t="shared" si="12"/>
        <v>25122276.800000001</v>
      </c>
      <c r="K30" s="138">
        <f t="shared" si="12"/>
        <v>34842840</v>
      </c>
      <c r="L30" s="138">
        <f t="shared" si="12"/>
        <v>44370257.599999994</v>
      </c>
      <c r="M30" s="138">
        <f t="shared" ref="M30:O30" si="13">+(M25+M29)/2</f>
        <v>53704529.599999994</v>
      </c>
      <c r="N30" s="138">
        <f t="shared" si="13"/>
        <v>62845655.999999985</v>
      </c>
      <c r="O30" s="138">
        <f t="shared" si="13"/>
        <v>71793636.799999982</v>
      </c>
      <c r="P30" s="138"/>
      <c r="Q30" s="142"/>
    </row>
    <row r="31" spans="1:20" x14ac:dyDescent="0.35">
      <c r="A31" s="102"/>
      <c r="B31" s="138" t="s">
        <v>150</v>
      </c>
      <c r="C31" s="379"/>
      <c r="D31" s="379"/>
      <c r="E31" s="379"/>
      <c r="F31" s="379">
        <v>7.6100000000000001E-2</v>
      </c>
      <c r="G31" s="379">
        <f t="shared" ref="G31:L31" si="14">+F31</f>
        <v>7.6100000000000001E-2</v>
      </c>
      <c r="H31" s="379">
        <f t="shared" si="14"/>
        <v>7.6100000000000001E-2</v>
      </c>
      <c r="I31" s="379">
        <f t="shared" si="14"/>
        <v>7.6100000000000001E-2</v>
      </c>
      <c r="J31" s="379">
        <f t="shared" si="14"/>
        <v>7.6100000000000001E-2</v>
      </c>
      <c r="K31" s="379">
        <f t="shared" si="14"/>
        <v>7.6100000000000001E-2</v>
      </c>
      <c r="L31" s="379">
        <f t="shared" si="14"/>
        <v>7.6100000000000001E-2</v>
      </c>
      <c r="M31" s="379">
        <f t="shared" ref="M31" si="15">+L31</f>
        <v>7.6100000000000001E-2</v>
      </c>
      <c r="N31" s="379">
        <f t="shared" ref="N31" si="16">+M31</f>
        <v>7.6100000000000001E-2</v>
      </c>
      <c r="O31" s="379">
        <f t="shared" ref="O31" si="17">+N31</f>
        <v>7.6100000000000001E-2</v>
      </c>
      <c r="P31" s="139"/>
      <c r="Q31" s="139"/>
    </row>
    <row r="32" spans="1:20" s="355" customFormat="1" ht="16" thickBot="1" x14ac:dyDescent="0.4">
      <c r="A32" s="94"/>
      <c r="B32" s="380" t="s">
        <v>52</v>
      </c>
      <c r="C32" s="381"/>
      <c r="D32" s="381"/>
      <c r="E32" s="381"/>
      <c r="F32" s="381">
        <f t="shared" ref="F32:L32" si="18">+F30*F31</f>
        <v>0</v>
      </c>
      <c r="G32" s="381">
        <f t="shared" si="18"/>
        <v>0</v>
      </c>
      <c r="H32" s="381">
        <f t="shared" si="18"/>
        <v>388240.40495999996</v>
      </c>
      <c r="I32" s="381">
        <f t="shared" si="18"/>
        <v>1157372.0248</v>
      </c>
      <c r="J32" s="381">
        <f t="shared" si="18"/>
        <v>1911805.2644800001</v>
      </c>
      <c r="K32" s="381">
        <f t="shared" si="18"/>
        <v>2651540.1239999998</v>
      </c>
      <c r="L32" s="381">
        <f t="shared" si="18"/>
        <v>3376576.6033599996</v>
      </c>
      <c r="M32" s="381">
        <f t="shared" ref="M32:O32" si="19">+M30*M31</f>
        <v>4086914.7025599997</v>
      </c>
      <c r="N32" s="381">
        <f t="shared" si="19"/>
        <v>4782554.4215999991</v>
      </c>
      <c r="O32" s="381">
        <f t="shared" si="19"/>
        <v>5463495.7604799988</v>
      </c>
      <c r="P32" s="118"/>
      <c r="Q32" s="118"/>
    </row>
    <row r="33" spans="1:25" ht="16" thickTop="1" x14ac:dyDescent="0.35">
      <c r="A33" s="102"/>
      <c r="B33" s="376" t="s">
        <v>53</v>
      </c>
      <c r="C33" s="139"/>
      <c r="D33" s="139"/>
      <c r="E33" s="139"/>
      <c r="F33" s="295">
        <v>8.9345999999999991E-3</v>
      </c>
      <c r="G33" s="139">
        <v>7.6410000000000002E-3</v>
      </c>
      <c r="H33" s="139">
        <v>7.6410000000000002E-3</v>
      </c>
      <c r="I33" s="139">
        <v>7.6410000000000002E-3</v>
      </c>
      <c r="J33" s="139">
        <v>7.6410000000000002E-3</v>
      </c>
      <c r="K33" s="139">
        <v>7.6410000000000002E-3</v>
      </c>
      <c r="L33" s="139">
        <v>7.6410000000000002E-3</v>
      </c>
      <c r="M33" s="139">
        <v>7.6410000000000002E-3</v>
      </c>
      <c r="N33" s="139">
        <v>7.6410000000000002E-3</v>
      </c>
      <c r="O33" s="139">
        <v>7.6410000000000002E-3</v>
      </c>
      <c r="P33" s="140"/>
      <c r="Q33" s="140"/>
    </row>
    <row r="34" spans="1:25" s="355" customFormat="1" ht="16" thickBot="1" x14ac:dyDescent="0.4">
      <c r="A34" s="94"/>
      <c r="B34" s="382" t="s">
        <v>53</v>
      </c>
      <c r="C34" s="381"/>
      <c r="D34" s="381"/>
      <c r="E34" s="381"/>
      <c r="F34" s="381">
        <f t="shared" ref="F34:L34" si="20">F30*F33</f>
        <v>0</v>
      </c>
      <c r="G34" s="381">
        <f t="shared" si="20"/>
        <v>0</v>
      </c>
      <c r="H34" s="381">
        <f t="shared" si="20"/>
        <v>38982.193617600002</v>
      </c>
      <c r="I34" s="381">
        <f t="shared" si="20"/>
        <v>116208.66808800001</v>
      </c>
      <c r="J34" s="381">
        <f t="shared" si="20"/>
        <v>191959.31702880003</v>
      </c>
      <c r="K34" s="381">
        <f t="shared" si="20"/>
        <v>266234.14043999999</v>
      </c>
      <c r="L34" s="381">
        <f t="shared" si="20"/>
        <v>339033.13832159998</v>
      </c>
      <c r="M34" s="381">
        <f t="shared" ref="M34:O34" si="21">M30*M33</f>
        <v>410356.31067359995</v>
      </c>
      <c r="N34" s="381">
        <f t="shared" si="21"/>
        <v>480203.65749599988</v>
      </c>
      <c r="O34" s="381">
        <f t="shared" si="21"/>
        <v>548575.17878879991</v>
      </c>
      <c r="P34" s="118"/>
    </row>
    <row r="35" spans="1:25" s="13" customFormat="1" ht="16" thickTop="1" x14ac:dyDescent="0.35">
      <c r="A35" s="95"/>
      <c r="B35" s="383" t="s">
        <v>54</v>
      </c>
      <c r="C35" s="119"/>
      <c r="D35" s="119"/>
      <c r="E35" s="119"/>
      <c r="F35" s="119">
        <f t="shared" ref="F35:L35" si="22">F34+F32+F27</f>
        <v>0</v>
      </c>
      <c r="G35" s="119">
        <f t="shared" si="22"/>
        <v>0</v>
      </c>
      <c r="H35" s="119">
        <f t="shared" si="22"/>
        <v>523795.39857759996</v>
      </c>
      <c r="I35" s="119">
        <f t="shared" si="22"/>
        <v>1563299.092888</v>
      </c>
      <c r="J35" s="119">
        <f t="shared" si="22"/>
        <v>2586628.5815088004</v>
      </c>
      <c r="K35" s="119">
        <f t="shared" si="22"/>
        <v>3593783.8644400002</v>
      </c>
      <c r="L35" s="119">
        <f t="shared" si="22"/>
        <v>4584764.9416815992</v>
      </c>
      <c r="M35" s="119">
        <f t="shared" ref="M35:O35" si="23">M34+M32+M27</f>
        <v>5559571.8132335991</v>
      </c>
      <c r="N35" s="119">
        <f t="shared" si="23"/>
        <v>6518204.4790959992</v>
      </c>
      <c r="O35" s="119">
        <f t="shared" si="23"/>
        <v>7460662.9392687986</v>
      </c>
      <c r="P35" s="141"/>
      <c r="Q35" s="384"/>
    </row>
    <row r="36" spans="1:25" x14ac:dyDescent="0.35">
      <c r="A36" s="102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1"/>
      <c r="Q36" s="1"/>
    </row>
    <row r="37" spans="1:25" s="7" customFormat="1" ht="16" thickBot="1" x14ac:dyDescent="0.4">
      <c r="A37" s="96"/>
      <c r="B37" s="97" t="s">
        <v>1</v>
      </c>
      <c r="C37" s="5"/>
      <c r="D37" s="5"/>
      <c r="E37" s="5"/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38">
        <f>SUM(F37:O37)</f>
        <v>0</v>
      </c>
      <c r="Q37" s="142"/>
      <c r="R37" s="8"/>
      <c r="S37" s="9"/>
      <c r="U37" s="10"/>
      <c r="V37" s="10"/>
      <c r="X37" s="10"/>
      <c r="Y37" s="10"/>
    </row>
    <row r="38" spans="1:25" s="7" customFormat="1" ht="16" thickTop="1" x14ac:dyDescent="0.35">
      <c r="A38" s="96"/>
      <c r="B38" s="97" t="s">
        <v>158</v>
      </c>
      <c r="C38" s="103"/>
      <c r="D38" s="103"/>
      <c r="E38" s="103"/>
      <c r="F38" s="103">
        <f t="shared" ref="F38:L38" si="24">+F35+F37</f>
        <v>0</v>
      </c>
      <c r="G38" s="103">
        <f t="shared" si="24"/>
        <v>0</v>
      </c>
      <c r="H38" s="103">
        <f t="shared" si="24"/>
        <v>523795.39857759996</v>
      </c>
      <c r="I38" s="103">
        <f t="shared" si="24"/>
        <v>1563299.092888</v>
      </c>
      <c r="J38" s="103">
        <f t="shared" si="24"/>
        <v>2586628.5815088004</v>
      </c>
      <c r="K38" s="103">
        <f t="shared" si="24"/>
        <v>3593783.8644400002</v>
      </c>
      <c r="L38" s="103">
        <f t="shared" si="24"/>
        <v>4584764.9416815992</v>
      </c>
      <c r="M38" s="103">
        <f t="shared" ref="M38:O38" si="25">+M35+M37</f>
        <v>5559571.8132335991</v>
      </c>
      <c r="N38" s="103">
        <f t="shared" si="25"/>
        <v>6518204.4790959992</v>
      </c>
      <c r="O38" s="103">
        <f t="shared" si="25"/>
        <v>7460662.9392687986</v>
      </c>
      <c r="P38" s="142"/>
      <c r="Q38" s="9"/>
      <c r="R38" s="9"/>
      <c r="S38" s="9"/>
      <c r="U38" s="10"/>
      <c r="V38" s="10"/>
      <c r="X38" s="10"/>
      <c r="Y38" s="10"/>
    </row>
    <row r="39" spans="1:25" s="7" customFormat="1" x14ac:dyDescent="0.35">
      <c r="A39" s="104"/>
      <c r="B39" s="105"/>
      <c r="C39" s="15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11"/>
      <c r="Q39" s="11"/>
      <c r="R39" s="11"/>
      <c r="S39" s="11"/>
      <c r="T39" s="11"/>
      <c r="U39" s="12"/>
      <c r="V39" s="12"/>
      <c r="X39" s="10"/>
      <c r="Y39" s="10"/>
    </row>
    <row r="40" spans="1:25" s="7" customFormat="1" x14ac:dyDescent="0.35">
      <c r="A40" s="96"/>
      <c r="B40" s="124" t="s">
        <v>45</v>
      </c>
      <c r="C40" s="98"/>
      <c r="D40" s="98"/>
      <c r="E40" s="98"/>
      <c r="F40" s="98">
        <v>0.72041766170058497</v>
      </c>
      <c r="G40" s="98">
        <v>0.72041766170058497</v>
      </c>
      <c r="H40" s="98">
        <v>0.72041766170058497</v>
      </c>
      <c r="I40" s="98">
        <v>0.72041766170058497</v>
      </c>
      <c r="J40" s="98">
        <v>0.72041766170058497</v>
      </c>
      <c r="K40" s="98">
        <v>0.72041766170058497</v>
      </c>
      <c r="L40" s="98">
        <v>0.72041766170058497</v>
      </c>
      <c r="M40" s="98">
        <v>0.72041766170058497</v>
      </c>
      <c r="N40" s="98">
        <v>0.72041766170058497</v>
      </c>
      <c r="O40" s="98">
        <v>0.72041766170058497</v>
      </c>
      <c r="P40" s="11"/>
      <c r="Q40" s="11"/>
      <c r="R40" s="11"/>
    </row>
    <row r="41" spans="1:25" s="7" customFormat="1" x14ac:dyDescent="0.35">
      <c r="A41" s="96"/>
      <c r="B41" s="105"/>
      <c r="C41" s="10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11"/>
      <c r="Q41" s="11"/>
      <c r="R41" s="11"/>
      <c r="S41" s="11"/>
    </row>
    <row r="42" spans="1:25" s="7" customFormat="1" x14ac:dyDescent="0.35">
      <c r="A42" s="96" t="s">
        <v>55</v>
      </c>
      <c r="B42" s="200" t="s">
        <v>57</v>
      </c>
      <c r="C42" s="369"/>
      <c r="D42" s="369"/>
      <c r="E42" s="369"/>
      <c r="F42" s="369">
        <f t="shared" ref="F42:L42" si="26">+F38*F40</f>
        <v>0</v>
      </c>
      <c r="G42" s="369">
        <f t="shared" si="26"/>
        <v>0</v>
      </c>
      <c r="H42" s="369">
        <f t="shared" si="26"/>
        <v>377351.45625280048</v>
      </c>
      <c r="I42" s="369">
        <f t="shared" si="26"/>
        <v>1126228.2770370184</v>
      </c>
      <c r="J42" s="369">
        <f t="shared" si="26"/>
        <v>1863452.914378471</v>
      </c>
      <c r="K42" s="369">
        <f t="shared" si="26"/>
        <v>2589025.3682771567</v>
      </c>
      <c r="L42" s="369">
        <f t="shared" si="26"/>
        <v>3302945.6387330764</v>
      </c>
      <c r="M42" s="369">
        <f t="shared" ref="M42:O42" si="27">+M38*M40</f>
        <v>4005213.7257462307</v>
      </c>
      <c r="N42" s="369">
        <f t="shared" si="27"/>
        <v>4695829.6293166196</v>
      </c>
      <c r="O42" s="369">
        <f t="shared" si="27"/>
        <v>5374793.3494442413</v>
      </c>
      <c r="P42" s="11"/>
      <c r="Q42" s="14"/>
      <c r="R42" s="11"/>
      <c r="S42" s="11"/>
    </row>
    <row r="43" spans="1:25" s="7" customFormat="1" ht="16" thickBot="1" x14ac:dyDescent="0.4">
      <c r="A43" s="99"/>
      <c r="B43" s="100"/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1"/>
      <c r="Q43" s="11"/>
      <c r="R43" s="11"/>
      <c r="S43" s="11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3926-5656-4576-8C16-9370149586A0}">
  <sheetPr>
    <pageSetUpPr fitToPage="1"/>
  </sheetPr>
  <dimension ref="A1:Y45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G1" s="386"/>
    </row>
    <row r="2" spans="1:19" ht="16" thickBot="1" x14ac:dyDescent="0.4">
      <c r="C2" s="13"/>
      <c r="F2" s="13" t="s">
        <v>25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14" t="s">
        <v>45</v>
      </c>
      <c r="C4" s="114"/>
      <c r="D4" s="114"/>
      <c r="E4" s="114"/>
      <c r="F4" s="117">
        <f>+'SPP 2.0 10-Year CapEx &amp;OM'!AA37</f>
        <v>133000000</v>
      </c>
      <c r="G4" s="117"/>
      <c r="H4" s="114" t="s">
        <v>45</v>
      </c>
      <c r="I4" s="117">
        <v>0</v>
      </c>
      <c r="J4" s="352"/>
      <c r="L4" s="128">
        <f>+P27</f>
        <v>133000000</v>
      </c>
      <c r="M4" s="128">
        <f>+F4-L4</f>
        <v>0</v>
      </c>
      <c r="O4" s="117">
        <f>+P38</f>
        <v>0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181</v>
      </c>
      <c r="C9" s="394" t="s">
        <v>258</v>
      </c>
      <c r="D9" s="394" t="s">
        <v>258</v>
      </c>
      <c r="E9" s="394" t="s">
        <v>258</v>
      </c>
      <c r="F9" s="117">
        <f t="shared" ref="F9:L9" si="0">+F43</f>
        <v>866800.42511816474</v>
      </c>
      <c r="G9" s="117">
        <f t="shared" si="0"/>
        <v>1602787.0798704217</v>
      </c>
      <c r="H9" s="117">
        <f t="shared" si="0"/>
        <v>2501231.8959793854</v>
      </c>
      <c r="I9" s="117">
        <f t="shared" si="0"/>
        <v>3494436.6920192381</v>
      </c>
      <c r="J9" s="117">
        <f t="shared" si="0"/>
        <v>4471803.5688164961</v>
      </c>
      <c r="K9" s="117">
        <f t="shared" si="0"/>
        <v>5433332.5263711596</v>
      </c>
      <c r="L9" s="117">
        <f t="shared" si="0"/>
        <v>6379023.5646832287</v>
      </c>
      <c r="M9" s="117">
        <f t="shared" ref="M9:O9" si="1">+M43</f>
        <v>7308876.6837527025</v>
      </c>
      <c r="N9" s="117">
        <f t="shared" si="1"/>
        <v>8222891.8835795838</v>
      </c>
      <c r="O9" s="117">
        <f t="shared" si="1"/>
        <v>9121069.1641638707</v>
      </c>
      <c r="P9" s="118"/>
      <c r="R9" s="119"/>
    </row>
    <row r="10" spans="1:19" x14ac:dyDescent="0.35">
      <c r="A10" s="353"/>
      <c r="B10" s="114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118"/>
      <c r="R10" s="119"/>
    </row>
    <row r="11" spans="1:19" x14ac:dyDescent="0.35">
      <c r="A11" s="353"/>
      <c r="B11" s="369" t="s">
        <v>185</v>
      </c>
      <c r="C11" s="369">
        <f>SUM(C8:C10)</f>
        <v>0</v>
      </c>
      <c r="D11" s="369">
        <f t="shared" ref="D11:L11" si="2">SUM(D8:D10)</f>
        <v>0</v>
      </c>
      <c r="E11" s="369">
        <f t="shared" si="2"/>
        <v>0</v>
      </c>
      <c r="F11" s="369">
        <f t="shared" si="2"/>
        <v>866800.42511816474</v>
      </c>
      <c r="G11" s="369">
        <f t="shared" si="2"/>
        <v>1602787.0798704217</v>
      </c>
      <c r="H11" s="369">
        <f t="shared" si="2"/>
        <v>2501231.8959793854</v>
      </c>
      <c r="I11" s="369">
        <f t="shared" si="2"/>
        <v>3494436.6920192381</v>
      </c>
      <c r="J11" s="369">
        <f t="shared" si="2"/>
        <v>4471803.5688164961</v>
      </c>
      <c r="K11" s="369">
        <f t="shared" si="2"/>
        <v>5433332.5263711596</v>
      </c>
      <c r="L11" s="369">
        <f t="shared" si="2"/>
        <v>6379023.5646832287</v>
      </c>
      <c r="M11" s="369">
        <f t="shared" ref="M11:O11" si="3">SUM(M8:M10)</f>
        <v>7308876.6837527025</v>
      </c>
      <c r="N11" s="369">
        <f t="shared" si="3"/>
        <v>8222891.8835795838</v>
      </c>
      <c r="O11" s="369">
        <f t="shared" si="3"/>
        <v>9121069.1641638707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373"/>
    </row>
    <row r="23" spans="1:20" x14ac:dyDescent="0.3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P23" s="385"/>
      <c r="R23" s="355"/>
      <c r="T23" s="355"/>
    </row>
    <row r="24" spans="1:20" ht="16" thickBot="1" x14ac:dyDescent="0.4">
      <c r="A24" s="13" t="s">
        <v>282</v>
      </c>
      <c r="P24" s="117" t="s">
        <v>173</v>
      </c>
    </row>
    <row r="25" spans="1:20" s="13" customFormat="1" x14ac:dyDescent="0.35">
      <c r="A25" s="101"/>
      <c r="B25" s="374" t="s">
        <v>45</v>
      </c>
      <c r="C25" s="367" t="s">
        <v>34</v>
      </c>
      <c r="D25" s="367" t="s">
        <v>35</v>
      </c>
      <c r="E25" s="367" t="s">
        <v>36</v>
      </c>
      <c r="F25" s="367" t="s">
        <v>37</v>
      </c>
      <c r="G25" s="367" t="s">
        <v>38</v>
      </c>
      <c r="H25" s="367" t="s">
        <v>39</v>
      </c>
      <c r="I25" s="367" t="s">
        <v>40</v>
      </c>
      <c r="J25" s="367" t="s">
        <v>41</v>
      </c>
      <c r="K25" s="367" t="s">
        <v>42</v>
      </c>
      <c r="L25" s="367" t="s">
        <v>43</v>
      </c>
      <c r="M25" s="367" t="s">
        <v>228</v>
      </c>
      <c r="N25" s="367" t="s">
        <v>229</v>
      </c>
      <c r="O25" s="367" t="s">
        <v>231</v>
      </c>
      <c r="P25" s="137"/>
      <c r="Q25" s="375"/>
    </row>
    <row r="26" spans="1:20" x14ac:dyDescent="0.35">
      <c r="A26" s="102"/>
      <c r="B26" s="376" t="s">
        <v>47</v>
      </c>
      <c r="C26" s="138">
        <v>0</v>
      </c>
      <c r="D26" s="138">
        <f>+C30</f>
        <v>0</v>
      </c>
      <c r="E26" s="138">
        <f>+D30</f>
        <v>0</v>
      </c>
      <c r="F26" s="138">
        <f t="shared" ref="F26:L26" si="4">+E30</f>
        <v>7747993.0988304</v>
      </c>
      <c r="G26" s="138">
        <f t="shared" si="4"/>
        <v>17101327.596491203</v>
      </c>
      <c r="H26" s="138">
        <f t="shared" si="4"/>
        <v>28276518.094152004</v>
      </c>
      <c r="I26" s="138">
        <f t="shared" si="4"/>
        <v>41736060.591812804</v>
      </c>
      <c r="J26" s="138">
        <f t="shared" si="4"/>
        <v>54933075.089473605</v>
      </c>
      <c r="K26" s="138">
        <f t="shared" si="4"/>
        <v>67867561.587134406</v>
      </c>
      <c r="L26" s="138">
        <f t="shared" si="4"/>
        <v>80539520.084795207</v>
      </c>
      <c r="M26" s="138">
        <f t="shared" ref="M26" si="5">+L30</f>
        <v>92948950.582456008</v>
      </c>
      <c r="N26" s="138">
        <f t="shared" ref="N26" si="6">+M30</f>
        <v>105095853.08011681</v>
      </c>
      <c r="O26" s="138">
        <f t="shared" ref="O26" si="7">+N30</f>
        <v>116980227.57777761</v>
      </c>
      <c r="P26" s="138"/>
      <c r="Q26" s="142"/>
    </row>
    <row r="27" spans="1:20" x14ac:dyDescent="0.35">
      <c r="A27" s="102"/>
      <c r="B27" s="376" t="s">
        <v>48</v>
      </c>
      <c r="C27" s="138">
        <v>0</v>
      </c>
      <c r="D27" s="138">
        <v>0</v>
      </c>
      <c r="E27" s="138">
        <v>7821325.8499999996</v>
      </c>
      <c r="F27" s="138">
        <f>+'SPP 2.0 10-Year CapEx &amp;OM'!E37</f>
        <v>9500000</v>
      </c>
      <c r="G27" s="138">
        <f>+'SPP 2.0 10-Year CapEx &amp;OM'!G37</f>
        <v>11500000</v>
      </c>
      <c r="H27" s="138">
        <f>+'SPP 2.0 10-Year CapEx &amp;OM'!I37</f>
        <v>14000000</v>
      </c>
      <c r="I27" s="138">
        <f>+'SPP 2.0 10-Year CapEx &amp;OM'!K37</f>
        <v>14000000</v>
      </c>
      <c r="J27" s="138">
        <f>+'SPP 2.0 10-Year CapEx &amp;OM'!M37</f>
        <v>14000000</v>
      </c>
      <c r="K27" s="138">
        <f>+'SPP 2.0 10-Year CapEx &amp;OM'!O37</f>
        <v>14000000</v>
      </c>
      <c r="L27" s="138">
        <f>+'SPP 2.0 10-Year CapEx &amp;OM'!Q37</f>
        <v>14000000</v>
      </c>
      <c r="M27" s="138">
        <f>+'SPP 2.0 10-Year CapEx &amp;OM'!S37</f>
        <v>14000000</v>
      </c>
      <c r="N27" s="138">
        <f>+'SPP 2.0 10-Year CapEx &amp;OM'!U37</f>
        <v>14000000</v>
      </c>
      <c r="O27" s="138">
        <f>+'SPP 2.0 10-Year CapEx &amp;OM'!W37</f>
        <v>14000000</v>
      </c>
      <c r="P27" s="138">
        <f>SUM(F27:O27)</f>
        <v>133000000</v>
      </c>
      <c r="Q27" s="142"/>
    </row>
    <row r="28" spans="1:20" x14ac:dyDescent="0.35">
      <c r="A28" s="102"/>
      <c r="B28" s="377" t="s">
        <v>152</v>
      </c>
      <c r="C28" s="378">
        <f>+C27*(P28)/2</f>
        <v>0</v>
      </c>
      <c r="D28" s="378">
        <f>+C27*(P28)+(D27*(P28)/2)</f>
        <v>0</v>
      </c>
      <c r="E28" s="378">
        <f>+((SUM($C27:D27))*$P$28)+(E27*($P$28)/2)</f>
        <v>73332.7511696</v>
      </c>
      <c r="F28" s="378">
        <f>+((SUM($C27:E27))*$P$28)</f>
        <v>146665.5023392</v>
      </c>
      <c r="G28" s="378">
        <f>+((SUM($C27:F27))*$P$28)</f>
        <v>324809.50233920006</v>
      </c>
      <c r="H28" s="378">
        <f>+((SUM($C27:G27))*$P$28)</f>
        <v>540457.50233920012</v>
      </c>
      <c r="I28" s="378">
        <f>+((SUM($C27:H27))*$P$28)</f>
        <v>802985.50233920012</v>
      </c>
      <c r="J28" s="378">
        <f>+((SUM($C27:I27))*$P$28)</f>
        <v>1065513.5023392001</v>
      </c>
      <c r="K28" s="378">
        <f>+((SUM($C27:J27))*$P$28)</f>
        <v>1328041.5023391999</v>
      </c>
      <c r="L28" s="378">
        <f>+((SUM($C27:K27))*$P$28)</f>
        <v>1590569.5023391999</v>
      </c>
      <c r="M28" s="378">
        <f>+((SUM($C27:L27))*$P$28)</f>
        <v>1853097.5023392001</v>
      </c>
      <c r="N28" s="378">
        <f>+((SUM($C27:M27))*$P$28)</f>
        <v>2115625.5023392001</v>
      </c>
      <c r="O28" s="378">
        <f>+((SUM($C27:N27))*$P$28)</f>
        <v>2378153.5023392001</v>
      </c>
      <c r="P28" s="136">
        <v>1.8752000000000001E-2</v>
      </c>
      <c r="Q28" s="138"/>
    </row>
    <row r="29" spans="1:20" x14ac:dyDescent="0.35">
      <c r="A29" s="102"/>
      <c r="B29" s="376" t="s">
        <v>49</v>
      </c>
      <c r="C29" s="138">
        <f>+C28</f>
        <v>0</v>
      </c>
      <c r="D29" s="138">
        <f>+C29+D28</f>
        <v>0</v>
      </c>
      <c r="E29" s="138">
        <f t="shared" ref="E29:K29" si="8">+D29+E28</f>
        <v>73332.7511696</v>
      </c>
      <c r="F29" s="138">
        <f t="shared" si="8"/>
        <v>219998.2535088</v>
      </c>
      <c r="G29" s="138">
        <f t="shared" si="8"/>
        <v>544807.75584800006</v>
      </c>
      <c r="H29" s="138">
        <f t="shared" si="8"/>
        <v>1085265.2581872002</v>
      </c>
      <c r="I29" s="138">
        <f t="shared" si="8"/>
        <v>1888250.7605264003</v>
      </c>
      <c r="J29" s="138">
        <f t="shared" si="8"/>
        <v>2953764.2628656002</v>
      </c>
      <c r="K29" s="138">
        <f t="shared" si="8"/>
        <v>4281805.7652048003</v>
      </c>
      <c r="L29" s="138">
        <f>+K29+L28</f>
        <v>5872375.2675440004</v>
      </c>
      <c r="M29" s="138">
        <f t="shared" ref="M29:O29" si="9">+L29+M28</f>
        <v>7725472.7698832005</v>
      </c>
      <c r="N29" s="138">
        <f t="shared" si="9"/>
        <v>9841098.2722223997</v>
      </c>
      <c r="O29" s="138">
        <f t="shared" si="9"/>
        <v>12219251.774561599</v>
      </c>
      <c r="Q29" s="138"/>
      <c r="R29" s="138"/>
    </row>
    <row r="30" spans="1:20" x14ac:dyDescent="0.35">
      <c r="A30" s="102"/>
      <c r="B30" s="376" t="s">
        <v>50</v>
      </c>
      <c r="C30" s="138">
        <f>+C26+C27-C29</f>
        <v>0</v>
      </c>
      <c r="D30" s="138">
        <f>+D26+D27-D28</f>
        <v>0</v>
      </c>
      <c r="E30" s="138">
        <f t="shared" ref="E30:L30" si="10">+E26+E27-E28</f>
        <v>7747993.0988304</v>
      </c>
      <c r="F30" s="138">
        <f t="shared" si="10"/>
        <v>17101327.596491203</v>
      </c>
      <c r="G30" s="138">
        <f t="shared" si="10"/>
        <v>28276518.094152004</v>
      </c>
      <c r="H30" s="138">
        <f t="shared" si="10"/>
        <v>41736060.591812804</v>
      </c>
      <c r="I30" s="138">
        <f t="shared" si="10"/>
        <v>54933075.089473605</v>
      </c>
      <c r="J30" s="138">
        <f t="shared" si="10"/>
        <v>67867561.587134406</v>
      </c>
      <c r="K30" s="138">
        <f t="shared" si="10"/>
        <v>80539520.084795207</v>
      </c>
      <c r="L30" s="138">
        <f t="shared" si="10"/>
        <v>92948950.582456008</v>
      </c>
      <c r="M30" s="138">
        <f t="shared" ref="M30:O30" si="11">+M26+M27-M28</f>
        <v>105095853.08011681</v>
      </c>
      <c r="N30" s="138">
        <f t="shared" si="11"/>
        <v>116980227.57777761</v>
      </c>
      <c r="O30" s="138">
        <f t="shared" si="11"/>
        <v>128602074.07543841</v>
      </c>
      <c r="P30" s="138"/>
      <c r="Q30" s="142"/>
    </row>
    <row r="31" spans="1:20" x14ac:dyDescent="0.35">
      <c r="A31" s="102"/>
      <c r="B31" s="376" t="s">
        <v>51</v>
      </c>
      <c r="C31" s="138"/>
      <c r="D31" s="138"/>
      <c r="E31" s="138"/>
      <c r="F31" s="138">
        <f t="shared" ref="F31:L31" si="12">+(F26+F30)/2</f>
        <v>12424660.347660802</v>
      </c>
      <c r="G31" s="138">
        <f t="shared" si="12"/>
        <v>22688922.845321603</v>
      </c>
      <c r="H31" s="138">
        <f t="shared" si="12"/>
        <v>35006289.342982404</v>
      </c>
      <c r="I31" s="138">
        <f t="shared" si="12"/>
        <v>48334567.840643205</v>
      </c>
      <c r="J31" s="138">
        <f t="shared" si="12"/>
        <v>61400318.338304006</v>
      </c>
      <c r="K31" s="138">
        <f t="shared" si="12"/>
        <v>74203540.835964799</v>
      </c>
      <c r="L31" s="138">
        <f t="shared" si="12"/>
        <v>86744235.333625615</v>
      </c>
      <c r="M31" s="138">
        <f t="shared" ref="M31:O31" si="13">+(M26+M30)/2</f>
        <v>99022401.831286401</v>
      </c>
      <c r="N31" s="138">
        <f t="shared" si="13"/>
        <v>111038040.32894722</v>
      </c>
      <c r="O31" s="138">
        <f t="shared" si="13"/>
        <v>122791150.826608</v>
      </c>
      <c r="P31" s="138"/>
      <c r="Q31" s="142"/>
    </row>
    <row r="32" spans="1:20" x14ac:dyDescent="0.35">
      <c r="A32" s="102"/>
      <c r="B32" s="138" t="s">
        <v>150</v>
      </c>
      <c r="C32" s="139"/>
      <c r="D32" s="139"/>
      <c r="E32" s="139"/>
      <c r="F32" s="379">
        <v>7.6100000000000001E-2</v>
      </c>
      <c r="G32" s="379">
        <f t="shared" ref="G32:L32" si="14">+F32</f>
        <v>7.6100000000000001E-2</v>
      </c>
      <c r="H32" s="379">
        <f t="shared" si="14"/>
        <v>7.6100000000000001E-2</v>
      </c>
      <c r="I32" s="379">
        <f t="shared" si="14"/>
        <v>7.6100000000000001E-2</v>
      </c>
      <c r="J32" s="379">
        <f t="shared" si="14"/>
        <v>7.6100000000000001E-2</v>
      </c>
      <c r="K32" s="379">
        <f t="shared" si="14"/>
        <v>7.6100000000000001E-2</v>
      </c>
      <c r="L32" s="379">
        <f t="shared" si="14"/>
        <v>7.6100000000000001E-2</v>
      </c>
      <c r="M32" s="379">
        <f t="shared" ref="M32" si="15">+L32</f>
        <v>7.6100000000000001E-2</v>
      </c>
      <c r="N32" s="379">
        <f t="shared" ref="N32" si="16">+M32</f>
        <v>7.6100000000000001E-2</v>
      </c>
      <c r="O32" s="379">
        <f t="shared" ref="O32" si="17">+N32</f>
        <v>7.6100000000000001E-2</v>
      </c>
      <c r="P32" s="139"/>
      <c r="Q32" s="139"/>
    </row>
    <row r="33" spans="1:25" s="355" customFormat="1" ht="16" thickBot="1" x14ac:dyDescent="0.4">
      <c r="A33" s="94"/>
      <c r="B33" s="380" t="s">
        <v>52</v>
      </c>
      <c r="C33" s="389"/>
      <c r="D33" s="389"/>
      <c r="E33" s="389"/>
      <c r="F33" s="381">
        <f t="shared" ref="F33:L33" si="18">+F31*F32</f>
        <v>945516.65245698707</v>
      </c>
      <c r="G33" s="381">
        <f t="shared" si="18"/>
        <v>1726627.0285289739</v>
      </c>
      <c r="H33" s="381">
        <f t="shared" si="18"/>
        <v>2663978.6190009611</v>
      </c>
      <c r="I33" s="381">
        <f t="shared" si="18"/>
        <v>3678260.6126729478</v>
      </c>
      <c r="J33" s="381">
        <f t="shared" si="18"/>
        <v>4672564.2255449351</v>
      </c>
      <c r="K33" s="381">
        <f t="shared" si="18"/>
        <v>5646889.4576169215</v>
      </c>
      <c r="L33" s="381">
        <f t="shared" si="18"/>
        <v>6601236.3088889094</v>
      </c>
      <c r="M33" s="381">
        <f t="shared" ref="M33:O33" si="19">+M31*M32</f>
        <v>7535604.779360895</v>
      </c>
      <c r="N33" s="381">
        <f t="shared" si="19"/>
        <v>8449994.869032884</v>
      </c>
      <c r="O33" s="381">
        <f t="shared" si="19"/>
        <v>9344406.5779048689</v>
      </c>
      <c r="P33" s="118"/>
      <c r="Q33" s="118"/>
    </row>
    <row r="34" spans="1:25" ht="16" thickTop="1" x14ac:dyDescent="0.35">
      <c r="A34" s="102"/>
      <c r="B34" s="376" t="s">
        <v>53</v>
      </c>
      <c r="C34" s="139"/>
      <c r="D34" s="139"/>
      <c r="E34" s="139"/>
      <c r="F34" s="295">
        <v>8.9345999999999991E-3</v>
      </c>
      <c r="G34" s="139">
        <v>7.6410000000000002E-3</v>
      </c>
      <c r="H34" s="139">
        <v>7.6410000000000002E-3</v>
      </c>
      <c r="I34" s="139">
        <v>7.6410000000000002E-3</v>
      </c>
      <c r="J34" s="139">
        <v>7.6410000000000002E-3</v>
      </c>
      <c r="K34" s="139">
        <v>7.6410000000000002E-3</v>
      </c>
      <c r="L34" s="139">
        <v>7.6410000000000002E-3</v>
      </c>
      <c r="M34" s="139">
        <v>7.6410000000000002E-3</v>
      </c>
      <c r="N34" s="139">
        <v>7.6410000000000002E-3</v>
      </c>
      <c r="O34" s="139">
        <v>7.6410000000000002E-3</v>
      </c>
      <c r="P34" s="140"/>
      <c r="Q34" s="140"/>
    </row>
    <row r="35" spans="1:25" s="355" customFormat="1" ht="16" thickBot="1" x14ac:dyDescent="0.4">
      <c r="A35" s="94"/>
      <c r="B35" s="382" t="s">
        <v>53</v>
      </c>
      <c r="C35" s="389"/>
      <c r="D35" s="389"/>
      <c r="E35" s="389"/>
      <c r="F35" s="381">
        <f t="shared" ref="F35:L35" si="20">F31*F34</f>
        <v>111009.3703422102</v>
      </c>
      <c r="G35" s="381">
        <f t="shared" si="20"/>
        <v>173366.05946110238</v>
      </c>
      <c r="H35" s="381">
        <f t="shared" si="20"/>
        <v>267483.05686972855</v>
      </c>
      <c r="I35" s="381">
        <f t="shared" si="20"/>
        <v>369324.43287035474</v>
      </c>
      <c r="J35" s="381">
        <f t="shared" si="20"/>
        <v>469159.83242298092</v>
      </c>
      <c r="K35" s="381">
        <f t="shared" si="20"/>
        <v>566989.25552760705</v>
      </c>
      <c r="L35" s="381">
        <f t="shared" si="20"/>
        <v>662812.70218423335</v>
      </c>
      <c r="M35" s="381">
        <f t="shared" ref="M35:O35" si="21">M31*M34</f>
        <v>756630.17239285936</v>
      </c>
      <c r="N35" s="381">
        <f t="shared" si="21"/>
        <v>848441.66615348565</v>
      </c>
      <c r="O35" s="381">
        <f t="shared" si="21"/>
        <v>938247.18346611178</v>
      </c>
      <c r="P35" s="118"/>
    </row>
    <row r="36" spans="1:25" s="13" customFormat="1" ht="16" thickTop="1" x14ac:dyDescent="0.35">
      <c r="A36" s="95"/>
      <c r="B36" s="383" t="s">
        <v>54</v>
      </c>
      <c r="C36" s="119"/>
      <c r="D36" s="119"/>
      <c r="E36" s="119"/>
      <c r="F36" s="119">
        <f t="shared" ref="F36:L36" si="22">F35+F33+F28</f>
        <v>1203191.5251383972</v>
      </c>
      <c r="G36" s="119">
        <f t="shared" si="22"/>
        <v>2224802.5903292764</v>
      </c>
      <c r="H36" s="119">
        <f t="shared" si="22"/>
        <v>3471919.1782098897</v>
      </c>
      <c r="I36" s="119">
        <f t="shared" si="22"/>
        <v>4850570.5478825029</v>
      </c>
      <c r="J36" s="119">
        <f t="shared" si="22"/>
        <v>6207237.5603071162</v>
      </c>
      <c r="K36" s="119">
        <f t="shared" si="22"/>
        <v>7541920.2154837288</v>
      </c>
      <c r="L36" s="119">
        <f t="shared" si="22"/>
        <v>8854618.5134123415</v>
      </c>
      <c r="M36" s="119">
        <f t="shared" ref="M36:O36" si="23">M35+M33+M28</f>
        <v>10145332.454092953</v>
      </c>
      <c r="N36" s="119">
        <f t="shared" si="23"/>
        <v>11414062.037525568</v>
      </c>
      <c r="O36" s="119">
        <f t="shared" si="23"/>
        <v>12660807.263710182</v>
      </c>
      <c r="P36" s="141"/>
      <c r="Q36" s="384"/>
    </row>
    <row r="37" spans="1:25" x14ac:dyDescent="0.35">
      <c r="A37" s="102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1"/>
      <c r="Q37" s="1"/>
    </row>
    <row r="38" spans="1:25" s="7" customFormat="1" ht="16" thickBot="1" x14ac:dyDescent="0.4">
      <c r="A38" s="96"/>
      <c r="B38" s="97" t="s">
        <v>1</v>
      </c>
      <c r="C38" s="15"/>
      <c r="D38" s="15"/>
      <c r="E38" s="15"/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138">
        <f>SUM(F38:O38)</f>
        <v>0</v>
      </c>
      <c r="Q38" s="142"/>
      <c r="R38" s="8"/>
      <c r="S38" s="9"/>
      <c r="U38" s="10"/>
      <c r="V38" s="10"/>
      <c r="X38" s="10"/>
      <c r="Y38" s="10"/>
    </row>
    <row r="39" spans="1:25" s="7" customFormat="1" ht="16" thickTop="1" x14ac:dyDescent="0.35">
      <c r="A39" s="96"/>
      <c r="B39" s="97" t="s">
        <v>158</v>
      </c>
      <c r="C39" s="103"/>
      <c r="D39" s="103"/>
      <c r="E39" s="103"/>
      <c r="F39" s="103">
        <f t="shared" ref="F39:L39" si="24">+F36+F38</f>
        <v>1203191.5251383972</v>
      </c>
      <c r="G39" s="103">
        <f t="shared" si="24"/>
        <v>2224802.5903292764</v>
      </c>
      <c r="H39" s="103">
        <f t="shared" si="24"/>
        <v>3471919.1782098897</v>
      </c>
      <c r="I39" s="103">
        <f t="shared" si="24"/>
        <v>4850570.5478825029</v>
      </c>
      <c r="J39" s="103">
        <f t="shared" si="24"/>
        <v>6207237.5603071162</v>
      </c>
      <c r="K39" s="103">
        <f t="shared" si="24"/>
        <v>7541920.2154837288</v>
      </c>
      <c r="L39" s="103">
        <f t="shared" si="24"/>
        <v>8854618.5134123415</v>
      </c>
      <c r="M39" s="103">
        <f t="shared" ref="M39:O39" si="25">+M36+M38</f>
        <v>10145332.454092953</v>
      </c>
      <c r="N39" s="103">
        <f t="shared" si="25"/>
        <v>11414062.037525568</v>
      </c>
      <c r="O39" s="103">
        <f t="shared" si="25"/>
        <v>12660807.263710182</v>
      </c>
      <c r="P39" s="142"/>
      <c r="Q39" s="9"/>
      <c r="R39" s="9"/>
      <c r="S39" s="9"/>
      <c r="U39" s="10"/>
      <c r="V39" s="10"/>
      <c r="X39" s="10"/>
      <c r="Y39" s="10"/>
    </row>
    <row r="40" spans="1:25" s="7" customFormat="1" x14ac:dyDescent="0.35">
      <c r="A40" s="104"/>
      <c r="B40" s="105"/>
      <c r="C40" s="15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11"/>
      <c r="Q40" s="11"/>
      <c r="R40" s="11"/>
      <c r="S40" s="11"/>
      <c r="T40" s="11"/>
      <c r="U40" s="12"/>
      <c r="V40" s="12"/>
      <c r="X40" s="10"/>
      <c r="Y40" s="10"/>
    </row>
    <row r="41" spans="1:25" s="7" customFormat="1" x14ac:dyDescent="0.35">
      <c r="A41" s="96"/>
      <c r="B41" s="124" t="s">
        <v>45</v>
      </c>
      <c r="C41" s="98"/>
      <c r="D41" s="98"/>
      <c r="E41" s="98"/>
      <c r="F41" s="98">
        <v>0.72041766170058497</v>
      </c>
      <c r="G41" s="98">
        <v>0.72041766170058497</v>
      </c>
      <c r="H41" s="98">
        <v>0.72041766170058497</v>
      </c>
      <c r="I41" s="98">
        <v>0.72041766170058497</v>
      </c>
      <c r="J41" s="98">
        <v>0.72041766170058497</v>
      </c>
      <c r="K41" s="98">
        <v>0.72041766170058497</v>
      </c>
      <c r="L41" s="98">
        <v>0.72041766170058497</v>
      </c>
      <c r="M41" s="98">
        <v>0.72041766170058497</v>
      </c>
      <c r="N41" s="98">
        <v>0.72041766170058497</v>
      </c>
      <c r="O41" s="98">
        <v>0.72041766170058497</v>
      </c>
      <c r="P41" s="11"/>
      <c r="Q41" s="11"/>
      <c r="R41" s="11"/>
    </row>
    <row r="42" spans="1:25" s="7" customFormat="1" x14ac:dyDescent="0.35">
      <c r="A42" s="96"/>
      <c r="B42" s="105"/>
      <c r="C42" s="10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1"/>
      <c r="Q42" s="11"/>
      <c r="R42" s="11"/>
      <c r="S42" s="11"/>
    </row>
    <row r="43" spans="1:25" s="7" customFormat="1" x14ac:dyDescent="0.35">
      <c r="A43" s="96" t="s">
        <v>55</v>
      </c>
      <c r="B43" s="200" t="s">
        <v>57</v>
      </c>
      <c r="C43" s="369"/>
      <c r="D43" s="369"/>
      <c r="E43" s="369"/>
      <c r="F43" s="369">
        <f t="shared" ref="F43:L43" si="26">+F39*F41</f>
        <v>866800.42511816474</v>
      </c>
      <c r="G43" s="369">
        <f t="shared" si="26"/>
        <v>1602787.0798704217</v>
      </c>
      <c r="H43" s="369">
        <f t="shared" si="26"/>
        <v>2501231.8959793854</v>
      </c>
      <c r="I43" s="369">
        <f t="shared" si="26"/>
        <v>3494436.6920192381</v>
      </c>
      <c r="J43" s="369">
        <f t="shared" si="26"/>
        <v>4471803.5688164961</v>
      </c>
      <c r="K43" s="369">
        <f t="shared" si="26"/>
        <v>5433332.5263711596</v>
      </c>
      <c r="L43" s="369">
        <f t="shared" si="26"/>
        <v>6379023.5646832287</v>
      </c>
      <c r="M43" s="369">
        <f t="shared" ref="M43:O43" si="27">+M39*M41</f>
        <v>7308876.6837527025</v>
      </c>
      <c r="N43" s="369">
        <f t="shared" si="27"/>
        <v>8222891.8835795838</v>
      </c>
      <c r="O43" s="369">
        <f t="shared" si="27"/>
        <v>9121069.1641638707</v>
      </c>
      <c r="P43" s="11"/>
      <c r="Q43" s="14"/>
      <c r="R43" s="11"/>
      <c r="S43" s="11"/>
    </row>
    <row r="44" spans="1:25" s="7" customFormat="1" ht="16" thickBot="1" x14ac:dyDescent="0.4">
      <c r="A44" s="99"/>
      <c r="B44" s="100"/>
      <c r="C44" s="107"/>
      <c r="D44" s="98"/>
      <c r="E44" s="98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1"/>
      <c r="Q44" s="11"/>
      <c r="R44" s="11"/>
      <c r="S44" s="11"/>
    </row>
    <row r="45" spans="1:25" s="7" customFormat="1" x14ac:dyDescent="0.35">
      <c r="A45" s="15"/>
      <c r="B45" s="106"/>
      <c r="C45" s="107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11"/>
      <c r="Q45" s="11"/>
      <c r="R45" s="11"/>
      <c r="S45" s="11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9DED2-C6E3-4106-9D59-1AE0DFED7675}">
  <sheetPr>
    <pageSetUpPr fitToPage="1"/>
  </sheetPr>
  <dimension ref="A1:Y43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G1" s="386"/>
    </row>
    <row r="2" spans="1:19" ht="16" thickBot="1" x14ac:dyDescent="0.4">
      <c r="C2" s="13"/>
      <c r="F2" s="13" t="s">
        <v>180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14" t="s">
        <v>45</v>
      </c>
      <c r="C4" s="114"/>
      <c r="D4" s="114"/>
      <c r="E4" s="114"/>
      <c r="F4" s="117">
        <f>+'SPP 2.0 10-Year CapEx &amp;OM'!AA42</f>
        <v>126177500.971762</v>
      </c>
      <c r="G4" s="117"/>
      <c r="H4" s="114" t="s">
        <v>45</v>
      </c>
      <c r="I4" s="117">
        <f>+'SPP 2.0 10-Year CapEx &amp;OM'!AD42</f>
        <v>127331811.04870701</v>
      </c>
      <c r="J4" s="352"/>
      <c r="L4" s="128">
        <f>+P26</f>
        <v>126177500.971762</v>
      </c>
      <c r="M4" s="128">
        <f>+F4-L4</f>
        <v>0</v>
      </c>
      <c r="O4" s="117">
        <f>+P37</f>
        <v>127331811.04870701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8"/>
      <c r="R9" s="119"/>
    </row>
    <row r="10" spans="1:19" x14ac:dyDescent="0.35">
      <c r="A10" s="353"/>
      <c r="B10" s="114" t="s">
        <v>278</v>
      </c>
      <c r="C10" s="368">
        <f>+C42</f>
        <v>0</v>
      </c>
      <c r="D10" s="368">
        <f t="shared" ref="D10:L10" si="0">+D42</f>
        <v>0</v>
      </c>
      <c r="E10" s="368">
        <f t="shared" si="0"/>
        <v>0</v>
      </c>
      <c r="F10" s="368">
        <f t="shared" si="0"/>
        <v>9610262.4254804943</v>
      </c>
      <c r="G10" s="368">
        <f t="shared" si="0"/>
        <v>11220667.24995408</v>
      </c>
      <c r="H10" s="368">
        <f t="shared" si="0"/>
        <v>11582544.882150963</v>
      </c>
      <c r="I10" s="368">
        <f t="shared" si="0"/>
        <v>12431417.67692953</v>
      </c>
      <c r="J10" s="368">
        <f t="shared" si="0"/>
        <v>12845006.228070559</v>
      </c>
      <c r="K10" s="368">
        <f t="shared" si="0"/>
        <v>14646882.202896239</v>
      </c>
      <c r="L10" s="368">
        <f t="shared" si="0"/>
        <v>15067684.612248711</v>
      </c>
      <c r="M10" s="368">
        <f t="shared" ref="M10:O10" si="1">+M42</f>
        <v>16946415.029515278</v>
      </c>
      <c r="N10" s="368">
        <f t="shared" si="1"/>
        <v>17375199.185776975</v>
      </c>
      <c r="O10" s="368">
        <f t="shared" si="1"/>
        <v>19334983.035256259</v>
      </c>
      <c r="P10" s="118"/>
      <c r="R10" s="119"/>
    </row>
    <row r="11" spans="1:19" x14ac:dyDescent="0.35">
      <c r="A11" s="353"/>
      <c r="B11" s="369" t="s">
        <v>185</v>
      </c>
      <c r="C11" s="369">
        <f>SUM(C8:C10)</f>
        <v>0</v>
      </c>
      <c r="D11" s="369">
        <f t="shared" ref="D11:L11" si="2">SUM(D8:D10)</f>
        <v>0</v>
      </c>
      <c r="E11" s="369">
        <f t="shared" si="2"/>
        <v>0</v>
      </c>
      <c r="F11" s="369">
        <f t="shared" si="2"/>
        <v>9610262.4254804943</v>
      </c>
      <c r="G11" s="369">
        <f t="shared" si="2"/>
        <v>11220667.24995408</v>
      </c>
      <c r="H11" s="369">
        <f t="shared" si="2"/>
        <v>11582544.882150963</v>
      </c>
      <c r="I11" s="369">
        <f t="shared" si="2"/>
        <v>12431417.67692953</v>
      </c>
      <c r="J11" s="369">
        <f t="shared" si="2"/>
        <v>12845006.228070559</v>
      </c>
      <c r="K11" s="369">
        <f t="shared" si="2"/>
        <v>14646882.202896239</v>
      </c>
      <c r="L11" s="369">
        <f t="shared" si="2"/>
        <v>15067684.612248711</v>
      </c>
      <c r="M11" s="369">
        <f t="shared" ref="M11:O11" si="3">SUM(M8:M10)</f>
        <v>16946415.029515278</v>
      </c>
      <c r="N11" s="369">
        <f t="shared" si="3"/>
        <v>17375199.185776975</v>
      </c>
      <c r="O11" s="369">
        <f t="shared" si="3"/>
        <v>19334983.035256259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P22" s="385"/>
      <c r="R22" s="355"/>
      <c r="T22" s="355"/>
    </row>
    <row r="23" spans="1:20" ht="16" thickBot="1" x14ac:dyDescent="0.4">
      <c r="A23" s="13" t="s">
        <v>283</v>
      </c>
      <c r="P23" s="117" t="s">
        <v>173</v>
      </c>
    </row>
    <row r="24" spans="1:20" s="13" customFormat="1" x14ac:dyDescent="0.35">
      <c r="A24" s="101"/>
      <c r="B24" s="374" t="s">
        <v>45</v>
      </c>
      <c r="C24" s="367" t="s">
        <v>34</v>
      </c>
      <c r="D24" s="367" t="s">
        <v>35</v>
      </c>
      <c r="E24" s="367" t="s">
        <v>36</v>
      </c>
      <c r="F24" s="367" t="s">
        <v>37</v>
      </c>
      <c r="G24" s="367" t="s">
        <v>38</v>
      </c>
      <c r="H24" s="367" t="s">
        <v>39</v>
      </c>
      <c r="I24" s="367" t="s">
        <v>40</v>
      </c>
      <c r="J24" s="367" t="s">
        <v>41</v>
      </c>
      <c r="K24" s="367" t="s">
        <v>42</v>
      </c>
      <c r="L24" s="367" t="s">
        <v>43</v>
      </c>
      <c r="M24" s="367" t="s">
        <v>228</v>
      </c>
      <c r="N24" s="367" t="s">
        <v>229</v>
      </c>
      <c r="O24" s="367" t="s">
        <v>231</v>
      </c>
      <c r="P24" s="137"/>
      <c r="Q24" s="375"/>
    </row>
    <row r="25" spans="1:20" x14ac:dyDescent="0.35">
      <c r="A25" s="102"/>
      <c r="B25" s="376" t="s">
        <v>47</v>
      </c>
      <c r="C25" s="138">
        <v>0</v>
      </c>
      <c r="D25" s="138">
        <f>+C29</f>
        <v>0</v>
      </c>
      <c r="E25" s="138">
        <f>+D29</f>
        <v>0</v>
      </c>
      <c r="F25" s="138">
        <f t="shared" ref="F25:L25" si="4">+E29</f>
        <v>10758429.249120001</v>
      </c>
      <c r="G25" s="138">
        <f t="shared" si="4"/>
        <v>20770973.278408319</v>
      </c>
      <c r="H25" s="138">
        <f t="shared" si="4"/>
        <v>32313061.097966969</v>
      </c>
      <c r="I25" s="138">
        <f t="shared" si="4"/>
        <v>42528323.499928057</v>
      </c>
      <c r="J25" s="138">
        <f t="shared" si="4"/>
        <v>54365049.458345577</v>
      </c>
      <c r="K25" s="138">
        <f t="shared" si="4"/>
        <v>64794683.525563098</v>
      </c>
      <c r="L25" s="138">
        <f t="shared" si="4"/>
        <v>76928088.690380603</v>
      </c>
      <c r="M25" s="138">
        <f t="shared" ref="M25" si="5">+L29</f>
        <v>87585445.496798128</v>
      </c>
      <c r="N25" s="138">
        <f t="shared" ref="N25" si="6">+M29</f>
        <v>100033189.38801564</v>
      </c>
      <c r="O25" s="138">
        <f t="shared" ref="O25" si="7">+N29</f>
        <v>110932497.74003316</v>
      </c>
      <c r="P25" s="138"/>
      <c r="Q25" s="142"/>
    </row>
    <row r="26" spans="1:20" x14ac:dyDescent="0.35">
      <c r="A26" s="102"/>
      <c r="B26" s="376" t="s">
        <v>48</v>
      </c>
      <c r="C26" s="138">
        <v>0</v>
      </c>
      <c r="D26" s="138">
        <v>0</v>
      </c>
      <c r="E26" s="138">
        <v>10860255</v>
      </c>
      <c r="F26" s="138">
        <f>+'SPP 2.0 10-Year CapEx &amp;OM'!E42</f>
        <v>10312889.18</v>
      </c>
      <c r="G26" s="138">
        <f>+'SPP 2.0 10-Year CapEx &amp;OM'!G42</f>
        <v>12052127.3654</v>
      </c>
      <c r="H26" s="138">
        <f>+'SPP 2.0 10-Year CapEx &amp;OM'!I42</f>
        <v>10940884.426362</v>
      </c>
      <c r="I26" s="138">
        <f>+'SPP 2.0 10-Year CapEx &amp;OM'!K42</f>
        <v>12784800</v>
      </c>
      <c r="J26" s="138">
        <f>+'SPP 2.0 10-Year CapEx &amp;OM'!M42</f>
        <v>11606400</v>
      </c>
      <c r="K26" s="138">
        <f>+'SPP 2.0 10-Year CapEx &amp;OM'!O42</f>
        <v>13546000</v>
      </c>
      <c r="L26" s="138">
        <f>+'SPP 2.0 10-Year CapEx &amp;OM'!Q42</f>
        <v>12312400</v>
      </c>
      <c r="M26" s="138">
        <f>+'SPP 2.0 10-Year CapEx &amp;OM'!S42</f>
        <v>14352800</v>
      </c>
      <c r="N26" s="138">
        <f>+'SPP 2.0 10-Year CapEx &amp;OM'!U42</f>
        <v>13061400</v>
      </c>
      <c r="O26" s="138">
        <f>+'SPP 2.0 10-Year CapEx &amp;OM'!W42</f>
        <v>15207800</v>
      </c>
      <c r="P26" s="138">
        <f>SUM(F26:O26)</f>
        <v>126177500.971762</v>
      </c>
      <c r="Q26" s="142"/>
    </row>
    <row r="27" spans="1:20" x14ac:dyDescent="0.35">
      <c r="A27" s="102"/>
      <c r="B27" s="377" t="s">
        <v>152</v>
      </c>
      <c r="C27" s="378">
        <f>+C26*(P27)/2</f>
        <v>0</v>
      </c>
      <c r="D27" s="378">
        <f>+C26*(P27)+(D26*(P27)/2)</f>
        <v>0</v>
      </c>
      <c r="E27" s="378">
        <f>+((SUM($C26:D26))*$P$27)+(E26*($P$27)/2)</f>
        <v>101825.75088000001</v>
      </c>
      <c r="F27" s="378">
        <f>+((SUM($C26:E26))*$P$27)+(F26*($P$27)/2)</f>
        <v>300345.15071168001</v>
      </c>
      <c r="G27" s="378">
        <f>+((SUM($C26:F26))*$P$27)+(G26*($P$27)/2)</f>
        <v>510039.54584135039</v>
      </c>
      <c r="H27" s="378">
        <f>+((SUM($C26:G26))*$P$27)+(H26*($P$27)/2)</f>
        <v>725622.02440091106</v>
      </c>
      <c r="I27" s="378">
        <f>+((SUM($C26:H26))*$P$27)+(I26*($P$27)/2)</f>
        <v>948074.04158248112</v>
      </c>
      <c r="J27" s="378">
        <f>+((SUM($C26:I26))*$P$27)+(J26*($P$27)/2)</f>
        <v>1176765.932782481</v>
      </c>
      <c r="K27" s="378">
        <f>+((SUM($C26:J26))*$P$27)+(K26*($P$27)/2)</f>
        <v>1412594.8351824812</v>
      </c>
      <c r="L27" s="378">
        <f>+((SUM($C26:K26))*$P$27)+(L26*($P$27)/2)</f>
        <v>1655043.193582481</v>
      </c>
      <c r="M27" s="378">
        <f>+((SUM($C26:L26))*$P$27)+(M26*($P$27)/2)</f>
        <v>1905056.1087824812</v>
      </c>
      <c r="N27" s="378">
        <f>+((SUM($C26:M26))*$P$27)+(N26*($P$27)/2)</f>
        <v>2162091.6479824809</v>
      </c>
      <c r="O27" s="378">
        <f>+((SUM($C26:N26))*$P$27)+(O26*($P$27)/2)</f>
        <v>2427143.6671824814</v>
      </c>
      <c r="P27" s="139">
        <v>1.8752000000000001E-2</v>
      </c>
      <c r="Q27" s="138"/>
    </row>
    <row r="28" spans="1:20" x14ac:dyDescent="0.35">
      <c r="A28" s="102"/>
      <c r="B28" s="376" t="s">
        <v>49</v>
      </c>
      <c r="C28" s="138">
        <f>+C27</f>
        <v>0</v>
      </c>
      <c r="D28" s="138">
        <f>+C28+D27</f>
        <v>0</v>
      </c>
      <c r="E28" s="138">
        <f t="shared" ref="E28:K28" si="8">+D28+E27</f>
        <v>101825.75088000001</v>
      </c>
      <c r="F28" s="138">
        <f t="shared" si="8"/>
        <v>402170.90159168001</v>
      </c>
      <c r="G28" s="138">
        <f t="shared" si="8"/>
        <v>912210.44743303047</v>
      </c>
      <c r="H28" s="138">
        <f t="shared" si="8"/>
        <v>1637832.4718339415</v>
      </c>
      <c r="I28" s="138">
        <f t="shared" si="8"/>
        <v>2585906.5134164225</v>
      </c>
      <c r="J28" s="138">
        <f t="shared" si="8"/>
        <v>3762672.4461989035</v>
      </c>
      <c r="K28" s="138">
        <f t="shared" si="8"/>
        <v>5175267.2813813845</v>
      </c>
      <c r="L28" s="138">
        <f>+K28+L27</f>
        <v>6830310.4749638652</v>
      </c>
      <c r="M28" s="138">
        <f t="shared" ref="M28:O28" si="9">+L28+M27</f>
        <v>8735366.5837463457</v>
      </c>
      <c r="N28" s="138">
        <f t="shared" si="9"/>
        <v>10897458.231728826</v>
      </c>
      <c r="O28" s="138">
        <f t="shared" si="9"/>
        <v>13324601.898911307</v>
      </c>
      <c r="Q28" s="138"/>
      <c r="R28" s="138"/>
    </row>
    <row r="29" spans="1:20" x14ac:dyDescent="0.35">
      <c r="A29" s="102"/>
      <c r="B29" s="376" t="s">
        <v>50</v>
      </c>
      <c r="C29" s="138">
        <f>+C25+C26-C28</f>
        <v>0</v>
      </c>
      <c r="D29" s="138">
        <f>+D25+D26-D27</f>
        <v>0</v>
      </c>
      <c r="E29" s="138">
        <f t="shared" ref="E29:L29" si="10">+E25+E26-E27</f>
        <v>10758429.249120001</v>
      </c>
      <c r="F29" s="138">
        <f t="shared" si="10"/>
        <v>20770973.278408319</v>
      </c>
      <c r="G29" s="138">
        <f t="shared" si="10"/>
        <v>32313061.097966969</v>
      </c>
      <c r="H29" s="138">
        <f t="shared" si="10"/>
        <v>42528323.499928057</v>
      </c>
      <c r="I29" s="138">
        <f t="shared" si="10"/>
        <v>54365049.458345577</v>
      </c>
      <c r="J29" s="138">
        <f t="shared" si="10"/>
        <v>64794683.525563098</v>
      </c>
      <c r="K29" s="138">
        <f t="shared" si="10"/>
        <v>76928088.690380603</v>
      </c>
      <c r="L29" s="138">
        <f t="shared" si="10"/>
        <v>87585445.496798128</v>
      </c>
      <c r="M29" s="138">
        <f t="shared" ref="M29:O29" si="11">+M25+M26-M27</f>
        <v>100033189.38801564</v>
      </c>
      <c r="N29" s="138">
        <f t="shared" si="11"/>
        <v>110932497.74003316</v>
      </c>
      <c r="O29" s="138">
        <f t="shared" si="11"/>
        <v>123713154.07285069</v>
      </c>
      <c r="P29" s="138"/>
      <c r="Q29" s="142"/>
    </row>
    <row r="30" spans="1:20" x14ac:dyDescent="0.35">
      <c r="A30" s="102"/>
      <c r="B30" s="376" t="s">
        <v>51</v>
      </c>
      <c r="C30" s="138"/>
      <c r="D30" s="138"/>
      <c r="E30" s="138"/>
      <c r="F30" s="138">
        <f t="shared" ref="F30:L30" si="12">+(F25+F29)/2</f>
        <v>15764701.26376416</v>
      </c>
      <c r="G30" s="138">
        <f t="shared" si="12"/>
        <v>26542017.188187644</v>
      </c>
      <c r="H30" s="138">
        <f t="shared" si="12"/>
        <v>37420692.298947513</v>
      </c>
      <c r="I30" s="138">
        <f t="shared" si="12"/>
        <v>48446686.479136817</v>
      </c>
      <c r="J30" s="138">
        <f t="shared" si="12"/>
        <v>59579866.491954342</v>
      </c>
      <c r="K30" s="138">
        <f t="shared" si="12"/>
        <v>70861386.107971847</v>
      </c>
      <c r="L30" s="138">
        <f t="shared" si="12"/>
        <v>82256767.093589365</v>
      </c>
      <c r="M30" s="138">
        <f t="shared" ref="M30:O30" si="13">+(M25+M29)/2</f>
        <v>93809317.442406893</v>
      </c>
      <c r="N30" s="138">
        <f t="shared" si="13"/>
        <v>105482843.5640244</v>
      </c>
      <c r="O30" s="138">
        <f t="shared" si="13"/>
        <v>117322825.90644193</v>
      </c>
      <c r="P30" s="138"/>
      <c r="Q30" s="142"/>
    </row>
    <row r="31" spans="1:20" x14ac:dyDescent="0.35">
      <c r="A31" s="102"/>
      <c r="B31" s="138" t="s">
        <v>150</v>
      </c>
      <c r="C31" s="139"/>
      <c r="D31" s="139"/>
      <c r="E31" s="139"/>
      <c r="F31" s="379">
        <v>7.6100000000000001E-2</v>
      </c>
      <c r="G31" s="379">
        <f t="shared" ref="G31:L31" si="14">+F31</f>
        <v>7.6100000000000001E-2</v>
      </c>
      <c r="H31" s="379">
        <f t="shared" si="14"/>
        <v>7.6100000000000001E-2</v>
      </c>
      <c r="I31" s="379">
        <f t="shared" si="14"/>
        <v>7.6100000000000001E-2</v>
      </c>
      <c r="J31" s="379">
        <f t="shared" si="14"/>
        <v>7.6100000000000001E-2</v>
      </c>
      <c r="K31" s="379">
        <f t="shared" si="14"/>
        <v>7.6100000000000001E-2</v>
      </c>
      <c r="L31" s="379">
        <f t="shared" si="14"/>
        <v>7.6100000000000001E-2</v>
      </c>
      <c r="M31" s="379">
        <f t="shared" ref="M31" si="15">+L31</f>
        <v>7.6100000000000001E-2</v>
      </c>
      <c r="N31" s="379">
        <f t="shared" ref="N31" si="16">+M31</f>
        <v>7.6100000000000001E-2</v>
      </c>
      <c r="O31" s="379">
        <f t="shared" ref="O31" si="17">+N31</f>
        <v>7.6100000000000001E-2</v>
      </c>
      <c r="P31" s="139"/>
      <c r="Q31" s="139"/>
    </row>
    <row r="32" spans="1:20" s="355" customFormat="1" ht="16" thickBot="1" x14ac:dyDescent="0.4">
      <c r="A32" s="94"/>
      <c r="B32" s="380" t="s">
        <v>52</v>
      </c>
      <c r="C32" s="389"/>
      <c r="D32" s="389"/>
      <c r="E32" s="389"/>
      <c r="F32" s="381">
        <f>+F30*F31+170951</f>
        <v>1370644.7661724526</v>
      </c>
      <c r="G32" s="381">
        <f t="shared" ref="G32:L32" si="18">+G30*G31</f>
        <v>2019847.5080210797</v>
      </c>
      <c r="H32" s="381">
        <f t="shared" si="18"/>
        <v>2847714.6839499059</v>
      </c>
      <c r="I32" s="381">
        <f t="shared" si="18"/>
        <v>3686792.841062312</v>
      </c>
      <c r="J32" s="381">
        <f t="shared" si="18"/>
        <v>4534027.8400377259</v>
      </c>
      <c r="K32" s="381">
        <f t="shared" si="18"/>
        <v>5392551.482816658</v>
      </c>
      <c r="L32" s="381">
        <f t="shared" si="18"/>
        <v>6259739.9758221507</v>
      </c>
      <c r="M32" s="381">
        <f t="shared" ref="M32:O32" si="19">+M30*M31</f>
        <v>7138889.0573671646</v>
      </c>
      <c r="N32" s="381">
        <f t="shared" si="19"/>
        <v>8027244.3952222569</v>
      </c>
      <c r="O32" s="381">
        <f t="shared" si="19"/>
        <v>8928267.0514802299</v>
      </c>
      <c r="P32" s="118"/>
      <c r="Q32" s="118"/>
    </row>
    <row r="33" spans="1:25" ht="16" thickTop="1" x14ac:dyDescent="0.35">
      <c r="A33" s="102"/>
      <c r="B33" s="376" t="s">
        <v>53</v>
      </c>
      <c r="C33" s="139"/>
      <c r="D33" s="139"/>
      <c r="E33" s="139"/>
      <c r="F33" s="295">
        <v>8.9345999999999991E-3</v>
      </c>
      <c r="G33" s="139">
        <v>7.6410000000000002E-3</v>
      </c>
      <c r="H33" s="139">
        <v>7.6410000000000002E-3</v>
      </c>
      <c r="I33" s="139">
        <v>7.6410000000000002E-3</v>
      </c>
      <c r="J33" s="139">
        <v>7.6410000000000002E-3</v>
      </c>
      <c r="K33" s="139">
        <v>7.6410000000000002E-3</v>
      </c>
      <c r="L33" s="139">
        <v>7.6410000000000002E-3</v>
      </c>
      <c r="M33" s="139">
        <v>7.6410000000000002E-3</v>
      </c>
      <c r="N33" s="139">
        <v>7.6410000000000002E-3</v>
      </c>
      <c r="O33" s="139">
        <v>7.6410000000000002E-3</v>
      </c>
      <c r="P33" s="140"/>
      <c r="Q33" s="140"/>
    </row>
    <row r="34" spans="1:25" s="355" customFormat="1" ht="16" thickBot="1" x14ac:dyDescent="0.4">
      <c r="A34" s="94"/>
      <c r="B34" s="382" t="s">
        <v>53</v>
      </c>
      <c r="C34" s="389"/>
      <c r="D34" s="389"/>
      <c r="E34" s="389"/>
      <c r="F34" s="381">
        <f t="shared" ref="F34:L34" si="20">F30*F33</f>
        <v>140851.29991122725</v>
      </c>
      <c r="G34" s="381">
        <f t="shared" si="20"/>
        <v>202807.5533349418</v>
      </c>
      <c r="H34" s="381">
        <f t="shared" si="20"/>
        <v>285931.50985625794</v>
      </c>
      <c r="I34" s="381">
        <f t="shared" si="20"/>
        <v>370181.13138708443</v>
      </c>
      <c r="J34" s="381">
        <f t="shared" si="20"/>
        <v>455249.75986502314</v>
      </c>
      <c r="K34" s="381">
        <f t="shared" si="20"/>
        <v>541451.85125101288</v>
      </c>
      <c r="L34" s="381">
        <f t="shared" si="20"/>
        <v>628523.95736211631</v>
      </c>
      <c r="M34" s="381">
        <f t="shared" ref="M34:O34" si="21">M30*M33</f>
        <v>716796.99457743112</v>
      </c>
      <c r="N34" s="381">
        <f t="shared" si="21"/>
        <v>805994.40767271048</v>
      </c>
      <c r="O34" s="381">
        <f t="shared" si="21"/>
        <v>896463.71275112277</v>
      </c>
      <c r="P34" s="118"/>
    </row>
    <row r="35" spans="1:25" s="13" customFormat="1" ht="16" thickTop="1" x14ac:dyDescent="0.35">
      <c r="A35" s="95"/>
      <c r="B35" s="383" t="s">
        <v>54</v>
      </c>
      <c r="C35" s="119"/>
      <c r="D35" s="119"/>
      <c r="E35" s="119"/>
      <c r="F35" s="119">
        <f t="shared" ref="F35:L35" si="22">F34+F32+F27</f>
        <v>1811841.21679536</v>
      </c>
      <c r="G35" s="119">
        <f t="shared" si="22"/>
        <v>2732694.6071973718</v>
      </c>
      <c r="H35" s="119">
        <f t="shared" si="22"/>
        <v>3859268.2182070753</v>
      </c>
      <c r="I35" s="119">
        <f t="shared" si="22"/>
        <v>5005048.0140318777</v>
      </c>
      <c r="J35" s="119">
        <f t="shared" si="22"/>
        <v>6166043.5326852296</v>
      </c>
      <c r="K35" s="119">
        <f t="shared" si="22"/>
        <v>7346598.1692501521</v>
      </c>
      <c r="L35" s="119">
        <f t="shared" si="22"/>
        <v>8543307.1267667487</v>
      </c>
      <c r="M35" s="119">
        <f t="shared" ref="M35:O35" si="23">M34+M32+M27</f>
        <v>9760742.1607270762</v>
      </c>
      <c r="N35" s="119">
        <f t="shared" si="23"/>
        <v>10995330.450877447</v>
      </c>
      <c r="O35" s="119">
        <f t="shared" si="23"/>
        <v>12251874.431413833</v>
      </c>
      <c r="P35" s="141"/>
      <c r="Q35" s="384"/>
    </row>
    <row r="36" spans="1:25" x14ac:dyDescent="0.35">
      <c r="A36" s="102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1"/>
      <c r="Q36" s="1"/>
    </row>
    <row r="37" spans="1:25" s="7" customFormat="1" ht="16" thickBot="1" x14ac:dyDescent="0.4">
      <c r="A37" s="96"/>
      <c r="B37" s="97" t="s">
        <v>1</v>
      </c>
      <c r="C37" s="5"/>
      <c r="D37" s="6"/>
      <c r="E37" s="6"/>
      <c r="F37" s="6">
        <f>+'SPP 2.0 10-Year CapEx &amp;OM'!F42</f>
        <v>11528007.23</v>
      </c>
      <c r="G37" s="6">
        <f>+'SPP 2.0 10-Year CapEx &amp;OM'!H42</f>
        <v>12842530.496900002</v>
      </c>
      <c r="H37" s="6">
        <f>+'SPP 2.0 10-Year CapEx &amp;OM'!J42</f>
        <v>12218273.321807003</v>
      </c>
      <c r="I37" s="6">
        <f>+'SPP 2.0 10-Year CapEx &amp;OM'!L42</f>
        <v>12250800</v>
      </c>
      <c r="J37" s="6">
        <f>+'SPP 2.0 10-Year CapEx &amp;OM'!N42</f>
        <v>11663900</v>
      </c>
      <c r="K37" s="6">
        <f>+'SPP 2.0 10-Year CapEx &amp;OM'!P42</f>
        <v>12984500</v>
      </c>
      <c r="L37" s="6">
        <f>+'SPP 2.0 10-Year CapEx &amp;OM'!R42</f>
        <v>12371900</v>
      </c>
      <c r="M37" s="6">
        <f>+'SPP 2.0 10-Year CapEx &amp;OM'!T42</f>
        <v>13762300</v>
      </c>
      <c r="N37" s="6">
        <f>+'SPP 2.0 10-Year CapEx &amp;OM'!V42</f>
        <v>13122900</v>
      </c>
      <c r="O37" s="6">
        <f>+'SPP 2.0 10-Year CapEx &amp;OM'!X42</f>
        <v>14586700</v>
      </c>
      <c r="P37" s="138">
        <f>SUM(F37:O37)</f>
        <v>127331811.04870701</v>
      </c>
      <c r="Q37" s="142"/>
      <c r="R37" s="8"/>
      <c r="S37" s="9"/>
      <c r="U37" s="10"/>
      <c r="V37" s="10"/>
      <c r="X37" s="10"/>
      <c r="Y37" s="10"/>
    </row>
    <row r="38" spans="1:25" s="7" customFormat="1" ht="16" thickTop="1" x14ac:dyDescent="0.35">
      <c r="A38" s="96"/>
      <c r="B38" s="97" t="s">
        <v>158</v>
      </c>
      <c r="C38" s="103"/>
      <c r="D38" s="103"/>
      <c r="E38" s="103"/>
      <c r="F38" s="103">
        <f t="shared" ref="F38:L38" si="24">+F35+F37</f>
        <v>13339848.446795361</v>
      </c>
      <c r="G38" s="103">
        <f t="shared" si="24"/>
        <v>15575225.104097374</v>
      </c>
      <c r="H38" s="103">
        <f t="shared" si="24"/>
        <v>16077541.540014077</v>
      </c>
      <c r="I38" s="103">
        <f t="shared" si="24"/>
        <v>17255848.01403188</v>
      </c>
      <c r="J38" s="103">
        <f t="shared" si="24"/>
        <v>17829943.532685228</v>
      </c>
      <c r="K38" s="103">
        <f t="shared" si="24"/>
        <v>20331098.169250153</v>
      </c>
      <c r="L38" s="103">
        <f t="shared" si="24"/>
        <v>20915207.126766749</v>
      </c>
      <c r="M38" s="103">
        <f t="shared" ref="M38:O38" si="25">+M35+M37</f>
        <v>23523042.160727076</v>
      </c>
      <c r="N38" s="103">
        <f t="shared" si="25"/>
        <v>24118230.450877447</v>
      </c>
      <c r="O38" s="103">
        <f t="shared" si="25"/>
        <v>26838574.431413833</v>
      </c>
      <c r="P38" s="142"/>
      <c r="Q38" s="9"/>
      <c r="R38" s="9"/>
      <c r="S38" s="9"/>
      <c r="U38" s="10"/>
      <c r="V38" s="10"/>
      <c r="X38" s="10"/>
      <c r="Y38" s="10"/>
    </row>
    <row r="39" spans="1:25" s="7" customFormat="1" x14ac:dyDescent="0.35">
      <c r="A39" s="104"/>
      <c r="B39" s="105"/>
      <c r="C39" s="15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11"/>
      <c r="Q39" s="11"/>
      <c r="R39" s="11"/>
      <c r="S39" s="11"/>
      <c r="T39" s="11"/>
      <c r="U39" s="12"/>
      <c r="V39" s="12"/>
      <c r="X39" s="10"/>
      <c r="Y39" s="10"/>
    </row>
    <row r="40" spans="1:25" s="7" customFormat="1" x14ac:dyDescent="0.35">
      <c r="A40" s="96"/>
      <c r="B40" s="124" t="s">
        <v>45</v>
      </c>
      <c r="C40" s="98"/>
      <c r="D40" s="98"/>
      <c r="E40" s="98"/>
      <c r="F40" s="98">
        <v>0.72041766170058497</v>
      </c>
      <c r="G40" s="98">
        <v>0.72041766170058497</v>
      </c>
      <c r="H40" s="98">
        <v>0.72041766170058497</v>
      </c>
      <c r="I40" s="98">
        <v>0.72041766170058497</v>
      </c>
      <c r="J40" s="98">
        <v>0.72041766170058497</v>
      </c>
      <c r="K40" s="98">
        <v>0.72041766170058497</v>
      </c>
      <c r="L40" s="98">
        <v>0.72041766170058497</v>
      </c>
      <c r="M40" s="98">
        <v>0.72041766170058497</v>
      </c>
      <c r="N40" s="98">
        <v>0.72041766170058497</v>
      </c>
      <c r="O40" s="98">
        <v>0.72041766170058497</v>
      </c>
      <c r="P40" s="11"/>
      <c r="Q40" s="11"/>
      <c r="R40" s="11"/>
    </row>
    <row r="41" spans="1:25" s="7" customFormat="1" x14ac:dyDescent="0.35">
      <c r="A41" s="96"/>
      <c r="B41" s="105"/>
      <c r="C41" s="10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11"/>
      <c r="Q41" s="11"/>
      <c r="R41" s="11"/>
      <c r="S41" s="11"/>
    </row>
    <row r="42" spans="1:25" s="7" customFormat="1" x14ac:dyDescent="0.35">
      <c r="A42" s="96" t="s">
        <v>55</v>
      </c>
      <c r="B42" s="200" t="s">
        <v>57</v>
      </c>
      <c r="C42" s="369"/>
      <c r="D42" s="369"/>
      <c r="E42" s="369"/>
      <c r="F42" s="369">
        <f t="shared" ref="F42:L42" si="26">+F38*F40</f>
        <v>9610262.4254804943</v>
      </c>
      <c r="G42" s="369">
        <f t="shared" si="26"/>
        <v>11220667.24995408</v>
      </c>
      <c r="H42" s="369">
        <f t="shared" si="26"/>
        <v>11582544.882150963</v>
      </c>
      <c r="I42" s="369">
        <f t="shared" si="26"/>
        <v>12431417.67692953</v>
      </c>
      <c r="J42" s="369">
        <f t="shared" si="26"/>
        <v>12845006.228070559</v>
      </c>
      <c r="K42" s="369">
        <f t="shared" si="26"/>
        <v>14646882.202896239</v>
      </c>
      <c r="L42" s="369">
        <f t="shared" si="26"/>
        <v>15067684.612248711</v>
      </c>
      <c r="M42" s="369">
        <f t="shared" ref="M42:O42" si="27">+M38*M40</f>
        <v>16946415.029515278</v>
      </c>
      <c r="N42" s="369">
        <f t="shared" si="27"/>
        <v>17375199.185776975</v>
      </c>
      <c r="O42" s="369">
        <f t="shared" si="27"/>
        <v>19334983.035256259</v>
      </c>
      <c r="P42" s="11"/>
      <c r="Q42" s="14"/>
      <c r="R42" s="11"/>
      <c r="S42" s="11"/>
    </row>
    <row r="43" spans="1:25" s="7" customFormat="1" ht="16" thickBot="1" x14ac:dyDescent="0.4">
      <c r="A43" s="99"/>
      <c r="B43" s="100"/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1"/>
      <c r="Q43" s="11"/>
      <c r="R43" s="11"/>
      <c r="S43" s="11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C03C1-5770-49CC-A5A0-1676D7CD55F6}">
  <sheetPr>
    <pageSetUpPr fitToPage="1"/>
  </sheetPr>
  <dimension ref="A1:WWL122"/>
  <sheetViews>
    <sheetView tabSelected="1" zoomScale="70" zoomScaleNormal="70" workbookViewId="0"/>
  </sheetViews>
  <sheetFormatPr defaultColWidth="12.61328125" defaultRowHeight="15.5" x14ac:dyDescent="0.35"/>
  <cols>
    <col min="1" max="1" width="5.61328125" style="47" customWidth="1"/>
    <col min="2" max="2" width="13.921875" style="47" customWidth="1"/>
    <col min="3" max="3" width="8.15234375" style="47" customWidth="1"/>
    <col min="4" max="5" width="7.4609375" style="47" customWidth="1"/>
    <col min="6" max="7" width="10.07421875" style="47" customWidth="1"/>
    <col min="8" max="8" width="9.61328125" style="47" bestFit="1" customWidth="1"/>
    <col min="9" max="10" width="10.07421875" style="47" bestFit="1" customWidth="1"/>
    <col min="11" max="11" width="7.921875" style="233" bestFit="1" customWidth="1"/>
    <col min="12" max="12" width="7.921875" style="47" bestFit="1" customWidth="1"/>
    <col min="13" max="13" width="9.15234375" style="47" bestFit="1" customWidth="1"/>
    <col min="14" max="14" width="10.84375" style="47" bestFit="1" customWidth="1"/>
    <col min="15" max="16" width="8" style="47" bestFit="1" customWidth="1"/>
    <col min="17" max="17" width="11.53515625" style="47" customWidth="1"/>
    <col min="18" max="18" width="12.84375" style="47" customWidth="1"/>
    <col min="19" max="20" width="12.61328125" style="47"/>
    <col min="24" max="30" width="12.84375" customWidth="1"/>
    <col min="255" max="255" width="5.61328125" customWidth="1"/>
    <col min="256" max="256" width="13.921875" customWidth="1"/>
    <col min="257" max="257" width="8.15234375" customWidth="1"/>
    <col min="258" max="258" width="10" customWidth="1"/>
    <col min="259" max="259" width="12.53515625" bestFit="1" customWidth="1"/>
    <col min="260" max="260" width="10.84375" bestFit="1" customWidth="1"/>
    <col min="261" max="261" width="11" bestFit="1" customWidth="1"/>
    <col min="262" max="262" width="9.4609375" bestFit="1" customWidth="1"/>
    <col min="263" max="263" width="10.3828125" bestFit="1" customWidth="1"/>
    <col min="264" max="264" width="14" bestFit="1" customWidth="1"/>
    <col min="265" max="265" width="11" bestFit="1" customWidth="1"/>
    <col min="266" max="270" width="14.3828125" customWidth="1"/>
    <col min="271" max="271" width="11.53515625" customWidth="1"/>
    <col min="272" max="272" width="14" customWidth="1"/>
    <col min="273" max="274" width="12.84375" customWidth="1"/>
    <col min="280" max="286" width="12.84375" customWidth="1"/>
    <col min="511" max="511" width="5.61328125" customWidth="1"/>
    <col min="512" max="512" width="13.921875" customWidth="1"/>
    <col min="513" max="513" width="8.15234375" customWidth="1"/>
    <col min="514" max="514" width="10" customWidth="1"/>
    <col min="515" max="515" width="12.53515625" bestFit="1" customWidth="1"/>
    <col min="516" max="516" width="10.84375" bestFit="1" customWidth="1"/>
    <col min="517" max="517" width="11" bestFit="1" customWidth="1"/>
    <col min="518" max="518" width="9.4609375" bestFit="1" customWidth="1"/>
    <col min="519" max="519" width="10.3828125" bestFit="1" customWidth="1"/>
    <col min="520" max="520" width="14" bestFit="1" customWidth="1"/>
    <col min="521" max="521" width="11" bestFit="1" customWidth="1"/>
    <col min="522" max="526" width="14.3828125" customWidth="1"/>
    <col min="527" max="527" width="11.53515625" customWidth="1"/>
    <col min="528" max="528" width="14" customWidth="1"/>
    <col min="529" max="530" width="12.84375" customWidth="1"/>
    <col min="536" max="542" width="12.84375" customWidth="1"/>
    <col min="767" max="767" width="5.61328125" customWidth="1"/>
    <col min="768" max="768" width="13.921875" customWidth="1"/>
    <col min="769" max="769" width="8.15234375" customWidth="1"/>
    <col min="770" max="770" width="10" customWidth="1"/>
    <col min="771" max="771" width="12.53515625" bestFit="1" customWidth="1"/>
    <col min="772" max="772" width="10.84375" bestFit="1" customWidth="1"/>
    <col min="773" max="773" width="11" bestFit="1" customWidth="1"/>
    <col min="774" max="774" width="9.4609375" bestFit="1" customWidth="1"/>
    <col min="775" max="775" width="10.3828125" bestFit="1" customWidth="1"/>
    <col min="776" max="776" width="14" bestFit="1" customWidth="1"/>
    <col min="777" max="777" width="11" bestFit="1" customWidth="1"/>
    <col min="778" max="782" width="14.3828125" customWidth="1"/>
    <col min="783" max="783" width="11.53515625" customWidth="1"/>
    <col min="784" max="784" width="14" customWidth="1"/>
    <col min="785" max="786" width="12.84375" customWidth="1"/>
    <col min="792" max="798" width="12.84375" customWidth="1"/>
    <col min="1023" max="1023" width="5.61328125" customWidth="1"/>
    <col min="1024" max="1024" width="13.921875" customWidth="1"/>
    <col min="1025" max="1025" width="8.15234375" customWidth="1"/>
    <col min="1026" max="1026" width="10" customWidth="1"/>
    <col min="1027" max="1027" width="12.53515625" bestFit="1" customWidth="1"/>
    <col min="1028" max="1028" width="10.84375" bestFit="1" customWidth="1"/>
    <col min="1029" max="1029" width="11" bestFit="1" customWidth="1"/>
    <col min="1030" max="1030" width="9.4609375" bestFit="1" customWidth="1"/>
    <col min="1031" max="1031" width="10.3828125" bestFit="1" customWidth="1"/>
    <col min="1032" max="1032" width="14" bestFit="1" customWidth="1"/>
    <col min="1033" max="1033" width="11" bestFit="1" customWidth="1"/>
    <col min="1034" max="1038" width="14.3828125" customWidth="1"/>
    <col min="1039" max="1039" width="11.53515625" customWidth="1"/>
    <col min="1040" max="1040" width="14" customWidth="1"/>
    <col min="1041" max="1042" width="12.84375" customWidth="1"/>
    <col min="1048" max="1054" width="12.84375" customWidth="1"/>
    <col min="1279" max="1279" width="5.61328125" customWidth="1"/>
    <col min="1280" max="1280" width="13.921875" customWidth="1"/>
    <col min="1281" max="1281" width="8.15234375" customWidth="1"/>
    <col min="1282" max="1282" width="10" customWidth="1"/>
    <col min="1283" max="1283" width="12.53515625" bestFit="1" customWidth="1"/>
    <col min="1284" max="1284" width="10.84375" bestFit="1" customWidth="1"/>
    <col min="1285" max="1285" width="11" bestFit="1" customWidth="1"/>
    <col min="1286" max="1286" width="9.4609375" bestFit="1" customWidth="1"/>
    <col min="1287" max="1287" width="10.3828125" bestFit="1" customWidth="1"/>
    <col min="1288" max="1288" width="14" bestFit="1" customWidth="1"/>
    <col min="1289" max="1289" width="11" bestFit="1" customWidth="1"/>
    <col min="1290" max="1294" width="14.3828125" customWidth="1"/>
    <col min="1295" max="1295" width="11.53515625" customWidth="1"/>
    <col min="1296" max="1296" width="14" customWidth="1"/>
    <col min="1297" max="1298" width="12.84375" customWidth="1"/>
    <col min="1304" max="1310" width="12.84375" customWidth="1"/>
    <col min="1535" max="1535" width="5.61328125" customWidth="1"/>
    <col min="1536" max="1536" width="13.921875" customWidth="1"/>
    <col min="1537" max="1537" width="8.15234375" customWidth="1"/>
    <col min="1538" max="1538" width="10" customWidth="1"/>
    <col min="1539" max="1539" width="12.53515625" bestFit="1" customWidth="1"/>
    <col min="1540" max="1540" width="10.84375" bestFit="1" customWidth="1"/>
    <col min="1541" max="1541" width="11" bestFit="1" customWidth="1"/>
    <col min="1542" max="1542" width="9.4609375" bestFit="1" customWidth="1"/>
    <col min="1543" max="1543" width="10.3828125" bestFit="1" customWidth="1"/>
    <col min="1544" max="1544" width="14" bestFit="1" customWidth="1"/>
    <col min="1545" max="1545" width="11" bestFit="1" customWidth="1"/>
    <col min="1546" max="1550" width="14.3828125" customWidth="1"/>
    <col min="1551" max="1551" width="11.53515625" customWidth="1"/>
    <col min="1552" max="1552" width="14" customWidth="1"/>
    <col min="1553" max="1554" width="12.84375" customWidth="1"/>
    <col min="1560" max="1566" width="12.84375" customWidth="1"/>
    <col min="1791" max="1791" width="5.61328125" customWidth="1"/>
    <col min="1792" max="1792" width="13.921875" customWidth="1"/>
    <col min="1793" max="1793" width="8.15234375" customWidth="1"/>
    <col min="1794" max="1794" width="10" customWidth="1"/>
    <col min="1795" max="1795" width="12.53515625" bestFit="1" customWidth="1"/>
    <col min="1796" max="1796" width="10.84375" bestFit="1" customWidth="1"/>
    <col min="1797" max="1797" width="11" bestFit="1" customWidth="1"/>
    <col min="1798" max="1798" width="9.4609375" bestFit="1" customWidth="1"/>
    <col min="1799" max="1799" width="10.3828125" bestFit="1" customWidth="1"/>
    <col min="1800" max="1800" width="14" bestFit="1" customWidth="1"/>
    <col min="1801" max="1801" width="11" bestFit="1" customWidth="1"/>
    <col min="1802" max="1806" width="14.3828125" customWidth="1"/>
    <col min="1807" max="1807" width="11.53515625" customWidth="1"/>
    <col min="1808" max="1808" width="14" customWidth="1"/>
    <col min="1809" max="1810" width="12.84375" customWidth="1"/>
    <col min="1816" max="1822" width="12.84375" customWidth="1"/>
    <col min="2047" max="2047" width="5.61328125" customWidth="1"/>
    <col min="2048" max="2048" width="13.921875" customWidth="1"/>
    <col min="2049" max="2049" width="8.15234375" customWidth="1"/>
    <col min="2050" max="2050" width="10" customWidth="1"/>
    <col min="2051" max="2051" width="12.53515625" bestFit="1" customWidth="1"/>
    <col min="2052" max="2052" width="10.84375" bestFit="1" customWidth="1"/>
    <col min="2053" max="2053" width="11" bestFit="1" customWidth="1"/>
    <col min="2054" max="2054" width="9.4609375" bestFit="1" customWidth="1"/>
    <col min="2055" max="2055" width="10.3828125" bestFit="1" customWidth="1"/>
    <col min="2056" max="2056" width="14" bestFit="1" customWidth="1"/>
    <col min="2057" max="2057" width="11" bestFit="1" customWidth="1"/>
    <col min="2058" max="2062" width="14.3828125" customWidth="1"/>
    <col min="2063" max="2063" width="11.53515625" customWidth="1"/>
    <col min="2064" max="2064" width="14" customWidth="1"/>
    <col min="2065" max="2066" width="12.84375" customWidth="1"/>
    <col min="2072" max="2078" width="12.84375" customWidth="1"/>
    <col min="2303" max="2303" width="5.61328125" customWidth="1"/>
    <col min="2304" max="2304" width="13.921875" customWidth="1"/>
    <col min="2305" max="2305" width="8.15234375" customWidth="1"/>
    <col min="2306" max="2306" width="10" customWidth="1"/>
    <col min="2307" max="2307" width="12.53515625" bestFit="1" customWidth="1"/>
    <col min="2308" max="2308" width="10.84375" bestFit="1" customWidth="1"/>
    <col min="2309" max="2309" width="11" bestFit="1" customWidth="1"/>
    <col min="2310" max="2310" width="9.4609375" bestFit="1" customWidth="1"/>
    <col min="2311" max="2311" width="10.3828125" bestFit="1" customWidth="1"/>
    <col min="2312" max="2312" width="14" bestFit="1" customWidth="1"/>
    <col min="2313" max="2313" width="11" bestFit="1" customWidth="1"/>
    <col min="2314" max="2318" width="14.3828125" customWidth="1"/>
    <col min="2319" max="2319" width="11.53515625" customWidth="1"/>
    <col min="2320" max="2320" width="14" customWidth="1"/>
    <col min="2321" max="2322" width="12.84375" customWidth="1"/>
    <col min="2328" max="2334" width="12.84375" customWidth="1"/>
    <col min="2559" max="2559" width="5.61328125" customWidth="1"/>
    <col min="2560" max="2560" width="13.921875" customWidth="1"/>
    <col min="2561" max="2561" width="8.15234375" customWidth="1"/>
    <col min="2562" max="2562" width="10" customWidth="1"/>
    <col min="2563" max="2563" width="12.53515625" bestFit="1" customWidth="1"/>
    <col min="2564" max="2564" width="10.84375" bestFit="1" customWidth="1"/>
    <col min="2565" max="2565" width="11" bestFit="1" customWidth="1"/>
    <col min="2566" max="2566" width="9.4609375" bestFit="1" customWidth="1"/>
    <col min="2567" max="2567" width="10.3828125" bestFit="1" customWidth="1"/>
    <col min="2568" max="2568" width="14" bestFit="1" customWidth="1"/>
    <col min="2569" max="2569" width="11" bestFit="1" customWidth="1"/>
    <col min="2570" max="2574" width="14.3828125" customWidth="1"/>
    <col min="2575" max="2575" width="11.53515625" customWidth="1"/>
    <col min="2576" max="2576" width="14" customWidth="1"/>
    <col min="2577" max="2578" width="12.84375" customWidth="1"/>
    <col min="2584" max="2590" width="12.84375" customWidth="1"/>
    <col min="2815" max="2815" width="5.61328125" customWidth="1"/>
    <col min="2816" max="2816" width="13.921875" customWidth="1"/>
    <col min="2817" max="2817" width="8.15234375" customWidth="1"/>
    <col min="2818" max="2818" width="10" customWidth="1"/>
    <col min="2819" max="2819" width="12.53515625" bestFit="1" customWidth="1"/>
    <col min="2820" max="2820" width="10.84375" bestFit="1" customWidth="1"/>
    <col min="2821" max="2821" width="11" bestFit="1" customWidth="1"/>
    <col min="2822" max="2822" width="9.4609375" bestFit="1" customWidth="1"/>
    <col min="2823" max="2823" width="10.3828125" bestFit="1" customWidth="1"/>
    <col min="2824" max="2824" width="14" bestFit="1" customWidth="1"/>
    <col min="2825" max="2825" width="11" bestFit="1" customWidth="1"/>
    <col min="2826" max="2830" width="14.3828125" customWidth="1"/>
    <col min="2831" max="2831" width="11.53515625" customWidth="1"/>
    <col min="2832" max="2832" width="14" customWidth="1"/>
    <col min="2833" max="2834" width="12.84375" customWidth="1"/>
    <col min="2840" max="2846" width="12.84375" customWidth="1"/>
    <col min="3071" max="3071" width="5.61328125" customWidth="1"/>
    <col min="3072" max="3072" width="13.921875" customWidth="1"/>
    <col min="3073" max="3073" width="8.15234375" customWidth="1"/>
    <col min="3074" max="3074" width="10" customWidth="1"/>
    <col min="3075" max="3075" width="12.53515625" bestFit="1" customWidth="1"/>
    <col min="3076" max="3076" width="10.84375" bestFit="1" customWidth="1"/>
    <col min="3077" max="3077" width="11" bestFit="1" customWidth="1"/>
    <col min="3078" max="3078" width="9.4609375" bestFit="1" customWidth="1"/>
    <col min="3079" max="3079" width="10.3828125" bestFit="1" customWidth="1"/>
    <col min="3080" max="3080" width="14" bestFit="1" customWidth="1"/>
    <col min="3081" max="3081" width="11" bestFit="1" customWidth="1"/>
    <col min="3082" max="3086" width="14.3828125" customWidth="1"/>
    <col min="3087" max="3087" width="11.53515625" customWidth="1"/>
    <col min="3088" max="3088" width="14" customWidth="1"/>
    <col min="3089" max="3090" width="12.84375" customWidth="1"/>
    <col min="3096" max="3102" width="12.84375" customWidth="1"/>
    <col min="3327" max="3327" width="5.61328125" customWidth="1"/>
    <col min="3328" max="3328" width="13.921875" customWidth="1"/>
    <col min="3329" max="3329" width="8.15234375" customWidth="1"/>
    <col min="3330" max="3330" width="10" customWidth="1"/>
    <col min="3331" max="3331" width="12.53515625" bestFit="1" customWidth="1"/>
    <col min="3332" max="3332" width="10.84375" bestFit="1" customWidth="1"/>
    <col min="3333" max="3333" width="11" bestFit="1" customWidth="1"/>
    <col min="3334" max="3334" width="9.4609375" bestFit="1" customWidth="1"/>
    <col min="3335" max="3335" width="10.3828125" bestFit="1" customWidth="1"/>
    <col min="3336" max="3336" width="14" bestFit="1" customWidth="1"/>
    <col min="3337" max="3337" width="11" bestFit="1" customWidth="1"/>
    <col min="3338" max="3342" width="14.3828125" customWidth="1"/>
    <col min="3343" max="3343" width="11.53515625" customWidth="1"/>
    <col min="3344" max="3344" width="14" customWidth="1"/>
    <col min="3345" max="3346" width="12.84375" customWidth="1"/>
    <col min="3352" max="3358" width="12.84375" customWidth="1"/>
    <col min="3583" max="3583" width="5.61328125" customWidth="1"/>
    <col min="3584" max="3584" width="13.921875" customWidth="1"/>
    <col min="3585" max="3585" width="8.15234375" customWidth="1"/>
    <col min="3586" max="3586" width="10" customWidth="1"/>
    <col min="3587" max="3587" width="12.53515625" bestFit="1" customWidth="1"/>
    <col min="3588" max="3588" width="10.84375" bestFit="1" customWidth="1"/>
    <col min="3589" max="3589" width="11" bestFit="1" customWidth="1"/>
    <col min="3590" max="3590" width="9.4609375" bestFit="1" customWidth="1"/>
    <col min="3591" max="3591" width="10.3828125" bestFit="1" customWidth="1"/>
    <col min="3592" max="3592" width="14" bestFit="1" customWidth="1"/>
    <col min="3593" max="3593" width="11" bestFit="1" customWidth="1"/>
    <col min="3594" max="3598" width="14.3828125" customWidth="1"/>
    <col min="3599" max="3599" width="11.53515625" customWidth="1"/>
    <col min="3600" max="3600" width="14" customWidth="1"/>
    <col min="3601" max="3602" width="12.84375" customWidth="1"/>
    <col min="3608" max="3614" width="12.84375" customWidth="1"/>
    <col min="3839" max="3839" width="5.61328125" customWidth="1"/>
    <col min="3840" max="3840" width="13.921875" customWidth="1"/>
    <col min="3841" max="3841" width="8.15234375" customWidth="1"/>
    <col min="3842" max="3842" width="10" customWidth="1"/>
    <col min="3843" max="3843" width="12.53515625" bestFit="1" customWidth="1"/>
    <col min="3844" max="3844" width="10.84375" bestFit="1" customWidth="1"/>
    <col min="3845" max="3845" width="11" bestFit="1" customWidth="1"/>
    <col min="3846" max="3846" width="9.4609375" bestFit="1" customWidth="1"/>
    <col min="3847" max="3847" width="10.3828125" bestFit="1" customWidth="1"/>
    <col min="3848" max="3848" width="14" bestFit="1" customWidth="1"/>
    <col min="3849" max="3849" width="11" bestFit="1" customWidth="1"/>
    <col min="3850" max="3854" width="14.3828125" customWidth="1"/>
    <col min="3855" max="3855" width="11.53515625" customWidth="1"/>
    <col min="3856" max="3856" width="14" customWidth="1"/>
    <col min="3857" max="3858" width="12.84375" customWidth="1"/>
    <col min="3864" max="3870" width="12.84375" customWidth="1"/>
    <col min="4095" max="4095" width="5.61328125" customWidth="1"/>
    <col min="4096" max="4096" width="13.921875" customWidth="1"/>
    <col min="4097" max="4097" width="8.15234375" customWidth="1"/>
    <col min="4098" max="4098" width="10" customWidth="1"/>
    <col min="4099" max="4099" width="12.53515625" bestFit="1" customWidth="1"/>
    <col min="4100" max="4100" width="10.84375" bestFit="1" customWidth="1"/>
    <col min="4101" max="4101" width="11" bestFit="1" customWidth="1"/>
    <col min="4102" max="4102" width="9.4609375" bestFit="1" customWidth="1"/>
    <col min="4103" max="4103" width="10.3828125" bestFit="1" customWidth="1"/>
    <col min="4104" max="4104" width="14" bestFit="1" customWidth="1"/>
    <col min="4105" max="4105" width="11" bestFit="1" customWidth="1"/>
    <col min="4106" max="4110" width="14.3828125" customWidth="1"/>
    <col min="4111" max="4111" width="11.53515625" customWidth="1"/>
    <col min="4112" max="4112" width="14" customWidth="1"/>
    <col min="4113" max="4114" width="12.84375" customWidth="1"/>
    <col min="4120" max="4126" width="12.84375" customWidth="1"/>
    <col min="4351" max="4351" width="5.61328125" customWidth="1"/>
    <col min="4352" max="4352" width="13.921875" customWidth="1"/>
    <col min="4353" max="4353" width="8.15234375" customWidth="1"/>
    <col min="4354" max="4354" width="10" customWidth="1"/>
    <col min="4355" max="4355" width="12.53515625" bestFit="1" customWidth="1"/>
    <col min="4356" max="4356" width="10.84375" bestFit="1" customWidth="1"/>
    <col min="4357" max="4357" width="11" bestFit="1" customWidth="1"/>
    <col min="4358" max="4358" width="9.4609375" bestFit="1" customWidth="1"/>
    <col min="4359" max="4359" width="10.3828125" bestFit="1" customWidth="1"/>
    <col min="4360" max="4360" width="14" bestFit="1" customWidth="1"/>
    <col min="4361" max="4361" width="11" bestFit="1" customWidth="1"/>
    <col min="4362" max="4366" width="14.3828125" customWidth="1"/>
    <col min="4367" max="4367" width="11.53515625" customWidth="1"/>
    <col min="4368" max="4368" width="14" customWidth="1"/>
    <col min="4369" max="4370" width="12.84375" customWidth="1"/>
    <col min="4376" max="4382" width="12.84375" customWidth="1"/>
    <col min="4607" max="4607" width="5.61328125" customWidth="1"/>
    <col min="4608" max="4608" width="13.921875" customWidth="1"/>
    <col min="4609" max="4609" width="8.15234375" customWidth="1"/>
    <col min="4610" max="4610" width="10" customWidth="1"/>
    <col min="4611" max="4611" width="12.53515625" bestFit="1" customWidth="1"/>
    <col min="4612" max="4612" width="10.84375" bestFit="1" customWidth="1"/>
    <col min="4613" max="4613" width="11" bestFit="1" customWidth="1"/>
    <col min="4614" max="4614" width="9.4609375" bestFit="1" customWidth="1"/>
    <col min="4615" max="4615" width="10.3828125" bestFit="1" customWidth="1"/>
    <col min="4616" max="4616" width="14" bestFit="1" customWidth="1"/>
    <col min="4617" max="4617" width="11" bestFit="1" customWidth="1"/>
    <col min="4618" max="4622" width="14.3828125" customWidth="1"/>
    <col min="4623" max="4623" width="11.53515625" customWidth="1"/>
    <col min="4624" max="4624" width="14" customWidth="1"/>
    <col min="4625" max="4626" width="12.84375" customWidth="1"/>
    <col min="4632" max="4638" width="12.84375" customWidth="1"/>
    <col min="4863" max="4863" width="5.61328125" customWidth="1"/>
    <col min="4864" max="4864" width="13.921875" customWidth="1"/>
    <col min="4865" max="4865" width="8.15234375" customWidth="1"/>
    <col min="4866" max="4866" width="10" customWidth="1"/>
    <col min="4867" max="4867" width="12.53515625" bestFit="1" customWidth="1"/>
    <col min="4868" max="4868" width="10.84375" bestFit="1" customWidth="1"/>
    <col min="4869" max="4869" width="11" bestFit="1" customWidth="1"/>
    <col min="4870" max="4870" width="9.4609375" bestFit="1" customWidth="1"/>
    <col min="4871" max="4871" width="10.3828125" bestFit="1" customWidth="1"/>
    <col min="4872" max="4872" width="14" bestFit="1" customWidth="1"/>
    <col min="4873" max="4873" width="11" bestFit="1" customWidth="1"/>
    <col min="4874" max="4878" width="14.3828125" customWidth="1"/>
    <col min="4879" max="4879" width="11.53515625" customWidth="1"/>
    <col min="4880" max="4880" width="14" customWidth="1"/>
    <col min="4881" max="4882" width="12.84375" customWidth="1"/>
    <col min="4888" max="4894" width="12.84375" customWidth="1"/>
    <col min="5119" max="5119" width="5.61328125" customWidth="1"/>
    <col min="5120" max="5120" width="13.921875" customWidth="1"/>
    <col min="5121" max="5121" width="8.15234375" customWidth="1"/>
    <col min="5122" max="5122" width="10" customWidth="1"/>
    <col min="5123" max="5123" width="12.53515625" bestFit="1" customWidth="1"/>
    <col min="5124" max="5124" width="10.84375" bestFit="1" customWidth="1"/>
    <col min="5125" max="5125" width="11" bestFit="1" customWidth="1"/>
    <col min="5126" max="5126" width="9.4609375" bestFit="1" customWidth="1"/>
    <col min="5127" max="5127" width="10.3828125" bestFit="1" customWidth="1"/>
    <col min="5128" max="5128" width="14" bestFit="1" customWidth="1"/>
    <col min="5129" max="5129" width="11" bestFit="1" customWidth="1"/>
    <col min="5130" max="5134" width="14.3828125" customWidth="1"/>
    <col min="5135" max="5135" width="11.53515625" customWidth="1"/>
    <col min="5136" max="5136" width="14" customWidth="1"/>
    <col min="5137" max="5138" width="12.84375" customWidth="1"/>
    <col min="5144" max="5150" width="12.84375" customWidth="1"/>
    <col min="5375" max="5375" width="5.61328125" customWidth="1"/>
    <col min="5376" max="5376" width="13.921875" customWidth="1"/>
    <col min="5377" max="5377" width="8.15234375" customWidth="1"/>
    <col min="5378" max="5378" width="10" customWidth="1"/>
    <col min="5379" max="5379" width="12.53515625" bestFit="1" customWidth="1"/>
    <col min="5380" max="5380" width="10.84375" bestFit="1" customWidth="1"/>
    <col min="5381" max="5381" width="11" bestFit="1" customWidth="1"/>
    <col min="5382" max="5382" width="9.4609375" bestFit="1" customWidth="1"/>
    <col min="5383" max="5383" width="10.3828125" bestFit="1" customWidth="1"/>
    <col min="5384" max="5384" width="14" bestFit="1" customWidth="1"/>
    <col min="5385" max="5385" width="11" bestFit="1" customWidth="1"/>
    <col min="5386" max="5390" width="14.3828125" customWidth="1"/>
    <col min="5391" max="5391" width="11.53515625" customWidth="1"/>
    <col min="5392" max="5392" width="14" customWidth="1"/>
    <col min="5393" max="5394" width="12.84375" customWidth="1"/>
    <col min="5400" max="5406" width="12.84375" customWidth="1"/>
    <col min="5631" max="5631" width="5.61328125" customWidth="1"/>
    <col min="5632" max="5632" width="13.921875" customWidth="1"/>
    <col min="5633" max="5633" width="8.15234375" customWidth="1"/>
    <col min="5634" max="5634" width="10" customWidth="1"/>
    <col min="5635" max="5635" width="12.53515625" bestFit="1" customWidth="1"/>
    <col min="5636" max="5636" width="10.84375" bestFit="1" customWidth="1"/>
    <col min="5637" max="5637" width="11" bestFit="1" customWidth="1"/>
    <col min="5638" max="5638" width="9.4609375" bestFit="1" customWidth="1"/>
    <col min="5639" max="5639" width="10.3828125" bestFit="1" customWidth="1"/>
    <col min="5640" max="5640" width="14" bestFit="1" customWidth="1"/>
    <col min="5641" max="5641" width="11" bestFit="1" customWidth="1"/>
    <col min="5642" max="5646" width="14.3828125" customWidth="1"/>
    <col min="5647" max="5647" width="11.53515625" customWidth="1"/>
    <col min="5648" max="5648" width="14" customWidth="1"/>
    <col min="5649" max="5650" width="12.84375" customWidth="1"/>
    <col min="5656" max="5662" width="12.84375" customWidth="1"/>
    <col min="5887" max="5887" width="5.61328125" customWidth="1"/>
    <col min="5888" max="5888" width="13.921875" customWidth="1"/>
    <col min="5889" max="5889" width="8.15234375" customWidth="1"/>
    <col min="5890" max="5890" width="10" customWidth="1"/>
    <col min="5891" max="5891" width="12.53515625" bestFit="1" customWidth="1"/>
    <col min="5892" max="5892" width="10.84375" bestFit="1" customWidth="1"/>
    <col min="5893" max="5893" width="11" bestFit="1" customWidth="1"/>
    <col min="5894" max="5894" width="9.4609375" bestFit="1" customWidth="1"/>
    <col min="5895" max="5895" width="10.3828125" bestFit="1" customWidth="1"/>
    <col min="5896" max="5896" width="14" bestFit="1" customWidth="1"/>
    <col min="5897" max="5897" width="11" bestFit="1" customWidth="1"/>
    <col min="5898" max="5902" width="14.3828125" customWidth="1"/>
    <col min="5903" max="5903" width="11.53515625" customWidth="1"/>
    <col min="5904" max="5904" width="14" customWidth="1"/>
    <col min="5905" max="5906" width="12.84375" customWidth="1"/>
    <col min="5912" max="5918" width="12.84375" customWidth="1"/>
    <col min="6143" max="6143" width="5.61328125" customWidth="1"/>
    <col min="6144" max="6144" width="13.921875" customWidth="1"/>
    <col min="6145" max="6145" width="8.15234375" customWidth="1"/>
    <col min="6146" max="6146" width="10" customWidth="1"/>
    <col min="6147" max="6147" width="12.53515625" bestFit="1" customWidth="1"/>
    <col min="6148" max="6148" width="10.84375" bestFit="1" customWidth="1"/>
    <col min="6149" max="6149" width="11" bestFit="1" customWidth="1"/>
    <col min="6150" max="6150" width="9.4609375" bestFit="1" customWidth="1"/>
    <col min="6151" max="6151" width="10.3828125" bestFit="1" customWidth="1"/>
    <col min="6152" max="6152" width="14" bestFit="1" customWidth="1"/>
    <col min="6153" max="6153" width="11" bestFit="1" customWidth="1"/>
    <col min="6154" max="6158" width="14.3828125" customWidth="1"/>
    <col min="6159" max="6159" width="11.53515625" customWidth="1"/>
    <col min="6160" max="6160" width="14" customWidth="1"/>
    <col min="6161" max="6162" width="12.84375" customWidth="1"/>
    <col min="6168" max="6174" width="12.84375" customWidth="1"/>
    <col min="6399" max="6399" width="5.61328125" customWidth="1"/>
    <col min="6400" max="6400" width="13.921875" customWidth="1"/>
    <col min="6401" max="6401" width="8.15234375" customWidth="1"/>
    <col min="6402" max="6402" width="10" customWidth="1"/>
    <col min="6403" max="6403" width="12.53515625" bestFit="1" customWidth="1"/>
    <col min="6404" max="6404" width="10.84375" bestFit="1" customWidth="1"/>
    <col min="6405" max="6405" width="11" bestFit="1" customWidth="1"/>
    <col min="6406" max="6406" width="9.4609375" bestFit="1" customWidth="1"/>
    <col min="6407" max="6407" width="10.3828125" bestFit="1" customWidth="1"/>
    <col min="6408" max="6408" width="14" bestFit="1" customWidth="1"/>
    <col min="6409" max="6409" width="11" bestFit="1" customWidth="1"/>
    <col min="6410" max="6414" width="14.3828125" customWidth="1"/>
    <col min="6415" max="6415" width="11.53515625" customWidth="1"/>
    <col min="6416" max="6416" width="14" customWidth="1"/>
    <col min="6417" max="6418" width="12.84375" customWidth="1"/>
    <col min="6424" max="6430" width="12.84375" customWidth="1"/>
    <col min="6655" max="6655" width="5.61328125" customWidth="1"/>
    <col min="6656" max="6656" width="13.921875" customWidth="1"/>
    <col min="6657" max="6657" width="8.15234375" customWidth="1"/>
    <col min="6658" max="6658" width="10" customWidth="1"/>
    <col min="6659" max="6659" width="12.53515625" bestFit="1" customWidth="1"/>
    <col min="6660" max="6660" width="10.84375" bestFit="1" customWidth="1"/>
    <col min="6661" max="6661" width="11" bestFit="1" customWidth="1"/>
    <col min="6662" max="6662" width="9.4609375" bestFit="1" customWidth="1"/>
    <col min="6663" max="6663" width="10.3828125" bestFit="1" customWidth="1"/>
    <col min="6664" max="6664" width="14" bestFit="1" customWidth="1"/>
    <col min="6665" max="6665" width="11" bestFit="1" customWidth="1"/>
    <col min="6666" max="6670" width="14.3828125" customWidth="1"/>
    <col min="6671" max="6671" width="11.53515625" customWidth="1"/>
    <col min="6672" max="6672" width="14" customWidth="1"/>
    <col min="6673" max="6674" width="12.84375" customWidth="1"/>
    <col min="6680" max="6686" width="12.84375" customWidth="1"/>
    <col min="6911" max="6911" width="5.61328125" customWidth="1"/>
    <col min="6912" max="6912" width="13.921875" customWidth="1"/>
    <col min="6913" max="6913" width="8.15234375" customWidth="1"/>
    <col min="6914" max="6914" width="10" customWidth="1"/>
    <col min="6915" max="6915" width="12.53515625" bestFit="1" customWidth="1"/>
    <col min="6916" max="6916" width="10.84375" bestFit="1" customWidth="1"/>
    <col min="6917" max="6917" width="11" bestFit="1" customWidth="1"/>
    <col min="6918" max="6918" width="9.4609375" bestFit="1" customWidth="1"/>
    <col min="6919" max="6919" width="10.3828125" bestFit="1" customWidth="1"/>
    <col min="6920" max="6920" width="14" bestFit="1" customWidth="1"/>
    <col min="6921" max="6921" width="11" bestFit="1" customWidth="1"/>
    <col min="6922" max="6926" width="14.3828125" customWidth="1"/>
    <col min="6927" max="6927" width="11.53515625" customWidth="1"/>
    <col min="6928" max="6928" width="14" customWidth="1"/>
    <col min="6929" max="6930" width="12.84375" customWidth="1"/>
    <col min="6936" max="6942" width="12.84375" customWidth="1"/>
    <col min="7167" max="7167" width="5.61328125" customWidth="1"/>
    <col min="7168" max="7168" width="13.921875" customWidth="1"/>
    <col min="7169" max="7169" width="8.15234375" customWidth="1"/>
    <col min="7170" max="7170" width="10" customWidth="1"/>
    <col min="7171" max="7171" width="12.53515625" bestFit="1" customWidth="1"/>
    <col min="7172" max="7172" width="10.84375" bestFit="1" customWidth="1"/>
    <col min="7173" max="7173" width="11" bestFit="1" customWidth="1"/>
    <col min="7174" max="7174" width="9.4609375" bestFit="1" customWidth="1"/>
    <col min="7175" max="7175" width="10.3828125" bestFit="1" customWidth="1"/>
    <col min="7176" max="7176" width="14" bestFit="1" customWidth="1"/>
    <col min="7177" max="7177" width="11" bestFit="1" customWidth="1"/>
    <col min="7178" max="7182" width="14.3828125" customWidth="1"/>
    <col min="7183" max="7183" width="11.53515625" customWidth="1"/>
    <col min="7184" max="7184" width="14" customWidth="1"/>
    <col min="7185" max="7186" width="12.84375" customWidth="1"/>
    <col min="7192" max="7198" width="12.84375" customWidth="1"/>
    <col min="7423" max="7423" width="5.61328125" customWidth="1"/>
    <col min="7424" max="7424" width="13.921875" customWidth="1"/>
    <col min="7425" max="7425" width="8.15234375" customWidth="1"/>
    <col min="7426" max="7426" width="10" customWidth="1"/>
    <col min="7427" max="7427" width="12.53515625" bestFit="1" customWidth="1"/>
    <col min="7428" max="7428" width="10.84375" bestFit="1" customWidth="1"/>
    <col min="7429" max="7429" width="11" bestFit="1" customWidth="1"/>
    <col min="7430" max="7430" width="9.4609375" bestFit="1" customWidth="1"/>
    <col min="7431" max="7431" width="10.3828125" bestFit="1" customWidth="1"/>
    <col min="7432" max="7432" width="14" bestFit="1" customWidth="1"/>
    <col min="7433" max="7433" width="11" bestFit="1" customWidth="1"/>
    <col min="7434" max="7438" width="14.3828125" customWidth="1"/>
    <col min="7439" max="7439" width="11.53515625" customWidth="1"/>
    <col min="7440" max="7440" width="14" customWidth="1"/>
    <col min="7441" max="7442" width="12.84375" customWidth="1"/>
    <col min="7448" max="7454" width="12.84375" customWidth="1"/>
    <col min="7679" max="7679" width="5.61328125" customWidth="1"/>
    <col min="7680" max="7680" width="13.921875" customWidth="1"/>
    <col min="7681" max="7681" width="8.15234375" customWidth="1"/>
    <col min="7682" max="7682" width="10" customWidth="1"/>
    <col min="7683" max="7683" width="12.53515625" bestFit="1" customWidth="1"/>
    <col min="7684" max="7684" width="10.84375" bestFit="1" customWidth="1"/>
    <col min="7685" max="7685" width="11" bestFit="1" customWidth="1"/>
    <col min="7686" max="7686" width="9.4609375" bestFit="1" customWidth="1"/>
    <col min="7687" max="7687" width="10.3828125" bestFit="1" customWidth="1"/>
    <col min="7688" max="7688" width="14" bestFit="1" customWidth="1"/>
    <col min="7689" max="7689" width="11" bestFit="1" customWidth="1"/>
    <col min="7690" max="7694" width="14.3828125" customWidth="1"/>
    <col min="7695" max="7695" width="11.53515625" customWidth="1"/>
    <col min="7696" max="7696" width="14" customWidth="1"/>
    <col min="7697" max="7698" width="12.84375" customWidth="1"/>
    <col min="7704" max="7710" width="12.84375" customWidth="1"/>
    <col min="7935" max="7935" width="5.61328125" customWidth="1"/>
    <col min="7936" max="7936" width="13.921875" customWidth="1"/>
    <col min="7937" max="7937" width="8.15234375" customWidth="1"/>
    <col min="7938" max="7938" width="10" customWidth="1"/>
    <col min="7939" max="7939" width="12.53515625" bestFit="1" customWidth="1"/>
    <col min="7940" max="7940" width="10.84375" bestFit="1" customWidth="1"/>
    <col min="7941" max="7941" width="11" bestFit="1" customWidth="1"/>
    <col min="7942" max="7942" width="9.4609375" bestFit="1" customWidth="1"/>
    <col min="7943" max="7943" width="10.3828125" bestFit="1" customWidth="1"/>
    <col min="7944" max="7944" width="14" bestFit="1" customWidth="1"/>
    <col min="7945" max="7945" width="11" bestFit="1" customWidth="1"/>
    <col min="7946" max="7950" width="14.3828125" customWidth="1"/>
    <col min="7951" max="7951" width="11.53515625" customWidth="1"/>
    <col min="7952" max="7952" width="14" customWidth="1"/>
    <col min="7953" max="7954" width="12.84375" customWidth="1"/>
    <col min="7960" max="7966" width="12.84375" customWidth="1"/>
    <col min="8191" max="8191" width="5.61328125" customWidth="1"/>
    <col min="8192" max="8192" width="13.921875" customWidth="1"/>
    <col min="8193" max="8193" width="8.15234375" customWidth="1"/>
    <col min="8194" max="8194" width="10" customWidth="1"/>
    <col min="8195" max="8195" width="12.53515625" bestFit="1" customWidth="1"/>
    <col min="8196" max="8196" width="10.84375" bestFit="1" customWidth="1"/>
    <col min="8197" max="8197" width="11" bestFit="1" customWidth="1"/>
    <col min="8198" max="8198" width="9.4609375" bestFit="1" customWidth="1"/>
    <col min="8199" max="8199" width="10.3828125" bestFit="1" customWidth="1"/>
    <col min="8200" max="8200" width="14" bestFit="1" customWidth="1"/>
    <col min="8201" max="8201" width="11" bestFit="1" customWidth="1"/>
    <col min="8202" max="8206" width="14.3828125" customWidth="1"/>
    <col min="8207" max="8207" width="11.53515625" customWidth="1"/>
    <col min="8208" max="8208" width="14" customWidth="1"/>
    <col min="8209" max="8210" width="12.84375" customWidth="1"/>
    <col min="8216" max="8222" width="12.84375" customWidth="1"/>
    <col min="8447" max="8447" width="5.61328125" customWidth="1"/>
    <col min="8448" max="8448" width="13.921875" customWidth="1"/>
    <col min="8449" max="8449" width="8.15234375" customWidth="1"/>
    <col min="8450" max="8450" width="10" customWidth="1"/>
    <col min="8451" max="8451" width="12.53515625" bestFit="1" customWidth="1"/>
    <col min="8452" max="8452" width="10.84375" bestFit="1" customWidth="1"/>
    <col min="8453" max="8453" width="11" bestFit="1" customWidth="1"/>
    <col min="8454" max="8454" width="9.4609375" bestFit="1" customWidth="1"/>
    <col min="8455" max="8455" width="10.3828125" bestFit="1" customWidth="1"/>
    <col min="8456" max="8456" width="14" bestFit="1" customWidth="1"/>
    <col min="8457" max="8457" width="11" bestFit="1" customWidth="1"/>
    <col min="8458" max="8462" width="14.3828125" customWidth="1"/>
    <col min="8463" max="8463" width="11.53515625" customWidth="1"/>
    <col min="8464" max="8464" width="14" customWidth="1"/>
    <col min="8465" max="8466" width="12.84375" customWidth="1"/>
    <col min="8472" max="8478" width="12.84375" customWidth="1"/>
    <col min="8703" max="8703" width="5.61328125" customWidth="1"/>
    <col min="8704" max="8704" width="13.921875" customWidth="1"/>
    <col min="8705" max="8705" width="8.15234375" customWidth="1"/>
    <col min="8706" max="8706" width="10" customWidth="1"/>
    <col min="8707" max="8707" width="12.53515625" bestFit="1" customWidth="1"/>
    <col min="8708" max="8708" width="10.84375" bestFit="1" customWidth="1"/>
    <col min="8709" max="8709" width="11" bestFit="1" customWidth="1"/>
    <col min="8710" max="8710" width="9.4609375" bestFit="1" customWidth="1"/>
    <col min="8711" max="8711" width="10.3828125" bestFit="1" customWidth="1"/>
    <col min="8712" max="8712" width="14" bestFit="1" customWidth="1"/>
    <col min="8713" max="8713" width="11" bestFit="1" customWidth="1"/>
    <col min="8714" max="8718" width="14.3828125" customWidth="1"/>
    <col min="8719" max="8719" width="11.53515625" customWidth="1"/>
    <col min="8720" max="8720" width="14" customWidth="1"/>
    <col min="8721" max="8722" width="12.84375" customWidth="1"/>
    <col min="8728" max="8734" width="12.84375" customWidth="1"/>
    <col min="8959" max="8959" width="5.61328125" customWidth="1"/>
    <col min="8960" max="8960" width="13.921875" customWidth="1"/>
    <col min="8961" max="8961" width="8.15234375" customWidth="1"/>
    <col min="8962" max="8962" width="10" customWidth="1"/>
    <col min="8963" max="8963" width="12.53515625" bestFit="1" customWidth="1"/>
    <col min="8964" max="8964" width="10.84375" bestFit="1" customWidth="1"/>
    <col min="8965" max="8965" width="11" bestFit="1" customWidth="1"/>
    <col min="8966" max="8966" width="9.4609375" bestFit="1" customWidth="1"/>
    <col min="8967" max="8967" width="10.3828125" bestFit="1" customWidth="1"/>
    <col min="8968" max="8968" width="14" bestFit="1" customWidth="1"/>
    <col min="8969" max="8969" width="11" bestFit="1" customWidth="1"/>
    <col min="8970" max="8974" width="14.3828125" customWidth="1"/>
    <col min="8975" max="8975" width="11.53515625" customWidth="1"/>
    <col min="8976" max="8976" width="14" customWidth="1"/>
    <col min="8977" max="8978" width="12.84375" customWidth="1"/>
    <col min="8984" max="8990" width="12.84375" customWidth="1"/>
    <col min="9215" max="9215" width="5.61328125" customWidth="1"/>
    <col min="9216" max="9216" width="13.921875" customWidth="1"/>
    <col min="9217" max="9217" width="8.15234375" customWidth="1"/>
    <col min="9218" max="9218" width="10" customWidth="1"/>
    <col min="9219" max="9219" width="12.53515625" bestFit="1" customWidth="1"/>
    <col min="9220" max="9220" width="10.84375" bestFit="1" customWidth="1"/>
    <col min="9221" max="9221" width="11" bestFit="1" customWidth="1"/>
    <col min="9222" max="9222" width="9.4609375" bestFit="1" customWidth="1"/>
    <col min="9223" max="9223" width="10.3828125" bestFit="1" customWidth="1"/>
    <col min="9224" max="9224" width="14" bestFit="1" customWidth="1"/>
    <col min="9225" max="9225" width="11" bestFit="1" customWidth="1"/>
    <col min="9226" max="9230" width="14.3828125" customWidth="1"/>
    <col min="9231" max="9231" width="11.53515625" customWidth="1"/>
    <col min="9232" max="9232" width="14" customWidth="1"/>
    <col min="9233" max="9234" width="12.84375" customWidth="1"/>
    <col min="9240" max="9246" width="12.84375" customWidth="1"/>
    <col min="9471" max="9471" width="5.61328125" customWidth="1"/>
    <col min="9472" max="9472" width="13.921875" customWidth="1"/>
    <col min="9473" max="9473" width="8.15234375" customWidth="1"/>
    <col min="9474" max="9474" width="10" customWidth="1"/>
    <col min="9475" max="9475" width="12.53515625" bestFit="1" customWidth="1"/>
    <col min="9476" max="9476" width="10.84375" bestFit="1" customWidth="1"/>
    <col min="9477" max="9477" width="11" bestFit="1" customWidth="1"/>
    <col min="9478" max="9478" width="9.4609375" bestFit="1" customWidth="1"/>
    <col min="9479" max="9479" width="10.3828125" bestFit="1" customWidth="1"/>
    <col min="9480" max="9480" width="14" bestFit="1" customWidth="1"/>
    <col min="9481" max="9481" width="11" bestFit="1" customWidth="1"/>
    <col min="9482" max="9486" width="14.3828125" customWidth="1"/>
    <col min="9487" max="9487" width="11.53515625" customWidth="1"/>
    <col min="9488" max="9488" width="14" customWidth="1"/>
    <col min="9489" max="9490" width="12.84375" customWidth="1"/>
    <col min="9496" max="9502" width="12.84375" customWidth="1"/>
    <col min="9727" max="9727" width="5.61328125" customWidth="1"/>
    <col min="9728" max="9728" width="13.921875" customWidth="1"/>
    <col min="9729" max="9729" width="8.15234375" customWidth="1"/>
    <col min="9730" max="9730" width="10" customWidth="1"/>
    <col min="9731" max="9731" width="12.53515625" bestFit="1" customWidth="1"/>
    <col min="9732" max="9732" width="10.84375" bestFit="1" customWidth="1"/>
    <col min="9733" max="9733" width="11" bestFit="1" customWidth="1"/>
    <col min="9734" max="9734" width="9.4609375" bestFit="1" customWidth="1"/>
    <col min="9735" max="9735" width="10.3828125" bestFit="1" customWidth="1"/>
    <col min="9736" max="9736" width="14" bestFit="1" customWidth="1"/>
    <col min="9737" max="9737" width="11" bestFit="1" customWidth="1"/>
    <col min="9738" max="9742" width="14.3828125" customWidth="1"/>
    <col min="9743" max="9743" width="11.53515625" customWidth="1"/>
    <col min="9744" max="9744" width="14" customWidth="1"/>
    <col min="9745" max="9746" width="12.84375" customWidth="1"/>
    <col min="9752" max="9758" width="12.84375" customWidth="1"/>
    <col min="9983" max="9983" width="5.61328125" customWidth="1"/>
    <col min="9984" max="9984" width="13.921875" customWidth="1"/>
    <col min="9985" max="9985" width="8.15234375" customWidth="1"/>
    <col min="9986" max="9986" width="10" customWidth="1"/>
    <col min="9987" max="9987" width="12.53515625" bestFit="1" customWidth="1"/>
    <col min="9988" max="9988" width="10.84375" bestFit="1" customWidth="1"/>
    <col min="9989" max="9989" width="11" bestFit="1" customWidth="1"/>
    <col min="9990" max="9990" width="9.4609375" bestFit="1" customWidth="1"/>
    <col min="9991" max="9991" width="10.3828125" bestFit="1" customWidth="1"/>
    <col min="9992" max="9992" width="14" bestFit="1" customWidth="1"/>
    <col min="9993" max="9993" width="11" bestFit="1" customWidth="1"/>
    <col min="9994" max="9998" width="14.3828125" customWidth="1"/>
    <col min="9999" max="9999" width="11.53515625" customWidth="1"/>
    <col min="10000" max="10000" width="14" customWidth="1"/>
    <col min="10001" max="10002" width="12.84375" customWidth="1"/>
    <col min="10008" max="10014" width="12.84375" customWidth="1"/>
    <col min="10239" max="10239" width="5.61328125" customWidth="1"/>
    <col min="10240" max="10240" width="13.921875" customWidth="1"/>
    <col min="10241" max="10241" width="8.15234375" customWidth="1"/>
    <col min="10242" max="10242" width="10" customWidth="1"/>
    <col min="10243" max="10243" width="12.53515625" bestFit="1" customWidth="1"/>
    <col min="10244" max="10244" width="10.84375" bestFit="1" customWidth="1"/>
    <col min="10245" max="10245" width="11" bestFit="1" customWidth="1"/>
    <col min="10246" max="10246" width="9.4609375" bestFit="1" customWidth="1"/>
    <col min="10247" max="10247" width="10.3828125" bestFit="1" customWidth="1"/>
    <col min="10248" max="10248" width="14" bestFit="1" customWidth="1"/>
    <col min="10249" max="10249" width="11" bestFit="1" customWidth="1"/>
    <col min="10250" max="10254" width="14.3828125" customWidth="1"/>
    <col min="10255" max="10255" width="11.53515625" customWidth="1"/>
    <col min="10256" max="10256" width="14" customWidth="1"/>
    <col min="10257" max="10258" width="12.84375" customWidth="1"/>
    <col min="10264" max="10270" width="12.84375" customWidth="1"/>
    <col min="10495" max="10495" width="5.61328125" customWidth="1"/>
    <col min="10496" max="10496" width="13.921875" customWidth="1"/>
    <col min="10497" max="10497" width="8.15234375" customWidth="1"/>
    <col min="10498" max="10498" width="10" customWidth="1"/>
    <col min="10499" max="10499" width="12.53515625" bestFit="1" customWidth="1"/>
    <col min="10500" max="10500" width="10.84375" bestFit="1" customWidth="1"/>
    <col min="10501" max="10501" width="11" bestFit="1" customWidth="1"/>
    <col min="10502" max="10502" width="9.4609375" bestFit="1" customWidth="1"/>
    <col min="10503" max="10503" width="10.3828125" bestFit="1" customWidth="1"/>
    <col min="10504" max="10504" width="14" bestFit="1" customWidth="1"/>
    <col min="10505" max="10505" width="11" bestFit="1" customWidth="1"/>
    <col min="10506" max="10510" width="14.3828125" customWidth="1"/>
    <col min="10511" max="10511" width="11.53515625" customWidth="1"/>
    <col min="10512" max="10512" width="14" customWidth="1"/>
    <col min="10513" max="10514" width="12.84375" customWidth="1"/>
    <col min="10520" max="10526" width="12.84375" customWidth="1"/>
    <col min="10751" max="10751" width="5.61328125" customWidth="1"/>
    <col min="10752" max="10752" width="13.921875" customWidth="1"/>
    <col min="10753" max="10753" width="8.15234375" customWidth="1"/>
    <col min="10754" max="10754" width="10" customWidth="1"/>
    <col min="10755" max="10755" width="12.53515625" bestFit="1" customWidth="1"/>
    <col min="10756" max="10756" width="10.84375" bestFit="1" customWidth="1"/>
    <col min="10757" max="10757" width="11" bestFit="1" customWidth="1"/>
    <col min="10758" max="10758" width="9.4609375" bestFit="1" customWidth="1"/>
    <col min="10759" max="10759" width="10.3828125" bestFit="1" customWidth="1"/>
    <col min="10760" max="10760" width="14" bestFit="1" customWidth="1"/>
    <col min="10761" max="10761" width="11" bestFit="1" customWidth="1"/>
    <col min="10762" max="10766" width="14.3828125" customWidth="1"/>
    <col min="10767" max="10767" width="11.53515625" customWidth="1"/>
    <col min="10768" max="10768" width="14" customWidth="1"/>
    <col min="10769" max="10770" width="12.84375" customWidth="1"/>
    <col min="10776" max="10782" width="12.84375" customWidth="1"/>
    <col min="11007" max="11007" width="5.61328125" customWidth="1"/>
    <col min="11008" max="11008" width="13.921875" customWidth="1"/>
    <col min="11009" max="11009" width="8.15234375" customWidth="1"/>
    <col min="11010" max="11010" width="10" customWidth="1"/>
    <col min="11011" max="11011" width="12.53515625" bestFit="1" customWidth="1"/>
    <col min="11012" max="11012" width="10.84375" bestFit="1" customWidth="1"/>
    <col min="11013" max="11013" width="11" bestFit="1" customWidth="1"/>
    <col min="11014" max="11014" width="9.4609375" bestFit="1" customWidth="1"/>
    <col min="11015" max="11015" width="10.3828125" bestFit="1" customWidth="1"/>
    <col min="11016" max="11016" width="14" bestFit="1" customWidth="1"/>
    <col min="11017" max="11017" width="11" bestFit="1" customWidth="1"/>
    <col min="11018" max="11022" width="14.3828125" customWidth="1"/>
    <col min="11023" max="11023" width="11.53515625" customWidth="1"/>
    <col min="11024" max="11024" width="14" customWidth="1"/>
    <col min="11025" max="11026" width="12.84375" customWidth="1"/>
    <col min="11032" max="11038" width="12.84375" customWidth="1"/>
    <col min="11263" max="11263" width="5.61328125" customWidth="1"/>
    <col min="11264" max="11264" width="13.921875" customWidth="1"/>
    <col min="11265" max="11265" width="8.15234375" customWidth="1"/>
    <col min="11266" max="11266" width="10" customWidth="1"/>
    <col min="11267" max="11267" width="12.53515625" bestFit="1" customWidth="1"/>
    <col min="11268" max="11268" width="10.84375" bestFit="1" customWidth="1"/>
    <col min="11269" max="11269" width="11" bestFit="1" customWidth="1"/>
    <col min="11270" max="11270" width="9.4609375" bestFit="1" customWidth="1"/>
    <col min="11271" max="11271" width="10.3828125" bestFit="1" customWidth="1"/>
    <col min="11272" max="11272" width="14" bestFit="1" customWidth="1"/>
    <col min="11273" max="11273" width="11" bestFit="1" customWidth="1"/>
    <col min="11274" max="11278" width="14.3828125" customWidth="1"/>
    <col min="11279" max="11279" width="11.53515625" customWidth="1"/>
    <col min="11280" max="11280" width="14" customWidth="1"/>
    <col min="11281" max="11282" width="12.84375" customWidth="1"/>
    <col min="11288" max="11294" width="12.84375" customWidth="1"/>
    <col min="11519" max="11519" width="5.61328125" customWidth="1"/>
    <col min="11520" max="11520" width="13.921875" customWidth="1"/>
    <col min="11521" max="11521" width="8.15234375" customWidth="1"/>
    <col min="11522" max="11522" width="10" customWidth="1"/>
    <col min="11523" max="11523" width="12.53515625" bestFit="1" customWidth="1"/>
    <col min="11524" max="11524" width="10.84375" bestFit="1" customWidth="1"/>
    <col min="11525" max="11525" width="11" bestFit="1" customWidth="1"/>
    <col min="11526" max="11526" width="9.4609375" bestFit="1" customWidth="1"/>
    <col min="11527" max="11527" width="10.3828125" bestFit="1" customWidth="1"/>
    <col min="11528" max="11528" width="14" bestFit="1" customWidth="1"/>
    <col min="11529" max="11529" width="11" bestFit="1" customWidth="1"/>
    <col min="11530" max="11534" width="14.3828125" customWidth="1"/>
    <col min="11535" max="11535" width="11.53515625" customWidth="1"/>
    <col min="11536" max="11536" width="14" customWidth="1"/>
    <col min="11537" max="11538" width="12.84375" customWidth="1"/>
    <col min="11544" max="11550" width="12.84375" customWidth="1"/>
    <col min="11775" max="11775" width="5.61328125" customWidth="1"/>
    <col min="11776" max="11776" width="13.921875" customWidth="1"/>
    <col min="11777" max="11777" width="8.15234375" customWidth="1"/>
    <col min="11778" max="11778" width="10" customWidth="1"/>
    <col min="11779" max="11779" width="12.53515625" bestFit="1" customWidth="1"/>
    <col min="11780" max="11780" width="10.84375" bestFit="1" customWidth="1"/>
    <col min="11781" max="11781" width="11" bestFit="1" customWidth="1"/>
    <col min="11782" max="11782" width="9.4609375" bestFit="1" customWidth="1"/>
    <col min="11783" max="11783" width="10.3828125" bestFit="1" customWidth="1"/>
    <col min="11784" max="11784" width="14" bestFit="1" customWidth="1"/>
    <col min="11785" max="11785" width="11" bestFit="1" customWidth="1"/>
    <col min="11786" max="11790" width="14.3828125" customWidth="1"/>
    <col min="11791" max="11791" width="11.53515625" customWidth="1"/>
    <col min="11792" max="11792" width="14" customWidth="1"/>
    <col min="11793" max="11794" width="12.84375" customWidth="1"/>
    <col min="11800" max="11806" width="12.84375" customWidth="1"/>
    <col min="12031" max="12031" width="5.61328125" customWidth="1"/>
    <col min="12032" max="12032" width="13.921875" customWidth="1"/>
    <col min="12033" max="12033" width="8.15234375" customWidth="1"/>
    <col min="12034" max="12034" width="10" customWidth="1"/>
    <col min="12035" max="12035" width="12.53515625" bestFit="1" customWidth="1"/>
    <col min="12036" max="12036" width="10.84375" bestFit="1" customWidth="1"/>
    <col min="12037" max="12037" width="11" bestFit="1" customWidth="1"/>
    <col min="12038" max="12038" width="9.4609375" bestFit="1" customWidth="1"/>
    <col min="12039" max="12039" width="10.3828125" bestFit="1" customWidth="1"/>
    <col min="12040" max="12040" width="14" bestFit="1" customWidth="1"/>
    <col min="12041" max="12041" width="11" bestFit="1" customWidth="1"/>
    <col min="12042" max="12046" width="14.3828125" customWidth="1"/>
    <col min="12047" max="12047" width="11.53515625" customWidth="1"/>
    <col min="12048" max="12048" width="14" customWidth="1"/>
    <col min="12049" max="12050" width="12.84375" customWidth="1"/>
    <col min="12056" max="12062" width="12.84375" customWidth="1"/>
    <col min="12287" max="12287" width="5.61328125" customWidth="1"/>
    <col min="12288" max="12288" width="13.921875" customWidth="1"/>
    <col min="12289" max="12289" width="8.15234375" customWidth="1"/>
    <col min="12290" max="12290" width="10" customWidth="1"/>
    <col min="12291" max="12291" width="12.53515625" bestFit="1" customWidth="1"/>
    <col min="12292" max="12292" width="10.84375" bestFit="1" customWidth="1"/>
    <col min="12293" max="12293" width="11" bestFit="1" customWidth="1"/>
    <col min="12294" max="12294" width="9.4609375" bestFit="1" customWidth="1"/>
    <col min="12295" max="12295" width="10.3828125" bestFit="1" customWidth="1"/>
    <col min="12296" max="12296" width="14" bestFit="1" customWidth="1"/>
    <col min="12297" max="12297" width="11" bestFit="1" customWidth="1"/>
    <col min="12298" max="12302" width="14.3828125" customWidth="1"/>
    <col min="12303" max="12303" width="11.53515625" customWidth="1"/>
    <col min="12304" max="12304" width="14" customWidth="1"/>
    <col min="12305" max="12306" width="12.84375" customWidth="1"/>
    <col min="12312" max="12318" width="12.84375" customWidth="1"/>
    <col min="12543" max="12543" width="5.61328125" customWidth="1"/>
    <col min="12544" max="12544" width="13.921875" customWidth="1"/>
    <col min="12545" max="12545" width="8.15234375" customWidth="1"/>
    <col min="12546" max="12546" width="10" customWidth="1"/>
    <col min="12547" max="12547" width="12.53515625" bestFit="1" customWidth="1"/>
    <col min="12548" max="12548" width="10.84375" bestFit="1" customWidth="1"/>
    <col min="12549" max="12549" width="11" bestFit="1" customWidth="1"/>
    <col min="12550" max="12550" width="9.4609375" bestFit="1" customWidth="1"/>
    <col min="12551" max="12551" width="10.3828125" bestFit="1" customWidth="1"/>
    <col min="12552" max="12552" width="14" bestFit="1" customWidth="1"/>
    <col min="12553" max="12553" width="11" bestFit="1" customWidth="1"/>
    <col min="12554" max="12558" width="14.3828125" customWidth="1"/>
    <col min="12559" max="12559" width="11.53515625" customWidth="1"/>
    <col min="12560" max="12560" width="14" customWidth="1"/>
    <col min="12561" max="12562" width="12.84375" customWidth="1"/>
    <col min="12568" max="12574" width="12.84375" customWidth="1"/>
    <col min="12799" max="12799" width="5.61328125" customWidth="1"/>
    <col min="12800" max="12800" width="13.921875" customWidth="1"/>
    <col min="12801" max="12801" width="8.15234375" customWidth="1"/>
    <col min="12802" max="12802" width="10" customWidth="1"/>
    <col min="12803" max="12803" width="12.53515625" bestFit="1" customWidth="1"/>
    <col min="12804" max="12804" width="10.84375" bestFit="1" customWidth="1"/>
    <col min="12805" max="12805" width="11" bestFit="1" customWidth="1"/>
    <col min="12806" max="12806" width="9.4609375" bestFit="1" customWidth="1"/>
    <col min="12807" max="12807" width="10.3828125" bestFit="1" customWidth="1"/>
    <col min="12808" max="12808" width="14" bestFit="1" customWidth="1"/>
    <col min="12809" max="12809" width="11" bestFit="1" customWidth="1"/>
    <col min="12810" max="12814" width="14.3828125" customWidth="1"/>
    <col min="12815" max="12815" width="11.53515625" customWidth="1"/>
    <col min="12816" max="12816" width="14" customWidth="1"/>
    <col min="12817" max="12818" width="12.84375" customWidth="1"/>
    <col min="12824" max="12830" width="12.84375" customWidth="1"/>
    <col min="13055" max="13055" width="5.61328125" customWidth="1"/>
    <col min="13056" max="13056" width="13.921875" customWidth="1"/>
    <col min="13057" max="13057" width="8.15234375" customWidth="1"/>
    <col min="13058" max="13058" width="10" customWidth="1"/>
    <col min="13059" max="13059" width="12.53515625" bestFit="1" customWidth="1"/>
    <col min="13060" max="13060" width="10.84375" bestFit="1" customWidth="1"/>
    <col min="13061" max="13061" width="11" bestFit="1" customWidth="1"/>
    <col min="13062" max="13062" width="9.4609375" bestFit="1" customWidth="1"/>
    <col min="13063" max="13063" width="10.3828125" bestFit="1" customWidth="1"/>
    <col min="13064" max="13064" width="14" bestFit="1" customWidth="1"/>
    <col min="13065" max="13065" width="11" bestFit="1" customWidth="1"/>
    <col min="13066" max="13070" width="14.3828125" customWidth="1"/>
    <col min="13071" max="13071" width="11.53515625" customWidth="1"/>
    <col min="13072" max="13072" width="14" customWidth="1"/>
    <col min="13073" max="13074" width="12.84375" customWidth="1"/>
    <col min="13080" max="13086" width="12.84375" customWidth="1"/>
    <col min="13311" max="13311" width="5.61328125" customWidth="1"/>
    <col min="13312" max="13312" width="13.921875" customWidth="1"/>
    <col min="13313" max="13313" width="8.15234375" customWidth="1"/>
    <col min="13314" max="13314" width="10" customWidth="1"/>
    <col min="13315" max="13315" width="12.53515625" bestFit="1" customWidth="1"/>
    <col min="13316" max="13316" width="10.84375" bestFit="1" customWidth="1"/>
    <col min="13317" max="13317" width="11" bestFit="1" customWidth="1"/>
    <col min="13318" max="13318" width="9.4609375" bestFit="1" customWidth="1"/>
    <col min="13319" max="13319" width="10.3828125" bestFit="1" customWidth="1"/>
    <col min="13320" max="13320" width="14" bestFit="1" customWidth="1"/>
    <col min="13321" max="13321" width="11" bestFit="1" customWidth="1"/>
    <col min="13322" max="13326" width="14.3828125" customWidth="1"/>
    <col min="13327" max="13327" width="11.53515625" customWidth="1"/>
    <col min="13328" max="13328" width="14" customWidth="1"/>
    <col min="13329" max="13330" width="12.84375" customWidth="1"/>
    <col min="13336" max="13342" width="12.84375" customWidth="1"/>
    <col min="13567" max="13567" width="5.61328125" customWidth="1"/>
    <col min="13568" max="13568" width="13.921875" customWidth="1"/>
    <col min="13569" max="13569" width="8.15234375" customWidth="1"/>
    <col min="13570" max="13570" width="10" customWidth="1"/>
    <col min="13571" max="13571" width="12.53515625" bestFit="1" customWidth="1"/>
    <col min="13572" max="13572" width="10.84375" bestFit="1" customWidth="1"/>
    <col min="13573" max="13573" width="11" bestFit="1" customWidth="1"/>
    <col min="13574" max="13574" width="9.4609375" bestFit="1" customWidth="1"/>
    <col min="13575" max="13575" width="10.3828125" bestFit="1" customWidth="1"/>
    <col min="13576" max="13576" width="14" bestFit="1" customWidth="1"/>
    <col min="13577" max="13577" width="11" bestFit="1" customWidth="1"/>
    <col min="13578" max="13582" width="14.3828125" customWidth="1"/>
    <col min="13583" max="13583" width="11.53515625" customWidth="1"/>
    <col min="13584" max="13584" width="14" customWidth="1"/>
    <col min="13585" max="13586" width="12.84375" customWidth="1"/>
    <col min="13592" max="13598" width="12.84375" customWidth="1"/>
    <col min="13823" max="13823" width="5.61328125" customWidth="1"/>
    <col min="13824" max="13824" width="13.921875" customWidth="1"/>
    <col min="13825" max="13825" width="8.15234375" customWidth="1"/>
    <col min="13826" max="13826" width="10" customWidth="1"/>
    <col min="13827" max="13827" width="12.53515625" bestFit="1" customWidth="1"/>
    <col min="13828" max="13828" width="10.84375" bestFit="1" customWidth="1"/>
    <col min="13829" max="13829" width="11" bestFit="1" customWidth="1"/>
    <col min="13830" max="13830" width="9.4609375" bestFit="1" customWidth="1"/>
    <col min="13831" max="13831" width="10.3828125" bestFit="1" customWidth="1"/>
    <col min="13832" max="13832" width="14" bestFit="1" customWidth="1"/>
    <col min="13833" max="13833" width="11" bestFit="1" customWidth="1"/>
    <col min="13834" max="13838" width="14.3828125" customWidth="1"/>
    <col min="13839" max="13839" width="11.53515625" customWidth="1"/>
    <col min="13840" max="13840" width="14" customWidth="1"/>
    <col min="13841" max="13842" width="12.84375" customWidth="1"/>
    <col min="13848" max="13854" width="12.84375" customWidth="1"/>
    <col min="14079" max="14079" width="5.61328125" customWidth="1"/>
    <col min="14080" max="14080" width="13.921875" customWidth="1"/>
    <col min="14081" max="14081" width="8.15234375" customWidth="1"/>
    <col min="14082" max="14082" width="10" customWidth="1"/>
    <col min="14083" max="14083" width="12.53515625" bestFit="1" customWidth="1"/>
    <col min="14084" max="14084" width="10.84375" bestFit="1" customWidth="1"/>
    <col min="14085" max="14085" width="11" bestFit="1" customWidth="1"/>
    <col min="14086" max="14086" width="9.4609375" bestFit="1" customWidth="1"/>
    <col min="14087" max="14087" width="10.3828125" bestFit="1" customWidth="1"/>
    <col min="14088" max="14088" width="14" bestFit="1" customWidth="1"/>
    <col min="14089" max="14089" width="11" bestFit="1" customWidth="1"/>
    <col min="14090" max="14094" width="14.3828125" customWidth="1"/>
    <col min="14095" max="14095" width="11.53515625" customWidth="1"/>
    <col min="14096" max="14096" width="14" customWidth="1"/>
    <col min="14097" max="14098" width="12.84375" customWidth="1"/>
    <col min="14104" max="14110" width="12.84375" customWidth="1"/>
    <col min="14335" max="14335" width="5.61328125" customWidth="1"/>
    <col min="14336" max="14336" width="13.921875" customWidth="1"/>
    <col min="14337" max="14337" width="8.15234375" customWidth="1"/>
    <col min="14338" max="14338" width="10" customWidth="1"/>
    <col min="14339" max="14339" width="12.53515625" bestFit="1" customWidth="1"/>
    <col min="14340" max="14340" width="10.84375" bestFit="1" customWidth="1"/>
    <col min="14341" max="14341" width="11" bestFit="1" customWidth="1"/>
    <col min="14342" max="14342" width="9.4609375" bestFit="1" customWidth="1"/>
    <col min="14343" max="14343" width="10.3828125" bestFit="1" customWidth="1"/>
    <col min="14344" max="14344" width="14" bestFit="1" customWidth="1"/>
    <col min="14345" max="14345" width="11" bestFit="1" customWidth="1"/>
    <col min="14346" max="14350" width="14.3828125" customWidth="1"/>
    <col min="14351" max="14351" width="11.53515625" customWidth="1"/>
    <col min="14352" max="14352" width="14" customWidth="1"/>
    <col min="14353" max="14354" width="12.84375" customWidth="1"/>
    <col min="14360" max="14366" width="12.84375" customWidth="1"/>
    <col min="14591" max="14591" width="5.61328125" customWidth="1"/>
    <col min="14592" max="14592" width="13.921875" customWidth="1"/>
    <col min="14593" max="14593" width="8.15234375" customWidth="1"/>
    <col min="14594" max="14594" width="10" customWidth="1"/>
    <col min="14595" max="14595" width="12.53515625" bestFit="1" customWidth="1"/>
    <col min="14596" max="14596" width="10.84375" bestFit="1" customWidth="1"/>
    <col min="14597" max="14597" width="11" bestFit="1" customWidth="1"/>
    <col min="14598" max="14598" width="9.4609375" bestFit="1" customWidth="1"/>
    <col min="14599" max="14599" width="10.3828125" bestFit="1" customWidth="1"/>
    <col min="14600" max="14600" width="14" bestFit="1" customWidth="1"/>
    <col min="14601" max="14601" width="11" bestFit="1" customWidth="1"/>
    <col min="14602" max="14606" width="14.3828125" customWidth="1"/>
    <col min="14607" max="14607" width="11.53515625" customWidth="1"/>
    <col min="14608" max="14608" width="14" customWidth="1"/>
    <col min="14609" max="14610" width="12.84375" customWidth="1"/>
    <col min="14616" max="14622" width="12.84375" customWidth="1"/>
    <col min="14847" max="14847" width="5.61328125" customWidth="1"/>
    <col min="14848" max="14848" width="13.921875" customWidth="1"/>
    <col min="14849" max="14849" width="8.15234375" customWidth="1"/>
    <col min="14850" max="14850" width="10" customWidth="1"/>
    <col min="14851" max="14851" width="12.53515625" bestFit="1" customWidth="1"/>
    <col min="14852" max="14852" width="10.84375" bestFit="1" customWidth="1"/>
    <col min="14853" max="14853" width="11" bestFit="1" customWidth="1"/>
    <col min="14854" max="14854" width="9.4609375" bestFit="1" customWidth="1"/>
    <col min="14855" max="14855" width="10.3828125" bestFit="1" customWidth="1"/>
    <col min="14856" max="14856" width="14" bestFit="1" customWidth="1"/>
    <col min="14857" max="14857" width="11" bestFit="1" customWidth="1"/>
    <col min="14858" max="14862" width="14.3828125" customWidth="1"/>
    <col min="14863" max="14863" width="11.53515625" customWidth="1"/>
    <col min="14864" max="14864" width="14" customWidth="1"/>
    <col min="14865" max="14866" width="12.84375" customWidth="1"/>
    <col min="14872" max="14878" width="12.84375" customWidth="1"/>
    <col min="15103" max="15103" width="5.61328125" customWidth="1"/>
    <col min="15104" max="15104" width="13.921875" customWidth="1"/>
    <col min="15105" max="15105" width="8.15234375" customWidth="1"/>
    <col min="15106" max="15106" width="10" customWidth="1"/>
    <col min="15107" max="15107" width="12.53515625" bestFit="1" customWidth="1"/>
    <col min="15108" max="15108" width="10.84375" bestFit="1" customWidth="1"/>
    <col min="15109" max="15109" width="11" bestFit="1" customWidth="1"/>
    <col min="15110" max="15110" width="9.4609375" bestFit="1" customWidth="1"/>
    <col min="15111" max="15111" width="10.3828125" bestFit="1" customWidth="1"/>
    <col min="15112" max="15112" width="14" bestFit="1" customWidth="1"/>
    <col min="15113" max="15113" width="11" bestFit="1" customWidth="1"/>
    <col min="15114" max="15118" width="14.3828125" customWidth="1"/>
    <col min="15119" max="15119" width="11.53515625" customWidth="1"/>
    <col min="15120" max="15120" width="14" customWidth="1"/>
    <col min="15121" max="15122" width="12.84375" customWidth="1"/>
    <col min="15128" max="15134" width="12.84375" customWidth="1"/>
    <col min="15359" max="15359" width="5.61328125" customWidth="1"/>
    <col min="15360" max="15360" width="13.921875" customWidth="1"/>
    <col min="15361" max="15361" width="8.15234375" customWidth="1"/>
    <col min="15362" max="15362" width="10" customWidth="1"/>
    <col min="15363" max="15363" width="12.53515625" bestFit="1" customWidth="1"/>
    <col min="15364" max="15364" width="10.84375" bestFit="1" customWidth="1"/>
    <col min="15365" max="15365" width="11" bestFit="1" customWidth="1"/>
    <col min="15366" max="15366" width="9.4609375" bestFit="1" customWidth="1"/>
    <col min="15367" max="15367" width="10.3828125" bestFit="1" customWidth="1"/>
    <col min="15368" max="15368" width="14" bestFit="1" customWidth="1"/>
    <col min="15369" max="15369" width="11" bestFit="1" customWidth="1"/>
    <col min="15370" max="15374" width="14.3828125" customWidth="1"/>
    <col min="15375" max="15375" width="11.53515625" customWidth="1"/>
    <col min="15376" max="15376" width="14" customWidth="1"/>
    <col min="15377" max="15378" width="12.84375" customWidth="1"/>
    <col min="15384" max="15390" width="12.84375" customWidth="1"/>
    <col min="15615" max="15615" width="5.61328125" customWidth="1"/>
    <col min="15616" max="15616" width="13.921875" customWidth="1"/>
    <col min="15617" max="15617" width="8.15234375" customWidth="1"/>
    <col min="15618" max="15618" width="10" customWidth="1"/>
    <col min="15619" max="15619" width="12.53515625" bestFit="1" customWidth="1"/>
    <col min="15620" max="15620" width="10.84375" bestFit="1" customWidth="1"/>
    <col min="15621" max="15621" width="11" bestFit="1" customWidth="1"/>
    <col min="15622" max="15622" width="9.4609375" bestFit="1" customWidth="1"/>
    <col min="15623" max="15623" width="10.3828125" bestFit="1" customWidth="1"/>
    <col min="15624" max="15624" width="14" bestFit="1" customWidth="1"/>
    <col min="15625" max="15625" width="11" bestFit="1" customWidth="1"/>
    <col min="15626" max="15630" width="14.3828125" customWidth="1"/>
    <col min="15631" max="15631" width="11.53515625" customWidth="1"/>
    <col min="15632" max="15632" width="14" customWidth="1"/>
    <col min="15633" max="15634" width="12.84375" customWidth="1"/>
    <col min="15640" max="15646" width="12.84375" customWidth="1"/>
    <col min="15871" max="15871" width="5.61328125" customWidth="1"/>
    <col min="15872" max="15872" width="13.921875" customWidth="1"/>
    <col min="15873" max="15873" width="8.15234375" customWidth="1"/>
    <col min="15874" max="15874" width="10" customWidth="1"/>
    <col min="15875" max="15875" width="12.53515625" bestFit="1" customWidth="1"/>
    <col min="15876" max="15876" width="10.84375" bestFit="1" customWidth="1"/>
    <col min="15877" max="15877" width="11" bestFit="1" customWidth="1"/>
    <col min="15878" max="15878" width="9.4609375" bestFit="1" customWidth="1"/>
    <col min="15879" max="15879" width="10.3828125" bestFit="1" customWidth="1"/>
    <col min="15880" max="15880" width="14" bestFit="1" customWidth="1"/>
    <col min="15881" max="15881" width="11" bestFit="1" customWidth="1"/>
    <col min="15882" max="15886" width="14.3828125" customWidth="1"/>
    <col min="15887" max="15887" width="11.53515625" customWidth="1"/>
    <col min="15888" max="15888" width="14" customWidth="1"/>
    <col min="15889" max="15890" width="12.84375" customWidth="1"/>
    <col min="15896" max="15902" width="12.84375" customWidth="1"/>
    <col min="16127" max="16127" width="5.61328125" customWidth="1"/>
    <col min="16128" max="16128" width="13.921875" customWidth="1"/>
    <col min="16129" max="16129" width="8.15234375" customWidth="1"/>
    <col min="16130" max="16130" width="10" customWidth="1"/>
    <col min="16131" max="16131" width="12.53515625" bestFit="1" customWidth="1"/>
    <col min="16132" max="16132" width="10.84375" bestFit="1" customWidth="1"/>
    <col min="16133" max="16133" width="11" bestFit="1" customWidth="1"/>
    <col min="16134" max="16134" width="9.4609375" bestFit="1" customWidth="1"/>
    <col min="16135" max="16135" width="10.3828125" bestFit="1" customWidth="1"/>
    <col min="16136" max="16136" width="14" bestFit="1" customWidth="1"/>
    <col min="16137" max="16137" width="11" bestFit="1" customWidth="1"/>
    <col min="16138" max="16142" width="14.3828125" customWidth="1"/>
    <col min="16143" max="16143" width="11.53515625" customWidth="1"/>
    <col min="16144" max="16144" width="14" customWidth="1"/>
    <col min="16145" max="16146" width="12.84375" customWidth="1"/>
    <col min="16152" max="16158" width="12.84375" customWidth="1"/>
    <col min="16159" max="16384" width="12.61328125" style="47"/>
  </cols>
  <sheetData>
    <row r="1" spans="1:16158" x14ac:dyDescent="0.35">
      <c r="A1" s="227" t="s">
        <v>58</v>
      </c>
      <c r="B1" s="228"/>
      <c r="C1" s="228"/>
      <c r="D1" s="228"/>
      <c r="E1" s="228"/>
      <c r="F1" s="228"/>
      <c r="G1" s="228"/>
      <c r="H1" s="228"/>
      <c r="I1" s="228"/>
      <c r="J1" s="228"/>
      <c r="K1" s="229"/>
      <c r="L1" s="228"/>
      <c r="M1" s="228"/>
      <c r="N1" s="228"/>
      <c r="O1" s="228"/>
      <c r="P1" s="206"/>
    </row>
    <row r="2" spans="1:16158" s="49" customFormat="1" x14ac:dyDescent="0.35">
      <c r="A2" s="227" t="s">
        <v>76</v>
      </c>
      <c r="B2" s="50"/>
      <c r="C2" s="50"/>
      <c r="D2" s="50"/>
      <c r="E2" s="50"/>
      <c r="F2" s="50"/>
      <c r="G2" s="50"/>
      <c r="H2" s="50"/>
      <c r="I2" s="50"/>
      <c r="J2" s="50"/>
      <c r="K2" s="230"/>
      <c r="L2" s="50"/>
      <c r="M2" s="50"/>
      <c r="N2" s="50"/>
      <c r="O2" s="50"/>
      <c r="P2" s="206"/>
    </row>
    <row r="3" spans="1:16158" s="49" customFormat="1" x14ac:dyDescent="0.35">
      <c r="A3" s="50" t="s">
        <v>77</v>
      </c>
      <c r="B3" s="50"/>
      <c r="C3" s="50"/>
      <c r="D3" s="50"/>
      <c r="E3" s="50"/>
      <c r="F3" s="50"/>
      <c r="G3" s="50"/>
      <c r="H3" s="50"/>
      <c r="I3" s="50"/>
      <c r="J3" s="50"/>
      <c r="K3" s="230"/>
      <c r="L3" s="50"/>
      <c r="M3" s="50"/>
      <c r="N3" s="50"/>
      <c r="O3" s="50"/>
      <c r="P3" s="206"/>
    </row>
    <row r="4" spans="1:16158" x14ac:dyDescent="0.35">
      <c r="A4" s="50" t="s">
        <v>223</v>
      </c>
      <c r="B4" s="231"/>
      <c r="C4" s="231"/>
      <c r="D4" s="231"/>
      <c r="E4" s="231"/>
      <c r="F4" s="231"/>
      <c r="G4" s="231"/>
      <c r="H4" s="231"/>
      <c r="I4" s="231"/>
      <c r="J4" s="231"/>
      <c r="K4" s="232"/>
      <c r="L4" s="231"/>
      <c r="M4" s="231"/>
      <c r="N4" s="231"/>
      <c r="O4" s="231"/>
      <c r="P4" s="87" t="s">
        <v>284</v>
      </c>
    </row>
    <row r="5" spans="1:16158" ht="20.399999999999999" customHeight="1" x14ac:dyDescent="0.35">
      <c r="A5" s="49"/>
      <c r="D5" s="55"/>
      <c r="E5" s="55"/>
      <c r="F5" s="55"/>
      <c r="G5" s="55"/>
      <c r="H5" s="55"/>
      <c r="P5" s="206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  <c r="RN5" s="47"/>
      <c r="RO5" s="47"/>
      <c r="RP5" s="47"/>
      <c r="RQ5" s="47"/>
      <c r="RR5" s="47"/>
      <c r="RS5" s="47"/>
      <c r="RT5" s="47"/>
      <c r="RU5" s="47"/>
      <c r="RV5" s="47"/>
      <c r="RW5" s="47"/>
      <c r="RX5" s="47"/>
      <c r="RY5" s="47"/>
      <c r="RZ5" s="47"/>
      <c r="SA5" s="47"/>
      <c r="SB5" s="47"/>
      <c r="SC5" s="47"/>
      <c r="SD5" s="47"/>
      <c r="SE5" s="47"/>
      <c r="SF5" s="47"/>
      <c r="SG5" s="47"/>
      <c r="SH5" s="47"/>
      <c r="SI5" s="47"/>
      <c r="SJ5" s="47"/>
      <c r="SK5" s="47"/>
      <c r="SL5" s="47"/>
      <c r="SM5" s="47"/>
      <c r="SN5" s="47"/>
      <c r="SO5" s="47"/>
      <c r="SP5" s="47"/>
      <c r="SQ5" s="47"/>
      <c r="SR5" s="47"/>
      <c r="SS5" s="47"/>
      <c r="ST5" s="47"/>
      <c r="SU5" s="47"/>
      <c r="SV5" s="47"/>
      <c r="SW5" s="47"/>
      <c r="SX5" s="47"/>
      <c r="SY5" s="47"/>
      <c r="SZ5" s="47"/>
      <c r="TA5" s="47"/>
      <c r="TB5" s="47"/>
      <c r="TC5" s="47"/>
      <c r="TD5" s="47"/>
      <c r="TE5" s="47"/>
      <c r="TF5" s="47"/>
      <c r="TG5" s="47"/>
      <c r="TH5" s="47"/>
      <c r="TI5" s="47"/>
      <c r="TJ5" s="47"/>
      <c r="TK5" s="47"/>
      <c r="TL5" s="47"/>
      <c r="TM5" s="47"/>
      <c r="TN5" s="47"/>
      <c r="TO5" s="47"/>
      <c r="TP5" s="47"/>
      <c r="TQ5" s="47"/>
      <c r="TR5" s="47"/>
      <c r="TS5" s="47"/>
      <c r="TT5" s="47"/>
      <c r="TU5" s="47"/>
      <c r="TV5" s="47"/>
      <c r="TW5" s="47"/>
      <c r="TX5" s="47"/>
      <c r="TY5" s="47"/>
      <c r="TZ5" s="47"/>
      <c r="UA5" s="47"/>
      <c r="UB5" s="47"/>
      <c r="UC5" s="47"/>
      <c r="UD5" s="47"/>
      <c r="UE5" s="47"/>
      <c r="UF5" s="47"/>
      <c r="UG5" s="47"/>
      <c r="UH5" s="47"/>
      <c r="UI5" s="47"/>
      <c r="UJ5" s="47"/>
      <c r="UK5" s="47"/>
      <c r="UL5" s="47"/>
      <c r="UM5" s="47"/>
      <c r="UN5" s="47"/>
      <c r="UO5" s="47"/>
      <c r="UP5" s="47"/>
      <c r="UQ5" s="47"/>
      <c r="UR5" s="47"/>
      <c r="US5" s="47"/>
      <c r="UT5" s="47"/>
      <c r="UU5" s="47"/>
      <c r="UV5" s="47"/>
      <c r="UW5" s="47"/>
      <c r="UX5" s="47"/>
      <c r="UY5" s="47"/>
      <c r="UZ5" s="47"/>
      <c r="VA5" s="47"/>
      <c r="VB5" s="47"/>
      <c r="VC5" s="47"/>
      <c r="VD5" s="47"/>
      <c r="VE5" s="47"/>
      <c r="VF5" s="47"/>
      <c r="VG5" s="47"/>
      <c r="VH5" s="47"/>
      <c r="VI5" s="47"/>
      <c r="VJ5" s="47"/>
      <c r="VK5" s="47"/>
      <c r="VL5" s="47"/>
      <c r="VM5" s="47"/>
      <c r="VN5" s="47"/>
      <c r="VO5" s="47"/>
      <c r="VP5" s="47"/>
      <c r="VQ5" s="47"/>
      <c r="VR5" s="47"/>
      <c r="VS5" s="47"/>
      <c r="VT5" s="47"/>
      <c r="VU5" s="47"/>
      <c r="VV5" s="47"/>
      <c r="VW5" s="47"/>
      <c r="VX5" s="47"/>
      <c r="VY5" s="47"/>
      <c r="VZ5" s="47"/>
      <c r="WA5" s="47"/>
      <c r="WB5" s="47"/>
      <c r="WC5" s="47"/>
      <c r="WD5" s="47"/>
      <c r="WE5" s="47"/>
      <c r="WF5" s="47"/>
      <c r="WG5" s="47"/>
      <c r="WH5" s="47"/>
      <c r="WI5" s="47"/>
      <c r="WJ5" s="47"/>
      <c r="WK5" s="47"/>
      <c r="WL5" s="47"/>
      <c r="WM5" s="47"/>
      <c r="WN5" s="47"/>
      <c r="WO5" s="47"/>
      <c r="WP5" s="47"/>
      <c r="WQ5" s="47"/>
      <c r="WR5" s="47"/>
      <c r="WS5" s="47"/>
      <c r="WT5" s="47"/>
      <c r="WU5" s="47"/>
      <c r="WV5" s="47"/>
      <c r="WW5" s="47"/>
      <c r="WX5" s="47"/>
      <c r="WY5" s="47"/>
      <c r="WZ5" s="47"/>
      <c r="XA5" s="47"/>
      <c r="XB5" s="47"/>
      <c r="XC5" s="47"/>
      <c r="XD5" s="47"/>
      <c r="XE5" s="47"/>
      <c r="XF5" s="47"/>
      <c r="XG5" s="47"/>
      <c r="XH5" s="47"/>
      <c r="XI5" s="47"/>
      <c r="XJ5" s="47"/>
      <c r="XK5" s="47"/>
      <c r="XL5" s="47"/>
      <c r="XM5" s="47"/>
      <c r="XN5" s="47"/>
      <c r="XO5" s="47"/>
      <c r="XP5" s="47"/>
      <c r="XQ5" s="47"/>
      <c r="XR5" s="47"/>
      <c r="XS5" s="47"/>
      <c r="XT5" s="47"/>
      <c r="XU5" s="47"/>
      <c r="XV5" s="47"/>
      <c r="XW5" s="47"/>
      <c r="XX5" s="47"/>
      <c r="XY5" s="47"/>
      <c r="XZ5" s="47"/>
      <c r="YA5" s="47"/>
      <c r="YB5" s="47"/>
      <c r="YC5" s="47"/>
      <c r="YD5" s="47"/>
      <c r="YE5" s="47"/>
      <c r="YF5" s="47"/>
      <c r="YG5" s="47"/>
      <c r="YH5" s="47"/>
      <c r="YI5" s="47"/>
      <c r="YJ5" s="47"/>
      <c r="YK5" s="47"/>
      <c r="YL5" s="47"/>
      <c r="YM5" s="47"/>
      <c r="YN5" s="47"/>
      <c r="YO5" s="47"/>
      <c r="YP5" s="47"/>
      <c r="YQ5" s="47"/>
      <c r="YR5" s="47"/>
      <c r="YS5" s="47"/>
      <c r="YT5" s="47"/>
      <c r="YU5" s="47"/>
      <c r="YV5" s="47"/>
      <c r="YW5" s="47"/>
      <c r="YX5" s="47"/>
      <c r="YY5" s="47"/>
      <c r="YZ5" s="47"/>
      <c r="ZA5" s="47"/>
      <c r="ZB5" s="47"/>
      <c r="ZC5" s="47"/>
      <c r="ZD5" s="47"/>
      <c r="ZE5" s="47"/>
      <c r="ZF5" s="47"/>
      <c r="ZG5" s="47"/>
      <c r="ZH5" s="47"/>
      <c r="ZI5" s="47"/>
      <c r="ZJ5" s="47"/>
      <c r="ZK5" s="47"/>
      <c r="ZL5" s="47"/>
      <c r="ZM5" s="47"/>
      <c r="ZN5" s="47"/>
      <c r="ZO5" s="47"/>
      <c r="ZP5" s="47"/>
      <c r="ZQ5" s="47"/>
      <c r="ZR5" s="47"/>
      <c r="ZS5" s="47"/>
      <c r="ZT5" s="47"/>
      <c r="ZU5" s="47"/>
      <c r="ZV5" s="47"/>
      <c r="ZW5" s="47"/>
      <c r="ZX5" s="47"/>
      <c r="ZY5" s="47"/>
      <c r="ZZ5" s="47"/>
      <c r="AAA5" s="47"/>
      <c r="AAB5" s="47"/>
      <c r="AAC5" s="47"/>
      <c r="AAD5" s="47"/>
      <c r="AAE5" s="47"/>
      <c r="AAF5" s="47"/>
      <c r="AAG5" s="47"/>
      <c r="AAH5" s="47"/>
      <c r="AAI5" s="47"/>
      <c r="AAJ5" s="47"/>
      <c r="AAK5" s="47"/>
      <c r="AAL5" s="47"/>
      <c r="AAM5" s="47"/>
      <c r="AAN5" s="47"/>
      <c r="AAO5" s="47"/>
      <c r="AAP5" s="47"/>
      <c r="AAQ5" s="47"/>
      <c r="AAR5" s="47"/>
      <c r="AAS5" s="47"/>
      <c r="AAT5" s="47"/>
      <c r="AAU5" s="47"/>
      <c r="AAV5" s="47"/>
      <c r="AAW5" s="47"/>
      <c r="AAX5" s="47"/>
      <c r="AAY5" s="47"/>
      <c r="AAZ5" s="47"/>
      <c r="ABA5" s="47"/>
      <c r="ABB5" s="47"/>
      <c r="ABC5" s="47"/>
      <c r="ABD5" s="47"/>
      <c r="ABE5" s="47"/>
      <c r="ABF5" s="47"/>
      <c r="ABG5" s="47"/>
      <c r="ABH5" s="47"/>
      <c r="ABI5" s="47"/>
      <c r="ABJ5" s="47"/>
      <c r="ABK5" s="47"/>
      <c r="ABL5" s="47"/>
      <c r="ABM5" s="47"/>
      <c r="ABN5" s="47"/>
      <c r="ABO5" s="47"/>
      <c r="ABP5" s="47"/>
      <c r="ABQ5" s="47"/>
      <c r="ABR5" s="47"/>
      <c r="ABS5" s="47"/>
      <c r="ABT5" s="47"/>
      <c r="ABU5" s="47"/>
      <c r="ABV5" s="47"/>
      <c r="ABW5" s="47"/>
      <c r="ABX5" s="47"/>
      <c r="ABY5" s="47"/>
      <c r="ABZ5" s="47"/>
      <c r="ACA5" s="47"/>
      <c r="ACB5" s="47"/>
      <c r="ACC5" s="47"/>
      <c r="ACD5" s="47"/>
      <c r="ACE5" s="47"/>
      <c r="ACF5" s="47"/>
      <c r="ACG5" s="47"/>
      <c r="ACH5" s="47"/>
      <c r="ACI5" s="47"/>
      <c r="ACJ5" s="47"/>
      <c r="ACK5" s="47"/>
      <c r="ACL5" s="47"/>
      <c r="ACM5" s="47"/>
      <c r="ACN5" s="47"/>
      <c r="ACO5" s="47"/>
      <c r="ACP5" s="47"/>
      <c r="ACQ5" s="47"/>
      <c r="ACR5" s="47"/>
      <c r="ACS5" s="47"/>
      <c r="ACT5" s="47"/>
      <c r="ACU5" s="47"/>
      <c r="ACV5" s="47"/>
      <c r="ACW5" s="47"/>
      <c r="ACX5" s="47"/>
      <c r="ACY5" s="47"/>
      <c r="ACZ5" s="47"/>
      <c r="ADA5" s="47"/>
      <c r="ADB5" s="47"/>
      <c r="ADC5" s="47"/>
      <c r="ADD5" s="47"/>
      <c r="ADE5" s="47"/>
      <c r="ADF5" s="47"/>
      <c r="ADG5" s="47"/>
      <c r="ADH5" s="47"/>
      <c r="ADI5" s="47"/>
      <c r="ADJ5" s="47"/>
      <c r="ADK5" s="47"/>
      <c r="ADL5" s="47"/>
      <c r="ADM5" s="47"/>
      <c r="ADN5" s="47"/>
      <c r="ADO5" s="47"/>
      <c r="ADP5" s="47"/>
      <c r="ADQ5" s="47"/>
      <c r="ADR5" s="47"/>
      <c r="ADS5" s="47"/>
      <c r="ADT5" s="47"/>
      <c r="ADU5" s="47"/>
      <c r="ADV5" s="47"/>
      <c r="ADW5" s="47"/>
      <c r="ADX5" s="47"/>
      <c r="ADY5" s="47"/>
      <c r="ADZ5" s="47"/>
      <c r="AEA5" s="47"/>
      <c r="AEB5" s="47"/>
      <c r="AEC5" s="47"/>
      <c r="AED5" s="47"/>
      <c r="AEE5" s="47"/>
      <c r="AEF5" s="47"/>
      <c r="AEG5" s="47"/>
      <c r="AEH5" s="47"/>
      <c r="AEI5" s="47"/>
      <c r="AEJ5" s="47"/>
      <c r="AEK5" s="47"/>
      <c r="AEL5" s="47"/>
      <c r="AEM5" s="47"/>
      <c r="AEN5" s="47"/>
      <c r="AEO5" s="47"/>
      <c r="AEP5" s="47"/>
      <c r="AEQ5" s="47"/>
      <c r="AER5" s="47"/>
      <c r="AES5" s="47"/>
      <c r="AET5" s="47"/>
      <c r="AEU5" s="47"/>
      <c r="AEV5" s="47"/>
      <c r="AEW5" s="47"/>
      <c r="AEX5" s="47"/>
      <c r="AEY5" s="47"/>
      <c r="AEZ5" s="47"/>
      <c r="AFA5" s="47"/>
      <c r="AFB5" s="47"/>
      <c r="AFC5" s="47"/>
      <c r="AFD5" s="47"/>
      <c r="AFE5" s="47"/>
      <c r="AFF5" s="47"/>
      <c r="AFG5" s="47"/>
      <c r="AFH5" s="47"/>
      <c r="AFI5" s="47"/>
      <c r="AFJ5" s="47"/>
      <c r="AFK5" s="47"/>
      <c r="AFL5" s="47"/>
      <c r="AFM5" s="47"/>
      <c r="AFN5" s="47"/>
      <c r="AFO5" s="47"/>
      <c r="AFP5" s="47"/>
      <c r="AFQ5" s="47"/>
      <c r="AFR5" s="47"/>
      <c r="AFS5" s="47"/>
      <c r="AFT5" s="47"/>
      <c r="AFU5" s="47"/>
      <c r="AFV5" s="47"/>
      <c r="AFW5" s="47"/>
      <c r="AFX5" s="47"/>
      <c r="AFY5" s="47"/>
      <c r="AFZ5" s="47"/>
      <c r="AGA5" s="47"/>
      <c r="AGB5" s="47"/>
      <c r="AGC5" s="47"/>
      <c r="AGD5" s="47"/>
      <c r="AGE5" s="47"/>
      <c r="AGF5" s="47"/>
      <c r="AGG5" s="47"/>
      <c r="AGH5" s="47"/>
      <c r="AGI5" s="47"/>
      <c r="AGJ5" s="47"/>
      <c r="AGK5" s="47"/>
      <c r="AGL5" s="47"/>
      <c r="AGM5" s="47"/>
      <c r="AGN5" s="47"/>
      <c r="AGO5" s="47"/>
      <c r="AGP5" s="47"/>
      <c r="AGQ5" s="47"/>
      <c r="AGR5" s="47"/>
      <c r="AGS5" s="47"/>
      <c r="AGT5" s="47"/>
      <c r="AGU5" s="47"/>
      <c r="AGV5" s="47"/>
      <c r="AGW5" s="47"/>
      <c r="AGX5" s="47"/>
      <c r="AGY5" s="47"/>
      <c r="AGZ5" s="47"/>
      <c r="AHA5" s="47"/>
      <c r="AHB5" s="47"/>
      <c r="AHC5" s="47"/>
      <c r="AHD5" s="47"/>
      <c r="AHE5" s="47"/>
      <c r="AHF5" s="47"/>
      <c r="AHG5" s="47"/>
      <c r="AHH5" s="47"/>
      <c r="AHI5" s="47"/>
      <c r="AHJ5" s="47"/>
      <c r="AHK5" s="47"/>
      <c r="AHL5" s="47"/>
      <c r="AHM5" s="47"/>
      <c r="AHN5" s="47"/>
      <c r="AHO5" s="47"/>
      <c r="AHP5" s="47"/>
      <c r="AHQ5" s="47"/>
      <c r="AHR5" s="47"/>
      <c r="AHS5" s="47"/>
      <c r="AHT5" s="47"/>
      <c r="AHU5" s="47"/>
      <c r="AHV5" s="47"/>
      <c r="AHW5" s="47"/>
      <c r="AHX5" s="47"/>
      <c r="AHY5" s="47"/>
      <c r="AHZ5" s="47"/>
      <c r="AIA5" s="47"/>
      <c r="AIB5" s="47"/>
      <c r="AIC5" s="47"/>
      <c r="AID5" s="47"/>
      <c r="AIE5" s="47"/>
      <c r="AIF5" s="47"/>
      <c r="AIG5" s="47"/>
      <c r="AIH5" s="47"/>
      <c r="AII5" s="47"/>
      <c r="AIJ5" s="47"/>
      <c r="AIK5" s="47"/>
      <c r="AIL5" s="47"/>
      <c r="AIM5" s="47"/>
      <c r="AIN5" s="47"/>
      <c r="AIO5" s="47"/>
      <c r="AIP5" s="47"/>
      <c r="AIQ5" s="47"/>
      <c r="AIR5" s="47"/>
      <c r="AIS5" s="47"/>
      <c r="AIT5" s="47"/>
      <c r="AIU5" s="47"/>
      <c r="AIV5" s="47"/>
      <c r="AIW5" s="47"/>
      <c r="AIX5" s="47"/>
      <c r="AIY5" s="47"/>
      <c r="AIZ5" s="47"/>
      <c r="AJA5" s="47"/>
      <c r="AJB5" s="47"/>
      <c r="AJC5" s="47"/>
      <c r="AJD5" s="47"/>
      <c r="AJE5" s="47"/>
      <c r="AJF5" s="47"/>
      <c r="AJG5" s="47"/>
      <c r="AJH5" s="47"/>
      <c r="AJI5" s="47"/>
      <c r="AJJ5" s="47"/>
      <c r="AJK5" s="47"/>
      <c r="AJL5" s="47"/>
      <c r="AJM5" s="47"/>
      <c r="AJN5" s="47"/>
      <c r="AJO5" s="47"/>
      <c r="AJP5" s="47"/>
      <c r="AJQ5" s="47"/>
      <c r="AJR5" s="47"/>
      <c r="AJS5" s="47"/>
      <c r="AJT5" s="47"/>
      <c r="AJU5" s="47"/>
      <c r="AJV5" s="47"/>
      <c r="AJW5" s="47"/>
      <c r="AJX5" s="47"/>
      <c r="AJY5" s="47"/>
      <c r="AJZ5" s="47"/>
      <c r="AKA5" s="47"/>
      <c r="AKB5" s="47"/>
      <c r="AKC5" s="47"/>
      <c r="AKD5" s="47"/>
      <c r="AKE5" s="47"/>
      <c r="AKF5" s="47"/>
      <c r="AKG5" s="47"/>
      <c r="AKH5" s="47"/>
      <c r="AKI5" s="47"/>
      <c r="AKJ5" s="47"/>
      <c r="AKK5" s="47"/>
      <c r="AKL5" s="47"/>
      <c r="AKM5" s="47"/>
      <c r="AKN5" s="47"/>
      <c r="AKO5" s="47"/>
      <c r="AKP5" s="47"/>
      <c r="AKQ5" s="47"/>
      <c r="AKR5" s="47"/>
      <c r="AKS5" s="47"/>
      <c r="AKT5" s="47"/>
      <c r="AKU5" s="47"/>
      <c r="AKV5" s="47"/>
      <c r="AKW5" s="47"/>
      <c r="AKX5" s="47"/>
      <c r="AKY5" s="47"/>
      <c r="AKZ5" s="47"/>
      <c r="ALA5" s="47"/>
      <c r="ALB5" s="47"/>
      <c r="ALC5" s="47"/>
      <c r="ALD5" s="47"/>
      <c r="ALE5" s="47"/>
      <c r="ALF5" s="47"/>
      <c r="ALG5" s="47"/>
      <c r="ALH5" s="47"/>
      <c r="ALI5" s="47"/>
      <c r="ALJ5" s="47"/>
      <c r="ALK5" s="47"/>
      <c r="ALL5" s="47"/>
      <c r="ALM5" s="47"/>
      <c r="ALN5" s="47"/>
      <c r="ALO5" s="47"/>
      <c r="ALP5" s="47"/>
      <c r="ALQ5" s="47"/>
      <c r="ALR5" s="47"/>
      <c r="ALS5" s="47"/>
      <c r="ALT5" s="47"/>
      <c r="ALU5" s="47"/>
      <c r="ALV5" s="47"/>
      <c r="ALW5" s="47"/>
      <c r="ALX5" s="47"/>
      <c r="ALY5" s="47"/>
      <c r="ALZ5" s="47"/>
      <c r="AMA5" s="47"/>
      <c r="AMB5" s="47"/>
      <c r="AMC5" s="47"/>
      <c r="AMD5" s="47"/>
      <c r="AME5" s="47"/>
      <c r="AMF5" s="47"/>
      <c r="AMG5" s="47"/>
      <c r="AMH5" s="47"/>
      <c r="AMI5" s="47"/>
      <c r="AMJ5" s="47"/>
      <c r="AMK5" s="47"/>
      <c r="AML5" s="47"/>
      <c r="AMM5" s="47"/>
      <c r="AMN5" s="47"/>
      <c r="AMO5" s="47"/>
      <c r="AMP5" s="47"/>
      <c r="AMQ5" s="47"/>
      <c r="AMR5" s="47"/>
      <c r="AMS5" s="47"/>
      <c r="AMT5" s="47"/>
      <c r="AMU5" s="47"/>
      <c r="AMV5" s="47"/>
      <c r="AMW5" s="47"/>
      <c r="AMX5" s="47"/>
      <c r="AMY5" s="47"/>
      <c r="AMZ5" s="47"/>
      <c r="ANA5" s="47"/>
      <c r="ANB5" s="47"/>
      <c r="ANC5" s="47"/>
      <c r="AND5" s="47"/>
      <c r="ANE5" s="47"/>
      <c r="ANF5" s="47"/>
      <c r="ANG5" s="47"/>
      <c r="ANH5" s="47"/>
      <c r="ANI5" s="47"/>
      <c r="ANJ5" s="47"/>
      <c r="ANK5" s="47"/>
      <c r="ANL5" s="47"/>
      <c r="ANM5" s="47"/>
      <c r="ANN5" s="47"/>
      <c r="ANO5" s="47"/>
      <c r="ANP5" s="47"/>
      <c r="ANQ5" s="47"/>
      <c r="ANR5" s="47"/>
      <c r="ANS5" s="47"/>
      <c r="ANT5" s="47"/>
      <c r="ANU5" s="47"/>
      <c r="ANV5" s="47"/>
      <c r="ANW5" s="47"/>
      <c r="ANX5" s="47"/>
      <c r="ANY5" s="47"/>
      <c r="ANZ5" s="47"/>
      <c r="AOA5" s="47"/>
      <c r="AOB5" s="47"/>
      <c r="AOC5" s="47"/>
      <c r="AOD5" s="47"/>
      <c r="AOE5" s="47"/>
      <c r="AOF5" s="47"/>
      <c r="AOG5" s="47"/>
      <c r="AOH5" s="47"/>
      <c r="AOI5" s="47"/>
      <c r="AOJ5" s="47"/>
      <c r="AOK5" s="47"/>
      <c r="AOL5" s="47"/>
      <c r="AOM5" s="47"/>
      <c r="AON5" s="47"/>
      <c r="AOO5" s="47"/>
      <c r="AOP5" s="47"/>
      <c r="AOQ5" s="47"/>
      <c r="AOR5" s="47"/>
      <c r="AOS5" s="47"/>
      <c r="AOT5" s="47"/>
      <c r="AOU5" s="47"/>
      <c r="AOV5" s="47"/>
      <c r="AOW5" s="47"/>
      <c r="AOX5" s="47"/>
      <c r="AOY5" s="47"/>
      <c r="AOZ5" s="47"/>
      <c r="APA5" s="47"/>
      <c r="APB5" s="47"/>
      <c r="APC5" s="47"/>
      <c r="APD5" s="47"/>
      <c r="APE5" s="47"/>
      <c r="APF5" s="47"/>
      <c r="APG5" s="47"/>
      <c r="APH5" s="47"/>
      <c r="API5" s="47"/>
      <c r="APJ5" s="47"/>
      <c r="APK5" s="47"/>
      <c r="APL5" s="47"/>
      <c r="APM5" s="47"/>
      <c r="APN5" s="47"/>
      <c r="APO5" s="47"/>
      <c r="APP5" s="47"/>
      <c r="APQ5" s="47"/>
      <c r="APR5" s="47"/>
      <c r="APS5" s="47"/>
      <c r="APT5" s="47"/>
      <c r="APU5" s="47"/>
      <c r="APV5" s="47"/>
      <c r="APW5" s="47"/>
      <c r="APX5" s="47"/>
      <c r="APY5" s="47"/>
      <c r="APZ5" s="47"/>
      <c r="AQA5" s="47"/>
      <c r="AQB5" s="47"/>
      <c r="AQC5" s="47"/>
      <c r="AQD5" s="47"/>
      <c r="AQE5" s="47"/>
      <c r="AQF5" s="47"/>
      <c r="AQG5" s="47"/>
      <c r="AQH5" s="47"/>
      <c r="AQI5" s="47"/>
      <c r="AQJ5" s="47"/>
      <c r="AQK5" s="47"/>
      <c r="AQL5" s="47"/>
      <c r="AQM5" s="47"/>
      <c r="AQN5" s="47"/>
      <c r="AQO5" s="47"/>
      <c r="AQP5" s="47"/>
      <c r="AQQ5" s="47"/>
      <c r="AQR5" s="47"/>
      <c r="AQS5" s="47"/>
      <c r="AQT5" s="47"/>
      <c r="AQU5" s="47"/>
      <c r="AQV5" s="47"/>
      <c r="AQW5" s="47"/>
      <c r="AQX5" s="47"/>
      <c r="AQY5" s="47"/>
      <c r="AQZ5" s="47"/>
      <c r="ARA5" s="47"/>
      <c r="ARB5" s="47"/>
      <c r="ARC5" s="47"/>
      <c r="ARD5" s="47"/>
      <c r="ARE5" s="47"/>
      <c r="ARF5" s="47"/>
      <c r="ARG5" s="47"/>
      <c r="ARH5" s="47"/>
      <c r="ARI5" s="47"/>
      <c r="ARJ5" s="47"/>
      <c r="ARK5" s="47"/>
      <c r="ARL5" s="47"/>
      <c r="ARM5" s="47"/>
      <c r="ARN5" s="47"/>
      <c r="ARO5" s="47"/>
      <c r="ARP5" s="47"/>
      <c r="ARQ5" s="47"/>
      <c r="ARR5" s="47"/>
      <c r="ARS5" s="47"/>
      <c r="ART5" s="47"/>
      <c r="ARU5" s="47"/>
      <c r="ARV5" s="47"/>
      <c r="ARW5" s="47"/>
      <c r="ARX5" s="47"/>
      <c r="ARY5" s="47"/>
      <c r="ARZ5" s="47"/>
      <c r="ASA5" s="47"/>
      <c r="ASB5" s="47"/>
      <c r="ASC5" s="47"/>
      <c r="ASD5" s="47"/>
      <c r="ASE5" s="47"/>
      <c r="ASF5" s="47"/>
      <c r="ASG5" s="47"/>
      <c r="ASH5" s="47"/>
      <c r="ASI5" s="47"/>
      <c r="ASJ5" s="47"/>
      <c r="ASK5" s="47"/>
      <c r="ASL5" s="47"/>
      <c r="ASM5" s="47"/>
      <c r="ASN5" s="47"/>
      <c r="ASO5" s="47"/>
      <c r="ASP5" s="47"/>
      <c r="ASQ5" s="47"/>
      <c r="ASR5" s="47"/>
      <c r="ASS5" s="47"/>
      <c r="AST5" s="47"/>
      <c r="ASU5" s="47"/>
      <c r="ASV5" s="47"/>
      <c r="ASW5" s="47"/>
      <c r="ASX5" s="47"/>
      <c r="ASY5" s="47"/>
      <c r="ASZ5" s="47"/>
      <c r="ATA5" s="47"/>
      <c r="ATB5" s="47"/>
      <c r="ATC5" s="47"/>
      <c r="ATD5" s="47"/>
      <c r="ATE5" s="47"/>
      <c r="ATF5" s="47"/>
      <c r="ATG5" s="47"/>
      <c r="ATH5" s="47"/>
      <c r="ATI5" s="47"/>
      <c r="ATJ5" s="47"/>
      <c r="ATK5" s="47"/>
      <c r="ATL5" s="47"/>
      <c r="ATM5" s="47"/>
      <c r="ATN5" s="47"/>
      <c r="ATO5" s="47"/>
      <c r="ATP5" s="47"/>
      <c r="ATQ5" s="47"/>
      <c r="ATR5" s="47"/>
      <c r="ATS5" s="47"/>
      <c r="ATT5" s="47"/>
      <c r="ATU5" s="47"/>
      <c r="ATV5" s="47"/>
      <c r="ATW5" s="47"/>
      <c r="ATX5" s="47"/>
      <c r="ATY5" s="47"/>
      <c r="ATZ5" s="47"/>
      <c r="AUA5" s="47"/>
      <c r="AUB5" s="47"/>
      <c r="AUC5" s="47"/>
      <c r="AUD5" s="47"/>
      <c r="AUE5" s="47"/>
      <c r="AUF5" s="47"/>
      <c r="AUG5" s="47"/>
      <c r="AUH5" s="47"/>
      <c r="AUI5" s="47"/>
      <c r="AUJ5" s="47"/>
      <c r="AUK5" s="47"/>
      <c r="AUL5" s="47"/>
      <c r="AUM5" s="47"/>
      <c r="AUN5" s="47"/>
      <c r="AUO5" s="47"/>
      <c r="AUP5" s="47"/>
      <c r="AUQ5" s="47"/>
      <c r="AUR5" s="47"/>
      <c r="AUS5" s="47"/>
      <c r="AUT5" s="47"/>
      <c r="AUU5" s="47"/>
      <c r="AUV5" s="47"/>
      <c r="AUW5" s="47"/>
      <c r="AUX5" s="47"/>
      <c r="AUY5" s="47"/>
      <c r="AUZ5" s="47"/>
      <c r="AVA5" s="47"/>
      <c r="AVB5" s="47"/>
      <c r="AVC5" s="47"/>
      <c r="AVD5" s="47"/>
      <c r="AVE5" s="47"/>
      <c r="AVF5" s="47"/>
      <c r="AVG5" s="47"/>
      <c r="AVH5" s="47"/>
      <c r="AVI5" s="47"/>
      <c r="AVJ5" s="47"/>
      <c r="AVK5" s="47"/>
      <c r="AVL5" s="47"/>
      <c r="AVM5" s="47"/>
      <c r="AVN5" s="47"/>
      <c r="AVO5" s="47"/>
      <c r="AVP5" s="47"/>
      <c r="AVQ5" s="47"/>
      <c r="AVR5" s="47"/>
      <c r="AVS5" s="47"/>
      <c r="AVT5" s="47"/>
      <c r="AVU5" s="47"/>
      <c r="AVV5" s="47"/>
      <c r="AVW5" s="47"/>
      <c r="AVX5" s="47"/>
      <c r="AVY5" s="47"/>
      <c r="AVZ5" s="47"/>
      <c r="AWA5" s="47"/>
      <c r="AWB5" s="47"/>
      <c r="AWC5" s="47"/>
      <c r="AWD5" s="47"/>
      <c r="AWE5" s="47"/>
      <c r="AWF5" s="47"/>
      <c r="AWG5" s="47"/>
      <c r="AWH5" s="47"/>
      <c r="AWI5" s="47"/>
      <c r="AWJ5" s="47"/>
      <c r="AWK5" s="47"/>
      <c r="AWL5" s="47"/>
      <c r="AWM5" s="47"/>
      <c r="AWN5" s="47"/>
      <c r="AWO5" s="47"/>
      <c r="AWP5" s="47"/>
      <c r="AWQ5" s="47"/>
      <c r="AWR5" s="47"/>
      <c r="AWS5" s="47"/>
      <c r="AWT5" s="47"/>
      <c r="AWU5" s="47"/>
      <c r="AWV5" s="47"/>
      <c r="AWW5" s="47"/>
      <c r="AWX5" s="47"/>
      <c r="AWY5" s="47"/>
      <c r="AWZ5" s="47"/>
      <c r="AXA5" s="47"/>
      <c r="AXB5" s="47"/>
      <c r="AXC5" s="47"/>
      <c r="AXD5" s="47"/>
      <c r="AXE5" s="47"/>
      <c r="AXF5" s="47"/>
      <c r="AXG5" s="47"/>
      <c r="AXH5" s="47"/>
      <c r="AXI5" s="47"/>
      <c r="AXJ5" s="47"/>
      <c r="AXK5" s="47"/>
      <c r="AXL5" s="47"/>
      <c r="AXM5" s="47"/>
      <c r="AXN5" s="47"/>
      <c r="AXO5" s="47"/>
      <c r="AXP5" s="47"/>
      <c r="AXQ5" s="47"/>
      <c r="AXR5" s="47"/>
      <c r="AXS5" s="47"/>
      <c r="AXT5" s="47"/>
      <c r="AXU5" s="47"/>
      <c r="AXV5" s="47"/>
      <c r="AXW5" s="47"/>
      <c r="AXX5" s="47"/>
      <c r="AXY5" s="47"/>
      <c r="AXZ5" s="47"/>
      <c r="AYA5" s="47"/>
      <c r="AYB5" s="47"/>
      <c r="AYC5" s="47"/>
      <c r="AYD5" s="47"/>
      <c r="AYE5" s="47"/>
      <c r="AYF5" s="47"/>
      <c r="AYG5" s="47"/>
      <c r="AYH5" s="47"/>
      <c r="AYI5" s="47"/>
      <c r="AYJ5" s="47"/>
      <c r="AYK5" s="47"/>
      <c r="AYL5" s="47"/>
      <c r="AYM5" s="47"/>
      <c r="AYN5" s="47"/>
      <c r="AYO5" s="47"/>
      <c r="AYP5" s="47"/>
      <c r="AYQ5" s="47"/>
      <c r="AYR5" s="47"/>
      <c r="AYS5" s="47"/>
      <c r="AYT5" s="47"/>
      <c r="AYU5" s="47"/>
      <c r="AYV5" s="47"/>
      <c r="AYW5" s="47"/>
      <c r="AYX5" s="47"/>
      <c r="AYY5" s="47"/>
      <c r="AYZ5" s="47"/>
      <c r="AZA5" s="47"/>
      <c r="AZB5" s="47"/>
      <c r="AZC5" s="47"/>
      <c r="AZD5" s="47"/>
      <c r="AZE5" s="47"/>
      <c r="AZF5" s="47"/>
      <c r="AZG5" s="47"/>
      <c r="AZH5" s="47"/>
      <c r="AZI5" s="47"/>
      <c r="AZJ5" s="47"/>
      <c r="AZK5" s="47"/>
      <c r="AZL5" s="47"/>
      <c r="AZM5" s="47"/>
      <c r="AZN5" s="47"/>
      <c r="AZO5" s="47"/>
      <c r="AZP5" s="47"/>
      <c r="AZQ5" s="47"/>
      <c r="AZR5" s="47"/>
      <c r="AZS5" s="47"/>
      <c r="AZT5" s="47"/>
      <c r="AZU5" s="47"/>
      <c r="AZV5" s="47"/>
      <c r="AZW5" s="47"/>
      <c r="AZX5" s="47"/>
      <c r="AZY5" s="47"/>
      <c r="AZZ5" s="47"/>
      <c r="BAA5" s="47"/>
      <c r="BAB5" s="47"/>
      <c r="BAC5" s="47"/>
      <c r="BAD5" s="47"/>
      <c r="BAE5" s="47"/>
      <c r="BAF5" s="47"/>
      <c r="BAG5" s="47"/>
      <c r="BAH5" s="47"/>
      <c r="BAI5" s="47"/>
      <c r="BAJ5" s="47"/>
      <c r="BAK5" s="47"/>
      <c r="BAL5" s="47"/>
      <c r="BAM5" s="47"/>
      <c r="BAN5" s="47"/>
      <c r="BAO5" s="47"/>
      <c r="BAP5" s="47"/>
      <c r="BAQ5" s="47"/>
      <c r="BAR5" s="47"/>
      <c r="BAS5" s="47"/>
      <c r="BAT5" s="47"/>
      <c r="BAU5" s="47"/>
      <c r="BAV5" s="47"/>
      <c r="BAW5" s="47"/>
      <c r="BAX5" s="47"/>
      <c r="BAY5" s="47"/>
      <c r="BAZ5" s="47"/>
      <c r="BBA5" s="47"/>
      <c r="BBB5" s="47"/>
      <c r="BBC5" s="47"/>
      <c r="BBD5" s="47"/>
      <c r="BBE5" s="47"/>
      <c r="BBF5" s="47"/>
      <c r="BBG5" s="47"/>
      <c r="BBH5" s="47"/>
      <c r="BBI5" s="47"/>
      <c r="BBJ5" s="47"/>
      <c r="BBK5" s="47"/>
      <c r="BBL5" s="47"/>
      <c r="BBM5" s="47"/>
      <c r="BBN5" s="47"/>
      <c r="BBO5" s="47"/>
      <c r="BBP5" s="47"/>
      <c r="BBQ5" s="47"/>
      <c r="BBR5" s="47"/>
      <c r="BBS5" s="47"/>
      <c r="BBT5" s="47"/>
      <c r="BBU5" s="47"/>
      <c r="BBV5" s="47"/>
      <c r="BBW5" s="47"/>
      <c r="BBX5" s="47"/>
      <c r="BBY5" s="47"/>
      <c r="BBZ5" s="47"/>
      <c r="BCA5" s="47"/>
      <c r="BCB5" s="47"/>
      <c r="BCC5" s="47"/>
      <c r="BCD5" s="47"/>
      <c r="BCE5" s="47"/>
      <c r="BCF5" s="47"/>
      <c r="BCG5" s="47"/>
      <c r="BCH5" s="47"/>
      <c r="BCI5" s="47"/>
      <c r="BCJ5" s="47"/>
      <c r="BCK5" s="47"/>
      <c r="BCL5" s="47"/>
      <c r="BCM5" s="47"/>
      <c r="BCN5" s="47"/>
      <c r="BCO5" s="47"/>
      <c r="BCP5" s="47"/>
      <c r="BCQ5" s="47"/>
      <c r="BCR5" s="47"/>
      <c r="BCS5" s="47"/>
      <c r="BCT5" s="47"/>
      <c r="BCU5" s="47"/>
      <c r="BCV5" s="47"/>
      <c r="BCW5" s="47"/>
      <c r="BCX5" s="47"/>
      <c r="BCY5" s="47"/>
      <c r="BCZ5" s="47"/>
      <c r="BDA5" s="47"/>
      <c r="BDB5" s="47"/>
      <c r="BDC5" s="47"/>
      <c r="BDD5" s="47"/>
      <c r="BDE5" s="47"/>
      <c r="BDF5" s="47"/>
      <c r="BDG5" s="47"/>
      <c r="BDH5" s="47"/>
      <c r="BDI5" s="47"/>
      <c r="BDJ5" s="47"/>
      <c r="BDK5" s="47"/>
      <c r="BDL5" s="47"/>
      <c r="BDM5" s="47"/>
      <c r="BDN5" s="47"/>
      <c r="BDO5" s="47"/>
      <c r="BDP5" s="47"/>
      <c r="BDQ5" s="47"/>
      <c r="BDR5" s="47"/>
      <c r="BDS5" s="47"/>
      <c r="BDT5" s="47"/>
      <c r="BDU5" s="47"/>
      <c r="BDV5" s="47"/>
      <c r="BDW5" s="47"/>
      <c r="BDX5" s="47"/>
      <c r="BDY5" s="47"/>
      <c r="BDZ5" s="47"/>
      <c r="BEA5" s="47"/>
      <c r="BEB5" s="47"/>
      <c r="BEC5" s="47"/>
      <c r="BED5" s="47"/>
      <c r="BEE5" s="47"/>
      <c r="BEF5" s="47"/>
      <c r="BEG5" s="47"/>
      <c r="BEH5" s="47"/>
      <c r="BEI5" s="47"/>
      <c r="BEJ5" s="47"/>
      <c r="BEK5" s="47"/>
      <c r="BEL5" s="47"/>
      <c r="BEM5" s="47"/>
      <c r="BEN5" s="47"/>
      <c r="BEO5" s="47"/>
      <c r="BEP5" s="47"/>
      <c r="BEQ5" s="47"/>
      <c r="BER5" s="47"/>
      <c r="BES5" s="47"/>
      <c r="BET5" s="47"/>
      <c r="BEU5" s="47"/>
      <c r="BEV5" s="47"/>
      <c r="BEW5" s="47"/>
      <c r="BEX5" s="47"/>
      <c r="BEY5" s="47"/>
      <c r="BEZ5" s="47"/>
      <c r="BFA5" s="47"/>
      <c r="BFB5" s="47"/>
      <c r="BFC5" s="47"/>
      <c r="BFD5" s="47"/>
      <c r="BFE5" s="47"/>
      <c r="BFF5" s="47"/>
      <c r="BFG5" s="47"/>
      <c r="BFH5" s="47"/>
      <c r="BFI5" s="47"/>
      <c r="BFJ5" s="47"/>
      <c r="BFK5" s="47"/>
      <c r="BFL5" s="47"/>
      <c r="BFM5" s="47"/>
      <c r="BFN5" s="47"/>
      <c r="BFO5" s="47"/>
      <c r="BFP5" s="47"/>
      <c r="BFQ5" s="47"/>
      <c r="BFR5" s="47"/>
      <c r="BFS5" s="47"/>
      <c r="BFT5" s="47"/>
      <c r="BFU5" s="47"/>
      <c r="BFV5" s="47"/>
      <c r="BFW5" s="47"/>
      <c r="BFX5" s="47"/>
      <c r="BFY5" s="47"/>
      <c r="BFZ5" s="47"/>
      <c r="BGA5" s="47"/>
      <c r="BGB5" s="47"/>
      <c r="BGC5" s="47"/>
      <c r="BGD5" s="47"/>
      <c r="BGE5" s="47"/>
      <c r="BGF5" s="47"/>
      <c r="BGG5" s="47"/>
      <c r="BGH5" s="47"/>
      <c r="BGI5" s="47"/>
      <c r="BGJ5" s="47"/>
      <c r="BGK5" s="47"/>
      <c r="BGL5" s="47"/>
      <c r="BGM5" s="47"/>
      <c r="BGN5" s="47"/>
      <c r="BGO5" s="47"/>
      <c r="BGP5" s="47"/>
      <c r="BGQ5" s="47"/>
      <c r="BGR5" s="47"/>
      <c r="BGS5" s="47"/>
      <c r="BGT5" s="47"/>
      <c r="BGU5" s="47"/>
      <c r="BGV5" s="47"/>
      <c r="BGW5" s="47"/>
      <c r="BGX5" s="47"/>
      <c r="BGY5" s="47"/>
      <c r="BGZ5" s="47"/>
      <c r="BHA5" s="47"/>
      <c r="BHB5" s="47"/>
      <c r="BHC5" s="47"/>
      <c r="BHD5" s="47"/>
      <c r="BHE5" s="47"/>
      <c r="BHF5" s="47"/>
      <c r="BHG5" s="47"/>
      <c r="BHH5" s="47"/>
      <c r="BHI5" s="47"/>
      <c r="BHJ5" s="47"/>
      <c r="BHK5" s="47"/>
      <c r="BHL5" s="47"/>
      <c r="BHM5" s="47"/>
      <c r="BHN5" s="47"/>
      <c r="BHO5" s="47"/>
      <c r="BHP5" s="47"/>
      <c r="BHQ5" s="47"/>
      <c r="BHR5" s="47"/>
      <c r="BHS5" s="47"/>
      <c r="BHT5" s="47"/>
      <c r="BHU5" s="47"/>
      <c r="BHV5" s="47"/>
      <c r="BHW5" s="47"/>
      <c r="BHX5" s="47"/>
      <c r="BHY5" s="47"/>
      <c r="BHZ5" s="47"/>
      <c r="BIA5" s="47"/>
      <c r="BIB5" s="47"/>
      <c r="BIC5" s="47"/>
      <c r="BID5" s="47"/>
      <c r="BIE5" s="47"/>
      <c r="BIF5" s="47"/>
      <c r="BIG5" s="47"/>
      <c r="BIH5" s="47"/>
      <c r="BII5" s="47"/>
      <c r="BIJ5" s="47"/>
      <c r="BIK5" s="47"/>
      <c r="BIL5" s="47"/>
      <c r="BIM5" s="47"/>
      <c r="BIN5" s="47"/>
      <c r="BIO5" s="47"/>
      <c r="BIP5" s="47"/>
      <c r="BIQ5" s="47"/>
      <c r="BIR5" s="47"/>
      <c r="BIS5" s="47"/>
      <c r="BIT5" s="47"/>
      <c r="BIU5" s="47"/>
      <c r="BIV5" s="47"/>
      <c r="BIW5" s="47"/>
      <c r="BIX5" s="47"/>
      <c r="BIY5" s="47"/>
      <c r="BIZ5" s="47"/>
      <c r="BJA5" s="47"/>
      <c r="BJB5" s="47"/>
      <c r="BJC5" s="47"/>
      <c r="BJD5" s="47"/>
      <c r="BJE5" s="47"/>
      <c r="BJF5" s="47"/>
      <c r="BJG5" s="47"/>
      <c r="BJH5" s="47"/>
      <c r="BJI5" s="47"/>
      <c r="BJJ5" s="47"/>
      <c r="BJK5" s="47"/>
      <c r="BJL5" s="47"/>
      <c r="BJM5" s="47"/>
      <c r="BJN5" s="47"/>
      <c r="BJO5" s="47"/>
      <c r="BJP5" s="47"/>
      <c r="BJQ5" s="47"/>
      <c r="BJR5" s="47"/>
      <c r="BJS5" s="47"/>
      <c r="BJT5" s="47"/>
      <c r="BJU5" s="47"/>
      <c r="BJV5" s="47"/>
      <c r="BJW5" s="47"/>
      <c r="BJX5" s="47"/>
      <c r="BJY5" s="47"/>
      <c r="BJZ5" s="47"/>
      <c r="BKA5" s="47"/>
      <c r="BKB5" s="47"/>
      <c r="BKC5" s="47"/>
      <c r="BKD5" s="47"/>
      <c r="BKE5" s="47"/>
      <c r="BKF5" s="47"/>
      <c r="BKG5" s="47"/>
      <c r="BKH5" s="47"/>
      <c r="BKI5" s="47"/>
      <c r="BKJ5" s="47"/>
      <c r="BKK5" s="47"/>
      <c r="BKL5" s="47"/>
      <c r="BKM5" s="47"/>
      <c r="BKN5" s="47"/>
      <c r="BKO5" s="47"/>
      <c r="BKP5" s="47"/>
      <c r="BKQ5" s="47"/>
      <c r="BKR5" s="47"/>
      <c r="BKS5" s="47"/>
      <c r="BKT5" s="47"/>
      <c r="BKU5" s="47"/>
      <c r="BKV5" s="47"/>
      <c r="BKW5" s="47"/>
      <c r="BKX5" s="47"/>
      <c r="BKY5" s="47"/>
      <c r="BKZ5" s="47"/>
      <c r="BLA5" s="47"/>
      <c r="BLB5" s="47"/>
      <c r="BLC5" s="47"/>
      <c r="BLD5" s="47"/>
      <c r="BLE5" s="47"/>
      <c r="BLF5" s="47"/>
      <c r="BLG5" s="47"/>
      <c r="BLH5" s="47"/>
      <c r="BLI5" s="47"/>
      <c r="BLJ5" s="47"/>
      <c r="BLK5" s="47"/>
      <c r="BLL5" s="47"/>
      <c r="BLM5" s="47"/>
      <c r="BLN5" s="47"/>
      <c r="BLO5" s="47"/>
      <c r="BLP5" s="47"/>
      <c r="BLQ5" s="47"/>
      <c r="BLR5" s="47"/>
      <c r="BLS5" s="47"/>
      <c r="BLT5" s="47"/>
      <c r="BLU5" s="47"/>
      <c r="BLV5" s="47"/>
      <c r="BLW5" s="47"/>
      <c r="BLX5" s="47"/>
      <c r="BLY5" s="47"/>
      <c r="BLZ5" s="47"/>
      <c r="BMA5" s="47"/>
      <c r="BMB5" s="47"/>
      <c r="BMC5" s="47"/>
      <c r="BMD5" s="47"/>
      <c r="BME5" s="47"/>
      <c r="BMF5" s="47"/>
      <c r="BMG5" s="47"/>
      <c r="BMH5" s="47"/>
      <c r="BMI5" s="47"/>
      <c r="BMJ5" s="47"/>
      <c r="BMK5" s="47"/>
      <c r="BML5" s="47"/>
      <c r="BMM5" s="47"/>
      <c r="BMN5" s="47"/>
      <c r="BMO5" s="47"/>
      <c r="BMP5" s="47"/>
      <c r="BMQ5" s="47"/>
      <c r="BMR5" s="47"/>
      <c r="BMS5" s="47"/>
      <c r="BMT5" s="47"/>
      <c r="BMU5" s="47"/>
      <c r="BMV5" s="47"/>
      <c r="BMW5" s="47"/>
      <c r="BMX5" s="47"/>
      <c r="BMY5" s="47"/>
      <c r="BMZ5" s="47"/>
      <c r="BNA5" s="47"/>
      <c r="BNB5" s="47"/>
      <c r="BNC5" s="47"/>
      <c r="BND5" s="47"/>
      <c r="BNE5" s="47"/>
      <c r="BNF5" s="47"/>
      <c r="BNG5" s="47"/>
      <c r="BNH5" s="47"/>
      <c r="BNI5" s="47"/>
      <c r="BNJ5" s="47"/>
      <c r="BNK5" s="47"/>
      <c r="BNL5" s="47"/>
      <c r="BNM5" s="47"/>
      <c r="BNN5" s="47"/>
      <c r="BNO5" s="47"/>
      <c r="BNP5" s="47"/>
      <c r="BNQ5" s="47"/>
      <c r="BNR5" s="47"/>
      <c r="BNS5" s="47"/>
      <c r="BNT5" s="47"/>
      <c r="BNU5" s="47"/>
      <c r="BNV5" s="47"/>
      <c r="BNW5" s="47"/>
      <c r="BNX5" s="47"/>
      <c r="BNY5" s="47"/>
      <c r="BNZ5" s="47"/>
      <c r="BOA5" s="47"/>
      <c r="BOB5" s="47"/>
      <c r="BOC5" s="47"/>
      <c r="BOD5" s="47"/>
      <c r="BOE5" s="47"/>
      <c r="BOF5" s="47"/>
      <c r="BOG5" s="47"/>
      <c r="BOH5" s="47"/>
      <c r="BOI5" s="47"/>
      <c r="BOJ5" s="47"/>
      <c r="BOK5" s="47"/>
      <c r="BOL5" s="47"/>
      <c r="BOM5" s="47"/>
      <c r="BON5" s="47"/>
      <c r="BOO5" s="47"/>
      <c r="BOP5" s="47"/>
      <c r="BOQ5" s="47"/>
      <c r="BOR5" s="47"/>
      <c r="BOS5" s="47"/>
      <c r="BOT5" s="47"/>
      <c r="BOU5" s="47"/>
      <c r="BOV5" s="47"/>
      <c r="BOW5" s="47"/>
      <c r="BOX5" s="47"/>
      <c r="BOY5" s="47"/>
      <c r="BOZ5" s="47"/>
      <c r="BPA5" s="47"/>
      <c r="BPB5" s="47"/>
      <c r="BPC5" s="47"/>
      <c r="BPD5" s="47"/>
      <c r="BPE5" s="47"/>
      <c r="BPF5" s="47"/>
      <c r="BPG5" s="47"/>
      <c r="BPH5" s="47"/>
      <c r="BPI5" s="47"/>
      <c r="BPJ5" s="47"/>
      <c r="BPK5" s="47"/>
      <c r="BPL5" s="47"/>
      <c r="BPM5" s="47"/>
      <c r="BPN5" s="47"/>
      <c r="BPO5" s="47"/>
      <c r="BPP5" s="47"/>
      <c r="BPQ5" s="47"/>
      <c r="BPR5" s="47"/>
      <c r="BPS5" s="47"/>
      <c r="BPT5" s="47"/>
      <c r="BPU5" s="47"/>
      <c r="BPV5" s="47"/>
      <c r="BPW5" s="47"/>
      <c r="BPX5" s="47"/>
      <c r="BPY5" s="47"/>
      <c r="BPZ5" s="47"/>
      <c r="BQA5" s="47"/>
      <c r="BQB5" s="47"/>
      <c r="BQC5" s="47"/>
      <c r="BQD5" s="47"/>
      <c r="BQE5" s="47"/>
      <c r="BQF5" s="47"/>
      <c r="BQG5" s="47"/>
      <c r="BQH5" s="47"/>
      <c r="BQI5" s="47"/>
      <c r="BQJ5" s="47"/>
      <c r="BQK5" s="47"/>
      <c r="BQL5" s="47"/>
      <c r="BQM5" s="47"/>
      <c r="BQN5" s="47"/>
      <c r="BQO5" s="47"/>
      <c r="BQP5" s="47"/>
      <c r="BQQ5" s="47"/>
      <c r="BQR5" s="47"/>
      <c r="BQS5" s="47"/>
      <c r="BQT5" s="47"/>
      <c r="BQU5" s="47"/>
      <c r="BQV5" s="47"/>
      <c r="BQW5" s="47"/>
      <c r="BQX5" s="47"/>
      <c r="BQY5" s="47"/>
      <c r="BQZ5" s="47"/>
      <c r="BRA5" s="47"/>
      <c r="BRB5" s="47"/>
      <c r="BRC5" s="47"/>
      <c r="BRD5" s="47"/>
      <c r="BRE5" s="47"/>
      <c r="BRF5" s="47"/>
      <c r="BRG5" s="47"/>
      <c r="BRH5" s="47"/>
      <c r="BRI5" s="47"/>
      <c r="BRJ5" s="47"/>
      <c r="BRK5" s="47"/>
      <c r="BRL5" s="47"/>
      <c r="BRM5" s="47"/>
      <c r="BRN5" s="47"/>
      <c r="BRO5" s="47"/>
      <c r="BRP5" s="47"/>
      <c r="BRQ5" s="47"/>
      <c r="BRR5" s="47"/>
      <c r="BRS5" s="47"/>
      <c r="BRT5" s="47"/>
      <c r="BRU5" s="47"/>
      <c r="BRV5" s="47"/>
      <c r="BRW5" s="47"/>
      <c r="BRX5" s="47"/>
      <c r="BRY5" s="47"/>
      <c r="BRZ5" s="47"/>
      <c r="BSA5" s="47"/>
      <c r="BSB5" s="47"/>
      <c r="BSC5" s="47"/>
      <c r="BSD5" s="47"/>
      <c r="BSE5" s="47"/>
      <c r="BSF5" s="47"/>
      <c r="BSG5" s="47"/>
      <c r="BSH5" s="47"/>
      <c r="BSI5" s="47"/>
      <c r="BSJ5" s="47"/>
      <c r="BSK5" s="47"/>
      <c r="BSL5" s="47"/>
      <c r="BSM5" s="47"/>
      <c r="BSN5" s="47"/>
      <c r="BSO5" s="47"/>
      <c r="BSP5" s="47"/>
      <c r="BSQ5" s="47"/>
      <c r="BSR5" s="47"/>
      <c r="BSS5" s="47"/>
      <c r="BST5" s="47"/>
      <c r="BSU5" s="47"/>
      <c r="BSV5" s="47"/>
      <c r="BSW5" s="47"/>
      <c r="BSX5" s="47"/>
      <c r="BSY5" s="47"/>
      <c r="BSZ5" s="47"/>
      <c r="BTA5" s="47"/>
      <c r="BTB5" s="47"/>
      <c r="BTC5" s="47"/>
      <c r="BTD5" s="47"/>
      <c r="BTE5" s="47"/>
      <c r="BTF5" s="47"/>
      <c r="BTG5" s="47"/>
      <c r="BTH5" s="47"/>
      <c r="BTI5" s="47"/>
      <c r="BTJ5" s="47"/>
      <c r="BTK5" s="47"/>
      <c r="BTL5" s="47"/>
      <c r="BTM5" s="47"/>
      <c r="BTN5" s="47"/>
      <c r="BTO5" s="47"/>
      <c r="BTP5" s="47"/>
      <c r="BTQ5" s="47"/>
      <c r="BTR5" s="47"/>
      <c r="BTS5" s="47"/>
      <c r="BTT5" s="47"/>
      <c r="BTU5" s="47"/>
      <c r="BTV5" s="47"/>
      <c r="BTW5" s="47"/>
      <c r="BTX5" s="47"/>
      <c r="BTY5" s="47"/>
      <c r="BTZ5" s="47"/>
      <c r="BUA5" s="47"/>
      <c r="BUB5" s="47"/>
      <c r="BUC5" s="47"/>
      <c r="BUD5" s="47"/>
      <c r="BUE5" s="47"/>
      <c r="BUF5" s="47"/>
      <c r="BUG5" s="47"/>
      <c r="BUH5" s="47"/>
      <c r="BUI5" s="47"/>
      <c r="BUJ5" s="47"/>
      <c r="BUK5" s="47"/>
      <c r="BUL5" s="47"/>
      <c r="BUM5" s="47"/>
      <c r="BUN5" s="47"/>
      <c r="BUO5" s="47"/>
      <c r="BUP5" s="47"/>
      <c r="BUQ5" s="47"/>
      <c r="BUR5" s="47"/>
      <c r="BUS5" s="47"/>
      <c r="BUT5" s="47"/>
      <c r="BUU5" s="47"/>
      <c r="BUV5" s="47"/>
      <c r="BUW5" s="47"/>
      <c r="BUX5" s="47"/>
      <c r="BUY5" s="47"/>
      <c r="BUZ5" s="47"/>
      <c r="BVA5" s="47"/>
      <c r="BVB5" s="47"/>
      <c r="BVC5" s="47"/>
      <c r="BVD5" s="47"/>
      <c r="BVE5" s="47"/>
      <c r="BVF5" s="47"/>
      <c r="BVG5" s="47"/>
      <c r="BVH5" s="47"/>
      <c r="BVI5" s="47"/>
      <c r="BVJ5" s="47"/>
      <c r="BVK5" s="47"/>
      <c r="BVL5" s="47"/>
      <c r="BVM5" s="47"/>
      <c r="BVN5" s="47"/>
      <c r="BVO5" s="47"/>
      <c r="BVP5" s="47"/>
      <c r="BVQ5" s="47"/>
      <c r="BVR5" s="47"/>
      <c r="BVS5" s="47"/>
      <c r="BVT5" s="47"/>
      <c r="BVU5" s="47"/>
      <c r="BVV5" s="47"/>
      <c r="BVW5" s="47"/>
      <c r="BVX5" s="47"/>
      <c r="BVY5" s="47"/>
      <c r="BVZ5" s="47"/>
      <c r="BWA5" s="47"/>
      <c r="BWB5" s="47"/>
      <c r="BWC5" s="47"/>
      <c r="BWD5" s="47"/>
      <c r="BWE5" s="47"/>
      <c r="BWF5" s="47"/>
      <c r="BWG5" s="47"/>
      <c r="BWH5" s="47"/>
      <c r="BWI5" s="47"/>
      <c r="BWJ5" s="47"/>
      <c r="BWK5" s="47"/>
      <c r="BWL5" s="47"/>
      <c r="BWM5" s="47"/>
      <c r="BWN5" s="47"/>
      <c r="BWO5" s="47"/>
      <c r="BWP5" s="47"/>
      <c r="BWQ5" s="47"/>
      <c r="BWR5" s="47"/>
      <c r="BWS5" s="47"/>
      <c r="BWT5" s="47"/>
      <c r="BWU5" s="47"/>
      <c r="BWV5" s="47"/>
      <c r="BWW5" s="47"/>
      <c r="BWX5" s="47"/>
      <c r="BWY5" s="47"/>
      <c r="BWZ5" s="47"/>
      <c r="BXA5" s="47"/>
      <c r="BXB5" s="47"/>
      <c r="BXC5" s="47"/>
      <c r="BXD5" s="47"/>
      <c r="BXE5" s="47"/>
      <c r="BXF5" s="47"/>
      <c r="BXG5" s="47"/>
      <c r="BXH5" s="47"/>
      <c r="BXI5" s="47"/>
      <c r="BXJ5" s="47"/>
      <c r="BXK5" s="47"/>
      <c r="BXL5" s="47"/>
      <c r="BXM5" s="47"/>
      <c r="BXN5" s="47"/>
      <c r="BXO5" s="47"/>
      <c r="BXP5" s="47"/>
      <c r="BXQ5" s="47"/>
      <c r="BXR5" s="47"/>
      <c r="BXS5" s="47"/>
      <c r="BXT5" s="47"/>
      <c r="BXU5" s="47"/>
      <c r="BXV5" s="47"/>
      <c r="BXW5" s="47"/>
      <c r="BXX5" s="47"/>
      <c r="BXY5" s="47"/>
      <c r="BXZ5" s="47"/>
      <c r="BYA5" s="47"/>
      <c r="BYB5" s="47"/>
      <c r="BYC5" s="47"/>
      <c r="BYD5" s="47"/>
      <c r="BYE5" s="47"/>
      <c r="BYF5" s="47"/>
      <c r="BYG5" s="47"/>
      <c r="BYH5" s="47"/>
      <c r="BYI5" s="47"/>
      <c r="BYJ5" s="47"/>
      <c r="BYK5" s="47"/>
      <c r="BYL5" s="47"/>
      <c r="BYM5" s="47"/>
      <c r="BYN5" s="47"/>
      <c r="BYO5" s="47"/>
      <c r="BYP5" s="47"/>
      <c r="BYQ5" s="47"/>
      <c r="BYR5" s="47"/>
      <c r="BYS5" s="47"/>
      <c r="BYT5" s="47"/>
      <c r="BYU5" s="47"/>
      <c r="BYV5" s="47"/>
      <c r="BYW5" s="47"/>
      <c r="BYX5" s="47"/>
      <c r="BYY5" s="47"/>
      <c r="BYZ5" s="47"/>
      <c r="BZA5" s="47"/>
      <c r="BZB5" s="47"/>
      <c r="BZC5" s="47"/>
      <c r="BZD5" s="47"/>
      <c r="BZE5" s="47"/>
      <c r="BZF5" s="47"/>
      <c r="BZG5" s="47"/>
      <c r="BZH5" s="47"/>
      <c r="BZI5" s="47"/>
      <c r="BZJ5" s="47"/>
      <c r="BZK5" s="47"/>
      <c r="BZL5" s="47"/>
      <c r="BZM5" s="47"/>
      <c r="BZN5" s="47"/>
      <c r="BZO5" s="47"/>
      <c r="BZP5" s="47"/>
      <c r="BZQ5" s="47"/>
      <c r="BZR5" s="47"/>
      <c r="BZS5" s="47"/>
      <c r="BZT5" s="47"/>
      <c r="BZU5" s="47"/>
      <c r="BZV5" s="47"/>
      <c r="BZW5" s="47"/>
      <c r="BZX5" s="47"/>
      <c r="BZY5" s="47"/>
      <c r="BZZ5" s="47"/>
      <c r="CAA5" s="47"/>
      <c r="CAB5" s="47"/>
      <c r="CAC5" s="47"/>
      <c r="CAD5" s="47"/>
      <c r="CAE5" s="47"/>
      <c r="CAF5" s="47"/>
      <c r="CAG5" s="47"/>
      <c r="CAH5" s="47"/>
      <c r="CAI5" s="47"/>
      <c r="CAJ5" s="47"/>
      <c r="CAK5" s="47"/>
      <c r="CAL5" s="47"/>
      <c r="CAM5" s="47"/>
      <c r="CAN5" s="47"/>
      <c r="CAO5" s="47"/>
      <c r="CAP5" s="47"/>
      <c r="CAQ5" s="47"/>
      <c r="CAR5" s="47"/>
      <c r="CAS5" s="47"/>
      <c r="CAT5" s="47"/>
      <c r="CAU5" s="47"/>
      <c r="CAV5" s="47"/>
      <c r="CAW5" s="47"/>
      <c r="CAX5" s="47"/>
      <c r="CAY5" s="47"/>
      <c r="CAZ5" s="47"/>
      <c r="CBA5" s="47"/>
      <c r="CBB5" s="47"/>
      <c r="CBC5" s="47"/>
      <c r="CBD5" s="47"/>
      <c r="CBE5" s="47"/>
      <c r="CBF5" s="47"/>
      <c r="CBG5" s="47"/>
      <c r="CBH5" s="47"/>
      <c r="CBI5" s="47"/>
      <c r="CBJ5" s="47"/>
      <c r="CBK5" s="47"/>
      <c r="CBL5" s="47"/>
      <c r="CBM5" s="47"/>
      <c r="CBN5" s="47"/>
      <c r="CBO5" s="47"/>
      <c r="CBP5" s="47"/>
      <c r="CBQ5" s="47"/>
      <c r="CBR5" s="47"/>
      <c r="CBS5" s="47"/>
      <c r="CBT5" s="47"/>
      <c r="CBU5" s="47"/>
      <c r="CBV5" s="47"/>
      <c r="CBW5" s="47"/>
      <c r="CBX5" s="47"/>
      <c r="CBY5" s="47"/>
      <c r="CBZ5" s="47"/>
      <c r="CCA5" s="47"/>
      <c r="CCB5" s="47"/>
      <c r="CCC5" s="47"/>
      <c r="CCD5" s="47"/>
      <c r="CCE5" s="47"/>
      <c r="CCF5" s="47"/>
      <c r="CCG5" s="47"/>
      <c r="CCH5" s="47"/>
      <c r="CCI5" s="47"/>
      <c r="CCJ5" s="47"/>
      <c r="CCK5" s="47"/>
      <c r="CCL5" s="47"/>
      <c r="CCM5" s="47"/>
      <c r="CCN5" s="47"/>
      <c r="CCO5" s="47"/>
      <c r="CCP5" s="47"/>
      <c r="CCQ5" s="47"/>
      <c r="CCR5" s="47"/>
      <c r="CCS5" s="47"/>
      <c r="CCT5" s="47"/>
      <c r="CCU5" s="47"/>
      <c r="CCV5" s="47"/>
      <c r="CCW5" s="47"/>
      <c r="CCX5" s="47"/>
      <c r="CCY5" s="47"/>
      <c r="CCZ5" s="47"/>
      <c r="CDA5" s="47"/>
      <c r="CDB5" s="47"/>
      <c r="CDC5" s="47"/>
      <c r="CDD5" s="47"/>
      <c r="CDE5" s="47"/>
      <c r="CDF5" s="47"/>
      <c r="CDG5" s="47"/>
      <c r="CDH5" s="47"/>
      <c r="CDI5" s="47"/>
      <c r="CDJ5" s="47"/>
      <c r="CDK5" s="47"/>
      <c r="CDL5" s="47"/>
      <c r="CDM5" s="47"/>
      <c r="CDN5" s="47"/>
      <c r="CDO5" s="47"/>
      <c r="CDP5" s="47"/>
      <c r="CDQ5" s="47"/>
      <c r="CDR5" s="47"/>
      <c r="CDS5" s="47"/>
      <c r="CDT5" s="47"/>
      <c r="CDU5" s="47"/>
      <c r="CDV5" s="47"/>
      <c r="CDW5" s="47"/>
      <c r="CDX5" s="47"/>
      <c r="CDY5" s="47"/>
      <c r="CDZ5" s="47"/>
      <c r="CEA5" s="47"/>
      <c r="CEB5" s="47"/>
      <c r="CEC5" s="47"/>
      <c r="CED5" s="47"/>
      <c r="CEE5" s="47"/>
      <c r="CEF5" s="47"/>
      <c r="CEG5" s="47"/>
      <c r="CEH5" s="47"/>
      <c r="CEI5" s="47"/>
      <c r="CEJ5" s="47"/>
      <c r="CEK5" s="47"/>
      <c r="CEL5" s="47"/>
      <c r="CEM5" s="47"/>
      <c r="CEN5" s="47"/>
      <c r="CEO5" s="47"/>
      <c r="CEP5" s="47"/>
      <c r="CEQ5" s="47"/>
      <c r="CER5" s="47"/>
      <c r="CES5" s="47"/>
      <c r="CET5" s="47"/>
      <c r="CEU5" s="47"/>
      <c r="CEV5" s="47"/>
      <c r="CEW5" s="47"/>
      <c r="CEX5" s="47"/>
      <c r="CEY5" s="47"/>
      <c r="CEZ5" s="47"/>
      <c r="CFA5" s="47"/>
      <c r="CFB5" s="47"/>
      <c r="CFC5" s="47"/>
      <c r="CFD5" s="47"/>
      <c r="CFE5" s="47"/>
      <c r="CFF5" s="47"/>
      <c r="CFG5" s="47"/>
      <c r="CFH5" s="47"/>
      <c r="CFI5" s="47"/>
      <c r="CFJ5" s="47"/>
      <c r="CFK5" s="47"/>
      <c r="CFL5" s="47"/>
      <c r="CFM5" s="47"/>
      <c r="CFN5" s="47"/>
      <c r="CFO5" s="47"/>
      <c r="CFP5" s="47"/>
      <c r="CFQ5" s="47"/>
      <c r="CFR5" s="47"/>
      <c r="CFS5" s="47"/>
      <c r="CFT5" s="47"/>
      <c r="CFU5" s="47"/>
      <c r="CFV5" s="47"/>
      <c r="CFW5" s="47"/>
      <c r="CFX5" s="47"/>
      <c r="CFY5" s="47"/>
      <c r="CFZ5" s="47"/>
      <c r="CGA5" s="47"/>
      <c r="CGB5" s="47"/>
      <c r="CGC5" s="47"/>
      <c r="CGD5" s="47"/>
      <c r="CGE5" s="47"/>
      <c r="CGF5" s="47"/>
      <c r="CGG5" s="47"/>
      <c r="CGH5" s="47"/>
      <c r="CGI5" s="47"/>
      <c r="CGJ5" s="47"/>
      <c r="CGK5" s="47"/>
      <c r="CGL5" s="47"/>
      <c r="CGM5" s="47"/>
      <c r="CGN5" s="47"/>
      <c r="CGO5" s="47"/>
      <c r="CGP5" s="47"/>
      <c r="CGQ5" s="47"/>
      <c r="CGR5" s="47"/>
      <c r="CGS5" s="47"/>
      <c r="CGT5" s="47"/>
      <c r="CGU5" s="47"/>
      <c r="CGV5" s="47"/>
      <c r="CGW5" s="47"/>
      <c r="CGX5" s="47"/>
      <c r="CGY5" s="47"/>
      <c r="CGZ5" s="47"/>
      <c r="CHA5" s="47"/>
      <c r="CHB5" s="47"/>
      <c r="CHC5" s="47"/>
      <c r="CHD5" s="47"/>
      <c r="CHE5" s="47"/>
      <c r="CHF5" s="47"/>
      <c r="CHG5" s="47"/>
      <c r="CHH5" s="47"/>
      <c r="CHI5" s="47"/>
      <c r="CHJ5" s="47"/>
      <c r="CHK5" s="47"/>
      <c r="CHL5" s="47"/>
      <c r="CHM5" s="47"/>
      <c r="CHN5" s="47"/>
      <c r="CHO5" s="47"/>
      <c r="CHP5" s="47"/>
      <c r="CHQ5" s="47"/>
      <c r="CHR5" s="47"/>
      <c r="CHS5" s="47"/>
      <c r="CHT5" s="47"/>
      <c r="CHU5" s="47"/>
      <c r="CHV5" s="47"/>
      <c r="CHW5" s="47"/>
      <c r="CHX5" s="47"/>
      <c r="CHY5" s="47"/>
      <c r="CHZ5" s="47"/>
      <c r="CIA5" s="47"/>
      <c r="CIB5" s="47"/>
      <c r="CIC5" s="47"/>
      <c r="CID5" s="47"/>
      <c r="CIE5" s="47"/>
      <c r="CIF5" s="47"/>
      <c r="CIG5" s="47"/>
      <c r="CIH5" s="47"/>
      <c r="CII5" s="47"/>
      <c r="CIJ5" s="47"/>
      <c r="CIK5" s="47"/>
      <c r="CIL5" s="47"/>
      <c r="CIM5" s="47"/>
      <c r="CIN5" s="47"/>
      <c r="CIO5" s="47"/>
      <c r="CIP5" s="47"/>
      <c r="CIQ5" s="47"/>
      <c r="CIR5" s="47"/>
      <c r="CIS5" s="47"/>
      <c r="CIT5" s="47"/>
      <c r="CIU5" s="47"/>
      <c r="CIV5" s="47"/>
      <c r="CIW5" s="47"/>
      <c r="CIX5" s="47"/>
      <c r="CIY5" s="47"/>
      <c r="CIZ5" s="47"/>
      <c r="CJA5" s="47"/>
      <c r="CJB5" s="47"/>
      <c r="CJC5" s="47"/>
      <c r="CJD5" s="47"/>
      <c r="CJE5" s="47"/>
      <c r="CJF5" s="47"/>
      <c r="CJG5" s="47"/>
      <c r="CJH5" s="47"/>
      <c r="CJI5" s="47"/>
      <c r="CJJ5" s="47"/>
      <c r="CJK5" s="47"/>
      <c r="CJL5" s="47"/>
      <c r="CJM5" s="47"/>
      <c r="CJN5" s="47"/>
      <c r="CJO5" s="47"/>
      <c r="CJP5" s="47"/>
      <c r="CJQ5" s="47"/>
      <c r="CJR5" s="47"/>
      <c r="CJS5" s="47"/>
      <c r="CJT5" s="47"/>
      <c r="CJU5" s="47"/>
      <c r="CJV5" s="47"/>
      <c r="CJW5" s="47"/>
      <c r="CJX5" s="47"/>
      <c r="CJY5" s="47"/>
      <c r="CJZ5" s="47"/>
      <c r="CKA5" s="47"/>
      <c r="CKB5" s="47"/>
      <c r="CKC5" s="47"/>
      <c r="CKD5" s="47"/>
      <c r="CKE5" s="47"/>
      <c r="CKF5" s="47"/>
      <c r="CKG5" s="47"/>
      <c r="CKH5" s="47"/>
      <c r="CKI5" s="47"/>
      <c r="CKJ5" s="47"/>
      <c r="CKK5" s="47"/>
      <c r="CKL5" s="47"/>
      <c r="CKM5" s="47"/>
      <c r="CKN5" s="47"/>
      <c r="CKO5" s="47"/>
      <c r="CKP5" s="47"/>
      <c r="CKQ5" s="47"/>
      <c r="CKR5" s="47"/>
      <c r="CKS5" s="47"/>
      <c r="CKT5" s="47"/>
      <c r="CKU5" s="47"/>
      <c r="CKV5" s="47"/>
      <c r="CKW5" s="47"/>
      <c r="CKX5" s="47"/>
      <c r="CKY5" s="47"/>
      <c r="CKZ5" s="47"/>
      <c r="CLA5" s="47"/>
      <c r="CLB5" s="47"/>
      <c r="CLC5" s="47"/>
      <c r="CLD5" s="47"/>
      <c r="CLE5" s="47"/>
      <c r="CLF5" s="47"/>
      <c r="CLG5" s="47"/>
      <c r="CLH5" s="47"/>
      <c r="CLI5" s="47"/>
      <c r="CLJ5" s="47"/>
      <c r="CLK5" s="47"/>
      <c r="CLL5" s="47"/>
      <c r="CLM5" s="47"/>
      <c r="CLN5" s="47"/>
      <c r="CLO5" s="47"/>
      <c r="CLP5" s="47"/>
      <c r="CLQ5" s="47"/>
      <c r="CLR5" s="47"/>
      <c r="CLS5" s="47"/>
      <c r="CLT5" s="47"/>
      <c r="CLU5" s="47"/>
      <c r="CLV5" s="47"/>
      <c r="CLW5" s="47"/>
      <c r="CLX5" s="47"/>
      <c r="CLY5" s="47"/>
      <c r="CLZ5" s="47"/>
      <c r="CMA5" s="47"/>
      <c r="CMB5" s="47"/>
      <c r="CMC5" s="47"/>
      <c r="CMD5" s="47"/>
      <c r="CME5" s="47"/>
      <c r="CMF5" s="47"/>
      <c r="CMG5" s="47"/>
      <c r="CMH5" s="47"/>
      <c r="CMI5" s="47"/>
      <c r="CMJ5" s="47"/>
      <c r="CMK5" s="47"/>
      <c r="CML5" s="47"/>
      <c r="CMM5" s="47"/>
      <c r="CMN5" s="47"/>
      <c r="CMO5" s="47"/>
      <c r="CMP5" s="47"/>
      <c r="CMQ5" s="47"/>
      <c r="CMR5" s="47"/>
      <c r="CMS5" s="47"/>
      <c r="CMT5" s="47"/>
      <c r="CMU5" s="47"/>
      <c r="CMV5" s="47"/>
      <c r="CMW5" s="47"/>
      <c r="CMX5" s="47"/>
      <c r="CMY5" s="47"/>
      <c r="CMZ5" s="47"/>
      <c r="CNA5" s="47"/>
      <c r="CNB5" s="47"/>
      <c r="CNC5" s="47"/>
      <c r="CND5" s="47"/>
      <c r="CNE5" s="47"/>
      <c r="CNF5" s="47"/>
      <c r="CNG5" s="47"/>
      <c r="CNH5" s="47"/>
      <c r="CNI5" s="47"/>
      <c r="CNJ5" s="47"/>
      <c r="CNK5" s="47"/>
      <c r="CNL5" s="47"/>
      <c r="CNM5" s="47"/>
      <c r="CNN5" s="47"/>
      <c r="CNO5" s="47"/>
      <c r="CNP5" s="47"/>
      <c r="CNQ5" s="47"/>
      <c r="CNR5" s="47"/>
      <c r="CNS5" s="47"/>
      <c r="CNT5" s="47"/>
      <c r="CNU5" s="47"/>
      <c r="CNV5" s="47"/>
      <c r="CNW5" s="47"/>
      <c r="CNX5" s="47"/>
      <c r="CNY5" s="47"/>
      <c r="CNZ5" s="47"/>
      <c r="COA5" s="47"/>
      <c r="COB5" s="47"/>
      <c r="COC5" s="47"/>
      <c r="COD5" s="47"/>
      <c r="COE5" s="47"/>
      <c r="COF5" s="47"/>
      <c r="COG5" s="47"/>
      <c r="COH5" s="47"/>
      <c r="COI5" s="47"/>
      <c r="COJ5" s="47"/>
      <c r="COK5" s="47"/>
      <c r="COL5" s="47"/>
      <c r="COM5" s="47"/>
      <c r="CON5" s="47"/>
      <c r="COO5" s="47"/>
      <c r="COP5" s="47"/>
      <c r="COQ5" s="47"/>
      <c r="COR5" s="47"/>
      <c r="COS5" s="47"/>
      <c r="COT5" s="47"/>
      <c r="COU5" s="47"/>
      <c r="COV5" s="47"/>
      <c r="COW5" s="47"/>
      <c r="COX5" s="47"/>
      <c r="COY5" s="47"/>
      <c r="COZ5" s="47"/>
      <c r="CPA5" s="47"/>
      <c r="CPB5" s="47"/>
      <c r="CPC5" s="47"/>
      <c r="CPD5" s="47"/>
      <c r="CPE5" s="47"/>
      <c r="CPF5" s="47"/>
      <c r="CPG5" s="47"/>
      <c r="CPH5" s="47"/>
      <c r="CPI5" s="47"/>
      <c r="CPJ5" s="47"/>
      <c r="CPK5" s="47"/>
      <c r="CPL5" s="47"/>
      <c r="CPM5" s="47"/>
      <c r="CPN5" s="47"/>
      <c r="CPO5" s="47"/>
      <c r="CPP5" s="47"/>
      <c r="CPQ5" s="47"/>
      <c r="CPR5" s="47"/>
      <c r="CPS5" s="47"/>
      <c r="CPT5" s="47"/>
      <c r="CPU5" s="47"/>
      <c r="CPV5" s="47"/>
      <c r="CPW5" s="47"/>
      <c r="CPX5" s="47"/>
      <c r="CPY5" s="47"/>
      <c r="CPZ5" s="47"/>
      <c r="CQA5" s="47"/>
      <c r="CQB5" s="47"/>
      <c r="CQC5" s="47"/>
      <c r="CQD5" s="47"/>
      <c r="CQE5" s="47"/>
      <c r="CQF5" s="47"/>
      <c r="CQG5" s="47"/>
      <c r="CQH5" s="47"/>
      <c r="CQI5" s="47"/>
      <c r="CQJ5" s="47"/>
      <c r="CQK5" s="47"/>
      <c r="CQL5" s="47"/>
      <c r="CQM5" s="47"/>
      <c r="CQN5" s="47"/>
      <c r="CQO5" s="47"/>
      <c r="CQP5" s="47"/>
      <c r="CQQ5" s="47"/>
      <c r="CQR5" s="47"/>
      <c r="CQS5" s="47"/>
      <c r="CQT5" s="47"/>
      <c r="CQU5" s="47"/>
      <c r="CQV5" s="47"/>
      <c r="CQW5" s="47"/>
      <c r="CQX5" s="47"/>
      <c r="CQY5" s="47"/>
      <c r="CQZ5" s="47"/>
      <c r="CRA5" s="47"/>
      <c r="CRB5" s="47"/>
      <c r="CRC5" s="47"/>
      <c r="CRD5" s="47"/>
      <c r="CRE5" s="47"/>
      <c r="CRF5" s="47"/>
      <c r="CRG5" s="47"/>
      <c r="CRH5" s="47"/>
      <c r="CRI5" s="47"/>
      <c r="CRJ5" s="47"/>
      <c r="CRK5" s="47"/>
      <c r="CRL5" s="47"/>
      <c r="CRM5" s="47"/>
      <c r="CRN5" s="47"/>
      <c r="CRO5" s="47"/>
      <c r="CRP5" s="47"/>
      <c r="CRQ5" s="47"/>
      <c r="CRR5" s="47"/>
      <c r="CRS5" s="47"/>
      <c r="CRT5" s="47"/>
      <c r="CRU5" s="47"/>
      <c r="CRV5" s="47"/>
      <c r="CRW5" s="47"/>
      <c r="CRX5" s="47"/>
      <c r="CRY5" s="47"/>
      <c r="CRZ5" s="47"/>
      <c r="CSA5" s="47"/>
      <c r="CSB5" s="47"/>
      <c r="CSC5" s="47"/>
      <c r="CSD5" s="47"/>
      <c r="CSE5" s="47"/>
      <c r="CSF5" s="47"/>
      <c r="CSG5" s="47"/>
      <c r="CSH5" s="47"/>
      <c r="CSI5" s="47"/>
      <c r="CSJ5" s="47"/>
      <c r="CSK5" s="47"/>
      <c r="CSL5" s="47"/>
      <c r="CSM5" s="47"/>
      <c r="CSN5" s="47"/>
      <c r="CSO5" s="47"/>
      <c r="CSP5" s="47"/>
      <c r="CSQ5" s="47"/>
      <c r="CSR5" s="47"/>
      <c r="CSS5" s="47"/>
      <c r="CST5" s="47"/>
      <c r="CSU5" s="47"/>
      <c r="CSV5" s="47"/>
      <c r="CSW5" s="47"/>
      <c r="CSX5" s="47"/>
      <c r="CSY5" s="47"/>
      <c r="CSZ5" s="47"/>
      <c r="CTA5" s="47"/>
      <c r="CTB5" s="47"/>
      <c r="CTC5" s="47"/>
      <c r="CTD5" s="47"/>
      <c r="CTE5" s="47"/>
      <c r="CTF5" s="47"/>
      <c r="CTG5" s="47"/>
      <c r="CTH5" s="47"/>
      <c r="CTI5" s="47"/>
      <c r="CTJ5" s="47"/>
      <c r="CTK5" s="47"/>
      <c r="CTL5" s="47"/>
      <c r="CTM5" s="47"/>
      <c r="CTN5" s="47"/>
      <c r="CTO5" s="47"/>
      <c r="CTP5" s="47"/>
      <c r="CTQ5" s="47"/>
      <c r="CTR5" s="47"/>
      <c r="CTS5" s="47"/>
      <c r="CTT5" s="47"/>
      <c r="CTU5" s="47"/>
      <c r="CTV5" s="47"/>
      <c r="CTW5" s="47"/>
      <c r="CTX5" s="47"/>
      <c r="CTY5" s="47"/>
      <c r="CTZ5" s="47"/>
      <c r="CUA5" s="47"/>
      <c r="CUB5" s="47"/>
      <c r="CUC5" s="47"/>
      <c r="CUD5" s="47"/>
      <c r="CUE5" s="47"/>
      <c r="CUF5" s="47"/>
      <c r="CUG5" s="47"/>
      <c r="CUH5" s="47"/>
      <c r="CUI5" s="47"/>
      <c r="CUJ5" s="47"/>
      <c r="CUK5" s="47"/>
      <c r="CUL5" s="47"/>
      <c r="CUM5" s="47"/>
      <c r="CUN5" s="47"/>
      <c r="CUO5" s="47"/>
      <c r="CUP5" s="47"/>
      <c r="CUQ5" s="47"/>
      <c r="CUR5" s="47"/>
      <c r="CUS5" s="47"/>
      <c r="CUT5" s="47"/>
      <c r="CUU5" s="47"/>
      <c r="CUV5" s="47"/>
      <c r="CUW5" s="47"/>
      <c r="CUX5" s="47"/>
      <c r="CUY5" s="47"/>
      <c r="CUZ5" s="47"/>
      <c r="CVA5" s="47"/>
      <c r="CVB5" s="47"/>
      <c r="CVC5" s="47"/>
      <c r="CVD5" s="47"/>
      <c r="CVE5" s="47"/>
      <c r="CVF5" s="47"/>
      <c r="CVG5" s="47"/>
      <c r="CVH5" s="47"/>
      <c r="CVI5" s="47"/>
      <c r="CVJ5" s="47"/>
      <c r="CVK5" s="47"/>
      <c r="CVL5" s="47"/>
      <c r="CVM5" s="47"/>
      <c r="CVN5" s="47"/>
      <c r="CVO5" s="47"/>
      <c r="CVP5" s="47"/>
      <c r="CVQ5" s="47"/>
      <c r="CVR5" s="47"/>
      <c r="CVS5" s="47"/>
      <c r="CVT5" s="47"/>
      <c r="CVU5" s="47"/>
      <c r="CVV5" s="47"/>
      <c r="CVW5" s="47"/>
      <c r="CVX5" s="47"/>
      <c r="CVY5" s="47"/>
      <c r="CVZ5" s="47"/>
      <c r="CWA5" s="47"/>
      <c r="CWB5" s="47"/>
      <c r="CWC5" s="47"/>
      <c r="CWD5" s="47"/>
      <c r="CWE5" s="47"/>
      <c r="CWF5" s="47"/>
      <c r="CWG5" s="47"/>
      <c r="CWH5" s="47"/>
      <c r="CWI5" s="47"/>
      <c r="CWJ5" s="47"/>
      <c r="CWK5" s="47"/>
      <c r="CWL5" s="47"/>
      <c r="CWM5" s="47"/>
      <c r="CWN5" s="47"/>
      <c r="CWO5" s="47"/>
      <c r="CWP5" s="47"/>
      <c r="CWQ5" s="47"/>
      <c r="CWR5" s="47"/>
      <c r="CWS5" s="47"/>
      <c r="CWT5" s="47"/>
      <c r="CWU5" s="47"/>
      <c r="CWV5" s="47"/>
      <c r="CWW5" s="47"/>
      <c r="CWX5" s="47"/>
      <c r="CWY5" s="47"/>
      <c r="CWZ5" s="47"/>
      <c r="CXA5" s="47"/>
      <c r="CXB5" s="47"/>
      <c r="CXC5" s="47"/>
      <c r="CXD5" s="47"/>
      <c r="CXE5" s="47"/>
      <c r="CXF5" s="47"/>
      <c r="CXG5" s="47"/>
      <c r="CXH5" s="47"/>
      <c r="CXI5" s="47"/>
      <c r="CXJ5" s="47"/>
      <c r="CXK5" s="47"/>
      <c r="CXL5" s="47"/>
      <c r="CXM5" s="47"/>
      <c r="CXN5" s="47"/>
      <c r="CXO5" s="47"/>
      <c r="CXP5" s="47"/>
      <c r="CXQ5" s="47"/>
      <c r="CXR5" s="47"/>
      <c r="CXS5" s="47"/>
      <c r="CXT5" s="47"/>
      <c r="CXU5" s="47"/>
      <c r="CXV5" s="47"/>
      <c r="CXW5" s="47"/>
      <c r="CXX5" s="47"/>
      <c r="CXY5" s="47"/>
      <c r="CXZ5" s="47"/>
      <c r="CYA5" s="47"/>
      <c r="CYB5" s="47"/>
      <c r="CYC5" s="47"/>
      <c r="CYD5" s="47"/>
      <c r="CYE5" s="47"/>
      <c r="CYF5" s="47"/>
      <c r="CYG5" s="47"/>
      <c r="CYH5" s="47"/>
      <c r="CYI5" s="47"/>
      <c r="CYJ5" s="47"/>
      <c r="CYK5" s="47"/>
      <c r="CYL5" s="47"/>
      <c r="CYM5" s="47"/>
      <c r="CYN5" s="47"/>
      <c r="CYO5" s="47"/>
      <c r="CYP5" s="47"/>
      <c r="CYQ5" s="47"/>
      <c r="CYR5" s="47"/>
      <c r="CYS5" s="47"/>
      <c r="CYT5" s="47"/>
      <c r="CYU5" s="47"/>
      <c r="CYV5" s="47"/>
      <c r="CYW5" s="47"/>
      <c r="CYX5" s="47"/>
      <c r="CYY5" s="47"/>
      <c r="CYZ5" s="47"/>
      <c r="CZA5" s="47"/>
      <c r="CZB5" s="47"/>
      <c r="CZC5" s="47"/>
      <c r="CZD5" s="47"/>
      <c r="CZE5" s="47"/>
      <c r="CZF5" s="47"/>
      <c r="CZG5" s="47"/>
      <c r="CZH5" s="47"/>
      <c r="CZI5" s="47"/>
      <c r="CZJ5" s="47"/>
      <c r="CZK5" s="47"/>
      <c r="CZL5" s="47"/>
      <c r="CZM5" s="47"/>
      <c r="CZN5" s="47"/>
      <c r="CZO5" s="47"/>
      <c r="CZP5" s="47"/>
      <c r="CZQ5" s="47"/>
      <c r="CZR5" s="47"/>
      <c r="CZS5" s="47"/>
      <c r="CZT5" s="47"/>
      <c r="CZU5" s="47"/>
      <c r="CZV5" s="47"/>
      <c r="CZW5" s="47"/>
      <c r="CZX5" s="47"/>
      <c r="CZY5" s="47"/>
      <c r="CZZ5" s="47"/>
      <c r="DAA5" s="47"/>
      <c r="DAB5" s="47"/>
      <c r="DAC5" s="47"/>
      <c r="DAD5" s="47"/>
      <c r="DAE5" s="47"/>
      <c r="DAF5" s="47"/>
      <c r="DAG5" s="47"/>
      <c r="DAH5" s="47"/>
      <c r="DAI5" s="47"/>
      <c r="DAJ5" s="47"/>
      <c r="DAK5" s="47"/>
      <c r="DAL5" s="47"/>
      <c r="DAM5" s="47"/>
      <c r="DAN5" s="47"/>
      <c r="DAO5" s="47"/>
      <c r="DAP5" s="47"/>
      <c r="DAQ5" s="47"/>
      <c r="DAR5" s="47"/>
      <c r="DAS5" s="47"/>
      <c r="DAT5" s="47"/>
      <c r="DAU5" s="47"/>
      <c r="DAV5" s="47"/>
      <c r="DAW5" s="47"/>
      <c r="DAX5" s="47"/>
      <c r="DAY5" s="47"/>
      <c r="DAZ5" s="47"/>
      <c r="DBA5" s="47"/>
      <c r="DBB5" s="47"/>
      <c r="DBC5" s="47"/>
      <c r="DBD5" s="47"/>
      <c r="DBE5" s="47"/>
      <c r="DBF5" s="47"/>
      <c r="DBG5" s="47"/>
      <c r="DBH5" s="47"/>
      <c r="DBI5" s="47"/>
      <c r="DBJ5" s="47"/>
      <c r="DBK5" s="47"/>
      <c r="DBL5" s="47"/>
      <c r="DBM5" s="47"/>
      <c r="DBN5" s="47"/>
      <c r="DBO5" s="47"/>
      <c r="DBP5" s="47"/>
      <c r="DBQ5" s="47"/>
      <c r="DBR5" s="47"/>
      <c r="DBS5" s="47"/>
      <c r="DBT5" s="47"/>
      <c r="DBU5" s="47"/>
      <c r="DBV5" s="47"/>
      <c r="DBW5" s="47"/>
      <c r="DBX5" s="47"/>
      <c r="DBY5" s="47"/>
      <c r="DBZ5" s="47"/>
      <c r="DCA5" s="47"/>
      <c r="DCB5" s="47"/>
      <c r="DCC5" s="47"/>
      <c r="DCD5" s="47"/>
      <c r="DCE5" s="47"/>
      <c r="DCF5" s="47"/>
      <c r="DCG5" s="47"/>
      <c r="DCH5" s="47"/>
      <c r="DCI5" s="47"/>
      <c r="DCJ5" s="47"/>
      <c r="DCK5" s="47"/>
      <c r="DCL5" s="47"/>
      <c r="DCM5" s="47"/>
      <c r="DCN5" s="47"/>
      <c r="DCO5" s="47"/>
      <c r="DCP5" s="47"/>
      <c r="DCQ5" s="47"/>
      <c r="DCR5" s="47"/>
      <c r="DCS5" s="47"/>
      <c r="DCT5" s="47"/>
      <c r="DCU5" s="47"/>
      <c r="DCV5" s="47"/>
      <c r="DCW5" s="47"/>
      <c r="DCX5" s="47"/>
      <c r="DCY5" s="47"/>
      <c r="DCZ5" s="47"/>
      <c r="DDA5" s="47"/>
      <c r="DDB5" s="47"/>
      <c r="DDC5" s="47"/>
      <c r="DDD5" s="47"/>
      <c r="DDE5" s="47"/>
      <c r="DDF5" s="47"/>
      <c r="DDG5" s="47"/>
      <c r="DDH5" s="47"/>
      <c r="DDI5" s="47"/>
      <c r="DDJ5" s="47"/>
      <c r="DDK5" s="47"/>
      <c r="DDL5" s="47"/>
      <c r="DDM5" s="47"/>
      <c r="DDN5" s="47"/>
      <c r="DDO5" s="47"/>
      <c r="DDP5" s="47"/>
      <c r="DDQ5" s="47"/>
      <c r="DDR5" s="47"/>
      <c r="DDS5" s="47"/>
      <c r="DDT5" s="47"/>
      <c r="DDU5" s="47"/>
      <c r="DDV5" s="47"/>
      <c r="DDW5" s="47"/>
      <c r="DDX5" s="47"/>
      <c r="DDY5" s="47"/>
      <c r="DDZ5" s="47"/>
      <c r="DEA5" s="47"/>
      <c r="DEB5" s="47"/>
      <c r="DEC5" s="47"/>
      <c r="DED5" s="47"/>
      <c r="DEE5" s="47"/>
      <c r="DEF5" s="47"/>
      <c r="DEG5" s="47"/>
      <c r="DEH5" s="47"/>
      <c r="DEI5" s="47"/>
      <c r="DEJ5" s="47"/>
      <c r="DEK5" s="47"/>
      <c r="DEL5" s="47"/>
      <c r="DEM5" s="47"/>
      <c r="DEN5" s="47"/>
      <c r="DEO5" s="47"/>
      <c r="DEP5" s="47"/>
      <c r="DEQ5" s="47"/>
      <c r="DER5" s="47"/>
      <c r="DES5" s="47"/>
      <c r="DET5" s="47"/>
      <c r="DEU5" s="47"/>
      <c r="DEV5" s="47"/>
      <c r="DEW5" s="47"/>
      <c r="DEX5" s="47"/>
      <c r="DEY5" s="47"/>
      <c r="DEZ5" s="47"/>
      <c r="DFA5" s="47"/>
      <c r="DFB5" s="47"/>
      <c r="DFC5" s="47"/>
      <c r="DFD5" s="47"/>
      <c r="DFE5" s="47"/>
      <c r="DFF5" s="47"/>
      <c r="DFG5" s="47"/>
      <c r="DFH5" s="47"/>
      <c r="DFI5" s="47"/>
      <c r="DFJ5" s="47"/>
      <c r="DFK5" s="47"/>
      <c r="DFL5" s="47"/>
      <c r="DFM5" s="47"/>
      <c r="DFN5" s="47"/>
      <c r="DFO5" s="47"/>
      <c r="DFP5" s="47"/>
      <c r="DFQ5" s="47"/>
      <c r="DFR5" s="47"/>
      <c r="DFS5" s="47"/>
      <c r="DFT5" s="47"/>
      <c r="DFU5" s="47"/>
      <c r="DFV5" s="47"/>
      <c r="DFW5" s="47"/>
      <c r="DFX5" s="47"/>
      <c r="DFY5" s="47"/>
      <c r="DFZ5" s="47"/>
      <c r="DGA5" s="47"/>
      <c r="DGB5" s="47"/>
      <c r="DGC5" s="47"/>
      <c r="DGD5" s="47"/>
      <c r="DGE5" s="47"/>
      <c r="DGF5" s="47"/>
      <c r="DGG5" s="47"/>
      <c r="DGH5" s="47"/>
      <c r="DGI5" s="47"/>
      <c r="DGJ5" s="47"/>
      <c r="DGK5" s="47"/>
      <c r="DGL5" s="47"/>
      <c r="DGM5" s="47"/>
      <c r="DGN5" s="47"/>
      <c r="DGO5" s="47"/>
      <c r="DGP5" s="47"/>
      <c r="DGQ5" s="47"/>
      <c r="DGR5" s="47"/>
      <c r="DGS5" s="47"/>
      <c r="DGT5" s="47"/>
      <c r="DGU5" s="47"/>
      <c r="DGV5" s="47"/>
      <c r="DGW5" s="47"/>
      <c r="DGX5" s="47"/>
      <c r="DGY5" s="47"/>
      <c r="DGZ5" s="47"/>
      <c r="DHA5" s="47"/>
      <c r="DHB5" s="47"/>
      <c r="DHC5" s="47"/>
      <c r="DHD5" s="47"/>
      <c r="DHE5" s="47"/>
      <c r="DHF5" s="47"/>
      <c r="DHG5" s="47"/>
      <c r="DHH5" s="47"/>
      <c r="DHI5" s="47"/>
      <c r="DHJ5" s="47"/>
      <c r="DHK5" s="47"/>
      <c r="DHL5" s="47"/>
      <c r="DHM5" s="47"/>
      <c r="DHN5" s="47"/>
      <c r="DHO5" s="47"/>
      <c r="DHP5" s="47"/>
      <c r="DHQ5" s="47"/>
      <c r="DHR5" s="47"/>
      <c r="DHS5" s="47"/>
      <c r="DHT5" s="47"/>
      <c r="DHU5" s="47"/>
      <c r="DHV5" s="47"/>
      <c r="DHW5" s="47"/>
      <c r="DHX5" s="47"/>
      <c r="DHY5" s="47"/>
      <c r="DHZ5" s="47"/>
      <c r="DIA5" s="47"/>
      <c r="DIB5" s="47"/>
      <c r="DIC5" s="47"/>
      <c r="DID5" s="47"/>
      <c r="DIE5" s="47"/>
      <c r="DIF5" s="47"/>
      <c r="DIG5" s="47"/>
      <c r="DIH5" s="47"/>
      <c r="DII5" s="47"/>
      <c r="DIJ5" s="47"/>
      <c r="DIK5" s="47"/>
      <c r="DIL5" s="47"/>
      <c r="DIM5" s="47"/>
      <c r="DIN5" s="47"/>
      <c r="DIO5" s="47"/>
      <c r="DIP5" s="47"/>
      <c r="DIQ5" s="47"/>
      <c r="DIR5" s="47"/>
      <c r="DIS5" s="47"/>
      <c r="DIT5" s="47"/>
      <c r="DIU5" s="47"/>
      <c r="DIV5" s="47"/>
      <c r="DIW5" s="47"/>
      <c r="DIX5" s="47"/>
      <c r="DIY5" s="47"/>
      <c r="DIZ5" s="47"/>
      <c r="DJA5" s="47"/>
      <c r="DJB5" s="47"/>
      <c r="DJC5" s="47"/>
      <c r="DJD5" s="47"/>
      <c r="DJE5" s="47"/>
      <c r="DJF5" s="47"/>
      <c r="DJG5" s="47"/>
      <c r="DJH5" s="47"/>
      <c r="DJI5" s="47"/>
      <c r="DJJ5" s="47"/>
      <c r="DJK5" s="47"/>
      <c r="DJL5" s="47"/>
      <c r="DJM5" s="47"/>
      <c r="DJN5" s="47"/>
      <c r="DJO5" s="47"/>
      <c r="DJP5" s="47"/>
      <c r="DJQ5" s="47"/>
      <c r="DJR5" s="47"/>
      <c r="DJS5" s="47"/>
      <c r="DJT5" s="47"/>
      <c r="DJU5" s="47"/>
      <c r="DJV5" s="47"/>
      <c r="DJW5" s="47"/>
      <c r="DJX5" s="47"/>
      <c r="DJY5" s="47"/>
      <c r="DJZ5" s="47"/>
      <c r="DKA5" s="47"/>
      <c r="DKB5" s="47"/>
      <c r="DKC5" s="47"/>
      <c r="DKD5" s="47"/>
      <c r="DKE5" s="47"/>
      <c r="DKF5" s="47"/>
      <c r="DKG5" s="47"/>
      <c r="DKH5" s="47"/>
      <c r="DKI5" s="47"/>
      <c r="DKJ5" s="47"/>
      <c r="DKK5" s="47"/>
      <c r="DKL5" s="47"/>
      <c r="DKM5" s="47"/>
      <c r="DKN5" s="47"/>
      <c r="DKO5" s="47"/>
      <c r="DKP5" s="47"/>
      <c r="DKQ5" s="47"/>
      <c r="DKR5" s="47"/>
      <c r="DKS5" s="47"/>
      <c r="DKT5" s="47"/>
      <c r="DKU5" s="47"/>
      <c r="DKV5" s="47"/>
      <c r="DKW5" s="47"/>
      <c r="DKX5" s="47"/>
      <c r="DKY5" s="47"/>
      <c r="DKZ5" s="47"/>
      <c r="DLA5" s="47"/>
      <c r="DLB5" s="47"/>
      <c r="DLC5" s="47"/>
      <c r="DLD5" s="47"/>
      <c r="DLE5" s="47"/>
      <c r="DLF5" s="47"/>
      <c r="DLG5" s="47"/>
      <c r="DLH5" s="47"/>
      <c r="DLI5" s="47"/>
      <c r="DLJ5" s="47"/>
      <c r="DLK5" s="47"/>
      <c r="DLL5" s="47"/>
      <c r="DLM5" s="47"/>
      <c r="DLN5" s="47"/>
      <c r="DLO5" s="47"/>
      <c r="DLP5" s="47"/>
      <c r="DLQ5" s="47"/>
      <c r="DLR5" s="47"/>
      <c r="DLS5" s="47"/>
      <c r="DLT5" s="47"/>
      <c r="DLU5" s="47"/>
      <c r="DLV5" s="47"/>
      <c r="DLW5" s="47"/>
      <c r="DLX5" s="47"/>
      <c r="DLY5" s="47"/>
      <c r="DLZ5" s="47"/>
      <c r="DMA5" s="47"/>
      <c r="DMB5" s="47"/>
      <c r="DMC5" s="47"/>
      <c r="DMD5" s="47"/>
      <c r="DME5" s="47"/>
      <c r="DMF5" s="47"/>
      <c r="DMG5" s="47"/>
      <c r="DMH5" s="47"/>
      <c r="DMI5" s="47"/>
      <c r="DMJ5" s="47"/>
      <c r="DMK5" s="47"/>
      <c r="DML5" s="47"/>
      <c r="DMM5" s="47"/>
      <c r="DMN5" s="47"/>
      <c r="DMO5" s="47"/>
      <c r="DMP5" s="47"/>
      <c r="DMQ5" s="47"/>
      <c r="DMR5" s="47"/>
      <c r="DMS5" s="47"/>
      <c r="DMT5" s="47"/>
      <c r="DMU5" s="47"/>
      <c r="DMV5" s="47"/>
      <c r="DMW5" s="47"/>
      <c r="DMX5" s="47"/>
      <c r="DMY5" s="47"/>
      <c r="DMZ5" s="47"/>
      <c r="DNA5" s="47"/>
      <c r="DNB5" s="47"/>
      <c r="DNC5" s="47"/>
      <c r="DND5" s="47"/>
      <c r="DNE5" s="47"/>
      <c r="DNF5" s="47"/>
      <c r="DNG5" s="47"/>
      <c r="DNH5" s="47"/>
      <c r="DNI5" s="47"/>
      <c r="DNJ5" s="47"/>
      <c r="DNK5" s="47"/>
      <c r="DNL5" s="47"/>
      <c r="DNM5" s="47"/>
      <c r="DNN5" s="47"/>
      <c r="DNO5" s="47"/>
      <c r="DNP5" s="47"/>
      <c r="DNQ5" s="47"/>
      <c r="DNR5" s="47"/>
      <c r="DNS5" s="47"/>
      <c r="DNT5" s="47"/>
      <c r="DNU5" s="47"/>
      <c r="DNV5" s="47"/>
      <c r="DNW5" s="47"/>
      <c r="DNX5" s="47"/>
      <c r="DNY5" s="47"/>
      <c r="DNZ5" s="47"/>
      <c r="DOA5" s="47"/>
      <c r="DOB5" s="47"/>
      <c r="DOC5" s="47"/>
      <c r="DOD5" s="47"/>
      <c r="DOE5" s="47"/>
      <c r="DOF5" s="47"/>
      <c r="DOG5" s="47"/>
      <c r="DOH5" s="47"/>
      <c r="DOI5" s="47"/>
      <c r="DOJ5" s="47"/>
      <c r="DOK5" s="47"/>
      <c r="DOL5" s="47"/>
      <c r="DOM5" s="47"/>
      <c r="DON5" s="47"/>
      <c r="DOO5" s="47"/>
      <c r="DOP5" s="47"/>
      <c r="DOQ5" s="47"/>
      <c r="DOR5" s="47"/>
      <c r="DOS5" s="47"/>
      <c r="DOT5" s="47"/>
      <c r="DOU5" s="47"/>
      <c r="DOV5" s="47"/>
      <c r="DOW5" s="47"/>
      <c r="DOX5" s="47"/>
      <c r="DOY5" s="47"/>
      <c r="DOZ5" s="47"/>
      <c r="DPA5" s="47"/>
      <c r="DPB5" s="47"/>
      <c r="DPC5" s="47"/>
      <c r="DPD5" s="47"/>
      <c r="DPE5" s="47"/>
      <c r="DPF5" s="47"/>
      <c r="DPG5" s="47"/>
      <c r="DPH5" s="47"/>
      <c r="DPI5" s="47"/>
      <c r="DPJ5" s="47"/>
      <c r="DPK5" s="47"/>
      <c r="DPL5" s="47"/>
      <c r="DPM5" s="47"/>
      <c r="DPN5" s="47"/>
      <c r="DPO5" s="47"/>
      <c r="DPP5" s="47"/>
      <c r="DPQ5" s="47"/>
      <c r="DPR5" s="47"/>
      <c r="DPS5" s="47"/>
      <c r="DPT5" s="47"/>
      <c r="DPU5" s="47"/>
      <c r="DPV5" s="47"/>
      <c r="DPW5" s="47"/>
      <c r="DPX5" s="47"/>
      <c r="DPY5" s="47"/>
      <c r="DPZ5" s="47"/>
      <c r="DQA5" s="47"/>
      <c r="DQB5" s="47"/>
      <c r="DQC5" s="47"/>
      <c r="DQD5" s="47"/>
      <c r="DQE5" s="47"/>
      <c r="DQF5" s="47"/>
      <c r="DQG5" s="47"/>
      <c r="DQH5" s="47"/>
      <c r="DQI5" s="47"/>
      <c r="DQJ5" s="47"/>
      <c r="DQK5" s="47"/>
      <c r="DQL5" s="47"/>
      <c r="DQM5" s="47"/>
      <c r="DQN5" s="47"/>
      <c r="DQO5" s="47"/>
      <c r="DQP5" s="47"/>
      <c r="DQQ5" s="47"/>
      <c r="DQR5" s="47"/>
      <c r="DQS5" s="47"/>
      <c r="DQT5" s="47"/>
      <c r="DQU5" s="47"/>
      <c r="DQV5" s="47"/>
      <c r="DQW5" s="47"/>
      <c r="DQX5" s="47"/>
      <c r="DQY5" s="47"/>
      <c r="DQZ5" s="47"/>
      <c r="DRA5" s="47"/>
      <c r="DRB5" s="47"/>
      <c r="DRC5" s="47"/>
      <c r="DRD5" s="47"/>
      <c r="DRE5" s="47"/>
      <c r="DRF5" s="47"/>
      <c r="DRG5" s="47"/>
      <c r="DRH5" s="47"/>
      <c r="DRI5" s="47"/>
      <c r="DRJ5" s="47"/>
      <c r="DRK5" s="47"/>
      <c r="DRL5" s="47"/>
      <c r="DRM5" s="47"/>
      <c r="DRN5" s="47"/>
      <c r="DRO5" s="47"/>
      <c r="DRP5" s="47"/>
      <c r="DRQ5" s="47"/>
      <c r="DRR5" s="47"/>
      <c r="DRS5" s="47"/>
      <c r="DRT5" s="47"/>
      <c r="DRU5" s="47"/>
      <c r="DRV5" s="47"/>
      <c r="DRW5" s="47"/>
      <c r="DRX5" s="47"/>
      <c r="DRY5" s="47"/>
      <c r="DRZ5" s="47"/>
      <c r="DSA5" s="47"/>
      <c r="DSB5" s="47"/>
      <c r="DSC5" s="47"/>
      <c r="DSD5" s="47"/>
      <c r="DSE5" s="47"/>
      <c r="DSF5" s="47"/>
      <c r="DSG5" s="47"/>
      <c r="DSH5" s="47"/>
      <c r="DSI5" s="47"/>
      <c r="DSJ5" s="47"/>
      <c r="DSK5" s="47"/>
      <c r="DSL5" s="47"/>
      <c r="DSM5" s="47"/>
      <c r="DSN5" s="47"/>
      <c r="DSO5" s="47"/>
      <c r="DSP5" s="47"/>
      <c r="DSQ5" s="47"/>
      <c r="DSR5" s="47"/>
      <c r="DSS5" s="47"/>
      <c r="DST5" s="47"/>
      <c r="DSU5" s="47"/>
      <c r="DSV5" s="47"/>
      <c r="DSW5" s="47"/>
      <c r="DSX5" s="47"/>
      <c r="DSY5" s="47"/>
      <c r="DSZ5" s="47"/>
      <c r="DTA5" s="47"/>
      <c r="DTB5" s="47"/>
      <c r="DTC5" s="47"/>
      <c r="DTD5" s="47"/>
      <c r="DTE5" s="47"/>
      <c r="DTF5" s="47"/>
      <c r="DTG5" s="47"/>
      <c r="DTH5" s="47"/>
      <c r="DTI5" s="47"/>
      <c r="DTJ5" s="47"/>
      <c r="DTK5" s="47"/>
      <c r="DTL5" s="47"/>
      <c r="DTM5" s="47"/>
      <c r="DTN5" s="47"/>
      <c r="DTO5" s="47"/>
      <c r="DTP5" s="47"/>
      <c r="DTQ5" s="47"/>
      <c r="DTR5" s="47"/>
      <c r="DTS5" s="47"/>
      <c r="DTT5" s="47"/>
      <c r="DTU5" s="47"/>
      <c r="DTV5" s="47"/>
      <c r="DTW5" s="47"/>
      <c r="DTX5" s="47"/>
      <c r="DTY5" s="47"/>
      <c r="DTZ5" s="47"/>
      <c r="DUA5" s="47"/>
      <c r="DUB5" s="47"/>
      <c r="DUC5" s="47"/>
      <c r="DUD5" s="47"/>
      <c r="DUE5" s="47"/>
      <c r="DUF5" s="47"/>
      <c r="DUG5" s="47"/>
      <c r="DUH5" s="47"/>
      <c r="DUI5" s="47"/>
      <c r="DUJ5" s="47"/>
      <c r="DUK5" s="47"/>
      <c r="DUL5" s="47"/>
      <c r="DUM5" s="47"/>
      <c r="DUN5" s="47"/>
      <c r="DUO5" s="47"/>
      <c r="DUP5" s="47"/>
      <c r="DUQ5" s="47"/>
      <c r="DUR5" s="47"/>
      <c r="DUS5" s="47"/>
      <c r="DUT5" s="47"/>
      <c r="DUU5" s="47"/>
      <c r="DUV5" s="47"/>
      <c r="DUW5" s="47"/>
      <c r="DUX5" s="47"/>
      <c r="DUY5" s="47"/>
      <c r="DUZ5" s="47"/>
      <c r="DVA5" s="47"/>
      <c r="DVB5" s="47"/>
      <c r="DVC5" s="47"/>
      <c r="DVD5" s="47"/>
      <c r="DVE5" s="47"/>
      <c r="DVF5" s="47"/>
      <c r="DVG5" s="47"/>
      <c r="DVH5" s="47"/>
      <c r="DVI5" s="47"/>
      <c r="DVJ5" s="47"/>
      <c r="DVK5" s="47"/>
      <c r="DVL5" s="47"/>
      <c r="DVM5" s="47"/>
      <c r="DVN5" s="47"/>
      <c r="DVO5" s="47"/>
      <c r="DVP5" s="47"/>
      <c r="DVQ5" s="47"/>
      <c r="DVR5" s="47"/>
      <c r="DVS5" s="47"/>
      <c r="DVT5" s="47"/>
      <c r="DVU5" s="47"/>
      <c r="DVV5" s="47"/>
      <c r="DVW5" s="47"/>
      <c r="DVX5" s="47"/>
      <c r="DVY5" s="47"/>
      <c r="DVZ5" s="47"/>
      <c r="DWA5" s="47"/>
      <c r="DWB5" s="47"/>
      <c r="DWC5" s="47"/>
      <c r="DWD5" s="47"/>
      <c r="DWE5" s="47"/>
      <c r="DWF5" s="47"/>
      <c r="DWG5" s="47"/>
      <c r="DWH5" s="47"/>
      <c r="DWI5" s="47"/>
      <c r="DWJ5" s="47"/>
      <c r="DWK5" s="47"/>
      <c r="DWL5" s="47"/>
      <c r="DWM5" s="47"/>
      <c r="DWN5" s="47"/>
      <c r="DWO5" s="47"/>
      <c r="DWP5" s="47"/>
      <c r="DWQ5" s="47"/>
      <c r="DWR5" s="47"/>
      <c r="DWS5" s="47"/>
      <c r="DWT5" s="47"/>
      <c r="DWU5" s="47"/>
      <c r="DWV5" s="47"/>
      <c r="DWW5" s="47"/>
      <c r="DWX5" s="47"/>
      <c r="DWY5" s="47"/>
      <c r="DWZ5" s="47"/>
      <c r="DXA5" s="47"/>
      <c r="DXB5" s="47"/>
      <c r="DXC5" s="47"/>
      <c r="DXD5" s="47"/>
      <c r="DXE5" s="47"/>
      <c r="DXF5" s="47"/>
      <c r="DXG5" s="47"/>
      <c r="DXH5" s="47"/>
      <c r="DXI5" s="47"/>
      <c r="DXJ5" s="47"/>
      <c r="DXK5" s="47"/>
      <c r="DXL5" s="47"/>
      <c r="DXM5" s="47"/>
      <c r="DXN5" s="47"/>
      <c r="DXO5" s="47"/>
      <c r="DXP5" s="47"/>
      <c r="DXQ5" s="47"/>
      <c r="DXR5" s="47"/>
      <c r="DXS5" s="47"/>
      <c r="DXT5" s="47"/>
      <c r="DXU5" s="47"/>
      <c r="DXV5" s="47"/>
      <c r="DXW5" s="47"/>
      <c r="DXX5" s="47"/>
      <c r="DXY5" s="47"/>
      <c r="DXZ5" s="47"/>
      <c r="DYA5" s="47"/>
      <c r="DYB5" s="47"/>
      <c r="DYC5" s="47"/>
      <c r="DYD5" s="47"/>
      <c r="DYE5" s="47"/>
      <c r="DYF5" s="47"/>
      <c r="DYG5" s="47"/>
      <c r="DYH5" s="47"/>
      <c r="DYI5" s="47"/>
      <c r="DYJ5" s="47"/>
      <c r="DYK5" s="47"/>
      <c r="DYL5" s="47"/>
      <c r="DYM5" s="47"/>
      <c r="DYN5" s="47"/>
      <c r="DYO5" s="47"/>
      <c r="DYP5" s="47"/>
      <c r="DYQ5" s="47"/>
      <c r="DYR5" s="47"/>
      <c r="DYS5" s="47"/>
      <c r="DYT5" s="47"/>
      <c r="DYU5" s="47"/>
      <c r="DYV5" s="47"/>
      <c r="DYW5" s="47"/>
      <c r="DYX5" s="47"/>
      <c r="DYY5" s="47"/>
      <c r="DYZ5" s="47"/>
      <c r="DZA5" s="47"/>
      <c r="DZB5" s="47"/>
      <c r="DZC5" s="47"/>
      <c r="DZD5" s="47"/>
      <c r="DZE5" s="47"/>
      <c r="DZF5" s="47"/>
      <c r="DZG5" s="47"/>
      <c r="DZH5" s="47"/>
      <c r="DZI5" s="47"/>
      <c r="DZJ5" s="47"/>
      <c r="DZK5" s="47"/>
      <c r="DZL5" s="47"/>
      <c r="DZM5" s="47"/>
      <c r="DZN5" s="47"/>
      <c r="DZO5" s="47"/>
      <c r="DZP5" s="47"/>
      <c r="DZQ5" s="47"/>
      <c r="DZR5" s="47"/>
      <c r="DZS5" s="47"/>
      <c r="DZT5" s="47"/>
      <c r="DZU5" s="47"/>
      <c r="DZV5" s="47"/>
      <c r="DZW5" s="47"/>
      <c r="DZX5" s="47"/>
      <c r="DZY5" s="47"/>
      <c r="DZZ5" s="47"/>
      <c r="EAA5" s="47"/>
      <c r="EAB5" s="47"/>
      <c r="EAC5" s="47"/>
      <c r="EAD5" s="47"/>
      <c r="EAE5" s="47"/>
      <c r="EAF5" s="47"/>
      <c r="EAG5" s="47"/>
      <c r="EAH5" s="47"/>
      <c r="EAI5" s="47"/>
      <c r="EAJ5" s="47"/>
      <c r="EAK5" s="47"/>
      <c r="EAL5" s="47"/>
      <c r="EAM5" s="47"/>
      <c r="EAN5" s="47"/>
      <c r="EAO5" s="47"/>
      <c r="EAP5" s="47"/>
      <c r="EAQ5" s="47"/>
      <c r="EAR5" s="47"/>
      <c r="EAS5" s="47"/>
      <c r="EAT5" s="47"/>
      <c r="EAU5" s="47"/>
      <c r="EAV5" s="47"/>
      <c r="EAW5" s="47"/>
      <c r="EAX5" s="47"/>
      <c r="EAY5" s="47"/>
      <c r="EAZ5" s="47"/>
      <c r="EBA5" s="47"/>
      <c r="EBB5" s="47"/>
      <c r="EBC5" s="47"/>
      <c r="EBD5" s="47"/>
      <c r="EBE5" s="47"/>
      <c r="EBF5" s="47"/>
      <c r="EBG5" s="47"/>
      <c r="EBH5" s="47"/>
      <c r="EBI5" s="47"/>
      <c r="EBJ5" s="47"/>
      <c r="EBK5" s="47"/>
      <c r="EBL5" s="47"/>
      <c r="EBM5" s="47"/>
      <c r="EBN5" s="47"/>
      <c r="EBO5" s="47"/>
      <c r="EBP5" s="47"/>
      <c r="EBQ5" s="47"/>
      <c r="EBR5" s="47"/>
      <c r="EBS5" s="47"/>
      <c r="EBT5" s="47"/>
      <c r="EBU5" s="47"/>
      <c r="EBV5" s="47"/>
      <c r="EBW5" s="47"/>
      <c r="EBX5" s="47"/>
      <c r="EBY5" s="47"/>
      <c r="EBZ5" s="47"/>
      <c r="ECA5" s="47"/>
      <c r="ECB5" s="47"/>
      <c r="ECC5" s="47"/>
      <c r="ECD5" s="47"/>
      <c r="ECE5" s="47"/>
      <c r="ECF5" s="47"/>
      <c r="ECG5" s="47"/>
      <c r="ECH5" s="47"/>
      <c r="ECI5" s="47"/>
      <c r="ECJ5" s="47"/>
      <c r="ECK5" s="47"/>
      <c r="ECL5" s="47"/>
      <c r="ECM5" s="47"/>
      <c r="ECN5" s="47"/>
      <c r="ECO5" s="47"/>
      <c r="ECP5" s="47"/>
      <c r="ECQ5" s="47"/>
      <c r="ECR5" s="47"/>
      <c r="ECS5" s="47"/>
      <c r="ECT5" s="47"/>
      <c r="ECU5" s="47"/>
      <c r="ECV5" s="47"/>
      <c r="ECW5" s="47"/>
      <c r="ECX5" s="47"/>
      <c r="ECY5" s="47"/>
      <c r="ECZ5" s="47"/>
      <c r="EDA5" s="47"/>
      <c r="EDB5" s="47"/>
      <c r="EDC5" s="47"/>
      <c r="EDD5" s="47"/>
      <c r="EDE5" s="47"/>
      <c r="EDF5" s="47"/>
      <c r="EDG5" s="47"/>
      <c r="EDH5" s="47"/>
      <c r="EDI5" s="47"/>
      <c r="EDJ5" s="47"/>
      <c r="EDK5" s="47"/>
      <c r="EDL5" s="47"/>
      <c r="EDM5" s="47"/>
      <c r="EDN5" s="47"/>
      <c r="EDO5" s="47"/>
      <c r="EDP5" s="47"/>
      <c r="EDQ5" s="47"/>
      <c r="EDR5" s="47"/>
      <c r="EDS5" s="47"/>
      <c r="EDT5" s="47"/>
      <c r="EDU5" s="47"/>
      <c r="EDV5" s="47"/>
      <c r="EDW5" s="47"/>
      <c r="EDX5" s="47"/>
      <c r="EDY5" s="47"/>
      <c r="EDZ5" s="47"/>
      <c r="EEA5" s="47"/>
      <c r="EEB5" s="47"/>
      <c r="EEC5" s="47"/>
      <c r="EED5" s="47"/>
      <c r="EEE5" s="47"/>
      <c r="EEF5" s="47"/>
      <c r="EEG5" s="47"/>
      <c r="EEH5" s="47"/>
      <c r="EEI5" s="47"/>
      <c r="EEJ5" s="47"/>
      <c r="EEK5" s="47"/>
      <c r="EEL5" s="47"/>
      <c r="EEM5" s="47"/>
      <c r="EEN5" s="47"/>
      <c r="EEO5" s="47"/>
      <c r="EEP5" s="47"/>
      <c r="EEQ5" s="47"/>
      <c r="EER5" s="47"/>
      <c r="EES5" s="47"/>
      <c r="EET5" s="47"/>
      <c r="EEU5" s="47"/>
      <c r="EEV5" s="47"/>
      <c r="EEW5" s="47"/>
      <c r="EEX5" s="47"/>
      <c r="EEY5" s="47"/>
      <c r="EEZ5" s="47"/>
      <c r="EFA5" s="47"/>
      <c r="EFB5" s="47"/>
      <c r="EFC5" s="47"/>
      <c r="EFD5" s="47"/>
      <c r="EFE5" s="47"/>
      <c r="EFF5" s="47"/>
      <c r="EFG5" s="47"/>
      <c r="EFH5" s="47"/>
      <c r="EFI5" s="47"/>
      <c r="EFJ5" s="47"/>
      <c r="EFK5" s="47"/>
      <c r="EFL5" s="47"/>
      <c r="EFM5" s="47"/>
      <c r="EFN5" s="47"/>
      <c r="EFO5" s="47"/>
      <c r="EFP5" s="47"/>
      <c r="EFQ5" s="47"/>
      <c r="EFR5" s="47"/>
      <c r="EFS5" s="47"/>
      <c r="EFT5" s="47"/>
      <c r="EFU5" s="47"/>
      <c r="EFV5" s="47"/>
      <c r="EFW5" s="47"/>
      <c r="EFX5" s="47"/>
      <c r="EFY5" s="47"/>
      <c r="EFZ5" s="47"/>
      <c r="EGA5" s="47"/>
      <c r="EGB5" s="47"/>
      <c r="EGC5" s="47"/>
      <c r="EGD5" s="47"/>
      <c r="EGE5" s="47"/>
      <c r="EGF5" s="47"/>
      <c r="EGG5" s="47"/>
      <c r="EGH5" s="47"/>
      <c r="EGI5" s="47"/>
      <c r="EGJ5" s="47"/>
      <c r="EGK5" s="47"/>
      <c r="EGL5" s="47"/>
      <c r="EGM5" s="47"/>
      <c r="EGN5" s="47"/>
      <c r="EGO5" s="47"/>
      <c r="EGP5" s="47"/>
      <c r="EGQ5" s="47"/>
      <c r="EGR5" s="47"/>
      <c r="EGS5" s="47"/>
      <c r="EGT5" s="47"/>
      <c r="EGU5" s="47"/>
      <c r="EGV5" s="47"/>
      <c r="EGW5" s="47"/>
      <c r="EGX5" s="47"/>
      <c r="EGY5" s="47"/>
      <c r="EGZ5" s="47"/>
      <c r="EHA5" s="47"/>
      <c r="EHB5" s="47"/>
      <c r="EHC5" s="47"/>
      <c r="EHD5" s="47"/>
      <c r="EHE5" s="47"/>
      <c r="EHF5" s="47"/>
      <c r="EHG5" s="47"/>
      <c r="EHH5" s="47"/>
      <c r="EHI5" s="47"/>
      <c r="EHJ5" s="47"/>
      <c r="EHK5" s="47"/>
      <c r="EHL5" s="47"/>
      <c r="EHM5" s="47"/>
      <c r="EHN5" s="47"/>
      <c r="EHO5" s="47"/>
      <c r="EHP5" s="47"/>
      <c r="EHQ5" s="47"/>
      <c r="EHR5" s="47"/>
      <c r="EHS5" s="47"/>
      <c r="EHT5" s="47"/>
      <c r="EHU5" s="47"/>
      <c r="EHV5" s="47"/>
      <c r="EHW5" s="47"/>
      <c r="EHX5" s="47"/>
      <c r="EHY5" s="47"/>
      <c r="EHZ5" s="47"/>
      <c r="EIA5" s="47"/>
      <c r="EIB5" s="47"/>
      <c r="EIC5" s="47"/>
      <c r="EID5" s="47"/>
      <c r="EIE5" s="47"/>
      <c r="EIF5" s="47"/>
      <c r="EIG5" s="47"/>
      <c r="EIH5" s="47"/>
      <c r="EII5" s="47"/>
      <c r="EIJ5" s="47"/>
      <c r="EIK5" s="47"/>
      <c r="EIL5" s="47"/>
      <c r="EIM5" s="47"/>
      <c r="EIN5" s="47"/>
      <c r="EIO5" s="47"/>
      <c r="EIP5" s="47"/>
      <c r="EIQ5" s="47"/>
      <c r="EIR5" s="47"/>
      <c r="EIS5" s="47"/>
      <c r="EIT5" s="47"/>
      <c r="EIU5" s="47"/>
      <c r="EIV5" s="47"/>
      <c r="EIW5" s="47"/>
      <c r="EIX5" s="47"/>
      <c r="EIY5" s="47"/>
      <c r="EIZ5" s="47"/>
      <c r="EJA5" s="47"/>
      <c r="EJB5" s="47"/>
      <c r="EJC5" s="47"/>
      <c r="EJD5" s="47"/>
      <c r="EJE5" s="47"/>
      <c r="EJF5" s="47"/>
      <c r="EJG5" s="47"/>
      <c r="EJH5" s="47"/>
      <c r="EJI5" s="47"/>
      <c r="EJJ5" s="47"/>
      <c r="EJK5" s="47"/>
      <c r="EJL5" s="47"/>
      <c r="EJM5" s="47"/>
      <c r="EJN5" s="47"/>
      <c r="EJO5" s="47"/>
      <c r="EJP5" s="47"/>
      <c r="EJQ5" s="47"/>
      <c r="EJR5" s="47"/>
      <c r="EJS5" s="47"/>
      <c r="EJT5" s="47"/>
      <c r="EJU5" s="47"/>
      <c r="EJV5" s="47"/>
      <c r="EJW5" s="47"/>
      <c r="EJX5" s="47"/>
      <c r="EJY5" s="47"/>
      <c r="EJZ5" s="47"/>
      <c r="EKA5" s="47"/>
      <c r="EKB5" s="47"/>
      <c r="EKC5" s="47"/>
      <c r="EKD5" s="47"/>
      <c r="EKE5" s="47"/>
      <c r="EKF5" s="47"/>
      <c r="EKG5" s="47"/>
      <c r="EKH5" s="47"/>
      <c r="EKI5" s="47"/>
      <c r="EKJ5" s="47"/>
      <c r="EKK5" s="47"/>
      <c r="EKL5" s="47"/>
      <c r="EKM5" s="47"/>
      <c r="EKN5" s="47"/>
      <c r="EKO5" s="47"/>
      <c r="EKP5" s="47"/>
      <c r="EKQ5" s="47"/>
      <c r="EKR5" s="47"/>
      <c r="EKS5" s="47"/>
      <c r="EKT5" s="47"/>
      <c r="EKU5" s="47"/>
      <c r="EKV5" s="47"/>
      <c r="EKW5" s="47"/>
      <c r="EKX5" s="47"/>
      <c r="EKY5" s="47"/>
      <c r="EKZ5" s="47"/>
      <c r="ELA5" s="47"/>
      <c r="ELB5" s="47"/>
      <c r="ELC5" s="47"/>
      <c r="ELD5" s="47"/>
      <c r="ELE5" s="47"/>
      <c r="ELF5" s="47"/>
      <c r="ELG5" s="47"/>
      <c r="ELH5" s="47"/>
      <c r="ELI5" s="47"/>
      <c r="ELJ5" s="47"/>
      <c r="ELK5" s="47"/>
      <c r="ELL5" s="47"/>
      <c r="ELM5" s="47"/>
      <c r="ELN5" s="47"/>
      <c r="ELO5" s="47"/>
      <c r="ELP5" s="47"/>
      <c r="ELQ5" s="47"/>
      <c r="ELR5" s="47"/>
      <c r="ELS5" s="47"/>
      <c r="ELT5" s="47"/>
      <c r="ELU5" s="47"/>
      <c r="ELV5" s="47"/>
      <c r="ELW5" s="47"/>
      <c r="ELX5" s="47"/>
      <c r="ELY5" s="47"/>
      <c r="ELZ5" s="47"/>
      <c r="EMA5" s="47"/>
      <c r="EMB5" s="47"/>
      <c r="EMC5" s="47"/>
      <c r="EMD5" s="47"/>
      <c r="EME5" s="47"/>
      <c r="EMF5" s="47"/>
      <c r="EMG5" s="47"/>
      <c r="EMH5" s="47"/>
      <c r="EMI5" s="47"/>
      <c r="EMJ5" s="47"/>
      <c r="EMK5" s="47"/>
      <c r="EML5" s="47"/>
      <c r="EMM5" s="47"/>
      <c r="EMN5" s="47"/>
      <c r="EMO5" s="47"/>
      <c r="EMP5" s="47"/>
      <c r="EMQ5" s="47"/>
      <c r="EMR5" s="47"/>
      <c r="EMS5" s="47"/>
      <c r="EMT5" s="47"/>
      <c r="EMU5" s="47"/>
      <c r="EMV5" s="47"/>
      <c r="EMW5" s="47"/>
      <c r="EMX5" s="47"/>
      <c r="EMY5" s="47"/>
      <c r="EMZ5" s="47"/>
      <c r="ENA5" s="47"/>
      <c r="ENB5" s="47"/>
      <c r="ENC5" s="47"/>
      <c r="END5" s="47"/>
      <c r="ENE5" s="47"/>
      <c r="ENF5" s="47"/>
      <c r="ENG5" s="47"/>
      <c r="ENH5" s="47"/>
      <c r="ENI5" s="47"/>
      <c r="ENJ5" s="47"/>
      <c r="ENK5" s="47"/>
      <c r="ENL5" s="47"/>
      <c r="ENM5" s="47"/>
      <c r="ENN5" s="47"/>
      <c r="ENO5" s="47"/>
      <c r="ENP5" s="47"/>
      <c r="ENQ5" s="47"/>
      <c r="ENR5" s="47"/>
      <c r="ENS5" s="47"/>
      <c r="ENT5" s="47"/>
      <c r="ENU5" s="47"/>
      <c r="ENV5" s="47"/>
      <c r="ENW5" s="47"/>
      <c r="ENX5" s="47"/>
      <c r="ENY5" s="47"/>
      <c r="ENZ5" s="47"/>
      <c r="EOA5" s="47"/>
      <c r="EOB5" s="47"/>
      <c r="EOC5" s="47"/>
      <c r="EOD5" s="47"/>
      <c r="EOE5" s="47"/>
      <c r="EOF5" s="47"/>
      <c r="EOG5" s="47"/>
      <c r="EOH5" s="47"/>
      <c r="EOI5" s="47"/>
      <c r="EOJ5" s="47"/>
      <c r="EOK5" s="47"/>
      <c r="EOL5" s="47"/>
      <c r="EOM5" s="47"/>
      <c r="EON5" s="47"/>
      <c r="EOO5" s="47"/>
      <c r="EOP5" s="47"/>
      <c r="EOQ5" s="47"/>
      <c r="EOR5" s="47"/>
      <c r="EOS5" s="47"/>
      <c r="EOT5" s="47"/>
      <c r="EOU5" s="47"/>
      <c r="EOV5" s="47"/>
      <c r="EOW5" s="47"/>
      <c r="EOX5" s="47"/>
      <c r="EOY5" s="47"/>
      <c r="EOZ5" s="47"/>
      <c r="EPA5" s="47"/>
      <c r="EPB5" s="47"/>
      <c r="EPC5" s="47"/>
      <c r="EPD5" s="47"/>
      <c r="EPE5" s="47"/>
      <c r="EPF5" s="47"/>
      <c r="EPG5" s="47"/>
      <c r="EPH5" s="47"/>
      <c r="EPI5" s="47"/>
      <c r="EPJ5" s="47"/>
      <c r="EPK5" s="47"/>
      <c r="EPL5" s="47"/>
      <c r="EPM5" s="47"/>
      <c r="EPN5" s="47"/>
      <c r="EPO5" s="47"/>
      <c r="EPP5" s="47"/>
      <c r="EPQ5" s="47"/>
      <c r="EPR5" s="47"/>
      <c r="EPS5" s="47"/>
      <c r="EPT5" s="47"/>
      <c r="EPU5" s="47"/>
      <c r="EPV5" s="47"/>
      <c r="EPW5" s="47"/>
      <c r="EPX5" s="47"/>
      <c r="EPY5" s="47"/>
      <c r="EPZ5" s="47"/>
      <c r="EQA5" s="47"/>
      <c r="EQB5" s="47"/>
      <c r="EQC5" s="47"/>
      <c r="EQD5" s="47"/>
      <c r="EQE5" s="47"/>
      <c r="EQF5" s="47"/>
      <c r="EQG5" s="47"/>
      <c r="EQH5" s="47"/>
      <c r="EQI5" s="47"/>
      <c r="EQJ5" s="47"/>
      <c r="EQK5" s="47"/>
      <c r="EQL5" s="47"/>
      <c r="EQM5" s="47"/>
      <c r="EQN5" s="47"/>
      <c r="EQO5" s="47"/>
      <c r="EQP5" s="47"/>
      <c r="EQQ5" s="47"/>
      <c r="EQR5" s="47"/>
      <c r="EQS5" s="47"/>
      <c r="EQT5" s="47"/>
      <c r="EQU5" s="47"/>
      <c r="EQV5" s="47"/>
      <c r="EQW5" s="47"/>
      <c r="EQX5" s="47"/>
      <c r="EQY5" s="47"/>
      <c r="EQZ5" s="47"/>
      <c r="ERA5" s="47"/>
      <c r="ERB5" s="47"/>
      <c r="ERC5" s="47"/>
      <c r="ERD5" s="47"/>
      <c r="ERE5" s="47"/>
      <c r="ERF5" s="47"/>
      <c r="ERG5" s="47"/>
      <c r="ERH5" s="47"/>
      <c r="ERI5" s="47"/>
      <c r="ERJ5" s="47"/>
      <c r="ERK5" s="47"/>
      <c r="ERL5" s="47"/>
      <c r="ERM5" s="47"/>
      <c r="ERN5" s="47"/>
      <c r="ERO5" s="47"/>
      <c r="ERP5" s="47"/>
      <c r="ERQ5" s="47"/>
      <c r="ERR5" s="47"/>
      <c r="ERS5" s="47"/>
      <c r="ERT5" s="47"/>
      <c r="ERU5" s="47"/>
      <c r="ERV5" s="47"/>
      <c r="ERW5" s="47"/>
      <c r="ERX5" s="47"/>
      <c r="ERY5" s="47"/>
      <c r="ERZ5" s="47"/>
      <c r="ESA5" s="47"/>
      <c r="ESB5" s="47"/>
      <c r="ESC5" s="47"/>
      <c r="ESD5" s="47"/>
      <c r="ESE5" s="47"/>
      <c r="ESF5" s="47"/>
      <c r="ESG5" s="47"/>
      <c r="ESH5" s="47"/>
      <c r="ESI5" s="47"/>
      <c r="ESJ5" s="47"/>
      <c r="ESK5" s="47"/>
      <c r="ESL5" s="47"/>
      <c r="ESM5" s="47"/>
      <c r="ESN5" s="47"/>
      <c r="ESO5" s="47"/>
      <c r="ESP5" s="47"/>
      <c r="ESQ5" s="47"/>
      <c r="ESR5" s="47"/>
      <c r="ESS5" s="47"/>
      <c r="EST5" s="47"/>
      <c r="ESU5" s="47"/>
      <c r="ESV5" s="47"/>
      <c r="ESW5" s="47"/>
      <c r="ESX5" s="47"/>
      <c r="ESY5" s="47"/>
      <c r="ESZ5" s="47"/>
      <c r="ETA5" s="47"/>
      <c r="ETB5" s="47"/>
      <c r="ETC5" s="47"/>
      <c r="ETD5" s="47"/>
      <c r="ETE5" s="47"/>
      <c r="ETF5" s="47"/>
      <c r="ETG5" s="47"/>
      <c r="ETH5" s="47"/>
      <c r="ETI5" s="47"/>
      <c r="ETJ5" s="47"/>
      <c r="ETK5" s="47"/>
      <c r="ETL5" s="47"/>
      <c r="ETM5" s="47"/>
      <c r="ETN5" s="47"/>
      <c r="ETO5" s="47"/>
      <c r="ETP5" s="47"/>
      <c r="ETQ5" s="47"/>
      <c r="ETR5" s="47"/>
      <c r="ETS5" s="47"/>
      <c r="ETT5" s="47"/>
      <c r="ETU5" s="47"/>
      <c r="ETV5" s="47"/>
      <c r="ETW5" s="47"/>
      <c r="ETX5" s="47"/>
      <c r="ETY5" s="47"/>
      <c r="ETZ5" s="47"/>
      <c r="EUA5" s="47"/>
      <c r="EUB5" s="47"/>
      <c r="EUC5" s="47"/>
      <c r="EUD5" s="47"/>
      <c r="EUE5" s="47"/>
      <c r="EUF5" s="47"/>
      <c r="EUG5" s="47"/>
      <c r="EUH5" s="47"/>
      <c r="EUI5" s="47"/>
      <c r="EUJ5" s="47"/>
      <c r="EUK5" s="47"/>
      <c r="EUL5" s="47"/>
      <c r="EUM5" s="47"/>
      <c r="EUN5" s="47"/>
      <c r="EUO5" s="47"/>
      <c r="EUP5" s="47"/>
      <c r="EUQ5" s="47"/>
      <c r="EUR5" s="47"/>
      <c r="EUS5" s="47"/>
      <c r="EUT5" s="47"/>
      <c r="EUU5" s="47"/>
      <c r="EUV5" s="47"/>
      <c r="EUW5" s="47"/>
      <c r="EUX5" s="47"/>
      <c r="EUY5" s="47"/>
      <c r="EUZ5" s="47"/>
      <c r="EVA5" s="47"/>
      <c r="EVB5" s="47"/>
      <c r="EVC5" s="47"/>
      <c r="EVD5" s="47"/>
      <c r="EVE5" s="47"/>
      <c r="EVF5" s="47"/>
      <c r="EVG5" s="47"/>
      <c r="EVH5" s="47"/>
      <c r="EVI5" s="47"/>
      <c r="EVJ5" s="47"/>
      <c r="EVK5" s="47"/>
      <c r="EVL5" s="47"/>
      <c r="EVM5" s="47"/>
      <c r="EVN5" s="47"/>
      <c r="EVO5" s="47"/>
      <c r="EVP5" s="47"/>
      <c r="EVQ5" s="47"/>
      <c r="EVR5" s="47"/>
      <c r="EVS5" s="47"/>
      <c r="EVT5" s="47"/>
      <c r="EVU5" s="47"/>
      <c r="EVV5" s="47"/>
      <c r="EVW5" s="47"/>
      <c r="EVX5" s="47"/>
      <c r="EVY5" s="47"/>
      <c r="EVZ5" s="47"/>
      <c r="EWA5" s="47"/>
      <c r="EWB5" s="47"/>
      <c r="EWC5" s="47"/>
      <c r="EWD5" s="47"/>
      <c r="EWE5" s="47"/>
      <c r="EWF5" s="47"/>
      <c r="EWG5" s="47"/>
      <c r="EWH5" s="47"/>
      <c r="EWI5" s="47"/>
      <c r="EWJ5" s="47"/>
      <c r="EWK5" s="47"/>
      <c r="EWL5" s="47"/>
      <c r="EWM5" s="47"/>
      <c r="EWN5" s="47"/>
      <c r="EWO5" s="47"/>
      <c r="EWP5" s="47"/>
      <c r="EWQ5" s="47"/>
      <c r="EWR5" s="47"/>
      <c r="EWS5" s="47"/>
      <c r="EWT5" s="47"/>
      <c r="EWU5" s="47"/>
      <c r="EWV5" s="47"/>
      <c r="EWW5" s="47"/>
      <c r="EWX5" s="47"/>
      <c r="EWY5" s="47"/>
      <c r="EWZ5" s="47"/>
      <c r="EXA5" s="47"/>
      <c r="EXB5" s="47"/>
      <c r="EXC5" s="47"/>
      <c r="EXD5" s="47"/>
      <c r="EXE5" s="47"/>
      <c r="EXF5" s="47"/>
      <c r="EXG5" s="47"/>
      <c r="EXH5" s="47"/>
      <c r="EXI5" s="47"/>
      <c r="EXJ5" s="47"/>
      <c r="EXK5" s="47"/>
      <c r="EXL5" s="47"/>
      <c r="EXM5" s="47"/>
      <c r="EXN5" s="47"/>
      <c r="EXO5" s="47"/>
      <c r="EXP5" s="47"/>
      <c r="EXQ5" s="47"/>
      <c r="EXR5" s="47"/>
      <c r="EXS5" s="47"/>
      <c r="EXT5" s="47"/>
      <c r="EXU5" s="47"/>
      <c r="EXV5" s="47"/>
      <c r="EXW5" s="47"/>
      <c r="EXX5" s="47"/>
      <c r="EXY5" s="47"/>
      <c r="EXZ5" s="47"/>
      <c r="EYA5" s="47"/>
      <c r="EYB5" s="47"/>
      <c r="EYC5" s="47"/>
      <c r="EYD5" s="47"/>
      <c r="EYE5" s="47"/>
      <c r="EYF5" s="47"/>
      <c r="EYG5" s="47"/>
      <c r="EYH5" s="47"/>
      <c r="EYI5" s="47"/>
      <c r="EYJ5" s="47"/>
      <c r="EYK5" s="47"/>
      <c r="EYL5" s="47"/>
      <c r="EYM5" s="47"/>
      <c r="EYN5" s="47"/>
      <c r="EYO5" s="47"/>
      <c r="EYP5" s="47"/>
      <c r="EYQ5" s="47"/>
      <c r="EYR5" s="47"/>
      <c r="EYS5" s="47"/>
      <c r="EYT5" s="47"/>
      <c r="EYU5" s="47"/>
      <c r="EYV5" s="47"/>
      <c r="EYW5" s="47"/>
      <c r="EYX5" s="47"/>
      <c r="EYY5" s="47"/>
      <c r="EYZ5" s="47"/>
      <c r="EZA5" s="47"/>
      <c r="EZB5" s="47"/>
      <c r="EZC5" s="47"/>
      <c r="EZD5" s="47"/>
      <c r="EZE5" s="47"/>
      <c r="EZF5" s="47"/>
      <c r="EZG5" s="47"/>
      <c r="EZH5" s="47"/>
      <c r="EZI5" s="47"/>
      <c r="EZJ5" s="47"/>
      <c r="EZK5" s="47"/>
      <c r="EZL5" s="47"/>
      <c r="EZM5" s="47"/>
      <c r="EZN5" s="47"/>
      <c r="EZO5" s="47"/>
      <c r="EZP5" s="47"/>
      <c r="EZQ5" s="47"/>
      <c r="EZR5" s="47"/>
      <c r="EZS5" s="47"/>
      <c r="EZT5" s="47"/>
      <c r="EZU5" s="47"/>
      <c r="EZV5" s="47"/>
      <c r="EZW5" s="47"/>
      <c r="EZX5" s="47"/>
      <c r="EZY5" s="47"/>
      <c r="EZZ5" s="47"/>
      <c r="FAA5" s="47"/>
      <c r="FAB5" s="47"/>
      <c r="FAC5" s="47"/>
      <c r="FAD5" s="47"/>
      <c r="FAE5" s="47"/>
      <c r="FAF5" s="47"/>
      <c r="FAG5" s="47"/>
      <c r="FAH5" s="47"/>
      <c r="FAI5" s="47"/>
      <c r="FAJ5" s="47"/>
      <c r="FAK5" s="47"/>
      <c r="FAL5" s="47"/>
      <c r="FAM5" s="47"/>
      <c r="FAN5" s="47"/>
      <c r="FAO5" s="47"/>
      <c r="FAP5" s="47"/>
      <c r="FAQ5" s="47"/>
      <c r="FAR5" s="47"/>
      <c r="FAS5" s="47"/>
      <c r="FAT5" s="47"/>
      <c r="FAU5" s="47"/>
      <c r="FAV5" s="47"/>
      <c r="FAW5" s="47"/>
      <c r="FAX5" s="47"/>
      <c r="FAY5" s="47"/>
      <c r="FAZ5" s="47"/>
      <c r="FBA5" s="47"/>
      <c r="FBB5" s="47"/>
      <c r="FBC5" s="47"/>
      <c r="FBD5" s="47"/>
      <c r="FBE5" s="47"/>
      <c r="FBF5" s="47"/>
      <c r="FBG5" s="47"/>
      <c r="FBH5" s="47"/>
      <c r="FBI5" s="47"/>
      <c r="FBJ5" s="47"/>
      <c r="FBK5" s="47"/>
      <c r="FBL5" s="47"/>
      <c r="FBM5" s="47"/>
      <c r="FBN5" s="47"/>
      <c r="FBO5" s="47"/>
      <c r="FBP5" s="47"/>
      <c r="FBQ5" s="47"/>
      <c r="FBR5" s="47"/>
      <c r="FBS5" s="47"/>
      <c r="FBT5" s="47"/>
      <c r="FBU5" s="47"/>
      <c r="FBV5" s="47"/>
      <c r="FBW5" s="47"/>
      <c r="FBX5" s="47"/>
      <c r="FBY5" s="47"/>
      <c r="FBZ5" s="47"/>
      <c r="FCA5" s="47"/>
      <c r="FCB5" s="47"/>
      <c r="FCC5" s="47"/>
      <c r="FCD5" s="47"/>
      <c r="FCE5" s="47"/>
      <c r="FCF5" s="47"/>
      <c r="FCG5" s="47"/>
      <c r="FCH5" s="47"/>
      <c r="FCI5" s="47"/>
      <c r="FCJ5" s="47"/>
      <c r="FCK5" s="47"/>
      <c r="FCL5" s="47"/>
      <c r="FCM5" s="47"/>
      <c r="FCN5" s="47"/>
      <c r="FCO5" s="47"/>
      <c r="FCP5" s="47"/>
      <c r="FCQ5" s="47"/>
      <c r="FCR5" s="47"/>
      <c r="FCS5" s="47"/>
      <c r="FCT5" s="47"/>
      <c r="FCU5" s="47"/>
      <c r="FCV5" s="47"/>
      <c r="FCW5" s="47"/>
      <c r="FCX5" s="47"/>
      <c r="FCY5" s="47"/>
      <c r="FCZ5" s="47"/>
      <c r="FDA5" s="47"/>
      <c r="FDB5" s="47"/>
      <c r="FDC5" s="47"/>
      <c r="FDD5" s="47"/>
      <c r="FDE5" s="47"/>
      <c r="FDF5" s="47"/>
      <c r="FDG5" s="47"/>
      <c r="FDH5" s="47"/>
      <c r="FDI5" s="47"/>
      <c r="FDJ5" s="47"/>
      <c r="FDK5" s="47"/>
      <c r="FDL5" s="47"/>
      <c r="FDM5" s="47"/>
      <c r="FDN5" s="47"/>
      <c r="FDO5" s="47"/>
      <c r="FDP5" s="47"/>
      <c r="FDQ5" s="47"/>
      <c r="FDR5" s="47"/>
      <c r="FDS5" s="47"/>
      <c r="FDT5" s="47"/>
      <c r="FDU5" s="47"/>
      <c r="FDV5" s="47"/>
      <c r="FDW5" s="47"/>
      <c r="FDX5" s="47"/>
      <c r="FDY5" s="47"/>
      <c r="FDZ5" s="47"/>
      <c r="FEA5" s="47"/>
      <c r="FEB5" s="47"/>
      <c r="FEC5" s="47"/>
      <c r="FED5" s="47"/>
      <c r="FEE5" s="47"/>
      <c r="FEF5" s="47"/>
      <c r="FEG5" s="47"/>
      <c r="FEH5" s="47"/>
      <c r="FEI5" s="47"/>
      <c r="FEJ5" s="47"/>
      <c r="FEK5" s="47"/>
      <c r="FEL5" s="47"/>
      <c r="FEM5" s="47"/>
      <c r="FEN5" s="47"/>
      <c r="FEO5" s="47"/>
      <c r="FEP5" s="47"/>
      <c r="FEQ5" s="47"/>
      <c r="FER5" s="47"/>
      <c r="FES5" s="47"/>
      <c r="FET5" s="47"/>
      <c r="FEU5" s="47"/>
      <c r="FEV5" s="47"/>
      <c r="FEW5" s="47"/>
      <c r="FEX5" s="47"/>
      <c r="FEY5" s="47"/>
      <c r="FEZ5" s="47"/>
      <c r="FFA5" s="47"/>
      <c r="FFB5" s="47"/>
      <c r="FFC5" s="47"/>
      <c r="FFD5" s="47"/>
      <c r="FFE5" s="47"/>
      <c r="FFF5" s="47"/>
      <c r="FFG5" s="47"/>
      <c r="FFH5" s="47"/>
      <c r="FFI5" s="47"/>
      <c r="FFJ5" s="47"/>
      <c r="FFK5" s="47"/>
      <c r="FFL5" s="47"/>
      <c r="FFM5" s="47"/>
      <c r="FFN5" s="47"/>
      <c r="FFO5" s="47"/>
      <c r="FFP5" s="47"/>
      <c r="FFQ5" s="47"/>
      <c r="FFR5" s="47"/>
      <c r="FFS5" s="47"/>
      <c r="FFT5" s="47"/>
      <c r="FFU5" s="47"/>
      <c r="FFV5" s="47"/>
      <c r="FFW5" s="47"/>
      <c r="FFX5" s="47"/>
      <c r="FFY5" s="47"/>
      <c r="FFZ5" s="47"/>
      <c r="FGA5" s="47"/>
      <c r="FGB5" s="47"/>
      <c r="FGC5" s="47"/>
      <c r="FGD5" s="47"/>
      <c r="FGE5" s="47"/>
      <c r="FGF5" s="47"/>
      <c r="FGG5" s="47"/>
      <c r="FGH5" s="47"/>
      <c r="FGI5" s="47"/>
      <c r="FGJ5" s="47"/>
      <c r="FGK5" s="47"/>
      <c r="FGL5" s="47"/>
      <c r="FGM5" s="47"/>
      <c r="FGN5" s="47"/>
      <c r="FGO5" s="47"/>
      <c r="FGP5" s="47"/>
      <c r="FGQ5" s="47"/>
      <c r="FGR5" s="47"/>
      <c r="FGS5" s="47"/>
      <c r="FGT5" s="47"/>
      <c r="FGU5" s="47"/>
      <c r="FGV5" s="47"/>
      <c r="FGW5" s="47"/>
      <c r="FGX5" s="47"/>
      <c r="FGY5" s="47"/>
      <c r="FGZ5" s="47"/>
      <c r="FHA5" s="47"/>
      <c r="FHB5" s="47"/>
      <c r="FHC5" s="47"/>
      <c r="FHD5" s="47"/>
      <c r="FHE5" s="47"/>
      <c r="FHF5" s="47"/>
      <c r="FHG5" s="47"/>
      <c r="FHH5" s="47"/>
      <c r="FHI5" s="47"/>
      <c r="FHJ5" s="47"/>
      <c r="FHK5" s="47"/>
      <c r="FHL5" s="47"/>
      <c r="FHM5" s="47"/>
      <c r="FHN5" s="47"/>
      <c r="FHO5" s="47"/>
      <c r="FHP5" s="47"/>
      <c r="FHQ5" s="47"/>
      <c r="FHR5" s="47"/>
      <c r="FHS5" s="47"/>
      <c r="FHT5" s="47"/>
      <c r="FHU5" s="47"/>
      <c r="FHV5" s="47"/>
      <c r="FHW5" s="47"/>
      <c r="FHX5" s="47"/>
      <c r="FHY5" s="47"/>
      <c r="FHZ5" s="47"/>
      <c r="FIA5" s="47"/>
      <c r="FIB5" s="47"/>
      <c r="FIC5" s="47"/>
      <c r="FID5" s="47"/>
      <c r="FIE5" s="47"/>
      <c r="FIF5" s="47"/>
      <c r="FIG5" s="47"/>
      <c r="FIH5" s="47"/>
      <c r="FII5" s="47"/>
      <c r="FIJ5" s="47"/>
      <c r="FIK5" s="47"/>
      <c r="FIL5" s="47"/>
      <c r="FIM5" s="47"/>
      <c r="FIN5" s="47"/>
      <c r="FIO5" s="47"/>
      <c r="FIP5" s="47"/>
      <c r="FIQ5" s="47"/>
      <c r="FIR5" s="47"/>
      <c r="FIS5" s="47"/>
      <c r="FIT5" s="47"/>
      <c r="FIU5" s="47"/>
      <c r="FIV5" s="47"/>
      <c r="FIW5" s="47"/>
      <c r="FIX5" s="47"/>
      <c r="FIY5" s="47"/>
      <c r="FIZ5" s="47"/>
      <c r="FJA5" s="47"/>
      <c r="FJB5" s="47"/>
      <c r="FJC5" s="47"/>
      <c r="FJD5" s="47"/>
      <c r="FJE5" s="47"/>
      <c r="FJF5" s="47"/>
      <c r="FJG5" s="47"/>
      <c r="FJH5" s="47"/>
      <c r="FJI5" s="47"/>
      <c r="FJJ5" s="47"/>
      <c r="FJK5" s="47"/>
      <c r="FJL5" s="47"/>
      <c r="FJM5" s="47"/>
      <c r="FJN5" s="47"/>
      <c r="FJO5" s="47"/>
      <c r="FJP5" s="47"/>
      <c r="FJQ5" s="47"/>
      <c r="FJR5" s="47"/>
      <c r="FJS5" s="47"/>
      <c r="FJT5" s="47"/>
      <c r="FJU5" s="47"/>
      <c r="FJV5" s="47"/>
      <c r="FJW5" s="47"/>
      <c r="FJX5" s="47"/>
      <c r="FJY5" s="47"/>
      <c r="FJZ5" s="47"/>
      <c r="FKA5" s="47"/>
      <c r="FKB5" s="47"/>
      <c r="FKC5" s="47"/>
      <c r="FKD5" s="47"/>
      <c r="FKE5" s="47"/>
      <c r="FKF5" s="47"/>
      <c r="FKG5" s="47"/>
      <c r="FKH5" s="47"/>
      <c r="FKI5" s="47"/>
      <c r="FKJ5" s="47"/>
      <c r="FKK5" s="47"/>
      <c r="FKL5" s="47"/>
      <c r="FKM5" s="47"/>
      <c r="FKN5" s="47"/>
      <c r="FKO5" s="47"/>
      <c r="FKP5" s="47"/>
      <c r="FKQ5" s="47"/>
      <c r="FKR5" s="47"/>
      <c r="FKS5" s="47"/>
      <c r="FKT5" s="47"/>
      <c r="FKU5" s="47"/>
      <c r="FKV5" s="47"/>
      <c r="FKW5" s="47"/>
      <c r="FKX5" s="47"/>
      <c r="FKY5" s="47"/>
      <c r="FKZ5" s="47"/>
      <c r="FLA5" s="47"/>
      <c r="FLB5" s="47"/>
      <c r="FLC5" s="47"/>
      <c r="FLD5" s="47"/>
      <c r="FLE5" s="47"/>
      <c r="FLF5" s="47"/>
      <c r="FLG5" s="47"/>
      <c r="FLH5" s="47"/>
      <c r="FLI5" s="47"/>
      <c r="FLJ5" s="47"/>
      <c r="FLK5" s="47"/>
      <c r="FLL5" s="47"/>
      <c r="FLM5" s="47"/>
      <c r="FLN5" s="47"/>
      <c r="FLO5" s="47"/>
      <c r="FLP5" s="47"/>
      <c r="FLQ5" s="47"/>
      <c r="FLR5" s="47"/>
      <c r="FLS5" s="47"/>
      <c r="FLT5" s="47"/>
      <c r="FLU5" s="47"/>
      <c r="FLV5" s="47"/>
      <c r="FLW5" s="47"/>
      <c r="FLX5" s="47"/>
      <c r="FLY5" s="47"/>
      <c r="FLZ5" s="47"/>
      <c r="FMA5" s="47"/>
      <c r="FMB5" s="47"/>
      <c r="FMC5" s="47"/>
      <c r="FMD5" s="47"/>
      <c r="FME5" s="47"/>
      <c r="FMF5" s="47"/>
      <c r="FMG5" s="47"/>
      <c r="FMH5" s="47"/>
      <c r="FMI5" s="47"/>
      <c r="FMJ5" s="47"/>
      <c r="FMK5" s="47"/>
      <c r="FML5" s="47"/>
      <c r="FMM5" s="47"/>
      <c r="FMN5" s="47"/>
      <c r="FMO5" s="47"/>
      <c r="FMP5" s="47"/>
      <c r="FMQ5" s="47"/>
      <c r="FMR5" s="47"/>
      <c r="FMS5" s="47"/>
      <c r="FMT5" s="47"/>
      <c r="FMU5" s="47"/>
      <c r="FMV5" s="47"/>
      <c r="FMW5" s="47"/>
      <c r="FMX5" s="47"/>
      <c r="FMY5" s="47"/>
      <c r="FMZ5" s="47"/>
      <c r="FNA5" s="47"/>
      <c r="FNB5" s="47"/>
      <c r="FNC5" s="47"/>
      <c r="FND5" s="47"/>
      <c r="FNE5" s="47"/>
      <c r="FNF5" s="47"/>
      <c r="FNG5" s="47"/>
      <c r="FNH5" s="47"/>
      <c r="FNI5" s="47"/>
      <c r="FNJ5" s="47"/>
      <c r="FNK5" s="47"/>
      <c r="FNL5" s="47"/>
      <c r="FNM5" s="47"/>
      <c r="FNN5" s="47"/>
      <c r="FNO5" s="47"/>
      <c r="FNP5" s="47"/>
      <c r="FNQ5" s="47"/>
      <c r="FNR5" s="47"/>
      <c r="FNS5" s="47"/>
      <c r="FNT5" s="47"/>
      <c r="FNU5" s="47"/>
      <c r="FNV5" s="47"/>
      <c r="FNW5" s="47"/>
      <c r="FNX5" s="47"/>
      <c r="FNY5" s="47"/>
      <c r="FNZ5" s="47"/>
      <c r="FOA5" s="47"/>
      <c r="FOB5" s="47"/>
      <c r="FOC5" s="47"/>
      <c r="FOD5" s="47"/>
      <c r="FOE5" s="47"/>
      <c r="FOF5" s="47"/>
      <c r="FOG5" s="47"/>
      <c r="FOH5" s="47"/>
      <c r="FOI5" s="47"/>
      <c r="FOJ5" s="47"/>
      <c r="FOK5" s="47"/>
      <c r="FOL5" s="47"/>
      <c r="FOM5" s="47"/>
      <c r="FON5" s="47"/>
      <c r="FOO5" s="47"/>
      <c r="FOP5" s="47"/>
      <c r="FOQ5" s="47"/>
      <c r="FOR5" s="47"/>
      <c r="FOS5" s="47"/>
      <c r="FOT5" s="47"/>
      <c r="FOU5" s="47"/>
      <c r="FOV5" s="47"/>
      <c r="FOW5" s="47"/>
      <c r="FOX5" s="47"/>
      <c r="FOY5" s="47"/>
      <c r="FOZ5" s="47"/>
      <c r="FPA5" s="47"/>
      <c r="FPB5" s="47"/>
      <c r="FPC5" s="47"/>
      <c r="FPD5" s="47"/>
      <c r="FPE5" s="47"/>
      <c r="FPF5" s="47"/>
      <c r="FPG5" s="47"/>
      <c r="FPH5" s="47"/>
      <c r="FPI5" s="47"/>
      <c r="FPJ5" s="47"/>
      <c r="FPK5" s="47"/>
      <c r="FPL5" s="47"/>
      <c r="FPM5" s="47"/>
      <c r="FPN5" s="47"/>
      <c r="FPO5" s="47"/>
      <c r="FPP5" s="47"/>
      <c r="FPQ5" s="47"/>
      <c r="FPR5" s="47"/>
      <c r="FPS5" s="47"/>
      <c r="FPT5" s="47"/>
      <c r="FPU5" s="47"/>
      <c r="FPV5" s="47"/>
      <c r="FPW5" s="47"/>
      <c r="FPX5" s="47"/>
      <c r="FPY5" s="47"/>
      <c r="FPZ5" s="47"/>
      <c r="FQA5" s="47"/>
      <c r="FQB5" s="47"/>
      <c r="FQC5" s="47"/>
      <c r="FQD5" s="47"/>
      <c r="FQE5" s="47"/>
      <c r="FQF5" s="47"/>
      <c r="FQG5" s="47"/>
      <c r="FQH5" s="47"/>
      <c r="FQI5" s="47"/>
      <c r="FQJ5" s="47"/>
      <c r="FQK5" s="47"/>
      <c r="FQL5" s="47"/>
      <c r="FQM5" s="47"/>
      <c r="FQN5" s="47"/>
      <c r="FQO5" s="47"/>
      <c r="FQP5" s="47"/>
      <c r="FQQ5" s="47"/>
      <c r="FQR5" s="47"/>
      <c r="FQS5" s="47"/>
      <c r="FQT5" s="47"/>
      <c r="FQU5" s="47"/>
      <c r="FQV5" s="47"/>
      <c r="FQW5" s="47"/>
      <c r="FQX5" s="47"/>
      <c r="FQY5" s="47"/>
      <c r="FQZ5" s="47"/>
      <c r="FRA5" s="47"/>
      <c r="FRB5" s="47"/>
      <c r="FRC5" s="47"/>
      <c r="FRD5" s="47"/>
      <c r="FRE5" s="47"/>
      <c r="FRF5" s="47"/>
      <c r="FRG5" s="47"/>
      <c r="FRH5" s="47"/>
      <c r="FRI5" s="47"/>
      <c r="FRJ5" s="47"/>
      <c r="FRK5" s="47"/>
      <c r="FRL5" s="47"/>
      <c r="FRM5" s="47"/>
      <c r="FRN5" s="47"/>
      <c r="FRO5" s="47"/>
      <c r="FRP5" s="47"/>
      <c r="FRQ5" s="47"/>
      <c r="FRR5" s="47"/>
      <c r="FRS5" s="47"/>
      <c r="FRT5" s="47"/>
      <c r="FRU5" s="47"/>
      <c r="FRV5" s="47"/>
      <c r="FRW5" s="47"/>
      <c r="FRX5" s="47"/>
      <c r="FRY5" s="47"/>
      <c r="FRZ5" s="47"/>
      <c r="FSA5" s="47"/>
      <c r="FSB5" s="47"/>
      <c r="FSC5" s="47"/>
      <c r="FSD5" s="47"/>
      <c r="FSE5" s="47"/>
      <c r="FSF5" s="47"/>
      <c r="FSG5" s="47"/>
      <c r="FSH5" s="47"/>
      <c r="FSI5" s="47"/>
      <c r="FSJ5" s="47"/>
      <c r="FSK5" s="47"/>
      <c r="FSL5" s="47"/>
      <c r="FSM5" s="47"/>
      <c r="FSN5" s="47"/>
      <c r="FSO5" s="47"/>
      <c r="FSP5" s="47"/>
      <c r="FSQ5" s="47"/>
      <c r="FSR5" s="47"/>
      <c r="FSS5" s="47"/>
      <c r="FST5" s="47"/>
      <c r="FSU5" s="47"/>
      <c r="FSV5" s="47"/>
      <c r="FSW5" s="47"/>
      <c r="FSX5" s="47"/>
      <c r="FSY5" s="47"/>
      <c r="FSZ5" s="47"/>
      <c r="FTA5" s="47"/>
      <c r="FTB5" s="47"/>
      <c r="FTC5" s="47"/>
      <c r="FTD5" s="47"/>
      <c r="FTE5" s="47"/>
      <c r="FTF5" s="47"/>
      <c r="FTG5" s="47"/>
      <c r="FTH5" s="47"/>
      <c r="FTI5" s="47"/>
      <c r="FTJ5" s="47"/>
      <c r="FTK5" s="47"/>
      <c r="FTL5" s="47"/>
      <c r="FTM5" s="47"/>
      <c r="FTN5" s="47"/>
      <c r="FTO5" s="47"/>
      <c r="FTP5" s="47"/>
      <c r="FTQ5" s="47"/>
      <c r="FTR5" s="47"/>
      <c r="FTS5" s="47"/>
      <c r="FTT5" s="47"/>
      <c r="FTU5" s="47"/>
      <c r="FTV5" s="47"/>
      <c r="FTW5" s="47"/>
      <c r="FTX5" s="47"/>
      <c r="FTY5" s="47"/>
      <c r="FTZ5" s="47"/>
      <c r="FUA5" s="47"/>
      <c r="FUB5" s="47"/>
      <c r="FUC5" s="47"/>
      <c r="FUD5" s="47"/>
      <c r="FUE5" s="47"/>
      <c r="FUF5" s="47"/>
      <c r="FUG5" s="47"/>
      <c r="FUH5" s="47"/>
      <c r="FUI5" s="47"/>
      <c r="FUJ5" s="47"/>
      <c r="FUK5" s="47"/>
      <c r="FUL5" s="47"/>
      <c r="FUM5" s="47"/>
      <c r="FUN5" s="47"/>
      <c r="FUO5" s="47"/>
      <c r="FUP5" s="47"/>
      <c r="FUQ5" s="47"/>
      <c r="FUR5" s="47"/>
      <c r="FUS5" s="47"/>
      <c r="FUT5" s="47"/>
      <c r="FUU5" s="47"/>
      <c r="FUV5" s="47"/>
      <c r="FUW5" s="47"/>
      <c r="FUX5" s="47"/>
      <c r="FUY5" s="47"/>
      <c r="FUZ5" s="47"/>
      <c r="FVA5" s="47"/>
      <c r="FVB5" s="47"/>
      <c r="FVC5" s="47"/>
      <c r="FVD5" s="47"/>
      <c r="FVE5" s="47"/>
      <c r="FVF5" s="47"/>
      <c r="FVG5" s="47"/>
      <c r="FVH5" s="47"/>
      <c r="FVI5" s="47"/>
      <c r="FVJ5" s="47"/>
      <c r="FVK5" s="47"/>
      <c r="FVL5" s="47"/>
      <c r="FVM5" s="47"/>
      <c r="FVN5" s="47"/>
      <c r="FVO5" s="47"/>
      <c r="FVP5" s="47"/>
      <c r="FVQ5" s="47"/>
      <c r="FVR5" s="47"/>
      <c r="FVS5" s="47"/>
      <c r="FVT5" s="47"/>
      <c r="FVU5" s="47"/>
      <c r="FVV5" s="47"/>
      <c r="FVW5" s="47"/>
      <c r="FVX5" s="47"/>
      <c r="FVY5" s="47"/>
      <c r="FVZ5" s="47"/>
      <c r="FWA5" s="47"/>
      <c r="FWB5" s="47"/>
      <c r="FWC5" s="47"/>
      <c r="FWD5" s="47"/>
      <c r="FWE5" s="47"/>
      <c r="FWF5" s="47"/>
      <c r="FWG5" s="47"/>
      <c r="FWH5" s="47"/>
      <c r="FWI5" s="47"/>
      <c r="FWJ5" s="47"/>
      <c r="FWK5" s="47"/>
      <c r="FWL5" s="47"/>
      <c r="FWM5" s="47"/>
      <c r="FWN5" s="47"/>
      <c r="FWO5" s="47"/>
      <c r="FWP5" s="47"/>
      <c r="FWQ5" s="47"/>
      <c r="FWR5" s="47"/>
      <c r="FWS5" s="47"/>
      <c r="FWT5" s="47"/>
      <c r="FWU5" s="47"/>
      <c r="FWV5" s="47"/>
      <c r="FWW5" s="47"/>
      <c r="FWX5" s="47"/>
      <c r="FWY5" s="47"/>
      <c r="FWZ5" s="47"/>
      <c r="FXA5" s="47"/>
      <c r="FXB5" s="47"/>
      <c r="FXC5" s="47"/>
      <c r="FXD5" s="47"/>
      <c r="FXE5" s="47"/>
      <c r="FXF5" s="47"/>
      <c r="FXG5" s="47"/>
      <c r="FXH5" s="47"/>
      <c r="FXI5" s="47"/>
      <c r="FXJ5" s="47"/>
      <c r="FXK5" s="47"/>
      <c r="FXL5" s="47"/>
      <c r="FXM5" s="47"/>
      <c r="FXN5" s="47"/>
      <c r="FXO5" s="47"/>
      <c r="FXP5" s="47"/>
      <c r="FXQ5" s="47"/>
      <c r="FXR5" s="47"/>
      <c r="FXS5" s="47"/>
      <c r="FXT5" s="47"/>
      <c r="FXU5" s="47"/>
      <c r="FXV5" s="47"/>
      <c r="FXW5" s="47"/>
      <c r="FXX5" s="47"/>
      <c r="FXY5" s="47"/>
      <c r="FXZ5" s="47"/>
      <c r="FYA5" s="47"/>
      <c r="FYB5" s="47"/>
      <c r="FYC5" s="47"/>
      <c r="FYD5" s="47"/>
      <c r="FYE5" s="47"/>
      <c r="FYF5" s="47"/>
      <c r="FYG5" s="47"/>
      <c r="FYH5" s="47"/>
      <c r="FYI5" s="47"/>
      <c r="FYJ5" s="47"/>
      <c r="FYK5" s="47"/>
      <c r="FYL5" s="47"/>
      <c r="FYM5" s="47"/>
      <c r="FYN5" s="47"/>
      <c r="FYO5" s="47"/>
      <c r="FYP5" s="47"/>
      <c r="FYQ5" s="47"/>
      <c r="FYR5" s="47"/>
      <c r="FYS5" s="47"/>
      <c r="FYT5" s="47"/>
      <c r="FYU5" s="47"/>
      <c r="FYV5" s="47"/>
      <c r="FYW5" s="47"/>
      <c r="FYX5" s="47"/>
      <c r="FYY5" s="47"/>
      <c r="FYZ5" s="47"/>
      <c r="FZA5" s="47"/>
      <c r="FZB5" s="47"/>
      <c r="FZC5" s="47"/>
      <c r="FZD5" s="47"/>
      <c r="FZE5" s="47"/>
      <c r="FZF5" s="47"/>
      <c r="FZG5" s="47"/>
      <c r="FZH5" s="47"/>
      <c r="FZI5" s="47"/>
      <c r="FZJ5" s="47"/>
      <c r="FZK5" s="47"/>
      <c r="FZL5" s="47"/>
      <c r="FZM5" s="47"/>
      <c r="FZN5" s="47"/>
      <c r="FZO5" s="47"/>
      <c r="FZP5" s="47"/>
      <c r="FZQ5" s="47"/>
      <c r="FZR5" s="47"/>
      <c r="FZS5" s="47"/>
      <c r="FZT5" s="47"/>
      <c r="FZU5" s="47"/>
      <c r="FZV5" s="47"/>
      <c r="FZW5" s="47"/>
      <c r="FZX5" s="47"/>
      <c r="FZY5" s="47"/>
      <c r="FZZ5" s="47"/>
      <c r="GAA5" s="47"/>
      <c r="GAB5" s="47"/>
      <c r="GAC5" s="47"/>
      <c r="GAD5" s="47"/>
      <c r="GAE5" s="47"/>
      <c r="GAF5" s="47"/>
      <c r="GAG5" s="47"/>
      <c r="GAH5" s="47"/>
      <c r="GAI5" s="47"/>
      <c r="GAJ5" s="47"/>
      <c r="GAK5" s="47"/>
      <c r="GAL5" s="47"/>
      <c r="GAM5" s="47"/>
      <c r="GAN5" s="47"/>
      <c r="GAO5" s="47"/>
      <c r="GAP5" s="47"/>
      <c r="GAQ5" s="47"/>
      <c r="GAR5" s="47"/>
      <c r="GAS5" s="47"/>
      <c r="GAT5" s="47"/>
      <c r="GAU5" s="47"/>
      <c r="GAV5" s="47"/>
      <c r="GAW5" s="47"/>
      <c r="GAX5" s="47"/>
      <c r="GAY5" s="47"/>
      <c r="GAZ5" s="47"/>
      <c r="GBA5" s="47"/>
      <c r="GBB5" s="47"/>
      <c r="GBC5" s="47"/>
      <c r="GBD5" s="47"/>
      <c r="GBE5" s="47"/>
      <c r="GBF5" s="47"/>
      <c r="GBG5" s="47"/>
      <c r="GBH5" s="47"/>
      <c r="GBI5" s="47"/>
      <c r="GBJ5" s="47"/>
      <c r="GBK5" s="47"/>
      <c r="GBL5" s="47"/>
      <c r="GBM5" s="47"/>
      <c r="GBN5" s="47"/>
      <c r="GBO5" s="47"/>
      <c r="GBP5" s="47"/>
      <c r="GBQ5" s="47"/>
      <c r="GBR5" s="47"/>
      <c r="GBS5" s="47"/>
      <c r="GBT5" s="47"/>
      <c r="GBU5" s="47"/>
      <c r="GBV5" s="47"/>
      <c r="GBW5" s="47"/>
      <c r="GBX5" s="47"/>
      <c r="GBY5" s="47"/>
      <c r="GBZ5" s="47"/>
      <c r="GCA5" s="47"/>
      <c r="GCB5" s="47"/>
      <c r="GCC5" s="47"/>
      <c r="GCD5" s="47"/>
      <c r="GCE5" s="47"/>
      <c r="GCF5" s="47"/>
      <c r="GCG5" s="47"/>
      <c r="GCH5" s="47"/>
      <c r="GCI5" s="47"/>
      <c r="GCJ5" s="47"/>
      <c r="GCK5" s="47"/>
      <c r="GCL5" s="47"/>
      <c r="GCM5" s="47"/>
      <c r="GCN5" s="47"/>
      <c r="GCO5" s="47"/>
      <c r="GCP5" s="47"/>
      <c r="GCQ5" s="47"/>
      <c r="GCR5" s="47"/>
      <c r="GCS5" s="47"/>
      <c r="GCT5" s="47"/>
      <c r="GCU5" s="47"/>
      <c r="GCV5" s="47"/>
      <c r="GCW5" s="47"/>
      <c r="GCX5" s="47"/>
      <c r="GCY5" s="47"/>
      <c r="GCZ5" s="47"/>
      <c r="GDA5" s="47"/>
      <c r="GDB5" s="47"/>
      <c r="GDC5" s="47"/>
      <c r="GDD5" s="47"/>
      <c r="GDE5" s="47"/>
      <c r="GDF5" s="47"/>
      <c r="GDG5" s="47"/>
      <c r="GDH5" s="47"/>
      <c r="GDI5" s="47"/>
      <c r="GDJ5" s="47"/>
      <c r="GDK5" s="47"/>
      <c r="GDL5" s="47"/>
      <c r="GDM5" s="47"/>
      <c r="GDN5" s="47"/>
      <c r="GDO5" s="47"/>
      <c r="GDP5" s="47"/>
      <c r="GDQ5" s="47"/>
      <c r="GDR5" s="47"/>
      <c r="GDS5" s="47"/>
      <c r="GDT5" s="47"/>
      <c r="GDU5" s="47"/>
      <c r="GDV5" s="47"/>
      <c r="GDW5" s="47"/>
      <c r="GDX5" s="47"/>
      <c r="GDY5" s="47"/>
      <c r="GDZ5" s="47"/>
      <c r="GEA5" s="47"/>
      <c r="GEB5" s="47"/>
      <c r="GEC5" s="47"/>
      <c r="GED5" s="47"/>
      <c r="GEE5" s="47"/>
      <c r="GEF5" s="47"/>
      <c r="GEG5" s="47"/>
      <c r="GEH5" s="47"/>
      <c r="GEI5" s="47"/>
      <c r="GEJ5" s="47"/>
      <c r="GEK5" s="47"/>
      <c r="GEL5" s="47"/>
      <c r="GEM5" s="47"/>
      <c r="GEN5" s="47"/>
      <c r="GEO5" s="47"/>
      <c r="GEP5" s="47"/>
      <c r="GEQ5" s="47"/>
      <c r="GER5" s="47"/>
      <c r="GES5" s="47"/>
      <c r="GET5" s="47"/>
      <c r="GEU5" s="47"/>
      <c r="GEV5" s="47"/>
      <c r="GEW5" s="47"/>
      <c r="GEX5" s="47"/>
      <c r="GEY5" s="47"/>
      <c r="GEZ5" s="47"/>
      <c r="GFA5" s="47"/>
      <c r="GFB5" s="47"/>
      <c r="GFC5" s="47"/>
      <c r="GFD5" s="47"/>
      <c r="GFE5" s="47"/>
      <c r="GFF5" s="47"/>
      <c r="GFG5" s="47"/>
      <c r="GFH5" s="47"/>
      <c r="GFI5" s="47"/>
      <c r="GFJ5" s="47"/>
      <c r="GFK5" s="47"/>
      <c r="GFL5" s="47"/>
      <c r="GFM5" s="47"/>
      <c r="GFN5" s="47"/>
      <c r="GFO5" s="47"/>
      <c r="GFP5" s="47"/>
      <c r="GFQ5" s="47"/>
      <c r="GFR5" s="47"/>
      <c r="GFS5" s="47"/>
      <c r="GFT5" s="47"/>
      <c r="GFU5" s="47"/>
      <c r="GFV5" s="47"/>
      <c r="GFW5" s="47"/>
      <c r="GFX5" s="47"/>
      <c r="GFY5" s="47"/>
      <c r="GFZ5" s="47"/>
      <c r="GGA5" s="47"/>
      <c r="GGB5" s="47"/>
      <c r="GGC5" s="47"/>
      <c r="GGD5" s="47"/>
      <c r="GGE5" s="47"/>
      <c r="GGF5" s="47"/>
      <c r="GGG5" s="47"/>
      <c r="GGH5" s="47"/>
      <c r="GGI5" s="47"/>
      <c r="GGJ5" s="47"/>
      <c r="GGK5" s="47"/>
      <c r="GGL5" s="47"/>
      <c r="GGM5" s="47"/>
      <c r="GGN5" s="47"/>
      <c r="GGO5" s="47"/>
      <c r="GGP5" s="47"/>
      <c r="GGQ5" s="47"/>
      <c r="GGR5" s="47"/>
      <c r="GGS5" s="47"/>
      <c r="GGT5" s="47"/>
      <c r="GGU5" s="47"/>
      <c r="GGV5" s="47"/>
      <c r="GGW5" s="47"/>
      <c r="GGX5" s="47"/>
      <c r="GGY5" s="47"/>
      <c r="GGZ5" s="47"/>
      <c r="GHA5" s="47"/>
      <c r="GHB5" s="47"/>
      <c r="GHC5" s="47"/>
      <c r="GHD5" s="47"/>
      <c r="GHE5" s="47"/>
      <c r="GHF5" s="47"/>
      <c r="GHG5" s="47"/>
      <c r="GHH5" s="47"/>
      <c r="GHI5" s="47"/>
      <c r="GHJ5" s="47"/>
      <c r="GHK5" s="47"/>
      <c r="GHL5" s="47"/>
      <c r="GHM5" s="47"/>
      <c r="GHN5" s="47"/>
      <c r="GHO5" s="47"/>
      <c r="GHP5" s="47"/>
      <c r="GHQ5" s="47"/>
      <c r="GHR5" s="47"/>
      <c r="GHS5" s="47"/>
      <c r="GHT5" s="47"/>
      <c r="GHU5" s="47"/>
      <c r="GHV5" s="47"/>
      <c r="GHW5" s="47"/>
      <c r="GHX5" s="47"/>
      <c r="GHY5" s="47"/>
      <c r="GHZ5" s="47"/>
      <c r="GIA5" s="47"/>
      <c r="GIB5" s="47"/>
      <c r="GIC5" s="47"/>
      <c r="GID5" s="47"/>
      <c r="GIE5" s="47"/>
      <c r="GIF5" s="47"/>
      <c r="GIG5" s="47"/>
      <c r="GIH5" s="47"/>
      <c r="GII5" s="47"/>
      <c r="GIJ5" s="47"/>
      <c r="GIK5" s="47"/>
      <c r="GIL5" s="47"/>
      <c r="GIM5" s="47"/>
      <c r="GIN5" s="47"/>
      <c r="GIO5" s="47"/>
      <c r="GIP5" s="47"/>
      <c r="GIQ5" s="47"/>
      <c r="GIR5" s="47"/>
      <c r="GIS5" s="47"/>
      <c r="GIT5" s="47"/>
      <c r="GIU5" s="47"/>
      <c r="GIV5" s="47"/>
      <c r="GIW5" s="47"/>
      <c r="GIX5" s="47"/>
      <c r="GIY5" s="47"/>
      <c r="GIZ5" s="47"/>
      <c r="GJA5" s="47"/>
      <c r="GJB5" s="47"/>
      <c r="GJC5" s="47"/>
      <c r="GJD5" s="47"/>
      <c r="GJE5" s="47"/>
      <c r="GJF5" s="47"/>
      <c r="GJG5" s="47"/>
      <c r="GJH5" s="47"/>
      <c r="GJI5" s="47"/>
      <c r="GJJ5" s="47"/>
      <c r="GJK5" s="47"/>
      <c r="GJL5" s="47"/>
      <c r="GJM5" s="47"/>
      <c r="GJN5" s="47"/>
      <c r="GJO5" s="47"/>
      <c r="GJP5" s="47"/>
      <c r="GJQ5" s="47"/>
      <c r="GJR5" s="47"/>
      <c r="GJS5" s="47"/>
      <c r="GJT5" s="47"/>
      <c r="GJU5" s="47"/>
      <c r="GJV5" s="47"/>
      <c r="GJW5" s="47"/>
      <c r="GJX5" s="47"/>
      <c r="GJY5" s="47"/>
      <c r="GJZ5" s="47"/>
      <c r="GKA5" s="47"/>
      <c r="GKB5" s="47"/>
      <c r="GKC5" s="47"/>
      <c r="GKD5" s="47"/>
      <c r="GKE5" s="47"/>
      <c r="GKF5" s="47"/>
      <c r="GKG5" s="47"/>
      <c r="GKH5" s="47"/>
      <c r="GKI5" s="47"/>
      <c r="GKJ5" s="47"/>
      <c r="GKK5" s="47"/>
      <c r="GKL5" s="47"/>
      <c r="GKM5" s="47"/>
      <c r="GKN5" s="47"/>
      <c r="GKO5" s="47"/>
      <c r="GKP5" s="47"/>
      <c r="GKQ5" s="47"/>
      <c r="GKR5" s="47"/>
      <c r="GKS5" s="47"/>
      <c r="GKT5" s="47"/>
      <c r="GKU5" s="47"/>
      <c r="GKV5" s="47"/>
      <c r="GKW5" s="47"/>
      <c r="GKX5" s="47"/>
      <c r="GKY5" s="47"/>
      <c r="GKZ5" s="47"/>
      <c r="GLA5" s="47"/>
      <c r="GLB5" s="47"/>
      <c r="GLC5" s="47"/>
      <c r="GLD5" s="47"/>
      <c r="GLE5" s="47"/>
      <c r="GLF5" s="47"/>
      <c r="GLG5" s="47"/>
      <c r="GLH5" s="47"/>
      <c r="GLI5" s="47"/>
      <c r="GLJ5" s="47"/>
      <c r="GLK5" s="47"/>
      <c r="GLL5" s="47"/>
      <c r="GLM5" s="47"/>
      <c r="GLN5" s="47"/>
      <c r="GLO5" s="47"/>
      <c r="GLP5" s="47"/>
      <c r="GLQ5" s="47"/>
      <c r="GLR5" s="47"/>
      <c r="GLS5" s="47"/>
      <c r="GLT5" s="47"/>
      <c r="GLU5" s="47"/>
      <c r="GLV5" s="47"/>
      <c r="GLW5" s="47"/>
      <c r="GLX5" s="47"/>
      <c r="GLY5" s="47"/>
      <c r="GLZ5" s="47"/>
      <c r="GMA5" s="47"/>
      <c r="GMB5" s="47"/>
      <c r="GMC5" s="47"/>
      <c r="GMD5" s="47"/>
      <c r="GME5" s="47"/>
      <c r="GMF5" s="47"/>
      <c r="GMG5" s="47"/>
      <c r="GMH5" s="47"/>
      <c r="GMI5" s="47"/>
      <c r="GMJ5" s="47"/>
      <c r="GMK5" s="47"/>
      <c r="GML5" s="47"/>
      <c r="GMM5" s="47"/>
      <c r="GMN5" s="47"/>
      <c r="GMO5" s="47"/>
      <c r="GMP5" s="47"/>
      <c r="GMQ5" s="47"/>
      <c r="GMR5" s="47"/>
      <c r="GMS5" s="47"/>
      <c r="GMT5" s="47"/>
      <c r="GMU5" s="47"/>
      <c r="GMV5" s="47"/>
      <c r="GMW5" s="47"/>
      <c r="GMX5" s="47"/>
      <c r="GMY5" s="47"/>
      <c r="GMZ5" s="47"/>
      <c r="GNA5" s="47"/>
      <c r="GNB5" s="47"/>
      <c r="GNC5" s="47"/>
      <c r="GND5" s="47"/>
      <c r="GNE5" s="47"/>
      <c r="GNF5" s="47"/>
      <c r="GNG5" s="47"/>
      <c r="GNH5" s="47"/>
      <c r="GNI5" s="47"/>
      <c r="GNJ5" s="47"/>
      <c r="GNK5" s="47"/>
      <c r="GNL5" s="47"/>
      <c r="GNM5" s="47"/>
      <c r="GNN5" s="47"/>
      <c r="GNO5" s="47"/>
      <c r="GNP5" s="47"/>
      <c r="GNQ5" s="47"/>
      <c r="GNR5" s="47"/>
      <c r="GNS5" s="47"/>
      <c r="GNT5" s="47"/>
      <c r="GNU5" s="47"/>
      <c r="GNV5" s="47"/>
      <c r="GNW5" s="47"/>
      <c r="GNX5" s="47"/>
      <c r="GNY5" s="47"/>
      <c r="GNZ5" s="47"/>
      <c r="GOA5" s="47"/>
      <c r="GOB5" s="47"/>
      <c r="GOC5" s="47"/>
      <c r="GOD5" s="47"/>
      <c r="GOE5" s="47"/>
      <c r="GOF5" s="47"/>
      <c r="GOG5" s="47"/>
      <c r="GOH5" s="47"/>
      <c r="GOI5" s="47"/>
      <c r="GOJ5" s="47"/>
      <c r="GOK5" s="47"/>
      <c r="GOL5" s="47"/>
      <c r="GOM5" s="47"/>
      <c r="GON5" s="47"/>
      <c r="GOO5" s="47"/>
      <c r="GOP5" s="47"/>
      <c r="GOQ5" s="47"/>
      <c r="GOR5" s="47"/>
      <c r="GOS5" s="47"/>
      <c r="GOT5" s="47"/>
      <c r="GOU5" s="47"/>
      <c r="GOV5" s="47"/>
      <c r="GOW5" s="47"/>
      <c r="GOX5" s="47"/>
      <c r="GOY5" s="47"/>
      <c r="GOZ5" s="47"/>
      <c r="GPA5" s="47"/>
      <c r="GPB5" s="47"/>
      <c r="GPC5" s="47"/>
      <c r="GPD5" s="47"/>
      <c r="GPE5" s="47"/>
      <c r="GPF5" s="47"/>
      <c r="GPG5" s="47"/>
      <c r="GPH5" s="47"/>
      <c r="GPI5" s="47"/>
      <c r="GPJ5" s="47"/>
      <c r="GPK5" s="47"/>
      <c r="GPL5" s="47"/>
      <c r="GPM5" s="47"/>
      <c r="GPN5" s="47"/>
      <c r="GPO5" s="47"/>
      <c r="GPP5" s="47"/>
      <c r="GPQ5" s="47"/>
      <c r="GPR5" s="47"/>
      <c r="GPS5" s="47"/>
      <c r="GPT5" s="47"/>
      <c r="GPU5" s="47"/>
      <c r="GPV5" s="47"/>
      <c r="GPW5" s="47"/>
      <c r="GPX5" s="47"/>
      <c r="GPY5" s="47"/>
      <c r="GPZ5" s="47"/>
      <c r="GQA5" s="47"/>
      <c r="GQB5" s="47"/>
      <c r="GQC5" s="47"/>
      <c r="GQD5" s="47"/>
      <c r="GQE5" s="47"/>
      <c r="GQF5" s="47"/>
      <c r="GQG5" s="47"/>
      <c r="GQH5" s="47"/>
      <c r="GQI5" s="47"/>
      <c r="GQJ5" s="47"/>
      <c r="GQK5" s="47"/>
      <c r="GQL5" s="47"/>
      <c r="GQM5" s="47"/>
      <c r="GQN5" s="47"/>
      <c r="GQO5" s="47"/>
      <c r="GQP5" s="47"/>
      <c r="GQQ5" s="47"/>
      <c r="GQR5" s="47"/>
      <c r="GQS5" s="47"/>
      <c r="GQT5" s="47"/>
      <c r="GQU5" s="47"/>
      <c r="GQV5" s="47"/>
      <c r="GQW5" s="47"/>
      <c r="GQX5" s="47"/>
      <c r="GQY5" s="47"/>
      <c r="GQZ5" s="47"/>
      <c r="GRA5" s="47"/>
      <c r="GRB5" s="47"/>
      <c r="GRC5" s="47"/>
      <c r="GRD5" s="47"/>
      <c r="GRE5" s="47"/>
      <c r="GRF5" s="47"/>
      <c r="GRG5" s="47"/>
      <c r="GRH5" s="47"/>
      <c r="GRI5" s="47"/>
      <c r="GRJ5" s="47"/>
      <c r="GRK5" s="47"/>
      <c r="GRL5" s="47"/>
      <c r="GRM5" s="47"/>
      <c r="GRN5" s="47"/>
      <c r="GRO5" s="47"/>
      <c r="GRP5" s="47"/>
      <c r="GRQ5" s="47"/>
      <c r="GRR5" s="47"/>
      <c r="GRS5" s="47"/>
      <c r="GRT5" s="47"/>
      <c r="GRU5" s="47"/>
      <c r="GRV5" s="47"/>
      <c r="GRW5" s="47"/>
      <c r="GRX5" s="47"/>
      <c r="GRY5" s="47"/>
      <c r="GRZ5" s="47"/>
      <c r="GSA5" s="47"/>
      <c r="GSB5" s="47"/>
      <c r="GSC5" s="47"/>
      <c r="GSD5" s="47"/>
      <c r="GSE5" s="47"/>
      <c r="GSF5" s="47"/>
      <c r="GSG5" s="47"/>
      <c r="GSH5" s="47"/>
      <c r="GSI5" s="47"/>
      <c r="GSJ5" s="47"/>
      <c r="GSK5" s="47"/>
      <c r="GSL5" s="47"/>
      <c r="GSM5" s="47"/>
      <c r="GSN5" s="47"/>
      <c r="GSO5" s="47"/>
      <c r="GSP5" s="47"/>
      <c r="GSQ5" s="47"/>
      <c r="GSR5" s="47"/>
      <c r="GSS5" s="47"/>
      <c r="GST5" s="47"/>
      <c r="GSU5" s="47"/>
      <c r="GSV5" s="47"/>
      <c r="GSW5" s="47"/>
      <c r="GSX5" s="47"/>
      <c r="GSY5" s="47"/>
      <c r="GSZ5" s="47"/>
      <c r="GTA5" s="47"/>
      <c r="GTB5" s="47"/>
      <c r="GTC5" s="47"/>
      <c r="GTD5" s="47"/>
      <c r="GTE5" s="47"/>
      <c r="GTF5" s="47"/>
      <c r="GTG5" s="47"/>
      <c r="GTH5" s="47"/>
      <c r="GTI5" s="47"/>
      <c r="GTJ5" s="47"/>
      <c r="GTK5" s="47"/>
      <c r="GTL5" s="47"/>
      <c r="GTM5" s="47"/>
      <c r="GTN5" s="47"/>
      <c r="GTO5" s="47"/>
      <c r="GTP5" s="47"/>
      <c r="GTQ5" s="47"/>
      <c r="GTR5" s="47"/>
      <c r="GTS5" s="47"/>
      <c r="GTT5" s="47"/>
      <c r="GTU5" s="47"/>
      <c r="GTV5" s="47"/>
      <c r="GTW5" s="47"/>
      <c r="GTX5" s="47"/>
      <c r="GTY5" s="47"/>
      <c r="GTZ5" s="47"/>
      <c r="GUA5" s="47"/>
      <c r="GUB5" s="47"/>
      <c r="GUC5" s="47"/>
      <c r="GUD5" s="47"/>
      <c r="GUE5" s="47"/>
      <c r="GUF5" s="47"/>
      <c r="GUG5" s="47"/>
      <c r="GUH5" s="47"/>
      <c r="GUI5" s="47"/>
      <c r="GUJ5" s="47"/>
      <c r="GUK5" s="47"/>
      <c r="GUL5" s="47"/>
      <c r="GUM5" s="47"/>
      <c r="GUN5" s="47"/>
      <c r="GUO5" s="47"/>
      <c r="GUP5" s="47"/>
      <c r="GUQ5" s="47"/>
      <c r="GUR5" s="47"/>
      <c r="GUS5" s="47"/>
      <c r="GUT5" s="47"/>
      <c r="GUU5" s="47"/>
      <c r="GUV5" s="47"/>
      <c r="GUW5" s="47"/>
      <c r="GUX5" s="47"/>
      <c r="GUY5" s="47"/>
      <c r="GUZ5" s="47"/>
      <c r="GVA5" s="47"/>
      <c r="GVB5" s="47"/>
      <c r="GVC5" s="47"/>
      <c r="GVD5" s="47"/>
      <c r="GVE5" s="47"/>
      <c r="GVF5" s="47"/>
      <c r="GVG5" s="47"/>
      <c r="GVH5" s="47"/>
      <c r="GVI5" s="47"/>
      <c r="GVJ5" s="47"/>
      <c r="GVK5" s="47"/>
      <c r="GVL5" s="47"/>
      <c r="GVM5" s="47"/>
      <c r="GVN5" s="47"/>
      <c r="GVO5" s="47"/>
      <c r="GVP5" s="47"/>
      <c r="GVQ5" s="47"/>
      <c r="GVR5" s="47"/>
      <c r="GVS5" s="47"/>
      <c r="GVT5" s="47"/>
      <c r="GVU5" s="47"/>
      <c r="GVV5" s="47"/>
      <c r="GVW5" s="47"/>
      <c r="GVX5" s="47"/>
      <c r="GVY5" s="47"/>
      <c r="GVZ5" s="47"/>
      <c r="GWA5" s="47"/>
      <c r="GWB5" s="47"/>
      <c r="GWC5" s="47"/>
      <c r="GWD5" s="47"/>
      <c r="GWE5" s="47"/>
      <c r="GWF5" s="47"/>
      <c r="GWG5" s="47"/>
      <c r="GWH5" s="47"/>
      <c r="GWI5" s="47"/>
      <c r="GWJ5" s="47"/>
      <c r="GWK5" s="47"/>
      <c r="GWL5" s="47"/>
      <c r="GWM5" s="47"/>
      <c r="GWN5" s="47"/>
      <c r="GWO5" s="47"/>
      <c r="GWP5" s="47"/>
      <c r="GWQ5" s="47"/>
      <c r="GWR5" s="47"/>
      <c r="GWS5" s="47"/>
      <c r="GWT5" s="47"/>
      <c r="GWU5" s="47"/>
      <c r="GWV5" s="47"/>
      <c r="GWW5" s="47"/>
      <c r="GWX5" s="47"/>
      <c r="GWY5" s="47"/>
      <c r="GWZ5" s="47"/>
      <c r="GXA5" s="47"/>
      <c r="GXB5" s="47"/>
      <c r="GXC5" s="47"/>
      <c r="GXD5" s="47"/>
      <c r="GXE5" s="47"/>
      <c r="GXF5" s="47"/>
      <c r="GXG5" s="47"/>
      <c r="GXH5" s="47"/>
      <c r="GXI5" s="47"/>
      <c r="GXJ5" s="47"/>
      <c r="GXK5" s="47"/>
      <c r="GXL5" s="47"/>
      <c r="GXM5" s="47"/>
      <c r="GXN5" s="47"/>
      <c r="GXO5" s="47"/>
      <c r="GXP5" s="47"/>
      <c r="GXQ5" s="47"/>
      <c r="GXR5" s="47"/>
      <c r="GXS5" s="47"/>
      <c r="GXT5" s="47"/>
      <c r="GXU5" s="47"/>
      <c r="GXV5" s="47"/>
      <c r="GXW5" s="47"/>
      <c r="GXX5" s="47"/>
      <c r="GXY5" s="47"/>
      <c r="GXZ5" s="47"/>
      <c r="GYA5" s="47"/>
      <c r="GYB5" s="47"/>
      <c r="GYC5" s="47"/>
      <c r="GYD5" s="47"/>
      <c r="GYE5" s="47"/>
      <c r="GYF5" s="47"/>
      <c r="GYG5" s="47"/>
      <c r="GYH5" s="47"/>
      <c r="GYI5" s="47"/>
      <c r="GYJ5" s="47"/>
      <c r="GYK5" s="47"/>
      <c r="GYL5" s="47"/>
      <c r="GYM5" s="47"/>
      <c r="GYN5" s="47"/>
      <c r="GYO5" s="47"/>
      <c r="GYP5" s="47"/>
      <c r="GYQ5" s="47"/>
      <c r="GYR5" s="47"/>
      <c r="GYS5" s="47"/>
      <c r="GYT5" s="47"/>
      <c r="GYU5" s="47"/>
      <c r="GYV5" s="47"/>
      <c r="GYW5" s="47"/>
      <c r="GYX5" s="47"/>
      <c r="GYY5" s="47"/>
      <c r="GYZ5" s="47"/>
      <c r="GZA5" s="47"/>
      <c r="GZB5" s="47"/>
      <c r="GZC5" s="47"/>
      <c r="GZD5" s="47"/>
      <c r="GZE5" s="47"/>
      <c r="GZF5" s="47"/>
      <c r="GZG5" s="47"/>
      <c r="GZH5" s="47"/>
      <c r="GZI5" s="47"/>
      <c r="GZJ5" s="47"/>
      <c r="GZK5" s="47"/>
      <c r="GZL5" s="47"/>
      <c r="GZM5" s="47"/>
      <c r="GZN5" s="47"/>
      <c r="GZO5" s="47"/>
      <c r="GZP5" s="47"/>
      <c r="GZQ5" s="47"/>
      <c r="GZR5" s="47"/>
      <c r="GZS5" s="47"/>
      <c r="GZT5" s="47"/>
      <c r="GZU5" s="47"/>
      <c r="GZV5" s="47"/>
      <c r="GZW5" s="47"/>
      <c r="GZX5" s="47"/>
      <c r="GZY5" s="47"/>
      <c r="GZZ5" s="47"/>
      <c r="HAA5" s="47"/>
      <c r="HAB5" s="47"/>
      <c r="HAC5" s="47"/>
      <c r="HAD5" s="47"/>
      <c r="HAE5" s="47"/>
      <c r="HAF5" s="47"/>
      <c r="HAG5" s="47"/>
      <c r="HAH5" s="47"/>
      <c r="HAI5" s="47"/>
      <c r="HAJ5" s="47"/>
      <c r="HAK5" s="47"/>
      <c r="HAL5" s="47"/>
      <c r="HAM5" s="47"/>
      <c r="HAN5" s="47"/>
      <c r="HAO5" s="47"/>
      <c r="HAP5" s="47"/>
      <c r="HAQ5" s="47"/>
      <c r="HAR5" s="47"/>
      <c r="HAS5" s="47"/>
      <c r="HAT5" s="47"/>
      <c r="HAU5" s="47"/>
      <c r="HAV5" s="47"/>
      <c r="HAW5" s="47"/>
      <c r="HAX5" s="47"/>
      <c r="HAY5" s="47"/>
      <c r="HAZ5" s="47"/>
      <c r="HBA5" s="47"/>
      <c r="HBB5" s="47"/>
      <c r="HBC5" s="47"/>
      <c r="HBD5" s="47"/>
      <c r="HBE5" s="47"/>
      <c r="HBF5" s="47"/>
      <c r="HBG5" s="47"/>
      <c r="HBH5" s="47"/>
      <c r="HBI5" s="47"/>
      <c r="HBJ5" s="47"/>
      <c r="HBK5" s="47"/>
      <c r="HBL5" s="47"/>
      <c r="HBM5" s="47"/>
      <c r="HBN5" s="47"/>
      <c r="HBO5" s="47"/>
      <c r="HBP5" s="47"/>
      <c r="HBQ5" s="47"/>
      <c r="HBR5" s="47"/>
      <c r="HBS5" s="47"/>
      <c r="HBT5" s="47"/>
      <c r="HBU5" s="47"/>
      <c r="HBV5" s="47"/>
      <c r="HBW5" s="47"/>
      <c r="HBX5" s="47"/>
      <c r="HBY5" s="47"/>
      <c r="HBZ5" s="47"/>
      <c r="HCA5" s="47"/>
      <c r="HCB5" s="47"/>
      <c r="HCC5" s="47"/>
      <c r="HCD5" s="47"/>
      <c r="HCE5" s="47"/>
      <c r="HCF5" s="47"/>
      <c r="HCG5" s="47"/>
      <c r="HCH5" s="47"/>
      <c r="HCI5" s="47"/>
      <c r="HCJ5" s="47"/>
      <c r="HCK5" s="47"/>
      <c r="HCL5" s="47"/>
      <c r="HCM5" s="47"/>
      <c r="HCN5" s="47"/>
      <c r="HCO5" s="47"/>
      <c r="HCP5" s="47"/>
      <c r="HCQ5" s="47"/>
      <c r="HCR5" s="47"/>
      <c r="HCS5" s="47"/>
      <c r="HCT5" s="47"/>
      <c r="HCU5" s="47"/>
      <c r="HCV5" s="47"/>
      <c r="HCW5" s="47"/>
      <c r="HCX5" s="47"/>
      <c r="HCY5" s="47"/>
      <c r="HCZ5" s="47"/>
      <c r="HDA5" s="47"/>
      <c r="HDB5" s="47"/>
      <c r="HDC5" s="47"/>
      <c r="HDD5" s="47"/>
      <c r="HDE5" s="47"/>
      <c r="HDF5" s="47"/>
      <c r="HDG5" s="47"/>
      <c r="HDH5" s="47"/>
      <c r="HDI5" s="47"/>
      <c r="HDJ5" s="47"/>
      <c r="HDK5" s="47"/>
      <c r="HDL5" s="47"/>
      <c r="HDM5" s="47"/>
      <c r="HDN5" s="47"/>
      <c r="HDO5" s="47"/>
      <c r="HDP5" s="47"/>
      <c r="HDQ5" s="47"/>
      <c r="HDR5" s="47"/>
      <c r="HDS5" s="47"/>
      <c r="HDT5" s="47"/>
      <c r="HDU5" s="47"/>
      <c r="HDV5" s="47"/>
      <c r="HDW5" s="47"/>
      <c r="HDX5" s="47"/>
      <c r="HDY5" s="47"/>
      <c r="HDZ5" s="47"/>
      <c r="HEA5" s="47"/>
      <c r="HEB5" s="47"/>
      <c r="HEC5" s="47"/>
      <c r="HED5" s="47"/>
      <c r="HEE5" s="47"/>
      <c r="HEF5" s="47"/>
      <c r="HEG5" s="47"/>
      <c r="HEH5" s="47"/>
      <c r="HEI5" s="47"/>
      <c r="HEJ5" s="47"/>
      <c r="HEK5" s="47"/>
      <c r="HEL5" s="47"/>
      <c r="HEM5" s="47"/>
      <c r="HEN5" s="47"/>
      <c r="HEO5" s="47"/>
      <c r="HEP5" s="47"/>
      <c r="HEQ5" s="47"/>
      <c r="HER5" s="47"/>
      <c r="HES5" s="47"/>
      <c r="HET5" s="47"/>
      <c r="HEU5" s="47"/>
      <c r="HEV5" s="47"/>
      <c r="HEW5" s="47"/>
      <c r="HEX5" s="47"/>
      <c r="HEY5" s="47"/>
      <c r="HEZ5" s="47"/>
      <c r="HFA5" s="47"/>
      <c r="HFB5" s="47"/>
      <c r="HFC5" s="47"/>
      <c r="HFD5" s="47"/>
      <c r="HFE5" s="47"/>
      <c r="HFF5" s="47"/>
      <c r="HFG5" s="47"/>
      <c r="HFH5" s="47"/>
      <c r="HFI5" s="47"/>
      <c r="HFJ5" s="47"/>
      <c r="HFK5" s="47"/>
      <c r="HFL5" s="47"/>
      <c r="HFM5" s="47"/>
      <c r="HFN5" s="47"/>
      <c r="HFO5" s="47"/>
      <c r="HFP5" s="47"/>
      <c r="HFQ5" s="47"/>
      <c r="HFR5" s="47"/>
      <c r="HFS5" s="47"/>
      <c r="HFT5" s="47"/>
      <c r="HFU5" s="47"/>
      <c r="HFV5" s="47"/>
      <c r="HFW5" s="47"/>
      <c r="HFX5" s="47"/>
      <c r="HFY5" s="47"/>
      <c r="HFZ5" s="47"/>
      <c r="HGA5" s="47"/>
      <c r="HGB5" s="47"/>
      <c r="HGC5" s="47"/>
      <c r="HGD5" s="47"/>
      <c r="HGE5" s="47"/>
      <c r="HGF5" s="47"/>
      <c r="HGG5" s="47"/>
      <c r="HGH5" s="47"/>
      <c r="HGI5" s="47"/>
      <c r="HGJ5" s="47"/>
      <c r="HGK5" s="47"/>
      <c r="HGL5" s="47"/>
      <c r="HGM5" s="47"/>
      <c r="HGN5" s="47"/>
      <c r="HGO5" s="47"/>
      <c r="HGP5" s="47"/>
      <c r="HGQ5" s="47"/>
      <c r="HGR5" s="47"/>
      <c r="HGS5" s="47"/>
      <c r="HGT5" s="47"/>
      <c r="HGU5" s="47"/>
      <c r="HGV5" s="47"/>
      <c r="HGW5" s="47"/>
      <c r="HGX5" s="47"/>
      <c r="HGY5" s="47"/>
      <c r="HGZ5" s="47"/>
      <c r="HHA5" s="47"/>
      <c r="HHB5" s="47"/>
      <c r="HHC5" s="47"/>
      <c r="HHD5" s="47"/>
      <c r="HHE5" s="47"/>
      <c r="HHF5" s="47"/>
      <c r="HHG5" s="47"/>
      <c r="HHH5" s="47"/>
      <c r="HHI5" s="47"/>
      <c r="HHJ5" s="47"/>
      <c r="HHK5" s="47"/>
      <c r="HHL5" s="47"/>
      <c r="HHM5" s="47"/>
      <c r="HHN5" s="47"/>
      <c r="HHO5" s="47"/>
      <c r="HHP5" s="47"/>
      <c r="HHQ5" s="47"/>
      <c r="HHR5" s="47"/>
      <c r="HHS5" s="47"/>
      <c r="HHT5" s="47"/>
      <c r="HHU5" s="47"/>
      <c r="HHV5" s="47"/>
      <c r="HHW5" s="47"/>
      <c r="HHX5" s="47"/>
      <c r="HHY5" s="47"/>
      <c r="HHZ5" s="47"/>
      <c r="HIA5" s="47"/>
      <c r="HIB5" s="47"/>
      <c r="HIC5" s="47"/>
      <c r="HID5" s="47"/>
      <c r="HIE5" s="47"/>
      <c r="HIF5" s="47"/>
      <c r="HIG5" s="47"/>
      <c r="HIH5" s="47"/>
      <c r="HII5" s="47"/>
      <c r="HIJ5" s="47"/>
      <c r="HIK5" s="47"/>
      <c r="HIL5" s="47"/>
      <c r="HIM5" s="47"/>
      <c r="HIN5" s="47"/>
      <c r="HIO5" s="47"/>
      <c r="HIP5" s="47"/>
      <c r="HIQ5" s="47"/>
      <c r="HIR5" s="47"/>
      <c r="HIS5" s="47"/>
      <c r="HIT5" s="47"/>
      <c r="HIU5" s="47"/>
      <c r="HIV5" s="47"/>
      <c r="HIW5" s="47"/>
      <c r="HIX5" s="47"/>
      <c r="HIY5" s="47"/>
      <c r="HIZ5" s="47"/>
      <c r="HJA5" s="47"/>
      <c r="HJB5" s="47"/>
      <c r="HJC5" s="47"/>
      <c r="HJD5" s="47"/>
      <c r="HJE5" s="47"/>
      <c r="HJF5" s="47"/>
      <c r="HJG5" s="47"/>
      <c r="HJH5" s="47"/>
      <c r="HJI5" s="47"/>
      <c r="HJJ5" s="47"/>
      <c r="HJK5" s="47"/>
      <c r="HJL5" s="47"/>
      <c r="HJM5" s="47"/>
      <c r="HJN5" s="47"/>
      <c r="HJO5" s="47"/>
      <c r="HJP5" s="47"/>
      <c r="HJQ5" s="47"/>
      <c r="HJR5" s="47"/>
      <c r="HJS5" s="47"/>
      <c r="HJT5" s="47"/>
      <c r="HJU5" s="47"/>
      <c r="HJV5" s="47"/>
      <c r="HJW5" s="47"/>
      <c r="HJX5" s="47"/>
      <c r="HJY5" s="47"/>
      <c r="HJZ5" s="47"/>
      <c r="HKA5" s="47"/>
      <c r="HKB5" s="47"/>
      <c r="HKC5" s="47"/>
      <c r="HKD5" s="47"/>
      <c r="HKE5" s="47"/>
      <c r="HKF5" s="47"/>
      <c r="HKG5" s="47"/>
      <c r="HKH5" s="47"/>
      <c r="HKI5" s="47"/>
      <c r="HKJ5" s="47"/>
      <c r="HKK5" s="47"/>
      <c r="HKL5" s="47"/>
      <c r="HKM5" s="47"/>
      <c r="HKN5" s="47"/>
      <c r="HKO5" s="47"/>
      <c r="HKP5" s="47"/>
      <c r="HKQ5" s="47"/>
      <c r="HKR5" s="47"/>
      <c r="HKS5" s="47"/>
      <c r="HKT5" s="47"/>
      <c r="HKU5" s="47"/>
      <c r="HKV5" s="47"/>
      <c r="HKW5" s="47"/>
      <c r="HKX5" s="47"/>
      <c r="HKY5" s="47"/>
      <c r="HKZ5" s="47"/>
      <c r="HLA5" s="47"/>
      <c r="HLB5" s="47"/>
      <c r="HLC5" s="47"/>
      <c r="HLD5" s="47"/>
      <c r="HLE5" s="47"/>
      <c r="HLF5" s="47"/>
      <c r="HLG5" s="47"/>
      <c r="HLH5" s="47"/>
      <c r="HLI5" s="47"/>
      <c r="HLJ5" s="47"/>
      <c r="HLK5" s="47"/>
      <c r="HLL5" s="47"/>
      <c r="HLM5" s="47"/>
      <c r="HLN5" s="47"/>
      <c r="HLO5" s="47"/>
      <c r="HLP5" s="47"/>
      <c r="HLQ5" s="47"/>
      <c r="HLR5" s="47"/>
      <c r="HLS5" s="47"/>
      <c r="HLT5" s="47"/>
      <c r="HLU5" s="47"/>
      <c r="HLV5" s="47"/>
      <c r="HLW5" s="47"/>
      <c r="HLX5" s="47"/>
      <c r="HLY5" s="47"/>
      <c r="HLZ5" s="47"/>
      <c r="HMA5" s="47"/>
      <c r="HMB5" s="47"/>
      <c r="HMC5" s="47"/>
      <c r="HMD5" s="47"/>
      <c r="HME5" s="47"/>
      <c r="HMF5" s="47"/>
      <c r="HMG5" s="47"/>
      <c r="HMH5" s="47"/>
      <c r="HMI5" s="47"/>
      <c r="HMJ5" s="47"/>
      <c r="HMK5" s="47"/>
      <c r="HML5" s="47"/>
      <c r="HMM5" s="47"/>
      <c r="HMN5" s="47"/>
      <c r="HMO5" s="47"/>
      <c r="HMP5" s="47"/>
      <c r="HMQ5" s="47"/>
      <c r="HMR5" s="47"/>
      <c r="HMS5" s="47"/>
      <c r="HMT5" s="47"/>
      <c r="HMU5" s="47"/>
      <c r="HMV5" s="47"/>
      <c r="HMW5" s="47"/>
      <c r="HMX5" s="47"/>
      <c r="HMY5" s="47"/>
      <c r="HMZ5" s="47"/>
      <c r="HNA5" s="47"/>
      <c r="HNB5" s="47"/>
      <c r="HNC5" s="47"/>
      <c r="HND5" s="47"/>
      <c r="HNE5" s="47"/>
      <c r="HNF5" s="47"/>
      <c r="HNG5" s="47"/>
      <c r="HNH5" s="47"/>
      <c r="HNI5" s="47"/>
      <c r="HNJ5" s="47"/>
      <c r="HNK5" s="47"/>
      <c r="HNL5" s="47"/>
      <c r="HNM5" s="47"/>
      <c r="HNN5" s="47"/>
      <c r="HNO5" s="47"/>
      <c r="HNP5" s="47"/>
      <c r="HNQ5" s="47"/>
      <c r="HNR5" s="47"/>
      <c r="HNS5" s="47"/>
      <c r="HNT5" s="47"/>
      <c r="HNU5" s="47"/>
      <c r="HNV5" s="47"/>
      <c r="HNW5" s="47"/>
      <c r="HNX5" s="47"/>
      <c r="HNY5" s="47"/>
      <c r="HNZ5" s="47"/>
      <c r="HOA5" s="47"/>
      <c r="HOB5" s="47"/>
      <c r="HOC5" s="47"/>
      <c r="HOD5" s="47"/>
      <c r="HOE5" s="47"/>
      <c r="HOF5" s="47"/>
      <c r="HOG5" s="47"/>
      <c r="HOH5" s="47"/>
      <c r="HOI5" s="47"/>
      <c r="HOJ5" s="47"/>
      <c r="HOK5" s="47"/>
      <c r="HOL5" s="47"/>
      <c r="HOM5" s="47"/>
      <c r="HON5" s="47"/>
      <c r="HOO5" s="47"/>
      <c r="HOP5" s="47"/>
      <c r="HOQ5" s="47"/>
      <c r="HOR5" s="47"/>
      <c r="HOS5" s="47"/>
      <c r="HOT5" s="47"/>
      <c r="HOU5" s="47"/>
      <c r="HOV5" s="47"/>
      <c r="HOW5" s="47"/>
      <c r="HOX5" s="47"/>
      <c r="HOY5" s="47"/>
      <c r="HOZ5" s="47"/>
      <c r="HPA5" s="47"/>
      <c r="HPB5" s="47"/>
      <c r="HPC5" s="47"/>
      <c r="HPD5" s="47"/>
      <c r="HPE5" s="47"/>
      <c r="HPF5" s="47"/>
      <c r="HPG5" s="47"/>
      <c r="HPH5" s="47"/>
      <c r="HPI5" s="47"/>
      <c r="HPJ5" s="47"/>
      <c r="HPK5" s="47"/>
      <c r="HPL5" s="47"/>
      <c r="HPM5" s="47"/>
      <c r="HPN5" s="47"/>
      <c r="HPO5" s="47"/>
      <c r="HPP5" s="47"/>
      <c r="HPQ5" s="47"/>
      <c r="HPR5" s="47"/>
      <c r="HPS5" s="47"/>
      <c r="HPT5" s="47"/>
      <c r="HPU5" s="47"/>
      <c r="HPV5" s="47"/>
      <c r="HPW5" s="47"/>
      <c r="HPX5" s="47"/>
      <c r="HPY5" s="47"/>
      <c r="HPZ5" s="47"/>
      <c r="HQA5" s="47"/>
      <c r="HQB5" s="47"/>
      <c r="HQC5" s="47"/>
      <c r="HQD5" s="47"/>
      <c r="HQE5" s="47"/>
      <c r="HQF5" s="47"/>
      <c r="HQG5" s="47"/>
      <c r="HQH5" s="47"/>
      <c r="HQI5" s="47"/>
      <c r="HQJ5" s="47"/>
      <c r="HQK5" s="47"/>
      <c r="HQL5" s="47"/>
      <c r="HQM5" s="47"/>
      <c r="HQN5" s="47"/>
      <c r="HQO5" s="47"/>
      <c r="HQP5" s="47"/>
      <c r="HQQ5" s="47"/>
      <c r="HQR5" s="47"/>
      <c r="HQS5" s="47"/>
      <c r="HQT5" s="47"/>
      <c r="HQU5" s="47"/>
      <c r="HQV5" s="47"/>
      <c r="HQW5" s="47"/>
      <c r="HQX5" s="47"/>
      <c r="HQY5" s="47"/>
      <c r="HQZ5" s="47"/>
      <c r="HRA5" s="47"/>
      <c r="HRB5" s="47"/>
      <c r="HRC5" s="47"/>
      <c r="HRD5" s="47"/>
      <c r="HRE5" s="47"/>
      <c r="HRF5" s="47"/>
      <c r="HRG5" s="47"/>
      <c r="HRH5" s="47"/>
      <c r="HRI5" s="47"/>
      <c r="HRJ5" s="47"/>
      <c r="HRK5" s="47"/>
      <c r="HRL5" s="47"/>
      <c r="HRM5" s="47"/>
      <c r="HRN5" s="47"/>
      <c r="HRO5" s="47"/>
      <c r="HRP5" s="47"/>
      <c r="HRQ5" s="47"/>
      <c r="HRR5" s="47"/>
      <c r="HRS5" s="47"/>
      <c r="HRT5" s="47"/>
      <c r="HRU5" s="47"/>
      <c r="HRV5" s="47"/>
      <c r="HRW5" s="47"/>
      <c r="HRX5" s="47"/>
      <c r="HRY5" s="47"/>
      <c r="HRZ5" s="47"/>
      <c r="HSA5" s="47"/>
      <c r="HSB5" s="47"/>
      <c r="HSC5" s="47"/>
      <c r="HSD5" s="47"/>
      <c r="HSE5" s="47"/>
      <c r="HSF5" s="47"/>
      <c r="HSG5" s="47"/>
      <c r="HSH5" s="47"/>
      <c r="HSI5" s="47"/>
      <c r="HSJ5" s="47"/>
      <c r="HSK5" s="47"/>
      <c r="HSL5" s="47"/>
      <c r="HSM5" s="47"/>
      <c r="HSN5" s="47"/>
      <c r="HSO5" s="47"/>
      <c r="HSP5" s="47"/>
      <c r="HSQ5" s="47"/>
      <c r="HSR5" s="47"/>
      <c r="HSS5" s="47"/>
      <c r="HST5" s="47"/>
      <c r="HSU5" s="47"/>
      <c r="HSV5" s="47"/>
      <c r="HSW5" s="47"/>
      <c r="HSX5" s="47"/>
      <c r="HSY5" s="47"/>
      <c r="HSZ5" s="47"/>
      <c r="HTA5" s="47"/>
      <c r="HTB5" s="47"/>
      <c r="HTC5" s="47"/>
      <c r="HTD5" s="47"/>
      <c r="HTE5" s="47"/>
      <c r="HTF5" s="47"/>
      <c r="HTG5" s="47"/>
      <c r="HTH5" s="47"/>
      <c r="HTI5" s="47"/>
      <c r="HTJ5" s="47"/>
      <c r="HTK5" s="47"/>
      <c r="HTL5" s="47"/>
      <c r="HTM5" s="47"/>
      <c r="HTN5" s="47"/>
      <c r="HTO5" s="47"/>
      <c r="HTP5" s="47"/>
      <c r="HTQ5" s="47"/>
      <c r="HTR5" s="47"/>
      <c r="HTS5" s="47"/>
      <c r="HTT5" s="47"/>
      <c r="HTU5" s="47"/>
      <c r="HTV5" s="47"/>
      <c r="HTW5" s="47"/>
      <c r="HTX5" s="47"/>
      <c r="HTY5" s="47"/>
      <c r="HTZ5" s="47"/>
      <c r="HUA5" s="47"/>
      <c r="HUB5" s="47"/>
      <c r="HUC5" s="47"/>
      <c r="HUD5" s="47"/>
      <c r="HUE5" s="47"/>
      <c r="HUF5" s="47"/>
      <c r="HUG5" s="47"/>
      <c r="HUH5" s="47"/>
      <c r="HUI5" s="47"/>
      <c r="HUJ5" s="47"/>
      <c r="HUK5" s="47"/>
      <c r="HUL5" s="47"/>
      <c r="HUM5" s="47"/>
      <c r="HUN5" s="47"/>
      <c r="HUO5" s="47"/>
      <c r="HUP5" s="47"/>
      <c r="HUQ5" s="47"/>
      <c r="HUR5" s="47"/>
      <c r="HUS5" s="47"/>
      <c r="HUT5" s="47"/>
      <c r="HUU5" s="47"/>
      <c r="HUV5" s="47"/>
      <c r="HUW5" s="47"/>
      <c r="HUX5" s="47"/>
      <c r="HUY5" s="47"/>
      <c r="HUZ5" s="47"/>
      <c r="HVA5" s="47"/>
      <c r="HVB5" s="47"/>
      <c r="HVC5" s="47"/>
      <c r="HVD5" s="47"/>
      <c r="HVE5" s="47"/>
      <c r="HVF5" s="47"/>
      <c r="HVG5" s="47"/>
      <c r="HVH5" s="47"/>
      <c r="HVI5" s="47"/>
      <c r="HVJ5" s="47"/>
      <c r="HVK5" s="47"/>
      <c r="HVL5" s="47"/>
      <c r="HVM5" s="47"/>
      <c r="HVN5" s="47"/>
      <c r="HVO5" s="47"/>
      <c r="HVP5" s="47"/>
      <c r="HVQ5" s="47"/>
      <c r="HVR5" s="47"/>
      <c r="HVS5" s="47"/>
      <c r="HVT5" s="47"/>
      <c r="HVU5" s="47"/>
      <c r="HVV5" s="47"/>
      <c r="HVW5" s="47"/>
      <c r="HVX5" s="47"/>
      <c r="HVY5" s="47"/>
      <c r="HVZ5" s="47"/>
      <c r="HWA5" s="47"/>
      <c r="HWB5" s="47"/>
      <c r="HWC5" s="47"/>
      <c r="HWD5" s="47"/>
      <c r="HWE5" s="47"/>
      <c r="HWF5" s="47"/>
      <c r="HWG5" s="47"/>
      <c r="HWH5" s="47"/>
      <c r="HWI5" s="47"/>
      <c r="HWJ5" s="47"/>
      <c r="HWK5" s="47"/>
      <c r="HWL5" s="47"/>
      <c r="HWM5" s="47"/>
      <c r="HWN5" s="47"/>
      <c r="HWO5" s="47"/>
      <c r="HWP5" s="47"/>
      <c r="HWQ5" s="47"/>
      <c r="HWR5" s="47"/>
      <c r="HWS5" s="47"/>
      <c r="HWT5" s="47"/>
      <c r="HWU5" s="47"/>
      <c r="HWV5" s="47"/>
      <c r="HWW5" s="47"/>
      <c r="HWX5" s="47"/>
      <c r="HWY5" s="47"/>
      <c r="HWZ5" s="47"/>
      <c r="HXA5" s="47"/>
      <c r="HXB5" s="47"/>
      <c r="HXC5" s="47"/>
      <c r="HXD5" s="47"/>
      <c r="HXE5" s="47"/>
      <c r="HXF5" s="47"/>
      <c r="HXG5" s="47"/>
      <c r="HXH5" s="47"/>
      <c r="HXI5" s="47"/>
      <c r="HXJ5" s="47"/>
      <c r="HXK5" s="47"/>
      <c r="HXL5" s="47"/>
      <c r="HXM5" s="47"/>
      <c r="HXN5" s="47"/>
      <c r="HXO5" s="47"/>
      <c r="HXP5" s="47"/>
      <c r="HXQ5" s="47"/>
      <c r="HXR5" s="47"/>
      <c r="HXS5" s="47"/>
      <c r="HXT5" s="47"/>
      <c r="HXU5" s="47"/>
      <c r="HXV5" s="47"/>
      <c r="HXW5" s="47"/>
      <c r="HXX5" s="47"/>
      <c r="HXY5" s="47"/>
      <c r="HXZ5" s="47"/>
      <c r="HYA5" s="47"/>
      <c r="HYB5" s="47"/>
      <c r="HYC5" s="47"/>
      <c r="HYD5" s="47"/>
      <c r="HYE5" s="47"/>
      <c r="HYF5" s="47"/>
      <c r="HYG5" s="47"/>
      <c r="HYH5" s="47"/>
      <c r="HYI5" s="47"/>
      <c r="HYJ5" s="47"/>
      <c r="HYK5" s="47"/>
      <c r="HYL5" s="47"/>
      <c r="HYM5" s="47"/>
      <c r="HYN5" s="47"/>
      <c r="HYO5" s="47"/>
      <c r="HYP5" s="47"/>
      <c r="HYQ5" s="47"/>
      <c r="HYR5" s="47"/>
      <c r="HYS5" s="47"/>
      <c r="HYT5" s="47"/>
      <c r="HYU5" s="47"/>
      <c r="HYV5" s="47"/>
      <c r="HYW5" s="47"/>
      <c r="HYX5" s="47"/>
      <c r="HYY5" s="47"/>
      <c r="HYZ5" s="47"/>
      <c r="HZA5" s="47"/>
      <c r="HZB5" s="47"/>
      <c r="HZC5" s="47"/>
      <c r="HZD5" s="47"/>
      <c r="HZE5" s="47"/>
      <c r="HZF5" s="47"/>
      <c r="HZG5" s="47"/>
      <c r="HZH5" s="47"/>
      <c r="HZI5" s="47"/>
      <c r="HZJ5" s="47"/>
      <c r="HZK5" s="47"/>
      <c r="HZL5" s="47"/>
      <c r="HZM5" s="47"/>
      <c r="HZN5" s="47"/>
      <c r="HZO5" s="47"/>
      <c r="HZP5" s="47"/>
      <c r="HZQ5" s="47"/>
      <c r="HZR5" s="47"/>
      <c r="HZS5" s="47"/>
      <c r="HZT5" s="47"/>
      <c r="HZU5" s="47"/>
      <c r="HZV5" s="47"/>
      <c r="HZW5" s="47"/>
      <c r="HZX5" s="47"/>
      <c r="HZY5" s="47"/>
      <c r="HZZ5" s="47"/>
      <c r="IAA5" s="47"/>
      <c r="IAB5" s="47"/>
      <c r="IAC5" s="47"/>
      <c r="IAD5" s="47"/>
      <c r="IAE5" s="47"/>
      <c r="IAF5" s="47"/>
      <c r="IAG5" s="47"/>
      <c r="IAH5" s="47"/>
      <c r="IAI5" s="47"/>
      <c r="IAJ5" s="47"/>
      <c r="IAK5" s="47"/>
      <c r="IAL5" s="47"/>
      <c r="IAM5" s="47"/>
      <c r="IAN5" s="47"/>
      <c r="IAO5" s="47"/>
      <c r="IAP5" s="47"/>
      <c r="IAQ5" s="47"/>
      <c r="IAR5" s="47"/>
      <c r="IAS5" s="47"/>
      <c r="IAT5" s="47"/>
      <c r="IAU5" s="47"/>
      <c r="IAV5" s="47"/>
      <c r="IAW5" s="47"/>
      <c r="IAX5" s="47"/>
      <c r="IAY5" s="47"/>
      <c r="IAZ5" s="47"/>
      <c r="IBA5" s="47"/>
      <c r="IBB5" s="47"/>
      <c r="IBC5" s="47"/>
      <c r="IBD5" s="47"/>
      <c r="IBE5" s="47"/>
      <c r="IBF5" s="47"/>
      <c r="IBG5" s="47"/>
      <c r="IBH5" s="47"/>
      <c r="IBI5" s="47"/>
      <c r="IBJ5" s="47"/>
      <c r="IBK5" s="47"/>
      <c r="IBL5" s="47"/>
      <c r="IBM5" s="47"/>
      <c r="IBN5" s="47"/>
      <c r="IBO5" s="47"/>
      <c r="IBP5" s="47"/>
      <c r="IBQ5" s="47"/>
      <c r="IBR5" s="47"/>
      <c r="IBS5" s="47"/>
      <c r="IBT5" s="47"/>
      <c r="IBU5" s="47"/>
      <c r="IBV5" s="47"/>
      <c r="IBW5" s="47"/>
      <c r="IBX5" s="47"/>
      <c r="IBY5" s="47"/>
      <c r="IBZ5" s="47"/>
      <c r="ICA5" s="47"/>
      <c r="ICB5" s="47"/>
      <c r="ICC5" s="47"/>
      <c r="ICD5" s="47"/>
      <c r="ICE5" s="47"/>
      <c r="ICF5" s="47"/>
      <c r="ICG5" s="47"/>
      <c r="ICH5" s="47"/>
      <c r="ICI5" s="47"/>
      <c r="ICJ5" s="47"/>
      <c r="ICK5" s="47"/>
      <c r="ICL5" s="47"/>
      <c r="ICM5" s="47"/>
      <c r="ICN5" s="47"/>
      <c r="ICO5" s="47"/>
      <c r="ICP5" s="47"/>
      <c r="ICQ5" s="47"/>
      <c r="ICR5" s="47"/>
      <c r="ICS5" s="47"/>
      <c r="ICT5" s="47"/>
      <c r="ICU5" s="47"/>
      <c r="ICV5" s="47"/>
      <c r="ICW5" s="47"/>
      <c r="ICX5" s="47"/>
      <c r="ICY5" s="47"/>
      <c r="ICZ5" s="47"/>
      <c r="IDA5" s="47"/>
      <c r="IDB5" s="47"/>
      <c r="IDC5" s="47"/>
      <c r="IDD5" s="47"/>
      <c r="IDE5" s="47"/>
      <c r="IDF5" s="47"/>
      <c r="IDG5" s="47"/>
      <c r="IDH5" s="47"/>
      <c r="IDI5" s="47"/>
      <c r="IDJ5" s="47"/>
      <c r="IDK5" s="47"/>
      <c r="IDL5" s="47"/>
      <c r="IDM5" s="47"/>
      <c r="IDN5" s="47"/>
      <c r="IDO5" s="47"/>
      <c r="IDP5" s="47"/>
      <c r="IDQ5" s="47"/>
      <c r="IDR5" s="47"/>
      <c r="IDS5" s="47"/>
      <c r="IDT5" s="47"/>
      <c r="IDU5" s="47"/>
      <c r="IDV5" s="47"/>
      <c r="IDW5" s="47"/>
      <c r="IDX5" s="47"/>
      <c r="IDY5" s="47"/>
      <c r="IDZ5" s="47"/>
      <c r="IEA5" s="47"/>
      <c r="IEB5" s="47"/>
      <c r="IEC5" s="47"/>
      <c r="IED5" s="47"/>
      <c r="IEE5" s="47"/>
      <c r="IEF5" s="47"/>
      <c r="IEG5" s="47"/>
      <c r="IEH5" s="47"/>
      <c r="IEI5" s="47"/>
      <c r="IEJ5" s="47"/>
      <c r="IEK5" s="47"/>
      <c r="IEL5" s="47"/>
      <c r="IEM5" s="47"/>
      <c r="IEN5" s="47"/>
      <c r="IEO5" s="47"/>
      <c r="IEP5" s="47"/>
      <c r="IEQ5" s="47"/>
      <c r="IER5" s="47"/>
      <c r="IES5" s="47"/>
      <c r="IET5" s="47"/>
      <c r="IEU5" s="47"/>
      <c r="IEV5" s="47"/>
      <c r="IEW5" s="47"/>
      <c r="IEX5" s="47"/>
      <c r="IEY5" s="47"/>
      <c r="IEZ5" s="47"/>
      <c r="IFA5" s="47"/>
      <c r="IFB5" s="47"/>
      <c r="IFC5" s="47"/>
      <c r="IFD5" s="47"/>
      <c r="IFE5" s="47"/>
      <c r="IFF5" s="47"/>
      <c r="IFG5" s="47"/>
      <c r="IFH5" s="47"/>
      <c r="IFI5" s="47"/>
      <c r="IFJ5" s="47"/>
      <c r="IFK5" s="47"/>
      <c r="IFL5" s="47"/>
      <c r="IFM5" s="47"/>
      <c r="IFN5" s="47"/>
      <c r="IFO5" s="47"/>
      <c r="IFP5" s="47"/>
      <c r="IFQ5" s="47"/>
      <c r="IFR5" s="47"/>
      <c r="IFS5" s="47"/>
      <c r="IFT5" s="47"/>
      <c r="IFU5" s="47"/>
      <c r="IFV5" s="47"/>
      <c r="IFW5" s="47"/>
      <c r="IFX5" s="47"/>
      <c r="IFY5" s="47"/>
      <c r="IFZ5" s="47"/>
      <c r="IGA5" s="47"/>
      <c r="IGB5" s="47"/>
      <c r="IGC5" s="47"/>
      <c r="IGD5" s="47"/>
      <c r="IGE5" s="47"/>
      <c r="IGF5" s="47"/>
      <c r="IGG5" s="47"/>
      <c r="IGH5" s="47"/>
      <c r="IGI5" s="47"/>
      <c r="IGJ5" s="47"/>
      <c r="IGK5" s="47"/>
      <c r="IGL5" s="47"/>
      <c r="IGM5" s="47"/>
      <c r="IGN5" s="47"/>
      <c r="IGO5" s="47"/>
      <c r="IGP5" s="47"/>
      <c r="IGQ5" s="47"/>
      <c r="IGR5" s="47"/>
      <c r="IGS5" s="47"/>
      <c r="IGT5" s="47"/>
      <c r="IGU5" s="47"/>
      <c r="IGV5" s="47"/>
      <c r="IGW5" s="47"/>
      <c r="IGX5" s="47"/>
      <c r="IGY5" s="47"/>
      <c r="IGZ5" s="47"/>
      <c r="IHA5" s="47"/>
      <c r="IHB5" s="47"/>
      <c r="IHC5" s="47"/>
      <c r="IHD5" s="47"/>
      <c r="IHE5" s="47"/>
      <c r="IHF5" s="47"/>
      <c r="IHG5" s="47"/>
      <c r="IHH5" s="47"/>
      <c r="IHI5" s="47"/>
      <c r="IHJ5" s="47"/>
      <c r="IHK5" s="47"/>
      <c r="IHL5" s="47"/>
      <c r="IHM5" s="47"/>
      <c r="IHN5" s="47"/>
      <c r="IHO5" s="47"/>
      <c r="IHP5" s="47"/>
      <c r="IHQ5" s="47"/>
      <c r="IHR5" s="47"/>
      <c r="IHS5" s="47"/>
      <c r="IHT5" s="47"/>
      <c r="IHU5" s="47"/>
      <c r="IHV5" s="47"/>
      <c r="IHW5" s="47"/>
      <c r="IHX5" s="47"/>
      <c r="IHY5" s="47"/>
      <c r="IHZ5" s="47"/>
      <c r="IIA5" s="47"/>
      <c r="IIB5" s="47"/>
      <c r="IIC5" s="47"/>
      <c r="IID5" s="47"/>
      <c r="IIE5" s="47"/>
      <c r="IIF5" s="47"/>
      <c r="IIG5" s="47"/>
      <c r="IIH5" s="47"/>
      <c r="III5" s="47"/>
      <c r="IIJ5" s="47"/>
      <c r="IIK5" s="47"/>
      <c r="IIL5" s="47"/>
      <c r="IIM5" s="47"/>
      <c r="IIN5" s="47"/>
      <c r="IIO5" s="47"/>
      <c r="IIP5" s="47"/>
      <c r="IIQ5" s="47"/>
      <c r="IIR5" s="47"/>
      <c r="IIS5" s="47"/>
      <c r="IIT5" s="47"/>
      <c r="IIU5" s="47"/>
      <c r="IIV5" s="47"/>
      <c r="IIW5" s="47"/>
      <c r="IIX5" s="47"/>
      <c r="IIY5" s="47"/>
      <c r="IIZ5" s="47"/>
      <c r="IJA5" s="47"/>
      <c r="IJB5" s="47"/>
      <c r="IJC5" s="47"/>
      <c r="IJD5" s="47"/>
      <c r="IJE5" s="47"/>
      <c r="IJF5" s="47"/>
      <c r="IJG5" s="47"/>
      <c r="IJH5" s="47"/>
      <c r="IJI5" s="47"/>
      <c r="IJJ5" s="47"/>
      <c r="IJK5" s="47"/>
      <c r="IJL5" s="47"/>
      <c r="IJM5" s="47"/>
      <c r="IJN5" s="47"/>
      <c r="IJO5" s="47"/>
      <c r="IJP5" s="47"/>
      <c r="IJQ5" s="47"/>
      <c r="IJR5" s="47"/>
      <c r="IJS5" s="47"/>
      <c r="IJT5" s="47"/>
      <c r="IJU5" s="47"/>
      <c r="IJV5" s="47"/>
      <c r="IJW5" s="47"/>
      <c r="IJX5" s="47"/>
      <c r="IJY5" s="47"/>
      <c r="IJZ5" s="47"/>
      <c r="IKA5" s="47"/>
      <c r="IKB5" s="47"/>
      <c r="IKC5" s="47"/>
      <c r="IKD5" s="47"/>
      <c r="IKE5" s="47"/>
      <c r="IKF5" s="47"/>
      <c r="IKG5" s="47"/>
      <c r="IKH5" s="47"/>
      <c r="IKI5" s="47"/>
      <c r="IKJ5" s="47"/>
      <c r="IKK5" s="47"/>
      <c r="IKL5" s="47"/>
      <c r="IKM5" s="47"/>
      <c r="IKN5" s="47"/>
      <c r="IKO5" s="47"/>
      <c r="IKP5" s="47"/>
      <c r="IKQ5" s="47"/>
      <c r="IKR5" s="47"/>
      <c r="IKS5" s="47"/>
      <c r="IKT5" s="47"/>
      <c r="IKU5" s="47"/>
      <c r="IKV5" s="47"/>
      <c r="IKW5" s="47"/>
      <c r="IKX5" s="47"/>
      <c r="IKY5" s="47"/>
      <c r="IKZ5" s="47"/>
      <c r="ILA5" s="47"/>
      <c r="ILB5" s="47"/>
      <c r="ILC5" s="47"/>
      <c r="ILD5" s="47"/>
      <c r="ILE5" s="47"/>
      <c r="ILF5" s="47"/>
      <c r="ILG5" s="47"/>
      <c r="ILH5" s="47"/>
      <c r="ILI5" s="47"/>
      <c r="ILJ5" s="47"/>
      <c r="ILK5" s="47"/>
      <c r="ILL5" s="47"/>
      <c r="ILM5" s="47"/>
      <c r="ILN5" s="47"/>
      <c r="ILO5" s="47"/>
      <c r="ILP5" s="47"/>
      <c r="ILQ5" s="47"/>
      <c r="ILR5" s="47"/>
      <c r="ILS5" s="47"/>
      <c r="ILT5" s="47"/>
      <c r="ILU5" s="47"/>
      <c r="ILV5" s="47"/>
      <c r="ILW5" s="47"/>
      <c r="ILX5" s="47"/>
      <c r="ILY5" s="47"/>
      <c r="ILZ5" s="47"/>
      <c r="IMA5" s="47"/>
      <c r="IMB5" s="47"/>
      <c r="IMC5" s="47"/>
      <c r="IMD5" s="47"/>
      <c r="IME5" s="47"/>
      <c r="IMF5" s="47"/>
      <c r="IMG5" s="47"/>
      <c r="IMH5" s="47"/>
      <c r="IMI5" s="47"/>
      <c r="IMJ5" s="47"/>
      <c r="IMK5" s="47"/>
      <c r="IML5" s="47"/>
      <c r="IMM5" s="47"/>
      <c r="IMN5" s="47"/>
      <c r="IMO5" s="47"/>
      <c r="IMP5" s="47"/>
      <c r="IMQ5" s="47"/>
      <c r="IMR5" s="47"/>
      <c r="IMS5" s="47"/>
      <c r="IMT5" s="47"/>
      <c r="IMU5" s="47"/>
      <c r="IMV5" s="47"/>
      <c r="IMW5" s="47"/>
      <c r="IMX5" s="47"/>
      <c r="IMY5" s="47"/>
      <c r="IMZ5" s="47"/>
      <c r="INA5" s="47"/>
      <c r="INB5" s="47"/>
      <c r="INC5" s="47"/>
      <c r="IND5" s="47"/>
      <c r="INE5" s="47"/>
      <c r="INF5" s="47"/>
      <c r="ING5" s="47"/>
      <c r="INH5" s="47"/>
      <c r="INI5" s="47"/>
      <c r="INJ5" s="47"/>
      <c r="INK5" s="47"/>
      <c r="INL5" s="47"/>
      <c r="INM5" s="47"/>
      <c r="INN5" s="47"/>
      <c r="INO5" s="47"/>
      <c r="INP5" s="47"/>
      <c r="INQ5" s="47"/>
      <c r="INR5" s="47"/>
      <c r="INS5" s="47"/>
      <c r="INT5" s="47"/>
      <c r="INU5" s="47"/>
      <c r="INV5" s="47"/>
      <c r="INW5" s="47"/>
      <c r="INX5" s="47"/>
      <c r="INY5" s="47"/>
      <c r="INZ5" s="47"/>
      <c r="IOA5" s="47"/>
      <c r="IOB5" s="47"/>
      <c r="IOC5" s="47"/>
      <c r="IOD5" s="47"/>
      <c r="IOE5" s="47"/>
      <c r="IOF5" s="47"/>
      <c r="IOG5" s="47"/>
      <c r="IOH5" s="47"/>
      <c r="IOI5" s="47"/>
      <c r="IOJ5" s="47"/>
      <c r="IOK5" s="47"/>
      <c r="IOL5" s="47"/>
      <c r="IOM5" s="47"/>
      <c r="ION5" s="47"/>
      <c r="IOO5" s="47"/>
      <c r="IOP5" s="47"/>
      <c r="IOQ5" s="47"/>
      <c r="IOR5" s="47"/>
      <c r="IOS5" s="47"/>
      <c r="IOT5" s="47"/>
      <c r="IOU5" s="47"/>
      <c r="IOV5" s="47"/>
      <c r="IOW5" s="47"/>
      <c r="IOX5" s="47"/>
      <c r="IOY5" s="47"/>
      <c r="IOZ5" s="47"/>
      <c r="IPA5" s="47"/>
      <c r="IPB5" s="47"/>
      <c r="IPC5" s="47"/>
      <c r="IPD5" s="47"/>
      <c r="IPE5" s="47"/>
      <c r="IPF5" s="47"/>
      <c r="IPG5" s="47"/>
      <c r="IPH5" s="47"/>
      <c r="IPI5" s="47"/>
      <c r="IPJ5" s="47"/>
      <c r="IPK5" s="47"/>
      <c r="IPL5" s="47"/>
      <c r="IPM5" s="47"/>
      <c r="IPN5" s="47"/>
      <c r="IPO5" s="47"/>
      <c r="IPP5" s="47"/>
      <c r="IPQ5" s="47"/>
      <c r="IPR5" s="47"/>
      <c r="IPS5" s="47"/>
      <c r="IPT5" s="47"/>
      <c r="IPU5" s="47"/>
      <c r="IPV5" s="47"/>
      <c r="IPW5" s="47"/>
      <c r="IPX5" s="47"/>
      <c r="IPY5" s="47"/>
      <c r="IPZ5" s="47"/>
      <c r="IQA5" s="47"/>
      <c r="IQB5" s="47"/>
      <c r="IQC5" s="47"/>
      <c r="IQD5" s="47"/>
      <c r="IQE5" s="47"/>
      <c r="IQF5" s="47"/>
      <c r="IQG5" s="47"/>
      <c r="IQH5" s="47"/>
      <c r="IQI5" s="47"/>
      <c r="IQJ5" s="47"/>
      <c r="IQK5" s="47"/>
      <c r="IQL5" s="47"/>
      <c r="IQM5" s="47"/>
      <c r="IQN5" s="47"/>
      <c r="IQO5" s="47"/>
      <c r="IQP5" s="47"/>
      <c r="IQQ5" s="47"/>
      <c r="IQR5" s="47"/>
      <c r="IQS5" s="47"/>
      <c r="IQT5" s="47"/>
      <c r="IQU5" s="47"/>
      <c r="IQV5" s="47"/>
      <c r="IQW5" s="47"/>
      <c r="IQX5" s="47"/>
      <c r="IQY5" s="47"/>
      <c r="IQZ5" s="47"/>
      <c r="IRA5" s="47"/>
      <c r="IRB5" s="47"/>
      <c r="IRC5" s="47"/>
      <c r="IRD5" s="47"/>
      <c r="IRE5" s="47"/>
      <c r="IRF5" s="47"/>
      <c r="IRG5" s="47"/>
      <c r="IRH5" s="47"/>
      <c r="IRI5" s="47"/>
      <c r="IRJ5" s="47"/>
      <c r="IRK5" s="47"/>
      <c r="IRL5" s="47"/>
      <c r="IRM5" s="47"/>
      <c r="IRN5" s="47"/>
      <c r="IRO5" s="47"/>
      <c r="IRP5" s="47"/>
      <c r="IRQ5" s="47"/>
      <c r="IRR5" s="47"/>
      <c r="IRS5" s="47"/>
      <c r="IRT5" s="47"/>
      <c r="IRU5" s="47"/>
      <c r="IRV5" s="47"/>
      <c r="IRW5" s="47"/>
      <c r="IRX5" s="47"/>
      <c r="IRY5" s="47"/>
      <c r="IRZ5" s="47"/>
      <c r="ISA5" s="47"/>
      <c r="ISB5" s="47"/>
      <c r="ISC5" s="47"/>
      <c r="ISD5" s="47"/>
      <c r="ISE5" s="47"/>
      <c r="ISF5" s="47"/>
      <c r="ISG5" s="47"/>
      <c r="ISH5" s="47"/>
      <c r="ISI5" s="47"/>
      <c r="ISJ5" s="47"/>
      <c r="ISK5" s="47"/>
      <c r="ISL5" s="47"/>
      <c r="ISM5" s="47"/>
      <c r="ISN5" s="47"/>
      <c r="ISO5" s="47"/>
      <c r="ISP5" s="47"/>
      <c r="ISQ5" s="47"/>
      <c r="ISR5" s="47"/>
      <c r="ISS5" s="47"/>
      <c r="IST5" s="47"/>
      <c r="ISU5" s="47"/>
      <c r="ISV5" s="47"/>
      <c r="ISW5" s="47"/>
      <c r="ISX5" s="47"/>
      <c r="ISY5" s="47"/>
      <c r="ISZ5" s="47"/>
      <c r="ITA5" s="47"/>
      <c r="ITB5" s="47"/>
      <c r="ITC5" s="47"/>
      <c r="ITD5" s="47"/>
      <c r="ITE5" s="47"/>
      <c r="ITF5" s="47"/>
      <c r="ITG5" s="47"/>
      <c r="ITH5" s="47"/>
      <c r="ITI5" s="47"/>
      <c r="ITJ5" s="47"/>
      <c r="ITK5" s="47"/>
      <c r="ITL5" s="47"/>
      <c r="ITM5" s="47"/>
      <c r="ITN5" s="47"/>
      <c r="ITO5" s="47"/>
      <c r="ITP5" s="47"/>
      <c r="ITQ5" s="47"/>
      <c r="ITR5" s="47"/>
      <c r="ITS5" s="47"/>
      <c r="ITT5" s="47"/>
      <c r="ITU5" s="47"/>
      <c r="ITV5" s="47"/>
      <c r="ITW5" s="47"/>
      <c r="ITX5" s="47"/>
      <c r="ITY5" s="47"/>
      <c r="ITZ5" s="47"/>
      <c r="IUA5" s="47"/>
      <c r="IUB5" s="47"/>
      <c r="IUC5" s="47"/>
      <c r="IUD5" s="47"/>
      <c r="IUE5" s="47"/>
      <c r="IUF5" s="47"/>
      <c r="IUG5" s="47"/>
      <c r="IUH5" s="47"/>
      <c r="IUI5" s="47"/>
      <c r="IUJ5" s="47"/>
      <c r="IUK5" s="47"/>
      <c r="IUL5" s="47"/>
      <c r="IUM5" s="47"/>
      <c r="IUN5" s="47"/>
      <c r="IUO5" s="47"/>
      <c r="IUP5" s="47"/>
      <c r="IUQ5" s="47"/>
      <c r="IUR5" s="47"/>
      <c r="IUS5" s="47"/>
      <c r="IUT5" s="47"/>
      <c r="IUU5" s="47"/>
      <c r="IUV5" s="47"/>
      <c r="IUW5" s="47"/>
      <c r="IUX5" s="47"/>
      <c r="IUY5" s="47"/>
      <c r="IUZ5" s="47"/>
      <c r="IVA5" s="47"/>
      <c r="IVB5" s="47"/>
      <c r="IVC5" s="47"/>
      <c r="IVD5" s="47"/>
      <c r="IVE5" s="47"/>
      <c r="IVF5" s="47"/>
      <c r="IVG5" s="47"/>
      <c r="IVH5" s="47"/>
      <c r="IVI5" s="47"/>
      <c r="IVJ5" s="47"/>
      <c r="IVK5" s="47"/>
      <c r="IVL5" s="47"/>
      <c r="IVM5" s="47"/>
      <c r="IVN5" s="47"/>
      <c r="IVO5" s="47"/>
      <c r="IVP5" s="47"/>
      <c r="IVQ5" s="47"/>
      <c r="IVR5" s="47"/>
      <c r="IVS5" s="47"/>
      <c r="IVT5" s="47"/>
      <c r="IVU5" s="47"/>
      <c r="IVV5" s="47"/>
      <c r="IVW5" s="47"/>
      <c r="IVX5" s="47"/>
      <c r="IVY5" s="47"/>
      <c r="IVZ5" s="47"/>
      <c r="IWA5" s="47"/>
      <c r="IWB5" s="47"/>
      <c r="IWC5" s="47"/>
      <c r="IWD5" s="47"/>
      <c r="IWE5" s="47"/>
      <c r="IWF5" s="47"/>
      <c r="IWG5" s="47"/>
      <c r="IWH5" s="47"/>
      <c r="IWI5" s="47"/>
      <c r="IWJ5" s="47"/>
      <c r="IWK5" s="47"/>
      <c r="IWL5" s="47"/>
      <c r="IWM5" s="47"/>
      <c r="IWN5" s="47"/>
      <c r="IWO5" s="47"/>
      <c r="IWP5" s="47"/>
      <c r="IWQ5" s="47"/>
      <c r="IWR5" s="47"/>
      <c r="IWS5" s="47"/>
      <c r="IWT5" s="47"/>
      <c r="IWU5" s="47"/>
      <c r="IWV5" s="47"/>
      <c r="IWW5" s="47"/>
      <c r="IWX5" s="47"/>
      <c r="IWY5" s="47"/>
      <c r="IWZ5" s="47"/>
      <c r="IXA5" s="47"/>
      <c r="IXB5" s="47"/>
      <c r="IXC5" s="47"/>
      <c r="IXD5" s="47"/>
      <c r="IXE5" s="47"/>
      <c r="IXF5" s="47"/>
      <c r="IXG5" s="47"/>
      <c r="IXH5" s="47"/>
      <c r="IXI5" s="47"/>
      <c r="IXJ5" s="47"/>
      <c r="IXK5" s="47"/>
      <c r="IXL5" s="47"/>
      <c r="IXM5" s="47"/>
      <c r="IXN5" s="47"/>
      <c r="IXO5" s="47"/>
      <c r="IXP5" s="47"/>
      <c r="IXQ5" s="47"/>
      <c r="IXR5" s="47"/>
      <c r="IXS5" s="47"/>
      <c r="IXT5" s="47"/>
      <c r="IXU5" s="47"/>
      <c r="IXV5" s="47"/>
      <c r="IXW5" s="47"/>
      <c r="IXX5" s="47"/>
      <c r="IXY5" s="47"/>
      <c r="IXZ5" s="47"/>
      <c r="IYA5" s="47"/>
      <c r="IYB5" s="47"/>
      <c r="IYC5" s="47"/>
      <c r="IYD5" s="47"/>
      <c r="IYE5" s="47"/>
      <c r="IYF5" s="47"/>
      <c r="IYG5" s="47"/>
      <c r="IYH5" s="47"/>
      <c r="IYI5" s="47"/>
      <c r="IYJ5" s="47"/>
      <c r="IYK5" s="47"/>
      <c r="IYL5" s="47"/>
      <c r="IYM5" s="47"/>
      <c r="IYN5" s="47"/>
      <c r="IYO5" s="47"/>
      <c r="IYP5" s="47"/>
      <c r="IYQ5" s="47"/>
      <c r="IYR5" s="47"/>
      <c r="IYS5" s="47"/>
      <c r="IYT5" s="47"/>
      <c r="IYU5" s="47"/>
      <c r="IYV5" s="47"/>
      <c r="IYW5" s="47"/>
      <c r="IYX5" s="47"/>
      <c r="IYY5" s="47"/>
      <c r="IYZ5" s="47"/>
      <c r="IZA5" s="47"/>
      <c r="IZB5" s="47"/>
      <c r="IZC5" s="47"/>
      <c r="IZD5" s="47"/>
      <c r="IZE5" s="47"/>
      <c r="IZF5" s="47"/>
      <c r="IZG5" s="47"/>
      <c r="IZH5" s="47"/>
      <c r="IZI5" s="47"/>
      <c r="IZJ5" s="47"/>
      <c r="IZK5" s="47"/>
      <c r="IZL5" s="47"/>
      <c r="IZM5" s="47"/>
      <c r="IZN5" s="47"/>
      <c r="IZO5" s="47"/>
      <c r="IZP5" s="47"/>
      <c r="IZQ5" s="47"/>
      <c r="IZR5" s="47"/>
      <c r="IZS5" s="47"/>
      <c r="IZT5" s="47"/>
      <c r="IZU5" s="47"/>
      <c r="IZV5" s="47"/>
      <c r="IZW5" s="47"/>
      <c r="IZX5" s="47"/>
      <c r="IZY5" s="47"/>
      <c r="IZZ5" s="47"/>
      <c r="JAA5" s="47"/>
      <c r="JAB5" s="47"/>
      <c r="JAC5" s="47"/>
      <c r="JAD5" s="47"/>
      <c r="JAE5" s="47"/>
      <c r="JAF5" s="47"/>
      <c r="JAG5" s="47"/>
      <c r="JAH5" s="47"/>
      <c r="JAI5" s="47"/>
      <c r="JAJ5" s="47"/>
      <c r="JAK5" s="47"/>
      <c r="JAL5" s="47"/>
      <c r="JAM5" s="47"/>
      <c r="JAN5" s="47"/>
      <c r="JAO5" s="47"/>
      <c r="JAP5" s="47"/>
      <c r="JAQ5" s="47"/>
      <c r="JAR5" s="47"/>
      <c r="JAS5" s="47"/>
      <c r="JAT5" s="47"/>
      <c r="JAU5" s="47"/>
      <c r="JAV5" s="47"/>
      <c r="JAW5" s="47"/>
      <c r="JAX5" s="47"/>
      <c r="JAY5" s="47"/>
      <c r="JAZ5" s="47"/>
      <c r="JBA5" s="47"/>
      <c r="JBB5" s="47"/>
      <c r="JBC5" s="47"/>
      <c r="JBD5" s="47"/>
      <c r="JBE5" s="47"/>
      <c r="JBF5" s="47"/>
      <c r="JBG5" s="47"/>
      <c r="JBH5" s="47"/>
      <c r="JBI5" s="47"/>
      <c r="JBJ5" s="47"/>
      <c r="JBK5" s="47"/>
      <c r="JBL5" s="47"/>
      <c r="JBM5" s="47"/>
      <c r="JBN5" s="47"/>
      <c r="JBO5" s="47"/>
      <c r="JBP5" s="47"/>
      <c r="JBQ5" s="47"/>
      <c r="JBR5" s="47"/>
      <c r="JBS5" s="47"/>
      <c r="JBT5" s="47"/>
      <c r="JBU5" s="47"/>
      <c r="JBV5" s="47"/>
      <c r="JBW5" s="47"/>
      <c r="JBX5" s="47"/>
      <c r="JBY5" s="47"/>
      <c r="JBZ5" s="47"/>
      <c r="JCA5" s="47"/>
      <c r="JCB5" s="47"/>
      <c r="JCC5" s="47"/>
      <c r="JCD5" s="47"/>
      <c r="JCE5" s="47"/>
      <c r="JCF5" s="47"/>
      <c r="JCG5" s="47"/>
      <c r="JCH5" s="47"/>
      <c r="JCI5" s="47"/>
      <c r="JCJ5" s="47"/>
      <c r="JCK5" s="47"/>
      <c r="JCL5" s="47"/>
      <c r="JCM5" s="47"/>
      <c r="JCN5" s="47"/>
      <c r="JCO5" s="47"/>
      <c r="JCP5" s="47"/>
      <c r="JCQ5" s="47"/>
      <c r="JCR5" s="47"/>
      <c r="JCS5" s="47"/>
      <c r="JCT5" s="47"/>
      <c r="JCU5" s="47"/>
      <c r="JCV5" s="47"/>
      <c r="JCW5" s="47"/>
      <c r="JCX5" s="47"/>
      <c r="JCY5" s="47"/>
      <c r="JCZ5" s="47"/>
      <c r="JDA5" s="47"/>
      <c r="JDB5" s="47"/>
      <c r="JDC5" s="47"/>
      <c r="JDD5" s="47"/>
      <c r="JDE5" s="47"/>
      <c r="JDF5" s="47"/>
      <c r="JDG5" s="47"/>
      <c r="JDH5" s="47"/>
      <c r="JDI5" s="47"/>
      <c r="JDJ5" s="47"/>
      <c r="JDK5" s="47"/>
      <c r="JDL5" s="47"/>
      <c r="JDM5" s="47"/>
      <c r="JDN5" s="47"/>
      <c r="JDO5" s="47"/>
      <c r="JDP5" s="47"/>
      <c r="JDQ5" s="47"/>
      <c r="JDR5" s="47"/>
      <c r="JDS5" s="47"/>
      <c r="JDT5" s="47"/>
      <c r="JDU5" s="47"/>
      <c r="JDV5" s="47"/>
      <c r="JDW5" s="47"/>
      <c r="JDX5" s="47"/>
      <c r="JDY5" s="47"/>
      <c r="JDZ5" s="47"/>
      <c r="JEA5" s="47"/>
      <c r="JEB5" s="47"/>
      <c r="JEC5" s="47"/>
      <c r="JED5" s="47"/>
      <c r="JEE5" s="47"/>
      <c r="JEF5" s="47"/>
      <c r="JEG5" s="47"/>
      <c r="JEH5" s="47"/>
      <c r="JEI5" s="47"/>
      <c r="JEJ5" s="47"/>
      <c r="JEK5" s="47"/>
      <c r="JEL5" s="47"/>
      <c r="JEM5" s="47"/>
      <c r="JEN5" s="47"/>
      <c r="JEO5" s="47"/>
      <c r="JEP5" s="47"/>
      <c r="JEQ5" s="47"/>
      <c r="JER5" s="47"/>
      <c r="JES5" s="47"/>
      <c r="JET5" s="47"/>
      <c r="JEU5" s="47"/>
      <c r="JEV5" s="47"/>
      <c r="JEW5" s="47"/>
      <c r="JEX5" s="47"/>
      <c r="JEY5" s="47"/>
      <c r="JEZ5" s="47"/>
      <c r="JFA5" s="47"/>
      <c r="JFB5" s="47"/>
      <c r="JFC5" s="47"/>
      <c r="JFD5" s="47"/>
      <c r="JFE5" s="47"/>
      <c r="JFF5" s="47"/>
      <c r="JFG5" s="47"/>
      <c r="JFH5" s="47"/>
      <c r="JFI5" s="47"/>
      <c r="JFJ5" s="47"/>
      <c r="JFK5" s="47"/>
      <c r="JFL5" s="47"/>
      <c r="JFM5" s="47"/>
      <c r="JFN5" s="47"/>
      <c r="JFO5" s="47"/>
      <c r="JFP5" s="47"/>
      <c r="JFQ5" s="47"/>
      <c r="JFR5" s="47"/>
      <c r="JFS5" s="47"/>
      <c r="JFT5" s="47"/>
      <c r="JFU5" s="47"/>
      <c r="JFV5" s="47"/>
      <c r="JFW5" s="47"/>
      <c r="JFX5" s="47"/>
      <c r="JFY5" s="47"/>
      <c r="JFZ5" s="47"/>
      <c r="JGA5" s="47"/>
      <c r="JGB5" s="47"/>
      <c r="JGC5" s="47"/>
      <c r="JGD5" s="47"/>
      <c r="JGE5" s="47"/>
      <c r="JGF5" s="47"/>
      <c r="JGG5" s="47"/>
      <c r="JGH5" s="47"/>
      <c r="JGI5" s="47"/>
      <c r="JGJ5" s="47"/>
      <c r="JGK5" s="47"/>
      <c r="JGL5" s="47"/>
      <c r="JGM5" s="47"/>
      <c r="JGN5" s="47"/>
      <c r="JGO5" s="47"/>
      <c r="JGP5" s="47"/>
      <c r="JGQ5" s="47"/>
      <c r="JGR5" s="47"/>
      <c r="JGS5" s="47"/>
      <c r="JGT5" s="47"/>
      <c r="JGU5" s="47"/>
      <c r="JGV5" s="47"/>
      <c r="JGW5" s="47"/>
      <c r="JGX5" s="47"/>
      <c r="JGY5" s="47"/>
      <c r="JGZ5" s="47"/>
      <c r="JHA5" s="47"/>
      <c r="JHB5" s="47"/>
      <c r="JHC5" s="47"/>
      <c r="JHD5" s="47"/>
      <c r="JHE5" s="47"/>
      <c r="JHF5" s="47"/>
      <c r="JHG5" s="47"/>
      <c r="JHH5" s="47"/>
      <c r="JHI5" s="47"/>
      <c r="JHJ5" s="47"/>
      <c r="JHK5" s="47"/>
      <c r="JHL5" s="47"/>
      <c r="JHM5" s="47"/>
      <c r="JHN5" s="47"/>
      <c r="JHO5" s="47"/>
      <c r="JHP5" s="47"/>
      <c r="JHQ5" s="47"/>
      <c r="JHR5" s="47"/>
      <c r="JHS5" s="47"/>
      <c r="JHT5" s="47"/>
      <c r="JHU5" s="47"/>
      <c r="JHV5" s="47"/>
      <c r="JHW5" s="47"/>
      <c r="JHX5" s="47"/>
      <c r="JHY5" s="47"/>
      <c r="JHZ5" s="47"/>
      <c r="JIA5" s="47"/>
      <c r="JIB5" s="47"/>
      <c r="JIC5" s="47"/>
      <c r="JID5" s="47"/>
      <c r="JIE5" s="47"/>
      <c r="JIF5" s="47"/>
      <c r="JIG5" s="47"/>
      <c r="JIH5" s="47"/>
      <c r="JII5" s="47"/>
      <c r="JIJ5" s="47"/>
      <c r="JIK5" s="47"/>
      <c r="JIL5" s="47"/>
      <c r="JIM5" s="47"/>
      <c r="JIN5" s="47"/>
      <c r="JIO5" s="47"/>
      <c r="JIP5" s="47"/>
      <c r="JIQ5" s="47"/>
      <c r="JIR5" s="47"/>
      <c r="JIS5" s="47"/>
      <c r="JIT5" s="47"/>
      <c r="JIU5" s="47"/>
      <c r="JIV5" s="47"/>
      <c r="JIW5" s="47"/>
      <c r="JIX5" s="47"/>
      <c r="JIY5" s="47"/>
      <c r="JIZ5" s="47"/>
      <c r="JJA5" s="47"/>
      <c r="JJB5" s="47"/>
      <c r="JJC5" s="47"/>
      <c r="JJD5" s="47"/>
      <c r="JJE5" s="47"/>
      <c r="JJF5" s="47"/>
      <c r="JJG5" s="47"/>
      <c r="JJH5" s="47"/>
      <c r="JJI5" s="47"/>
      <c r="JJJ5" s="47"/>
      <c r="JJK5" s="47"/>
      <c r="JJL5" s="47"/>
      <c r="JJM5" s="47"/>
      <c r="JJN5" s="47"/>
      <c r="JJO5" s="47"/>
      <c r="JJP5" s="47"/>
      <c r="JJQ5" s="47"/>
      <c r="JJR5" s="47"/>
      <c r="JJS5" s="47"/>
      <c r="JJT5" s="47"/>
      <c r="JJU5" s="47"/>
      <c r="JJV5" s="47"/>
      <c r="JJW5" s="47"/>
      <c r="JJX5" s="47"/>
      <c r="JJY5" s="47"/>
      <c r="JJZ5" s="47"/>
      <c r="JKA5" s="47"/>
      <c r="JKB5" s="47"/>
      <c r="JKC5" s="47"/>
      <c r="JKD5" s="47"/>
      <c r="JKE5" s="47"/>
      <c r="JKF5" s="47"/>
      <c r="JKG5" s="47"/>
      <c r="JKH5" s="47"/>
      <c r="JKI5" s="47"/>
      <c r="JKJ5" s="47"/>
      <c r="JKK5" s="47"/>
      <c r="JKL5" s="47"/>
      <c r="JKM5" s="47"/>
      <c r="JKN5" s="47"/>
      <c r="JKO5" s="47"/>
      <c r="JKP5" s="47"/>
      <c r="JKQ5" s="47"/>
      <c r="JKR5" s="47"/>
      <c r="JKS5" s="47"/>
      <c r="JKT5" s="47"/>
      <c r="JKU5" s="47"/>
      <c r="JKV5" s="47"/>
      <c r="JKW5" s="47"/>
      <c r="JKX5" s="47"/>
      <c r="JKY5" s="47"/>
      <c r="JKZ5" s="47"/>
      <c r="JLA5" s="47"/>
      <c r="JLB5" s="47"/>
      <c r="JLC5" s="47"/>
      <c r="JLD5" s="47"/>
      <c r="JLE5" s="47"/>
      <c r="JLF5" s="47"/>
      <c r="JLG5" s="47"/>
      <c r="JLH5" s="47"/>
      <c r="JLI5" s="47"/>
      <c r="JLJ5" s="47"/>
      <c r="JLK5" s="47"/>
      <c r="JLL5" s="47"/>
      <c r="JLM5" s="47"/>
      <c r="JLN5" s="47"/>
      <c r="JLO5" s="47"/>
      <c r="JLP5" s="47"/>
      <c r="JLQ5" s="47"/>
      <c r="JLR5" s="47"/>
      <c r="JLS5" s="47"/>
      <c r="JLT5" s="47"/>
      <c r="JLU5" s="47"/>
      <c r="JLV5" s="47"/>
      <c r="JLW5" s="47"/>
      <c r="JLX5" s="47"/>
      <c r="JLY5" s="47"/>
      <c r="JLZ5" s="47"/>
      <c r="JMA5" s="47"/>
      <c r="JMB5" s="47"/>
      <c r="JMC5" s="47"/>
      <c r="JMD5" s="47"/>
      <c r="JME5" s="47"/>
      <c r="JMF5" s="47"/>
      <c r="JMG5" s="47"/>
      <c r="JMH5" s="47"/>
      <c r="JMI5" s="47"/>
      <c r="JMJ5" s="47"/>
      <c r="JMK5" s="47"/>
      <c r="JML5" s="47"/>
      <c r="JMM5" s="47"/>
      <c r="JMN5" s="47"/>
      <c r="JMO5" s="47"/>
      <c r="JMP5" s="47"/>
      <c r="JMQ5" s="47"/>
      <c r="JMR5" s="47"/>
      <c r="JMS5" s="47"/>
      <c r="JMT5" s="47"/>
      <c r="JMU5" s="47"/>
      <c r="JMV5" s="47"/>
      <c r="JMW5" s="47"/>
      <c r="JMX5" s="47"/>
      <c r="JMY5" s="47"/>
      <c r="JMZ5" s="47"/>
      <c r="JNA5" s="47"/>
      <c r="JNB5" s="47"/>
      <c r="JNC5" s="47"/>
      <c r="JND5" s="47"/>
      <c r="JNE5" s="47"/>
      <c r="JNF5" s="47"/>
      <c r="JNG5" s="47"/>
      <c r="JNH5" s="47"/>
      <c r="JNI5" s="47"/>
      <c r="JNJ5" s="47"/>
      <c r="JNK5" s="47"/>
      <c r="JNL5" s="47"/>
      <c r="JNM5" s="47"/>
      <c r="JNN5" s="47"/>
      <c r="JNO5" s="47"/>
      <c r="JNP5" s="47"/>
      <c r="JNQ5" s="47"/>
      <c r="JNR5" s="47"/>
      <c r="JNS5" s="47"/>
      <c r="JNT5" s="47"/>
      <c r="JNU5" s="47"/>
      <c r="JNV5" s="47"/>
      <c r="JNW5" s="47"/>
      <c r="JNX5" s="47"/>
      <c r="JNY5" s="47"/>
      <c r="JNZ5" s="47"/>
      <c r="JOA5" s="47"/>
      <c r="JOB5" s="47"/>
      <c r="JOC5" s="47"/>
      <c r="JOD5" s="47"/>
      <c r="JOE5" s="47"/>
      <c r="JOF5" s="47"/>
      <c r="JOG5" s="47"/>
      <c r="JOH5" s="47"/>
      <c r="JOI5" s="47"/>
      <c r="JOJ5" s="47"/>
      <c r="JOK5" s="47"/>
      <c r="JOL5" s="47"/>
      <c r="JOM5" s="47"/>
      <c r="JON5" s="47"/>
      <c r="JOO5" s="47"/>
      <c r="JOP5" s="47"/>
      <c r="JOQ5" s="47"/>
      <c r="JOR5" s="47"/>
      <c r="JOS5" s="47"/>
      <c r="JOT5" s="47"/>
      <c r="JOU5" s="47"/>
      <c r="JOV5" s="47"/>
      <c r="JOW5" s="47"/>
      <c r="JOX5" s="47"/>
      <c r="JOY5" s="47"/>
      <c r="JOZ5" s="47"/>
      <c r="JPA5" s="47"/>
      <c r="JPB5" s="47"/>
      <c r="JPC5" s="47"/>
      <c r="JPD5" s="47"/>
      <c r="JPE5" s="47"/>
      <c r="JPF5" s="47"/>
      <c r="JPG5" s="47"/>
      <c r="JPH5" s="47"/>
      <c r="JPI5" s="47"/>
      <c r="JPJ5" s="47"/>
      <c r="JPK5" s="47"/>
      <c r="JPL5" s="47"/>
      <c r="JPM5" s="47"/>
      <c r="JPN5" s="47"/>
      <c r="JPO5" s="47"/>
      <c r="JPP5" s="47"/>
      <c r="JPQ5" s="47"/>
      <c r="JPR5" s="47"/>
      <c r="JPS5" s="47"/>
      <c r="JPT5" s="47"/>
      <c r="JPU5" s="47"/>
      <c r="JPV5" s="47"/>
      <c r="JPW5" s="47"/>
      <c r="JPX5" s="47"/>
      <c r="JPY5" s="47"/>
      <c r="JPZ5" s="47"/>
      <c r="JQA5" s="47"/>
      <c r="JQB5" s="47"/>
      <c r="JQC5" s="47"/>
      <c r="JQD5" s="47"/>
      <c r="JQE5" s="47"/>
      <c r="JQF5" s="47"/>
      <c r="JQG5" s="47"/>
      <c r="JQH5" s="47"/>
      <c r="JQI5" s="47"/>
      <c r="JQJ5" s="47"/>
      <c r="JQK5" s="47"/>
      <c r="JQL5" s="47"/>
      <c r="JQM5" s="47"/>
      <c r="JQN5" s="47"/>
      <c r="JQO5" s="47"/>
      <c r="JQP5" s="47"/>
      <c r="JQQ5" s="47"/>
      <c r="JQR5" s="47"/>
      <c r="JQS5" s="47"/>
      <c r="JQT5" s="47"/>
      <c r="JQU5" s="47"/>
      <c r="JQV5" s="47"/>
      <c r="JQW5" s="47"/>
      <c r="JQX5" s="47"/>
      <c r="JQY5" s="47"/>
      <c r="JQZ5" s="47"/>
      <c r="JRA5" s="47"/>
      <c r="JRB5" s="47"/>
      <c r="JRC5" s="47"/>
      <c r="JRD5" s="47"/>
      <c r="JRE5" s="47"/>
      <c r="JRF5" s="47"/>
      <c r="JRG5" s="47"/>
      <c r="JRH5" s="47"/>
      <c r="JRI5" s="47"/>
      <c r="JRJ5" s="47"/>
      <c r="JRK5" s="47"/>
      <c r="JRL5" s="47"/>
      <c r="JRM5" s="47"/>
      <c r="JRN5" s="47"/>
      <c r="JRO5" s="47"/>
      <c r="JRP5" s="47"/>
      <c r="JRQ5" s="47"/>
      <c r="JRR5" s="47"/>
      <c r="JRS5" s="47"/>
      <c r="JRT5" s="47"/>
      <c r="JRU5" s="47"/>
      <c r="JRV5" s="47"/>
      <c r="JRW5" s="47"/>
      <c r="JRX5" s="47"/>
      <c r="JRY5" s="47"/>
      <c r="JRZ5" s="47"/>
      <c r="JSA5" s="47"/>
      <c r="JSB5" s="47"/>
      <c r="JSC5" s="47"/>
      <c r="JSD5" s="47"/>
      <c r="JSE5" s="47"/>
      <c r="JSF5" s="47"/>
      <c r="JSG5" s="47"/>
      <c r="JSH5" s="47"/>
      <c r="JSI5" s="47"/>
      <c r="JSJ5" s="47"/>
      <c r="JSK5" s="47"/>
      <c r="JSL5" s="47"/>
      <c r="JSM5" s="47"/>
      <c r="JSN5" s="47"/>
      <c r="JSO5" s="47"/>
      <c r="JSP5" s="47"/>
      <c r="JSQ5" s="47"/>
      <c r="JSR5" s="47"/>
      <c r="JSS5" s="47"/>
      <c r="JST5" s="47"/>
      <c r="JSU5" s="47"/>
      <c r="JSV5" s="47"/>
      <c r="JSW5" s="47"/>
      <c r="JSX5" s="47"/>
      <c r="JSY5" s="47"/>
      <c r="JSZ5" s="47"/>
      <c r="JTA5" s="47"/>
      <c r="JTB5" s="47"/>
      <c r="JTC5" s="47"/>
      <c r="JTD5" s="47"/>
      <c r="JTE5" s="47"/>
      <c r="JTF5" s="47"/>
      <c r="JTG5" s="47"/>
      <c r="JTH5" s="47"/>
      <c r="JTI5" s="47"/>
      <c r="JTJ5" s="47"/>
      <c r="JTK5" s="47"/>
      <c r="JTL5" s="47"/>
      <c r="JTM5" s="47"/>
      <c r="JTN5" s="47"/>
      <c r="JTO5" s="47"/>
      <c r="JTP5" s="47"/>
      <c r="JTQ5" s="47"/>
      <c r="JTR5" s="47"/>
      <c r="JTS5" s="47"/>
      <c r="JTT5" s="47"/>
      <c r="JTU5" s="47"/>
      <c r="JTV5" s="47"/>
      <c r="JTW5" s="47"/>
      <c r="JTX5" s="47"/>
      <c r="JTY5" s="47"/>
      <c r="JTZ5" s="47"/>
      <c r="JUA5" s="47"/>
      <c r="JUB5" s="47"/>
      <c r="JUC5" s="47"/>
      <c r="JUD5" s="47"/>
      <c r="JUE5" s="47"/>
      <c r="JUF5" s="47"/>
      <c r="JUG5" s="47"/>
      <c r="JUH5" s="47"/>
      <c r="JUI5" s="47"/>
      <c r="JUJ5" s="47"/>
      <c r="JUK5" s="47"/>
      <c r="JUL5" s="47"/>
      <c r="JUM5" s="47"/>
      <c r="JUN5" s="47"/>
      <c r="JUO5" s="47"/>
      <c r="JUP5" s="47"/>
      <c r="JUQ5" s="47"/>
      <c r="JUR5" s="47"/>
      <c r="JUS5" s="47"/>
      <c r="JUT5" s="47"/>
      <c r="JUU5" s="47"/>
      <c r="JUV5" s="47"/>
      <c r="JUW5" s="47"/>
      <c r="JUX5" s="47"/>
      <c r="JUY5" s="47"/>
      <c r="JUZ5" s="47"/>
      <c r="JVA5" s="47"/>
      <c r="JVB5" s="47"/>
      <c r="JVC5" s="47"/>
      <c r="JVD5" s="47"/>
      <c r="JVE5" s="47"/>
      <c r="JVF5" s="47"/>
      <c r="JVG5" s="47"/>
      <c r="JVH5" s="47"/>
      <c r="JVI5" s="47"/>
      <c r="JVJ5" s="47"/>
      <c r="JVK5" s="47"/>
      <c r="JVL5" s="47"/>
      <c r="JVM5" s="47"/>
      <c r="JVN5" s="47"/>
      <c r="JVO5" s="47"/>
      <c r="JVP5" s="47"/>
      <c r="JVQ5" s="47"/>
      <c r="JVR5" s="47"/>
      <c r="JVS5" s="47"/>
      <c r="JVT5" s="47"/>
      <c r="JVU5" s="47"/>
      <c r="JVV5" s="47"/>
      <c r="JVW5" s="47"/>
      <c r="JVX5" s="47"/>
      <c r="JVY5" s="47"/>
      <c r="JVZ5" s="47"/>
      <c r="JWA5" s="47"/>
      <c r="JWB5" s="47"/>
      <c r="JWC5" s="47"/>
      <c r="JWD5" s="47"/>
      <c r="JWE5" s="47"/>
      <c r="JWF5" s="47"/>
      <c r="JWG5" s="47"/>
      <c r="JWH5" s="47"/>
      <c r="JWI5" s="47"/>
      <c r="JWJ5" s="47"/>
      <c r="JWK5" s="47"/>
      <c r="JWL5" s="47"/>
      <c r="JWM5" s="47"/>
      <c r="JWN5" s="47"/>
      <c r="JWO5" s="47"/>
      <c r="JWP5" s="47"/>
      <c r="JWQ5" s="47"/>
      <c r="JWR5" s="47"/>
      <c r="JWS5" s="47"/>
      <c r="JWT5" s="47"/>
      <c r="JWU5" s="47"/>
      <c r="JWV5" s="47"/>
      <c r="JWW5" s="47"/>
      <c r="JWX5" s="47"/>
      <c r="JWY5" s="47"/>
      <c r="JWZ5" s="47"/>
      <c r="JXA5" s="47"/>
      <c r="JXB5" s="47"/>
      <c r="JXC5" s="47"/>
      <c r="JXD5" s="47"/>
      <c r="JXE5" s="47"/>
      <c r="JXF5" s="47"/>
      <c r="JXG5" s="47"/>
      <c r="JXH5" s="47"/>
      <c r="JXI5" s="47"/>
      <c r="JXJ5" s="47"/>
      <c r="JXK5" s="47"/>
      <c r="JXL5" s="47"/>
      <c r="JXM5" s="47"/>
      <c r="JXN5" s="47"/>
      <c r="JXO5" s="47"/>
      <c r="JXP5" s="47"/>
      <c r="JXQ5" s="47"/>
      <c r="JXR5" s="47"/>
      <c r="JXS5" s="47"/>
      <c r="JXT5" s="47"/>
      <c r="JXU5" s="47"/>
      <c r="JXV5" s="47"/>
      <c r="JXW5" s="47"/>
      <c r="JXX5" s="47"/>
      <c r="JXY5" s="47"/>
      <c r="JXZ5" s="47"/>
      <c r="JYA5" s="47"/>
      <c r="JYB5" s="47"/>
      <c r="JYC5" s="47"/>
      <c r="JYD5" s="47"/>
      <c r="JYE5" s="47"/>
      <c r="JYF5" s="47"/>
      <c r="JYG5" s="47"/>
      <c r="JYH5" s="47"/>
      <c r="JYI5" s="47"/>
      <c r="JYJ5" s="47"/>
      <c r="JYK5" s="47"/>
      <c r="JYL5" s="47"/>
      <c r="JYM5" s="47"/>
      <c r="JYN5" s="47"/>
      <c r="JYO5" s="47"/>
      <c r="JYP5" s="47"/>
      <c r="JYQ5" s="47"/>
      <c r="JYR5" s="47"/>
      <c r="JYS5" s="47"/>
      <c r="JYT5" s="47"/>
      <c r="JYU5" s="47"/>
      <c r="JYV5" s="47"/>
      <c r="JYW5" s="47"/>
      <c r="JYX5" s="47"/>
      <c r="JYY5" s="47"/>
      <c r="JYZ5" s="47"/>
      <c r="JZA5" s="47"/>
      <c r="JZB5" s="47"/>
      <c r="JZC5" s="47"/>
      <c r="JZD5" s="47"/>
      <c r="JZE5" s="47"/>
      <c r="JZF5" s="47"/>
      <c r="JZG5" s="47"/>
      <c r="JZH5" s="47"/>
      <c r="JZI5" s="47"/>
      <c r="JZJ5" s="47"/>
      <c r="JZK5" s="47"/>
      <c r="JZL5" s="47"/>
      <c r="JZM5" s="47"/>
      <c r="JZN5" s="47"/>
      <c r="JZO5" s="47"/>
      <c r="JZP5" s="47"/>
      <c r="JZQ5" s="47"/>
      <c r="JZR5" s="47"/>
      <c r="JZS5" s="47"/>
      <c r="JZT5" s="47"/>
      <c r="JZU5" s="47"/>
      <c r="JZV5" s="47"/>
      <c r="JZW5" s="47"/>
      <c r="JZX5" s="47"/>
      <c r="JZY5" s="47"/>
      <c r="JZZ5" s="47"/>
      <c r="KAA5" s="47"/>
      <c r="KAB5" s="47"/>
      <c r="KAC5" s="47"/>
      <c r="KAD5" s="47"/>
      <c r="KAE5" s="47"/>
      <c r="KAF5" s="47"/>
      <c r="KAG5" s="47"/>
      <c r="KAH5" s="47"/>
      <c r="KAI5" s="47"/>
      <c r="KAJ5" s="47"/>
      <c r="KAK5" s="47"/>
      <c r="KAL5" s="47"/>
      <c r="KAM5" s="47"/>
      <c r="KAN5" s="47"/>
      <c r="KAO5" s="47"/>
      <c r="KAP5" s="47"/>
      <c r="KAQ5" s="47"/>
      <c r="KAR5" s="47"/>
      <c r="KAS5" s="47"/>
      <c r="KAT5" s="47"/>
      <c r="KAU5" s="47"/>
      <c r="KAV5" s="47"/>
      <c r="KAW5" s="47"/>
      <c r="KAX5" s="47"/>
      <c r="KAY5" s="47"/>
      <c r="KAZ5" s="47"/>
      <c r="KBA5" s="47"/>
      <c r="KBB5" s="47"/>
      <c r="KBC5" s="47"/>
      <c r="KBD5" s="47"/>
      <c r="KBE5" s="47"/>
      <c r="KBF5" s="47"/>
      <c r="KBG5" s="47"/>
      <c r="KBH5" s="47"/>
      <c r="KBI5" s="47"/>
      <c r="KBJ5" s="47"/>
      <c r="KBK5" s="47"/>
      <c r="KBL5" s="47"/>
      <c r="KBM5" s="47"/>
      <c r="KBN5" s="47"/>
      <c r="KBO5" s="47"/>
      <c r="KBP5" s="47"/>
      <c r="KBQ5" s="47"/>
      <c r="KBR5" s="47"/>
      <c r="KBS5" s="47"/>
      <c r="KBT5" s="47"/>
      <c r="KBU5" s="47"/>
      <c r="KBV5" s="47"/>
      <c r="KBW5" s="47"/>
      <c r="KBX5" s="47"/>
      <c r="KBY5" s="47"/>
      <c r="KBZ5" s="47"/>
      <c r="KCA5" s="47"/>
      <c r="KCB5" s="47"/>
      <c r="KCC5" s="47"/>
      <c r="KCD5" s="47"/>
      <c r="KCE5" s="47"/>
      <c r="KCF5" s="47"/>
      <c r="KCG5" s="47"/>
      <c r="KCH5" s="47"/>
      <c r="KCI5" s="47"/>
      <c r="KCJ5" s="47"/>
      <c r="KCK5" s="47"/>
      <c r="KCL5" s="47"/>
      <c r="KCM5" s="47"/>
      <c r="KCN5" s="47"/>
      <c r="KCO5" s="47"/>
      <c r="KCP5" s="47"/>
      <c r="KCQ5" s="47"/>
      <c r="KCR5" s="47"/>
      <c r="KCS5" s="47"/>
      <c r="KCT5" s="47"/>
      <c r="KCU5" s="47"/>
      <c r="KCV5" s="47"/>
      <c r="KCW5" s="47"/>
      <c r="KCX5" s="47"/>
      <c r="KCY5" s="47"/>
      <c r="KCZ5" s="47"/>
      <c r="KDA5" s="47"/>
      <c r="KDB5" s="47"/>
      <c r="KDC5" s="47"/>
      <c r="KDD5" s="47"/>
      <c r="KDE5" s="47"/>
      <c r="KDF5" s="47"/>
      <c r="KDG5" s="47"/>
      <c r="KDH5" s="47"/>
      <c r="KDI5" s="47"/>
      <c r="KDJ5" s="47"/>
      <c r="KDK5" s="47"/>
      <c r="KDL5" s="47"/>
      <c r="KDM5" s="47"/>
      <c r="KDN5" s="47"/>
      <c r="KDO5" s="47"/>
      <c r="KDP5" s="47"/>
      <c r="KDQ5" s="47"/>
      <c r="KDR5" s="47"/>
      <c r="KDS5" s="47"/>
      <c r="KDT5" s="47"/>
      <c r="KDU5" s="47"/>
      <c r="KDV5" s="47"/>
      <c r="KDW5" s="47"/>
      <c r="KDX5" s="47"/>
      <c r="KDY5" s="47"/>
      <c r="KDZ5" s="47"/>
      <c r="KEA5" s="47"/>
      <c r="KEB5" s="47"/>
      <c r="KEC5" s="47"/>
      <c r="KED5" s="47"/>
      <c r="KEE5" s="47"/>
      <c r="KEF5" s="47"/>
      <c r="KEG5" s="47"/>
      <c r="KEH5" s="47"/>
      <c r="KEI5" s="47"/>
      <c r="KEJ5" s="47"/>
      <c r="KEK5" s="47"/>
      <c r="KEL5" s="47"/>
      <c r="KEM5" s="47"/>
      <c r="KEN5" s="47"/>
      <c r="KEO5" s="47"/>
      <c r="KEP5" s="47"/>
      <c r="KEQ5" s="47"/>
      <c r="KER5" s="47"/>
      <c r="KES5" s="47"/>
      <c r="KET5" s="47"/>
      <c r="KEU5" s="47"/>
      <c r="KEV5" s="47"/>
      <c r="KEW5" s="47"/>
      <c r="KEX5" s="47"/>
      <c r="KEY5" s="47"/>
      <c r="KEZ5" s="47"/>
      <c r="KFA5" s="47"/>
      <c r="KFB5" s="47"/>
      <c r="KFC5" s="47"/>
      <c r="KFD5" s="47"/>
      <c r="KFE5" s="47"/>
      <c r="KFF5" s="47"/>
      <c r="KFG5" s="47"/>
      <c r="KFH5" s="47"/>
      <c r="KFI5" s="47"/>
      <c r="KFJ5" s="47"/>
      <c r="KFK5" s="47"/>
      <c r="KFL5" s="47"/>
      <c r="KFM5" s="47"/>
      <c r="KFN5" s="47"/>
      <c r="KFO5" s="47"/>
      <c r="KFP5" s="47"/>
      <c r="KFQ5" s="47"/>
      <c r="KFR5" s="47"/>
      <c r="KFS5" s="47"/>
      <c r="KFT5" s="47"/>
      <c r="KFU5" s="47"/>
      <c r="KFV5" s="47"/>
      <c r="KFW5" s="47"/>
      <c r="KFX5" s="47"/>
      <c r="KFY5" s="47"/>
      <c r="KFZ5" s="47"/>
      <c r="KGA5" s="47"/>
      <c r="KGB5" s="47"/>
      <c r="KGC5" s="47"/>
      <c r="KGD5" s="47"/>
      <c r="KGE5" s="47"/>
      <c r="KGF5" s="47"/>
      <c r="KGG5" s="47"/>
      <c r="KGH5" s="47"/>
      <c r="KGI5" s="47"/>
      <c r="KGJ5" s="47"/>
      <c r="KGK5" s="47"/>
      <c r="KGL5" s="47"/>
      <c r="KGM5" s="47"/>
      <c r="KGN5" s="47"/>
      <c r="KGO5" s="47"/>
      <c r="KGP5" s="47"/>
      <c r="KGQ5" s="47"/>
      <c r="KGR5" s="47"/>
      <c r="KGS5" s="47"/>
      <c r="KGT5" s="47"/>
      <c r="KGU5" s="47"/>
      <c r="KGV5" s="47"/>
      <c r="KGW5" s="47"/>
      <c r="KGX5" s="47"/>
      <c r="KGY5" s="47"/>
      <c r="KGZ5" s="47"/>
      <c r="KHA5" s="47"/>
      <c r="KHB5" s="47"/>
      <c r="KHC5" s="47"/>
      <c r="KHD5" s="47"/>
      <c r="KHE5" s="47"/>
      <c r="KHF5" s="47"/>
      <c r="KHG5" s="47"/>
      <c r="KHH5" s="47"/>
      <c r="KHI5" s="47"/>
      <c r="KHJ5" s="47"/>
      <c r="KHK5" s="47"/>
      <c r="KHL5" s="47"/>
      <c r="KHM5" s="47"/>
      <c r="KHN5" s="47"/>
      <c r="KHO5" s="47"/>
      <c r="KHP5" s="47"/>
      <c r="KHQ5" s="47"/>
      <c r="KHR5" s="47"/>
      <c r="KHS5" s="47"/>
      <c r="KHT5" s="47"/>
      <c r="KHU5" s="47"/>
      <c r="KHV5" s="47"/>
      <c r="KHW5" s="47"/>
      <c r="KHX5" s="47"/>
      <c r="KHY5" s="47"/>
      <c r="KHZ5" s="47"/>
      <c r="KIA5" s="47"/>
      <c r="KIB5" s="47"/>
      <c r="KIC5" s="47"/>
      <c r="KID5" s="47"/>
      <c r="KIE5" s="47"/>
      <c r="KIF5" s="47"/>
      <c r="KIG5" s="47"/>
      <c r="KIH5" s="47"/>
      <c r="KII5" s="47"/>
      <c r="KIJ5" s="47"/>
      <c r="KIK5" s="47"/>
      <c r="KIL5" s="47"/>
      <c r="KIM5" s="47"/>
      <c r="KIN5" s="47"/>
      <c r="KIO5" s="47"/>
      <c r="KIP5" s="47"/>
      <c r="KIQ5" s="47"/>
      <c r="KIR5" s="47"/>
      <c r="KIS5" s="47"/>
      <c r="KIT5" s="47"/>
      <c r="KIU5" s="47"/>
      <c r="KIV5" s="47"/>
      <c r="KIW5" s="47"/>
      <c r="KIX5" s="47"/>
      <c r="KIY5" s="47"/>
      <c r="KIZ5" s="47"/>
      <c r="KJA5" s="47"/>
      <c r="KJB5" s="47"/>
      <c r="KJC5" s="47"/>
      <c r="KJD5" s="47"/>
      <c r="KJE5" s="47"/>
      <c r="KJF5" s="47"/>
      <c r="KJG5" s="47"/>
      <c r="KJH5" s="47"/>
      <c r="KJI5" s="47"/>
      <c r="KJJ5" s="47"/>
      <c r="KJK5" s="47"/>
      <c r="KJL5" s="47"/>
      <c r="KJM5" s="47"/>
      <c r="KJN5" s="47"/>
      <c r="KJO5" s="47"/>
      <c r="KJP5" s="47"/>
      <c r="KJQ5" s="47"/>
      <c r="KJR5" s="47"/>
      <c r="KJS5" s="47"/>
      <c r="KJT5" s="47"/>
      <c r="KJU5" s="47"/>
      <c r="KJV5" s="47"/>
      <c r="KJW5" s="47"/>
      <c r="KJX5" s="47"/>
      <c r="KJY5" s="47"/>
      <c r="KJZ5" s="47"/>
      <c r="KKA5" s="47"/>
      <c r="KKB5" s="47"/>
      <c r="KKC5" s="47"/>
      <c r="KKD5" s="47"/>
      <c r="KKE5" s="47"/>
      <c r="KKF5" s="47"/>
      <c r="KKG5" s="47"/>
      <c r="KKH5" s="47"/>
      <c r="KKI5" s="47"/>
      <c r="KKJ5" s="47"/>
      <c r="KKK5" s="47"/>
      <c r="KKL5" s="47"/>
      <c r="KKM5" s="47"/>
      <c r="KKN5" s="47"/>
      <c r="KKO5" s="47"/>
      <c r="KKP5" s="47"/>
      <c r="KKQ5" s="47"/>
      <c r="KKR5" s="47"/>
      <c r="KKS5" s="47"/>
      <c r="KKT5" s="47"/>
      <c r="KKU5" s="47"/>
      <c r="KKV5" s="47"/>
      <c r="KKW5" s="47"/>
      <c r="KKX5" s="47"/>
      <c r="KKY5" s="47"/>
      <c r="KKZ5" s="47"/>
      <c r="KLA5" s="47"/>
      <c r="KLB5" s="47"/>
      <c r="KLC5" s="47"/>
      <c r="KLD5" s="47"/>
      <c r="KLE5" s="47"/>
      <c r="KLF5" s="47"/>
      <c r="KLG5" s="47"/>
      <c r="KLH5" s="47"/>
      <c r="KLI5" s="47"/>
      <c r="KLJ5" s="47"/>
      <c r="KLK5" s="47"/>
      <c r="KLL5" s="47"/>
      <c r="KLM5" s="47"/>
      <c r="KLN5" s="47"/>
      <c r="KLO5" s="47"/>
      <c r="KLP5" s="47"/>
      <c r="KLQ5" s="47"/>
      <c r="KLR5" s="47"/>
      <c r="KLS5" s="47"/>
      <c r="KLT5" s="47"/>
      <c r="KLU5" s="47"/>
      <c r="KLV5" s="47"/>
      <c r="KLW5" s="47"/>
      <c r="KLX5" s="47"/>
      <c r="KLY5" s="47"/>
      <c r="KLZ5" s="47"/>
      <c r="KMA5" s="47"/>
      <c r="KMB5" s="47"/>
      <c r="KMC5" s="47"/>
      <c r="KMD5" s="47"/>
      <c r="KME5" s="47"/>
      <c r="KMF5" s="47"/>
      <c r="KMG5" s="47"/>
      <c r="KMH5" s="47"/>
      <c r="KMI5" s="47"/>
      <c r="KMJ5" s="47"/>
      <c r="KMK5" s="47"/>
      <c r="KML5" s="47"/>
      <c r="KMM5" s="47"/>
      <c r="KMN5" s="47"/>
      <c r="KMO5" s="47"/>
      <c r="KMP5" s="47"/>
      <c r="KMQ5" s="47"/>
      <c r="KMR5" s="47"/>
      <c r="KMS5" s="47"/>
      <c r="KMT5" s="47"/>
      <c r="KMU5" s="47"/>
      <c r="KMV5" s="47"/>
      <c r="KMW5" s="47"/>
      <c r="KMX5" s="47"/>
      <c r="KMY5" s="47"/>
      <c r="KMZ5" s="47"/>
      <c r="KNA5" s="47"/>
      <c r="KNB5" s="47"/>
      <c r="KNC5" s="47"/>
      <c r="KND5" s="47"/>
      <c r="KNE5" s="47"/>
      <c r="KNF5" s="47"/>
      <c r="KNG5" s="47"/>
      <c r="KNH5" s="47"/>
      <c r="KNI5" s="47"/>
      <c r="KNJ5" s="47"/>
      <c r="KNK5" s="47"/>
      <c r="KNL5" s="47"/>
      <c r="KNM5" s="47"/>
      <c r="KNN5" s="47"/>
      <c r="KNO5" s="47"/>
      <c r="KNP5" s="47"/>
      <c r="KNQ5" s="47"/>
      <c r="KNR5" s="47"/>
      <c r="KNS5" s="47"/>
      <c r="KNT5" s="47"/>
      <c r="KNU5" s="47"/>
      <c r="KNV5" s="47"/>
      <c r="KNW5" s="47"/>
      <c r="KNX5" s="47"/>
      <c r="KNY5" s="47"/>
      <c r="KNZ5" s="47"/>
      <c r="KOA5" s="47"/>
      <c r="KOB5" s="47"/>
      <c r="KOC5" s="47"/>
      <c r="KOD5" s="47"/>
      <c r="KOE5" s="47"/>
      <c r="KOF5" s="47"/>
      <c r="KOG5" s="47"/>
      <c r="KOH5" s="47"/>
      <c r="KOI5" s="47"/>
      <c r="KOJ5" s="47"/>
      <c r="KOK5" s="47"/>
      <c r="KOL5" s="47"/>
      <c r="KOM5" s="47"/>
      <c r="KON5" s="47"/>
      <c r="KOO5" s="47"/>
      <c r="KOP5" s="47"/>
      <c r="KOQ5" s="47"/>
      <c r="KOR5" s="47"/>
      <c r="KOS5" s="47"/>
      <c r="KOT5" s="47"/>
      <c r="KOU5" s="47"/>
      <c r="KOV5" s="47"/>
      <c r="KOW5" s="47"/>
      <c r="KOX5" s="47"/>
      <c r="KOY5" s="47"/>
      <c r="KOZ5" s="47"/>
      <c r="KPA5" s="47"/>
      <c r="KPB5" s="47"/>
      <c r="KPC5" s="47"/>
      <c r="KPD5" s="47"/>
      <c r="KPE5" s="47"/>
      <c r="KPF5" s="47"/>
      <c r="KPG5" s="47"/>
      <c r="KPH5" s="47"/>
      <c r="KPI5" s="47"/>
      <c r="KPJ5" s="47"/>
      <c r="KPK5" s="47"/>
      <c r="KPL5" s="47"/>
      <c r="KPM5" s="47"/>
      <c r="KPN5" s="47"/>
      <c r="KPO5" s="47"/>
      <c r="KPP5" s="47"/>
      <c r="KPQ5" s="47"/>
      <c r="KPR5" s="47"/>
      <c r="KPS5" s="47"/>
      <c r="KPT5" s="47"/>
      <c r="KPU5" s="47"/>
      <c r="KPV5" s="47"/>
      <c r="KPW5" s="47"/>
      <c r="KPX5" s="47"/>
      <c r="KPY5" s="47"/>
      <c r="KPZ5" s="47"/>
      <c r="KQA5" s="47"/>
      <c r="KQB5" s="47"/>
      <c r="KQC5" s="47"/>
      <c r="KQD5" s="47"/>
      <c r="KQE5" s="47"/>
      <c r="KQF5" s="47"/>
      <c r="KQG5" s="47"/>
      <c r="KQH5" s="47"/>
      <c r="KQI5" s="47"/>
      <c r="KQJ5" s="47"/>
      <c r="KQK5" s="47"/>
      <c r="KQL5" s="47"/>
      <c r="KQM5" s="47"/>
      <c r="KQN5" s="47"/>
      <c r="KQO5" s="47"/>
      <c r="KQP5" s="47"/>
      <c r="KQQ5" s="47"/>
      <c r="KQR5" s="47"/>
      <c r="KQS5" s="47"/>
      <c r="KQT5" s="47"/>
      <c r="KQU5" s="47"/>
      <c r="KQV5" s="47"/>
      <c r="KQW5" s="47"/>
      <c r="KQX5" s="47"/>
      <c r="KQY5" s="47"/>
      <c r="KQZ5" s="47"/>
      <c r="KRA5" s="47"/>
      <c r="KRB5" s="47"/>
      <c r="KRC5" s="47"/>
      <c r="KRD5" s="47"/>
      <c r="KRE5" s="47"/>
      <c r="KRF5" s="47"/>
      <c r="KRG5" s="47"/>
      <c r="KRH5" s="47"/>
      <c r="KRI5" s="47"/>
      <c r="KRJ5" s="47"/>
      <c r="KRK5" s="47"/>
      <c r="KRL5" s="47"/>
      <c r="KRM5" s="47"/>
      <c r="KRN5" s="47"/>
      <c r="KRO5" s="47"/>
      <c r="KRP5" s="47"/>
      <c r="KRQ5" s="47"/>
      <c r="KRR5" s="47"/>
      <c r="KRS5" s="47"/>
      <c r="KRT5" s="47"/>
      <c r="KRU5" s="47"/>
      <c r="KRV5" s="47"/>
      <c r="KRW5" s="47"/>
      <c r="KRX5" s="47"/>
      <c r="KRY5" s="47"/>
      <c r="KRZ5" s="47"/>
      <c r="KSA5" s="47"/>
      <c r="KSB5" s="47"/>
      <c r="KSC5" s="47"/>
      <c r="KSD5" s="47"/>
      <c r="KSE5" s="47"/>
      <c r="KSF5" s="47"/>
      <c r="KSG5" s="47"/>
      <c r="KSH5" s="47"/>
      <c r="KSI5" s="47"/>
      <c r="KSJ5" s="47"/>
      <c r="KSK5" s="47"/>
      <c r="KSL5" s="47"/>
      <c r="KSM5" s="47"/>
      <c r="KSN5" s="47"/>
      <c r="KSO5" s="47"/>
      <c r="KSP5" s="47"/>
      <c r="KSQ5" s="47"/>
      <c r="KSR5" s="47"/>
      <c r="KSS5" s="47"/>
      <c r="KST5" s="47"/>
      <c r="KSU5" s="47"/>
      <c r="KSV5" s="47"/>
      <c r="KSW5" s="47"/>
      <c r="KSX5" s="47"/>
      <c r="KSY5" s="47"/>
      <c r="KSZ5" s="47"/>
      <c r="KTA5" s="47"/>
      <c r="KTB5" s="47"/>
      <c r="KTC5" s="47"/>
      <c r="KTD5" s="47"/>
      <c r="KTE5" s="47"/>
      <c r="KTF5" s="47"/>
      <c r="KTG5" s="47"/>
      <c r="KTH5" s="47"/>
      <c r="KTI5" s="47"/>
      <c r="KTJ5" s="47"/>
      <c r="KTK5" s="47"/>
      <c r="KTL5" s="47"/>
      <c r="KTM5" s="47"/>
      <c r="KTN5" s="47"/>
      <c r="KTO5" s="47"/>
      <c r="KTP5" s="47"/>
      <c r="KTQ5" s="47"/>
      <c r="KTR5" s="47"/>
      <c r="KTS5" s="47"/>
      <c r="KTT5" s="47"/>
      <c r="KTU5" s="47"/>
      <c r="KTV5" s="47"/>
      <c r="KTW5" s="47"/>
      <c r="KTX5" s="47"/>
      <c r="KTY5" s="47"/>
      <c r="KTZ5" s="47"/>
      <c r="KUA5" s="47"/>
      <c r="KUB5" s="47"/>
      <c r="KUC5" s="47"/>
      <c r="KUD5" s="47"/>
      <c r="KUE5" s="47"/>
      <c r="KUF5" s="47"/>
      <c r="KUG5" s="47"/>
      <c r="KUH5" s="47"/>
      <c r="KUI5" s="47"/>
      <c r="KUJ5" s="47"/>
      <c r="KUK5" s="47"/>
      <c r="KUL5" s="47"/>
      <c r="KUM5" s="47"/>
      <c r="KUN5" s="47"/>
      <c r="KUO5" s="47"/>
      <c r="KUP5" s="47"/>
      <c r="KUQ5" s="47"/>
      <c r="KUR5" s="47"/>
      <c r="KUS5" s="47"/>
      <c r="KUT5" s="47"/>
      <c r="KUU5" s="47"/>
      <c r="KUV5" s="47"/>
      <c r="KUW5" s="47"/>
      <c r="KUX5" s="47"/>
      <c r="KUY5" s="47"/>
      <c r="KUZ5" s="47"/>
      <c r="KVA5" s="47"/>
      <c r="KVB5" s="47"/>
      <c r="KVC5" s="47"/>
      <c r="KVD5" s="47"/>
      <c r="KVE5" s="47"/>
      <c r="KVF5" s="47"/>
      <c r="KVG5" s="47"/>
      <c r="KVH5" s="47"/>
      <c r="KVI5" s="47"/>
      <c r="KVJ5" s="47"/>
      <c r="KVK5" s="47"/>
      <c r="KVL5" s="47"/>
      <c r="KVM5" s="47"/>
      <c r="KVN5" s="47"/>
      <c r="KVO5" s="47"/>
      <c r="KVP5" s="47"/>
      <c r="KVQ5" s="47"/>
      <c r="KVR5" s="47"/>
      <c r="KVS5" s="47"/>
      <c r="KVT5" s="47"/>
      <c r="KVU5" s="47"/>
      <c r="KVV5" s="47"/>
      <c r="KVW5" s="47"/>
      <c r="KVX5" s="47"/>
      <c r="KVY5" s="47"/>
      <c r="KVZ5" s="47"/>
      <c r="KWA5" s="47"/>
      <c r="KWB5" s="47"/>
      <c r="KWC5" s="47"/>
      <c r="KWD5" s="47"/>
      <c r="KWE5" s="47"/>
      <c r="KWF5" s="47"/>
      <c r="KWG5" s="47"/>
      <c r="KWH5" s="47"/>
      <c r="KWI5" s="47"/>
      <c r="KWJ5" s="47"/>
      <c r="KWK5" s="47"/>
      <c r="KWL5" s="47"/>
      <c r="KWM5" s="47"/>
      <c r="KWN5" s="47"/>
      <c r="KWO5" s="47"/>
      <c r="KWP5" s="47"/>
      <c r="KWQ5" s="47"/>
      <c r="KWR5" s="47"/>
      <c r="KWS5" s="47"/>
      <c r="KWT5" s="47"/>
      <c r="KWU5" s="47"/>
      <c r="KWV5" s="47"/>
      <c r="KWW5" s="47"/>
      <c r="KWX5" s="47"/>
      <c r="KWY5" s="47"/>
      <c r="KWZ5" s="47"/>
      <c r="KXA5" s="47"/>
      <c r="KXB5" s="47"/>
      <c r="KXC5" s="47"/>
      <c r="KXD5" s="47"/>
      <c r="KXE5" s="47"/>
      <c r="KXF5" s="47"/>
      <c r="KXG5" s="47"/>
      <c r="KXH5" s="47"/>
      <c r="KXI5" s="47"/>
      <c r="KXJ5" s="47"/>
      <c r="KXK5" s="47"/>
      <c r="KXL5" s="47"/>
      <c r="KXM5" s="47"/>
      <c r="KXN5" s="47"/>
      <c r="KXO5" s="47"/>
      <c r="KXP5" s="47"/>
      <c r="KXQ5" s="47"/>
      <c r="KXR5" s="47"/>
      <c r="KXS5" s="47"/>
      <c r="KXT5" s="47"/>
      <c r="KXU5" s="47"/>
      <c r="KXV5" s="47"/>
      <c r="KXW5" s="47"/>
      <c r="KXX5" s="47"/>
      <c r="KXY5" s="47"/>
      <c r="KXZ5" s="47"/>
      <c r="KYA5" s="47"/>
      <c r="KYB5" s="47"/>
      <c r="KYC5" s="47"/>
      <c r="KYD5" s="47"/>
      <c r="KYE5" s="47"/>
      <c r="KYF5" s="47"/>
      <c r="KYG5" s="47"/>
      <c r="KYH5" s="47"/>
      <c r="KYI5" s="47"/>
      <c r="KYJ5" s="47"/>
      <c r="KYK5" s="47"/>
      <c r="KYL5" s="47"/>
      <c r="KYM5" s="47"/>
      <c r="KYN5" s="47"/>
      <c r="KYO5" s="47"/>
      <c r="KYP5" s="47"/>
      <c r="KYQ5" s="47"/>
      <c r="KYR5" s="47"/>
      <c r="KYS5" s="47"/>
      <c r="KYT5" s="47"/>
      <c r="KYU5" s="47"/>
      <c r="KYV5" s="47"/>
      <c r="KYW5" s="47"/>
      <c r="KYX5" s="47"/>
      <c r="KYY5" s="47"/>
      <c r="KYZ5" s="47"/>
      <c r="KZA5" s="47"/>
      <c r="KZB5" s="47"/>
      <c r="KZC5" s="47"/>
      <c r="KZD5" s="47"/>
      <c r="KZE5" s="47"/>
      <c r="KZF5" s="47"/>
      <c r="KZG5" s="47"/>
      <c r="KZH5" s="47"/>
      <c r="KZI5" s="47"/>
      <c r="KZJ5" s="47"/>
      <c r="KZK5" s="47"/>
      <c r="KZL5" s="47"/>
      <c r="KZM5" s="47"/>
      <c r="KZN5" s="47"/>
      <c r="KZO5" s="47"/>
      <c r="KZP5" s="47"/>
      <c r="KZQ5" s="47"/>
      <c r="KZR5" s="47"/>
      <c r="KZS5" s="47"/>
      <c r="KZT5" s="47"/>
      <c r="KZU5" s="47"/>
      <c r="KZV5" s="47"/>
      <c r="KZW5" s="47"/>
      <c r="KZX5" s="47"/>
      <c r="KZY5" s="47"/>
      <c r="KZZ5" s="47"/>
      <c r="LAA5" s="47"/>
      <c r="LAB5" s="47"/>
      <c r="LAC5" s="47"/>
      <c r="LAD5" s="47"/>
      <c r="LAE5" s="47"/>
      <c r="LAF5" s="47"/>
      <c r="LAG5" s="47"/>
      <c r="LAH5" s="47"/>
      <c r="LAI5" s="47"/>
      <c r="LAJ5" s="47"/>
      <c r="LAK5" s="47"/>
      <c r="LAL5" s="47"/>
      <c r="LAM5" s="47"/>
      <c r="LAN5" s="47"/>
      <c r="LAO5" s="47"/>
      <c r="LAP5" s="47"/>
      <c r="LAQ5" s="47"/>
      <c r="LAR5" s="47"/>
      <c r="LAS5" s="47"/>
      <c r="LAT5" s="47"/>
      <c r="LAU5" s="47"/>
      <c r="LAV5" s="47"/>
      <c r="LAW5" s="47"/>
      <c r="LAX5" s="47"/>
      <c r="LAY5" s="47"/>
      <c r="LAZ5" s="47"/>
      <c r="LBA5" s="47"/>
      <c r="LBB5" s="47"/>
      <c r="LBC5" s="47"/>
      <c r="LBD5" s="47"/>
      <c r="LBE5" s="47"/>
      <c r="LBF5" s="47"/>
      <c r="LBG5" s="47"/>
      <c r="LBH5" s="47"/>
      <c r="LBI5" s="47"/>
      <c r="LBJ5" s="47"/>
      <c r="LBK5" s="47"/>
      <c r="LBL5" s="47"/>
      <c r="LBM5" s="47"/>
      <c r="LBN5" s="47"/>
      <c r="LBO5" s="47"/>
      <c r="LBP5" s="47"/>
      <c r="LBQ5" s="47"/>
      <c r="LBR5" s="47"/>
      <c r="LBS5" s="47"/>
      <c r="LBT5" s="47"/>
      <c r="LBU5" s="47"/>
      <c r="LBV5" s="47"/>
      <c r="LBW5" s="47"/>
      <c r="LBX5" s="47"/>
      <c r="LBY5" s="47"/>
      <c r="LBZ5" s="47"/>
      <c r="LCA5" s="47"/>
      <c r="LCB5" s="47"/>
      <c r="LCC5" s="47"/>
      <c r="LCD5" s="47"/>
      <c r="LCE5" s="47"/>
      <c r="LCF5" s="47"/>
      <c r="LCG5" s="47"/>
      <c r="LCH5" s="47"/>
      <c r="LCI5" s="47"/>
      <c r="LCJ5" s="47"/>
      <c r="LCK5" s="47"/>
      <c r="LCL5" s="47"/>
      <c r="LCM5" s="47"/>
      <c r="LCN5" s="47"/>
      <c r="LCO5" s="47"/>
      <c r="LCP5" s="47"/>
      <c r="LCQ5" s="47"/>
      <c r="LCR5" s="47"/>
      <c r="LCS5" s="47"/>
      <c r="LCT5" s="47"/>
      <c r="LCU5" s="47"/>
      <c r="LCV5" s="47"/>
      <c r="LCW5" s="47"/>
      <c r="LCX5" s="47"/>
      <c r="LCY5" s="47"/>
      <c r="LCZ5" s="47"/>
      <c r="LDA5" s="47"/>
      <c r="LDB5" s="47"/>
      <c r="LDC5" s="47"/>
      <c r="LDD5" s="47"/>
      <c r="LDE5" s="47"/>
      <c r="LDF5" s="47"/>
      <c r="LDG5" s="47"/>
      <c r="LDH5" s="47"/>
      <c r="LDI5" s="47"/>
      <c r="LDJ5" s="47"/>
      <c r="LDK5" s="47"/>
      <c r="LDL5" s="47"/>
      <c r="LDM5" s="47"/>
      <c r="LDN5" s="47"/>
      <c r="LDO5" s="47"/>
      <c r="LDP5" s="47"/>
      <c r="LDQ5" s="47"/>
      <c r="LDR5" s="47"/>
      <c r="LDS5" s="47"/>
      <c r="LDT5" s="47"/>
      <c r="LDU5" s="47"/>
      <c r="LDV5" s="47"/>
      <c r="LDW5" s="47"/>
      <c r="LDX5" s="47"/>
      <c r="LDY5" s="47"/>
      <c r="LDZ5" s="47"/>
      <c r="LEA5" s="47"/>
      <c r="LEB5" s="47"/>
      <c r="LEC5" s="47"/>
      <c r="LED5" s="47"/>
      <c r="LEE5" s="47"/>
      <c r="LEF5" s="47"/>
      <c r="LEG5" s="47"/>
      <c r="LEH5" s="47"/>
      <c r="LEI5" s="47"/>
      <c r="LEJ5" s="47"/>
      <c r="LEK5" s="47"/>
      <c r="LEL5" s="47"/>
      <c r="LEM5" s="47"/>
      <c r="LEN5" s="47"/>
      <c r="LEO5" s="47"/>
      <c r="LEP5" s="47"/>
      <c r="LEQ5" s="47"/>
      <c r="LER5" s="47"/>
      <c r="LES5" s="47"/>
      <c r="LET5" s="47"/>
      <c r="LEU5" s="47"/>
      <c r="LEV5" s="47"/>
      <c r="LEW5" s="47"/>
      <c r="LEX5" s="47"/>
      <c r="LEY5" s="47"/>
      <c r="LEZ5" s="47"/>
      <c r="LFA5" s="47"/>
      <c r="LFB5" s="47"/>
      <c r="LFC5" s="47"/>
      <c r="LFD5" s="47"/>
      <c r="LFE5" s="47"/>
      <c r="LFF5" s="47"/>
      <c r="LFG5" s="47"/>
      <c r="LFH5" s="47"/>
      <c r="LFI5" s="47"/>
      <c r="LFJ5" s="47"/>
      <c r="LFK5" s="47"/>
      <c r="LFL5" s="47"/>
      <c r="LFM5" s="47"/>
      <c r="LFN5" s="47"/>
      <c r="LFO5" s="47"/>
      <c r="LFP5" s="47"/>
      <c r="LFQ5" s="47"/>
      <c r="LFR5" s="47"/>
      <c r="LFS5" s="47"/>
      <c r="LFT5" s="47"/>
      <c r="LFU5" s="47"/>
      <c r="LFV5" s="47"/>
      <c r="LFW5" s="47"/>
      <c r="LFX5" s="47"/>
      <c r="LFY5" s="47"/>
      <c r="LFZ5" s="47"/>
      <c r="LGA5" s="47"/>
      <c r="LGB5" s="47"/>
      <c r="LGC5" s="47"/>
      <c r="LGD5" s="47"/>
      <c r="LGE5" s="47"/>
      <c r="LGF5" s="47"/>
      <c r="LGG5" s="47"/>
      <c r="LGH5" s="47"/>
      <c r="LGI5" s="47"/>
      <c r="LGJ5" s="47"/>
      <c r="LGK5" s="47"/>
      <c r="LGL5" s="47"/>
      <c r="LGM5" s="47"/>
      <c r="LGN5" s="47"/>
      <c r="LGO5" s="47"/>
      <c r="LGP5" s="47"/>
      <c r="LGQ5" s="47"/>
      <c r="LGR5" s="47"/>
      <c r="LGS5" s="47"/>
      <c r="LGT5" s="47"/>
      <c r="LGU5" s="47"/>
      <c r="LGV5" s="47"/>
      <c r="LGW5" s="47"/>
      <c r="LGX5" s="47"/>
      <c r="LGY5" s="47"/>
      <c r="LGZ5" s="47"/>
      <c r="LHA5" s="47"/>
      <c r="LHB5" s="47"/>
      <c r="LHC5" s="47"/>
      <c r="LHD5" s="47"/>
      <c r="LHE5" s="47"/>
      <c r="LHF5" s="47"/>
      <c r="LHG5" s="47"/>
      <c r="LHH5" s="47"/>
      <c r="LHI5" s="47"/>
      <c r="LHJ5" s="47"/>
      <c r="LHK5" s="47"/>
      <c r="LHL5" s="47"/>
      <c r="LHM5" s="47"/>
      <c r="LHN5" s="47"/>
      <c r="LHO5" s="47"/>
      <c r="LHP5" s="47"/>
      <c r="LHQ5" s="47"/>
      <c r="LHR5" s="47"/>
      <c r="LHS5" s="47"/>
      <c r="LHT5" s="47"/>
      <c r="LHU5" s="47"/>
      <c r="LHV5" s="47"/>
      <c r="LHW5" s="47"/>
      <c r="LHX5" s="47"/>
      <c r="LHY5" s="47"/>
      <c r="LHZ5" s="47"/>
      <c r="LIA5" s="47"/>
      <c r="LIB5" s="47"/>
      <c r="LIC5" s="47"/>
      <c r="LID5" s="47"/>
      <c r="LIE5" s="47"/>
      <c r="LIF5" s="47"/>
      <c r="LIG5" s="47"/>
      <c r="LIH5" s="47"/>
      <c r="LII5" s="47"/>
      <c r="LIJ5" s="47"/>
      <c r="LIK5" s="47"/>
      <c r="LIL5" s="47"/>
      <c r="LIM5" s="47"/>
      <c r="LIN5" s="47"/>
      <c r="LIO5" s="47"/>
      <c r="LIP5" s="47"/>
      <c r="LIQ5" s="47"/>
      <c r="LIR5" s="47"/>
      <c r="LIS5" s="47"/>
      <c r="LIT5" s="47"/>
      <c r="LIU5" s="47"/>
      <c r="LIV5" s="47"/>
      <c r="LIW5" s="47"/>
      <c r="LIX5" s="47"/>
      <c r="LIY5" s="47"/>
      <c r="LIZ5" s="47"/>
      <c r="LJA5" s="47"/>
      <c r="LJB5" s="47"/>
      <c r="LJC5" s="47"/>
      <c r="LJD5" s="47"/>
      <c r="LJE5" s="47"/>
      <c r="LJF5" s="47"/>
      <c r="LJG5" s="47"/>
      <c r="LJH5" s="47"/>
      <c r="LJI5" s="47"/>
      <c r="LJJ5" s="47"/>
      <c r="LJK5" s="47"/>
      <c r="LJL5" s="47"/>
      <c r="LJM5" s="47"/>
      <c r="LJN5" s="47"/>
      <c r="LJO5" s="47"/>
      <c r="LJP5" s="47"/>
      <c r="LJQ5" s="47"/>
      <c r="LJR5" s="47"/>
      <c r="LJS5" s="47"/>
      <c r="LJT5" s="47"/>
      <c r="LJU5" s="47"/>
      <c r="LJV5" s="47"/>
      <c r="LJW5" s="47"/>
      <c r="LJX5" s="47"/>
      <c r="LJY5" s="47"/>
      <c r="LJZ5" s="47"/>
      <c r="LKA5" s="47"/>
      <c r="LKB5" s="47"/>
      <c r="LKC5" s="47"/>
      <c r="LKD5" s="47"/>
      <c r="LKE5" s="47"/>
      <c r="LKF5" s="47"/>
      <c r="LKG5" s="47"/>
      <c r="LKH5" s="47"/>
      <c r="LKI5" s="47"/>
      <c r="LKJ5" s="47"/>
      <c r="LKK5" s="47"/>
      <c r="LKL5" s="47"/>
      <c r="LKM5" s="47"/>
      <c r="LKN5" s="47"/>
      <c r="LKO5" s="47"/>
      <c r="LKP5" s="47"/>
      <c r="LKQ5" s="47"/>
      <c r="LKR5" s="47"/>
      <c r="LKS5" s="47"/>
      <c r="LKT5" s="47"/>
      <c r="LKU5" s="47"/>
      <c r="LKV5" s="47"/>
      <c r="LKW5" s="47"/>
      <c r="LKX5" s="47"/>
      <c r="LKY5" s="47"/>
      <c r="LKZ5" s="47"/>
      <c r="LLA5" s="47"/>
      <c r="LLB5" s="47"/>
      <c r="LLC5" s="47"/>
      <c r="LLD5" s="47"/>
      <c r="LLE5" s="47"/>
      <c r="LLF5" s="47"/>
      <c r="LLG5" s="47"/>
      <c r="LLH5" s="47"/>
      <c r="LLI5" s="47"/>
      <c r="LLJ5" s="47"/>
      <c r="LLK5" s="47"/>
      <c r="LLL5" s="47"/>
      <c r="LLM5" s="47"/>
      <c r="LLN5" s="47"/>
      <c r="LLO5" s="47"/>
      <c r="LLP5" s="47"/>
      <c r="LLQ5" s="47"/>
      <c r="LLR5" s="47"/>
      <c r="LLS5" s="47"/>
      <c r="LLT5" s="47"/>
      <c r="LLU5" s="47"/>
      <c r="LLV5" s="47"/>
      <c r="LLW5" s="47"/>
      <c r="LLX5" s="47"/>
      <c r="LLY5" s="47"/>
      <c r="LLZ5" s="47"/>
      <c r="LMA5" s="47"/>
      <c r="LMB5" s="47"/>
      <c r="LMC5" s="47"/>
      <c r="LMD5" s="47"/>
      <c r="LME5" s="47"/>
      <c r="LMF5" s="47"/>
      <c r="LMG5" s="47"/>
      <c r="LMH5" s="47"/>
      <c r="LMI5" s="47"/>
      <c r="LMJ5" s="47"/>
      <c r="LMK5" s="47"/>
      <c r="LML5" s="47"/>
      <c r="LMM5" s="47"/>
      <c r="LMN5" s="47"/>
      <c r="LMO5" s="47"/>
      <c r="LMP5" s="47"/>
      <c r="LMQ5" s="47"/>
      <c r="LMR5" s="47"/>
      <c r="LMS5" s="47"/>
      <c r="LMT5" s="47"/>
      <c r="LMU5" s="47"/>
      <c r="LMV5" s="47"/>
      <c r="LMW5" s="47"/>
      <c r="LMX5" s="47"/>
      <c r="LMY5" s="47"/>
      <c r="LMZ5" s="47"/>
      <c r="LNA5" s="47"/>
      <c r="LNB5" s="47"/>
      <c r="LNC5" s="47"/>
      <c r="LND5" s="47"/>
      <c r="LNE5" s="47"/>
      <c r="LNF5" s="47"/>
      <c r="LNG5" s="47"/>
      <c r="LNH5" s="47"/>
      <c r="LNI5" s="47"/>
      <c r="LNJ5" s="47"/>
      <c r="LNK5" s="47"/>
      <c r="LNL5" s="47"/>
      <c r="LNM5" s="47"/>
      <c r="LNN5" s="47"/>
      <c r="LNO5" s="47"/>
      <c r="LNP5" s="47"/>
      <c r="LNQ5" s="47"/>
      <c r="LNR5" s="47"/>
      <c r="LNS5" s="47"/>
      <c r="LNT5" s="47"/>
      <c r="LNU5" s="47"/>
      <c r="LNV5" s="47"/>
      <c r="LNW5" s="47"/>
      <c r="LNX5" s="47"/>
      <c r="LNY5" s="47"/>
      <c r="LNZ5" s="47"/>
      <c r="LOA5" s="47"/>
      <c r="LOB5" s="47"/>
      <c r="LOC5" s="47"/>
      <c r="LOD5" s="47"/>
      <c r="LOE5" s="47"/>
      <c r="LOF5" s="47"/>
      <c r="LOG5" s="47"/>
      <c r="LOH5" s="47"/>
      <c r="LOI5" s="47"/>
      <c r="LOJ5" s="47"/>
      <c r="LOK5" s="47"/>
      <c r="LOL5" s="47"/>
      <c r="LOM5" s="47"/>
      <c r="LON5" s="47"/>
      <c r="LOO5" s="47"/>
      <c r="LOP5" s="47"/>
      <c r="LOQ5" s="47"/>
      <c r="LOR5" s="47"/>
      <c r="LOS5" s="47"/>
      <c r="LOT5" s="47"/>
      <c r="LOU5" s="47"/>
      <c r="LOV5" s="47"/>
      <c r="LOW5" s="47"/>
      <c r="LOX5" s="47"/>
      <c r="LOY5" s="47"/>
      <c r="LOZ5" s="47"/>
      <c r="LPA5" s="47"/>
      <c r="LPB5" s="47"/>
      <c r="LPC5" s="47"/>
      <c r="LPD5" s="47"/>
      <c r="LPE5" s="47"/>
      <c r="LPF5" s="47"/>
      <c r="LPG5" s="47"/>
      <c r="LPH5" s="47"/>
      <c r="LPI5" s="47"/>
      <c r="LPJ5" s="47"/>
      <c r="LPK5" s="47"/>
      <c r="LPL5" s="47"/>
      <c r="LPM5" s="47"/>
      <c r="LPN5" s="47"/>
      <c r="LPO5" s="47"/>
      <c r="LPP5" s="47"/>
      <c r="LPQ5" s="47"/>
      <c r="LPR5" s="47"/>
      <c r="LPS5" s="47"/>
      <c r="LPT5" s="47"/>
      <c r="LPU5" s="47"/>
      <c r="LPV5" s="47"/>
      <c r="LPW5" s="47"/>
      <c r="LPX5" s="47"/>
      <c r="LPY5" s="47"/>
      <c r="LPZ5" s="47"/>
      <c r="LQA5" s="47"/>
      <c r="LQB5" s="47"/>
      <c r="LQC5" s="47"/>
      <c r="LQD5" s="47"/>
      <c r="LQE5" s="47"/>
      <c r="LQF5" s="47"/>
      <c r="LQG5" s="47"/>
      <c r="LQH5" s="47"/>
      <c r="LQI5" s="47"/>
      <c r="LQJ5" s="47"/>
      <c r="LQK5" s="47"/>
      <c r="LQL5" s="47"/>
      <c r="LQM5" s="47"/>
      <c r="LQN5" s="47"/>
      <c r="LQO5" s="47"/>
      <c r="LQP5" s="47"/>
      <c r="LQQ5" s="47"/>
      <c r="LQR5" s="47"/>
      <c r="LQS5" s="47"/>
      <c r="LQT5" s="47"/>
      <c r="LQU5" s="47"/>
      <c r="LQV5" s="47"/>
      <c r="LQW5" s="47"/>
      <c r="LQX5" s="47"/>
      <c r="LQY5" s="47"/>
      <c r="LQZ5" s="47"/>
      <c r="LRA5" s="47"/>
      <c r="LRB5" s="47"/>
      <c r="LRC5" s="47"/>
      <c r="LRD5" s="47"/>
      <c r="LRE5" s="47"/>
      <c r="LRF5" s="47"/>
      <c r="LRG5" s="47"/>
      <c r="LRH5" s="47"/>
      <c r="LRI5" s="47"/>
      <c r="LRJ5" s="47"/>
      <c r="LRK5" s="47"/>
      <c r="LRL5" s="47"/>
      <c r="LRM5" s="47"/>
      <c r="LRN5" s="47"/>
      <c r="LRO5" s="47"/>
      <c r="LRP5" s="47"/>
      <c r="LRQ5" s="47"/>
      <c r="LRR5" s="47"/>
      <c r="LRS5" s="47"/>
      <c r="LRT5" s="47"/>
      <c r="LRU5" s="47"/>
      <c r="LRV5" s="47"/>
      <c r="LRW5" s="47"/>
      <c r="LRX5" s="47"/>
      <c r="LRY5" s="47"/>
      <c r="LRZ5" s="47"/>
      <c r="LSA5" s="47"/>
      <c r="LSB5" s="47"/>
      <c r="LSC5" s="47"/>
      <c r="LSD5" s="47"/>
      <c r="LSE5" s="47"/>
      <c r="LSF5" s="47"/>
      <c r="LSG5" s="47"/>
      <c r="LSH5" s="47"/>
      <c r="LSI5" s="47"/>
      <c r="LSJ5" s="47"/>
      <c r="LSK5" s="47"/>
      <c r="LSL5" s="47"/>
      <c r="LSM5" s="47"/>
      <c r="LSN5" s="47"/>
      <c r="LSO5" s="47"/>
      <c r="LSP5" s="47"/>
      <c r="LSQ5" s="47"/>
      <c r="LSR5" s="47"/>
      <c r="LSS5" s="47"/>
      <c r="LST5" s="47"/>
      <c r="LSU5" s="47"/>
      <c r="LSV5" s="47"/>
      <c r="LSW5" s="47"/>
      <c r="LSX5" s="47"/>
      <c r="LSY5" s="47"/>
      <c r="LSZ5" s="47"/>
      <c r="LTA5" s="47"/>
      <c r="LTB5" s="47"/>
      <c r="LTC5" s="47"/>
      <c r="LTD5" s="47"/>
      <c r="LTE5" s="47"/>
      <c r="LTF5" s="47"/>
      <c r="LTG5" s="47"/>
      <c r="LTH5" s="47"/>
      <c r="LTI5" s="47"/>
      <c r="LTJ5" s="47"/>
      <c r="LTK5" s="47"/>
      <c r="LTL5" s="47"/>
      <c r="LTM5" s="47"/>
      <c r="LTN5" s="47"/>
      <c r="LTO5" s="47"/>
      <c r="LTP5" s="47"/>
      <c r="LTQ5" s="47"/>
      <c r="LTR5" s="47"/>
      <c r="LTS5" s="47"/>
      <c r="LTT5" s="47"/>
      <c r="LTU5" s="47"/>
      <c r="LTV5" s="47"/>
      <c r="LTW5" s="47"/>
      <c r="LTX5" s="47"/>
      <c r="LTY5" s="47"/>
      <c r="LTZ5" s="47"/>
      <c r="LUA5" s="47"/>
      <c r="LUB5" s="47"/>
      <c r="LUC5" s="47"/>
      <c r="LUD5" s="47"/>
      <c r="LUE5" s="47"/>
      <c r="LUF5" s="47"/>
      <c r="LUG5" s="47"/>
      <c r="LUH5" s="47"/>
      <c r="LUI5" s="47"/>
      <c r="LUJ5" s="47"/>
      <c r="LUK5" s="47"/>
      <c r="LUL5" s="47"/>
      <c r="LUM5" s="47"/>
      <c r="LUN5" s="47"/>
      <c r="LUO5" s="47"/>
      <c r="LUP5" s="47"/>
      <c r="LUQ5" s="47"/>
      <c r="LUR5" s="47"/>
      <c r="LUS5" s="47"/>
      <c r="LUT5" s="47"/>
      <c r="LUU5" s="47"/>
      <c r="LUV5" s="47"/>
      <c r="LUW5" s="47"/>
      <c r="LUX5" s="47"/>
      <c r="LUY5" s="47"/>
      <c r="LUZ5" s="47"/>
      <c r="LVA5" s="47"/>
      <c r="LVB5" s="47"/>
      <c r="LVC5" s="47"/>
      <c r="LVD5" s="47"/>
      <c r="LVE5" s="47"/>
      <c r="LVF5" s="47"/>
      <c r="LVG5" s="47"/>
      <c r="LVH5" s="47"/>
      <c r="LVI5" s="47"/>
      <c r="LVJ5" s="47"/>
      <c r="LVK5" s="47"/>
      <c r="LVL5" s="47"/>
      <c r="LVM5" s="47"/>
      <c r="LVN5" s="47"/>
      <c r="LVO5" s="47"/>
      <c r="LVP5" s="47"/>
      <c r="LVQ5" s="47"/>
      <c r="LVR5" s="47"/>
      <c r="LVS5" s="47"/>
      <c r="LVT5" s="47"/>
      <c r="LVU5" s="47"/>
      <c r="LVV5" s="47"/>
      <c r="LVW5" s="47"/>
      <c r="LVX5" s="47"/>
      <c r="LVY5" s="47"/>
      <c r="LVZ5" s="47"/>
      <c r="LWA5" s="47"/>
      <c r="LWB5" s="47"/>
      <c r="LWC5" s="47"/>
      <c r="LWD5" s="47"/>
      <c r="LWE5" s="47"/>
      <c r="LWF5" s="47"/>
      <c r="LWG5" s="47"/>
      <c r="LWH5" s="47"/>
      <c r="LWI5" s="47"/>
      <c r="LWJ5" s="47"/>
      <c r="LWK5" s="47"/>
      <c r="LWL5" s="47"/>
      <c r="LWM5" s="47"/>
      <c r="LWN5" s="47"/>
      <c r="LWO5" s="47"/>
      <c r="LWP5" s="47"/>
      <c r="LWQ5" s="47"/>
      <c r="LWR5" s="47"/>
      <c r="LWS5" s="47"/>
      <c r="LWT5" s="47"/>
      <c r="LWU5" s="47"/>
      <c r="LWV5" s="47"/>
      <c r="LWW5" s="47"/>
      <c r="LWX5" s="47"/>
      <c r="LWY5" s="47"/>
      <c r="LWZ5" s="47"/>
      <c r="LXA5" s="47"/>
      <c r="LXB5" s="47"/>
      <c r="LXC5" s="47"/>
      <c r="LXD5" s="47"/>
      <c r="LXE5" s="47"/>
      <c r="LXF5" s="47"/>
      <c r="LXG5" s="47"/>
      <c r="LXH5" s="47"/>
      <c r="LXI5" s="47"/>
      <c r="LXJ5" s="47"/>
      <c r="LXK5" s="47"/>
      <c r="LXL5" s="47"/>
      <c r="LXM5" s="47"/>
      <c r="LXN5" s="47"/>
      <c r="LXO5" s="47"/>
      <c r="LXP5" s="47"/>
      <c r="LXQ5" s="47"/>
      <c r="LXR5" s="47"/>
      <c r="LXS5" s="47"/>
      <c r="LXT5" s="47"/>
      <c r="LXU5" s="47"/>
      <c r="LXV5" s="47"/>
      <c r="LXW5" s="47"/>
      <c r="LXX5" s="47"/>
      <c r="LXY5" s="47"/>
      <c r="LXZ5" s="47"/>
      <c r="LYA5" s="47"/>
      <c r="LYB5" s="47"/>
      <c r="LYC5" s="47"/>
      <c r="LYD5" s="47"/>
      <c r="LYE5" s="47"/>
      <c r="LYF5" s="47"/>
      <c r="LYG5" s="47"/>
      <c r="LYH5" s="47"/>
      <c r="LYI5" s="47"/>
      <c r="LYJ5" s="47"/>
      <c r="LYK5" s="47"/>
      <c r="LYL5" s="47"/>
      <c r="LYM5" s="47"/>
      <c r="LYN5" s="47"/>
      <c r="LYO5" s="47"/>
      <c r="LYP5" s="47"/>
      <c r="LYQ5" s="47"/>
      <c r="LYR5" s="47"/>
      <c r="LYS5" s="47"/>
      <c r="LYT5" s="47"/>
      <c r="LYU5" s="47"/>
      <c r="LYV5" s="47"/>
      <c r="LYW5" s="47"/>
      <c r="LYX5" s="47"/>
      <c r="LYY5" s="47"/>
      <c r="LYZ5" s="47"/>
      <c r="LZA5" s="47"/>
      <c r="LZB5" s="47"/>
      <c r="LZC5" s="47"/>
      <c r="LZD5" s="47"/>
      <c r="LZE5" s="47"/>
      <c r="LZF5" s="47"/>
      <c r="LZG5" s="47"/>
      <c r="LZH5" s="47"/>
      <c r="LZI5" s="47"/>
      <c r="LZJ5" s="47"/>
      <c r="LZK5" s="47"/>
      <c r="LZL5" s="47"/>
      <c r="LZM5" s="47"/>
      <c r="LZN5" s="47"/>
      <c r="LZO5" s="47"/>
      <c r="LZP5" s="47"/>
      <c r="LZQ5" s="47"/>
      <c r="LZR5" s="47"/>
      <c r="LZS5" s="47"/>
      <c r="LZT5" s="47"/>
      <c r="LZU5" s="47"/>
      <c r="LZV5" s="47"/>
      <c r="LZW5" s="47"/>
      <c r="LZX5" s="47"/>
      <c r="LZY5" s="47"/>
      <c r="LZZ5" s="47"/>
      <c r="MAA5" s="47"/>
      <c r="MAB5" s="47"/>
      <c r="MAC5" s="47"/>
      <c r="MAD5" s="47"/>
      <c r="MAE5" s="47"/>
      <c r="MAF5" s="47"/>
      <c r="MAG5" s="47"/>
      <c r="MAH5" s="47"/>
      <c r="MAI5" s="47"/>
      <c r="MAJ5" s="47"/>
      <c r="MAK5" s="47"/>
      <c r="MAL5" s="47"/>
      <c r="MAM5" s="47"/>
      <c r="MAN5" s="47"/>
      <c r="MAO5" s="47"/>
      <c r="MAP5" s="47"/>
      <c r="MAQ5" s="47"/>
      <c r="MAR5" s="47"/>
      <c r="MAS5" s="47"/>
      <c r="MAT5" s="47"/>
      <c r="MAU5" s="47"/>
      <c r="MAV5" s="47"/>
      <c r="MAW5" s="47"/>
      <c r="MAX5" s="47"/>
      <c r="MAY5" s="47"/>
      <c r="MAZ5" s="47"/>
      <c r="MBA5" s="47"/>
      <c r="MBB5" s="47"/>
      <c r="MBC5" s="47"/>
      <c r="MBD5" s="47"/>
      <c r="MBE5" s="47"/>
      <c r="MBF5" s="47"/>
      <c r="MBG5" s="47"/>
      <c r="MBH5" s="47"/>
      <c r="MBI5" s="47"/>
      <c r="MBJ5" s="47"/>
      <c r="MBK5" s="47"/>
      <c r="MBL5" s="47"/>
      <c r="MBM5" s="47"/>
      <c r="MBN5" s="47"/>
      <c r="MBO5" s="47"/>
      <c r="MBP5" s="47"/>
      <c r="MBQ5" s="47"/>
      <c r="MBR5" s="47"/>
      <c r="MBS5" s="47"/>
      <c r="MBT5" s="47"/>
      <c r="MBU5" s="47"/>
      <c r="MBV5" s="47"/>
      <c r="MBW5" s="47"/>
      <c r="MBX5" s="47"/>
      <c r="MBY5" s="47"/>
      <c r="MBZ5" s="47"/>
      <c r="MCA5" s="47"/>
      <c r="MCB5" s="47"/>
      <c r="MCC5" s="47"/>
      <c r="MCD5" s="47"/>
      <c r="MCE5" s="47"/>
      <c r="MCF5" s="47"/>
      <c r="MCG5" s="47"/>
      <c r="MCH5" s="47"/>
      <c r="MCI5" s="47"/>
      <c r="MCJ5" s="47"/>
      <c r="MCK5" s="47"/>
      <c r="MCL5" s="47"/>
      <c r="MCM5" s="47"/>
      <c r="MCN5" s="47"/>
      <c r="MCO5" s="47"/>
      <c r="MCP5" s="47"/>
      <c r="MCQ5" s="47"/>
      <c r="MCR5" s="47"/>
      <c r="MCS5" s="47"/>
      <c r="MCT5" s="47"/>
      <c r="MCU5" s="47"/>
      <c r="MCV5" s="47"/>
      <c r="MCW5" s="47"/>
      <c r="MCX5" s="47"/>
      <c r="MCY5" s="47"/>
      <c r="MCZ5" s="47"/>
      <c r="MDA5" s="47"/>
      <c r="MDB5" s="47"/>
      <c r="MDC5" s="47"/>
      <c r="MDD5" s="47"/>
      <c r="MDE5" s="47"/>
      <c r="MDF5" s="47"/>
      <c r="MDG5" s="47"/>
      <c r="MDH5" s="47"/>
      <c r="MDI5" s="47"/>
      <c r="MDJ5" s="47"/>
      <c r="MDK5" s="47"/>
      <c r="MDL5" s="47"/>
      <c r="MDM5" s="47"/>
      <c r="MDN5" s="47"/>
      <c r="MDO5" s="47"/>
      <c r="MDP5" s="47"/>
      <c r="MDQ5" s="47"/>
      <c r="MDR5" s="47"/>
      <c r="MDS5" s="47"/>
      <c r="MDT5" s="47"/>
      <c r="MDU5" s="47"/>
      <c r="MDV5" s="47"/>
      <c r="MDW5" s="47"/>
      <c r="MDX5" s="47"/>
      <c r="MDY5" s="47"/>
      <c r="MDZ5" s="47"/>
      <c r="MEA5" s="47"/>
      <c r="MEB5" s="47"/>
      <c r="MEC5" s="47"/>
      <c r="MED5" s="47"/>
      <c r="MEE5" s="47"/>
      <c r="MEF5" s="47"/>
      <c r="MEG5" s="47"/>
      <c r="MEH5" s="47"/>
      <c r="MEI5" s="47"/>
      <c r="MEJ5" s="47"/>
      <c r="MEK5" s="47"/>
      <c r="MEL5" s="47"/>
      <c r="MEM5" s="47"/>
      <c r="MEN5" s="47"/>
      <c r="MEO5" s="47"/>
      <c r="MEP5" s="47"/>
      <c r="MEQ5" s="47"/>
      <c r="MER5" s="47"/>
      <c r="MES5" s="47"/>
      <c r="MET5" s="47"/>
      <c r="MEU5" s="47"/>
      <c r="MEV5" s="47"/>
      <c r="MEW5" s="47"/>
      <c r="MEX5" s="47"/>
      <c r="MEY5" s="47"/>
      <c r="MEZ5" s="47"/>
      <c r="MFA5" s="47"/>
      <c r="MFB5" s="47"/>
      <c r="MFC5" s="47"/>
      <c r="MFD5" s="47"/>
      <c r="MFE5" s="47"/>
      <c r="MFF5" s="47"/>
      <c r="MFG5" s="47"/>
      <c r="MFH5" s="47"/>
      <c r="MFI5" s="47"/>
      <c r="MFJ5" s="47"/>
      <c r="MFK5" s="47"/>
      <c r="MFL5" s="47"/>
      <c r="MFM5" s="47"/>
      <c r="MFN5" s="47"/>
      <c r="MFO5" s="47"/>
      <c r="MFP5" s="47"/>
      <c r="MFQ5" s="47"/>
      <c r="MFR5" s="47"/>
      <c r="MFS5" s="47"/>
      <c r="MFT5" s="47"/>
      <c r="MFU5" s="47"/>
      <c r="MFV5" s="47"/>
      <c r="MFW5" s="47"/>
      <c r="MFX5" s="47"/>
      <c r="MFY5" s="47"/>
      <c r="MFZ5" s="47"/>
      <c r="MGA5" s="47"/>
      <c r="MGB5" s="47"/>
      <c r="MGC5" s="47"/>
      <c r="MGD5" s="47"/>
      <c r="MGE5" s="47"/>
      <c r="MGF5" s="47"/>
      <c r="MGG5" s="47"/>
      <c r="MGH5" s="47"/>
      <c r="MGI5" s="47"/>
      <c r="MGJ5" s="47"/>
      <c r="MGK5" s="47"/>
      <c r="MGL5" s="47"/>
      <c r="MGM5" s="47"/>
      <c r="MGN5" s="47"/>
      <c r="MGO5" s="47"/>
      <c r="MGP5" s="47"/>
      <c r="MGQ5" s="47"/>
      <c r="MGR5" s="47"/>
      <c r="MGS5" s="47"/>
      <c r="MGT5" s="47"/>
      <c r="MGU5" s="47"/>
      <c r="MGV5" s="47"/>
      <c r="MGW5" s="47"/>
      <c r="MGX5" s="47"/>
      <c r="MGY5" s="47"/>
      <c r="MGZ5" s="47"/>
      <c r="MHA5" s="47"/>
      <c r="MHB5" s="47"/>
      <c r="MHC5" s="47"/>
      <c r="MHD5" s="47"/>
      <c r="MHE5" s="47"/>
      <c r="MHF5" s="47"/>
      <c r="MHG5" s="47"/>
      <c r="MHH5" s="47"/>
      <c r="MHI5" s="47"/>
      <c r="MHJ5" s="47"/>
      <c r="MHK5" s="47"/>
      <c r="MHL5" s="47"/>
      <c r="MHM5" s="47"/>
      <c r="MHN5" s="47"/>
      <c r="MHO5" s="47"/>
      <c r="MHP5" s="47"/>
      <c r="MHQ5" s="47"/>
      <c r="MHR5" s="47"/>
      <c r="MHS5" s="47"/>
      <c r="MHT5" s="47"/>
      <c r="MHU5" s="47"/>
      <c r="MHV5" s="47"/>
      <c r="MHW5" s="47"/>
      <c r="MHX5" s="47"/>
      <c r="MHY5" s="47"/>
      <c r="MHZ5" s="47"/>
      <c r="MIA5" s="47"/>
      <c r="MIB5" s="47"/>
      <c r="MIC5" s="47"/>
      <c r="MID5" s="47"/>
      <c r="MIE5" s="47"/>
      <c r="MIF5" s="47"/>
      <c r="MIG5" s="47"/>
      <c r="MIH5" s="47"/>
      <c r="MII5" s="47"/>
      <c r="MIJ5" s="47"/>
      <c r="MIK5" s="47"/>
      <c r="MIL5" s="47"/>
      <c r="MIM5" s="47"/>
      <c r="MIN5" s="47"/>
      <c r="MIO5" s="47"/>
      <c r="MIP5" s="47"/>
      <c r="MIQ5" s="47"/>
      <c r="MIR5" s="47"/>
      <c r="MIS5" s="47"/>
      <c r="MIT5" s="47"/>
      <c r="MIU5" s="47"/>
      <c r="MIV5" s="47"/>
      <c r="MIW5" s="47"/>
      <c r="MIX5" s="47"/>
      <c r="MIY5" s="47"/>
      <c r="MIZ5" s="47"/>
      <c r="MJA5" s="47"/>
      <c r="MJB5" s="47"/>
      <c r="MJC5" s="47"/>
      <c r="MJD5" s="47"/>
      <c r="MJE5" s="47"/>
      <c r="MJF5" s="47"/>
      <c r="MJG5" s="47"/>
      <c r="MJH5" s="47"/>
      <c r="MJI5" s="47"/>
      <c r="MJJ5" s="47"/>
      <c r="MJK5" s="47"/>
      <c r="MJL5" s="47"/>
      <c r="MJM5" s="47"/>
      <c r="MJN5" s="47"/>
      <c r="MJO5" s="47"/>
      <c r="MJP5" s="47"/>
      <c r="MJQ5" s="47"/>
      <c r="MJR5" s="47"/>
      <c r="MJS5" s="47"/>
      <c r="MJT5" s="47"/>
      <c r="MJU5" s="47"/>
      <c r="MJV5" s="47"/>
      <c r="MJW5" s="47"/>
      <c r="MJX5" s="47"/>
      <c r="MJY5" s="47"/>
      <c r="MJZ5" s="47"/>
      <c r="MKA5" s="47"/>
      <c r="MKB5" s="47"/>
      <c r="MKC5" s="47"/>
      <c r="MKD5" s="47"/>
      <c r="MKE5" s="47"/>
      <c r="MKF5" s="47"/>
      <c r="MKG5" s="47"/>
      <c r="MKH5" s="47"/>
      <c r="MKI5" s="47"/>
      <c r="MKJ5" s="47"/>
      <c r="MKK5" s="47"/>
      <c r="MKL5" s="47"/>
      <c r="MKM5" s="47"/>
      <c r="MKN5" s="47"/>
      <c r="MKO5" s="47"/>
      <c r="MKP5" s="47"/>
      <c r="MKQ5" s="47"/>
      <c r="MKR5" s="47"/>
      <c r="MKS5" s="47"/>
      <c r="MKT5" s="47"/>
      <c r="MKU5" s="47"/>
      <c r="MKV5" s="47"/>
      <c r="MKW5" s="47"/>
      <c r="MKX5" s="47"/>
      <c r="MKY5" s="47"/>
      <c r="MKZ5" s="47"/>
      <c r="MLA5" s="47"/>
      <c r="MLB5" s="47"/>
      <c r="MLC5" s="47"/>
      <c r="MLD5" s="47"/>
      <c r="MLE5" s="47"/>
      <c r="MLF5" s="47"/>
      <c r="MLG5" s="47"/>
      <c r="MLH5" s="47"/>
      <c r="MLI5" s="47"/>
      <c r="MLJ5" s="47"/>
      <c r="MLK5" s="47"/>
      <c r="MLL5" s="47"/>
      <c r="MLM5" s="47"/>
      <c r="MLN5" s="47"/>
      <c r="MLO5" s="47"/>
      <c r="MLP5" s="47"/>
      <c r="MLQ5" s="47"/>
      <c r="MLR5" s="47"/>
      <c r="MLS5" s="47"/>
      <c r="MLT5" s="47"/>
      <c r="MLU5" s="47"/>
      <c r="MLV5" s="47"/>
      <c r="MLW5" s="47"/>
      <c r="MLX5" s="47"/>
      <c r="MLY5" s="47"/>
      <c r="MLZ5" s="47"/>
      <c r="MMA5" s="47"/>
      <c r="MMB5" s="47"/>
      <c r="MMC5" s="47"/>
      <c r="MMD5" s="47"/>
      <c r="MME5" s="47"/>
      <c r="MMF5" s="47"/>
      <c r="MMG5" s="47"/>
      <c r="MMH5" s="47"/>
      <c r="MMI5" s="47"/>
      <c r="MMJ5" s="47"/>
      <c r="MMK5" s="47"/>
      <c r="MML5" s="47"/>
      <c r="MMM5" s="47"/>
      <c r="MMN5" s="47"/>
      <c r="MMO5" s="47"/>
      <c r="MMP5" s="47"/>
      <c r="MMQ5" s="47"/>
      <c r="MMR5" s="47"/>
      <c r="MMS5" s="47"/>
      <c r="MMT5" s="47"/>
      <c r="MMU5" s="47"/>
      <c r="MMV5" s="47"/>
      <c r="MMW5" s="47"/>
      <c r="MMX5" s="47"/>
      <c r="MMY5" s="47"/>
      <c r="MMZ5" s="47"/>
      <c r="MNA5" s="47"/>
      <c r="MNB5" s="47"/>
      <c r="MNC5" s="47"/>
      <c r="MND5" s="47"/>
      <c r="MNE5" s="47"/>
      <c r="MNF5" s="47"/>
      <c r="MNG5" s="47"/>
      <c r="MNH5" s="47"/>
      <c r="MNI5" s="47"/>
      <c r="MNJ5" s="47"/>
      <c r="MNK5" s="47"/>
      <c r="MNL5" s="47"/>
      <c r="MNM5" s="47"/>
      <c r="MNN5" s="47"/>
      <c r="MNO5" s="47"/>
      <c r="MNP5" s="47"/>
      <c r="MNQ5" s="47"/>
      <c r="MNR5" s="47"/>
      <c r="MNS5" s="47"/>
      <c r="MNT5" s="47"/>
      <c r="MNU5" s="47"/>
      <c r="MNV5" s="47"/>
      <c r="MNW5" s="47"/>
      <c r="MNX5" s="47"/>
      <c r="MNY5" s="47"/>
      <c r="MNZ5" s="47"/>
      <c r="MOA5" s="47"/>
      <c r="MOB5" s="47"/>
      <c r="MOC5" s="47"/>
      <c r="MOD5" s="47"/>
      <c r="MOE5" s="47"/>
      <c r="MOF5" s="47"/>
      <c r="MOG5" s="47"/>
      <c r="MOH5" s="47"/>
      <c r="MOI5" s="47"/>
      <c r="MOJ5" s="47"/>
      <c r="MOK5" s="47"/>
      <c r="MOL5" s="47"/>
      <c r="MOM5" s="47"/>
      <c r="MON5" s="47"/>
      <c r="MOO5" s="47"/>
      <c r="MOP5" s="47"/>
      <c r="MOQ5" s="47"/>
      <c r="MOR5" s="47"/>
      <c r="MOS5" s="47"/>
      <c r="MOT5" s="47"/>
      <c r="MOU5" s="47"/>
      <c r="MOV5" s="47"/>
      <c r="MOW5" s="47"/>
      <c r="MOX5" s="47"/>
      <c r="MOY5" s="47"/>
      <c r="MOZ5" s="47"/>
      <c r="MPA5" s="47"/>
      <c r="MPB5" s="47"/>
      <c r="MPC5" s="47"/>
      <c r="MPD5" s="47"/>
      <c r="MPE5" s="47"/>
      <c r="MPF5" s="47"/>
      <c r="MPG5" s="47"/>
      <c r="MPH5" s="47"/>
      <c r="MPI5" s="47"/>
      <c r="MPJ5" s="47"/>
      <c r="MPK5" s="47"/>
      <c r="MPL5" s="47"/>
      <c r="MPM5" s="47"/>
      <c r="MPN5" s="47"/>
      <c r="MPO5" s="47"/>
      <c r="MPP5" s="47"/>
      <c r="MPQ5" s="47"/>
      <c r="MPR5" s="47"/>
      <c r="MPS5" s="47"/>
      <c r="MPT5" s="47"/>
      <c r="MPU5" s="47"/>
      <c r="MPV5" s="47"/>
      <c r="MPW5" s="47"/>
      <c r="MPX5" s="47"/>
      <c r="MPY5" s="47"/>
      <c r="MPZ5" s="47"/>
      <c r="MQA5" s="47"/>
      <c r="MQB5" s="47"/>
      <c r="MQC5" s="47"/>
      <c r="MQD5" s="47"/>
      <c r="MQE5" s="47"/>
      <c r="MQF5" s="47"/>
      <c r="MQG5" s="47"/>
      <c r="MQH5" s="47"/>
      <c r="MQI5" s="47"/>
      <c r="MQJ5" s="47"/>
      <c r="MQK5" s="47"/>
      <c r="MQL5" s="47"/>
      <c r="MQM5" s="47"/>
      <c r="MQN5" s="47"/>
      <c r="MQO5" s="47"/>
      <c r="MQP5" s="47"/>
      <c r="MQQ5" s="47"/>
      <c r="MQR5" s="47"/>
      <c r="MQS5" s="47"/>
      <c r="MQT5" s="47"/>
      <c r="MQU5" s="47"/>
      <c r="MQV5" s="47"/>
      <c r="MQW5" s="47"/>
      <c r="MQX5" s="47"/>
      <c r="MQY5" s="47"/>
      <c r="MQZ5" s="47"/>
      <c r="MRA5" s="47"/>
      <c r="MRB5" s="47"/>
      <c r="MRC5" s="47"/>
      <c r="MRD5" s="47"/>
      <c r="MRE5" s="47"/>
      <c r="MRF5" s="47"/>
      <c r="MRG5" s="47"/>
      <c r="MRH5" s="47"/>
      <c r="MRI5" s="47"/>
      <c r="MRJ5" s="47"/>
      <c r="MRK5" s="47"/>
      <c r="MRL5" s="47"/>
      <c r="MRM5" s="47"/>
      <c r="MRN5" s="47"/>
      <c r="MRO5" s="47"/>
      <c r="MRP5" s="47"/>
      <c r="MRQ5" s="47"/>
      <c r="MRR5" s="47"/>
      <c r="MRS5" s="47"/>
      <c r="MRT5" s="47"/>
      <c r="MRU5" s="47"/>
      <c r="MRV5" s="47"/>
      <c r="MRW5" s="47"/>
      <c r="MRX5" s="47"/>
      <c r="MRY5" s="47"/>
      <c r="MRZ5" s="47"/>
      <c r="MSA5" s="47"/>
      <c r="MSB5" s="47"/>
      <c r="MSC5" s="47"/>
      <c r="MSD5" s="47"/>
      <c r="MSE5" s="47"/>
      <c r="MSF5" s="47"/>
      <c r="MSG5" s="47"/>
      <c r="MSH5" s="47"/>
      <c r="MSI5" s="47"/>
      <c r="MSJ5" s="47"/>
      <c r="MSK5" s="47"/>
      <c r="MSL5" s="47"/>
      <c r="MSM5" s="47"/>
      <c r="MSN5" s="47"/>
      <c r="MSO5" s="47"/>
      <c r="MSP5" s="47"/>
      <c r="MSQ5" s="47"/>
      <c r="MSR5" s="47"/>
      <c r="MSS5" s="47"/>
      <c r="MST5" s="47"/>
      <c r="MSU5" s="47"/>
      <c r="MSV5" s="47"/>
      <c r="MSW5" s="47"/>
      <c r="MSX5" s="47"/>
      <c r="MSY5" s="47"/>
      <c r="MSZ5" s="47"/>
      <c r="MTA5" s="47"/>
      <c r="MTB5" s="47"/>
      <c r="MTC5" s="47"/>
      <c r="MTD5" s="47"/>
      <c r="MTE5" s="47"/>
      <c r="MTF5" s="47"/>
      <c r="MTG5" s="47"/>
      <c r="MTH5" s="47"/>
      <c r="MTI5" s="47"/>
      <c r="MTJ5" s="47"/>
      <c r="MTK5" s="47"/>
      <c r="MTL5" s="47"/>
      <c r="MTM5" s="47"/>
      <c r="MTN5" s="47"/>
      <c r="MTO5" s="47"/>
      <c r="MTP5" s="47"/>
      <c r="MTQ5" s="47"/>
      <c r="MTR5" s="47"/>
      <c r="MTS5" s="47"/>
      <c r="MTT5" s="47"/>
      <c r="MTU5" s="47"/>
      <c r="MTV5" s="47"/>
      <c r="MTW5" s="47"/>
      <c r="MTX5" s="47"/>
      <c r="MTY5" s="47"/>
      <c r="MTZ5" s="47"/>
      <c r="MUA5" s="47"/>
      <c r="MUB5" s="47"/>
      <c r="MUC5" s="47"/>
      <c r="MUD5" s="47"/>
      <c r="MUE5" s="47"/>
      <c r="MUF5" s="47"/>
      <c r="MUG5" s="47"/>
      <c r="MUH5" s="47"/>
      <c r="MUI5" s="47"/>
      <c r="MUJ5" s="47"/>
      <c r="MUK5" s="47"/>
      <c r="MUL5" s="47"/>
      <c r="MUM5" s="47"/>
      <c r="MUN5" s="47"/>
      <c r="MUO5" s="47"/>
      <c r="MUP5" s="47"/>
      <c r="MUQ5" s="47"/>
      <c r="MUR5" s="47"/>
      <c r="MUS5" s="47"/>
      <c r="MUT5" s="47"/>
      <c r="MUU5" s="47"/>
      <c r="MUV5" s="47"/>
      <c r="MUW5" s="47"/>
      <c r="MUX5" s="47"/>
      <c r="MUY5" s="47"/>
      <c r="MUZ5" s="47"/>
      <c r="MVA5" s="47"/>
      <c r="MVB5" s="47"/>
      <c r="MVC5" s="47"/>
      <c r="MVD5" s="47"/>
      <c r="MVE5" s="47"/>
      <c r="MVF5" s="47"/>
      <c r="MVG5" s="47"/>
      <c r="MVH5" s="47"/>
      <c r="MVI5" s="47"/>
      <c r="MVJ5" s="47"/>
      <c r="MVK5" s="47"/>
      <c r="MVL5" s="47"/>
      <c r="MVM5" s="47"/>
      <c r="MVN5" s="47"/>
      <c r="MVO5" s="47"/>
      <c r="MVP5" s="47"/>
      <c r="MVQ5" s="47"/>
      <c r="MVR5" s="47"/>
      <c r="MVS5" s="47"/>
      <c r="MVT5" s="47"/>
      <c r="MVU5" s="47"/>
      <c r="MVV5" s="47"/>
      <c r="MVW5" s="47"/>
      <c r="MVX5" s="47"/>
      <c r="MVY5" s="47"/>
      <c r="MVZ5" s="47"/>
      <c r="MWA5" s="47"/>
      <c r="MWB5" s="47"/>
      <c r="MWC5" s="47"/>
      <c r="MWD5" s="47"/>
      <c r="MWE5" s="47"/>
      <c r="MWF5" s="47"/>
      <c r="MWG5" s="47"/>
      <c r="MWH5" s="47"/>
      <c r="MWI5" s="47"/>
      <c r="MWJ5" s="47"/>
      <c r="MWK5" s="47"/>
      <c r="MWL5" s="47"/>
      <c r="MWM5" s="47"/>
      <c r="MWN5" s="47"/>
      <c r="MWO5" s="47"/>
      <c r="MWP5" s="47"/>
      <c r="MWQ5" s="47"/>
      <c r="MWR5" s="47"/>
      <c r="MWS5" s="47"/>
      <c r="MWT5" s="47"/>
      <c r="MWU5" s="47"/>
      <c r="MWV5" s="47"/>
      <c r="MWW5" s="47"/>
      <c r="MWX5" s="47"/>
      <c r="MWY5" s="47"/>
      <c r="MWZ5" s="47"/>
      <c r="MXA5" s="47"/>
      <c r="MXB5" s="47"/>
      <c r="MXC5" s="47"/>
      <c r="MXD5" s="47"/>
      <c r="MXE5" s="47"/>
      <c r="MXF5" s="47"/>
      <c r="MXG5" s="47"/>
      <c r="MXH5" s="47"/>
      <c r="MXI5" s="47"/>
      <c r="MXJ5" s="47"/>
      <c r="MXK5" s="47"/>
      <c r="MXL5" s="47"/>
      <c r="MXM5" s="47"/>
      <c r="MXN5" s="47"/>
      <c r="MXO5" s="47"/>
      <c r="MXP5" s="47"/>
      <c r="MXQ5" s="47"/>
      <c r="MXR5" s="47"/>
      <c r="MXS5" s="47"/>
      <c r="MXT5" s="47"/>
      <c r="MXU5" s="47"/>
      <c r="MXV5" s="47"/>
      <c r="MXW5" s="47"/>
      <c r="MXX5" s="47"/>
      <c r="MXY5" s="47"/>
      <c r="MXZ5" s="47"/>
      <c r="MYA5" s="47"/>
      <c r="MYB5" s="47"/>
      <c r="MYC5" s="47"/>
      <c r="MYD5" s="47"/>
      <c r="MYE5" s="47"/>
      <c r="MYF5" s="47"/>
      <c r="MYG5" s="47"/>
      <c r="MYH5" s="47"/>
      <c r="MYI5" s="47"/>
      <c r="MYJ5" s="47"/>
      <c r="MYK5" s="47"/>
      <c r="MYL5" s="47"/>
      <c r="MYM5" s="47"/>
      <c r="MYN5" s="47"/>
      <c r="MYO5" s="47"/>
      <c r="MYP5" s="47"/>
      <c r="MYQ5" s="47"/>
      <c r="MYR5" s="47"/>
      <c r="MYS5" s="47"/>
      <c r="MYT5" s="47"/>
      <c r="MYU5" s="47"/>
      <c r="MYV5" s="47"/>
      <c r="MYW5" s="47"/>
      <c r="MYX5" s="47"/>
      <c r="MYY5" s="47"/>
      <c r="MYZ5" s="47"/>
      <c r="MZA5" s="47"/>
      <c r="MZB5" s="47"/>
      <c r="MZC5" s="47"/>
      <c r="MZD5" s="47"/>
      <c r="MZE5" s="47"/>
      <c r="MZF5" s="47"/>
      <c r="MZG5" s="47"/>
      <c r="MZH5" s="47"/>
      <c r="MZI5" s="47"/>
      <c r="MZJ5" s="47"/>
      <c r="MZK5" s="47"/>
      <c r="MZL5" s="47"/>
      <c r="MZM5" s="47"/>
      <c r="MZN5" s="47"/>
      <c r="MZO5" s="47"/>
      <c r="MZP5" s="47"/>
      <c r="MZQ5" s="47"/>
      <c r="MZR5" s="47"/>
      <c r="MZS5" s="47"/>
      <c r="MZT5" s="47"/>
      <c r="MZU5" s="47"/>
      <c r="MZV5" s="47"/>
      <c r="MZW5" s="47"/>
      <c r="MZX5" s="47"/>
      <c r="MZY5" s="47"/>
      <c r="MZZ5" s="47"/>
      <c r="NAA5" s="47"/>
      <c r="NAB5" s="47"/>
      <c r="NAC5" s="47"/>
      <c r="NAD5" s="47"/>
      <c r="NAE5" s="47"/>
      <c r="NAF5" s="47"/>
      <c r="NAG5" s="47"/>
      <c r="NAH5" s="47"/>
      <c r="NAI5" s="47"/>
      <c r="NAJ5" s="47"/>
      <c r="NAK5" s="47"/>
      <c r="NAL5" s="47"/>
      <c r="NAM5" s="47"/>
      <c r="NAN5" s="47"/>
      <c r="NAO5" s="47"/>
      <c r="NAP5" s="47"/>
      <c r="NAQ5" s="47"/>
      <c r="NAR5" s="47"/>
      <c r="NAS5" s="47"/>
      <c r="NAT5" s="47"/>
      <c r="NAU5" s="47"/>
      <c r="NAV5" s="47"/>
      <c r="NAW5" s="47"/>
      <c r="NAX5" s="47"/>
      <c r="NAY5" s="47"/>
      <c r="NAZ5" s="47"/>
      <c r="NBA5" s="47"/>
      <c r="NBB5" s="47"/>
      <c r="NBC5" s="47"/>
      <c r="NBD5" s="47"/>
      <c r="NBE5" s="47"/>
      <c r="NBF5" s="47"/>
      <c r="NBG5" s="47"/>
      <c r="NBH5" s="47"/>
      <c r="NBI5" s="47"/>
      <c r="NBJ5" s="47"/>
      <c r="NBK5" s="47"/>
      <c r="NBL5" s="47"/>
      <c r="NBM5" s="47"/>
      <c r="NBN5" s="47"/>
      <c r="NBO5" s="47"/>
      <c r="NBP5" s="47"/>
      <c r="NBQ5" s="47"/>
      <c r="NBR5" s="47"/>
      <c r="NBS5" s="47"/>
      <c r="NBT5" s="47"/>
      <c r="NBU5" s="47"/>
      <c r="NBV5" s="47"/>
      <c r="NBW5" s="47"/>
      <c r="NBX5" s="47"/>
      <c r="NBY5" s="47"/>
      <c r="NBZ5" s="47"/>
      <c r="NCA5" s="47"/>
      <c r="NCB5" s="47"/>
      <c r="NCC5" s="47"/>
      <c r="NCD5" s="47"/>
      <c r="NCE5" s="47"/>
      <c r="NCF5" s="47"/>
      <c r="NCG5" s="47"/>
      <c r="NCH5" s="47"/>
      <c r="NCI5" s="47"/>
      <c r="NCJ5" s="47"/>
      <c r="NCK5" s="47"/>
      <c r="NCL5" s="47"/>
      <c r="NCM5" s="47"/>
      <c r="NCN5" s="47"/>
      <c r="NCO5" s="47"/>
      <c r="NCP5" s="47"/>
      <c r="NCQ5" s="47"/>
      <c r="NCR5" s="47"/>
      <c r="NCS5" s="47"/>
      <c r="NCT5" s="47"/>
      <c r="NCU5" s="47"/>
      <c r="NCV5" s="47"/>
      <c r="NCW5" s="47"/>
      <c r="NCX5" s="47"/>
      <c r="NCY5" s="47"/>
      <c r="NCZ5" s="47"/>
      <c r="NDA5" s="47"/>
      <c r="NDB5" s="47"/>
      <c r="NDC5" s="47"/>
      <c r="NDD5" s="47"/>
      <c r="NDE5" s="47"/>
      <c r="NDF5" s="47"/>
      <c r="NDG5" s="47"/>
      <c r="NDH5" s="47"/>
      <c r="NDI5" s="47"/>
      <c r="NDJ5" s="47"/>
      <c r="NDK5" s="47"/>
      <c r="NDL5" s="47"/>
      <c r="NDM5" s="47"/>
      <c r="NDN5" s="47"/>
      <c r="NDO5" s="47"/>
      <c r="NDP5" s="47"/>
      <c r="NDQ5" s="47"/>
      <c r="NDR5" s="47"/>
      <c r="NDS5" s="47"/>
      <c r="NDT5" s="47"/>
      <c r="NDU5" s="47"/>
      <c r="NDV5" s="47"/>
      <c r="NDW5" s="47"/>
      <c r="NDX5" s="47"/>
      <c r="NDY5" s="47"/>
      <c r="NDZ5" s="47"/>
      <c r="NEA5" s="47"/>
      <c r="NEB5" s="47"/>
      <c r="NEC5" s="47"/>
      <c r="NED5" s="47"/>
      <c r="NEE5" s="47"/>
      <c r="NEF5" s="47"/>
      <c r="NEG5" s="47"/>
      <c r="NEH5" s="47"/>
      <c r="NEI5" s="47"/>
      <c r="NEJ5" s="47"/>
      <c r="NEK5" s="47"/>
      <c r="NEL5" s="47"/>
      <c r="NEM5" s="47"/>
      <c r="NEN5" s="47"/>
      <c r="NEO5" s="47"/>
      <c r="NEP5" s="47"/>
      <c r="NEQ5" s="47"/>
      <c r="NER5" s="47"/>
      <c r="NES5" s="47"/>
      <c r="NET5" s="47"/>
      <c r="NEU5" s="47"/>
      <c r="NEV5" s="47"/>
      <c r="NEW5" s="47"/>
      <c r="NEX5" s="47"/>
      <c r="NEY5" s="47"/>
      <c r="NEZ5" s="47"/>
      <c r="NFA5" s="47"/>
      <c r="NFB5" s="47"/>
      <c r="NFC5" s="47"/>
      <c r="NFD5" s="47"/>
      <c r="NFE5" s="47"/>
      <c r="NFF5" s="47"/>
      <c r="NFG5" s="47"/>
      <c r="NFH5" s="47"/>
      <c r="NFI5" s="47"/>
      <c r="NFJ5" s="47"/>
      <c r="NFK5" s="47"/>
      <c r="NFL5" s="47"/>
      <c r="NFM5" s="47"/>
      <c r="NFN5" s="47"/>
      <c r="NFO5" s="47"/>
      <c r="NFP5" s="47"/>
      <c r="NFQ5" s="47"/>
      <c r="NFR5" s="47"/>
      <c r="NFS5" s="47"/>
      <c r="NFT5" s="47"/>
      <c r="NFU5" s="47"/>
      <c r="NFV5" s="47"/>
      <c r="NFW5" s="47"/>
      <c r="NFX5" s="47"/>
      <c r="NFY5" s="47"/>
      <c r="NFZ5" s="47"/>
      <c r="NGA5" s="47"/>
      <c r="NGB5" s="47"/>
      <c r="NGC5" s="47"/>
      <c r="NGD5" s="47"/>
      <c r="NGE5" s="47"/>
      <c r="NGF5" s="47"/>
      <c r="NGG5" s="47"/>
      <c r="NGH5" s="47"/>
      <c r="NGI5" s="47"/>
      <c r="NGJ5" s="47"/>
      <c r="NGK5" s="47"/>
      <c r="NGL5" s="47"/>
      <c r="NGM5" s="47"/>
      <c r="NGN5" s="47"/>
      <c r="NGO5" s="47"/>
      <c r="NGP5" s="47"/>
      <c r="NGQ5" s="47"/>
      <c r="NGR5" s="47"/>
      <c r="NGS5" s="47"/>
      <c r="NGT5" s="47"/>
      <c r="NGU5" s="47"/>
      <c r="NGV5" s="47"/>
      <c r="NGW5" s="47"/>
      <c r="NGX5" s="47"/>
      <c r="NGY5" s="47"/>
      <c r="NGZ5" s="47"/>
      <c r="NHA5" s="47"/>
      <c r="NHB5" s="47"/>
      <c r="NHC5" s="47"/>
      <c r="NHD5" s="47"/>
      <c r="NHE5" s="47"/>
      <c r="NHF5" s="47"/>
      <c r="NHG5" s="47"/>
      <c r="NHH5" s="47"/>
      <c r="NHI5" s="47"/>
      <c r="NHJ5" s="47"/>
      <c r="NHK5" s="47"/>
      <c r="NHL5" s="47"/>
      <c r="NHM5" s="47"/>
      <c r="NHN5" s="47"/>
      <c r="NHO5" s="47"/>
      <c r="NHP5" s="47"/>
      <c r="NHQ5" s="47"/>
      <c r="NHR5" s="47"/>
      <c r="NHS5" s="47"/>
      <c r="NHT5" s="47"/>
      <c r="NHU5" s="47"/>
      <c r="NHV5" s="47"/>
      <c r="NHW5" s="47"/>
      <c r="NHX5" s="47"/>
      <c r="NHY5" s="47"/>
      <c r="NHZ5" s="47"/>
      <c r="NIA5" s="47"/>
      <c r="NIB5" s="47"/>
      <c r="NIC5" s="47"/>
      <c r="NID5" s="47"/>
      <c r="NIE5" s="47"/>
      <c r="NIF5" s="47"/>
      <c r="NIG5" s="47"/>
      <c r="NIH5" s="47"/>
      <c r="NII5" s="47"/>
      <c r="NIJ5" s="47"/>
      <c r="NIK5" s="47"/>
      <c r="NIL5" s="47"/>
      <c r="NIM5" s="47"/>
      <c r="NIN5" s="47"/>
      <c r="NIO5" s="47"/>
      <c r="NIP5" s="47"/>
      <c r="NIQ5" s="47"/>
      <c r="NIR5" s="47"/>
      <c r="NIS5" s="47"/>
      <c r="NIT5" s="47"/>
      <c r="NIU5" s="47"/>
      <c r="NIV5" s="47"/>
      <c r="NIW5" s="47"/>
      <c r="NIX5" s="47"/>
      <c r="NIY5" s="47"/>
      <c r="NIZ5" s="47"/>
      <c r="NJA5" s="47"/>
      <c r="NJB5" s="47"/>
      <c r="NJC5" s="47"/>
      <c r="NJD5" s="47"/>
      <c r="NJE5" s="47"/>
      <c r="NJF5" s="47"/>
      <c r="NJG5" s="47"/>
      <c r="NJH5" s="47"/>
      <c r="NJI5" s="47"/>
      <c r="NJJ5" s="47"/>
      <c r="NJK5" s="47"/>
      <c r="NJL5" s="47"/>
      <c r="NJM5" s="47"/>
      <c r="NJN5" s="47"/>
      <c r="NJO5" s="47"/>
      <c r="NJP5" s="47"/>
      <c r="NJQ5" s="47"/>
      <c r="NJR5" s="47"/>
      <c r="NJS5" s="47"/>
      <c r="NJT5" s="47"/>
      <c r="NJU5" s="47"/>
      <c r="NJV5" s="47"/>
      <c r="NJW5" s="47"/>
      <c r="NJX5" s="47"/>
      <c r="NJY5" s="47"/>
      <c r="NJZ5" s="47"/>
      <c r="NKA5" s="47"/>
      <c r="NKB5" s="47"/>
      <c r="NKC5" s="47"/>
      <c r="NKD5" s="47"/>
      <c r="NKE5" s="47"/>
      <c r="NKF5" s="47"/>
      <c r="NKG5" s="47"/>
      <c r="NKH5" s="47"/>
      <c r="NKI5" s="47"/>
      <c r="NKJ5" s="47"/>
      <c r="NKK5" s="47"/>
      <c r="NKL5" s="47"/>
      <c r="NKM5" s="47"/>
      <c r="NKN5" s="47"/>
      <c r="NKO5" s="47"/>
      <c r="NKP5" s="47"/>
      <c r="NKQ5" s="47"/>
      <c r="NKR5" s="47"/>
      <c r="NKS5" s="47"/>
      <c r="NKT5" s="47"/>
      <c r="NKU5" s="47"/>
      <c r="NKV5" s="47"/>
      <c r="NKW5" s="47"/>
      <c r="NKX5" s="47"/>
      <c r="NKY5" s="47"/>
      <c r="NKZ5" s="47"/>
      <c r="NLA5" s="47"/>
      <c r="NLB5" s="47"/>
      <c r="NLC5" s="47"/>
      <c r="NLD5" s="47"/>
      <c r="NLE5" s="47"/>
      <c r="NLF5" s="47"/>
      <c r="NLG5" s="47"/>
      <c r="NLH5" s="47"/>
      <c r="NLI5" s="47"/>
      <c r="NLJ5" s="47"/>
      <c r="NLK5" s="47"/>
      <c r="NLL5" s="47"/>
      <c r="NLM5" s="47"/>
      <c r="NLN5" s="47"/>
      <c r="NLO5" s="47"/>
      <c r="NLP5" s="47"/>
      <c r="NLQ5" s="47"/>
      <c r="NLR5" s="47"/>
      <c r="NLS5" s="47"/>
      <c r="NLT5" s="47"/>
      <c r="NLU5" s="47"/>
      <c r="NLV5" s="47"/>
      <c r="NLW5" s="47"/>
      <c r="NLX5" s="47"/>
      <c r="NLY5" s="47"/>
      <c r="NLZ5" s="47"/>
      <c r="NMA5" s="47"/>
      <c r="NMB5" s="47"/>
      <c r="NMC5" s="47"/>
      <c r="NMD5" s="47"/>
      <c r="NME5" s="47"/>
      <c r="NMF5" s="47"/>
      <c r="NMG5" s="47"/>
      <c r="NMH5" s="47"/>
      <c r="NMI5" s="47"/>
      <c r="NMJ5" s="47"/>
      <c r="NMK5" s="47"/>
      <c r="NML5" s="47"/>
      <c r="NMM5" s="47"/>
      <c r="NMN5" s="47"/>
      <c r="NMO5" s="47"/>
      <c r="NMP5" s="47"/>
      <c r="NMQ5" s="47"/>
      <c r="NMR5" s="47"/>
      <c r="NMS5" s="47"/>
      <c r="NMT5" s="47"/>
      <c r="NMU5" s="47"/>
      <c r="NMV5" s="47"/>
      <c r="NMW5" s="47"/>
      <c r="NMX5" s="47"/>
      <c r="NMY5" s="47"/>
      <c r="NMZ5" s="47"/>
      <c r="NNA5" s="47"/>
      <c r="NNB5" s="47"/>
      <c r="NNC5" s="47"/>
      <c r="NND5" s="47"/>
      <c r="NNE5" s="47"/>
      <c r="NNF5" s="47"/>
      <c r="NNG5" s="47"/>
      <c r="NNH5" s="47"/>
      <c r="NNI5" s="47"/>
      <c r="NNJ5" s="47"/>
      <c r="NNK5" s="47"/>
      <c r="NNL5" s="47"/>
      <c r="NNM5" s="47"/>
      <c r="NNN5" s="47"/>
      <c r="NNO5" s="47"/>
      <c r="NNP5" s="47"/>
      <c r="NNQ5" s="47"/>
      <c r="NNR5" s="47"/>
      <c r="NNS5" s="47"/>
      <c r="NNT5" s="47"/>
      <c r="NNU5" s="47"/>
      <c r="NNV5" s="47"/>
      <c r="NNW5" s="47"/>
      <c r="NNX5" s="47"/>
      <c r="NNY5" s="47"/>
      <c r="NNZ5" s="47"/>
      <c r="NOA5" s="47"/>
      <c r="NOB5" s="47"/>
      <c r="NOC5" s="47"/>
      <c r="NOD5" s="47"/>
      <c r="NOE5" s="47"/>
      <c r="NOF5" s="47"/>
      <c r="NOG5" s="47"/>
      <c r="NOH5" s="47"/>
      <c r="NOI5" s="47"/>
      <c r="NOJ5" s="47"/>
      <c r="NOK5" s="47"/>
      <c r="NOL5" s="47"/>
      <c r="NOM5" s="47"/>
      <c r="NON5" s="47"/>
      <c r="NOO5" s="47"/>
      <c r="NOP5" s="47"/>
      <c r="NOQ5" s="47"/>
      <c r="NOR5" s="47"/>
      <c r="NOS5" s="47"/>
      <c r="NOT5" s="47"/>
      <c r="NOU5" s="47"/>
      <c r="NOV5" s="47"/>
      <c r="NOW5" s="47"/>
      <c r="NOX5" s="47"/>
      <c r="NOY5" s="47"/>
      <c r="NOZ5" s="47"/>
      <c r="NPA5" s="47"/>
      <c r="NPB5" s="47"/>
      <c r="NPC5" s="47"/>
      <c r="NPD5" s="47"/>
      <c r="NPE5" s="47"/>
      <c r="NPF5" s="47"/>
      <c r="NPG5" s="47"/>
      <c r="NPH5" s="47"/>
      <c r="NPI5" s="47"/>
      <c r="NPJ5" s="47"/>
      <c r="NPK5" s="47"/>
      <c r="NPL5" s="47"/>
      <c r="NPM5" s="47"/>
      <c r="NPN5" s="47"/>
      <c r="NPO5" s="47"/>
      <c r="NPP5" s="47"/>
      <c r="NPQ5" s="47"/>
      <c r="NPR5" s="47"/>
      <c r="NPS5" s="47"/>
      <c r="NPT5" s="47"/>
      <c r="NPU5" s="47"/>
      <c r="NPV5" s="47"/>
      <c r="NPW5" s="47"/>
      <c r="NPX5" s="47"/>
      <c r="NPY5" s="47"/>
      <c r="NPZ5" s="47"/>
      <c r="NQA5" s="47"/>
      <c r="NQB5" s="47"/>
      <c r="NQC5" s="47"/>
      <c r="NQD5" s="47"/>
      <c r="NQE5" s="47"/>
      <c r="NQF5" s="47"/>
      <c r="NQG5" s="47"/>
      <c r="NQH5" s="47"/>
      <c r="NQI5" s="47"/>
      <c r="NQJ5" s="47"/>
      <c r="NQK5" s="47"/>
      <c r="NQL5" s="47"/>
      <c r="NQM5" s="47"/>
      <c r="NQN5" s="47"/>
      <c r="NQO5" s="47"/>
      <c r="NQP5" s="47"/>
      <c r="NQQ5" s="47"/>
      <c r="NQR5" s="47"/>
      <c r="NQS5" s="47"/>
      <c r="NQT5" s="47"/>
      <c r="NQU5" s="47"/>
      <c r="NQV5" s="47"/>
      <c r="NQW5" s="47"/>
      <c r="NQX5" s="47"/>
      <c r="NQY5" s="47"/>
      <c r="NQZ5" s="47"/>
      <c r="NRA5" s="47"/>
      <c r="NRB5" s="47"/>
      <c r="NRC5" s="47"/>
      <c r="NRD5" s="47"/>
      <c r="NRE5" s="47"/>
      <c r="NRF5" s="47"/>
      <c r="NRG5" s="47"/>
      <c r="NRH5" s="47"/>
      <c r="NRI5" s="47"/>
      <c r="NRJ5" s="47"/>
      <c r="NRK5" s="47"/>
      <c r="NRL5" s="47"/>
      <c r="NRM5" s="47"/>
      <c r="NRN5" s="47"/>
      <c r="NRO5" s="47"/>
      <c r="NRP5" s="47"/>
      <c r="NRQ5" s="47"/>
      <c r="NRR5" s="47"/>
      <c r="NRS5" s="47"/>
      <c r="NRT5" s="47"/>
      <c r="NRU5" s="47"/>
      <c r="NRV5" s="47"/>
      <c r="NRW5" s="47"/>
      <c r="NRX5" s="47"/>
      <c r="NRY5" s="47"/>
      <c r="NRZ5" s="47"/>
      <c r="NSA5" s="47"/>
      <c r="NSB5" s="47"/>
      <c r="NSC5" s="47"/>
      <c r="NSD5" s="47"/>
      <c r="NSE5" s="47"/>
      <c r="NSF5" s="47"/>
      <c r="NSG5" s="47"/>
      <c r="NSH5" s="47"/>
      <c r="NSI5" s="47"/>
      <c r="NSJ5" s="47"/>
      <c r="NSK5" s="47"/>
      <c r="NSL5" s="47"/>
      <c r="NSM5" s="47"/>
      <c r="NSN5" s="47"/>
      <c r="NSO5" s="47"/>
      <c r="NSP5" s="47"/>
      <c r="NSQ5" s="47"/>
      <c r="NSR5" s="47"/>
      <c r="NSS5" s="47"/>
      <c r="NST5" s="47"/>
      <c r="NSU5" s="47"/>
      <c r="NSV5" s="47"/>
      <c r="NSW5" s="47"/>
      <c r="NSX5" s="47"/>
      <c r="NSY5" s="47"/>
      <c r="NSZ5" s="47"/>
      <c r="NTA5" s="47"/>
      <c r="NTB5" s="47"/>
      <c r="NTC5" s="47"/>
      <c r="NTD5" s="47"/>
      <c r="NTE5" s="47"/>
      <c r="NTF5" s="47"/>
      <c r="NTG5" s="47"/>
      <c r="NTH5" s="47"/>
      <c r="NTI5" s="47"/>
      <c r="NTJ5" s="47"/>
      <c r="NTK5" s="47"/>
      <c r="NTL5" s="47"/>
      <c r="NTM5" s="47"/>
      <c r="NTN5" s="47"/>
      <c r="NTO5" s="47"/>
      <c r="NTP5" s="47"/>
      <c r="NTQ5" s="47"/>
      <c r="NTR5" s="47"/>
      <c r="NTS5" s="47"/>
      <c r="NTT5" s="47"/>
      <c r="NTU5" s="47"/>
      <c r="NTV5" s="47"/>
      <c r="NTW5" s="47"/>
      <c r="NTX5" s="47"/>
      <c r="NTY5" s="47"/>
      <c r="NTZ5" s="47"/>
      <c r="NUA5" s="47"/>
      <c r="NUB5" s="47"/>
      <c r="NUC5" s="47"/>
      <c r="NUD5" s="47"/>
      <c r="NUE5" s="47"/>
      <c r="NUF5" s="47"/>
      <c r="NUG5" s="47"/>
      <c r="NUH5" s="47"/>
      <c r="NUI5" s="47"/>
      <c r="NUJ5" s="47"/>
      <c r="NUK5" s="47"/>
      <c r="NUL5" s="47"/>
      <c r="NUM5" s="47"/>
      <c r="NUN5" s="47"/>
      <c r="NUO5" s="47"/>
      <c r="NUP5" s="47"/>
      <c r="NUQ5" s="47"/>
      <c r="NUR5" s="47"/>
      <c r="NUS5" s="47"/>
      <c r="NUT5" s="47"/>
      <c r="NUU5" s="47"/>
      <c r="NUV5" s="47"/>
      <c r="NUW5" s="47"/>
      <c r="NUX5" s="47"/>
      <c r="NUY5" s="47"/>
      <c r="NUZ5" s="47"/>
      <c r="NVA5" s="47"/>
      <c r="NVB5" s="47"/>
      <c r="NVC5" s="47"/>
      <c r="NVD5" s="47"/>
      <c r="NVE5" s="47"/>
      <c r="NVF5" s="47"/>
      <c r="NVG5" s="47"/>
      <c r="NVH5" s="47"/>
      <c r="NVI5" s="47"/>
      <c r="NVJ5" s="47"/>
      <c r="NVK5" s="47"/>
      <c r="NVL5" s="47"/>
      <c r="NVM5" s="47"/>
      <c r="NVN5" s="47"/>
      <c r="NVO5" s="47"/>
      <c r="NVP5" s="47"/>
      <c r="NVQ5" s="47"/>
      <c r="NVR5" s="47"/>
      <c r="NVS5" s="47"/>
      <c r="NVT5" s="47"/>
      <c r="NVU5" s="47"/>
      <c r="NVV5" s="47"/>
      <c r="NVW5" s="47"/>
      <c r="NVX5" s="47"/>
      <c r="NVY5" s="47"/>
      <c r="NVZ5" s="47"/>
      <c r="NWA5" s="47"/>
      <c r="NWB5" s="47"/>
      <c r="NWC5" s="47"/>
      <c r="NWD5" s="47"/>
      <c r="NWE5" s="47"/>
      <c r="NWF5" s="47"/>
      <c r="NWG5" s="47"/>
      <c r="NWH5" s="47"/>
      <c r="NWI5" s="47"/>
      <c r="NWJ5" s="47"/>
      <c r="NWK5" s="47"/>
      <c r="NWL5" s="47"/>
      <c r="NWM5" s="47"/>
      <c r="NWN5" s="47"/>
      <c r="NWO5" s="47"/>
      <c r="NWP5" s="47"/>
      <c r="NWQ5" s="47"/>
      <c r="NWR5" s="47"/>
      <c r="NWS5" s="47"/>
      <c r="NWT5" s="47"/>
      <c r="NWU5" s="47"/>
      <c r="NWV5" s="47"/>
      <c r="NWW5" s="47"/>
      <c r="NWX5" s="47"/>
      <c r="NWY5" s="47"/>
      <c r="NWZ5" s="47"/>
      <c r="NXA5" s="47"/>
      <c r="NXB5" s="47"/>
      <c r="NXC5" s="47"/>
      <c r="NXD5" s="47"/>
      <c r="NXE5" s="47"/>
      <c r="NXF5" s="47"/>
      <c r="NXG5" s="47"/>
      <c r="NXH5" s="47"/>
      <c r="NXI5" s="47"/>
      <c r="NXJ5" s="47"/>
      <c r="NXK5" s="47"/>
      <c r="NXL5" s="47"/>
      <c r="NXM5" s="47"/>
      <c r="NXN5" s="47"/>
      <c r="NXO5" s="47"/>
      <c r="NXP5" s="47"/>
      <c r="NXQ5" s="47"/>
      <c r="NXR5" s="47"/>
      <c r="NXS5" s="47"/>
      <c r="NXT5" s="47"/>
      <c r="NXU5" s="47"/>
      <c r="NXV5" s="47"/>
      <c r="NXW5" s="47"/>
      <c r="NXX5" s="47"/>
      <c r="NXY5" s="47"/>
      <c r="NXZ5" s="47"/>
      <c r="NYA5" s="47"/>
      <c r="NYB5" s="47"/>
      <c r="NYC5" s="47"/>
      <c r="NYD5" s="47"/>
      <c r="NYE5" s="47"/>
      <c r="NYF5" s="47"/>
      <c r="NYG5" s="47"/>
      <c r="NYH5" s="47"/>
      <c r="NYI5" s="47"/>
      <c r="NYJ5" s="47"/>
      <c r="NYK5" s="47"/>
      <c r="NYL5" s="47"/>
      <c r="NYM5" s="47"/>
      <c r="NYN5" s="47"/>
      <c r="NYO5" s="47"/>
      <c r="NYP5" s="47"/>
      <c r="NYQ5" s="47"/>
      <c r="NYR5" s="47"/>
      <c r="NYS5" s="47"/>
      <c r="NYT5" s="47"/>
      <c r="NYU5" s="47"/>
      <c r="NYV5" s="47"/>
      <c r="NYW5" s="47"/>
      <c r="NYX5" s="47"/>
      <c r="NYY5" s="47"/>
      <c r="NYZ5" s="47"/>
      <c r="NZA5" s="47"/>
      <c r="NZB5" s="47"/>
      <c r="NZC5" s="47"/>
      <c r="NZD5" s="47"/>
      <c r="NZE5" s="47"/>
      <c r="NZF5" s="47"/>
      <c r="NZG5" s="47"/>
      <c r="NZH5" s="47"/>
      <c r="NZI5" s="47"/>
      <c r="NZJ5" s="47"/>
      <c r="NZK5" s="47"/>
      <c r="NZL5" s="47"/>
      <c r="NZM5" s="47"/>
      <c r="NZN5" s="47"/>
      <c r="NZO5" s="47"/>
      <c r="NZP5" s="47"/>
      <c r="NZQ5" s="47"/>
      <c r="NZR5" s="47"/>
      <c r="NZS5" s="47"/>
      <c r="NZT5" s="47"/>
      <c r="NZU5" s="47"/>
      <c r="NZV5" s="47"/>
      <c r="NZW5" s="47"/>
      <c r="NZX5" s="47"/>
      <c r="NZY5" s="47"/>
      <c r="NZZ5" s="47"/>
      <c r="OAA5" s="47"/>
      <c r="OAB5" s="47"/>
      <c r="OAC5" s="47"/>
      <c r="OAD5" s="47"/>
      <c r="OAE5" s="47"/>
      <c r="OAF5" s="47"/>
      <c r="OAG5" s="47"/>
      <c r="OAH5" s="47"/>
      <c r="OAI5" s="47"/>
      <c r="OAJ5" s="47"/>
      <c r="OAK5" s="47"/>
      <c r="OAL5" s="47"/>
      <c r="OAM5" s="47"/>
      <c r="OAN5" s="47"/>
      <c r="OAO5" s="47"/>
      <c r="OAP5" s="47"/>
      <c r="OAQ5" s="47"/>
      <c r="OAR5" s="47"/>
      <c r="OAS5" s="47"/>
      <c r="OAT5" s="47"/>
      <c r="OAU5" s="47"/>
      <c r="OAV5" s="47"/>
      <c r="OAW5" s="47"/>
      <c r="OAX5" s="47"/>
      <c r="OAY5" s="47"/>
      <c r="OAZ5" s="47"/>
      <c r="OBA5" s="47"/>
      <c r="OBB5" s="47"/>
      <c r="OBC5" s="47"/>
      <c r="OBD5" s="47"/>
      <c r="OBE5" s="47"/>
      <c r="OBF5" s="47"/>
      <c r="OBG5" s="47"/>
      <c r="OBH5" s="47"/>
      <c r="OBI5" s="47"/>
      <c r="OBJ5" s="47"/>
      <c r="OBK5" s="47"/>
      <c r="OBL5" s="47"/>
      <c r="OBM5" s="47"/>
      <c r="OBN5" s="47"/>
      <c r="OBO5" s="47"/>
      <c r="OBP5" s="47"/>
      <c r="OBQ5" s="47"/>
      <c r="OBR5" s="47"/>
      <c r="OBS5" s="47"/>
      <c r="OBT5" s="47"/>
      <c r="OBU5" s="47"/>
      <c r="OBV5" s="47"/>
      <c r="OBW5" s="47"/>
      <c r="OBX5" s="47"/>
      <c r="OBY5" s="47"/>
      <c r="OBZ5" s="47"/>
      <c r="OCA5" s="47"/>
      <c r="OCB5" s="47"/>
      <c r="OCC5" s="47"/>
      <c r="OCD5" s="47"/>
      <c r="OCE5" s="47"/>
      <c r="OCF5" s="47"/>
      <c r="OCG5" s="47"/>
      <c r="OCH5" s="47"/>
      <c r="OCI5" s="47"/>
      <c r="OCJ5" s="47"/>
      <c r="OCK5" s="47"/>
      <c r="OCL5" s="47"/>
      <c r="OCM5" s="47"/>
      <c r="OCN5" s="47"/>
      <c r="OCO5" s="47"/>
      <c r="OCP5" s="47"/>
      <c r="OCQ5" s="47"/>
      <c r="OCR5" s="47"/>
      <c r="OCS5" s="47"/>
      <c r="OCT5" s="47"/>
      <c r="OCU5" s="47"/>
      <c r="OCV5" s="47"/>
      <c r="OCW5" s="47"/>
      <c r="OCX5" s="47"/>
      <c r="OCY5" s="47"/>
      <c r="OCZ5" s="47"/>
      <c r="ODA5" s="47"/>
      <c r="ODB5" s="47"/>
      <c r="ODC5" s="47"/>
      <c r="ODD5" s="47"/>
      <c r="ODE5" s="47"/>
      <c r="ODF5" s="47"/>
      <c r="ODG5" s="47"/>
      <c r="ODH5" s="47"/>
      <c r="ODI5" s="47"/>
      <c r="ODJ5" s="47"/>
      <c r="ODK5" s="47"/>
      <c r="ODL5" s="47"/>
      <c r="ODM5" s="47"/>
      <c r="ODN5" s="47"/>
      <c r="ODO5" s="47"/>
      <c r="ODP5" s="47"/>
      <c r="ODQ5" s="47"/>
      <c r="ODR5" s="47"/>
      <c r="ODS5" s="47"/>
      <c r="ODT5" s="47"/>
      <c r="ODU5" s="47"/>
      <c r="ODV5" s="47"/>
      <c r="ODW5" s="47"/>
      <c r="ODX5" s="47"/>
      <c r="ODY5" s="47"/>
      <c r="ODZ5" s="47"/>
      <c r="OEA5" s="47"/>
      <c r="OEB5" s="47"/>
      <c r="OEC5" s="47"/>
      <c r="OED5" s="47"/>
      <c r="OEE5" s="47"/>
      <c r="OEF5" s="47"/>
      <c r="OEG5" s="47"/>
      <c r="OEH5" s="47"/>
      <c r="OEI5" s="47"/>
      <c r="OEJ5" s="47"/>
      <c r="OEK5" s="47"/>
      <c r="OEL5" s="47"/>
      <c r="OEM5" s="47"/>
      <c r="OEN5" s="47"/>
      <c r="OEO5" s="47"/>
      <c r="OEP5" s="47"/>
      <c r="OEQ5" s="47"/>
      <c r="OER5" s="47"/>
      <c r="OES5" s="47"/>
      <c r="OET5" s="47"/>
      <c r="OEU5" s="47"/>
      <c r="OEV5" s="47"/>
      <c r="OEW5" s="47"/>
      <c r="OEX5" s="47"/>
      <c r="OEY5" s="47"/>
      <c r="OEZ5" s="47"/>
      <c r="OFA5" s="47"/>
      <c r="OFB5" s="47"/>
      <c r="OFC5" s="47"/>
      <c r="OFD5" s="47"/>
      <c r="OFE5" s="47"/>
      <c r="OFF5" s="47"/>
      <c r="OFG5" s="47"/>
      <c r="OFH5" s="47"/>
      <c r="OFI5" s="47"/>
      <c r="OFJ5" s="47"/>
      <c r="OFK5" s="47"/>
      <c r="OFL5" s="47"/>
      <c r="OFM5" s="47"/>
      <c r="OFN5" s="47"/>
      <c r="OFO5" s="47"/>
      <c r="OFP5" s="47"/>
      <c r="OFQ5" s="47"/>
      <c r="OFR5" s="47"/>
      <c r="OFS5" s="47"/>
      <c r="OFT5" s="47"/>
      <c r="OFU5" s="47"/>
      <c r="OFV5" s="47"/>
      <c r="OFW5" s="47"/>
      <c r="OFX5" s="47"/>
      <c r="OFY5" s="47"/>
      <c r="OFZ5" s="47"/>
      <c r="OGA5" s="47"/>
      <c r="OGB5" s="47"/>
      <c r="OGC5" s="47"/>
      <c r="OGD5" s="47"/>
      <c r="OGE5" s="47"/>
      <c r="OGF5" s="47"/>
      <c r="OGG5" s="47"/>
      <c r="OGH5" s="47"/>
      <c r="OGI5" s="47"/>
      <c r="OGJ5" s="47"/>
      <c r="OGK5" s="47"/>
      <c r="OGL5" s="47"/>
      <c r="OGM5" s="47"/>
      <c r="OGN5" s="47"/>
      <c r="OGO5" s="47"/>
      <c r="OGP5" s="47"/>
      <c r="OGQ5" s="47"/>
      <c r="OGR5" s="47"/>
      <c r="OGS5" s="47"/>
      <c r="OGT5" s="47"/>
      <c r="OGU5" s="47"/>
      <c r="OGV5" s="47"/>
      <c r="OGW5" s="47"/>
      <c r="OGX5" s="47"/>
      <c r="OGY5" s="47"/>
      <c r="OGZ5" s="47"/>
      <c r="OHA5" s="47"/>
      <c r="OHB5" s="47"/>
      <c r="OHC5" s="47"/>
      <c r="OHD5" s="47"/>
      <c r="OHE5" s="47"/>
      <c r="OHF5" s="47"/>
      <c r="OHG5" s="47"/>
      <c r="OHH5" s="47"/>
      <c r="OHI5" s="47"/>
      <c r="OHJ5" s="47"/>
      <c r="OHK5" s="47"/>
      <c r="OHL5" s="47"/>
      <c r="OHM5" s="47"/>
      <c r="OHN5" s="47"/>
      <c r="OHO5" s="47"/>
      <c r="OHP5" s="47"/>
      <c r="OHQ5" s="47"/>
      <c r="OHR5" s="47"/>
      <c r="OHS5" s="47"/>
      <c r="OHT5" s="47"/>
      <c r="OHU5" s="47"/>
      <c r="OHV5" s="47"/>
      <c r="OHW5" s="47"/>
      <c r="OHX5" s="47"/>
      <c r="OHY5" s="47"/>
      <c r="OHZ5" s="47"/>
      <c r="OIA5" s="47"/>
      <c r="OIB5" s="47"/>
      <c r="OIC5" s="47"/>
      <c r="OID5" s="47"/>
      <c r="OIE5" s="47"/>
      <c r="OIF5" s="47"/>
      <c r="OIG5" s="47"/>
      <c r="OIH5" s="47"/>
      <c r="OII5" s="47"/>
      <c r="OIJ5" s="47"/>
      <c r="OIK5" s="47"/>
      <c r="OIL5" s="47"/>
      <c r="OIM5" s="47"/>
      <c r="OIN5" s="47"/>
      <c r="OIO5" s="47"/>
      <c r="OIP5" s="47"/>
      <c r="OIQ5" s="47"/>
      <c r="OIR5" s="47"/>
      <c r="OIS5" s="47"/>
      <c r="OIT5" s="47"/>
      <c r="OIU5" s="47"/>
      <c r="OIV5" s="47"/>
      <c r="OIW5" s="47"/>
      <c r="OIX5" s="47"/>
      <c r="OIY5" s="47"/>
      <c r="OIZ5" s="47"/>
      <c r="OJA5" s="47"/>
      <c r="OJB5" s="47"/>
      <c r="OJC5" s="47"/>
      <c r="OJD5" s="47"/>
      <c r="OJE5" s="47"/>
      <c r="OJF5" s="47"/>
      <c r="OJG5" s="47"/>
      <c r="OJH5" s="47"/>
      <c r="OJI5" s="47"/>
      <c r="OJJ5" s="47"/>
      <c r="OJK5" s="47"/>
      <c r="OJL5" s="47"/>
      <c r="OJM5" s="47"/>
      <c r="OJN5" s="47"/>
      <c r="OJO5" s="47"/>
      <c r="OJP5" s="47"/>
      <c r="OJQ5" s="47"/>
      <c r="OJR5" s="47"/>
      <c r="OJS5" s="47"/>
      <c r="OJT5" s="47"/>
      <c r="OJU5" s="47"/>
      <c r="OJV5" s="47"/>
      <c r="OJW5" s="47"/>
      <c r="OJX5" s="47"/>
      <c r="OJY5" s="47"/>
      <c r="OJZ5" s="47"/>
      <c r="OKA5" s="47"/>
      <c r="OKB5" s="47"/>
      <c r="OKC5" s="47"/>
      <c r="OKD5" s="47"/>
      <c r="OKE5" s="47"/>
      <c r="OKF5" s="47"/>
      <c r="OKG5" s="47"/>
      <c r="OKH5" s="47"/>
      <c r="OKI5" s="47"/>
      <c r="OKJ5" s="47"/>
      <c r="OKK5" s="47"/>
      <c r="OKL5" s="47"/>
      <c r="OKM5" s="47"/>
      <c r="OKN5" s="47"/>
      <c r="OKO5" s="47"/>
      <c r="OKP5" s="47"/>
      <c r="OKQ5" s="47"/>
      <c r="OKR5" s="47"/>
      <c r="OKS5" s="47"/>
      <c r="OKT5" s="47"/>
      <c r="OKU5" s="47"/>
      <c r="OKV5" s="47"/>
      <c r="OKW5" s="47"/>
      <c r="OKX5" s="47"/>
      <c r="OKY5" s="47"/>
      <c r="OKZ5" s="47"/>
      <c r="OLA5" s="47"/>
      <c r="OLB5" s="47"/>
      <c r="OLC5" s="47"/>
      <c r="OLD5" s="47"/>
      <c r="OLE5" s="47"/>
      <c r="OLF5" s="47"/>
      <c r="OLG5" s="47"/>
      <c r="OLH5" s="47"/>
      <c r="OLI5" s="47"/>
      <c r="OLJ5" s="47"/>
      <c r="OLK5" s="47"/>
      <c r="OLL5" s="47"/>
      <c r="OLM5" s="47"/>
      <c r="OLN5" s="47"/>
      <c r="OLO5" s="47"/>
      <c r="OLP5" s="47"/>
      <c r="OLQ5" s="47"/>
      <c r="OLR5" s="47"/>
      <c r="OLS5" s="47"/>
      <c r="OLT5" s="47"/>
      <c r="OLU5" s="47"/>
      <c r="OLV5" s="47"/>
      <c r="OLW5" s="47"/>
      <c r="OLX5" s="47"/>
      <c r="OLY5" s="47"/>
      <c r="OLZ5" s="47"/>
      <c r="OMA5" s="47"/>
      <c r="OMB5" s="47"/>
      <c r="OMC5" s="47"/>
      <c r="OMD5" s="47"/>
      <c r="OME5" s="47"/>
      <c r="OMF5" s="47"/>
      <c r="OMG5" s="47"/>
      <c r="OMH5" s="47"/>
      <c r="OMI5" s="47"/>
      <c r="OMJ5" s="47"/>
      <c r="OMK5" s="47"/>
      <c r="OML5" s="47"/>
      <c r="OMM5" s="47"/>
      <c r="OMN5" s="47"/>
      <c r="OMO5" s="47"/>
      <c r="OMP5" s="47"/>
      <c r="OMQ5" s="47"/>
      <c r="OMR5" s="47"/>
      <c r="OMS5" s="47"/>
      <c r="OMT5" s="47"/>
      <c r="OMU5" s="47"/>
      <c r="OMV5" s="47"/>
      <c r="OMW5" s="47"/>
      <c r="OMX5" s="47"/>
      <c r="OMY5" s="47"/>
      <c r="OMZ5" s="47"/>
      <c r="ONA5" s="47"/>
      <c r="ONB5" s="47"/>
      <c r="ONC5" s="47"/>
      <c r="OND5" s="47"/>
      <c r="ONE5" s="47"/>
      <c r="ONF5" s="47"/>
      <c r="ONG5" s="47"/>
      <c r="ONH5" s="47"/>
      <c r="ONI5" s="47"/>
      <c r="ONJ5" s="47"/>
      <c r="ONK5" s="47"/>
      <c r="ONL5" s="47"/>
      <c r="ONM5" s="47"/>
      <c r="ONN5" s="47"/>
      <c r="ONO5" s="47"/>
      <c r="ONP5" s="47"/>
      <c r="ONQ5" s="47"/>
      <c r="ONR5" s="47"/>
      <c r="ONS5" s="47"/>
      <c r="ONT5" s="47"/>
      <c r="ONU5" s="47"/>
      <c r="ONV5" s="47"/>
      <c r="ONW5" s="47"/>
      <c r="ONX5" s="47"/>
      <c r="ONY5" s="47"/>
      <c r="ONZ5" s="47"/>
      <c r="OOA5" s="47"/>
      <c r="OOB5" s="47"/>
      <c r="OOC5" s="47"/>
      <c r="OOD5" s="47"/>
      <c r="OOE5" s="47"/>
      <c r="OOF5" s="47"/>
      <c r="OOG5" s="47"/>
      <c r="OOH5" s="47"/>
      <c r="OOI5" s="47"/>
      <c r="OOJ5" s="47"/>
      <c r="OOK5" s="47"/>
      <c r="OOL5" s="47"/>
      <c r="OOM5" s="47"/>
      <c r="OON5" s="47"/>
      <c r="OOO5" s="47"/>
      <c r="OOP5" s="47"/>
      <c r="OOQ5" s="47"/>
      <c r="OOR5" s="47"/>
      <c r="OOS5" s="47"/>
      <c r="OOT5" s="47"/>
      <c r="OOU5" s="47"/>
      <c r="OOV5" s="47"/>
      <c r="OOW5" s="47"/>
      <c r="OOX5" s="47"/>
      <c r="OOY5" s="47"/>
      <c r="OOZ5" s="47"/>
      <c r="OPA5" s="47"/>
      <c r="OPB5" s="47"/>
      <c r="OPC5" s="47"/>
      <c r="OPD5" s="47"/>
      <c r="OPE5" s="47"/>
      <c r="OPF5" s="47"/>
      <c r="OPG5" s="47"/>
      <c r="OPH5" s="47"/>
      <c r="OPI5" s="47"/>
      <c r="OPJ5" s="47"/>
      <c r="OPK5" s="47"/>
      <c r="OPL5" s="47"/>
      <c r="OPM5" s="47"/>
      <c r="OPN5" s="47"/>
      <c r="OPO5" s="47"/>
      <c r="OPP5" s="47"/>
      <c r="OPQ5" s="47"/>
      <c r="OPR5" s="47"/>
      <c r="OPS5" s="47"/>
      <c r="OPT5" s="47"/>
      <c r="OPU5" s="47"/>
      <c r="OPV5" s="47"/>
      <c r="OPW5" s="47"/>
      <c r="OPX5" s="47"/>
      <c r="OPY5" s="47"/>
      <c r="OPZ5" s="47"/>
      <c r="OQA5" s="47"/>
      <c r="OQB5" s="47"/>
      <c r="OQC5" s="47"/>
      <c r="OQD5" s="47"/>
      <c r="OQE5" s="47"/>
      <c r="OQF5" s="47"/>
      <c r="OQG5" s="47"/>
      <c r="OQH5" s="47"/>
      <c r="OQI5" s="47"/>
      <c r="OQJ5" s="47"/>
      <c r="OQK5" s="47"/>
      <c r="OQL5" s="47"/>
      <c r="OQM5" s="47"/>
      <c r="OQN5" s="47"/>
      <c r="OQO5" s="47"/>
      <c r="OQP5" s="47"/>
      <c r="OQQ5" s="47"/>
      <c r="OQR5" s="47"/>
      <c r="OQS5" s="47"/>
      <c r="OQT5" s="47"/>
      <c r="OQU5" s="47"/>
      <c r="OQV5" s="47"/>
      <c r="OQW5" s="47"/>
      <c r="OQX5" s="47"/>
      <c r="OQY5" s="47"/>
      <c r="OQZ5" s="47"/>
      <c r="ORA5" s="47"/>
      <c r="ORB5" s="47"/>
      <c r="ORC5" s="47"/>
      <c r="ORD5" s="47"/>
      <c r="ORE5" s="47"/>
      <c r="ORF5" s="47"/>
      <c r="ORG5" s="47"/>
      <c r="ORH5" s="47"/>
      <c r="ORI5" s="47"/>
      <c r="ORJ5" s="47"/>
      <c r="ORK5" s="47"/>
      <c r="ORL5" s="47"/>
      <c r="ORM5" s="47"/>
      <c r="ORN5" s="47"/>
      <c r="ORO5" s="47"/>
      <c r="ORP5" s="47"/>
      <c r="ORQ5" s="47"/>
      <c r="ORR5" s="47"/>
      <c r="ORS5" s="47"/>
      <c r="ORT5" s="47"/>
      <c r="ORU5" s="47"/>
      <c r="ORV5" s="47"/>
      <c r="ORW5" s="47"/>
      <c r="ORX5" s="47"/>
      <c r="ORY5" s="47"/>
      <c r="ORZ5" s="47"/>
      <c r="OSA5" s="47"/>
      <c r="OSB5" s="47"/>
      <c r="OSC5" s="47"/>
      <c r="OSD5" s="47"/>
      <c r="OSE5" s="47"/>
      <c r="OSF5" s="47"/>
      <c r="OSG5" s="47"/>
      <c r="OSH5" s="47"/>
      <c r="OSI5" s="47"/>
      <c r="OSJ5" s="47"/>
      <c r="OSK5" s="47"/>
      <c r="OSL5" s="47"/>
      <c r="OSM5" s="47"/>
      <c r="OSN5" s="47"/>
      <c r="OSO5" s="47"/>
      <c r="OSP5" s="47"/>
      <c r="OSQ5" s="47"/>
      <c r="OSR5" s="47"/>
      <c r="OSS5" s="47"/>
      <c r="OST5" s="47"/>
      <c r="OSU5" s="47"/>
      <c r="OSV5" s="47"/>
      <c r="OSW5" s="47"/>
      <c r="OSX5" s="47"/>
      <c r="OSY5" s="47"/>
      <c r="OSZ5" s="47"/>
      <c r="OTA5" s="47"/>
      <c r="OTB5" s="47"/>
      <c r="OTC5" s="47"/>
      <c r="OTD5" s="47"/>
      <c r="OTE5" s="47"/>
      <c r="OTF5" s="47"/>
      <c r="OTG5" s="47"/>
      <c r="OTH5" s="47"/>
      <c r="OTI5" s="47"/>
      <c r="OTJ5" s="47"/>
      <c r="OTK5" s="47"/>
      <c r="OTL5" s="47"/>
      <c r="OTM5" s="47"/>
      <c r="OTN5" s="47"/>
      <c r="OTO5" s="47"/>
      <c r="OTP5" s="47"/>
      <c r="OTQ5" s="47"/>
      <c r="OTR5" s="47"/>
      <c r="OTS5" s="47"/>
      <c r="OTT5" s="47"/>
      <c r="OTU5" s="47"/>
      <c r="OTV5" s="47"/>
      <c r="OTW5" s="47"/>
      <c r="OTX5" s="47"/>
      <c r="OTY5" s="47"/>
      <c r="OTZ5" s="47"/>
      <c r="OUA5" s="47"/>
      <c r="OUB5" s="47"/>
      <c r="OUC5" s="47"/>
      <c r="OUD5" s="47"/>
      <c r="OUE5" s="47"/>
      <c r="OUF5" s="47"/>
      <c r="OUG5" s="47"/>
      <c r="OUH5" s="47"/>
      <c r="OUI5" s="47"/>
      <c r="OUJ5" s="47"/>
      <c r="OUK5" s="47"/>
      <c r="OUL5" s="47"/>
      <c r="OUM5" s="47"/>
      <c r="OUN5" s="47"/>
      <c r="OUO5" s="47"/>
      <c r="OUP5" s="47"/>
      <c r="OUQ5" s="47"/>
      <c r="OUR5" s="47"/>
      <c r="OUS5" s="47"/>
      <c r="OUT5" s="47"/>
      <c r="OUU5" s="47"/>
      <c r="OUV5" s="47"/>
      <c r="OUW5" s="47"/>
      <c r="OUX5" s="47"/>
      <c r="OUY5" s="47"/>
      <c r="OUZ5" s="47"/>
      <c r="OVA5" s="47"/>
      <c r="OVB5" s="47"/>
      <c r="OVC5" s="47"/>
      <c r="OVD5" s="47"/>
      <c r="OVE5" s="47"/>
      <c r="OVF5" s="47"/>
      <c r="OVG5" s="47"/>
      <c r="OVH5" s="47"/>
      <c r="OVI5" s="47"/>
      <c r="OVJ5" s="47"/>
      <c r="OVK5" s="47"/>
      <c r="OVL5" s="47"/>
      <c r="OVM5" s="47"/>
      <c r="OVN5" s="47"/>
      <c r="OVO5" s="47"/>
      <c r="OVP5" s="47"/>
      <c r="OVQ5" s="47"/>
      <c r="OVR5" s="47"/>
      <c r="OVS5" s="47"/>
      <c r="OVT5" s="47"/>
      <c r="OVU5" s="47"/>
      <c r="OVV5" s="47"/>
      <c r="OVW5" s="47"/>
      <c r="OVX5" s="47"/>
      <c r="OVY5" s="47"/>
      <c r="OVZ5" s="47"/>
      <c r="OWA5" s="47"/>
      <c r="OWB5" s="47"/>
      <c r="OWC5" s="47"/>
      <c r="OWD5" s="47"/>
      <c r="OWE5" s="47"/>
      <c r="OWF5" s="47"/>
      <c r="OWG5" s="47"/>
      <c r="OWH5" s="47"/>
      <c r="OWI5" s="47"/>
      <c r="OWJ5" s="47"/>
      <c r="OWK5" s="47"/>
      <c r="OWL5" s="47"/>
      <c r="OWM5" s="47"/>
      <c r="OWN5" s="47"/>
      <c r="OWO5" s="47"/>
      <c r="OWP5" s="47"/>
      <c r="OWQ5" s="47"/>
      <c r="OWR5" s="47"/>
      <c r="OWS5" s="47"/>
      <c r="OWT5" s="47"/>
      <c r="OWU5" s="47"/>
      <c r="OWV5" s="47"/>
      <c r="OWW5" s="47"/>
      <c r="OWX5" s="47"/>
      <c r="OWY5" s="47"/>
      <c r="OWZ5" s="47"/>
      <c r="OXA5" s="47"/>
      <c r="OXB5" s="47"/>
      <c r="OXC5" s="47"/>
      <c r="OXD5" s="47"/>
      <c r="OXE5" s="47"/>
      <c r="OXF5" s="47"/>
      <c r="OXG5" s="47"/>
      <c r="OXH5" s="47"/>
      <c r="OXI5" s="47"/>
      <c r="OXJ5" s="47"/>
      <c r="OXK5" s="47"/>
      <c r="OXL5" s="47"/>
      <c r="OXM5" s="47"/>
      <c r="OXN5" s="47"/>
      <c r="OXO5" s="47"/>
      <c r="OXP5" s="47"/>
      <c r="OXQ5" s="47"/>
      <c r="OXR5" s="47"/>
      <c r="OXS5" s="47"/>
      <c r="OXT5" s="47"/>
      <c r="OXU5" s="47"/>
      <c r="OXV5" s="47"/>
      <c r="OXW5" s="47"/>
      <c r="OXX5" s="47"/>
      <c r="OXY5" s="47"/>
      <c r="OXZ5" s="47"/>
      <c r="OYA5" s="47"/>
      <c r="OYB5" s="47"/>
      <c r="OYC5" s="47"/>
      <c r="OYD5" s="47"/>
      <c r="OYE5" s="47"/>
      <c r="OYF5" s="47"/>
      <c r="OYG5" s="47"/>
      <c r="OYH5" s="47"/>
      <c r="OYI5" s="47"/>
      <c r="OYJ5" s="47"/>
      <c r="OYK5" s="47"/>
      <c r="OYL5" s="47"/>
      <c r="OYM5" s="47"/>
      <c r="OYN5" s="47"/>
      <c r="OYO5" s="47"/>
      <c r="OYP5" s="47"/>
      <c r="OYQ5" s="47"/>
      <c r="OYR5" s="47"/>
      <c r="OYS5" s="47"/>
      <c r="OYT5" s="47"/>
      <c r="OYU5" s="47"/>
      <c r="OYV5" s="47"/>
      <c r="OYW5" s="47"/>
      <c r="OYX5" s="47"/>
      <c r="OYY5" s="47"/>
      <c r="OYZ5" s="47"/>
      <c r="OZA5" s="47"/>
      <c r="OZB5" s="47"/>
      <c r="OZC5" s="47"/>
      <c r="OZD5" s="47"/>
      <c r="OZE5" s="47"/>
      <c r="OZF5" s="47"/>
      <c r="OZG5" s="47"/>
      <c r="OZH5" s="47"/>
      <c r="OZI5" s="47"/>
      <c r="OZJ5" s="47"/>
      <c r="OZK5" s="47"/>
      <c r="OZL5" s="47"/>
      <c r="OZM5" s="47"/>
      <c r="OZN5" s="47"/>
      <c r="OZO5" s="47"/>
      <c r="OZP5" s="47"/>
      <c r="OZQ5" s="47"/>
      <c r="OZR5" s="47"/>
      <c r="OZS5" s="47"/>
      <c r="OZT5" s="47"/>
      <c r="OZU5" s="47"/>
      <c r="OZV5" s="47"/>
      <c r="OZW5" s="47"/>
      <c r="OZX5" s="47"/>
      <c r="OZY5" s="47"/>
      <c r="OZZ5" s="47"/>
      <c r="PAA5" s="47"/>
      <c r="PAB5" s="47"/>
      <c r="PAC5" s="47"/>
      <c r="PAD5" s="47"/>
      <c r="PAE5" s="47"/>
      <c r="PAF5" s="47"/>
      <c r="PAG5" s="47"/>
      <c r="PAH5" s="47"/>
      <c r="PAI5" s="47"/>
      <c r="PAJ5" s="47"/>
      <c r="PAK5" s="47"/>
      <c r="PAL5" s="47"/>
      <c r="PAM5" s="47"/>
      <c r="PAN5" s="47"/>
      <c r="PAO5" s="47"/>
      <c r="PAP5" s="47"/>
      <c r="PAQ5" s="47"/>
      <c r="PAR5" s="47"/>
      <c r="PAS5" s="47"/>
      <c r="PAT5" s="47"/>
      <c r="PAU5" s="47"/>
      <c r="PAV5" s="47"/>
      <c r="PAW5" s="47"/>
      <c r="PAX5" s="47"/>
      <c r="PAY5" s="47"/>
      <c r="PAZ5" s="47"/>
      <c r="PBA5" s="47"/>
      <c r="PBB5" s="47"/>
      <c r="PBC5" s="47"/>
      <c r="PBD5" s="47"/>
      <c r="PBE5" s="47"/>
      <c r="PBF5" s="47"/>
      <c r="PBG5" s="47"/>
      <c r="PBH5" s="47"/>
      <c r="PBI5" s="47"/>
      <c r="PBJ5" s="47"/>
      <c r="PBK5" s="47"/>
      <c r="PBL5" s="47"/>
      <c r="PBM5" s="47"/>
      <c r="PBN5" s="47"/>
      <c r="PBO5" s="47"/>
      <c r="PBP5" s="47"/>
      <c r="PBQ5" s="47"/>
      <c r="PBR5" s="47"/>
      <c r="PBS5" s="47"/>
      <c r="PBT5" s="47"/>
      <c r="PBU5" s="47"/>
      <c r="PBV5" s="47"/>
      <c r="PBW5" s="47"/>
      <c r="PBX5" s="47"/>
      <c r="PBY5" s="47"/>
      <c r="PBZ5" s="47"/>
      <c r="PCA5" s="47"/>
      <c r="PCB5" s="47"/>
      <c r="PCC5" s="47"/>
      <c r="PCD5" s="47"/>
      <c r="PCE5" s="47"/>
      <c r="PCF5" s="47"/>
      <c r="PCG5" s="47"/>
      <c r="PCH5" s="47"/>
      <c r="PCI5" s="47"/>
      <c r="PCJ5" s="47"/>
      <c r="PCK5" s="47"/>
      <c r="PCL5" s="47"/>
      <c r="PCM5" s="47"/>
      <c r="PCN5" s="47"/>
      <c r="PCO5" s="47"/>
      <c r="PCP5" s="47"/>
      <c r="PCQ5" s="47"/>
      <c r="PCR5" s="47"/>
      <c r="PCS5" s="47"/>
      <c r="PCT5" s="47"/>
      <c r="PCU5" s="47"/>
      <c r="PCV5" s="47"/>
      <c r="PCW5" s="47"/>
      <c r="PCX5" s="47"/>
      <c r="PCY5" s="47"/>
      <c r="PCZ5" s="47"/>
      <c r="PDA5" s="47"/>
      <c r="PDB5" s="47"/>
      <c r="PDC5" s="47"/>
      <c r="PDD5" s="47"/>
      <c r="PDE5" s="47"/>
      <c r="PDF5" s="47"/>
      <c r="PDG5" s="47"/>
      <c r="PDH5" s="47"/>
      <c r="PDI5" s="47"/>
      <c r="PDJ5" s="47"/>
      <c r="PDK5" s="47"/>
      <c r="PDL5" s="47"/>
      <c r="PDM5" s="47"/>
      <c r="PDN5" s="47"/>
      <c r="PDO5" s="47"/>
      <c r="PDP5" s="47"/>
      <c r="PDQ5" s="47"/>
      <c r="PDR5" s="47"/>
      <c r="PDS5" s="47"/>
      <c r="PDT5" s="47"/>
      <c r="PDU5" s="47"/>
      <c r="PDV5" s="47"/>
      <c r="PDW5" s="47"/>
      <c r="PDX5" s="47"/>
      <c r="PDY5" s="47"/>
      <c r="PDZ5" s="47"/>
      <c r="PEA5" s="47"/>
      <c r="PEB5" s="47"/>
      <c r="PEC5" s="47"/>
      <c r="PED5" s="47"/>
      <c r="PEE5" s="47"/>
      <c r="PEF5" s="47"/>
      <c r="PEG5" s="47"/>
      <c r="PEH5" s="47"/>
      <c r="PEI5" s="47"/>
      <c r="PEJ5" s="47"/>
      <c r="PEK5" s="47"/>
      <c r="PEL5" s="47"/>
      <c r="PEM5" s="47"/>
      <c r="PEN5" s="47"/>
      <c r="PEO5" s="47"/>
      <c r="PEP5" s="47"/>
      <c r="PEQ5" s="47"/>
      <c r="PER5" s="47"/>
      <c r="PES5" s="47"/>
      <c r="PET5" s="47"/>
      <c r="PEU5" s="47"/>
      <c r="PEV5" s="47"/>
      <c r="PEW5" s="47"/>
      <c r="PEX5" s="47"/>
      <c r="PEY5" s="47"/>
      <c r="PEZ5" s="47"/>
      <c r="PFA5" s="47"/>
      <c r="PFB5" s="47"/>
      <c r="PFC5" s="47"/>
      <c r="PFD5" s="47"/>
      <c r="PFE5" s="47"/>
      <c r="PFF5" s="47"/>
      <c r="PFG5" s="47"/>
      <c r="PFH5" s="47"/>
      <c r="PFI5" s="47"/>
      <c r="PFJ5" s="47"/>
      <c r="PFK5" s="47"/>
      <c r="PFL5" s="47"/>
      <c r="PFM5" s="47"/>
      <c r="PFN5" s="47"/>
      <c r="PFO5" s="47"/>
      <c r="PFP5" s="47"/>
      <c r="PFQ5" s="47"/>
      <c r="PFR5" s="47"/>
      <c r="PFS5" s="47"/>
      <c r="PFT5" s="47"/>
      <c r="PFU5" s="47"/>
      <c r="PFV5" s="47"/>
      <c r="PFW5" s="47"/>
      <c r="PFX5" s="47"/>
      <c r="PFY5" s="47"/>
      <c r="PFZ5" s="47"/>
      <c r="PGA5" s="47"/>
      <c r="PGB5" s="47"/>
      <c r="PGC5" s="47"/>
      <c r="PGD5" s="47"/>
      <c r="PGE5" s="47"/>
      <c r="PGF5" s="47"/>
      <c r="PGG5" s="47"/>
      <c r="PGH5" s="47"/>
      <c r="PGI5" s="47"/>
      <c r="PGJ5" s="47"/>
      <c r="PGK5" s="47"/>
      <c r="PGL5" s="47"/>
      <c r="PGM5" s="47"/>
      <c r="PGN5" s="47"/>
      <c r="PGO5" s="47"/>
      <c r="PGP5" s="47"/>
      <c r="PGQ5" s="47"/>
      <c r="PGR5" s="47"/>
      <c r="PGS5" s="47"/>
      <c r="PGT5" s="47"/>
      <c r="PGU5" s="47"/>
      <c r="PGV5" s="47"/>
      <c r="PGW5" s="47"/>
      <c r="PGX5" s="47"/>
      <c r="PGY5" s="47"/>
      <c r="PGZ5" s="47"/>
      <c r="PHA5" s="47"/>
      <c r="PHB5" s="47"/>
      <c r="PHC5" s="47"/>
      <c r="PHD5" s="47"/>
      <c r="PHE5" s="47"/>
      <c r="PHF5" s="47"/>
      <c r="PHG5" s="47"/>
      <c r="PHH5" s="47"/>
      <c r="PHI5" s="47"/>
      <c r="PHJ5" s="47"/>
      <c r="PHK5" s="47"/>
      <c r="PHL5" s="47"/>
      <c r="PHM5" s="47"/>
      <c r="PHN5" s="47"/>
      <c r="PHO5" s="47"/>
      <c r="PHP5" s="47"/>
      <c r="PHQ5" s="47"/>
      <c r="PHR5" s="47"/>
      <c r="PHS5" s="47"/>
      <c r="PHT5" s="47"/>
      <c r="PHU5" s="47"/>
      <c r="PHV5" s="47"/>
      <c r="PHW5" s="47"/>
      <c r="PHX5" s="47"/>
      <c r="PHY5" s="47"/>
      <c r="PHZ5" s="47"/>
      <c r="PIA5" s="47"/>
      <c r="PIB5" s="47"/>
      <c r="PIC5" s="47"/>
      <c r="PID5" s="47"/>
      <c r="PIE5" s="47"/>
      <c r="PIF5" s="47"/>
      <c r="PIG5" s="47"/>
      <c r="PIH5" s="47"/>
      <c r="PII5" s="47"/>
      <c r="PIJ5" s="47"/>
      <c r="PIK5" s="47"/>
      <c r="PIL5" s="47"/>
      <c r="PIM5" s="47"/>
      <c r="PIN5" s="47"/>
      <c r="PIO5" s="47"/>
      <c r="PIP5" s="47"/>
      <c r="PIQ5" s="47"/>
      <c r="PIR5" s="47"/>
      <c r="PIS5" s="47"/>
      <c r="PIT5" s="47"/>
      <c r="PIU5" s="47"/>
      <c r="PIV5" s="47"/>
      <c r="PIW5" s="47"/>
      <c r="PIX5" s="47"/>
      <c r="PIY5" s="47"/>
      <c r="PIZ5" s="47"/>
      <c r="PJA5" s="47"/>
      <c r="PJB5" s="47"/>
      <c r="PJC5" s="47"/>
      <c r="PJD5" s="47"/>
      <c r="PJE5" s="47"/>
      <c r="PJF5" s="47"/>
      <c r="PJG5" s="47"/>
      <c r="PJH5" s="47"/>
      <c r="PJI5" s="47"/>
      <c r="PJJ5" s="47"/>
      <c r="PJK5" s="47"/>
      <c r="PJL5" s="47"/>
      <c r="PJM5" s="47"/>
      <c r="PJN5" s="47"/>
      <c r="PJO5" s="47"/>
      <c r="PJP5" s="47"/>
      <c r="PJQ5" s="47"/>
      <c r="PJR5" s="47"/>
      <c r="PJS5" s="47"/>
      <c r="PJT5" s="47"/>
      <c r="PJU5" s="47"/>
      <c r="PJV5" s="47"/>
      <c r="PJW5" s="47"/>
      <c r="PJX5" s="47"/>
      <c r="PJY5" s="47"/>
      <c r="PJZ5" s="47"/>
      <c r="PKA5" s="47"/>
      <c r="PKB5" s="47"/>
      <c r="PKC5" s="47"/>
      <c r="PKD5" s="47"/>
      <c r="PKE5" s="47"/>
      <c r="PKF5" s="47"/>
      <c r="PKG5" s="47"/>
      <c r="PKH5" s="47"/>
      <c r="PKI5" s="47"/>
      <c r="PKJ5" s="47"/>
      <c r="PKK5" s="47"/>
      <c r="PKL5" s="47"/>
      <c r="PKM5" s="47"/>
      <c r="PKN5" s="47"/>
      <c r="PKO5" s="47"/>
      <c r="PKP5" s="47"/>
      <c r="PKQ5" s="47"/>
      <c r="PKR5" s="47"/>
      <c r="PKS5" s="47"/>
      <c r="PKT5" s="47"/>
      <c r="PKU5" s="47"/>
      <c r="PKV5" s="47"/>
      <c r="PKW5" s="47"/>
      <c r="PKX5" s="47"/>
      <c r="PKY5" s="47"/>
      <c r="PKZ5" s="47"/>
      <c r="PLA5" s="47"/>
      <c r="PLB5" s="47"/>
      <c r="PLC5" s="47"/>
      <c r="PLD5" s="47"/>
      <c r="PLE5" s="47"/>
      <c r="PLF5" s="47"/>
      <c r="PLG5" s="47"/>
      <c r="PLH5" s="47"/>
      <c r="PLI5" s="47"/>
      <c r="PLJ5" s="47"/>
      <c r="PLK5" s="47"/>
      <c r="PLL5" s="47"/>
      <c r="PLM5" s="47"/>
      <c r="PLN5" s="47"/>
      <c r="PLO5" s="47"/>
      <c r="PLP5" s="47"/>
      <c r="PLQ5" s="47"/>
      <c r="PLR5" s="47"/>
      <c r="PLS5" s="47"/>
      <c r="PLT5" s="47"/>
      <c r="PLU5" s="47"/>
      <c r="PLV5" s="47"/>
      <c r="PLW5" s="47"/>
      <c r="PLX5" s="47"/>
      <c r="PLY5" s="47"/>
      <c r="PLZ5" s="47"/>
      <c r="PMA5" s="47"/>
      <c r="PMB5" s="47"/>
      <c r="PMC5" s="47"/>
      <c r="PMD5" s="47"/>
      <c r="PME5" s="47"/>
      <c r="PMF5" s="47"/>
      <c r="PMG5" s="47"/>
      <c r="PMH5" s="47"/>
      <c r="PMI5" s="47"/>
      <c r="PMJ5" s="47"/>
      <c r="PMK5" s="47"/>
      <c r="PML5" s="47"/>
      <c r="PMM5" s="47"/>
      <c r="PMN5" s="47"/>
      <c r="PMO5" s="47"/>
      <c r="PMP5" s="47"/>
      <c r="PMQ5" s="47"/>
      <c r="PMR5" s="47"/>
      <c r="PMS5" s="47"/>
      <c r="PMT5" s="47"/>
      <c r="PMU5" s="47"/>
      <c r="PMV5" s="47"/>
      <c r="PMW5" s="47"/>
      <c r="PMX5" s="47"/>
      <c r="PMY5" s="47"/>
      <c r="PMZ5" s="47"/>
      <c r="PNA5" s="47"/>
      <c r="PNB5" s="47"/>
      <c r="PNC5" s="47"/>
      <c r="PND5" s="47"/>
      <c r="PNE5" s="47"/>
      <c r="PNF5" s="47"/>
      <c r="PNG5" s="47"/>
      <c r="PNH5" s="47"/>
      <c r="PNI5" s="47"/>
      <c r="PNJ5" s="47"/>
      <c r="PNK5" s="47"/>
      <c r="PNL5" s="47"/>
      <c r="PNM5" s="47"/>
      <c r="PNN5" s="47"/>
      <c r="PNO5" s="47"/>
      <c r="PNP5" s="47"/>
      <c r="PNQ5" s="47"/>
      <c r="PNR5" s="47"/>
      <c r="PNS5" s="47"/>
      <c r="PNT5" s="47"/>
      <c r="PNU5" s="47"/>
      <c r="PNV5" s="47"/>
      <c r="PNW5" s="47"/>
      <c r="PNX5" s="47"/>
      <c r="PNY5" s="47"/>
      <c r="PNZ5" s="47"/>
      <c r="POA5" s="47"/>
      <c r="POB5" s="47"/>
      <c r="POC5" s="47"/>
      <c r="POD5" s="47"/>
      <c r="POE5" s="47"/>
      <c r="POF5" s="47"/>
      <c r="POG5" s="47"/>
      <c r="POH5" s="47"/>
      <c r="POI5" s="47"/>
      <c r="POJ5" s="47"/>
      <c r="POK5" s="47"/>
      <c r="POL5" s="47"/>
      <c r="POM5" s="47"/>
      <c r="PON5" s="47"/>
      <c r="POO5" s="47"/>
      <c r="POP5" s="47"/>
      <c r="POQ5" s="47"/>
      <c r="POR5" s="47"/>
      <c r="POS5" s="47"/>
      <c r="POT5" s="47"/>
      <c r="POU5" s="47"/>
      <c r="POV5" s="47"/>
      <c r="POW5" s="47"/>
      <c r="POX5" s="47"/>
      <c r="POY5" s="47"/>
      <c r="POZ5" s="47"/>
      <c r="PPA5" s="47"/>
      <c r="PPB5" s="47"/>
      <c r="PPC5" s="47"/>
      <c r="PPD5" s="47"/>
      <c r="PPE5" s="47"/>
      <c r="PPF5" s="47"/>
      <c r="PPG5" s="47"/>
      <c r="PPH5" s="47"/>
      <c r="PPI5" s="47"/>
      <c r="PPJ5" s="47"/>
      <c r="PPK5" s="47"/>
      <c r="PPL5" s="47"/>
      <c r="PPM5" s="47"/>
      <c r="PPN5" s="47"/>
      <c r="PPO5" s="47"/>
      <c r="PPP5" s="47"/>
      <c r="PPQ5" s="47"/>
      <c r="PPR5" s="47"/>
      <c r="PPS5" s="47"/>
      <c r="PPT5" s="47"/>
      <c r="PPU5" s="47"/>
      <c r="PPV5" s="47"/>
      <c r="PPW5" s="47"/>
      <c r="PPX5" s="47"/>
      <c r="PPY5" s="47"/>
      <c r="PPZ5" s="47"/>
      <c r="PQA5" s="47"/>
      <c r="PQB5" s="47"/>
      <c r="PQC5" s="47"/>
      <c r="PQD5" s="47"/>
      <c r="PQE5" s="47"/>
      <c r="PQF5" s="47"/>
      <c r="PQG5" s="47"/>
      <c r="PQH5" s="47"/>
      <c r="PQI5" s="47"/>
      <c r="PQJ5" s="47"/>
      <c r="PQK5" s="47"/>
      <c r="PQL5" s="47"/>
      <c r="PQM5" s="47"/>
      <c r="PQN5" s="47"/>
      <c r="PQO5" s="47"/>
      <c r="PQP5" s="47"/>
      <c r="PQQ5" s="47"/>
      <c r="PQR5" s="47"/>
      <c r="PQS5" s="47"/>
      <c r="PQT5" s="47"/>
      <c r="PQU5" s="47"/>
      <c r="PQV5" s="47"/>
      <c r="PQW5" s="47"/>
      <c r="PQX5" s="47"/>
      <c r="PQY5" s="47"/>
      <c r="PQZ5" s="47"/>
      <c r="PRA5" s="47"/>
      <c r="PRB5" s="47"/>
      <c r="PRC5" s="47"/>
      <c r="PRD5" s="47"/>
      <c r="PRE5" s="47"/>
      <c r="PRF5" s="47"/>
      <c r="PRG5" s="47"/>
      <c r="PRH5" s="47"/>
      <c r="PRI5" s="47"/>
      <c r="PRJ5" s="47"/>
      <c r="PRK5" s="47"/>
      <c r="PRL5" s="47"/>
      <c r="PRM5" s="47"/>
      <c r="PRN5" s="47"/>
      <c r="PRO5" s="47"/>
      <c r="PRP5" s="47"/>
      <c r="PRQ5" s="47"/>
      <c r="PRR5" s="47"/>
      <c r="PRS5" s="47"/>
      <c r="PRT5" s="47"/>
      <c r="PRU5" s="47"/>
      <c r="PRV5" s="47"/>
      <c r="PRW5" s="47"/>
      <c r="PRX5" s="47"/>
      <c r="PRY5" s="47"/>
      <c r="PRZ5" s="47"/>
      <c r="PSA5" s="47"/>
      <c r="PSB5" s="47"/>
      <c r="PSC5" s="47"/>
      <c r="PSD5" s="47"/>
      <c r="PSE5" s="47"/>
      <c r="PSF5" s="47"/>
      <c r="PSG5" s="47"/>
      <c r="PSH5" s="47"/>
      <c r="PSI5" s="47"/>
      <c r="PSJ5" s="47"/>
      <c r="PSK5" s="47"/>
      <c r="PSL5" s="47"/>
      <c r="PSM5" s="47"/>
      <c r="PSN5" s="47"/>
      <c r="PSO5" s="47"/>
      <c r="PSP5" s="47"/>
      <c r="PSQ5" s="47"/>
      <c r="PSR5" s="47"/>
      <c r="PSS5" s="47"/>
      <c r="PST5" s="47"/>
      <c r="PSU5" s="47"/>
      <c r="PSV5" s="47"/>
      <c r="PSW5" s="47"/>
      <c r="PSX5" s="47"/>
      <c r="PSY5" s="47"/>
      <c r="PSZ5" s="47"/>
      <c r="PTA5" s="47"/>
      <c r="PTB5" s="47"/>
      <c r="PTC5" s="47"/>
      <c r="PTD5" s="47"/>
      <c r="PTE5" s="47"/>
      <c r="PTF5" s="47"/>
      <c r="PTG5" s="47"/>
      <c r="PTH5" s="47"/>
      <c r="PTI5" s="47"/>
      <c r="PTJ5" s="47"/>
      <c r="PTK5" s="47"/>
      <c r="PTL5" s="47"/>
      <c r="PTM5" s="47"/>
      <c r="PTN5" s="47"/>
      <c r="PTO5" s="47"/>
      <c r="PTP5" s="47"/>
      <c r="PTQ5" s="47"/>
      <c r="PTR5" s="47"/>
      <c r="PTS5" s="47"/>
      <c r="PTT5" s="47"/>
      <c r="PTU5" s="47"/>
      <c r="PTV5" s="47"/>
      <c r="PTW5" s="47"/>
      <c r="PTX5" s="47"/>
      <c r="PTY5" s="47"/>
      <c r="PTZ5" s="47"/>
      <c r="PUA5" s="47"/>
      <c r="PUB5" s="47"/>
      <c r="PUC5" s="47"/>
      <c r="PUD5" s="47"/>
      <c r="PUE5" s="47"/>
      <c r="PUF5" s="47"/>
      <c r="PUG5" s="47"/>
      <c r="PUH5" s="47"/>
      <c r="PUI5" s="47"/>
      <c r="PUJ5" s="47"/>
      <c r="PUK5" s="47"/>
      <c r="PUL5" s="47"/>
      <c r="PUM5" s="47"/>
      <c r="PUN5" s="47"/>
      <c r="PUO5" s="47"/>
      <c r="PUP5" s="47"/>
      <c r="PUQ5" s="47"/>
      <c r="PUR5" s="47"/>
      <c r="PUS5" s="47"/>
      <c r="PUT5" s="47"/>
      <c r="PUU5" s="47"/>
      <c r="PUV5" s="47"/>
      <c r="PUW5" s="47"/>
      <c r="PUX5" s="47"/>
      <c r="PUY5" s="47"/>
      <c r="PUZ5" s="47"/>
      <c r="PVA5" s="47"/>
      <c r="PVB5" s="47"/>
      <c r="PVC5" s="47"/>
      <c r="PVD5" s="47"/>
      <c r="PVE5" s="47"/>
      <c r="PVF5" s="47"/>
      <c r="PVG5" s="47"/>
      <c r="PVH5" s="47"/>
      <c r="PVI5" s="47"/>
      <c r="PVJ5" s="47"/>
      <c r="PVK5" s="47"/>
      <c r="PVL5" s="47"/>
      <c r="PVM5" s="47"/>
      <c r="PVN5" s="47"/>
      <c r="PVO5" s="47"/>
      <c r="PVP5" s="47"/>
      <c r="PVQ5" s="47"/>
      <c r="PVR5" s="47"/>
      <c r="PVS5" s="47"/>
      <c r="PVT5" s="47"/>
      <c r="PVU5" s="47"/>
      <c r="PVV5" s="47"/>
      <c r="PVW5" s="47"/>
      <c r="PVX5" s="47"/>
      <c r="PVY5" s="47"/>
      <c r="PVZ5" s="47"/>
      <c r="PWA5" s="47"/>
      <c r="PWB5" s="47"/>
      <c r="PWC5" s="47"/>
      <c r="PWD5" s="47"/>
      <c r="PWE5" s="47"/>
      <c r="PWF5" s="47"/>
      <c r="PWG5" s="47"/>
      <c r="PWH5" s="47"/>
      <c r="PWI5" s="47"/>
      <c r="PWJ5" s="47"/>
      <c r="PWK5" s="47"/>
      <c r="PWL5" s="47"/>
      <c r="PWM5" s="47"/>
      <c r="PWN5" s="47"/>
      <c r="PWO5" s="47"/>
      <c r="PWP5" s="47"/>
      <c r="PWQ5" s="47"/>
      <c r="PWR5" s="47"/>
      <c r="PWS5" s="47"/>
      <c r="PWT5" s="47"/>
      <c r="PWU5" s="47"/>
      <c r="PWV5" s="47"/>
      <c r="PWW5" s="47"/>
      <c r="PWX5" s="47"/>
      <c r="PWY5" s="47"/>
      <c r="PWZ5" s="47"/>
      <c r="PXA5" s="47"/>
      <c r="PXB5" s="47"/>
      <c r="PXC5" s="47"/>
      <c r="PXD5" s="47"/>
      <c r="PXE5" s="47"/>
      <c r="PXF5" s="47"/>
      <c r="PXG5" s="47"/>
      <c r="PXH5" s="47"/>
      <c r="PXI5" s="47"/>
      <c r="PXJ5" s="47"/>
      <c r="PXK5" s="47"/>
      <c r="PXL5" s="47"/>
      <c r="PXM5" s="47"/>
      <c r="PXN5" s="47"/>
      <c r="PXO5" s="47"/>
      <c r="PXP5" s="47"/>
      <c r="PXQ5" s="47"/>
      <c r="PXR5" s="47"/>
      <c r="PXS5" s="47"/>
      <c r="PXT5" s="47"/>
      <c r="PXU5" s="47"/>
      <c r="PXV5" s="47"/>
      <c r="PXW5" s="47"/>
      <c r="PXX5" s="47"/>
      <c r="PXY5" s="47"/>
      <c r="PXZ5" s="47"/>
      <c r="PYA5" s="47"/>
      <c r="PYB5" s="47"/>
      <c r="PYC5" s="47"/>
      <c r="PYD5" s="47"/>
      <c r="PYE5" s="47"/>
      <c r="PYF5" s="47"/>
      <c r="PYG5" s="47"/>
      <c r="PYH5" s="47"/>
      <c r="PYI5" s="47"/>
      <c r="PYJ5" s="47"/>
      <c r="PYK5" s="47"/>
      <c r="PYL5" s="47"/>
      <c r="PYM5" s="47"/>
      <c r="PYN5" s="47"/>
      <c r="PYO5" s="47"/>
      <c r="PYP5" s="47"/>
      <c r="PYQ5" s="47"/>
      <c r="PYR5" s="47"/>
      <c r="PYS5" s="47"/>
      <c r="PYT5" s="47"/>
      <c r="PYU5" s="47"/>
      <c r="PYV5" s="47"/>
      <c r="PYW5" s="47"/>
      <c r="PYX5" s="47"/>
      <c r="PYY5" s="47"/>
      <c r="PYZ5" s="47"/>
      <c r="PZA5" s="47"/>
      <c r="PZB5" s="47"/>
      <c r="PZC5" s="47"/>
      <c r="PZD5" s="47"/>
      <c r="PZE5" s="47"/>
      <c r="PZF5" s="47"/>
      <c r="PZG5" s="47"/>
      <c r="PZH5" s="47"/>
      <c r="PZI5" s="47"/>
      <c r="PZJ5" s="47"/>
      <c r="PZK5" s="47"/>
      <c r="PZL5" s="47"/>
      <c r="PZM5" s="47"/>
      <c r="PZN5" s="47"/>
      <c r="PZO5" s="47"/>
      <c r="PZP5" s="47"/>
      <c r="PZQ5" s="47"/>
      <c r="PZR5" s="47"/>
      <c r="PZS5" s="47"/>
      <c r="PZT5" s="47"/>
      <c r="PZU5" s="47"/>
      <c r="PZV5" s="47"/>
      <c r="PZW5" s="47"/>
      <c r="PZX5" s="47"/>
      <c r="PZY5" s="47"/>
      <c r="PZZ5" s="47"/>
      <c r="QAA5" s="47"/>
      <c r="QAB5" s="47"/>
      <c r="QAC5" s="47"/>
      <c r="QAD5" s="47"/>
      <c r="QAE5" s="47"/>
      <c r="QAF5" s="47"/>
      <c r="QAG5" s="47"/>
      <c r="QAH5" s="47"/>
      <c r="QAI5" s="47"/>
      <c r="QAJ5" s="47"/>
      <c r="QAK5" s="47"/>
      <c r="QAL5" s="47"/>
      <c r="QAM5" s="47"/>
      <c r="QAN5" s="47"/>
      <c r="QAO5" s="47"/>
      <c r="QAP5" s="47"/>
      <c r="QAQ5" s="47"/>
      <c r="QAR5" s="47"/>
      <c r="QAS5" s="47"/>
      <c r="QAT5" s="47"/>
      <c r="QAU5" s="47"/>
      <c r="QAV5" s="47"/>
      <c r="QAW5" s="47"/>
      <c r="QAX5" s="47"/>
      <c r="QAY5" s="47"/>
      <c r="QAZ5" s="47"/>
      <c r="QBA5" s="47"/>
      <c r="QBB5" s="47"/>
      <c r="QBC5" s="47"/>
      <c r="QBD5" s="47"/>
      <c r="QBE5" s="47"/>
      <c r="QBF5" s="47"/>
      <c r="QBG5" s="47"/>
      <c r="QBH5" s="47"/>
      <c r="QBI5" s="47"/>
      <c r="QBJ5" s="47"/>
      <c r="QBK5" s="47"/>
      <c r="QBL5" s="47"/>
      <c r="QBM5" s="47"/>
      <c r="QBN5" s="47"/>
      <c r="QBO5" s="47"/>
      <c r="QBP5" s="47"/>
      <c r="QBQ5" s="47"/>
      <c r="QBR5" s="47"/>
      <c r="QBS5" s="47"/>
      <c r="QBT5" s="47"/>
      <c r="QBU5" s="47"/>
      <c r="QBV5" s="47"/>
      <c r="QBW5" s="47"/>
      <c r="QBX5" s="47"/>
      <c r="QBY5" s="47"/>
      <c r="QBZ5" s="47"/>
      <c r="QCA5" s="47"/>
      <c r="QCB5" s="47"/>
      <c r="QCC5" s="47"/>
      <c r="QCD5" s="47"/>
      <c r="QCE5" s="47"/>
      <c r="QCF5" s="47"/>
      <c r="QCG5" s="47"/>
      <c r="QCH5" s="47"/>
      <c r="QCI5" s="47"/>
      <c r="QCJ5" s="47"/>
      <c r="QCK5" s="47"/>
      <c r="QCL5" s="47"/>
      <c r="QCM5" s="47"/>
      <c r="QCN5" s="47"/>
      <c r="QCO5" s="47"/>
      <c r="QCP5" s="47"/>
      <c r="QCQ5" s="47"/>
      <c r="QCR5" s="47"/>
      <c r="QCS5" s="47"/>
      <c r="QCT5" s="47"/>
      <c r="QCU5" s="47"/>
      <c r="QCV5" s="47"/>
      <c r="QCW5" s="47"/>
      <c r="QCX5" s="47"/>
      <c r="QCY5" s="47"/>
      <c r="QCZ5" s="47"/>
      <c r="QDA5" s="47"/>
      <c r="QDB5" s="47"/>
      <c r="QDC5" s="47"/>
      <c r="QDD5" s="47"/>
      <c r="QDE5" s="47"/>
      <c r="QDF5" s="47"/>
      <c r="QDG5" s="47"/>
      <c r="QDH5" s="47"/>
      <c r="QDI5" s="47"/>
      <c r="QDJ5" s="47"/>
      <c r="QDK5" s="47"/>
      <c r="QDL5" s="47"/>
      <c r="QDM5" s="47"/>
      <c r="QDN5" s="47"/>
      <c r="QDO5" s="47"/>
      <c r="QDP5" s="47"/>
      <c r="QDQ5" s="47"/>
      <c r="QDR5" s="47"/>
      <c r="QDS5" s="47"/>
      <c r="QDT5" s="47"/>
      <c r="QDU5" s="47"/>
      <c r="QDV5" s="47"/>
      <c r="QDW5" s="47"/>
      <c r="QDX5" s="47"/>
      <c r="QDY5" s="47"/>
      <c r="QDZ5" s="47"/>
      <c r="QEA5" s="47"/>
      <c r="QEB5" s="47"/>
      <c r="QEC5" s="47"/>
      <c r="QED5" s="47"/>
      <c r="QEE5" s="47"/>
      <c r="QEF5" s="47"/>
      <c r="QEG5" s="47"/>
      <c r="QEH5" s="47"/>
      <c r="QEI5" s="47"/>
      <c r="QEJ5" s="47"/>
      <c r="QEK5" s="47"/>
      <c r="QEL5" s="47"/>
      <c r="QEM5" s="47"/>
      <c r="QEN5" s="47"/>
      <c r="QEO5" s="47"/>
      <c r="QEP5" s="47"/>
      <c r="QEQ5" s="47"/>
      <c r="QER5" s="47"/>
      <c r="QES5" s="47"/>
      <c r="QET5" s="47"/>
      <c r="QEU5" s="47"/>
      <c r="QEV5" s="47"/>
      <c r="QEW5" s="47"/>
      <c r="QEX5" s="47"/>
      <c r="QEY5" s="47"/>
      <c r="QEZ5" s="47"/>
      <c r="QFA5" s="47"/>
      <c r="QFB5" s="47"/>
      <c r="QFC5" s="47"/>
      <c r="QFD5" s="47"/>
      <c r="QFE5" s="47"/>
      <c r="QFF5" s="47"/>
      <c r="QFG5" s="47"/>
      <c r="QFH5" s="47"/>
      <c r="QFI5" s="47"/>
      <c r="QFJ5" s="47"/>
      <c r="QFK5" s="47"/>
      <c r="QFL5" s="47"/>
      <c r="QFM5" s="47"/>
      <c r="QFN5" s="47"/>
      <c r="QFO5" s="47"/>
      <c r="QFP5" s="47"/>
      <c r="QFQ5" s="47"/>
      <c r="QFR5" s="47"/>
      <c r="QFS5" s="47"/>
      <c r="QFT5" s="47"/>
      <c r="QFU5" s="47"/>
      <c r="QFV5" s="47"/>
      <c r="QFW5" s="47"/>
      <c r="QFX5" s="47"/>
      <c r="QFY5" s="47"/>
      <c r="QFZ5" s="47"/>
      <c r="QGA5" s="47"/>
      <c r="QGB5" s="47"/>
      <c r="QGC5" s="47"/>
      <c r="QGD5" s="47"/>
      <c r="QGE5" s="47"/>
      <c r="QGF5" s="47"/>
      <c r="QGG5" s="47"/>
      <c r="QGH5" s="47"/>
      <c r="QGI5" s="47"/>
      <c r="QGJ5" s="47"/>
      <c r="QGK5" s="47"/>
      <c r="QGL5" s="47"/>
      <c r="QGM5" s="47"/>
      <c r="QGN5" s="47"/>
      <c r="QGO5" s="47"/>
      <c r="QGP5" s="47"/>
      <c r="QGQ5" s="47"/>
      <c r="QGR5" s="47"/>
      <c r="QGS5" s="47"/>
      <c r="QGT5" s="47"/>
      <c r="QGU5" s="47"/>
      <c r="QGV5" s="47"/>
      <c r="QGW5" s="47"/>
      <c r="QGX5" s="47"/>
      <c r="QGY5" s="47"/>
      <c r="QGZ5" s="47"/>
      <c r="QHA5" s="47"/>
      <c r="QHB5" s="47"/>
      <c r="QHC5" s="47"/>
      <c r="QHD5" s="47"/>
      <c r="QHE5" s="47"/>
      <c r="QHF5" s="47"/>
      <c r="QHG5" s="47"/>
      <c r="QHH5" s="47"/>
      <c r="QHI5" s="47"/>
      <c r="QHJ5" s="47"/>
      <c r="QHK5" s="47"/>
      <c r="QHL5" s="47"/>
      <c r="QHM5" s="47"/>
      <c r="QHN5" s="47"/>
      <c r="QHO5" s="47"/>
      <c r="QHP5" s="47"/>
      <c r="QHQ5" s="47"/>
      <c r="QHR5" s="47"/>
      <c r="QHS5" s="47"/>
      <c r="QHT5" s="47"/>
      <c r="QHU5" s="47"/>
      <c r="QHV5" s="47"/>
      <c r="QHW5" s="47"/>
      <c r="QHX5" s="47"/>
      <c r="QHY5" s="47"/>
      <c r="QHZ5" s="47"/>
      <c r="QIA5" s="47"/>
      <c r="QIB5" s="47"/>
      <c r="QIC5" s="47"/>
      <c r="QID5" s="47"/>
      <c r="QIE5" s="47"/>
      <c r="QIF5" s="47"/>
      <c r="QIG5" s="47"/>
      <c r="QIH5" s="47"/>
      <c r="QII5" s="47"/>
      <c r="QIJ5" s="47"/>
      <c r="QIK5" s="47"/>
      <c r="QIL5" s="47"/>
      <c r="QIM5" s="47"/>
      <c r="QIN5" s="47"/>
      <c r="QIO5" s="47"/>
      <c r="QIP5" s="47"/>
      <c r="QIQ5" s="47"/>
      <c r="QIR5" s="47"/>
      <c r="QIS5" s="47"/>
      <c r="QIT5" s="47"/>
      <c r="QIU5" s="47"/>
      <c r="QIV5" s="47"/>
      <c r="QIW5" s="47"/>
      <c r="QIX5" s="47"/>
      <c r="QIY5" s="47"/>
      <c r="QIZ5" s="47"/>
      <c r="QJA5" s="47"/>
      <c r="QJB5" s="47"/>
      <c r="QJC5" s="47"/>
      <c r="QJD5" s="47"/>
      <c r="QJE5" s="47"/>
      <c r="QJF5" s="47"/>
      <c r="QJG5" s="47"/>
      <c r="QJH5" s="47"/>
      <c r="QJI5" s="47"/>
      <c r="QJJ5" s="47"/>
      <c r="QJK5" s="47"/>
      <c r="QJL5" s="47"/>
      <c r="QJM5" s="47"/>
      <c r="QJN5" s="47"/>
      <c r="QJO5" s="47"/>
      <c r="QJP5" s="47"/>
      <c r="QJQ5" s="47"/>
      <c r="QJR5" s="47"/>
      <c r="QJS5" s="47"/>
      <c r="QJT5" s="47"/>
      <c r="QJU5" s="47"/>
      <c r="QJV5" s="47"/>
      <c r="QJW5" s="47"/>
      <c r="QJX5" s="47"/>
      <c r="QJY5" s="47"/>
      <c r="QJZ5" s="47"/>
      <c r="QKA5" s="47"/>
      <c r="QKB5" s="47"/>
      <c r="QKC5" s="47"/>
      <c r="QKD5" s="47"/>
      <c r="QKE5" s="47"/>
      <c r="QKF5" s="47"/>
      <c r="QKG5" s="47"/>
      <c r="QKH5" s="47"/>
      <c r="QKI5" s="47"/>
      <c r="QKJ5" s="47"/>
      <c r="QKK5" s="47"/>
      <c r="QKL5" s="47"/>
      <c r="QKM5" s="47"/>
      <c r="QKN5" s="47"/>
      <c r="QKO5" s="47"/>
      <c r="QKP5" s="47"/>
      <c r="QKQ5" s="47"/>
      <c r="QKR5" s="47"/>
      <c r="QKS5" s="47"/>
      <c r="QKT5" s="47"/>
      <c r="QKU5" s="47"/>
      <c r="QKV5" s="47"/>
      <c r="QKW5" s="47"/>
      <c r="QKX5" s="47"/>
      <c r="QKY5" s="47"/>
      <c r="QKZ5" s="47"/>
      <c r="QLA5" s="47"/>
      <c r="QLB5" s="47"/>
      <c r="QLC5" s="47"/>
      <c r="QLD5" s="47"/>
      <c r="QLE5" s="47"/>
      <c r="QLF5" s="47"/>
      <c r="QLG5" s="47"/>
      <c r="QLH5" s="47"/>
      <c r="QLI5" s="47"/>
      <c r="QLJ5" s="47"/>
      <c r="QLK5" s="47"/>
      <c r="QLL5" s="47"/>
      <c r="QLM5" s="47"/>
      <c r="QLN5" s="47"/>
      <c r="QLO5" s="47"/>
      <c r="QLP5" s="47"/>
      <c r="QLQ5" s="47"/>
      <c r="QLR5" s="47"/>
      <c r="QLS5" s="47"/>
      <c r="QLT5" s="47"/>
      <c r="QLU5" s="47"/>
      <c r="QLV5" s="47"/>
      <c r="QLW5" s="47"/>
      <c r="QLX5" s="47"/>
      <c r="QLY5" s="47"/>
      <c r="QLZ5" s="47"/>
      <c r="QMA5" s="47"/>
      <c r="QMB5" s="47"/>
      <c r="QMC5" s="47"/>
      <c r="QMD5" s="47"/>
      <c r="QME5" s="47"/>
      <c r="QMF5" s="47"/>
      <c r="QMG5" s="47"/>
      <c r="QMH5" s="47"/>
      <c r="QMI5" s="47"/>
      <c r="QMJ5" s="47"/>
      <c r="QMK5" s="47"/>
      <c r="QML5" s="47"/>
      <c r="QMM5" s="47"/>
      <c r="QMN5" s="47"/>
      <c r="QMO5" s="47"/>
      <c r="QMP5" s="47"/>
      <c r="QMQ5" s="47"/>
      <c r="QMR5" s="47"/>
      <c r="QMS5" s="47"/>
      <c r="QMT5" s="47"/>
      <c r="QMU5" s="47"/>
      <c r="QMV5" s="47"/>
      <c r="QMW5" s="47"/>
      <c r="QMX5" s="47"/>
      <c r="QMY5" s="47"/>
      <c r="QMZ5" s="47"/>
      <c r="QNA5" s="47"/>
      <c r="QNB5" s="47"/>
      <c r="QNC5" s="47"/>
      <c r="QND5" s="47"/>
      <c r="QNE5" s="47"/>
      <c r="QNF5" s="47"/>
      <c r="QNG5" s="47"/>
      <c r="QNH5" s="47"/>
      <c r="QNI5" s="47"/>
      <c r="QNJ5" s="47"/>
      <c r="QNK5" s="47"/>
      <c r="QNL5" s="47"/>
      <c r="QNM5" s="47"/>
      <c r="QNN5" s="47"/>
      <c r="QNO5" s="47"/>
      <c r="QNP5" s="47"/>
      <c r="QNQ5" s="47"/>
      <c r="QNR5" s="47"/>
      <c r="QNS5" s="47"/>
      <c r="QNT5" s="47"/>
      <c r="QNU5" s="47"/>
      <c r="QNV5" s="47"/>
      <c r="QNW5" s="47"/>
      <c r="QNX5" s="47"/>
      <c r="QNY5" s="47"/>
      <c r="QNZ5" s="47"/>
      <c r="QOA5" s="47"/>
      <c r="QOB5" s="47"/>
      <c r="QOC5" s="47"/>
      <c r="QOD5" s="47"/>
      <c r="QOE5" s="47"/>
      <c r="QOF5" s="47"/>
      <c r="QOG5" s="47"/>
      <c r="QOH5" s="47"/>
      <c r="QOI5" s="47"/>
      <c r="QOJ5" s="47"/>
      <c r="QOK5" s="47"/>
      <c r="QOL5" s="47"/>
      <c r="QOM5" s="47"/>
      <c r="QON5" s="47"/>
      <c r="QOO5" s="47"/>
      <c r="QOP5" s="47"/>
      <c r="QOQ5" s="47"/>
      <c r="QOR5" s="47"/>
      <c r="QOS5" s="47"/>
      <c r="QOT5" s="47"/>
      <c r="QOU5" s="47"/>
      <c r="QOV5" s="47"/>
      <c r="QOW5" s="47"/>
      <c r="QOX5" s="47"/>
      <c r="QOY5" s="47"/>
      <c r="QOZ5" s="47"/>
      <c r="QPA5" s="47"/>
      <c r="QPB5" s="47"/>
      <c r="QPC5" s="47"/>
      <c r="QPD5" s="47"/>
      <c r="QPE5" s="47"/>
      <c r="QPF5" s="47"/>
      <c r="QPG5" s="47"/>
      <c r="QPH5" s="47"/>
      <c r="QPI5" s="47"/>
      <c r="QPJ5" s="47"/>
      <c r="QPK5" s="47"/>
      <c r="QPL5" s="47"/>
      <c r="QPM5" s="47"/>
      <c r="QPN5" s="47"/>
      <c r="QPO5" s="47"/>
      <c r="QPP5" s="47"/>
      <c r="QPQ5" s="47"/>
      <c r="QPR5" s="47"/>
      <c r="QPS5" s="47"/>
      <c r="QPT5" s="47"/>
      <c r="QPU5" s="47"/>
      <c r="QPV5" s="47"/>
      <c r="QPW5" s="47"/>
      <c r="QPX5" s="47"/>
      <c r="QPY5" s="47"/>
      <c r="QPZ5" s="47"/>
      <c r="QQA5" s="47"/>
      <c r="QQB5" s="47"/>
      <c r="QQC5" s="47"/>
      <c r="QQD5" s="47"/>
      <c r="QQE5" s="47"/>
      <c r="QQF5" s="47"/>
      <c r="QQG5" s="47"/>
      <c r="QQH5" s="47"/>
      <c r="QQI5" s="47"/>
      <c r="QQJ5" s="47"/>
      <c r="QQK5" s="47"/>
      <c r="QQL5" s="47"/>
      <c r="QQM5" s="47"/>
      <c r="QQN5" s="47"/>
      <c r="QQO5" s="47"/>
      <c r="QQP5" s="47"/>
      <c r="QQQ5" s="47"/>
      <c r="QQR5" s="47"/>
      <c r="QQS5" s="47"/>
      <c r="QQT5" s="47"/>
      <c r="QQU5" s="47"/>
      <c r="QQV5" s="47"/>
      <c r="QQW5" s="47"/>
      <c r="QQX5" s="47"/>
      <c r="QQY5" s="47"/>
      <c r="QQZ5" s="47"/>
      <c r="QRA5" s="47"/>
      <c r="QRB5" s="47"/>
      <c r="QRC5" s="47"/>
      <c r="QRD5" s="47"/>
      <c r="QRE5" s="47"/>
      <c r="QRF5" s="47"/>
      <c r="QRG5" s="47"/>
      <c r="QRH5" s="47"/>
      <c r="QRI5" s="47"/>
      <c r="QRJ5" s="47"/>
      <c r="QRK5" s="47"/>
      <c r="QRL5" s="47"/>
      <c r="QRM5" s="47"/>
      <c r="QRN5" s="47"/>
      <c r="QRO5" s="47"/>
      <c r="QRP5" s="47"/>
      <c r="QRQ5" s="47"/>
      <c r="QRR5" s="47"/>
      <c r="QRS5" s="47"/>
      <c r="QRT5" s="47"/>
      <c r="QRU5" s="47"/>
      <c r="QRV5" s="47"/>
      <c r="QRW5" s="47"/>
      <c r="QRX5" s="47"/>
      <c r="QRY5" s="47"/>
      <c r="QRZ5" s="47"/>
      <c r="QSA5" s="47"/>
      <c r="QSB5" s="47"/>
      <c r="QSC5" s="47"/>
      <c r="QSD5" s="47"/>
      <c r="QSE5" s="47"/>
      <c r="QSF5" s="47"/>
      <c r="QSG5" s="47"/>
      <c r="QSH5" s="47"/>
      <c r="QSI5" s="47"/>
      <c r="QSJ5" s="47"/>
      <c r="QSK5" s="47"/>
      <c r="QSL5" s="47"/>
      <c r="QSM5" s="47"/>
      <c r="QSN5" s="47"/>
      <c r="QSO5" s="47"/>
      <c r="QSP5" s="47"/>
      <c r="QSQ5" s="47"/>
      <c r="QSR5" s="47"/>
      <c r="QSS5" s="47"/>
      <c r="QST5" s="47"/>
      <c r="QSU5" s="47"/>
      <c r="QSV5" s="47"/>
      <c r="QSW5" s="47"/>
      <c r="QSX5" s="47"/>
      <c r="QSY5" s="47"/>
      <c r="QSZ5" s="47"/>
      <c r="QTA5" s="47"/>
      <c r="QTB5" s="47"/>
      <c r="QTC5" s="47"/>
      <c r="QTD5" s="47"/>
      <c r="QTE5" s="47"/>
      <c r="QTF5" s="47"/>
      <c r="QTG5" s="47"/>
      <c r="QTH5" s="47"/>
      <c r="QTI5" s="47"/>
      <c r="QTJ5" s="47"/>
      <c r="QTK5" s="47"/>
      <c r="QTL5" s="47"/>
      <c r="QTM5" s="47"/>
      <c r="QTN5" s="47"/>
      <c r="QTO5" s="47"/>
      <c r="QTP5" s="47"/>
      <c r="QTQ5" s="47"/>
      <c r="QTR5" s="47"/>
      <c r="QTS5" s="47"/>
      <c r="QTT5" s="47"/>
      <c r="QTU5" s="47"/>
      <c r="QTV5" s="47"/>
      <c r="QTW5" s="47"/>
      <c r="QTX5" s="47"/>
      <c r="QTY5" s="47"/>
      <c r="QTZ5" s="47"/>
      <c r="QUA5" s="47"/>
      <c r="QUB5" s="47"/>
      <c r="QUC5" s="47"/>
      <c r="QUD5" s="47"/>
      <c r="QUE5" s="47"/>
      <c r="QUF5" s="47"/>
      <c r="QUG5" s="47"/>
      <c r="QUH5" s="47"/>
      <c r="QUI5" s="47"/>
      <c r="QUJ5" s="47"/>
      <c r="QUK5" s="47"/>
      <c r="QUL5" s="47"/>
      <c r="QUM5" s="47"/>
      <c r="QUN5" s="47"/>
      <c r="QUO5" s="47"/>
      <c r="QUP5" s="47"/>
      <c r="QUQ5" s="47"/>
      <c r="QUR5" s="47"/>
      <c r="QUS5" s="47"/>
      <c r="QUT5" s="47"/>
      <c r="QUU5" s="47"/>
      <c r="QUV5" s="47"/>
      <c r="QUW5" s="47"/>
      <c r="QUX5" s="47"/>
      <c r="QUY5" s="47"/>
      <c r="QUZ5" s="47"/>
      <c r="QVA5" s="47"/>
      <c r="QVB5" s="47"/>
      <c r="QVC5" s="47"/>
      <c r="QVD5" s="47"/>
      <c r="QVE5" s="47"/>
      <c r="QVF5" s="47"/>
      <c r="QVG5" s="47"/>
      <c r="QVH5" s="47"/>
      <c r="QVI5" s="47"/>
      <c r="QVJ5" s="47"/>
      <c r="QVK5" s="47"/>
      <c r="QVL5" s="47"/>
      <c r="QVM5" s="47"/>
      <c r="QVN5" s="47"/>
      <c r="QVO5" s="47"/>
      <c r="QVP5" s="47"/>
      <c r="QVQ5" s="47"/>
      <c r="QVR5" s="47"/>
      <c r="QVS5" s="47"/>
      <c r="QVT5" s="47"/>
      <c r="QVU5" s="47"/>
      <c r="QVV5" s="47"/>
      <c r="QVW5" s="47"/>
      <c r="QVX5" s="47"/>
      <c r="QVY5" s="47"/>
      <c r="QVZ5" s="47"/>
      <c r="QWA5" s="47"/>
      <c r="QWB5" s="47"/>
      <c r="QWC5" s="47"/>
      <c r="QWD5" s="47"/>
      <c r="QWE5" s="47"/>
      <c r="QWF5" s="47"/>
      <c r="QWG5" s="47"/>
      <c r="QWH5" s="47"/>
      <c r="QWI5" s="47"/>
      <c r="QWJ5" s="47"/>
      <c r="QWK5" s="47"/>
      <c r="QWL5" s="47"/>
      <c r="QWM5" s="47"/>
      <c r="QWN5" s="47"/>
      <c r="QWO5" s="47"/>
      <c r="QWP5" s="47"/>
      <c r="QWQ5" s="47"/>
      <c r="QWR5" s="47"/>
      <c r="QWS5" s="47"/>
      <c r="QWT5" s="47"/>
      <c r="QWU5" s="47"/>
      <c r="QWV5" s="47"/>
      <c r="QWW5" s="47"/>
      <c r="QWX5" s="47"/>
      <c r="QWY5" s="47"/>
      <c r="QWZ5" s="47"/>
      <c r="QXA5" s="47"/>
      <c r="QXB5" s="47"/>
      <c r="QXC5" s="47"/>
      <c r="QXD5" s="47"/>
      <c r="QXE5" s="47"/>
      <c r="QXF5" s="47"/>
      <c r="QXG5" s="47"/>
      <c r="QXH5" s="47"/>
      <c r="QXI5" s="47"/>
      <c r="QXJ5" s="47"/>
      <c r="QXK5" s="47"/>
      <c r="QXL5" s="47"/>
      <c r="QXM5" s="47"/>
      <c r="QXN5" s="47"/>
      <c r="QXO5" s="47"/>
      <c r="QXP5" s="47"/>
      <c r="QXQ5" s="47"/>
      <c r="QXR5" s="47"/>
      <c r="QXS5" s="47"/>
      <c r="QXT5" s="47"/>
      <c r="QXU5" s="47"/>
      <c r="QXV5" s="47"/>
      <c r="QXW5" s="47"/>
      <c r="QXX5" s="47"/>
      <c r="QXY5" s="47"/>
      <c r="QXZ5" s="47"/>
      <c r="QYA5" s="47"/>
      <c r="QYB5" s="47"/>
      <c r="QYC5" s="47"/>
      <c r="QYD5" s="47"/>
      <c r="QYE5" s="47"/>
      <c r="QYF5" s="47"/>
      <c r="QYG5" s="47"/>
      <c r="QYH5" s="47"/>
      <c r="QYI5" s="47"/>
      <c r="QYJ5" s="47"/>
      <c r="QYK5" s="47"/>
      <c r="QYL5" s="47"/>
      <c r="QYM5" s="47"/>
      <c r="QYN5" s="47"/>
      <c r="QYO5" s="47"/>
      <c r="QYP5" s="47"/>
      <c r="QYQ5" s="47"/>
      <c r="QYR5" s="47"/>
      <c r="QYS5" s="47"/>
      <c r="QYT5" s="47"/>
      <c r="QYU5" s="47"/>
      <c r="QYV5" s="47"/>
      <c r="QYW5" s="47"/>
      <c r="QYX5" s="47"/>
      <c r="QYY5" s="47"/>
      <c r="QYZ5" s="47"/>
      <c r="QZA5" s="47"/>
      <c r="QZB5" s="47"/>
      <c r="QZC5" s="47"/>
      <c r="QZD5" s="47"/>
      <c r="QZE5" s="47"/>
      <c r="QZF5" s="47"/>
      <c r="QZG5" s="47"/>
      <c r="QZH5" s="47"/>
      <c r="QZI5" s="47"/>
      <c r="QZJ5" s="47"/>
      <c r="QZK5" s="47"/>
      <c r="QZL5" s="47"/>
      <c r="QZM5" s="47"/>
      <c r="QZN5" s="47"/>
      <c r="QZO5" s="47"/>
      <c r="QZP5" s="47"/>
      <c r="QZQ5" s="47"/>
      <c r="QZR5" s="47"/>
      <c r="QZS5" s="47"/>
      <c r="QZT5" s="47"/>
      <c r="QZU5" s="47"/>
      <c r="QZV5" s="47"/>
      <c r="QZW5" s="47"/>
      <c r="QZX5" s="47"/>
      <c r="QZY5" s="47"/>
      <c r="QZZ5" s="47"/>
      <c r="RAA5" s="47"/>
      <c r="RAB5" s="47"/>
      <c r="RAC5" s="47"/>
      <c r="RAD5" s="47"/>
      <c r="RAE5" s="47"/>
      <c r="RAF5" s="47"/>
      <c r="RAG5" s="47"/>
      <c r="RAH5" s="47"/>
      <c r="RAI5" s="47"/>
      <c r="RAJ5" s="47"/>
      <c r="RAK5" s="47"/>
      <c r="RAL5" s="47"/>
      <c r="RAM5" s="47"/>
      <c r="RAN5" s="47"/>
      <c r="RAO5" s="47"/>
      <c r="RAP5" s="47"/>
      <c r="RAQ5" s="47"/>
      <c r="RAR5" s="47"/>
      <c r="RAS5" s="47"/>
      <c r="RAT5" s="47"/>
      <c r="RAU5" s="47"/>
      <c r="RAV5" s="47"/>
      <c r="RAW5" s="47"/>
      <c r="RAX5" s="47"/>
      <c r="RAY5" s="47"/>
      <c r="RAZ5" s="47"/>
      <c r="RBA5" s="47"/>
      <c r="RBB5" s="47"/>
      <c r="RBC5" s="47"/>
      <c r="RBD5" s="47"/>
      <c r="RBE5" s="47"/>
      <c r="RBF5" s="47"/>
      <c r="RBG5" s="47"/>
      <c r="RBH5" s="47"/>
      <c r="RBI5" s="47"/>
      <c r="RBJ5" s="47"/>
      <c r="RBK5" s="47"/>
      <c r="RBL5" s="47"/>
      <c r="RBM5" s="47"/>
      <c r="RBN5" s="47"/>
      <c r="RBO5" s="47"/>
      <c r="RBP5" s="47"/>
      <c r="RBQ5" s="47"/>
      <c r="RBR5" s="47"/>
      <c r="RBS5" s="47"/>
      <c r="RBT5" s="47"/>
      <c r="RBU5" s="47"/>
      <c r="RBV5" s="47"/>
      <c r="RBW5" s="47"/>
      <c r="RBX5" s="47"/>
      <c r="RBY5" s="47"/>
      <c r="RBZ5" s="47"/>
      <c r="RCA5" s="47"/>
      <c r="RCB5" s="47"/>
      <c r="RCC5" s="47"/>
      <c r="RCD5" s="47"/>
      <c r="RCE5" s="47"/>
      <c r="RCF5" s="47"/>
      <c r="RCG5" s="47"/>
      <c r="RCH5" s="47"/>
      <c r="RCI5" s="47"/>
      <c r="RCJ5" s="47"/>
      <c r="RCK5" s="47"/>
      <c r="RCL5" s="47"/>
      <c r="RCM5" s="47"/>
      <c r="RCN5" s="47"/>
      <c r="RCO5" s="47"/>
      <c r="RCP5" s="47"/>
      <c r="RCQ5" s="47"/>
      <c r="RCR5" s="47"/>
      <c r="RCS5" s="47"/>
      <c r="RCT5" s="47"/>
      <c r="RCU5" s="47"/>
      <c r="RCV5" s="47"/>
      <c r="RCW5" s="47"/>
      <c r="RCX5" s="47"/>
      <c r="RCY5" s="47"/>
      <c r="RCZ5" s="47"/>
      <c r="RDA5" s="47"/>
      <c r="RDB5" s="47"/>
      <c r="RDC5" s="47"/>
      <c r="RDD5" s="47"/>
      <c r="RDE5" s="47"/>
      <c r="RDF5" s="47"/>
      <c r="RDG5" s="47"/>
      <c r="RDH5" s="47"/>
      <c r="RDI5" s="47"/>
      <c r="RDJ5" s="47"/>
      <c r="RDK5" s="47"/>
      <c r="RDL5" s="47"/>
      <c r="RDM5" s="47"/>
      <c r="RDN5" s="47"/>
      <c r="RDO5" s="47"/>
      <c r="RDP5" s="47"/>
      <c r="RDQ5" s="47"/>
      <c r="RDR5" s="47"/>
      <c r="RDS5" s="47"/>
      <c r="RDT5" s="47"/>
      <c r="RDU5" s="47"/>
      <c r="RDV5" s="47"/>
      <c r="RDW5" s="47"/>
      <c r="RDX5" s="47"/>
      <c r="RDY5" s="47"/>
      <c r="RDZ5" s="47"/>
      <c r="REA5" s="47"/>
      <c r="REB5" s="47"/>
      <c r="REC5" s="47"/>
      <c r="RED5" s="47"/>
      <c r="REE5" s="47"/>
      <c r="REF5" s="47"/>
      <c r="REG5" s="47"/>
      <c r="REH5" s="47"/>
      <c r="REI5" s="47"/>
      <c r="REJ5" s="47"/>
      <c r="REK5" s="47"/>
      <c r="REL5" s="47"/>
      <c r="REM5" s="47"/>
      <c r="REN5" s="47"/>
      <c r="REO5" s="47"/>
      <c r="REP5" s="47"/>
      <c r="REQ5" s="47"/>
      <c r="RER5" s="47"/>
      <c r="RES5" s="47"/>
      <c r="RET5" s="47"/>
      <c r="REU5" s="47"/>
      <c r="REV5" s="47"/>
      <c r="REW5" s="47"/>
      <c r="REX5" s="47"/>
      <c r="REY5" s="47"/>
      <c r="REZ5" s="47"/>
      <c r="RFA5" s="47"/>
      <c r="RFB5" s="47"/>
      <c r="RFC5" s="47"/>
      <c r="RFD5" s="47"/>
      <c r="RFE5" s="47"/>
      <c r="RFF5" s="47"/>
      <c r="RFG5" s="47"/>
      <c r="RFH5" s="47"/>
      <c r="RFI5" s="47"/>
      <c r="RFJ5" s="47"/>
      <c r="RFK5" s="47"/>
      <c r="RFL5" s="47"/>
      <c r="RFM5" s="47"/>
      <c r="RFN5" s="47"/>
      <c r="RFO5" s="47"/>
      <c r="RFP5" s="47"/>
      <c r="RFQ5" s="47"/>
      <c r="RFR5" s="47"/>
      <c r="RFS5" s="47"/>
      <c r="RFT5" s="47"/>
      <c r="RFU5" s="47"/>
      <c r="RFV5" s="47"/>
      <c r="RFW5" s="47"/>
      <c r="RFX5" s="47"/>
      <c r="RFY5" s="47"/>
      <c r="RFZ5" s="47"/>
      <c r="RGA5" s="47"/>
      <c r="RGB5" s="47"/>
      <c r="RGC5" s="47"/>
      <c r="RGD5" s="47"/>
      <c r="RGE5" s="47"/>
      <c r="RGF5" s="47"/>
      <c r="RGG5" s="47"/>
      <c r="RGH5" s="47"/>
      <c r="RGI5" s="47"/>
      <c r="RGJ5" s="47"/>
      <c r="RGK5" s="47"/>
      <c r="RGL5" s="47"/>
      <c r="RGM5" s="47"/>
      <c r="RGN5" s="47"/>
      <c r="RGO5" s="47"/>
      <c r="RGP5" s="47"/>
      <c r="RGQ5" s="47"/>
      <c r="RGR5" s="47"/>
      <c r="RGS5" s="47"/>
      <c r="RGT5" s="47"/>
      <c r="RGU5" s="47"/>
      <c r="RGV5" s="47"/>
      <c r="RGW5" s="47"/>
      <c r="RGX5" s="47"/>
      <c r="RGY5" s="47"/>
      <c r="RGZ5" s="47"/>
      <c r="RHA5" s="47"/>
      <c r="RHB5" s="47"/>
      <c r="RHC5" s="47"/>
      <c r="RHD5" s="47"/>
      <c r="RHE5" s="47"/>
      <c r="RHF5" s="47"/>
      <c r="RHG5" s="47"/>
      <c r="RHH5" s="47"/>
      <c r="RHI5" s="47"/>
      <c r="RHJ5" s="47"/>
      <c r="RHK5" s="47"/>
      <c r="RHL5" s="47"/>
      <c r="RHM5" s="47"/>
      <c r="RHN5" s="47"/>
      <c r="RHO5" s="47"/>
      <c r="RHP5" s="47"/>
      <c r="RHQ5" s="47"/>
      <c r="RHR5" s="47"/>
      <c r="RHS5" s="47"/>
      <c r="RHT5" s="47"/>
      <c r="RHU5" s="47"/>
      <c r="RHV5" s="47"/>
      <c r="RHW5" s="47"/>
      <c r="RHX5" s="47"/>
      <c r="RHY5" s="47"/>
      <c r="RHZ5" s="47"/>
      <c r="RIA5" s="47"/>
      <c r="RIB5" s="47"/>
      <c r="RIC5" s="47"/>
      <c r="RID5" s="47"/>
      <c r="RIE5" s="47"/>
      <c r="RIF5" s="47"/>
      <c r="RIG5" s="47"/>
      <c r="RIH5" s="47"/>
      <c r="RII5" s="47"/>
      <c r="RIJ5" s="47"/>
      <c r="RIK5" s="47"/>
      <c r="RIL5" s="47"/>
      <c r="RIM5" s="47"/>
      <c r="RIN5" s="47"/>
      <c r="RIO5" s="47"/>
      <c r="RIP5" s="47"/>
      <c r="RIQ5" s="47"/>
      <c r="RIR5" s="47"/>
      <c r="RIS5" s="47"/>
      <c r="RIT5" s="47"/>
      <c r="RIU5" s="47"/>
      <c r="RIV5" s="47"/>
      <c r="RIW5" s="47"/>
      <c r="RIX5" s="47"/>
      <c r="RIY5" s="47"/>
      <c r="RIZ5" s="47"/>
      <c r="RJA5" s="47"/>
      <c r="RJB5" s="47"/>
      <c r="RJC5" s="47"/>
      <c r="RJD5" s="47"/>
      <c r="RJE5" s="47"/>
      <c r="RJF5" s="47"/>
      <c r="RJG5" s="47"/>
      <c r="RJH5" s="47"/>
      <c r="RJI5" s="47"/>
      <c r="RJJ5" s="47"/>
      <c r="RJK5" s="47"/>
      <c r="RJL5" s="47"/>
      <c r="RJM5" s="47"/>
      <c r="RJN5" s="47"/>
      <c r="RJO5" s="47"/>
      <c r="RJP5" s="47"/>
      <c r="RJQ5" s="47"/>
      <c r="RJR5" s="47"/>
      <c r="RJS5" s="47"/>
      <c r="RJT5" s="47"/>
      <c r="RJU5" s="47"/>
      <c r="RJV5" s="47"/>
      <c r="RJW5" s="47"/>
      <c r="RJX5" s="47"/>
      <c r="RJY5" s="47"/>
      <c r="RJZ5" s="47"/>
      <c r="RKA5" s="47"/>
      <c r="RKB5" s="47"/>
      <c r="RKC5" s="47"/>
      <c r="RKD5" s="47"/>
      <c r="RKE5" s="47"/>
      <c r="RKF5" s="47"/>
      <c r="RKG5" s="47"/>
      <c r="RKH5" s="47"/>
      <c r="RKI5" s="47"/>
      <c r="RKJ5" s="47"/>
      <c r="RKK5" s="47"/>
      <c r="RKL5" s="47"/>
      <c r="RKM5" s="47"/>
      <c r="RKN5" s="47"/>
      <c r="RKO5" s="47"/>
      <c r="RKP5" s="47"/>
      <c r="RKQ5" s="47"/>
      <c r="RKR5" s="47"/>
      <c r="RKS5" s="47"/>
      <c r="RKT5" s="47"/>
      <c r="RKU5" s="47"/>
      <c r="RKV5" s="47"/>
      <c r="RKW5" s="47"/>
      <c r="RKX5" s="47"/>
      <c r="RKY5" s="47"/>
      <c r="RKZ5" s="47"/>
      <c r="RLA5" s="47"/>
      <c r="RLB5" s="47"/>
      <c r="RLC5" s="47"/>
      <c r="RLD5" s="47"/>
      <c r="RLE5" s="47"/>
      <c r="RLF5" s="47"/>
      <c r="RLG5" s="47"/>
      <c r="RLH5" s="47"/>
      <c r="RLI5" s="47"/>
      <c r="RLJ5" s="47"/>
      <c r="RLK5" s="47"/>
      <c r="RLL5" s="47"/>
      <c r="RLM5" s="47"/>
      <c r="RLN5" s="47"/>
      <c r="RLO5" s="47"/>
      <c r="RLP5" s="47"/>
      <c r="RLQ5" s="47"/>
      <c r="RLR5" s="47"/>
      <c r="RLS5" s="47"/>
      <c r="RLT5" s="47"/>
      <c r="RLU5" s="47"/>
      <c r="RLV5" s="47"/>
      <c r="RLW5" s="47"/>
      <c r="RLX5" s="47"/>
      <c r="RLY5" s="47"/>
      <c r="RLZ5" s="47"/>
      <c r="RMA5" s="47"/>
      <c r="RMB5" s="47"/>
      <c r="RMC5" s="47"/>
      <c r="RMD5" s="47"/>
      <c r="RME5" s="47"/>
      <c r="RMF5" s="47"/>
      <c r="RMG5" s="47"/>
      <c r="RMH5" s="47"/>
      <c r="RMI5" s="47"/>
      <c r="RMJ5" s="47"/>
      <c r="RMK5" s="47"/>
      <c r="RML5" s="47"/>
      <c r="RMM5" s="47"/>
      <c r="RMN5" s="47"/>
      <c r="RMO5" s="47"/>
      <c r="RMP5" s="47"/>
      <c r="RMQ5" s="47"/>
      <c r="RMR5" s="47"/>
      <c r="RMS5" s="47"/>
      <c r="RMT5" s="47"/>
      <c r="RMU5" s="47"/>
      <c r="RMV5" s="47"/>
      <c r="RMW5" s="47"/>
      <c r="RMX5" s="47"/>
      <c r="RMY5" s="47"/>
      <c r="RMZ5" s="47"/>
      <c r="RNA5" s="47"/>
      <c r="RNB5" s="47"/>
      <c r="RNC5" s="47"/>
      <c r="RND5" s="47"/>
      <c r="RNE5" s="47"/>
      <c r="RNF5" s="47"/>
      <c r="RNG5" s="47"/>
      <c r="RNH5" s="47"/>
      <c r="RNI5" s="47"/>
      <c r="RNJ5" s="47"/>
      <c r="RNK5" s="47"/>
      <c r="RNL5" s="47"/>
      <c r="RNM5" s="47"/>
      <c r="RNN5" s="47"/>
      <c r="RNO5" s="47"/>
      <c r="RNP5" s="47"/>
      <c r="RNQ5" s="47"/>
      <c r="RNR5" s="47"/>
      <c r="RNS5" s="47"/>
      <c r="RNT5" s="47"/>
      <c r="RNU5" s="47"/>
      <c r="RNV5" s="47"/>
      <c r="RNW5" s="47"/>
      <c r="RNX5" s="47"/>
      <c r="RNY5" s="47"/>
      <c r="RNZ5" s="47"/>
      <c r="ROA5" s="47"/>
      <c r="ROB5" s="47"/>
      <c r="ROC5" s="47"/>
      <c r="ROD5" s="47"/>
      <c r="ROE5" s="47"/>
      <c r="ROF5" s="47"/>
      <c r="ROG5" s="47"/>
      <c r="ROH5" s="47"/>
      <c r="ROI5" s="47"/>
      <c r="ROJ5" s="47"/>
      <c r="ROK5" s="47"/>
      <c r="ROL5" s="47"/>
      <c r="ROM5" s="47"/>
      <c r="RON5" s="47"/>
      <c r="ROO5" s="47"/>
      <c r="ROP5" s="47"/>
      <c r="ROQ5" s="47"/>
      <c r="ROR5" s="47"/>
      <c r="ROS5" s="47"/>
      <c r="ROT5" s="47"/>
      <c r="ROU5" s="47"/>
      <c r="ROV5" s="47"/>
      <c r="ROW5" s="47"/>
      <c r="ROX5" s="47"/>
      <c r="ROY5" s="47"/>
      <c r="ROZ5" s="47"/>
      <c r="RPA5" s="47"/>
      <c r="RPB5" s="47"/>
      <c r="RPC5" s="47"/>
      <c r="RPD5" s="47"/>
      <c r="RPE5" s="47"/>
      <c r="RPF5" s="47"/>
      <c r="RPG5" s="47"/>
      <c r="RPH5" s="47"/>
      <c r="RPI5" s="47"/>
      <c r="RPJ5" s="47"/>
      <c r="RPK5" s="47"/>
      <c r="RPL5" s="47"/>
      <c r="RPM5" s="47"/>
      <c r="RPN5" s="47"/>
      <c r="RPO5" s="47"/>
      <c r="RPP5" s="47"/>
      <c r="RPQ5" s="47"/>
      <c r="RPR5" s="47"/>
      <c r="RPS5" s="47"/>
      <c r="RPT5" s="47"/>
      <c r="RPU5" s="47"/>
      <c r="RPV5" s="47"/>
      <c r="RPW5" s="47"/>
      <c r="RPX5" s="47"/>
      <c r="RPY5" s="47"/>
      <c r="RPZ5" s="47"/>
      <c r="RQA5" s="47"/>
      <c r="RQB5" s="47"/>
      <c r="RQC5" s="47"/>
      <c r="RQD5" s="47"/>
      <c r="RQE5" s="47"/>
      <c r="RQF5" s="47"/>
      <c r="RQG5" s="47"/>
      <c r="RQH5" s="47"/>
      <c r="RQI5" s="47"/>
      <c r="RQJ5" s="47"/>
      <c r="RQK5" s="47"/>
      <c r="RQL5" s="47"/>
      <c r="RQM5" s="47"/>
      <c r="RQN5" s="47"/>
      <c r="RQO5" s="47"/>
      <c r="RQP5" s="47"/>
      <c r="RQQ5" s="47"/>
      <c r="RQR5" s="47"/>
      <c r="RQS5" s="47"/>
      <c r="RQT5" s="47"/>
      <c r="RQU5" s="47"/>
      <c r="RQV5" s="47"/>
      <c r="RQW5" s="47"/>
      <c r="RQX5" s="47"/>
      <c r="RQY5" s="47"/>
      <c r="RQZ5" s="47"/>
      <c r="RRA5" s="47"/>
      <c r="RRB5" s="47"/>
      <c r="RRC5" s="47"/>
      <c r="RRD5" s="47"/>
      <c r="RRE5" s="47"/>
      <c r="RRF5" s="47"/>
      <c r="RRG5" s="47"/>
      <c r="RRH5" s="47"/>
      <c r="RRI5" s="47"/>
      <c r="RRJ5" s="47"/>
      <c r="RRK5" s="47"/>
      <c r="RRL5" s="47"/>
      <c r="RRM5" s="47"/>
      <c r="RRN5" s="47"/>
      <c r="RRO5" s="47"/>
      <c r="RRP5" s="47"/>
      <c r="RRQ5" s="47"/>
      <c r="RRR5" s="47"/>
      <c r="RRS5" s="47"/>
      <c r="RRT5" s="47"/>
      <c r="RRU5" s="47"/>
      <c r="RRV5" s="47"/>
      <c r="RRW5" s="47"/>
      <c r="RRX5" s="47"/>
      <c r="RRY5" s="47"/>
      <c r="RRZ5" s="47"/>
      <c r="RSA5" s="47"/>
      <c r="RSB5" s="47"/>
      <c r="RSC5" s="47"/>
      <c r="RSD5" s="47"/>
      <c r="RSE5" s="47"/>
      <c r="RSF5" s="47"/>
      <c r="RSG5" s="47"/>
      <c r="RSH5" s="47"/>
      <c r="RSI5" s="47"/>
      <c r="RSJ5" s="47"/>
      <c r="RSK5" s="47"/>
      <c r="RSL5" s="47"/>
      <c r="RSM5" s="47"/>
      <c r="RSN5" s="47"/>
      <c r="RSO5" s="47"/>
      <c r="RSP5" s="47"/>
      <c r="RSQ5" s="47"/>
      <c r="RSR5" s="47"/>
      <c r="RSS5" s="47"/>
      <c r="RST5" s="47"/>
      <c r="RSU5" s="47"/>
      <c r="RSV5" s="47"/>
      <c r="RSW5" s="47"/>
      <c r="RSX5" s="47"/>
      <c r="RSY5" s="47"/>
      <c r="RSZ5" s="47"/>
      <c r="RTA5" s="47"/>
      <c r="RTB5" s="47"/>
      <c r="RTC5" s="47"/>
      <c r="RTD5" s="47"/>
      <c r="RTE5" s="47"/>
      <c r="RTF5" s="47"/>
      <c r="RTG5" s="47"/>
      <c r="RTH5" s="47"/>
      <c r="RTI5" s="47"/>
      <c r="RTJ5" s="47"/>
      <c r="RTK5" s="47"/>
      <c r="RTL5" s="47"/>
      <c r="RTM5" s="47"/>
      <c r="RTN5" s="47"/>
      <c r="RTO5" s="47"/>
      <c r="RTP5" s="47"/>
      <c r="RTQ5" s="47"/>
      <c r="RTR5" s="47"/>
      <c r="RTS5" s="47"/>
      <c r="RTT5" s="47"/>
      <c r="RTU5" s="47"/>
      <c r="RTV5" s="47"/>
      <c r="RTW5" s="47"/>
      <c r="RTX5" s="47"/>
      <c r="RTY5" s="47"/>
      <c r="RTZ5" s="47"/>
      <c r="RUA5" s="47"/>
      <c r="RUB5" s="47"/>
      <c r="RUC5" s="47"/>
      <c r="RUD5" s="47"/>
      <c r="RUE5" s="47"/>
      <c r="RUF5" s="47"/>
      <c r="RUG5" s="47"/>
      <c r="RUH5" s="47"/>
      <c r="RUI5" s="47"/>
      <c r="RUJ5" s="47"/>
      <c r="RUK5" s="47"/>
      <c r="RUL5" s="47"/>
      <c r="RUM5" s="47"/>
      <c r="RUN5" s="47"/>
      <c r="RUO5" s="47"/>
      <c r="RUP5" s="47"/>
      <c r="RUQ5" s="47"/>
      <c r="RUR5" s="47"/>
      <c r="RUS5" s="47"/>
      <c r="RUT5" s="47"/>
      <c r="RUU5" s="47"/>
      <c r="RUV5" s="47"/>
      <c r="RUW5" s="47"/>
      <c r="RUX5" s="47"/>
      <c r="RUY5" s="47"/>
      <c r="RUZ5" s="47"/>
      <c r="RVA5" s="47"/>
      <c r="RVB5" s="47"/>
      <c r="RVC5" s="47"/>
      <c r="RVD5" s="47"/>
      <c r="RVE5" s="47"/>
      <c r="RVF5" s="47"/>
      <c r="RVG5" s="47"/>
      <c r="RVH5" s="47"/>
      <c r="RVI5" s="47"/>
      <c r="RVJ5" s="47"/>
      <c r="RVK5" s="47"/>
      <c r="RVL5" s="47"/>
      <c r="RVM5" s="47"/>
      <c r="RVN5" s="47"/>
      <c r="RVO5" s="47"/>
      <c r="RVP5" s="47"/>
      <c r="RVQ5" s="47"/>
      <c r="RVR5" s="47"/>
      <c r="RVS5" s="47"/>
      <c r="RVT5" s="47"/>
      <c r="RVU5" s="47"/>
      <c r="RVV5" s="47"/>
      <c r="RVW5" s="47"/>
      <c r="RVX5" s="47"/>
      <c r="RVY5" s="47"/>
      <c r="RVZ5" s="47"/>
      <c r="RWA5" s="47"/>
      <c r="RWB5" s="47"/>
      <c r="RWC5" s="47"/>
      <c r="RWD5" s="47"/>
      <c r="RWE5" s="47"/>
      <c r="RWF5" s="47"/>
      <c r="RWG5" s="47"/>
      <c r="RWH5" s="47"/>
      <c r="RWI5" s="47"/>
      <c r="RWJ5" s="47"/>
      <c r="RWK5" s="47"/>
      <c r="RWL5" s="47"/>
      <c r="RWM5" s="47"/>
      <c r="RWN5" s="47"/>
      <c r="RWO5" s="47"/>
      <c r="RWP5" s="47"/>
      <c r="RWQ5" s="47"/>
      <c r="RWR5" s="47"/>
      <c r="RWS5" s="47"/>
      <c r="RWT5" s="47"/>
      <c r="RWU5" s="47"/>
      <c r="RWV5" s="47"/>
      <c r="RWW5" s="47"/>
      <c r="RWX5" s="47"/>
      <c r="RWY5" s="47"/>
      <c r="RWZ5" s="47"/>
      <c r="RXA5" s="47"/>
      <c r="RXB5" s="47"/>
      <c r="RXC5" s="47"/>
      <c r="RXD5" s="47"/>
      <c r="RXE5" s="47"/>
      <c r="RXF5" s="47"/>
      <c r="RXG5" s="47"/>
      <c r="RXH5" s="47"/>
      <c r="RXI5" s="47"/>
      <c r="RXJ5" s="47"/>
      <c r="RXK5" s="47"/>
      <c r="RXL5" s="47"/>
      <c r="RXM5" s="47"/>
      <c r="RXN5" s="47"/>
      <c r="RXO5" s="47"/>
      <c r="RXP5" s="47"/>
      <c r="RXQ5" s="47"/>
      <c r="RXR5" s="47"/>
      <c r="RXS5" s="47"/>
      <c r="RXT5" s="47"/>
      <c r="RXU5" s="47"/>
      <c r="RXV5" s="47"/>
      <c r="RXW5" s="47"/>
      <c r="RXX5" s="47"/>
      <c r="RXY5" s="47"/>
      <c r="RXZ5" s="47"/>
      <c r="RYA5" s="47"/>
      <c r="RYB5" s="47"/>
      <c r="RYC5" s="47"/>
      <c r="RYD5" s="47"/>
      <c r="RYE5" s="47"/>
      <c r="RYF5" s="47"/>
      <c r="RYG5" s="47"/>
      <c r="RYH5" s="47"/>
      <c r="RYI5" s="47"/>
      <c r="RYJ5" s="47"/>
      <c r="RYK5" s="47"/>
      <c r="RYL5" s="47"/>
      <c r="RYM5" s="47"/>
      <c r="RYN5" s="47"/>
      <c r="RYO5" s="47"/>
      <c r="RYP5" s="47"/>
      <c r="RYQ5" s="47"/>
      <c r="RYR5" s="47"/>
      <c r="RYS5" s="47"/>
      <c r="RYT5" s="47"/>
      <c r="RYU5" s="47"/>
      <c r="RYV5" s="47"/>
      <c r="RYW5" s="47"/>
      <c r="RYX5" s="47"/>
      <c r="RYY5" s="47"/>
      <c r="RYZ5" s="47"/>
      <c r="RZA5" s="47"/>
      <c r="RZB5" s="47"/>
      <c r="RZC5" s="47"/>
      <c r="RZD5" s="47"/>
      <c r="RZE5" s="47"/>
      <c r="RZF5" s="47"/>
      <c r="RZG5" s="47"/>
      <c r="RZH5" s="47"/>
      <c r="RZI5" s="47"/>
      <c r="RZJ5" s="47"/>
      <c r="RZK5" s="47"/>
      <c r="RZL5" s="47"/>
      <c r="RZM5" s="47"/>
      <c r="RZN5" s="47"/>
      <c r="RZO5" s="47"/>
      <c r="RZP5" s="47"/>
      <c r="RZQ5" s="47"/>
      <c r="RZR5" s="47"/>
      <c r="RZS5" s="47"/>
      <c r="RZT5" s="47"/>
      <c r="RZU5" s="47"/>
      <c r="RZV5" s="47"/>
      <c r="RZW5" s="47"/>
      <c r="RZX5" s="47"/>
      <c r="RZY5" s="47"/>
      <c r="RZZ5" s="47"/>
      <c r="SAA5" s="47"/>
      <c r="SAB5" s="47"/>
      <c r="SAC5" s="47"/>
      <c r="SAD5" s="47"/>
      <c r="SAE5" s="47"/>
      <c r="SAF5" s="47"/>
      <c r="SAG5" s="47"/>
      <c r="SAH5" s="47"/>
      <c r="SAI5" s="47"/>
      <c r="SAJ5" s="47"/>
      <c r="SAK5" s="47"/>
      <c r="SAL5" s="47"/>
      <c r="SAM5" s="47"/>
      <c r="SAN5" s="47"/>
      <c r="SAO5" s="47"/>
      <c r="SAP5" s="47"/>
      <c r="SAQ5" s="47"/>
      <c r="SAR5" s="47"/>
      <c r="SAS5" s="47"/>
      <c r="SAT5" s="47"/>
      <c r="SAU5" s="47"/>
      <c r="SAV5" s="47"/>
      <c r="SAW5" s="47"/>
      <c r="SAX5" s="47"/>
      <c r="SAY5" s="47"/>
      <c r="SAZ5" s="47"/>
      <c r="SBA5" s="47"/>
      <c r="SBB5" s="47"/>
      <c r="SBC5" s="47"/>
      <c r="SBD5" s="47"/>
      <c r="SBE5" s="47"/>
      <c r="SBF5" s="47"/>
      <c r="SBG5" s="47"/>
      <c r="SBH5" s="47"/>
      <c r="SBI5" s="47"/>
      <c r="SBJ5" s="47"/>
      <c r="SBK5" s="47"/>
      <c r="SBL5" s="47"/>
      <c r="SBM5" s="47"/>
      <c r="SBN5" s="47"/>
      <c r="SBO5" s="47"/>
      <c r="SBP5" s="47"/>
      <c r="SBQ5" s="47"/>
      <c r="SBR5" s="47"/>
      <c r="SBS5" s="47"/>
      <c r="SBT5" s="47"/>
      <c r="SBU5" s="47"/>
      <c r="SBV5" s="47"/>
      <c r="SBW5" s="47"/>
      <c r="SBX5" s="47"/>
      <c r="SBY5" s="47"/>
      <c r="SBZ5" s="47"/>
      <c r="SCA5" s="47"/>
      <c r="SCB5" s="47"/>
      <c r="SCC5" s="47"/>
      <c r="SCD5" s="47"/>
      <c r="SCE5" s="47"/>
      <c r="SCF5" s="47"/>
      <c r="SCG5" s="47"/>
      <c r="SCH5" s="47"/>
      <c r="SCI5" s="47"/>
      <c r="SCJ5" s="47"/>
      <c r="SCK5" s="47"/>
      <c r="SCL5" s="47"/>
      <c r="SCM5" s="47"/>
      <c r="SCN5" s="47"/>
      <c r="SCO5" s="47"/>
      <c r="SCP5" s="47"/>
      <c r="SCQ5" s="47"/>
      <c r="SCR5" s="47"/>
      <c r="SCS5" s="47"/>
      <c r="SCT5" s="47"/>
      <c r="SCU5" s="47"/>
      <c r="SCV5" s="47"/>
      <c r="SCW5" s="47"/>
      <c r="SCX5" s="47"/>
      <c r="SCY5" s="47"/>
      <c r="SCZ5" s="47"/>
      <c r="SDA5" s="47"/>
      <c r="SDB5" s="47"/>
      <c r="SDC5" s="47"/>
      <c r="SDD5" s="47"/>
      <c r="SDE5" s="47"/>
      <c r="SDF5" s="47"/>
      <c r="SDG5" s="47"/>
      <c r="SDH5" s="47"/>
      <c r="SDI5" s="47"/>
      <c r="SDJ5" s="47"/>
      <c r="SDK5" s="47"/>
      <c r="SDL5" s="47"/>
      <c r="SDM5" s="47"/>
      <c r="SDN5" s="47"/>
      <c r="SDO5" s="47"/>
      <c r="SDP5" s="47"/>
      <c r="SDQ5" s="47"/>
      <c r="SDR5" s="47"/>
      <c r="SDS5" s="47"/>
      <c r="SDT5" s="47"/>
      <c r="SDU5" s="47"/>
      <c r="SDV5" s="47"/>
      <c r="SDW5" s="47"/>
      <c r="SDX5" s="47"/>
      <c r="SDY5" s="47"/>
      <c r="SDZ5" s="47"/>
      <c r="SEA5" s="47"/>
      <c r="SEB5" s="47"/>
      <c r="SEC5" s="47"/>
      <c r="SED5" s="47"/>
      <c r="SEE5" s="47"/>
      <c r="SEF5" s="47"/>
      <c r="SEG5" s="47"/>
      <c r="SEH5" s="47"/>
      <c r="SEI5" s="47"/>
      <c r="SEJ5" s="47"/>
      <c r="SEK5" s="47"/>
      <c r="SEL5" s="47"/>
      <c r="SEM5" s="47"/>
      <c r="SEN5" s="47"/>
      <c r="SEO5" s="47"/>
      <c r="SEP5" s="47"/>
      <c r="SEQ5" s="47"/>
      <c r="SER5" s="47"/>
      <c r="SES5" s="47"/>
      <c r="SET5" s="47"/>
      <c r="SEU5" s="47"/>
      <c r="SEV5" s="47"/>
      <c r="SEW5" s="47"/>
      <c r="SEX5" s="47"/>
      <c r="SEY5" s="47"/>
      <c r="SEZ5" s="47"/>
      <c r="SFA5" s="47"/>
      <c r="SFB5" s="47"/>
      <c r="SFC5" s="47"/>
      <c r="SFD5" s="47"/>
      <c r="SFE5" s="47"/>
      <c r="SFF5" s="47"/>
      <c r="SFG5" s="47"/>
      <c r="SFH5" s="47"/>
      <c r="SFI5" s="47"/>
      <c r="SFJ5" s="47"/>
      <c r="SFK5" s="47"/>
      <c r="SFL5" s="47"/>
      <c r="SFM5" s="47"/>
      <c r="SFN5" s="47"/>
      <c r="SFO5" s="47"/>
      <c r="SFP5" s="47"/>
      <c r="SFQ5" s="47"/>
      <c r="SFR5" s="47"/>
      <c r="SFS5" s="47"/>
      <c r="SFT5" s="47"/>
      <c r="SFU5" s="47"/>
      <c r="SFV5" s="47"/>
      <c r="SFW5" s="47"/>
      <c r="SFX5" s="47"/>
      <c r="SFY5" s="47"/>
      <c r="SFZ5" s="47"/>
      <c r="SGA5" s="47"/>
      <c r="SGB5" s="47"/>
      <c r="SGC5" s="47"/>
      <c r="SGD5" s="47"/>
      <c r="SGE5" s="47"/>
      <c r="SGF5" s="47"/>
      <c r="SGG5" s="47"/>
      <c r="SGH5" s="47"/>
      <c r="SGI5" s="47"/>
      <c r="SGJ5" s="47"/>
      <c r="SGK5" s="47"/>
      <c r="SGL5" s="47"/>
      <c r="SGM5" s="47"/>
      <c r="SGN5" s="47"/>
      <c r="SGO5" s="47"/>
      <c r="SGP5" s="47"/>
      <c r="SGQ5" s="47"/>
      <c r="SGR5" s="47"/>
      <c r="SGS5" s="47"/>
      <c r="SGT5" s="47"/>
      <c r="SGU5" s="47"/>
      <c r="SGV5" s="47"/>
      <c r="SGW5" s="47"/>
      <c r="SGX5" s="47"/>
      <c r="SGY5" s="47"/>
      <c r="SGZ5" s="47"/>
      <c r="SHA5" s="47"/>
      <c r="SHB5" s="47"/>
      <c r="SHC5" s="47"/>
      <c r="SHD5" s="47"/>
      <c r="SHE5" s="47"/>
      <c r="SHF5" s="47"/>
      <c r="SHG5" s="47"/>
      <c r="SHH5" s="47"/>
      <c r="SHI5" s="47"/>
      <c r="SHJ5" s="47"/>
      <c r="SHK5" s="47"/>
      <c r="SHL5" s="47"/>
      <c r="SHM5" s="47"/>
      <c r="SHN5" s="47"/>
      <c r="SHO5" s="47"/>
      <c r="SHP5" s="47"/>
      <c r="SHQ5" s="47"/>
      <c r="SHR5" s="47"/>
      <c r="SHS5" s="47"/>
      <c r="SHT5" s="47"/>
      <c r="SHU5" s="47"/>
      <c r="SHV5" s="47"/>
      <c r="SHW5" s="47"/>
      <c r="SHX5" s="47"/>
      <c r="SHY5" s="47"/>
      <c r="SHZ5" s="47"/>
      <c r="SIA5" s="47"/>
      <c r="SIB5" s="47"/>
      <c r="SIC5" s="47"/>
      <c r="SID5" s="47"/>
      <c r="SIE5" s="47"/>
      <c r="SIF5" s="47"/>
      <c r="SIG5" s="47"/>
      <c r="SIH5" s="47"/>
      <c r="SII5" s="47"/>
      <c r="SIJ5" s="47"/>
      <c r="SIK5" s="47"/>
      <c r="SIL5" s="47"/>
      <c r="SIM5" s="47"/>
      <c r="SIN5" s="47"/>
      <c r="SIO5" s="47"/>
      <c r="SIP5" s="47"/>
      <c r="SIQ5" s="47"/>
      <c r="SIR5" s="47"/>
      <c r="SIS5" s="47"/>
      <c r="SIT5" s="47"/>
      <c r="SIU5" s="47"/>
      <c r="SIV5" s="47"/>
      <c r="SIW5" s="47"/>
      <c r="SIX5" s="47"/>
      <c r="SIY5" s="47"/>
      <c r="SIZ5" s="47"/>
      <c r="SJA5" s="47"/>
      <c r="SJB5" s="47"/>
      <c r="SJC5" s="47"/>
      <c r="SJD5" s="47"/>
      <c r="SJE5" s="47"/>
      <c r="SJF5" s="47"/>
      <c r="SJG5" s="47"/>
      <c r="SJH5" s="47"/>
      <c r="SJI5" s="47"/>
      <c r="SJJ5" s="47"/>
      <c r="SJK5" s="47"/>
      <c r="SJL5" s="47"/>
      <c r="SJM5" s="47"/>
      <c r="SJN5" s="47"/>
      <c r="SJO5" s="47"/>
      <c r="SJP5" s="47"/>
      <c r="SJQ5" s="47"/>
      <c r="SJR5" s="47"/>
      <c r="SJS5" s="47"/>
      <c r="SJT5" s="47"/>
      <c r="SJU5" s="47"/>
      <c r="SJV5" s="47"/>
      <c r="SJW5" s="47"/>
      <c r="SJX5" s="47"/>
      <c r="SJY5" s="47"/>
      <c r="SJZ5" s="47"/>
      <c r="SKA5" s="47"/>
      <c r="SKB5" s="47"/>
      <c r="SKC5" s="47"/>
      <c r="SKD5" s="47"/>
      <c r="SKE5" s="47"/>
      <c r="SKF5" s="47"/>
      <c r="SKG5" s="47"/>
      <c r="SKH5" s="47"/>
      <c r="SKI5" s="47"/>
      <c r="SKJ5" s="47"/>
      <c r="SKK5" s="47"/>
      <c r="SKL5" s="47"/>
      <c r="SKM5" s="47"/>
      <c r="SKN5" s="47"/>
      <c r="SKO5" s="47"/>
      <c r="SKP5" s="47"/>
      <c r="SKQ5" s="47"/>
      <c r="SKR5" s="47"/>
      <c r="SKS5" s="47"/>
      <c r="SKT5" s="47"/>
      <c r="SKU5" s="47"/>
      <c r="SKV5" s="47"/>
      <c r="SKW5" s="47"/>
      <c r="SKX5" s="47"/>
      <c r="SKY5" s="47"/>
      <c r="SKZ5" s="47"/>
      <c r="SLA5" s="47"/>
      <c r="SLB5" s="47"/>
      <c r="SLC5" s="47"/>
      <c r="SLD5" s="47"/>
      <c r="SLE5" s="47"/>
      <c r="SLF5" s="47"/>
      <c r="SLG5" s="47"/>
      <c r="SLH5" s="47"/>
      <c r="SLI5" s="47"/>
      <c r="SLJ5" s="47"/>
      <c r="SLK5" s="47"/>
      <c r="SLL5" s="47"/>
      <c r="SLM5" s="47"/>
      <c r="SLN5" s="47"/>
      <c r="SLO5" s="47"/>
      <c r="SLP5" s="47"/>
      <c r="SLQ5" s="47"/>
      <c r="SLR5" s="47"/>
      <c r="SLS5" s="47"/>
      <c r="SLT5" s="47"/>
      <c r="SLU5" s="47"/>
      <c r="SLV5" s="47"/>
      <c r="SLW5" s="47"/>
      <c r="SLX5" s="47"/>
      <c r="SLY5" s="47"/>
      <c r="SLZ5" s="47"/>
      <c r="SMA5" s="47"/>
      <c r="SMB5" s="47"/>
      <c r="SMC5" s="47"/>
      <c r="SMD5" s="47"/>
      <c r="SME5" s="47"/>
      <c r="SMF5" s="47"/>
      <c r="SMG5" s="47"/>
      <c r="SMH5" s="47"/>
      <c r="SMI5" s="47"/>
      <c r="SMJ5" s="47"/>
      <c r="SMK5" s="47"/>
      <c r="SML5" s="47"/>
      <c r="SMM5" s="47"/>
      <c r="SMN5" s="47"/>
      <c r="SMO5" s="47"/>
      <c r="SMP5" s="47"/>
      <c r="SMQ5" s="47"/>
      <c r="SMR5" s="47"/>
      <c r="SMS5" s="47"/>
      <c r="SMT5" s="47"/>
      <c r="SMU5" s="47"/>
      <c r="SMV5" s="47"/>
      <c r="SMW5" s="47"/>
      <c r="SMX5" s="47"/>
      <c r="SMY5" s="47"/>
      <c r="SMZ5" s="47"/>
      <c r="SNA5" s="47"/>
      <c r="SNB5" s="47"/>
      <c r="SNC5" s="47"/>
      <c r="SND5" s="47"/>
      <c r="SNE5" s="47"/>
      <c r="SNF5" s="47"/>
      <c r="SNG5" s="47"/>
      <c r="SNH5" s="47"/>
      <c r="SNI5" s="47"/>
      <c r="SNJ5" s="47"/>
      <c r="SNK5" s="47"/>
      <c r="SNL5" s="47"/>
      <c r="SNM5" s="47"/>
      <c r="SNN5" s="47"/>
      <c r="SNO5" s="47"/>
      <c r="SNP5" s="47"/>
      <c r="SNQ5" s="47"/>
      <c r="SNR5" s="47"/>
      <c r="SNS5" s="47"/>
      <c r="SNT5" s="47"/>
      <c r="SNU5" s="47"/>
      <c r="SNV5" s="47"/>
      <c r="SNW5" s="47"/>
      <c r="SNX5" s="47"/>
      <c r="SNY5" s="47"/>
      <c r="SNZ5" s="47"/>
      <c r="SOA5" s="47"/>
      <c r="SOB5" s="47"/>
      <c r="SOC5" s="47"/>
      <c r="SOD5" s="47"/>
      <c r="SOE5" s="47"/>
      <c r="SOF5" s="47"/>
      <c r="SOG5" s="47"/>
      <c r="SOH5" s="47"/>
      <c r="SOI5" s="47"/>
      <c r="SOJ5" s="47"/>
      <c r="SOK5" s="47"/>
      <c r="SOL5" s="47"/>
      <c r="SOM5" s="47"/>
      <c r="SON5" s="47"/>
      <c r="SOO5" s="47"/>
      <c r="SOP5" s="47"/>
      <c r="SOQ5" s="47"/>
      <c r="SOR5" s="47"/>
      <c r="SOS5" s="47"/>
      <c r="SOT5" s="47"/>
      <c r="SOU5" s="47"/>
      <c r="SOV5" s="47"/>
      <c r="SOW5" s="47"/>
      <c r="SOX5" s="47"/>
      <c r="SOY5" s="47"/>
      <c r="SOZ5" s="47"/>
      <c r="SPA5" s="47"/>
      <c r="SPB5" s="47"/>
      <c r="SPC5" s="47"/>
      <c r="SPD5" s="47"/>
      <c r="SPE5" s="47"/>
      <c r="SPF5" s="47"/>
      <c r="SPG5" s="47"/>
      <c r="SPH5" s="47"/>
      <c r="SPI5" s="47"/>
      <c r="SPJ5" s="47"/>
      <c r="SPK5" s="47"/>
      <c r="SPL5" s="47"/>
      <c r="SPM5" s="47"/>
      <c r="SPN5" s="47"/>
      <c r="SPO5" s="47"/>
      <c r="SPP5" s="47"/>
      <c r="SPQ5" s="47"/>
      <c r="SPR5" s="47"/>
      <c r="SPS5" s="47"/>
      <c r="SPT5" s="47"/>
      <c r="SPU5" s="47"/>
      <c r="SPV5" s="47"/>
      <c r="SPW5" s="47"/>
      <c r="SPX5" s="47"/>
      <c r="SPY5" s="47"/>
      <c r="SPZ5" s="47"/>
      <c r="SQA5" s="47"/>
      <c r="SQB5" s="47"/>
      <c r="SQC5" s="47"/>
      <c r="SQD5" s="47"/>
      <c r="SQE5" s="47"/>
      <c r="SQF5" s="47"/>
      <c r="SQG5" s="47"/>
      <c r="SQH5" s="47"/>
      <c r="SQI5" s="47"/>
      <c r="SQJ5" s="47"/>
      <c r="SQK5" s="47"/>
      <c r="SQL5" s="47"/>
      <c r="SQM5" s="47"/>
      <c r="SQN5" s="47"/>
      <c r="SQO5" s="47"/>
      <c r="SQP5" s="47"/>
      <c r="SQQ5" s="47"/>
      <c r="SQR5" s="47"/>
      <c r="SQS5" s="47"/>
      <c r="SQT5" s="47"/>
      <c r="SQU5" s="47"/>
      <c r="SQV5" s="47"/>
      <c r="SQW5" s="47"/>
      <c r="SQX5" s="47"/>
      <c r="SQY5" s="47"/>
      <c r="SQZ5" s="47"/>
      <c r="SRA5" s="47"/>
      <c r="SRB5" s="47"/>
      <c r="SRC5" s="47"/>
      <c r="SRD5" s="47"/>
      <c r="SRE5" s="47"/>
      <c r="SRF5" s="47"/>
      <c r="SRG5" s="47"/>
      <c r="SRH5" s="47"/>
      <c r="SRI5" s="47"/>
      <c r="SRJ5" s="47"/>
      <c r="SRK5" s="47"/>
      <c r="SRL5" s="47"/>
      <c r="SRM5" s="47"/>
      <c r="SRN5" s="47"/>
      <c r="SRO5" s="47"/>
      <c r="SRP5" s="47"/>
      <c r="SRQ5" s="47"/>
      <c r="SRR5" s="47"/>
      <c r="SRS5" s="47"/>
      <c r="SRT5" s="47"/>
      <c r="SRU5" s="47"/>
      <c r="SRV5" s="47"/>
      <c r="SRW5" s="47"/>
      <c r="SRX5" s="47"/>
      <c r="SRY5" s="47"/>
      <c r="SRZ5" s="47"/>
      <c r="SSA5" s="47"/>
      <c r="SSB5" s="47"/>
      <c r="SSC5" s="47"/>
      <c r="SSD5" s="47"/>
      <c r="SSE5" s="47"/>
      <c r="SSF5" s="47"/>
      <c r="SSG5" s="47"/>
      <c r="SSH5" s="47"/>
      <c r="SSI5" s="47"/>
      <c r="SSJ5" s="47"/>
      <c r="SSK5" s="47"/>
      <c r="SSL5" s="47"/>
      <c r="SSM5" s="47"/>
      <c r="SSN5" s="47"/>
      <c r="SSO5" s="47"/>
      <c r="SSP5" s="47"/>
      <c r="SSQ5" s="47"/>
      <c r="SSR5" s="47"/>
      <c r="SSS5" s="47"/>
      <c r="SST5" s="47"/>
      <c r="SSU5" s="47"/>
      <c r="SSV5" s="47"/>
      <c r="SSW5" s="47"/>
      <c r="SSX5" s="47"/>
      <c r="SSY5" s="47"/>
      <c r="SSZ5" s="47"/>
      <c r="STA5" s="47"/>
      <c r="STB5" s="47"/>
      <c r="STC5" s="47"/>
      <c r="STD5" s="47"/>
      <c r="STE5" s="47"/>
      <c r="STF5" s="47"/>
      <c r="STG5" s="47"/>
      <c r="STH5" s="47"/>
      <c r="STI5" s="47"/>
      <c r="STJ5" s="47"/>
      <c r="STK5" s="47"/>
      <c r="STL5" s="47"/>
      <c r="STM5" s="47"/>
      <c r="STN5" s="47"/>
      <c r="STO5" s="47"/>
      <c r="STP5" s="47"/>
      <c r="STQ5" s="47"/>
      <c r="STR5" s="47"/>
      <c r="STS5" s="47"/>
      <c r="STT5" s="47"/>
      <c r="STU5" s="47"/>
      <c r="STV5" s="47"/>
      <c r="STW5" s="47"/>
      <c r="STX5" s="47"/>
      <c r="STY5" s="47"/>
      <c r="STZ5" s="47"/>
      <c r="SUA5" s="47"/>
      <c r="SUB5" s="47"/>
      <c r="SUC5" s="47"/>
      <c r="SUD5" s="47"/>
      <c r="SUE5" s="47"/>
      <c r="SUF5" s="47"/>
      <c r="SUG5" s="47"/>
      <c r="SUH5" s="47"/>
      <c r="SUI5" s="47"/>
      <c r="SUJ5" s="47"/>
      <c r="SUK5" s="47"/>
      <c r="SUL5" s="47"/>
      <c r="SUM5" s="47"/>
      <c r="SUN5" s="47"/>
      <c r="SUO5" s="47"/>
      <c r="SUP5" s="47"/>
      <c r="SUQ5" s="47"/>
      <c r="SUR5" s="47"/>
      <c r="SUS5" s="47"/>
      <c r="SUT5" s="47"/>
      <c r="SUU5" s="47"/>
      <c r="SUV5" s="47"/>
      <c r="SUW5" s="47"/>
      <c r="SUX5" s="47"/>
      <c r="SUY5" s="47"/>
      <c r="SUZ5" s="47"/>
      <c r="SVA5" s="47"/>
      <c r="SVB5" s="47"/>
      <c r="SVC5" s="47"/>
      <c r="SVD5" s="47"/>
      <c r="SVE5" s="47"/>
      <c r="SVF5" s="47"/>
      <c r="SVG5" s="47"/>
      <c r="SVH5" s="47"/>
      <c r="SVI5" s="47"/>
      <c r="SVJ5" s="47"/>
      <c r="SVK5" s="47"/>
      <c r="SVL5" s="47"/>
      <c r="SVM5" s="47"/>
      <c r="SVN5" s="47"/>
      <c r="SVO5" s="47"/>
      <c r="SVP5" s="47"/>
      <c r="SVQ5" s="47"/>
      <c r="SVR5" s="47"/>
      <c r="SVS5" s="47"/>
      <c r="SVT5" s="47"/>
      <c r="SVU5" s="47"/>
      <c r="SVV5" s="47"/>
      <c r="SVW5" s="47"/>
      <c r="SVX5" s="47"/>
      <c r="SVY5" s="47"/>
      <c r="SVZ5" s="47"/>
      <c r="SWA5" s="47"/>
      <c r="SWB5" s="47"/>
      <c r="SWC5" s="47"/>
      <c r="SWD5" s="47"/>
      <c r="SWE5" s="47"/>
      <c r="SWF5" s="47"/>
      <c r="SWG5" s="47"/>
      <c r="SWH5" s="47"/>
      <c r="SWI5" s="47"/>
      <c r="SWJ5" s="47"/>
      <c r="SWK5" s="47"/>
      <c r="SWL5" s="47"/>
      <c r="SWM5" s="47"/>
      <c r="SWN5" s="47"/>
      <c r="SWO5" s="47"/>
      <c r="SWP5" s="47"/>
      <c r="SWQ5" s="47"/>
      <c r="SWR5" s="47"/>
      <c r="SWS5" s="47"/>
      <c r="SWT5" s="47"/>
      <c r="SWU5" s="47"/>
      <c r="SWV5" s="47"/>
      <c r="SWW5" s="47"/>
      <c r="SWX5" s="47"/>
      <c r="SWY5" s="47"/>
      <c r="SWZ5" s="47"/>
      <c r="SXA5" s="47"/>
      <c r="SXB5" s="47"/>
      <c r="SXC5" s="47"/>
      <c r="SXD5" s="47"/>
      <c r="SXE5" s="47"/>
      <c r="SXF5" s="47"/>
      <c r="SXG5" s="47"/>
      <c r="SXH5" s="47"/>
      <c r="SXI5" s="47"/>
      <c r="SXJ5" s="47"/>
      <c r="SXK5" s="47"/>
      <c r="SXL5" s="47"/>
      <c r="SXM5" s="47"/>
      <c r="SXN5" s="47"/>
      <c r="SXO5" s="47"/>
      <c r="SXP5" s="47"/>
      <c r="SXQ5" s="47"/>
      <c r="SXR5" s="47"/>
      <c r="SXS5" s="47"/>
      <c r="SXT5" s="47"/>
      <c r="SXU5" s="47"/>
      <c r="SXV5" s="47"/>
      <c r="SXW5" s="47"/>
      <c r="SXX5" s="47"/>
      <c r="SXY5" s="47"/>
      <c r="SXZ5" s="47"/>
      <c r="SYA5" s="47"/>
      <c r="SYB5" s="47"/>
      <c r="SYC5" s="47"/>
      <c r="SYD5" s="47"/>
      <c r="SYE5" s="47"/>
      <c r="SYF5" s="47"/>
      <c r="SYG5" s="47"/>
      <c r="SYH5" s="47"/>
      <c r="SYI5" s="47"/>
      <c r="SYJ5" s="47"/>
      <c r="SYK5" s="47"/>
      <c r="SYL5" s="47"/>
      <c r="SYM5" s="47"/>
      <c r="SYN5" s="47"/>
      <c r="SYO5" s="47"/>
      <c r="SYP5" s="47"/>
      <c r="SYQ5" s="47"/>
      <c r="SYR5" s="47"/>
      <c r="SYS5" s="47"/>
      <c r="SYT5" s="47"/>
      <c r="SYU5" s="47"/>
      <c r="SYV5" s="47"/>
      <c r="SYW5" s="47"/>
      <c r="SYX5" s="47"/>
      <c r="SYY5" s="47"/>
      <c r="SYZ5" s="47"/>
      <c r="SZA5" s="47"/>
      <c r="SZB5" s="47"/>
      <c r="SZC5" s="47"/>
      <c r="SZD5" s="47"/>
      <c r="SZE5" s="47"/>
      <c r="SZF5" s="47"/>
      <c r="SZG5" s="47"/>
      <c r="SZH5" s="47"/>
      <c r="SZI5" s="47"/>
      <c r="SZJ5" s="47"/>
      <c r="SZK5" s="47"/>
      <c r="SZL5" s="47"/>
      <c r="SZM5" s="47"/>
      <c r="SZN5" s="47"/>
      <c r="SZO5" s="47"/>
      <c r="SZP5" s="47"/>
      <c r="SZQ5" s="47"/>
      <c r="SZR5" s="47"/>
      <c r="SZS5" s="47"/>
      <c r="SZT5" s="47"/>
      <c r="SZU5" s="47"/>
      <c r="SZV5" s="47"/>
      <c r="SZW5" s="47"/>
      <c r="SZX5" s="47"/>
      <c r="SZY5" s="47"/>
      <c r="SZZ5" s="47"/>
      <c r="TAA5" s="47"/>
      <c r="TAB5" s="47"/>
      <c r="TAC5" s="47"/>
      <c r="TAD5" s="47"/>
      <c r="TAE5" s="47"/>
      <c r="TAF5" s="47"/>
      <c r="TAG5" s="47"/>
      <c r="TAH5" s="47"/>
      <c r="TAI5" s="47"/>
      <c r="TAJ5" s="47"/>
      <c r="TAK5" s="47"/>
      <c r="TAL5" s="47"/>
      <c r="TAM5" s="47"/>
      <c r="TAN5" s="47"/>
      <c r="TAO5" s="47"/>
      <c r="TAP5" s="47"/>
      <c r="TAQ5" s="47"/>
      <c r="TAR5" s="47"/>
      <c r="TAS5" s="47"/>
      <c r="TAT5" s="47"/>
      <c r="TAU5" s="47"/>
      <c r="TAV5" s="47"/>
      <c r="TAW5" s="47"/>
      <c r="TAX5" s="47"/>
      <c r="TAY5" s="47"/>
      <c r="TAZ5" s="47"/>
      <c r="TBA5" s="47"/>
      <c r="TBB5" s="47"/>
      <c r="TBC5" s="47"/>
      <c r="TBD5" s="47"/>
      <c r="TBE5" s="47"/>
      <c r="TBF5" s="47"/>
      <c r="TBG5" s="47"/>
      <c r="TBH5" s="47"/>
      <c r="TBI5" s="47"/>
      <c r="TBJ5" s="47"/>
      <c r="TBK5" s="47"/>
      <c r="TBL5" s="47"/>
      <c r="TBM5" s="47"/>
      <c r="TBN5" s="47"/>
      <c r="TBO5" s="47"/>
      <c r="TBP5" s="47"/>
      <c r="TBQ5" s="47"/>
      <c r="TBR5" s="47"/>
      <c r="TBS5" s="47"/>
      <c r="TBT5" s="47"/>
      <c r="TBU5" s="47"/>
      <c r="TBV5" s="47"/>
      <c r="TBW5" s="47"/>
      <c r="TBX5" s="47"/>
      <c r="TBY5" s="47"/>
      <c r="TBZ5" s="47"/>
      <c r="TCA5" s="47"/>
      <c r="TCB5" s="47"/>
      <c r="TCC5" s="47"/>
      <c r="TCD5" s="47"/>
      <c r="TCE5" s="47"/>
      <c r="TCF5" s="47"/>
      <c r="TCG5" s="47"/>
      <c r="TCH5" s="47"/>
      <c r="TCI5" s="47"/>
      <c r="TCJ5" s="47"/>
      <c r="TCK5" s="47"/>
      <c r="TCL5" s="47"/>
      <c r="TCM5" s="47"/>
      <c r="TCN5" s="47"/>
      <c r="TCO5" s="47"/>
      <c r="TCP5" s="47"/>
      <c r="TCQ5" s="47"/>
      <c r="TCR5" s="47"/>
      <c r="TCS5" s="47"/>
      <c r="TCT5" s="47"/>
      <c r="TCU5" s="47"/>
      <c r="TCV5" s="47"/>
      <c r="TCW5" s="47"/>
      <c r="TCX5" s="47"/>
      <c r="TCY5" s="47"/>
      <c r="TCZ5" s="47"/>
      <c r="TDA5" s="47"/>
      <c r="TDB5" s="47"/>
      <c r="TDC5" s="47"/>
      <c r="TDD5" s="47"/>
      <c r="TDE5" s="47"/>
      <c r="TDF5" s="47"/>
      <c r="TDG5" s="47"/>
      <c r="TDH5" s="47"/>
      <c r="TDI5" s="47"/>
      <c r="TDJ5" s="47"/>
      <c r="TDK5" s="47"/>
      <c r="TDL5" s="47"/>
      <c r="TDM5" s="47"/>
      <c r="TDN5" s="47"/>
      <c r="TDO5" s="47"/>
      <c r="TDP5" s="47"/>
      <c r="TDQ5" s="47"/>
      <c r="TDR5" s="47"/>
      <c r="TDS5" s="47"/>
      <c r="TDT5" s="47"/>
      <c r="TDU5" s="47"/>
      <c r="TDV5" s="47"/>
      <c r="TDW5" s="47"/>
      <c r="TDX5" s="47"/>
      <c r="TDY5" s="47"/>
      <c r="TDZ5" s="47"/>
      <c r="TEA5" s="47"/>
      <c r="TEB5" s="47"/>
      <c r="TEC5" s="47"/>
      <c r="TED5" s="47"/>
      <c r="TEE5" s="47"/>
      <c r="TEF5" s="47"/>
      <c r="TEG5" s="47"/>
      <c r="TEH5" s="47"/>
      <c r="TEI5" s="47"/>
      <c r="TEJ5" s="47"/>
      <c r="TEK5" s="47"/>
      <c r="TEL5" s="47"/>
      <c r="TEM5" s="47"/>
      <c r="TEN5" s="47"/>
      <c r="TEO5" s="47"/>
      <c r="TEP5" s="47"/>
      <c r="TEQ5" s="47"/>
      <c r="TER5" s="47"/>
      <c r="TES5" s="47"/>
      <c r="TET5" s="47"/>
      <c r="TEU5" s="47"/>
      <c r="TEV5" s="47"/>
      <c r="TEW5" s="47"/>
      <c r="TEX5" s="47"/>
      <c r="TEY5" s="47"/>
      <c r="TEZ5" s="47"/>
      <c r="TFA5" s="47"/>
      <c r="TFB5" s="47"/>
      <c r="TFC5" s="47"/>
      <c r="TFD5" s="47"/>
      <c r="TFE5" s="47"/>
      <c r="TFF5" s="47"/>
      <c r="TFG5" s="47"/>
      <c r="TFH5" s="47"/>
      <c r="TFI5" s="47"/>
      <c r="TFJ5" s="47"/>
      <c r="TFK5" s="47"/>
      <c r="TFL5" s="47"/>
      <c r="TFM5" s="47"/>
      <c r="TFN5" s="47"/>
      <c r="TFO5" s="47"/>
      <c r="TFP5" s="47"/>
      <c r="TFQ5" s="47"/>
      <c r="TFR5" s="47"/>
      <c r="TFS5" s="47"/>
      <c r="TFT5" s="47"/>
      <c r="TFU5" s="47"/>
      <c r="TFV5" s="47"/>
      <c r="TFW5" s="47"/>
      <c r="TFX5" s="47"/>
      <c r="TFY5" s="47"/>
      <c r="TFZ5" s="47"/>
      <c r="TGA5" s="47"/>
      <c r="TGB5" s="47"/>
      <c r="TGC5" s="47"/>
      <c r="TGD5" s="47"/>
      <c r="TGE5" s="47"/>
      <c r="TGF5" s="47"/>
      <c r="TGG5" s="47"/>
      <c r="TGH5" s="47"/>
      <c r="TGI5" s="47"/>
      <c r="TGJ5" s="47"/>
      <c r="TGK5" s="47"/>
      <c r="TGL5" s="47"/>
      <c r="TGM5" s="47"/>
      <c r="TGN5" s="47"/>
      <c r="TGO5" s="47"/>
      <c r="TGP5" s="47"/>
      <c r="TGQ5" s="47"/>
      <c r="TGR5" s="47"/>
      <c r="TGS5" s="47"/>
      <c r="TGT5" s="47"/>
      <c r="TGU5" s="47"/>
      <c r="TGV5" s="47"/>
      <c r="TGW5" s="47"/>
      <c r="TGX5" s="47"/>
      <c r="TGY5" s="47"/>
      <c r="TGZ5" s="47"/>
      <c r="THA5" s="47"/>
      <c r="THB5" s="47"/>
      <c r="THC5" s="47"/>
      <c r="THD5" s="47"/>
      <c r="THE5" s="47"/>
      <c r="THF5" s="47"/>
      <c r="THG5" s="47"/>
      <c r="THH5" s="47"/>
      <c r="THI5" s="47"/>
      <c r="THJ5" s="47"/>
      <c r="THK5" s="47"/>
      <c r="THL5" s="47"/>
      <c r="THM5" s="47"/>
      <c r="THN5" s="47"/>
      <c r="THO5" s="47"/>
      <c r="THP5" s="47"/>
      <c r="THQ5" s="47"/>
      <c r="THR5" s="47"/>
      <c r="THS5" s="47"/>
      <c r="THT5" s="47"/>
      <c r="THU5" s="47"/>
      <c r="THV5" s="47"/>
      <c r="THW5" s="47"/>
      <c r="THX5" s="47"/>
      <c r="THY5" s="47"/>
      <c r="THZ5" s="47"/>
      <c r="TIA5" s="47"/>
      <c r="TIB5" s="47"/>
      <c r="TIC5" s="47"/>
      <c r="TID5" s="47"/>
      <c r="TIE5" s="47"/>
      <c r="TIF5" s="47"/>
      <c r="TIG5" s="47"/>
      <c r="TIH5" s="47"/>
      <c r="TII5" s="47"/>
      <c r="TIJ5" s="47"/>
      <c r="TIK5" s="47"/>
      <c r="TIL5" s="47"/>
      <c r="TIM5" s="47"/>
      <c r="TIN5" s="47"/>
      <c r="TIO5" s="47"/>
      <c r="TIP5" s="47"/>
      <c r="TIQ5" s="47"/>
      <c r="TIR5" s="47"/>
      <c r="TIS5" s="47"/>
      <c r="TIT5" s="47"/>
      <c r="TIU5" s="47"/>
      <c r="TIV5" s="47"/>
      <c r="TIW5" s="47"/>
      <c r="TIX5" s="47"/>
      <c r="TIY5" s="47"/>
      <c r="TIZ5" s="47"/>
      <c r="TJA5" s="47"/>
      <c r="TJB5" s="47"/>
      <c r="TJC5" s="47"/>
      <c r="TJD5" s="47"/>
      <c r="TJE5" s="47"/>
      <c r="TJF5" s="47"/>
      <c r="TJG5" s="47"/>
      <c r="TJH5" s="47"/>
      <c r="TJI5" s="47"/>
      <c r="TJJ5" s="47"/>
      <c r="TJK5" s="47"/>
      <c r="TJL5" s="47"/>
      <c r="TJM5" s="47"/>
      <c r="TJN5" s="47"/>
      <c r="TJO5" s="47"/>
      <c r="TJP5" s="47"/>
      <c r="TJQ5" s="47"/>
      <c r="TJR5" s="47"/>
      <c r="TJS5" s="47"/>
      <c r="TJT5" s="47"/>
      <c r="TJU5" s="47"/>
      <c r="TJV5" s="47"/>
      <c r="TJW5" s="47"/>
      <c r="TJX5" s="47"/>
      <c r="TJY5" s="47"/>
      <c r="TJZ5" s="47"/>
      <c r="TKA5" s="47"/>
      <c r="TKB5" s="47"/>
      <c r="TKC5" s="47"/>
      <c r="TKD5" s="47"/>
      <c r="TKE5" s="47"/>
      <c r="TKF5" s="47"/>
      <c r="TKG5" s="47"/>
      <c r="TKH5" s="47"/>
      <c r="TKI5" s="47"/>
      <c r="TKJ5" s="47"/>
      <c r="TKK5" s="47"/>
      <c r="TKL5" s="47"/>
      <c r="TKM5" s="47"/>
      <c r="TKN5" s="47"/>
      <c r="TKO5" s="47"/>
      <c r="TKP5" s="47"/>
      <c r="TKQ5" s="47"/>
      <c r="TKR5" s="47"/>
      <c r="TKS5" s="47"/>
      <c r="TKT5" s="47"/>
      <c r="TKU5" s="47"/>
      <c r="TKV5" s="47"/>
      <c r="TKW5" s="47"/>
      <c r="TKX5" s="47"/>
      <c r="TKY5" s="47"/>
      <c r="TKZ5" s="47"/>
      <c r="TLA5" s="47"/>
      <c r="TLB5" s="47"/>
      <c r="TLC5" s="47"/>
      <c r="TLD5" s="47"/>
      <c r="TLE5" s="47"/>
      <c r="TLF5" s="47"/>
      <c r="TLG5" s="47"/>
      <c r="TLH5" s="47"/>
      <c r="TLI5" s="47"/>
      <c r="TLJ5" s="47"/>
      <c r="TLK5" s="47"/>
      <c r="TLL5" s="47"/>
      <c r="TLM5" s="47"/>
      <c r="TLN5" s="47"/>
      <c r="TLO5" s="47"/>
      <c r="TLP5" s="47"/>
      <c r="TLQ5" s="47"/>
      <c r="TLR5" s="47"/>
      <c r="TLS5" s="47"/>
      <c r="TLT5" s="47"/>
      <c r="TLU5" s="47"/>
      <c r="TLV5" s="47"/>
      <c r="TLW5" s="47"/>
      <c r="TLX5" s="47"/>
      <c r="TLY5" s="47"/>
      <c r="TLZ5" s="47"/>
      <c r="TMA5" s="47"/>
      <c r="TMB5" s="47"/>
      <c r="TMC5" s="47"/>
      <c r="TMD5" s="47"/>
      <c r="TME5" s="47"/>
      <c r="TMF5" s="47"/>
      <c r="TMG5" s="47"/>
      <c r="TMH5" s="47"/>
      <c r="TMI5" s="47"/>
      <c r="TMJ5" s="47"/>
      <c r="TMK5" s="47"/>
      <c r="TML5" s="47"/>
      <c r="TMM5" s="47"/>
      <c r="TMN5" s="47"/>
      <c r="TMO5" s="47"/>
      <c r="TMP5" s="47"/>
      <c r="TMQ5" s="47"/>
      <c r="TMR5" s="47"/>
      <c r="TMS5" s="47"/>
      <c r="TMT5" s="47"/>
      <c r="TMU5" s="47"/>
      <c r="TMV5" s="47"/>
      <c r="TMW5" s="47"/>
      <c r="TMX5" s="47"/>
      <c r="TMY5" s="47"/>
      <c r="TMZ5" s="47"/>
      <c r="TNA5" s="47"/>
      <c r="TNB5" s="47"/>
      <c r="TNC5" s="47"/>
      <c r="TND5" s="47"/>
      <c r="TNE5" s="47"/>
      <c r="TNF5" s="47"/>
      <c r="TNG5" s="47"/>
      <c r="TNH5" s="47"/>
      <c r="TNI5" s="47"/>
      <c r="TNJ5" s="47"/>
      <c r="TNK5" s="47"/>
      <c r="TNL5" s="47"/>
      <c r="TNM5" s="47"/>
      <c r="TNN5" s="47"/>
      <c r="TNO5" s="47"/>
      <c r="TNP5" s="47"/>
      <c r="TNQ5" s="47"/>
      <c r="TNR5" s="47"/>
      <c r="TNS5" s="47"/>
      <c r="TNT5" s="47"/>
      <c r="TNU5" s="47"/>
      <c r="TNV5" s="47"/>
      <c r="TNW5" s="47"/>
      <c r="TNX5" s="47"/>
      <c r="TNY5" s="47"/>
      <c r="TNZ5" s="47"/>
      <c r="TOA5" s="47"/>
      <c r="TOB5" s="47"/>
      <c r="TOC5" s="47"/>
      <c r="TOD5" s="47"/>
      <c r="TOE5" s="47"/>
      <c r="TOF5" s="47"/>
      <c r="TOG5" s="47"/>
      <c r="TOH5" s="47"/>
      <c r="TOI5" s="47"/>
      <c r="TOJ5" s="47"/>
      <c r="TOK5" s="47"/>
      <c r="TOL5" s="47"/>
      <c r="TOM5" s="47"/>
      <c r="TON5" s="47"/>
      <c r="TOO5" s="47"/>
      <c r="TOP5" s="47"/>
      <c r="TOQ5" s="47"/>
      <c r="TOR5" s="47"/>
      <c r="TOS5" s="47"/>
      <c r="TOT5" s="47"/>
      <c r="TOU5" s="47"/>
      <c r="TOV5" s="47"/>
      <c r="TOW5" s="47"/>
      <c r="TOX5" s="47"/>
      <c r="TOY5" s="47"/>
      <c r="TOZ5" s="47"/>
      <c r="TPA5" s="47"/>
      <c r="TPB5" s="47"/>
      <c r="TPC5" s="47"/>
      <c r="TPD5" s="47"/>
      <c r="TPE5" s="47"/>
      <c r="TPF5" s="47"/>
      <c r="TPG5" s="47"/>
      <c r="TPH5" s="47"/>
      <c r="TPI5" s="47"/>
      <c r="TPJ5" s="47"/>
      <c r="TPK5" s="47"/>
      <c r="TPL5" s="47"/>
      <c r="TPM5" s="47"/>
      <c r="TPN5" s="47"/>
      <c r="TPO5" s="47"/>
      <c r="TPP5" s="47"/>
      <c r="TPQ5" s="47"/>
      <c r="TPR5" s="47"/>
      <c r="TPS5" s="47"/>
      <c r="TPT5" s="47"/>
      <c r="TPU5" s="47"/>
      <c r="TPV5" s="47"/>
      <c r="TPW5" s="47"/>
      <c r="TPX5" s="47"/>
      <c r="TPY5" s="47"/>
      <c r="TPZ5" s="47"/>
      <c r="TQA5" s="47"/>
      <c r="TQB5" s="47"/>
      <c r="TQC5" s="47"/>
      <c r="TQD5" s="47"/>
      <c r="TQE5" s="47"/>
      <c r="TQF5" s="47"/>
      <c r="TQG5" s="47"/>
      <c r="TQH5" s="47"/>
      <c r="TQI5" s="47"/>
      <c r="TQJ5" s="47"/>
      <c r="TQK5" s="47"/>
      <c r="TQL5" s="47"/>
      <c r="TQM5" s="47"/>
      <c r="TQN5" s="47"/>
      <c r="TQO5" s="47"/>
      <c r="TQP5" s="47"/>
      <c r="TQQ5" s="47"/>
      <c r="TQR5" s="47"/>
      <c r="TQS5" s="47"/>
      <c r="TQT5" s="47"/>
      <c r="TQU5" s="47"/>
      <c r="TQV5" s="47"/>
      <c r="TQW5" s="47"/>
      <c r="TQX5" s="47"/>
      <c r="TQY5" s="47"/>
      <c r="TQZ5" s="47"/>
      <c r="TRA5" s="47"/>
      <c r="TRB5" s="47"/>
      <c r="TRC5" s="47"/>
      <c r="TRD5" s="47"/>
      <c r="TRE5" s="47"/>
      <c r="TRF5" s="47"/>
      <c r="TRG5" s="47"/>
      <c r="TRH5" s="47"/>
      <c r="TRI5" s="47"/>
      <c r="TRJ5" s="47"/>
      <c r="TRK5" s="47"/>
      <c r="TRL5" s="47"/>
      <c r="TRM5" s="47"/>
      <c r="TRN5" s="47"/>
      <c r="TRO5" s="47"/>
      <c r="TRP5" s="47"/>
      <c r="TRQ5" s="47"/>
      <c r="TRR5" s="47"/>
      <c r="TRS5" s="47"/>
      <c r="TRT5" s="47"/>
      <c r="TRU5" s="47"/>
      <c r="TRV5" s="47"/>
      <c r="TRW5" s="47"/>
      <c r="TRX5" s="47"/>
      <c r="TRY5" s="47"/>
      <c r="TRZ5" s="47"/>
      <c r="TSA5" s="47"/>
      <c r="TSB5" s="47"/>
      <c r="TSC5" s="47"/>
      <c r="TSD5" s="47"/>
      <c r="TSE5" s="47"/>
      <c r="TSF5" s="47"/>
      <c r="TSG5" s="47"/>
      <c r="TSH5" s="47"/>
      <c r="TSI5" s="47"/>
      <c r="TSJ5" s="47"/>
      <c r="TSK5" s="47"/>
      <c r="TSL5" s="47"/>
      <c r="TSM5" s="47"/>
      <c r="TSN5" s="47"/>
      <c r="TSO5" s="47"/>
      <c r="TSP5" s="47"/>
      <c r="TSQ5" s="47"/>
      <c r="TSR5" s="47"/>
      <c r="TSS5" s="47"/>
      <c r="TST5" s="47"/>
      <c r="TSU5" s="47"/>
      <c r="TSV5" s="47"/>
      <c r="TSW5" s="47"/>
      <c r="TSX5" s="47"/>
      <c r="TSY5" s="47"/>
      <c r="TSZ5" s="47"/>
      <c r="TTA5" s="47"/>
      <c r="TTB5" s="47"/>
      <c r="TTC5" s="47"/>
      <c r="TTD5" s="47"/>
      <c r="TTE5" s="47"/>
      <c r="TTF5" s="47"/>
      <c r="TTG5" s="47"/>
      <c r="TTH5" s="47"/>
      <c r="TTI5" s="47"/>
      <c r="TTJ5" s="47"/>
      <c r="TTK5" s="47"/>
      <c r="TTL5" s="47"/>
      <c r="TTM5" s="47"/>
      <c r="TTN5" s="47"/>
      <c r="TTO5" s="47"/>
      <c r="TTP5" s="47"/>
      <c r="TTQ5" s="47"/>
      <c r="TTR5" s="47"/>
      <c r="TTS5" s="47"/>
      <c r="TTT5" s="47"/>
      <c r="TTU5" s="47"/>
      <c r="TTV5" s="47"/>
      <c r="TTW5" s="47"/>
      <c r="TTX5" s="47"/>
      <c r="TTY5" s="47"/>
      <c r="TTZ5" s="47"/>
      <c r="TUA5" s="47"/>
      <c r="TUB5" s="47"/>
      <c r="TUC5" s="47"/>
      <c r="TUD5" s="47"/>
      <c r="TUE5" s="47"/>
      <c r="TUF5" s="47"/>
      <c r="TUG5" s="47"/>
      <c r="TUH5" s="47"/>
      <c r="TUI5" s="47"/>
      <c r="TUJ5" s="47"/>
      <c r="TUK5" s="47"/>
      <c r="TUL5" s="47"/>
      <c r="TUM5" s="47"/>
      <c r="TUN5" s="47"/>
      <c r="TUO5" s="47"/>
      <c r="TUP5" s="47"/>
      <c r="TUQ5" s="47"/>
      <c r="TUR5" s="47"/>
      <c r="TUS5" s="47"/>
      <c r="TUT5" s="47"/>
      <c r="TUU5" s="47"/>
      <c r="TUV5" s="47"/>
      <c r="TUW5" s="47"/>
      <c r="TUX5" s="47"/>
      <c r="TUY5" s="47"/>
      <c r="TUZ5" s="47"/>
      <c r="TVA5" s="47"/>
      <c r="TVB5" s="47"/>
      <c r="TVC5" s="47"/>
      <c r="TVD5" s="47"/>
      <c r="TVE5" s="47"/>
      <c r="TVF5" s="47"/>
      <c r="TVG5" s="47"/>
      <c r="TVH5" s="47"/>
      <c r="TVI5" s="47"/>
      <c r="TVJ5" s="47"/>
      <c r="TVK5" s="47"/>
      <c r="TVL5" s="47"/>
      <c r="TVM5" s="47"/>
      <c r="TVN5" s="47"/>
      <c r="TVO5" s="47"/>
      <c r="TVP5" s="47"/>
      <c r="TVQ5" s="47"/>
      <c r="TVR5" s="47"/>
      <c r="TVS5" s="47"/>
      <c r="TVT5" s="47"/>
      <c r="TVU5" s="47"/>
      <c r="TVV5" s="47"/>
      <c r="TVW5" s="47"/>
      <c r="TVX5" s="47"/>
      <c r="TVY5" s="47"/>
      <c r="TVZ5" s="47"/>
      <c r="TWA5" s="47"/>
      <c r="TWB5" s="47"/>
      <c r="TWC5" s="47"/>
      <c r="TWD5" s="47"/>
      <c r="TWE5" s="47"/>
      <c r="TWF5" s="47"/>
      <c r="TWG5" s="47"/>
      <c r="TWH5" s="47"/>
      <c r="TWI5" s="47"/>
      <c r="TWJ5" s="47"/>
      <c r="TWK5" s="47"/>
      <c r="TWL5" s="47"/>
      <c r="TWM5" s="47"/>
      <c r="TWN5" s="47"/>
      <c r="TWO5" s="47"/>
      <c r="TWP5" s="47"/>
      <c r="TWQ5" s="47"/>
      <c r="TWR5" s="47"/>
      <c r="TWS5" s="47"/>
      <c r="TWT5" s="47"/>
      <c r="TWU5" s="47"/>
      <c r="TWV5" s="47"/>
      <c r="TWW5" s="47"/>
      <c r="TWX5" s="47"/>
      <c r="TWY5" s="47"/>
      <c r="TWZ5" s="47"/>
      <c r="TXA5" s="47"/>
      <c r="TXB5" s="47"/>
      <c r="TXC5" s="47"/>
      <c r="TXD5" s="47"/>
      <c r="TXE5" s="47"/>
      <c r="TXF5" s="47"/>
      <c r="TXG5" s="47"/>
      <c r="TXH5" s="47"/>
      <c r="TXI5" s="47"/>
      <c r="TXJ5" s="47"/>
      <c r="TXK5" s="47"/>
      <c r="TXL5" s="47"/>
      <c r="TXM5" s="47"/>
      <c r="TXN5" s="47"/>
      <c r="TXO5" s="47"/>
      <c r="TXP5" s="47"/>
      <c r="TXQ5" s="47"/>
      <c r="TXR5" s="47"/>
      <c r="TXS5" s="47"/>
      <c r="TXT5" s="47"/>
      <c r="TXU5" s="47"/>
      <c r="TXV5" s="47"/>
      <c r="TXW5" s="47"/>
      <c r="TXX5" s="47"/>
      <c r="TXY5" s="47"/>
      <c r="TXZ5" s="47"/>
      <c r="TYA5" s="47"/>
      <c r="TYB5" s="47"/>
      <c r="TYC5" s="47"/>
      <c r="TYD5" s="47"/>
      <c r="TYE5" s="47"/>
      <c r="TYF5" s="47"/>
      <c r="TYG5" s="47"/>
      <c r="TYH5" s="47"/>
      <c r="TYI5" s="47"/>
      <c r="TYJ5" s="47"/>
      <c r="TYK5" s="47"/>
      <c r="TYL5" s="47"/>
      <c r="TYM5" s="47"/>
      <c r="TYN5" s="47"/>
      <c r="TYO5" s="47"/>
      <c r="TYP5" s="47"/>
      <c r="TYQ5" s="47"/>
      <c r="TYR5" s="47"/>
      <c r="TYS5" s="47"/>
      <c r="TYT5" s="47"/>
      <c r="TYU5" s="47"/>
      <c r="TYV5" s="47"/>
      <c r="TYW5" s="47"/>
      <c r="TYX5" s="47"/>
      <c r="TYY5" s="47"/>
      <c r="TYZ5" s="47"/>
      <c r="TZA5" s="47"/>
      <c r="TZB5" s="47"/>
      <c r="TZC5" s="47"/>
      <c r="TZD5" s="47"/>
      <c r="TZE5" s="47"/>
      <c r="TZF5" s="47"/>
      <c r="TZG5" s="47"/>
      <c r="TZH5" s="47"/>
      <c r="TZI5" s="47"/>
      <c r="TZJ5" s="47"/>
      <c r="TZK5" s="47"/>
      <c r="TZL5" s="47"/>
      <c r="TZM5" s="47"/>
      <c r="TZN5" s="47"/>
      <c r="TZO5" s="47"/>
      <c r="TZP5" s="47"/>
      <c r="TZQ5" s="47"/>
      <c r="TZR5" s="47"/>
      <c r="TZS5" s="47"/>
      <c r="TZT5" s="47"/>
      <c r="TZU5" s="47"/>
      <c r="TZV5" s="47"/>
      <c r="TZW5" s="47"/>
      <c r="TZX5" s="47"/>
      <c r="TZY5" s="47"/>
      <c r="TZZ5" s="47"/>
      <c r="UAA5" s="47"/>
      <c r="UAB5" s="47"/>
      <c r="UAC5" s="47"/>
      <c r="UAD5" s="47"/>
      <c r="UAE5" s="47"/>
      <c r="UAF5" s="47"/>
      <c r="UAG5" s="47"/>
      <c r="UAH5" s="47"/>
      <c r="UAI5" s="47"/>
      <c r="UAJ5" s="47"/>
      <c r="UAK5" s="47"/>
      <c r="UAL5" s="47"/>
      <c r="UAM5" s="47"/>
      <c r="UAN5" s="47"/>
      <c r="UAO5" s="47"/>
      <c r="UAP5" s="47"/>
      <c r="UAQ5" s="47"/>
      <c r="UAR5" s="47"/>
      <c r="UAS5" s="47"/>
      <c r="UAT5" s="47"/>
      <c r="UAU5" s="47"/>
      <c r="UAV5" s="47"/>
      <c r="UAW5" s="47"/>
      <c r="UAX5" s="47"/>
      <c r="UAY5" s="47"/>
      <c r="UAZ5" s="47"/>
      <c r="UBA5" s="47"/>
      <c r="UBB5" s="47"/>
      <c r="UBC5" s="47"/>
      <c r="UBD5" s="47"/>
      <c r="UBE5" s="47"/>
      <c r="UBF5" s="47"/>
      <c r="UBG5" s="47"/>
      <c r="UBH5" s="47"/>
      <c r="UBI5" s="47"/>
      <c r="UBJ5" s="47"/>
      <c r="UBK5" s="47"/>
      <c r="UBL5" s="47"/>
      <c r="UBM5" s="47"/>
      <c r="UBN5" s="47"/>
      <c r="UBO5" s="47"/>
      <c r="UBP5" s="47"/>
      <c r="UBQ5" s="47"/>
      <c r="UBR5" s="47"/>
      <c r="UBS5" s="47"/>
      <c r="UBT5" s="47"/>
      <c r="UBU5" s="47"/>
      <c r="UBV5" s="47"/>
      <c r="UBW5" s="47"/>
      <c r="UBX5" s="47"/>
      <c r="UBY5" s="47"/>
      <c r="UBZ5" s="47"/>
      <c r="UCA5" s="47"/>
      <c r="UCB5" s="47"/>
      <c r="UCC5" s="47"/>
      <c r="UCD5" s="47"/>
      <c r="UCE5" s="47"/>
      <c r="UCF5" s="47"/>
      <c r="UCG5" s="47"/>
      <c r="UCH5" s="47"/>
      <c r="UCI5" s="47"/>
      <c r="UCJ5" s="47"/>
      <c r="UCK5" s="47"/>
      <c r="UCL5" s="47"/>
      <c r="UCM5" s="47"/>
      <c r="UCN5" s="47"/>
      <c r="UCO5" s="47"/>
      <c r="UCP5" s="47"/>
      <c r="UCQ5" s="47"/>
      <c r="UCR5" s="47"/>
      <c r="UCS5" s="47"/>
      <c r="UCT5" s="47"/>
      <c r="UCU5" s="47"/>
      <c r="UCV5" s="47"/>
      <c r="UCW5" s="47"/>
      <c r="UCX5" s="47"/>
      <c r="UCY5" s="47"/>
      <c r="UCZ5" s="47"/>
      <c r="UDA5" s="47"/>
      <c r="UDB5" s="47"/>
      <c r="UDC5" s="47"/>
      <c r="UDD5" s="47"/>
      <c r="UDE5" s="47"/>
      <c r="UDF5" s="47"/>
      <c r="UDG5" s="47"/>
      <c r="UDH5" s="47"/>
      <c r="UDI5" s="47"/>
      <c r="UDJ5" s="47"/>
      <c r="UDK5" s="47"/>
      <c r="UDL5" s="47"/>
      <c r="UDM5" s="47"/>
      <c r="UDN5" s="47"/>
      <c r="UDO5" s="47"/>
      <c r="UDP5" s="47"/>
      <c r="UDQ5" s="47"/>
      <c r="UDR5" s="47"/>
      <c r="UDS5" s="47"/>
      <c r="UDT5" s="47"/>
      <c r="UDU5" s="47"/>
      <c r="UDV5" s="47"/>
      <c r="UDW5" s="47"/>
      <c r="UDX5" s="47"/>
      <c r="UDY5" s="47"/>
      <c r="UDZ5" s="47"/>
      <c r="UEA5" s="47"/>
      <c r="UEB5" s="47"/>
      <c r="UEC5" s="47"/>
      <c r="UED5" s="47"/>
      <c r="UEE5" s="47"/>
      <c r="UEF5" s="47"/>
      <c r="UEG5" s="47"/>
      <c r="UEH5" s="47"/>
      <c r="UEI5" s="47"/>
      <c r="UEJ5" s="47"/>
      <c r="UEK5" s="47"/>
      <c r="UEL5" s="47"/>
      <c r="UEM5" s="47"/>
      <c r="UEN5" s="47"/>
      <c r="UEO5" s="47"/>
      <c r="UEP5" s="47"/>
      <c r="UEQ5" s="47"/>
      <c r="UER5" s="47"/>
      <c r="UES5" s="47"/>
      <c r="UET5" s="47"/>
      <c r="UEU5" s="47"/>
      <c r="UEV5" s="47"/>
      <c r="UEW5" s="47"/>
      <c r="UEX5" s="47"/>
      <c r="UEY5" s="47"/>
      <c r="UEZ5" s="47"/>
      <c r="UFA5" s="47"/>
      <c r="UFB5" s="47"/>
      <c r="UFC5" s="47"/>
      <c r="UFD5" s="47"/>
      <c r="UFE5" s="47"/>
      <c r="UFF5" s="47"/>
      <c r="UFG5" s="47"/>
      <c r="UFH5" s="47"/>
      <c r="UFI5" s="47"/>
      <c r="UFJ5" s="47"/>
      <c r="UFK5" s="47"/>
      <c r="UFL5" s="47"/>
      <c r="UFM5" s="47"/>
      <c r="UFN5" s="47"/>
      <c r="UFO5" s="47"/>
      <c r="UFP5" s="47"/>
      <c r="UFQ5" s="47"/>
      <c r="UFR5" s="47"/>
      <c r="UFS5" s="47"/>
      <c r="UFT5" s="47"/>
      <c r="UFU5" s="47"/>
      <c r="UFV5" s="47"/>
      <c r="UFW5" s="47"/>
      <c r="UFX5" s="47"/>
      <c r="UFY5" s="47"/>
      <c r="UFZ5" s="47"/>
      <c r="UGA5" s="47"/>
      <c r="UGB5" s="47"/>
      <c r="UGC5" s="47"/>
      <c r="UGD5" s="47"/>
      <c r="UGE5" s="47"/>
      <c r="UGF5" s="47"/>
      <c r="UGG5" s="47"/>
      <c r="UGH5" s="47"/>
      <c r="UGI5" s="47"/>
      <c r="UGJ5" s="47"/>
      <c r="UGK5" s="47"/>
      <c r="UGL5" s="47"/>
      <c r="UGM5" s="47"/>
      <c r="UGN5" s="47"/>
      <c r="UGO5" s="47"/>
      <c r="UGP5" s="47"/>
      <c r="UGQ5" s="47"/>
      <c r="UGR5" s="47"/>
      <c r="UGS5" s="47"/>
      <c r="UGT5" s="47"/>
      <c r="UGU5" s="47"/>
      <c r="UGV5" s="47"/>
      <c r="UGW5" s="47"/>
      <c r="UGX5" s="47"/>
      <c r="UGY5" s="47"/>
      <c r="UGZ5" s="47"/>
      <c r="UHA5" s="47"/>
      <c r="UHB5" s="47"/>
      <c r="UHC5" s="47"/>
      <c r="UHD5" s="47"/>
      <c r="UHE5" s="47"/>
      <c r="UHF5" s="47"/>
      <c r="UHG5" s="47"/>
      <c r="UHH5" s="47"/>
      <c r="UHI5" s="47"/>
      <c r="UHJ5" s="47"/>
      <c r="UHK5" s="47"/>
      <c r="UHL5" s="47"/>
      <c r="UHM5" s="47"/>
      <c r="UHN5" s="47"/>
      <c r="UHO5" s="47"/>
      <c r="UHP5" s="47"/>
      <c r="UHQ5" s="47"/>
      <c r="UHR5" s="47"/>
      <c r="UHS5" s="47"/>
      <c r="UHT5" s="47"/>
      <c r="UHU5" s="47"/>
      <c r="UHV5" s="47"/>
      <c r="UHW5" s="47"/>
      <c r="UHX5" s="47"/>
      <c r="UHY5" s="47"/>
      <c r="UHZ5" s="47"/>
      <c r="UIA5" s="47"/>
      <c r="UIB5" s="47"/>
      <c r="UIC5" s="47"/>
      <c r="UID5" s="47"/>
      <c r="UIE5" s="47"/>
      <c r="UIF5" s="47"/>
      <c r="UIG5" s="47"/>
      <c r="UIH5" s="47"/>
      <c r="UII5" s="47"/>
      <c r="UIJ5" s="47"/>
      <c r="UIK5" s="47"/>
      <c r="UIL5" s="47"/>
      <c r="UIM5" s="47"/>
      <c r="UIN5" s="47"/>
      <c r="UIO5" s="47"/>
      <c r="UIP5" s="47"/>
      <c r="UIQ5" s="47"/>
      <c r="UIR5" s="47"/>
      <c r="UIS5" s="47"/>
      <c r="UIT5" s="47"/>
      <c r="UIU5" s="47"/>
      <c r="UIV5" s="47"/>
      <c r="UIW5" s="47"/>
      <c r="UIX5" s="47"/>
      <c r="UIY5" s="47"/>
      <c r="UIZ5" s="47"/>
      <c r="UJA5" s="47"/>
      <c r="UJB5" s="47"/>
      <c r="UJC5" s="47"/>
      <c r="UJD5" s="47"/>
      <c r="UJE5" s="47"/>
      <c r="UJF5" s="47"/>
      <c r="UJG5" s="47"/>
      <c r="UJH5" s="47"/>
      <c r="UJI5" s="47"/>
      <c r="UJJ5" s="47"/>
      <c r="UJK5" s="47"/>
      <c r="UJL5" s="47"/>
      <c r="UJM5" s="47"/>
      <c r="UJN5" s="47"/>
      <c r="UJO5" s="47"/>
      <c r="UJP5" s="47"/>
      <c r="UJQ5" s="47"/>
      <c r="UJR5" s="47"/>
      <c r="UJS5" s="47"/>
      <c r="UJT5" s="47"/>
      <c r="UJU5" s="47"/>
      <c r="UJV5" s="47"/>
      <c r="UJW5" s="47"/>
      <c r="UJX5" s="47"/>
      <c r="UJY5" s="47"/>
      <c r="UJZ5" s="47"/>
      <c r="UKA5" s="47"/>
      <c r="UKB5" s="47"/>
      <c r="UKC5" s="47"/>
      <c r="UKD5" s="47"/>
      <c r="UKE5" s="47"/>
      <c r="UKF5" s="47"/>
      <c r="UKG5" s="47"/>
      <c r="UKH5" s="47"/>
      <c r="UKI5" s="47"/>
      <c r="UKJ5" s="47"/>
      <c r="UKK5" s="47"/>
      <c r="UKL5" s="47"/>
      <c r="UKM5" s="47"/>
      <c r="UKN5" s="47"/>
      <c r="UKO5" s="47"/>
      <c r="UKP5" s="47"/>
      <c r="UKQ5" s="47"/>
      <c r="UKR5" s="47"/>
      <c r="UKS5" s="47"/>
      <c r="UKT5" s="47"/>
      <c r="UKU5" s="47"/>
      <c r="UKV5" s="47"/>
      <c r="UKW5" s="47"/>
      <c r="UKX5" s="47"/>
      <c r="UKY5" s="47"/>
      <c r="UKZ5" s="47"/>
      <c r="ULA5" s="47"/>
      <c r="ULB5" s="47"/>
      <c r="ULC5" s="47"/>
      <c r="ULD5" s="47"/>
      <c r="ULE5" s="47"/>
      <c r="ULF5" s="47"/>
      <c r="ULG5" s="47"/>
      <c r="ULH5" s="47"/>
      <c r="ULI5" s="47"/>
      <c r="ULJ5" s="47"/>
      <c r="ULK5" s="47"/>
      <c r="ULL5" s="47"/>
      <c r="ULM5" s="47"/>
      <c r="ULN5" s="47"/>
      <c r="ULO5" s="47"/>
      <c r="ULP5" s="47"/>
      <c r="ULQ5" s="47"/>
      <c r="ULR5" s="47"/>
      <c r="ULS5" s="47"/>
      <c r="ULT5" s="47"/>
      <c r="ULU5" s="47"/>
      <c r="ULV5" s="47"/>
      <c r="ULW5" s="47"/>
      <c r="ULX5" s="47"/>
      <c r="ULY5" s="47"/>
      <c r="ULZ5" s="47"/>
      <c r="UMA5" s="47"/>
      <c r="UMB5" s="47"/>
      <c r="UMC5" s="47"/>
      <c r="UMD5" s="47"/>
      <c r="UME5" s="47"/>
      <c r="UMF5" s="47"/>
      <c r="UMG5" s="47"/>
      <c r="UMH5" s="47"/>
      <c r="UMI5" s="47"/>
      <c r="UMJ5" s="47"/>
      <c r="UMK5" s="47"/>
      <c r="UML5" s="47"/>
      <c r="UMM5" s="47"/>
      <c r="UMN5" s="47"/>
      <c r="UMO5" s="47"/>
      <c r="UMP5" s="47"/>
      <c r="UMQ5" s="47"/>
      <c r="UMR5" s="47"/>
      <c r="UMS5" s="47"/>
      <c r="UMT5" s="47"/>
      <c r="UMU5" s="47"/>
      <c r="UMV5" s="47"/>
      <c r="UMW5" s="47"/>
      <c r="UMX5" s="47"/>
      <c r="UMY5" s="47"/>
      <c r="UMZ5" s="47"/>
      <c r="UNA5" s="47"/>
      <c r="UNB5" s="47"/>
      <c r="UNC5" s="47"/>
      <c r="UND5" s="47"/>
      <c r="UNE5" s="47"/>
      <c r="UNF5" s="47"/>
      <c r="UNG5" s="47"/>
      <c r="UNH5" s="47"/>
      <c r="UNI5" s="47"/>
      <c r="UNJ5" s="47"/>
      <c r="UNK5" s="47"/>
      <c r="UNL5" s="47"/>
      <c r="UNM5" s="47"/>
      <c r="UNN5" s="47"/>
      <c r="UNO5" s="47"/>
      <c r="UNP5" s="47"/>
      <c r="UNQ5" s="47"/>
      <c r="UNR5" s="47"/>
      <c r="UNS5" s="47"/>
      <c r="UNT5" s="47"/>
      <c r="UNU5" s="47"/>
      <c r="UNV5" s="47"/>
      <c r="UNW5" s="47"/>
      <c r="UNX5" s="47"/>
      <c r="UNY5" s="47"/>
      <c r="UNZ5" s="47"/>
      <c r="UOA5" s="47"/>
      <c r="UOB5" s="47"/>
      <c r="UOC5" s="47"/>
      <c r="UOD5" s="47"/>
      <c r="UOE5" s="47"/>
      <c r="UOF5" s="47"/>
      <c r="UOG5" s="47"/>
      <c r="UOH5" s="47"/>
      <c r="UOI5" s="47"/>
      <c r="UOJ5" s="47"/>
      <c r="UOK5" s="47"/>
      <c r="UOL5" s="47"/>
      <c r="UOM5" s="47"/>
      <c r="UON5" s="47"/>
      <c r="UOO5" s="47"/>
      <c r="UOP5" s="47"/>
      <c r="UOQ5" s="47"/>
      <c r="UOR5" s="47"/>
      <c r="UOS5" s="47"/>
      <c r="UOT5" s="47"/>
      <c r="UOU5" s="47"/>
      <c r="UOV5" s="47"/>
      <c r="UOW5" s="47"/>
      <c r="UOX5" s="47"/>
      <c r="UOY5" s="47"/>
      <c r="UOZ5" s="47"/>
      <c r="UPA5" s="47"/>
      <c r="UPB5" s="47"/>
      <c r="UPC5" s="47"/>
      <c r="UPD5" s="47"/>
      <c r="UPE5" s="47"/>
      <c r="UPF5" s="47"/>
      <c r="UPG5" s="47"/>
      <c r="UPH5" s="47"/>
      <c r="UPI5" s="47"/>
      <c r="UPJ5" s="47"/>
      <c r="UPK5" s="47"/>
      <c r="UPL5" s="47"/>
      <c r="UPM5" s="47"/>
      <c r="UPN5" s="47"/>
      <c r="UPO5" s="47"/>
      <c r="UPP5" s="47"/>
      <c r="UPQ5" s="47"/>
      <c r="UPR5" s="47"/>
      <c r="UPS5" s="47"/>
      <c r="UPT5" s="47"/>
      <c r="UPU5" s="47"/>
      <c r="UPV5" s="47"/>
      <c r="UPW5" s="47"/>
      <c r="UPX5" s="47"/>
      <c r="UPY5" s="47"/>
      <c r="UPZ5" s="47"/>
      <c r="UQA5" s="47"/>
      <c r="UQB5" s="47"/>
      <c r="UQC5" s="47"/>
      <c r="UQD5" s="47"/>
      <c r="UQE5" s="47"/>
      <c r="UQF5" s="47"/>
      <c r="UQG5" s="47"/>
      <c r="UQH5" s="47"/>
      <c r="UQI5" s="47"/>
      <c r="UQJ5" s="47"/>
      <c r="UQK5" s="47"/>
      <c r="UQL5" s="47"/>
      <c r="UQM5" s="47"/>
      <c r="UQN5" s="47"/>
      <c r="UQO5" s="47"/>
      <c r="UQP5" s="47"/>
      <c r="UQQ5" s="47"/>
      <c r="UQR5" s="47"/>
      <c r="UQS5" s="47"/>
      <c r="UQT5" s="47"/>
      <c r="UQU5" s="47"/>
      <c r="UQV5" s="47"/>
      <c r="UQW5" s="47"/>
      <c r="UQX5" s="47"/>
      <c r="UQY5" s="47"/>
      <c r="UQZ5" s="47"/>
      <c r="URA5" s="47"/>
      <c r="URB5" s="47"/>
      <c r="URC5" s="47"/>
      <c r="URD5" s="47"/>
      <c r="URE5" s="47"/>
      <c r="URF5" s="47"/>
      <c r="URG5" s="47"/>
      <c r="URH5" s="47"/>
      <c r="URI5" s="47"/>
      <c r="URJ5" s="47"/>
      <c r="URK5" s="47"/>
      <c r="URL5" s="47"/>
      <c r="URM5" s="47"/>
      <c r="URN5" s="47"/>
      <c r="URO5" s="47"/>
      <c r="URP5" s="47"/>
      <c r="URQ5" s="47"/>
      <c r="URR5" s="47"/>
      <c r="URS5" s="47"/>
      <c r="URT5" s="47"/>
      <c r="URU5" s="47"/>
      <c r="URV5" s="47"/>
      <c r="URW5" s="47"/>
      <c r="URX5" s="47"/>
      <c r="URY5" s="47"/>
      <c r="URZ5" s="47"/>
      <c r="USA5" s="47"/>
      <c r="USB5" s="47"/>
      <c r="USC5" s="47"/>
      <c r="USD5" s="47"/>
      <c r="USE5" s="47"/>
      <c r="USF5" s="47"/>
      <c r="USG5" s="47"/>
      <c r="USH5" s="47"/>
      <c r="USI5" s="47"/>
      <c r="USJ5" s="47"/>
      <c r="USK5" s="47"/>
      <c r="USL5" s="47"/>
      <c r="USM5" s="47"/>
      <c r="USN5" s="47"/>
      <c r="USO5" s="47"/>
      <c r="USP5" s="47"/>
      <c r="USQ5" s="47"/>
      <c r="USR5" s="47"/>
      <c r="USS5" s="47"/>
      <c r="UST5" s="47"/>
      <c r="USU5" s="47"/>
      <c r="USV5" s="47"/>
      <c r="USW5" s="47"/>
      <c r="USX5" s="47"/>
      <c r="USY5" s="47"/>
      <c r="USZ5" s="47"/>
      <c r="UTA5" s="47"/>
      <c r="UTB5" s="47"/>
      <c r="UTC5" s="47"/>
      <c r="UTD5" s="47"/>
      <c r="UTE5" s="47"/>
      <c r="UTF5" s="47"/>
      <c r="UTG5" s="47"/>
      <c r="UTH5" s="47"/>
      <c r="UTI5" s="47"/>
      <c r="UTJ5" s="47"/>
      <c r="UTK5" s="47"/>
      <c r="UTL5" s="47"/>
      <c r="UTM5" s="47"/>
      <c r="UTN5" s="47"/>
      <c r="UTO5" s="47"/>
      <c r="UTP5" s="47"/>
      <c r="UTQ5" s="47"/>
      <c r="UTR5" s="47"/>
      <c r="UTS5" s="47"/>
      <c r="UTT5" s="47"/>
      <c r="UTU5" s="47"/>
      <c r="UTV5" s="47"/>
      <c r="UTW5" s="47"/>
      <c r="UTX5" s="47"/>
      <c r="UTY5" s="47"/>
      <c r="UTZ5" s="47"/>
      <c r="UUA5" s="47"/>
      <c r="UUB5" s="47"/>
      <c r="UUC5" s="47"/>
      <c r="UUD5" s="47"/>
      <c r="UUE5" s="47"/>
      <c r="UUF5" s="47"/>
      <c r="UUG5" s="47"/>
      <c r="UUH5" s="47"/>
      <c r="UUI5" s="47"/>
      <c r="UUJ5" s="47"/>
      <c r="UUK5" s="47"/>
      <c r="UUL5" s="47"/>
      <c r="UUM5" s="47"/>
      <c r="UUN5" s="47"/>
      <c r="UUO5" s="47"/>
      <c r="UUP5" s="47"/>
      <c r="UUQ5" s="47"/>
      <c r="UUR5" s="47"/>
      <c r="UUS5" s="47"/>
      <c r="UUT5" s="47"/>
      <c r="UUU5" s="47"/>
      <c r="UUV5" s="47"/>
      <c r="UUW5" s="47"/>
      <c r="UUX5" s="47"/>
      <c r="UUY5" s="47"/>
      <c r="UUZ5" s="47"/>
      <c r="UVA5" s="47"/>
      <c r="UVB5" s="47"/>
      <c r="UVC5" s="47"/>
      <c r="UVD5" s="47"/>
      <c r="UVE5" s="47"/>
      <c r="UVF5" s="47"/>
      <c r="UVG5" s="47"/>
      <c r="UVH5" s="47"/>
      <c r="UVI5" s="47"/>
      <c r="UVJ5" s="47"/>
      <c r="UVK5" s="47"/>
      <c r="UVL5" s="47"/>
      <c r="UVM5" s="47"/>
      <c r="UVN5" s="47"/>
      <c r="UVO5" s="47"/>
      <c r="UVP5" s="47"/>
      <c r="UVQ5" s="47"/>
      <c r="UVR5" s="47"/>
      <c r="UVS5" s="47"/>
      <c r="UVT5" s="47"/>
      <c r="UVU5" s="47"/>
      <c r="UVV5" s="47"/>
      <c r="UVW5" s="47"/>
      <c r="UVX5" s="47"/>
      <c r="UVY5" s="47"/>
      <c r="UVZ5" s="47"/>
      <c r="UWA5" s="47"/>
      <c r="UWB5" s="47"/>
      <c r="UWC5" s="47"/>
      <c r="UWD5" s="47"/>
      <c r="UWE5" s="47"/>
      <c r="UWF5" s="47"/>
      <c r="UWG5" s="47"/>
      <c r="UWH5" s="47"/>
      <c r="UWI5" s="47"/>
      <c r="UWJ5" s="47"/>
      <c r="UWK5" s="47"/>
      <c r="UWL5" s="47"/>
      <c r="UWM5" s="47"/>
      <c r="UWN5" s="47"/>
      <c r="UWO5" s="47"/>
      <c r="UWP5" s="47"/>
      <c r="UWQ5" s="47"/>
      <c r="UWR5" s="47"/>
      <c r="UWS5" s="47"/>
      <c r="UWT5" s="47"/>
      <c r="UWU5" s="47"/>
      <c r="UWV5" s="47"/>
      <c r="UWW5" s="47"/>
      <c r="UWX5" s="47"/>
      <c r="UWY5" s="47"/>
      <c r="UWZ5" s="47"/>
      <c r="UXA5" s="47"/>
      <c r="UXB5" s="47"/>
      <c r="UXC5" s="47"/>
      <c r="UXD5" s="47"/>
      <c r="UXE5" s="47"/>
      <c r="UXF5" s="47"/>
      <c r="UXG5" s="47"/>
      <c r="UXH5" s="47"/>
      <c r="UXI5" s="47"/>
      <c r="UXJ5" s="47"/>
      <c r="UXK5" s="47"/>
      <c r="UXL5" s="47"/>
      <c r="UXM5" s="47"/>
      <c r="UXN5" s="47"/>
      <c r="UXO5" s="47"/>
      <c r="UXP5" s="47"/>
      <c r="UXQ5" s="47"/>
      <c r="UXR5" s="47"/>
      <c r="UXS5" s="47"/>
      <c r="UXT5" s="47"/>
      <c r="UXU5" s="47"/>
      <c r="UXV5" s="47"/>
      <c r="UXW5" s="47"/>
      <c r="UXX5" s="47"/>
      <c r="UXY5" s="47"/>
      <c r="UXZ5" s="47"/>
      <c r="UYA5" s="47"/>
      <c r="UYB5" s="47"/>
      <c r="UYC5" s="47"/>
      <c r="UYD5" s="47"/>
      <c r="UYE5" s="47"/>
      <c r="UYF5" s="47"/>
      <c r="UYG5" s="47"/>
      <c r="UYH5" s="47"/>
      <c r="UYI5" s="47"/>
      <c r="UYJ5" s="47"/>
      <c r="UYK5" s="47"/>
      <c r="UYL5" s="47"/>
      <c r="UYM5" s="47"/>
      <c r="UYN5" s="47"/>
      <c r="UYO5" s="47"/>
      <c r="UYP5" s="47"/>
      <c r="UYQ5" s="47"/>
      <c r="UYR5" s="47"/>
      <c r="UYS5" s="47"/>
      <c r="UYT5" s="47"/>
      <c r="UYU5" s="47"/>
      <c r="UYV5" s="47"/>
      <c r="UYW5" s="47"/>
      <c r="UYX5" s="47"/>
      <c r="UYY5" s="47"/>
      <c r="UYZ5" s="47"/>
      <c r="UZA5" s="47"/>
      <c r="UZB5" s="47"/>
      <c r="UZC5" s="47"/>
      <c r="UZD5" s="47"/>
      <c r="UZE5" s="47"/>
      <c r="UZF5" s="47"/>
      <c r="UZG5" s="47"/>
      <c r="UZH5" s="47"/>
      <c r="UZI5" s="47"/>
      <c r="UZJ5" s="47"/>
      <c r="UZK5" s="47"/>
      <c r="UZL5" s="47"/>
      <c r="UZM5" s="47"/>
      <c r="UZN5" s="47"/>
      <c r="UZO5" s="47"/>
      <c r="UZP5" s="47"/>
      <c r="UZQ5" s="47"/>
      <c r="UZR5" s="47"/>
      <c r="UZS5" s="47"/>
      <c r="UZT5" s="47"/>
      <c r="UZU5" s="47"/>
      <c r="UZV5" s="47"/>
      <c r="UZW5" s="47"/>
      <c r="UZX5" s="47"/>
      <c r="UZY5" s="47"/>
      <c r="UZZ5" s="47"/>
      <c r="VAA5" s="47"/>
      <c r="VAB5" s="47"/>
      <c r="VAC5" s="47"/>
      <c r="VAD5" s="47"/>
      <c r="VAE5" s="47"/>
      <c r="VAF5" s="47"/>
      <c r="VAG5" s="47"/>
      <c r="VAH5" s="47"/>
      <c r="VAI5" s="47"/>
      <c r="VAJ5" s="47"/>
      <c r="VAK5" s="47"/>
      <c r="VAL5" s="47"/>
      <c r="VAM5" s="47"/>
      <c r="VAN5" s="47"/>
      <c r="VAO5" s="47"/>
      <c r="VAP5" s="47"/>
      <c r="VAQ5" s="47"/>
      <c r="VAR5" s="47"/>
      <c r="VAS5" s="47"/>
      <c r="VAT5" s="47"/>
      <c r="VAU5" s="47"/>
      <c r="VAV5" s="47"/>
      <c r="VAW5" s="47"/>
      <c r="VAX5" s="47"/>
      <c r="VAY5" s="47"/>
      <c r="VAZ5" s="47"/>
      <c r="VBA5" s="47"/>
      <c r="VBB5" s="47"/>
      <c r="VBC5" s="47"/>
      <c r="VBD5" s="47"/>
      <c r="VBE5" s="47"/>
      <c r="VBF5" s="47"/>
      <c r="VBG5" s="47"/>
      <c r="VBH5" s="47"/>
      <c r="VBI5" s="47"/>
      <c r="VBJ5" s="47"/>
      <c r="VBK5" s="47"/>
      <c r="VBL5" s="47"/>
      <c r="VBM5" s="47"/>
      <c r="VBN5" s="47"/>
      <c r="VBO5" s="47"/>
      <c r="VBP5" s="47"/>
      <c r="VBQ5" s="47"/>
      <c r="VBR5" s="47"/>
      <c r="VBS5" s="47"/>
      <c r="VBT5" s="47"/>
      <c r="VBU5" s="47"/>
      <c r="VBV5" s="47"/>
      <c r="VBW5" s="47"/>
      <c r="VBX5" s="47"/>
      <c r="VBY5" s="47"/>
      <c r="VBZ5" s="47"/>
      <c r="VCA5" s="47"/>
      <c r="VCB5" s="47"/>
      <c r="VCC5" s="47"/>
      <c r="VCD5" s="47"/>
      <c r="VCE5" s="47"/>
      <c r="VCF5" s="47"/>
      <c r="VCG5" s="47"/>
      <c r="VCH5" s="47"/>
      <c r="VCI5" s="47"/>
      <c r="VCJ5" s="47"/>
      <c r="VCK5" s="47"/>
      <c r="VCL5" s="47"/>
      <c r="VCM5" s="47"/>
      <c r="VCN5" s="47"/>
      <c r="VCO5" s="47"/>
      <c r="VCP5" s="47"/>
      <c r="VCQ5" s="47"/>
      <c r="VCR5" s="47"/>
      <c r="VCS5" s="47"/>
      <c r="VCT5" s="47"/>
      <c r="VCU5" s="47"/>
      <c r="VCV5" s="47"/>
      <c r="VCW5" s="47"/>
      <c r="VCX5" s="47"/>
      <c r="VCY5" s="47"/>
      <c r="VCZ5" s="47"/>
      <c r="VDA5" s="47"/>
      <c r="VDB5" s="47"/>
      <c r="VDC5" s="47"/>
      <c r="VDD5" s="47"/>
      <c r="VDE5" s="47"/>
      <c r="VDF5" s="47"/>
      <c r="VDG5" s="47"/>
      <c r="VDH5" s="47"/>
      <c r="VDI5" s="47"/>
      <c r="VDJ5" s="47"/>
      <c r="VDK5" s="47"/>
      <c r="VDL5" s="47"/>
      <c r="VDM5" s="47"/>
      <c r="VDN5" s="47"/>
      <c r="VDO5" s="47"/>
      <c r="VDP5" s="47"/>
      <c r="VDQ5" s="47"/>
      <c r="VDR5" s="47"/>
      <c r="VDS5" s="47"/>
      <c r="VDT5" s="47"/>
      <c r="VDU5" s="47"/>
      <c r="VDV5" s="47"/>
      <c r="VDW5" s="47"/>
      <c r="VDX5" s="47"/>
      <c r="VDY5" s="47"/>
      <c r="VDZ5" s="47"/>
      <c r="VEA5" s="47"/>
      <c r="VEB5" s="47"/>
      <c r="VEC5" s="47"/>
      <c r="VED5" s="47"/>
      <c r="VEE5" s="47"/>
      <c r="VEF5" s="47"/>
      <c r="VEG5" s="47"/>
      <c r="VEH5" s="47"/>
      <c r="VEI5" s="47"/>
      <c r="VEJ5" s="47"/>
      <c r="VEK5" s="47"/>
      <c r="VEL5" s="47"/>
      <c r="VEM5" s="47"/>
      <c r="VEN5" s="47"/>
      <c r="VEO5" s="47"/>
      <c r="VEP5" s="47"/>
      <c r="VEQ5" s="47"/>
      <c r="VER5" s="47"/>
      <c r="VES5" s="47"/>
      <c r="VET5" s="47"/>
      <c r="VEU5" s="47"/>
      <c r="VEV5" s="47"/>
      <c r="VEW5" s="47"/>
      <c r="VEX5" s="47"/>
      <c r="VEY5" s="47"/>
      <c r="VEZ5" s="47"/>
      <c r="VFA5" s="47"/>
      <c r="VFB5" s="47"/>
      <c r="VFC5" s="47"/>
      <c r="VFD5" s="47"/>
      <c r="VFE5" s="47"/>
      <c r="VFF5" s="47"/>
      <c r="VFG5" s="47"/>
      <c r="VFH5" s="47"/>
      <c r="VFI5" s="47"/>
      <c r="VFJ5" s="47"/>
      <c r="VFK5" s="47"/>
      <c r="VFL5" s="47"/>
      <c r="VFM5" s="47"/>
      <c r="VFN5" s="47"/>
      <c r="VFO5" s="47"/>
      <c r="VFP5" s="47"/>
      <c r="VFQ5" s="47"/>
      <c r="VFR5" s="47"/>
      <c r="VFS5" s="47"/>
      <c r="VFT5" s="47"/>
      <c r="VFU5" s="47"/>
      <c r="VFV5" s="47"/>
      <c r="VFW5" s="47"/>
      <c r="VFX5" s="47"/>
      <c r="VFY5" s="47"/>
      <c r="VFZ5" s="47"/>
      <c r="VGA5" s="47"/>
      <c r="VGB5" s="47"/>
      <c r="VGC5" s="47"/>
      <c r="VGD5" s="47"/>
      <c r="VGE5" s="47"/>
      <c r="VGF5" s="47"/>
      <c r="VGG5" s="47"/>
      <c r="VGH5" s="47"/>
      <c r="VGI5" s="47"/>
      <c r="VGJ5" s="47"/>
      <c r="VGK5" s="47"/>
      <c r="VGL5" s="47"/>
      <c r="VGM5" s="47"/>
      <c r="VGN5" s="47"/>
      <c r="VGO5" s="47"/>
      <c r="VGP5" s="47"/>
      <c r="VGQ5" s="47"/>
      <c r="VGR5" s="47"/>
      <c r="VGS5" s="47"/>
      <c r="VGT5" s="47"/>
      <c r="VGU5" s="47"/>
      <c r="VGV5" s="47"/>
      <c r="VGW5" s="47"/>
      <c r="VGX5" s="47"/>
      <c r="VGY5" s="47"/>
      <c r="VGZ5" s="47"/>
      <c r="VHA5" s="47"/>
      <c r="VHB5" s="47"/>
      <c r="VHC5" s="47"/>
      <c r="VHD5" s="47"/>
      <c r="VHE5" s="47"/>
      <c r="VHF5" s="47"/>
      <c r="VHG5" s="47"/>
      <c r="VHH5" s="47"/>
      <c r="VHI5" s="47"/>
      <c r="VHJ5" s="47"/>
      <c r="VHK5" s="47"/>
      <c r="VHL5" s="47"/>
      <c r="VHM5" s="47"/>
      <c r="VHN5" s="47"/>
      <c r="VHO5" s="47"/>
      <c r="VHP5" s="47"/>
      <c r="VHQ5" s="47"/>
      <c r="VHR5" s="47"/>
      <c r="VHS5" s="47"/>
      <c r="VHT5" s="47"/>
      <c r="VHU5" s="47"/>
      <c r="VHV5" s="47"/>
      <c r="VHW5" s="47"/>
      <c r="VHX5" s="47"/>
      <c r="VHY5" s="47"/>
      <c r="VHZ5" s="47"/>
      <c r="VIA5" s="47"/>
      <c r="VIB5" s="47"/>
      <c r="VIC5" s="47"/>
      <c r="VID5" s="47"/>
      <c r="VIE5" s="47"/>
      <c r="VIF5" s="47"/>
      <c r="VIG5" s="47"/>
      <c r="VIH5" s="47"/>
      <c r="VII5" s="47"/>
      <c r="VIJ5" s="47"/>
      <c r="VIK5" s="47"/>
      <c r="VIL5" s="47"/>
      <c r="VIM5" s="47"/>
      <c r="VIN5" s="47"/>
      <c r="VIO5" s="47"/>
      <c r="VIP5" s="47"/>
      <c r="VIQ5" s="47"/>
      <c r="VIR5" s="47"/>
      <c r="VIS5" s="47"/>
      <c r="VIT5" s="47"/>
      <c r="VIU5" s="47"/>
      <c r="VIV5" s="47"/>
      <c r="VIW5" s="47"/>
      <c r="VIX5" s="47"/>
      <c r="VIY5" s="47"/>
      <c r="VIZ5" s="47"/>
      <c r="VJA5" s="47"/>
      <c r="VJB5" s="47"/>
      <c r="VJC5" s="47"/>
      <c r="VJD5" s="47"/>
      <c r="VJE5" s="47"/>
      <c r="VJF5" s="47"/>
      <c r="VJG5" s="47"/>
      <c r="VJH5" s="47"/>
      <c r="VJI5" s="47"/>
      <c r="VJJ5" s="47"/>
      <c r="VJK5" s="47"/>
      <c r="VJL5" s="47"/>
      <c r="VJM5" s="47"/>
      <c r="VJN5" s="47"/>
      <c r="VJO5" s="47"/>
      <c r="VJP5" s="47"/>
      <c r="VJQ5" s="47"/>
      <c r="VJR5" s="47"/>
      <c r="VJS5" s="47"/>
      <c r="VJT5" s="47"/>
      <c r="VJU5" s="47"/>
      <c r="VJV5" s="47"/>
      <c r="VJW5" s="47"/>
      <c r="VJX5" s="47"/>
      <c r="VJY5" s="47"/>
      <c r="VJZ5" s="47"/>
      <c r="VKA5" s="47"/>
      <c r="VKB5" s="47"/>
      <c r="VKC5" s="47"/>
      <c r="VKD5" s="47"/>
      <c r="VKE5" s="47"/>
      <c r="VKF5" s="47"/>
      <c r="VKG5" s="47"/>
      <c r="VKH5" s="47"/>
      <c r="VKI5" s="47"/>
      <c r="VKJ5" s="47"/>
      <c r="VKK5" s="47"/>
      <c r="VKL5" s="47"/>
      <c r="VKM5" s="47"/>
      <c r="VKN5" s="47"/>
      <c r="VKO5" s="47"/>
      <c r="VKP5" s="47"/>
      <c r="VKQ5" s="47"/>
      <c r="VKR5" s="47"/>
      <c r="VKS5" s="47"/>
      <c r="VKT5" s="47"/>
      <c r="VKU5" s="47"/>
      <c r="VKV5" s="47"/>
      <c r="VKW5" s="47"/>
      <c r="VKX5" s="47"/>
      <c r="VKY5" s="47"/>
      <c r="VKZ5" s="47"/>
      <c r="VLA5" s="47"/>
      <c r="VLB5" s="47"/>
      <c r="VLC5" s="47"/>
      <c r="VLD5" s="47"/>
      <c r="VLE5" s="47"/>
      <c r="VLF5" s="47"/>
      <c r="VLG5" s="47"/>
      <c r="VLH5" s="47"/>
      <c r="VLI5" s="47"/>
      <c r="VLJ5" s="47"/>
      <c r="VLK5" s="47"/>
      <c r="VLL5" s="47"/>
      <c r="VLM5" s="47"/>
      <c r="VLN5" s="47"/>
      <c r="VLO5" s="47"/>
      <c r="VLP5" s="47"/>
      <c r="VLQ5" s="47"/>
      <c r="VLR5" s="47"/>
      <c r="VLS5" s="47"/>
      <c r="VLT5" s="47"/>
      <c r="VLU5" s="47"/>
      <c r="VLV5" s="47"/>
      <c r="VLW5" s="47"/>
      <c r="VLX5" s="47"/>
      <c r="VLY5" s="47"/>
      <c r="VLZ5" s="47"/>
      <c r="VMA5" s="47"/>
      <c r="VMB5" s="47"/>
      <c r="VMC5" s="47"/>
      <c r="VMD5" s="47"/>
      <c r="VME5" s="47"/>
      <c r="VMF5" s="47"/>
      <c r="VMG5" s="47"/>
      <c r="VMH5" s="47"/>
      <c r="VMI5" s="47"/>
      <c r="VMJ5" s="47"/>
      <c r="VMK5" s="47"/>
      <c r="VML5" s="47"/>
      <c r="VMM5" s="47"/>
      <c r="VMN5" s="47"/>
      <c r="VMO5" s="47"/>
      <c r="VMP5" s="47"/>
      <c r="VMQ5" s="47"/>
      <c r="VMR5" s="47"/>
      <c r="VMS5" s="47"/>
      <c r="VMT5" s="47"/>
      <c r="VMU5" s="47"/>
      <c r="VMV5" s="47"/>
      <c r="VMW5" s="47"/>
      <c r="VMX5" s="47"/>
      <c r="VMY5" s="47"/>
      <c r="VMZ5" s="47"/>
      <c r="VNA5" s="47"/>
      <c r="VNB5" s="47"/>
      <c r="VNC5" s="47"/>
      <c r="VND5" s="47"/>
      <c r="VNE5" s="47"/>
      <c r="VNF5" s="47"/>
      <c r="VNG5" s="47"/>
      <c r="VNH5" s="47"/>
      <c r="VNI5" s="47"/>
      <c r="VNJ5" s="47"/>
      <c r="VNK5" s="47"/>
      <c r="VNL5" s="47"/>
      <c r="VNM5" s="47"/>
      <c r="VNN5" s="47"/>
      <c r="VNO5" s="47"/>
      <c r="VNP5" s="47"/>
      <c r="VNQ5" s="47"/>
      <c r="VNR5" s="47"/>
      <c r="VNS5" s="47"/>
      <c r="VNT5" s="47"/>
      <c r="VNU5" s="47"/>
      <c r="VNV5" s="47"/>
      <c r="VNW5" s="47"/>
      <c r="VNX5" s="47"/>
      <c r="VNY5" s="47"/>
      <c r="VNZ5" s="47"/>
      <c r="VOA5" s="47"/>
      <c r="VOB5" s="47"/>
      <c r="VOC5" s="47"/>
      <c r="VOD5" s="47"/>
      <c r="VOE5" s="47"/>
      <c r="VOF5" s="47"/>
      <c r="VOG5" s="47"/>
      <c r="VOH5" s="47"/>
      <c r="VOI5" s="47"/>
      <c r="VOJ5" s="47"/>
      <c r="VOK5" s="47"/>
      <c r="VOL5" s="47"/>
      <c r="VOM5" s="47"/>
      <c r="VON5" s="47"/>
      <c r="VOO5" s="47"/>
      <c r="VOP5" s="47"/>
      <c r="VOQ5" s="47"/>
      <c r="VOR5" s="47"/>
      <c r="VOS5" s="47"/>
      <c r="VOT5" s="47"/>
      <c r="VOU5" s="47"/>
      <c r="VOV5" s="47"/>
      <c r="VOW5" s="47"/>
      <c r="VOX5" s="47"/>
      <c r="VOY5" s="47"/>
      <c r="VOZ5" s="47"/>
      <c r="VPA5" s="47"/>
      <c r="VPB5" s="47"/>
      <c r="VPC5" s="47"/>
      <c r="VPD5" s="47"/>
      <c r="VPE5" s="47"/>
      <c r="VPF5" s="47"/>
      <c r="VPG5" s="47"/>
      <c r="VPH5" s="47"/>
      <c r="VPI5" s="47"/>
      <c r="VPJ5" s="47"/>
      <c r="VPK5" s="47"/>
      <c r="VPL5" s="47"/>
      <c r="VPM5" s="47"/>
      <c r="VPN5" s="47"/>
      <c r="VPO5" s="47"/>
      <c r="VPP5" s="47"/>
      <c r="VPQ5" s="47"/>
      <c r="VPR5" s="47"/>
      <c r="VPS5" s="47"/>
      <c r="VPT5" s="47"/>
      <c r="VPU5" s="47"/>
      <c r="VPV5" s="47"/>
      <c r="VPW5" s="47"/>
      <c r="VPX5" s="47"/>
      <c r="VPY5" s="47"/>
      <c r="VPZ5" s="47"/>
      <c r="VQA5" s="47"/>
      <c r="VQB5" s="47"/>
      <c r="VQC5" s="47"/>
      <c r="VQD5" s="47"/>
      <c r="VQE5" s="47"/>
      <c r="VQF5" s="47"/>
      <c r="VQG5" s="47"/>
      <c r="VQH5" s="47"/>
      <c r="VQI5" s="47"/>
      <c r="VQJ5" s="47"/>
      <c r="VQK5" s="47"/>
      <c r="VQL5" s="47"/>
      <c r="VQM5" s="47"/>
      <c r="VQN5" s="47"/>
      <c r="VQO5" s="47"/>
      <c r="VQP5" s="47"/>
      <c r="VQQ5" s="47"/>
      <c r="VQR5" s="47"/>
      <c r="VQS5" s="47"/>
      <c r="VQT5" s="47"/>
      <c r="VQU5" s="47"/>
      <c r="VQV5" s="47"/>
      <c r="VQW5" s="47"/>
      <c r="VQX5" s="47"/>
      <c r="VQY5" s="47"/>
      <c r="VQZ5" s="47"/>
      <c r="VRA5" s="47"/>
      <c r="VRB5" s="47"/>
      <c r="VRC5" s="47"/>
      <c r="VRD5" s="47"/>
      <c r="VRE5" s="47"/>
      <c r="VRF5" s="47"/>
      <c r="VRG5" s="47"/>
      <c r="VRH5" s="47"/>
      <c r="VRI5" s="47"/>
      <c r="VRJ5" s="47"/>
      <c r="VRK5" s="47"/>
      <c r="VRL5" s="47"/>
      <c r="VRM5" s="47"/>
      <c r="VRN5" s="47"/>
      <c r="VRO5" s="47"/>
      <c r="VRP5" s="47"/>
      <c r="VRQ5" s="47"/>
      <c r="VRR5" s="47"/>
      <c r="VRS5" s="47"/>
      <c r="VRT5" s="47"/>
      <c r="VRU5" s="47"/>
      <c r="VRV5" s="47"/>
      <c r="VRW5" s="47"/>
      <c r="VRX5" s="47"/>
      <c r="VRY5" s="47"/>
      <c r="VRZ5" s="47"/>
      <c r="VSA5" s="47"/>
      <c r="VSB5" s="47"/>
      <c r="VSC5" s="47"/>
      <c r="VSD5" s="47"/>
      <c r="VSE5" s="47"/>
      <c r="VSF5" s="47"/>
      <c r="VSG5" s="47"/>
      <c r="VSH5" s="47"/>
      <c r="VSI5" s="47"/>
      <c r="VSJ5" s="47"/>
      <c r="VSK5" s="47"/>
      <c r="VSL5" s="47"/>
      <c r="VSM5" s="47"/>
      <c r="VSN5" s="47"/>
      <c r="VSO5" s="47"/>
      <c r="VSP5" s="47"/>
      <c r="VSQ5" s="47"/>
      <c r="VSR5" s="47"/>
      <c r="VSS5" s="47"/>
      <c r="VST5" s="47"/>
      <c r="VSU5" s="47"/>
      <c r="VSV5" s="47"/>
      <c r="VSW5" s="47"/>
      <c r="VSX5" s="47"/>
      <c r="VSY5" s="47"/>
      <c r="VSZ5" s="47"/>
      <c r="VTA5" s="47"/>
      <c r="VTB5" s="47"/>
      <c r="VTC5" s="47"/>
      <c r="VTD5" s="47"/>
      <c r="VTE5" s="47"/>
      <c r="VTF5" s="47"/>
      <c r="VTG5" s="47"/>
      <c r="VTH5" s="47"/>
      <c r="VTI5" s="47"/>
      <c r="VTJ5" s="47"/>
      <c r="VTK5" s="47"/>
      <c r="VTL5" s="47"/>
      <c r="VTM5" s="47"/>
      <c r="VTN5" s="47"/>
      <c r="VTO5" s="47"/>
      <c r="VTP5" s="47"/>
      <c r="VTQ5" s="47"/>
      <c r="VTR5" s="47"/>
      <c r="VTS5" s="47"/>
      <c r="VTT5" s="47"/>
      <c r="VTU5" s="47"/>
      <c r="VTV5" s="47"/>
      <c r="VTW5" s="47"/>
      <c r="VTX5" s="47"/>
      <c r="VTY5" s="47"/>
      <c r="VTZ5" s="47"/>
      <c r="VUA5" s="47"/>
      <c r="VUB5" s="47"/>
      <c r="VUC5" s="47"/>
      <c r="VUD5" s="47"/>
      <c r="VUE5" s="47"/>
      <c r="VUF5" s="47"/>
      <c r="VUG5" s="47"/>
      <c r="VUH5" s="47"/>
      <c r="VUI5" s="47"/>
      <c r="VUJ5" s="47"/>
      <c r="VUK5" s="47"/>
      <c r="VUL5" s="47"/>
      <c r="VUM5" s="47"/>
      <c r="VUN5" s="47"/>
      <c r="VUO5" s="47"/>
      <c r="VUP5" s="47"/>
      <c r="VUQ5" s="47"/>
      <c r="VUR5" s="47"/>
      <c r="VUS5" s="47"/>
      <c r="VUT5" s="47"/>
      <c r="VUU5" s="47"/>
      <c r="VUV5" s="47"/>
      <c r="VUW5" s="47"/>
      <c r="VUX5" s="47"/>
      <c r="VUY5" s="47"/>
      <c r="VUZ5" s="47"/>
      <c r="VVA5" s="47"/>
      <c r="VVB5" s="47"/>
      <c r="VVC5" s="47"/>
      <c r="VVD5" s="47"/>
      <c r="VVE5" s="47"/>
      <c r="VVF5" s="47"/>
      <c r="VVG5" s="47"/>
      <c r="VVH5" s="47"/>
      <c r="VVI5" s="47"/>
      <c r="VVJ5" s="47"/>
      <c r="VVK5" s="47"/>
      <c r="VVL5" s="47"/>
      <c r="VVM5" s="47"/>
      <c r="VVN5" s="47"/>
      <c r="VVO5" s="47"/>
      <c r="VVP5" s="47"/>
      <c r="VVQ5" s="47"/>
      <c r="VVR5" s="47"/>
      <c r="VVS5" s="47"/>
      <c r="VVT5" s="47"/>
      <c r="VVU5" s="47"/>
      <c r="VVV5" s="47"/>
      <c r="VVW5" s="47"/>
      <c r="VVX5" s="47"/>
      <c r="VVY5" s="47"/>
      <c r="VVZ5" s="47"/>
      <c r="VWA5" s="47"/>
      <c r="VWB5" s="47"/>
      <c r="VWC5" s="47"/>
      <c r="VWD5" s="47"/>
      <c r="VWE5" s="47"/>
      <c r="VWF5" s="47"/>
      <c r="VWG5" s="47"/>
      <c r="VWH5" s="47"/>
      <c r="VWI5" s="47"/>
      <c r="VWJ5" s="47"/>
      <c r="VWK5" s="47"/>
      <c r="VWL5" s="47"/>
      <c r="VWM5" s="47"/>
      <c r="VWN5" s="47"/>
      <c r="VWO5" s="47"/>
      <c r="VWP5" s="47"/>
      <c r="VWQ5" s="47"/>
      <c r="VWR5" s="47"/>
      <c r="VWS5" s="47"/>
      <c r="VWT5" s="47"/>
      <c r="VWU5" s="47"/>
      <c r="VWV5" s="47"/>
      <c r="VWW5" s="47"/>
      <c r="VWX5" s="47"/>
      <c r="VWY5" s="47"/>
      <c r="VWZ5" s="47"/>
      <c r="VXA5" s="47"/>
      <c r="VXB5" s="47"/>
      <c r="VXC5" s="47"/>
      <c r="VXD5" s="47"/>
      <c r="VXE5" s="47"/>
      <c r="VXF5" s="47"/>
      <c r="VXG5" s="47"/>
      <c r="VXH5" s="47"/>
      <c r="VXI5" s="47"/>
      <c r="VXJ5" s="47"/>
      <c r="VXK5" s="47"/>
      <c r="VXL5" s="47"/>
      <c r="VXM5" s="47"/>
      <c r="VXN5" s="47"/>
      <c r="VXO5" s="47"/>
      <c r="VXP5" s="47"/>
      <c r="VXQ5" s="47"/>
      <c r="VXR5" s="47"/>
      <c r="VXS5" s="47"/>
      <c r="VXT5" s="47"/>
      <c r="VXU5" s="47"/>
      <c r="VXV5" s="47"/>
      <c r="VXW5" s="47"/>
      <c r="VXX5" s="47"/>
      <c r="VXY5" s="47"/>
      <c r="VXZ5" s="47"/>
      <c r="VYA5" s="47"/>
      <c r="VYB5" s="47"/>
      <c r="VYC5" s="47"/>
      <c r="VYD5" s="47"/>
      <c r="VYE5" s="47"/>
      <c r="VYF5" s="47"/>
      <c r="VYG5" s="47"/>
      <c r="VYH5" s="47"/>
      <c r="VYI5" s="47"/>
      <c r="VYJ5" s="47"/>
      <c r="VYK5" s="47"/>
      <c r="VYL5" s="47"/>
      <c r="VYM5" s="47"/>
      <c r="VYN5" s="47"/>
      <c r="VYO5" s="47"/>
      <c r="VYP5" s="47"/>
      <c r="VYQ5" s="47"/>
      <c r="VYR5" s="47"/>
      <c r="VYS5" s="47"/>
      <c r="VYT5" s="47"/>
      <c r="VYU5" s="47"/>
      <c r="VYV5" s="47"/>
      <c r="VYW5" s="47"/>
      <c r="VYX5" s="47"/>
      <c r="VYY5" s="47"/>
      <c r="VYZ5" s="47"/>
      <c r="VZA5" s="47"/>
      <c r="VZB5" s="47"/>
      <c r="VZC5" s="47"/>
      <c r="VZD5" s="47"/>
      <c r="VZE5" s="47"/>
      <c r="VZF5" s="47"/>
      <c r="VZG5" s="47"/>
      <c r="VZH5" s="47"/>
      <c r="VZI5" s="47"/>
      <c r="VZJ5" s="47"/>
      <c r="VZK5" s="47"/>
      <c r="VZL5" s="47"/>
      <c r="VZM5" s="47"/>
      <c r="VZN5" s="47"/>
      <c r="VZO5" s="47"/>
      <c r="VZP5" s="47"/>
      <c r="VZQ5" s="47"/>
      <c r="VZR5" s="47"/>
      <c r="VZS5" s="47"/>
      <c r="VZT5" s="47"/>
      <c r="VZU5" s="47"/>
      <c r="VZV5" s="47"/>
      <c r="VZW5" s="47"/>
      <c r="VZX5" s="47"/>
      <c r="VZY5" s="47"/>
      <c r="VZZ5" s="47"/>
      <c r="WAA5" s="47"/>
      <c r="WAB5" s="47"/>
      <c r="WAC5" s="47"/>
      <c r="WAD5" s="47"/>
      <c r="WAE5" s="47"/>
      <c r="WAF5" s="47"/>
      <c r="WAG5" s="47"/>
      <c r="WAH5" s="47"/>
      <c r="WAI5" s="47"/>
      <c r="WAJ5" s="47"/>
      <c r="WAK5" s="47"/>
      <c r="WAL5" s="47"/>
      <c r="WAM5" s="47"/>
      <c r="WAN5" s="47"/>
      <c r="WAO5" s="47"/>
      <c r="WAP5" s="47"/>
      <c r="WAQ5" s="47"/>
      <c r="WAR5" s="47"/>
      <c r="WAS5" s="47"/>
      <c r="WAT5" s="47"/>
      <c r="WAU5" s="47"/>
      <c r="WAV5" s="47"/>
      <c r="WAW5" s="47"/>
      <c r="WAX5" s="47"/>
      <c r="WAY5" s="47"/>
      <c r="WAZ5" s="47"/>
      <c r="WBA5" s="47"/>
      <c r="WBB5" s="47"/>
      <c r="WBC5" s="47"/>
      <c r="WBD5" s="47"/>
      <c r="WBE5" s="47"/>
      <c r="WBF5" s="47"/>
      <c r="WBG5" s="47"/>
      <c r="WBH5" s="47"/>
      <c r="WBI5" s="47"/>
      <c r="WBJ5" s="47"/>
      <c r="WBK5" s="47"/>
      <c r="WBL5" s="47"/>
      <c r="WBM5" s="47"/>
      <c r="WBN5" s="47"/>
      <c r="WBO5" s="47"/>
      <c r="WBP5" s="47"/>
      <c r="WBQ5" s="47"/>
      <c r="WBR5" s="47"/>
      <c r="WBS5" s="47"/>
      <c r="WBT5" s="47"/>
      <c r="WBU5" s="47"/>
      <c r="WBV5" s="47"/>
      <c r="WBW5" s="47"/>
      <c r="WBX5" s="47"/>
      <c r="WBY5" s="47"/>
      <c r="WBZ5" s="47"/>
      <c r="WCA5" s="47"/>
      <c r="WCB5" s="47"/>
      <c r="WCC5" s="47"/>
      <c r="WCD5" s="47"/>
      <c r="WCE5" s="47"/>
      <c r="WCF5" s="47"/>
      <c r="WCG5" s="47"/>
      <c r="WCH5" s="47"/>
      <c r="WCI5" s="47"/>
      <c r="WCJ5" s="47"/>
      <c r="WCK5" s="47"/>
      <c r="WCL5" s="47"/>
      <c r="WCM5" s="47"/>
      <c r="WCN5" s="47"/>
      <c r="WCO5" s="47"/>
      <c r="WCP5" s="47"/>
      <c r="WCQ5" s="47"/>
      <c r="WCR5" s="47"/>
      <c r="WCS5" s="47"/>
      <c r="WCT5" s="47"/>
      <c r="WCU5" s="47"/>
      <c r="WCV5" s="47"/>
      <c r="WCW5" s="47"/>
      <c r="WCX5" s="47"/>
      <c r="WCY5" s="47"/>
      <c r="WCZ5" s="47"/>
      <c r="WDA5" s="47"/>
      <c r="WDB5" s="47"/>
      <c r="WDC5" s="47"/>
      <c r="WDD5" s="47"/>
      <c r="WDE5" s="47"/>
      <c r="WDF5" s="47"/>
      <c r="WDG5" s="47"/>
      <c r="WDH5" s="47"/>
      <c r="WDI5" s="47"/>
      <c r="WDJ5" s="47"/>
      <c r="WDK5" s="47"/>
      <c r="WDL5" s="47"/>
      <c r="WDM5" s="47"/>
      <c r="WDN5" s="47"/>
      <c r="WDO5" s="47"/>
      <c r="WDP5" s="47"/>
      <c r="WDQ5" s="47"/>
      <c r="WDR5" s="47"/>
      <c r="WDS5" s="47"/>
      <c r="WDT5" s="47"/>
      <c r="WDU5" s="47"/>
      <c r="WDV5" s="47"/>
      <c r="WDW5" s="47"/>
      <c r="WDX5" s="47"/>
      <c r="WDY5" s="47"/>
      <c r="WDZ5" s="47"/>
      <c r="WEA5" s="47"/>
      <c r="WEB5" s="47"/>
      <c r="WEC5" s="47"/>
      <c r="WED5" s="47"/>
      <c r="WEE5" s="47"/>
      <c r="WEF5" s="47"/>
      <c r="WEG5" s="47"/>
      <c r="WEH5" s="47"/>
      <c r="WEI5" s="47"/>
      <c r="WEJ5" s="47"/>
      <c r="WEK5" s="47"/>
      <c r="WEL5" s="47"/>
      <c r="WEM5" s="47"/>
      <c r="WEN5" s="47"/>
      <c r="WEO5" s="47"/>
      <c r="WEP5" s="47"/>
      <c r="WEQ5" s="47"/>
      <c r="WER5" s="47"/>
      <c r="WES5" s="47"/>
      <c r="WET5" s="47"/>
      <c r="WEU5" s="47"/>
      <c r="WEV5" s="47"/>
      <c r="WEW5" s="47"/>
      <c r="WEX5" s="47"/>
      <c r="WEY5" s="47"/>
      <c r="WEZ5" s="47"/>
      <c r="WFA5" s="47"/>
      <c r="WFB5" s="47"/>
      <c r="WFC5" s="47"/>
      <c r="WFD5" s="47"/>
      <c r="WFE5" s="47"/>
      <c r="WFF5" s="47"/>
      <c r="WFG5" s="47"/>
      <c r="WFH5" s="47"/>
      <c r="WFI5" s="47"/>
      <c r="WFJ5" s="47"/>
      <c r="WFK5" s="47"/>
      <c r="WFL5" s="47"/>
      <c r="WFM5" s="47"/>
      <c r="WFN5" s="47"/>
      <c r="WFO5" s="47"/>
      <c r="WFP5" s="47"/>
      <c r="WFQ5" s="47"/>
      <c r="WFR5" s="47"/>
      <c r="WFS5" s="47"/>
      <c r="WFT5" s="47"/>
      <c r="WFU5" s="47"/>
      <c r="WFV5" s="47"/>
      <c r="WFW5" s="47"/>
      <c r="WFX5" s="47"/>
      <c r="WFY5" s="47"/>
      <c r="WFZ5" s="47"/>
      <c r="WGA5" s="47"/>
      <c r="WGB5" s="47"/>
      <c r="WGC5" s="47"/>
      <c r="WGD5" s="47"/>
      <c r="WGE5" s="47"/>
      <c r="WGF5" s="47"/>
      <c r="WGG5" s="47"/>
      <c r="WGH5" s="47"/>
      <c r="WGI5" s="47"/>
      <c r="WGJ5" s="47"/>
      <c r="WGK5" s="47"/>
      <c r="WGL5" s="47"/>
      <c r="WGM5" s="47"/>
      <c r="WGN5" s="47"/>
      <c r="WGO5" s="47"/>
      <c r="WGP5" s="47"/>
      <c r="WGQ5" s="47"/>
      <c r="WGR5" s="47"/>
      <c r="WGS5" s="47"/>
      <c r="WGT5" s="47"/>
      <c r="WGU5" s="47"/>
      <c r="WGV5" s="47"/>
      <c r="WGW5" s="47"/>
      <c r="WGX5" s="47"/>
      <c r="WGY5" s="47"/>
      <c r="WGZ5" s="47"/>
      <c r="WHA5" s="47"/>
      <c r="WHB5" s="47"/>
      <c r="WHC5" s="47"/>
      <c r="WHD5" s="47"/>
      <c r="WHE5" s="47"/>
      <c r="WHF5" s="47"/>
      <c r="WHG5" s="47"/>
      <c r="WHH5" s="47"/>
      <c r="WHI5" s="47"/>
      <c r="WHJ5" s="47"/>
      <c r="WHK5" s="47"/>
      <c r="WHL5" s="47"/>
      <c r="WHM5" s="47"/>
      <c r="WHN5" s="47"/>
      <c r="WHO5" s="47"/>
      <c r="WHP5" s="47"/>
      <c r="WHQ5" s="47"/>
      <c r="WHR5" s="47"/>
      <c r="WHS5" s="47"/>
      <c r="WHT5" s="47"/>
      <c r="WHU5" s="47"/>
      <c r="WHV5" s="47"/>
      <c r="WHW5" s="47"/>
      <c r="WHX5" s="47"/>
      <c r="WHY5" s="47"/>
      <c r="WHZ5" s="47"/>
      <c r="WIA5" s="47"/>
      <c r="WIB5" s="47"/>
      <c r="WIC5" s="47"/>
      <c r="WID5" s="47"/>
      <c r="WIE5" s="47"/>
      <c r="WIF5" s="47"/>
      <c r="WIG5" s="47"/>
      <c r="WIH5" s="47"/>
      <c r="WII5" s="47"/>
      <c r="WIJ5" s="47"/>
      <c r="WIK5" s="47"/>
      <c r="WIL5" s="47"/>
      <c r="WIM5" s="47"/>
      <c r="WIN5" s="47"/>
      <c r="WIO5" s="47"/>
      <c r="WIP5" s="47"/>
      <c r="WIQ5" s="47"/>
      <c r="WIR5" s="47"/>
      <c r="WIS5" s="47"/>
      <c r="WIT5" s="47"/>
      <c r="WIU5" s="47"/>
      <c r="WIV5" s="47"/>
      <c r="WIW5" s="47"/>
      <c r="WIX5" s="47"/>
      <c r="WIY5" s="47"/>
      <c r="WIZ5" s="47"/>
      <c r="WJA5" s="47"/>
      <c r="WJB5" s="47"/>
      <c r="WJC5" s="47"/>
      <c r="WJD5" s="47"/>
      <c r="WJE5" s="47"/>
      <c r="WJF5" s="47"/>
      <c r="WJG5" s="47"/>
      <c r="WJH5" s="47"/>
      <c r="WJI5" s="47"/>
      <c r="WJJ5" s="47"/>
      <c r="WJK5" s="47"/>
      <c r="WJL5" s="47"/>
      <c r="WJM5" s="47"/>
      <c r="WJN5" s="47"/>
      <c r="WJO5" s="47"/>
      <c r="WJP5" s="47"/>
      <c r="WJQ5" s="47"/>
      <c r="WJR5" s="47"/>
      <c r="WJS5" s="47"/>
      <c r="WJT5" s="47"/>
      <c r="WJU5" s="47"/>
      <c r="WJV5" s="47"/>
      <c r="WJW5" s="47"/>
      <c r="WJX5" s="47"/>
      <c r="WJY5" s="47"/>
      <c r="WJZ5" s="47"/>
      <c r="WKA5" s="47"/>
      <c r="WKB5" s="47"/>
      <c r="WKC5" s="47"/>
      <c r="WKD5" s="47"/>
      <c r="WKE5" s="47"/>
      <c r="WKF5" s="47"/>
      <c r="WKG5" s="47"/>
      <c r="WKH5" s="47"/>
      <c r="WKI5" s="47"/>
      <c r="WKJ5" s="47"/>
      <c r="WKK5" s="47"/>
      <c r="WKL5" s="47"/>
      <c r="WKM5" s="47"/>
      <c r="WKN5" s="47"/>
      <c r="WKO5" s="47"/>
      <c r="WKP5" s="47"/>
      <c r="WKQ5" s="47"/>
      <c r="WKR5" s="47"/>
      <c r="WKS5" s="47"/>
      <c r="WKT5" s="47"/>
      <c r="WKU5" s="47"/>
      <c r="WKV5" s="47"/>
      <c r="WKW5" s="47"/>
      <c r="WKX5" s="47"/>
      <c r="WKY5" s="47"/>
      <c r="WKZ5" s="47"/>
      <c r="WLA5" s="47"/>
      <c r="WLB5" s="47"/>
      <c r="WLC5" s="47"/>
      <c r="WLD5" s="47"/>
      <c r="WLE5" s="47"/>
      <c r="WLF5" s="47"/>
      <c r="WLG5" s="47"/>
      <c r="WLH5" s="47"/>
      <c r="WLI5" s="47"/>
      <c r="WLJ5" s="47"/>
      <c r="WLK5" s="47"/>
      <c r="WLL5" s="47"/>
      <c r="WLM5" s="47"/>
      <c r="WLN5" s="47"/>
      <c r="WLO5" s="47"/>
      <c r="WLP5" s="47"/>
      <c r="WLQ5" s="47"/>
      <c r="WLR5" s="47"/>
      <c r="WLS5" s="47"/>
      <c r="WLT5" s="47"/>
      <c r="WLU5" s="47"/>
      <c r="WLV5" s="47"/>
      <c r="WLW5" s="47"/>
      <c r="WLX5" s="47"/>
      <c r="WLY5" s="47"/>
      <c r="WLZ5" s="47"/>
      <c r="WMA5" s="47"/>
      <c r="WMB5" s="47"/>
      <c r="WMC5" s="47"/>
      <c r="WMD5" s="47"/>
      <c r="WME5" s="47"/>
      <c r="WMF5" s="47"/>
      <c r="WMG5" s="47"/>
      <c r="WMH5" s="47"/>
      <c r="WMI5" s="47"/>
      <c r="WMJ5" s="47"/>
      <c r="WMK5" s="47"/>
      <c r="WML5" s="47"/>
      <c r="WMM5" s="47"/>
      <c r="WMN5" s="47"/>
      <c r="WMO5" s="47"/>
      <c r="WMP5" s="47"/>
      <c r="WMQ5" s="47"/>
      <c r="WMR5" s="47"/>
      <c r="WMS5" s="47"/>
      <c r="WMT5" s="47"/>
      <c r="WMU5" s="47"/>
      <c r="WMV5" s="47"/>
      <c r="WMW5" s="47"/>
      <c r="WMX5" s="47"/>
      <c r="WMY5" s="47"/>
      <c r="WMZ5" s="47"/>
      <c r="WNA5" s="47"/>
      <c r="WNB5" s="47"/>
      <c r="WNC5" s="47"/>
      <c r="WND5" s="47"/>
      <c r="WNE5" s="47"/>
      <c r="WNF5" s="47"/>
      <c r="WNG5" s="47"/>
      <c r="WNH5" s="47"/>
      <c r="WNI5" s="47"/>
      <c r="WNJ5" s="47"/>
      <c r="WNK5" s="47"/>
      <c r="WNL5" s="47"/>
      <c r="WNM5" s="47"/>
      <c r="WNN5" s="47"/>
      <c r="WNO5" s="47"/>
      <c r="WNP5" s="47"/>
      <c r="WNQ5" s="47"/>
      <c r="WNR5" s="47"/>
      <c r="WNS5" s="47"/>
      <c r="WNT5" s="47"/>
      <c r="WNU5" s="47"/>
      <c r="WNV5" s="47"/>
      <c r="WNW5" s="47"/>
      <c r="WNX5" s="47"/>
      <c r="WNY5" s="47"/>
      <c r="WNZ5" s="47"/>
      <c r="WOA5" s="47"/>
      <c r="WOB5" s="47"/>
      <c r="WOC5" s="47"/>
      <c r="WOD5" s="47"/>
      <c r="WOE5" s="47"/>
      <c r="WOF5" s="47"/>
      <c r="WOG5" s="47"/>
      <c r="WOH5" s="47"/>
      <c r="WOI5" s="47"/>
      <c r="WOJ5" s="47"/>
      <c r="WOK5" s="47"/>
      <c r="WOL5" s="47"/>
      <c r="WOM5" s="47"/>
      <c r="WON5" s="47"/>
      <c r="WOO5" s="47"/>
      <c r="WOP5" s="47"/>
      <c r="WOQ5" s="47"/>
      <c r="WOR5" s="47"/>
      <c r="WOS5" s="47"/>
      <c r="WOT5" s="47"/>
      <c r="WOU5" s="47"/>
      <c r="WOV5" s="47"/>
      <c r="WOW5" s="47"/>
      <c r="WOX5" s="47"/>
      <c r="WOY5" s="47"/>
      <c r="WOZ5" s="47"/>
      <c r="WPA5" s="47"/>
      <c r="WPB5" s="47"/>
      <c r="WPC5" s="47"/>
      <c r="WPD5" s="47"/>
      <c r="WPE5" s="47"/>
      <c r="WPF5" s="47"/>
      <c r="WPG5" s="47"/>
      <c r="WPH5" s="47"/>
      <c r="WPI5" s="47"/>
      <c r="WPJ5" s="47"/>
      <c r="WPK5" s="47"/>
      <c r="WPL5" s="47"/>
      <c r="WPM5" s="47"/>
      <c r="WPN5" s="47"/>
      <c r="WPO5" s="47"/>
      <c r="WPP5" s="47"/>
      <c r="WPQ5" s="47"/>
      <c r="WPR5" s="47"/>
      <c r="WPS5" s="47"/>
      <c r="WPT5" s="47"/>
      <c r="WPU5" s="47"/>
      <c r="WPV5" s="47"/>
      <c r="WPW5" s="47"/>
      <c r="WPX5" s="47"/>
      <c r="WPY5" s="47"/>
      <c r="WPZ5" s="47"/>
      <c r="WQA5" s="47"/>
      <c r="WQB5" s="47"/>
      <c r="WQC5" s="47"/>
      <c r="WQD5" s="47"/>
      <c r="WQE5" s="47"/>
      <c r="WQF5" s="47"/>
      <c r="WQG5" s="47"/>
      <c r="WQH5" s="47"/>
      <c r="WQI5" s="47"/>
      <c r="WQJ5" s="47"/>
      <c r="WQK5" s="47"/>
      <c r="WQL5" s="47"/>
      <c r="WQM5" s="47"/>
      <c r="WQN5" s="47"/>
      <c r="WQO5" s="47"/>
      <c r="WQP5" s="47"/>
      <c r="WQQ5" s="47"/>
      <c r="WQR5" s="47"/>
      <c r="WQS5" s="47"/>
      <c r="WQT5" s="47"/>
      <c r="WQU5" s="47"/>
      <c r="WQV5" s="47"/>
      <c r="WQW5" s="47"/>
      <c r="WQX5" s="47"/>
      <c r="WQY5" s="47"/>
      <c r="WQZ5" s="47"/>
      <c r="WRA5" s="47"/>
      <c r="WRB5" s="47"/>
      <c r="WRC5" s="47"/>
      <c r="WRD5" s="47"/>
      <c r="WRE5" s="47"/>
      <c r="WRF5" s="47"/>
      <c r="WRG5" s="47"/>
      <c r="WRH5" s="47"/>
      <c r="WRI5" s="47"/>
      <c r="WRJ5" s="47"/>
      <c r="WRK5" s="47"/>
      <c r="WRL5" s="47"/>
      <c r="WRM5" s="47"/>
      <c r="WRN5" s="47"/>
      <c r="WRO5" s="47"/>
      <c r="WRP5" s="47"/>
      <c r="WRQ5" s="47"/>
      <c r="WRR5" s="47"/>
      <c r="WRS5" s="47"/>
      <c r="WRT5" s="47"/>
      <c r="WRU5" s="47"/>
      <c r="WRV5" s="47"/>
      <c r="WRW5" s="47"/>
      <c r="WRX5" s="47"/>
      <c r="WRY5" s="47"/>
      <c r="WRZ5" s="47"/>
      <c r="WSA5" s="47"/>
      <c r="WSB5" s="47"/>
      <c r="WSC5" s="47"/>
      <c r="WSD5" s="47"/>
      <c r="WSE5" s="47"/>
      <c r="WSF5" s="47"/>
      <c r="WSG5" s="47"/>
      <c r="WSH5" s="47"/>
      <c r="WSI5" s="47"/>
      <c r="WSJ5" s="47"/>
      <c r="WSK5" s="47"/>
      <c r="WSL5" s="47"/>
      <c r="WSM5" s="47"/>
      <c r="WSN5" s="47"/>
      <c r="WSO5" s="47"/>
      <c r="WSP5" s="47"/>
      <c r="WSQ5" s="47"/>
      <c r="WSR5" s="47"/>
      <c r="WSS5" s="47"/>
      <c r="WST5" s="47"/>
      <c r="WSU5" s="47"/>
      <c r="WSV5" s="47"/>
      <c r="WSW5" s="47"/>
      <c r="WSX5" s="47"/>
      <c r="WSY5" s="47"/>
      <c r="WSZ5" s="47"/>
      <c r="WTA5" s="47"/>
      <c r="WTB5" s="47"/>
      <c r="WTC5" s="47"/>
      <c r="WTD5" s="47"/>
      <c r="WTE5" s="47"/>
      <c r="WTF5" s="47"/>
      <c r="WTG5" s="47"/>
      <c r="WTH5" s="47"/>
      <c r="WTI5" s="47"/>
      <c r="WTJ5" s="47"/>
      <c r="WTK5" s="47"/>
      <c r="WTL5" s="47"/>
      <c r="WTM5" s="47"/>
      <c r="WTN5" s="47"/>
      <c r="WTO5" s="47"/>
      <c r="WTP5" s="47"/>
      <c r="WTQ5" s="47"/>
      <c r="WTR5" s="47"/>
      <c r="WTS5" s="47"/>
      <c r="WTT5" s="47"/>
      <c r="WTU5" s="47"/>
      <c r="WTV5" s="47"/>
      <c r="WTW5" s="47"/>
      <c r="WTX5" s="47"/>
      <c r="WTY5" s="47"/>
      <c r="WTZ5" s="47"/>
      <c r="WUA5" s="47"/>
      <c r="WUB5" s="47"/>
      <c r="WUC5" s="47"/>
      <c r="WUD5" s="47"/>
      <c r="WUE5" s="47"/>
      <c r="WUF5" s="47"/>
      <c r="WUG5" s="47"/>
      <c r="WUH5" s="47"/>
      <c r="WUI5" s="47"/>
      <c r="WUJ5" s="47"/>
      <c r="WUK5" s="47"/>
      <c r="WUL5" s="47"/>
      <c r="WUM5" s="47"/>
      <c r="WUN5" s="47"/>
      <c r="WUO5" s="47"/>
      <c r="WUP5" s="47"/>
      <c r="WUQ5" s="47"/>
      <c r="WUR5" s="47"/>
      <c r="WUS5" s="47"/>
      <c r="WUT5" s="47"/>
      <c r="WUU5" s="47"/>
      <c r="WUV5" s="47"/>
      <c r="WUW5" s="47"/>
      <c r="WUX5" s="47"/>
      <c r="WUY5" s="47"/>
      <c r="WUZ5" s="47"/>
      <c r="WVA5" s="47"/>
      <c r="WVB5" s="47"/>
      <c r="WVC5" s="47"/>
      <c r="WVD5" s="47"/>
      <c r="WVE5" s="47"/>
      <c r="WVF5" s="47"/>
      <c r="WVG5" s="47"/>
      <c r="WVH5" s="47"/>
      <c r="WVI5" s="47"/>
      <c r="WVJ5" s="47"/>
      <c r="WVK5" s="47"/>
      <c r="WVL5" s="47"/>
      <c r="WVM5" s="47"/>
      <c r="WVN5" s="47"/>
      <c r="WVO5" s="47"/>
      <c r="WVP5" s="47"/>
      <c r="WVQ5" s="47"/>
      <c r="WVR5" s="47"/>
      <c r="WVS5" s="47"/>
      <c r="WVT5" s="47"/>
      <c r="WVU5" s="47"/>
      <c r="WVV5" s="47"/>
      <c r="WVW5" s="47"/>
      <c r="WVX5" s="47"/>
      <c r="WVY5" s="47"/>
      <c r="WVZ5" s="47"/>
      <c r="WWA5" s="47"/>
      <c r="WWB5" s="47"/>
      <c r="WWC5" s="47"/>
      <c r="WWD5" s="47"/>
      <c r="WWE5" s="47"/>
      <c r="WWF5" s="47"/>
      <c r="WWG5" s="47"/>
      <c r="WWH5" s="47"/>
      <c r="WWI5" s="47"/>
      <c r="WWJ5" s="47"/>
      <c r="WWK5" s="47"/>
      <c r="WWL5" s="47"/>
    </row>
    <row r="6" spans="1:16158" ht="10.25" customHeight="1" x14ac:dyDescent="0.35">
      <c r="A6" s="49"/>
      <c r="D6" s="55"/>
      <c r="E6" s="55"/>
      <c r="F6" s="55"/>
      <c r="G6" s="55"/>
      <c r="H6" s="55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  <c r="IX6" s="47"/>
      <c r="IY6" s="47"/>
      <c r="IZ6" s="47"/>
      <c r="JA6" s="47"/>
      <c r="JB6" s="47"/>
      <c r="JC6" s="47"/>
      <c r="JD6" s="47"/>
      <c r="JE6" s="47"/>
      <c r="JF6" s="47"/>
      <c r="JG6" s="47"/>
      <c r="JH6" s="47"/>
      <c r="JI6" s="47"/>
      <c r="JJ6" s="47"/>
      <c r="JK6" s="47"/>
      <c r="JL6" s="47"/>
      <c r="JM6" s="47"/>
      <c r="JN6" s="47"/>
      <c r="JO6" s="47"/>
      <c r="JP6" s="47"/>
      <c r="JQ6" s="47"/>
      <c r="JR6" s="47"/>
      <c r="JS6" s="47"/>
      <c r="JT6" s="47"/>
      <c r="JU6" s="47"/>
      <c r="JV6" s="47"/>
      <c r="JW6" s="47"/>
      <c r="JX6" s="47"/>
      <c r="JY6" s="47"/>
      <c r="JZ6" s="47"/>
      <c r="KA6" s="47"/>
      <c r="KB6" s="47"/>
      <c r="KC6" s="47"/>
      <c r="KD6" s="47"/>
      <c r="KE6" s="47"/>
      <c r="KF6" s="47"/>
      <c r="KG6" s="47"/>
      <c r="KH6" s="47"/>
      <c r="KI6" s="47"/>
      <c r="KJ6" s="47"/>
      <c r="KK6" s="47"/>
      <c r="KL6" s="47"/>
      <c r="KM6" s="47"/>
      <c r="KN6" s="47"/>
      <c r="KO6" s="47"/>
      <c r="KP6" s="47"/>
      <c r="KQ6" s="47"/>
      <c r="KR6" s="47"/>
      <c r="KS6" s="47"/>
      <c r="KT6" s="47"/>
      <c r="KU6" s="47"/>
      <c r="KV6" s="47"/>
      <c r="KW6" s="47"/>
      <c r="KX6" s="47"/>
      <c r="KY6" s="47"/>
      <c r="KZ6" s="47"/>
      <c r="LA6" s="47"/>
      <c r="LB6" s="47"/>
      <c r="LC6" s="47"/>
      <c r="LD6" s="47"/>
      <c r="LE6" s="47"/>
      <c r="LF6" s="47"/>
      <c r="LG6" s="47"/>
      <c r="LH6" s="47"/>
      <c r="LI6" s="47"/>
      <c r="LJ6" s="47"/>
      <c r="LK6" s="47"/>
      <c r="LL6" s="47"/>
      <c r="LM6" s="47"/>
      <c r="LN6" s="47"/>
      <c r="LO6" s="47"/>
      <c r="LP6" s="47"/>
      <c r="LQ6" s="47"/>
      <c r="LR6" s="47"/>
      <c r="LS6" s="47"/>
      <c r="LT6" s="47"/>
      <c r="LU6" s="47"/>
      <c r="LV6" s="47"/>
      <c r="LW6" s="47"/>
      <c r="LX6" s="47"/>
      <c r="LY6" s="47"/>
      <c r="LZ6" s="47"/>
      <c r="MA6" s="47"/>
      <c r="MB6" s="47"/>
      <c r="MC6" s="47"/>
      <c r="MD6" s="47"/>
      <c r="ME6" s="47"/>
      <c r="MF6" s="47"/>
      <c r="MG6" s="47"/>
      <c r="MH6" s="47"/>
      <c r="MI6" s="47"/>
      <c r="MJ6" s="47"/>
      <c r="MK6" s="47"/>
      <c r="ML6" s="47"/>
      <c r="MM6" s="47"/>
      <c r="MN6" s="47"/>
      <c r="MO6" s="47"/>
      <c r="MP6" s="47"/>
      <c r="MQ6" s="47"/>
      <c r="MR6" s="47"/>
      <c r="MS6" s="47"/>
      <c r="MT6" s="47"/>
      <c r="MU6" s="47"/>
      <c r="MV6" s="47"/>
      <c r="MW6" s="47"/>
      <c r="MX6" s="47"/>
      <c r="MY6" s="47"/>
      <c r="MZ6" s="47"/>
      <c r="NA6" s="47"/>
      <c r="NB6" s="47"/>
      <c r="NC6" s="47"/>
      <c r="ND6" s="47"/>
      <c r="NE6" s="47"/>
      <c r="NF6" s="47"/>
      <c r="NG6" s="47"/>
      <c r="NH6" s="47"/>
      <c r="NI6" s="47"/>
      <c r="NJ6" s="47"/>
      <c r="NK6" s="47"/>
      <c r="NL6" s="47"/>
      <c r="NM6" s="47"/>
      <c r="NN6" s="47"/>
      <c r="NO6" s="47"/>
      <c r="NP6" s="47"/>
      <c r="NQ6" s="47"/>
      <c r="NR6" s="47"/>
      <c r="NS6" s="47"/>
      <c r="NT6" s="47"/>
      <c r="NU6" s="47"/>
      <c r="NV6" s="47"/>
      <c r="NW6" s="47"/>
      <c r="NX6" s="47"/>
      <c r="NY6" s="47"/>
      <c r="NZ6" s="47"/>
      <c r="OA6" s="47"/>
      <c r="OB6" s="47"/>
      <c r="OC6" s="47"/>
      <c r="OD6" s="47"/>
      <c r="OE6" s="47"/>
      <c r="OF6" s="47"/>
      <c r="OG6" s="47"/>
      <c r="OH6" s="47"/>
      <c r="OI6" s="47"/>
      <c r="OJ6" s="47"/>
      <c r="OK6" s="47"/>
      <c r="OL6" s="47"/>
      <c r="OM6" s="47"/>
      <c r="ON6" s="47"/>
      <c r="OO6" s="47"/>
      <c r="OP6" s="47"/>
      <c r="OQ6" s="47"/>
      <c r="OR6" s="47"/>
      <c r="OS6" s="47"/>
      <c r="OT6" s="47"/>
      <c r="OU6" s="47"/>
      <c r="OV6" s="47"/>
      <c r="OW6" s="47"/>
      <c r="OX6" s="47"/>
      <c r="OY6" s="47"/>
      <c r="OZ6" s="47"/>
      <c r="PA6" s="47"/>
      <c r="PB6" s="47"/>
      <c r="PC6" s="47"/>
      <c r="PD6" s="47"/>
      <c r="PE6" s="47"/>
      <c r="PF6" s="47"/>
      <c r="PG6" s="47"/>
      <c r="PH6" s="47"/>
      <c r="PI6" s="47"/>
      <c r="PJ6" s="47"/>
      <c r="PK6" s="47"/>
      <c r="PL6" s="47"/>
      <c r="PM6" s="47"/>
      <c r="PN6" s="47"/>
      <c r="PO6" s="47"/>
      <c r="PP6" s="47"/>
      <c r="PQ6" s="47"/>
      <c r="PR6" s="47"/>
      <c r="PS6" s="47"/>
      <c r="PT6" s="47"/>
      <c r="PU6" s="47"/>
      <c r="PV6" s="47"/>
      <c r="PW6" s="47"/>
      <c r="PX6" s="47"/>
      <c r="PY6" s="47"/>
      <c r="PZ6" s="47"/>
      <c r="QA6" s="47"/>
      <c r="QB6" s="47"/>
      <c r="QC6" s="47"/>
      <c r="QD6" s="47"/>
      <c r="QE6" s="47"/>
      <c r="QF6" s="47"/>
      <c r="QG6" s="47"/>
      <c r="QH6" s="47"/>
      <c r="QI6" s="47"/>
      <c r="QJ6" s="47"/>
      <c r="QK6" s="47"/>
      <c r="QL6" s="47"/>
      <c r="QM6" s="47"/>
      <c r="QN6" s="47"/>
      <c r="QO6" s="47"/>
      <c r="QP6" s="47"/>
      <c r="QQ6" s="47"/>
      <c r="QR6" s="47"/>
      <c r="QS6" s="47"/>
      <c r="QT6" s="47"/>
      <c r="QU6" s="47"/>
      <c r="QV6" s="47"/>
      <c r="QW6" s="47"/>
      <c r="QX6" s="47"/>
      <c r="QY6" s="47"/>
      <c r="QZ6" s="47"/>
      <c r="RA6" s="47"/>
      <c r="RB6" s="47"/>
      <c r="RC6" s="47"/>
      <c r="RD6" s="47"/>
      <c r="RE6" s="47"/>
      <c r="RF6" s="47"/>
      <c r="RG6" s="47"/>
      <c r="RH6" s="47"/>
      <c r="RI6" s="47"/>
      <c r="RJ6" s="47"/>
      <c r="RK6" s="47"/>
      <c r="RL6" s="47"/>
      <c r="RM6" s="47"/>
      <c r="RN6" s="47"/>
      <c r="RO6" s="47"/>
      <c r="RP6" s="47"/>
      <c r="RQ6" s="47"/>
      <c r="RR6" s="47"/>
      <c r="RS6" s="47"/>
      <c r="RT6" s="47"/>
      <c r="RU6" s="47"/>
      <c r="RV6" s="47"/>
      <c r="RW6" s="47"/>
      <c r="RX6" s="47"/>
      <c r="RY6" s="47"/>
      <c r="RZ6" s="47"/>
      <c r="SA6" s="47"/>
      <c r="SB6" s="47"/>
      <c r="SC6" s="47"/>
      <c r="SD6" s="47"/>
      <c r="SE6" s="47"/>
      <c r="SF6" s="47"/>
      <c r="SG6" s="47"/>
      <c r="SH6" s="47"/>
      <c r="SI6" s="47"/>
      <c r="SJ6" s="47"/>
      <c r="SK6" s="47"/>
      <c r="SL6" s="47"/>
      <c r="SM6" s="47"/>
      <c r="SN6" s="47"/>
      <c r="SO6" s="47"/>
      <c r="SP6" s="47"/>
      <c r="SQ6" s="47"/>
      <c r="SR6" s="47"/>
      <c r="SS6" s="47"/>
      <c r="ST6" s="47"/>
      <c r="SU6" s="47"/>
      <c r="SV6" s="47"/>
      <c r="SW6" s="47"/>
      <c r="SX6" s="47"/>
      <c r="SY6" s="47"/>
      <c r="SZ6" s="47"/>
      <c r="TA6" s="47"/>
      <c r="TB6" s="47"/>
      <c r="TC6" s="47"/>
      <c r="TD6" s="47"/>
      <c r="TE6" s="47"/>
      <c r="TF6" s="47"/>
      <c r="TG6" s="47"/>
      <c r="TH6" s="47"/>
      <c r="TI6" s="47"/>
      <c r="TJ6" s="47"/>
      <c r="TK6" s="47"/>
      <c r="TL6" s="47"/>
      <c r="TM6" s="47"/>
      <c r="TN6" s="47"/>
      <c r="TO6" s="47"/>
      <c r="TP6" s="47"/>
      <c r="TQ6" s="47"/>
      <c r="TR6" s="47"/>
      <c r="TS6" s="47"/>
      <c r="TT6" s="47"/>
      <c r="TU6" s="47"/>
      <c r="TV6" s="47"/>
      <c r="TW6" s="47"/>
      <c r="TX6" s="47"/>
      <c r="TY6" s="47"/>
      <c r="TZ6" s="47"/>
      <c r="UA6" s="47"/>
      <c r="UB6" s="47"/>
      <c r="UC6" s="47"/>
      <c r="UD6" s="47"/>
      <c r="UE6" s="47"/>
      <c r="UF6" s="47"/>
      <c r="UG6" s="47"/>
      <c r="UH6" s="47"/>
      <c r="UI6" s="47"/>
      <c r="UJ6" s="47"/>
      <c r="UK6" s="47"/>
      <c r="UL6" s="47"/>
      <c r="UM6" s="47"/>
      <c r="UN6" s="47"/>
      <c r="UO6" s="47"/>
      <c r="UP6" s="47"/>
      <c r="UQ6" s="47"/>
      <c r="UR6" s="47"/>
      <c r="US6" s="47"/>
      <c r="UT6" s="47"/>
      <c r="UU6" s="47"/>
      <c r="UV6" s="47"/>
      <c r="UW6" s="47"/>
      <c r="UX6" s="47"/>
      <c r="UY6" s="47"/>
      <c r="UZ6" s="47"/>
      <c r="VA6" s="47"/>
      <c r="VB6" s="47"/>
      <c r="VC6" s="47"/>
      <c r="VD6" s="47"/>
      <c r="VE6" s="47"/>
      <c r="VF6" s="47"/>
      <c r="VG6" s="47"/>
      <c r="VH6" s="47"/>
      <c r="VI6" s="47"/>
      <c r="VJ6" s="47"/>
      <c r="VK6" s="47"/>
      <c r="VL6" s="47"/>
      <c r="VM6" s="47"/>
      <c r="VN6" s="47"/>
      <c r="VO6" s="47"/>
      <c r="VP6" s="47"/>
      <c r="VQ6" s="47"/>
      <c r="VR6" s="47"/>
      <c r="VS6" s="47"/>
      <c r="VT6" s="47"/>
      <c r="VU6" s="47"/>
      <c r="VV6" s="47"/>
      <c r="VW6" s="47"/>
      <c r="VX6" s="47"/>
      <c r="VY6" s="47"/>
      <c r="VZ6" s="47"/>
      <c r="WA6" s="47"/>
      <c r="WB6" s="47"/>
      <c r="WC6" s="47"/>
      <c r="WD6" s="47"/>
      <c r="WE6" s="47"/>
      <c r="WF6" s="47"/>
      <c r="WG6" s="47"/>
      <c r="WH6" s="47"/>
      <c r="WI6" s="47"/>
      <c r="WJ6" s="47"/>
      <c r="WK6" s="47"/>
      <c r="WL6" s="47"/>
      <c r="WM6" s="47"/>
      <c r="WN6" s="47"/>
      <c r="WO6" s="47"/>
      <c r="WP6" s="47"/>
      <c r="WQ6" s="47"/>
      <c r="WR6" s="47"/>
      <c r="WS6" s="47"/>
      <c r="WT6" s="47"/>
      <c r="WU6" s="47"/>
      <c r="WV6" s="47"/>
      <c r="WW6" s="47"/>
      <c r="WX6" s="47"/>
      <c r="WY6" s="47"/>
      <c r="WZ6" s="47"/>
      <c r="XA6" s="47"/>
      <c r="XB6" s="47"/>
      <c r="XC6" s="47"/>
      <c r="XD6" s="47"/>
      <c r="XE6" s="47"/>
      <c r="XF6" s="47"/>
      <c r="XG6" s="47"/>
      <c r="XH6" s="47"/>
      <c r="XI6" s="47"/>
      <c r="XJ6" s="47"/>
      <c r="XK6" s="47"/>
      <c r="XL6" s="47"/>
      <c r="XM6" s="47"/>
      <c r="XN6" s="47"/>
      <c r="XO6" s="47"/>
      <c r="XP6" s="47"/>
      <c r="XQ6" s="47"/>
      <c r="XR6" s="47"/>
      <c r="XS6" s="47"/>
      <c r="XT6" s="47"/>
      <c r="XU6" s="47"/>
      <c r="XV6" s="47"/>
      <c r="XW6" s="47"/>
      <c r="XX6" s="47"/>
      <c r="XY6" s="47"/>
      <c r="XZ6" s="47"/>
      <c r="YA6" s="47"/>
      <c r="YB6" s="47"/>
      <c r="YC6" s="47"/>
      <c r="YD6" s="47"/>
      <c r="YE6" s="47"/>
      <c r="YF6" s="47"/>
      <c r="YG6" s="47"/>
      <c r="YH6" s="47"/>
      <c r="YI6" s="47"/>
      <c r="YJ6" s="47"/>
      <c r="YK6" s="47"/>
      <c r="YL6" s="47"/>
      <c r="YM6" s="47"/>
      <c r="YN6" s="47"/>
      <c r="YO6" s="47"/>
      <c r="YP6" s="47"/>
      <c r="YQ6" s="47"/>
      <c r="YR6" s="47"/>
      <c r="YS6" s="47"/>
      <c r="YT6" s="47"/>
      <c r="YU6" s="47"/>
      <c r="YV6" s="47"/>
      <c r="YW6" s="47"/>
      <c r="YX6" s="47"/>
      <c r="YY6" s="47"/>
      <c r="YZ6" s="47"/>
      <c r="ZA6" s="47"/>
      <c r="ZB6" s="47"/>
      <c r="ZC6" s="47"/>
      <c r="ZD6" s="47"/>
      <c r="ZE6" s="47"/>
      <c r="ZF6" s="47"/>
      <c r="ZG6" s="47"/>
      <c r="ZH6" s="47"/>
      <c r="ZI6" s="47"/>
      <c r="ZJ6" s="47"/>
      <c r="ZK6" s="47"/>
      <c r="ZL6" s="47"/>
      <c r="ZM6" s="47"/>
      <c r="ZN6" s="47"/>
      <c r="ZO6" s="47"/>
      <c r="ZP6" s="47"/>
      <c r="ZQ6" s="47"/>
      <c r="ZR6" s="47"/>
      <c r="ZS6" s="47"/>
      <c r="ZT6" s="47"/>
      <c r="ZU6" s="47"/>
      <c r="ZV6" s="47"/>
      <c r="ZW6" s="47"/>
      <c r="ZX6" s="47"/>
      <c r="ZY6" s="47"/>
      <c r="ZZ6" s="47"/>
      <c r="AAA6" s="47"/>
      <c r="AAB6" s="47"/>
      <c r="AAC6" s="47"/>
      <c r="AAD6" s="47"/>
      <c r="AAE6" s="47"/>
      <c r="AAF6" s="47"/>
      <c r="AAG6" s="47"/>
      <c r="AAH6" s="47"/>
      <c r="AAI6" s="47"/>
      <c r="AAJ6" s="47"/>
      <c r="AAK6" s="47"/>
      <c r="AAL6" s="47"/>
      <c r="AAM6" s="47"/>
      <c r="AAN6" s="47"/>
      <c r="AAO6" s="47"/>
      <c r="AAP6" s="47"/>
      <c r="AAQ6" s="47"/>
      <c r="AAR6" s="47"/>
      <c r="AAS6" s="47"/>
      <c r="AAT6" s="47"/>
      <c r="AAU6" s="47"/>
      <c r="AAV6" s="47"/>
      <c r="AAW6" s="47"/>
      <c r="AAX6" s="47"/>
      <c r="AAY6" s="47"/>
      <c r="AAZ6" s="47"/>
      <c r="ABA6" s="47"/>
      <c r="ABB6" s="47"/>
      <c r="ABC6" s="47"/>
      <c r="ABD6" s="47"/>
      <c r="ABE6" s="47"/>
      <c r="ABF6" s="47"/>
      <c r="ABG6" s="47"/>
      <c r="ABH6" s="47"/>
      <c r="ABI6" s="47"/>
      <c r="ABJ6" s="47"/>
      <c r="ABK6" s="47"/>
      <c r="ABL6" s="47"/>
      <c r="ABM6" s="47"/>
      <c r="ABN6" s="47"/>
      <c r="ABO6" s="47"/>
      <c r="ABP6" s="47"/>
      <c r="ABQ6" s="47"/>
      <c r="ABR6" s="47"/>
      <c r="ABS6" s="47"/>
      <c r="ABT6" s="47"/>
      <c r="ABU6" s="47"/>
      <c r="ABV6" s="47"/>
      <c r="ABW6" s="47"/>
      <c r="ABX6" s="47"/>
      <c r="ABY6" s="47"/>
      <c r="ABZ6" s="47"/>
      <c r="ACA6" s="47"/>
      <c r="ACB6" s="47"/>
      <c r="ACC6" s="47"/>
      <c r="ACD6" s="47"/>
      <c r="ACE6" s="47"/>
      <c r="ACF6" s="47"/>
      <c r="ACG6" s="47"/>
      <c r="ACH6" s="47"/>
      <c r="ACI6" s="47"/>
      <c r="ACJ6" s="47"/>
      <c r="ACK6" s="47"/>
      <c r="ACL6" s="47"/>
      <c r="ACM6" s="47"/>
      <c r="ACN6" s="47"/>
      <c r="ACO6" s="47"/>
      <c r="ACP6" s="47"/>
      <c r="ACQ6" s="47"/>
      <c r="ACR6" s="47"/>
      <c r="ACS6" s="47"/>
      <c r="ACT6" s="47"/>
      <c r="ACU6" s="47"/>
      <c r="ACV6" s="47"/>
      <c r="ACW6" s="47"/>
      <c r="ACX6" s="47"/>
      <c r="ACY6" s="47"/>
      <c r="ACZ6" s="47"/>
      <c r="ADA6" s="47"/>
      <c r="ADB6" s="47"/>
      <c r="ADC6" s="47"/>
      <c r="ADD6" s="47"/>
      <c r="ADE6" s="47"/>
      <c r="ADF6" s="47"/>
      <c r="ADG6" s="47"/>
      <c r="ADH6" s="47"/>
      <c r="ADI6" s="47"/>
      <c r="ADJ6" s="47"/>
      <c r="ADK6" s="47"/>
      <c r="ADL6" s="47"/>
      <c r="ADM6" s="47"/>
      <c r="ADN6" s="47"/>
      <c r="ADO6" s="47"/>
      <c r="ADP6" s="47"/>
      <c r="ADQ6" s="47"/>
      <c r="ADR6" s="47"/>
      <c r="ADS6" s="47"/>
      <c r="ADT6" s="47"/>
      <c r="ADU6" s="47"/>
      <c r="ADV6" s="47"/>
      <c r="ADW6" s="47"/>
      <c r="ADX6" s="47"/>
      <c r="ADY6" s="47"/>
      <c r="ADZ6" s="47"/>
      <c r="AEA6" s="47"/>
      <c r="AEB6" s="47"/>
      <c r="AEC6" s="47"/>
      <c r="AED6" s="47"/>
      <c r="AEE6" s="47"/>
      <c r="AEF6" s="47"/>
      <c r="AEG6" s="47"/>
      <c r="AEH6" s="47"/>
      <c r="AEI6" s="47"/>
      <c r="AEJ6" s="47"/>
      <c r="AEK6" s="47"/>
      <c r="AEL6" s="47"/>
      <c r="AEM6" s="47"/>
      <c r="AEN6" s="47"/>
      <c r="AEO6" s="47"/>
      <c r="AEP6" s="47"/>
      <c r="AEQ6" s="47"/>
      <c r="AER6" s="47"/>
      <c r="AES6" s="47"/>
      <c r="AET6" s="47"/>
      <c r="AEU6" s="47"/>
      <c r="AEV6" s="47"/>
      <c r="AEW6" s="47"/>
      <c r="AEX6" s="47"/>
      <c r="AEY6" s="47"/>
      <c r="AEZ6" s="47"/>
      <c r="AFA6" s="47"/>
      <c r="AFB6" s="47"/>
      <c r="AFC6" s="47"/>
      <c r="AFD6" s="47"/>
      <c r="AFE6" s="47"/>
      <c r="AFF6" s="47"/>
      <c r="AFG6" s="47"/>
      <c r="AFH6" s="47"/>
      <c r="AFI6" s="47"/>
      <c r="AFJ6" s="47"/>
      <c r="AFK6" s="47"/>
      <c r="AFL6" s="47"/>
      <c r="AFM6" s="47"/>
      <c r="AFN6" s="47"/>
      <c r="AFO6" s="47"/>
      <c r="AFP6" s="47"/>
      <c r="AFQ6" s="47"/>
      <c r="AFR6" s="47"/>
      <c r="AFS6" s="47"/>
      <c r="AFT6" s="47"/>
      <c r="AFU6" s="47"/>
      <c r="AFV6" s="47"/>
      <c r="AFW6" s="47"/>
      <c r="AFX6" s="47"/>
      <c r="AFY6" s="47"/>
      <c r="AFZ6" s="47"/>
      <c r="AGA6" s="47"/>
      <c r="AGB6" s="47"/>
      <c r="AGC6" s="47"/>
      <c r="AGD6" s="47"/>
      <c r="AGE6" s="47"/>
      <c r="AGF6" s="47"/>
      <c r="AGG6" s="47"/>
      <c r="AGH6" s="47"/>
      <c r="AGI6" s="47"/>
      <c r="AGJ6" s="47"/>
      <c r="AGK6" s="47"/>
      <c r="AGL6" s="47"/>
      <c r="AGM6" s="47"/>
      <c r="AGN6" s="47"/>
      <c r="AGO6" s="47"/>
      <c r="AGP6" s="47"/>
      <c r="AGQ6" s="47"/>
      <c r="AGR6" s="47"/>
      <c r="AGS6" s="47"/>
      <c r="AGT6" s="47"/>
      <c r="AGU6" s="47"/>
      <c r="AGV6" s="47"/>
      <c r="AGW6" s="47"/>
      <c r="AGX6" s="47"/>
      <c r="AGY6" s="47"/>
      <c r="AGZ6" s="47"/>
      <c r="AHA6" s="47"/>
      <c r="AHB6" s="47"/>
      <c r="AHC6" s="47"/>
      <c r="AHD6" s="47"/>
      <c r="AHE6" s="47"/>
      <c r="AHF6" s="47"/>
      <c r="AHG6" s="47"/>
      <c r="AHH6" s="47"/>
      <c r="AHI6" s="47"/>
      <c r="AHJ6" s="47"/>
      <c r="AHK6" s="47"/>
      <c r="AHL6" s="47"/>
      <c r="AHM6" s="47"/>
      <c r="AHN6" s="47"/>
      <c r="AHO6" s="47"/>
      <c r="AHP6" s="47"/>
      <c r="AHQ6" s="47"/>
      <c r="AHR6" s="47"/>
      <c r="AHS6" s="47"/>
      <c r="AHT6" s="47"/>
      <c r="AHU6" s="47"/>
      <c r="AHV6" s="47"/>
      <c r="AHW6" s="47"/>
      <c r="AHX6" s="47"/>
      <c r="AHY6" s="47"/>
      <c r="AHZ6" s="47"/>
      <c r="AIA6" s="47"/>
      <c r="AIB6" s="47"/>
      <c r="AIC6" s="47"/>
      <c r="AID6" s="47"/>
      <c r="AIE6" s="47"/>
      <c r="AIF6" s="47"/>
      <c r="AIG6" s="47"/>
      <c r="AIH6" s="47"/>
      <c r="AII6" s="47"/>
      <c r="AIJ6" s="47"/>
      <c r="AIK6" s="47"/>
      <c r="AIL6" s="47"/>
      <c r="AIM6" s="47"/>
      <c r="AIN6" s="47"/>
      <c r="AIO6" s="47"/>
      <c r="AIP6" s="47"/>
      <c r="AIQ6" s="47"/>
      <c r="AIR6" s="47"/>
      <c r="AIS6" s="47"/>
      <c r="AIT6" s="47"/>
      <c r="AIU6" s="47"/>
      <c r="AIV6" s="47"/>
      <c r="AIW6" s="47"/>
      <c r="AIX6" s="47"/>
      <c r="AIY6" s="47"/>
      <c r="AIZ6" s="47"/>
      <c r="AJA6" s="47"/>
      <c r="AJB6" s="47"/>
      <c r="AJC6" s="47"/>
      <c r="AJD6" s="47"/>
      <c r="AJE6" s="47"/>
      <c r="AJF6" s="47"/>
      <c r="AJG6" s="47"/>
      <c r="AJH6" s="47"/>
      <c r="AJI6" s="47"/>
      <c r="AJJ6" s="47"/>
      <c r="AJK6" s="47"/>
      <c r="AJL6" s="47"/>
      <c r="AJM6" s="47"/>
      <c r="AJN6" s="47"/>
      <c r="AJO6" s="47"/>
      <c r="AJP6" s="47"/>
      <c r="AJQ6" s="47"/>
      <c r="AJR6" s="47"/>
      <c r="AJS6" s="47"/>
      <c r="AJT6" s="47"/>
      <c r="AJU6" s="47"/>
      <c r="AJV6" s="47"/>
      <c r="AJW6" s="47"/>
      <c r="AJX6" s="47"/>
      <c r="AJY6" s="47"/>
      <c r="AJZ6" s="47"/>
      <c r="AKA6" s="47"/>
      <c r="AKB6" s="47"/>
      <c r="AKC6" s="47"/>
      <c r="AKD6" s="47"/>
      <c r="AKE6" s="47"/>
      <c r="AKF6" s="47"/>
      <c r="AKG6" s="47"/>
      <c r="AKH6" s="47"/>
      <c r="AKI6" s="47"/>
      <c r="AKJ6" s="47"/>
      <c r="AKK6" s="47"/>
      <c r="AKL6" s="47"/>
      <c r="AKM6" s="47"/>
      <c r="AKN6" s="47"/>
      <c r="AKO6" s="47"/>
      <c r="AKP6" s="47"/>
      <c r="AKQ6" s="47"/>
      <c r="AKR6" s="47"/>
      <c r="AKS6" s="47"/>
      <c r="AKT6" s="47"/>
      <c r="AKU6" s="47"/>
      <c r="AKV6" s="47"/>
      <c r="AKW6" s="47"/>
      <c r="AKX6" s="47"/>
      <c r="AKY6" s="47"/>
      <c r="AKZ6" s="47"/>
      <c r="ALA6" s="47"/>
      <c r="ALB6" s="47"/>
      <c r="ALC6" s="47"/>
      <c r="ALD6" s="47"/>
      <c r="ALE6" s="47"/>
      <c r="ALF6" s="47"/>
      <c r="ALG6" s="47"/>
      <c r="ALH6" s="47"/>
      <c r="ALI6" s="47"/>
      <c r="ALJ6" s="47"/>
      <c r="ALK6" s="47"/>
      <c r="ALL6" s="47"/>
      <c r="ALM6" s="47"/>
      <c r="ALN6" s="47"/>
      <c r="ALO6" s="47"/>
      <c r="ALP6" s="47"/>
      <c r="ALQ6" s="47"/>
      <c r="ALR6" s="47"/>
      <c r="ALS6" s="47"/>
      <c r="ALT6" s="47"/>
      <c r="ALU6" s="47"/>
      <c r="ALV6" s="47"/>
      <c r="ALW6" s="47"/>
      <c r="ALX6" s="47"/>
      <c r="ALY6" s="47"/>
      <c r="ALZ6" s="47"/>
      <c r="AMA6" s="47"/>
      <c r="AMB6" s="47"/>
      <c r="AMC6" s="47"/>
      <c r="AMD6" s="47"/>
      <c r="AME6" s="47"/>
      <c r="AMF6" s="47"/>
      <c r="AMG6" s="47"/>
      <c r="AMH6" s="47"/>
      <c r="AMI6" s="47"/>
      <c r="AMJ6" s="47"/>
      <c r="AMK6" s="47"/>
      <c r="AML6" s="47"/>
      <c r="AMM6" s="47"/>
      <c r="AMN6" s="47"/>
      <c r="AMO6" s="47"/>
      <c r="AMP6" s="47"/>
      <c r="AMQ6" s="47"/>
      <c r="AMR6" s="47"/>
      <c r="AMS6" s="47"/>
      <c r="AMT6" s="47"/>
      <c r="AMU6" s="47"/>
      <c r="AMV6" s="47"/>
      <c r="AMW6" s="47"/>
      <c r="AMX6" s="47"/>
      <c r="AMY6" s="47"/>
      <c r="AMZ6" s="47"/>
      <c r="ANA6" s="47"/>
      <c r="ANB6" s="47"/>
      <c r="ANC6" s="47"/>
      <c r="AND6" s="47"/>
      <c r="ANE6" s="47"/>
      <c r="ANF6" s="47"/>
      <c r="ANG6" s="47"/>
      <c r="ANH6" s="47"/>
      <c r="ANI6" s="47"/>
      <c r="ANJ6" s="47"/>
      <c r="ANK6" s="47"/>
      <c r="ANL6" s="47"/>
      <c r="ANM6" s="47"/>
      <c r="ANN6" s="47"/>
      <c r="ANO6" s="47"/>
      <c r="ANP6" s="47"/>
      <c r="ANQ6" s="47"/>
      <c r="ANR6" s="47"/>
      <c r="ANS6" s="47"/>
      <c r="ANT6" s="47"/>
      <c r="ANU6" s="47"/>
      <c r="ANV6" s="47"/>
      <c r="ANW6" s="47"/>
      <c r="ANX6" s="47"/>
      <c r="ANY6" s="47"/>
      <c r="ANZ6" s="47"/>
      <c r="AOA6" s="47"/>
      <c r="AOB6" s="47"/>
      <c r="AOC6" s="47"/>
      <c r="AOD6" s="47"/>
      <c r="AOE6" s="47"/>
      <c r="AOF6" s="47"/>
      <c r="AOG6" s="47"/>
      <c r="AOH6" s="47"/>
      <c r="AOI6" s="47"/>
      <c r="AOJ6" s="47"/>
      <c r="AOK6" s="47"/>
      <c r="AOL6" s="47"/>
      <c r="AOM6" s="47"/>
      <c r="AON6" s="47"/>
      <c r="AOO6" s="47"/>
      <c r="AOP6" s="47"/>
      <c r="AOQ6" s="47"/>
      <c r="AOR6" s="47"/>
      <c r="AOS6" s="47"/>
      <c r="AOT6" s="47"/>
      <c r="AOU6" s="47"/>
      <c r="AOV6" s="47"/>
      <c r="AOW6" s="47"/>
      <c r="AOX6" s="47"/>
      <c r="AOY6" s="47"/>
      <c r="AOZ6" s="47"/>
      <c r="APA6" s="47"/>
      <c r="APB6" s="47"/>
      <c r="APC6" s="47"/>
      <c r="APD6" s="47"/>
      <c r="APE6" s="47"/>
      <c r="APF6" s="47"/>
      <c r="APG6" s="47"/>
      <c r="APH6" s="47"/>
      <c r="API6" s="47"/>
      <c r="APJ6" s="47"/>
      <c r="APK6" s="47"/>
      <c r="APL6" s="47"/>
      <c r="APM6" s="47"/>
      <c r="APN6" s="47"/>
      <c r="APO6" s="47"/>
      <c r="APP6" s="47"/>
      <c r="APQ6" s="47"/>
      <c r="APR6" s="47"/>
      <c r="APS6" s="47"/>
      <c r="APT6" s="47"/>
      <c r="APU6" s="47"/>
      <c r="APV6" s="47"/>
      <c r="APW6" s="47"/>
      <c r="APX6" s="47"/>
      <c r="APY6" s="47"/>
      <c r="APZ6" s="47"/>
      <c r="AQA6" s="47"/>
      <c r="AQB6" s="47"/>
      <c r="AQC6" s="47"/>
      <c r="AQD6" s="47"/>
      <c r="AQE6" s="47"/>
      <c r="AQF6" s="47"/>
      <c r="AQG6" s="47"/>
      <c r="AQH6" s="47"/>
      <c r="AQI6" s="47"/>
      <c r="AQJ6" s="47"/>
      <c r="AQK6" s="47"/>
      <c r="AQL6" s="47"/>
      <c r="AQM6" s="47"/>
      <c r="AQN6" s="47"/>
      <c r="AQO6" s="47"/>
      <c r="AQP6" s="47"/>
      <c r="AQQ6" s="47"/>
      <c r="AQR6" s="47"/>
      <c r="AQS6" s="47"/>
      <c r="AQT6" s="47"/>
      <c r="AQU6" s="47"/>
      <c r="AQV6" s="47"/>
      <c r="AQW6" s="47"/>
      <c r="AQX6" s="47"/>
      <c r="AQY6" s="47"/>
      <c r="AQZ6" s="47"/>
      <c r="ARA6" s="47"/>
      <c r="ARB6" s="47"/>
      <c r="ARC6" s="47"/>
      <c r="ARD6" s="47"/>
      <c r="ARE6" s="47"/>
      <c r="ARF6" s="47"/>
      <c r="ARG6" s="47"/>
      <c r="ARH6" s="47"/>
      <c r="ARI6" s="47"/>
      <c r="ARJ6" s="47"/>
      <c r="ARK6" s="47"/>
      <c r="ARL6" s="47"/>
      <c r="ARM6" s="47"/>
      <c r="ARN6" s="47"/>
      <c r="ARO6" s="47"/>
      <c r="ARP6" s="47"/>
      <c r="ARQ6" s="47"/>
      <c r="ARR6" s="47"/>
      <c r="ARS6" s="47"/>
      <c r="ART6" s="47"/>
      <c r="ARU6" s="47"/>
      <c r="ARV6" s="47"/>
      <c r="ARW6" s="47"/>
      <c r="ARX6" s="47"/>
      <c r="ARY6" s="47"/>
      <c r="ARZ6" s="47"/>
      <c r="ASA6" s="47"/>
      <c r="ASB6" s="47"/>
      <c r="ASC6" s="47"/>
      <c r="ASD6" s="47"/>
      <c r="ASE6" s="47"/>
      <c r="ASF6" s="47"/>
      <c r="ASG6" s="47"/>
      <c r="ASH6" s="47"/>
      <c r="ASI6" s="47"/>
      <c r="ASJ6" s="47"/>
      <c r="ASK6" s="47"/>
      <c r="ASL6" s="47"/>
      <c r="ASM6" s="47"/>
      <c r="ASN6" s="47"/>
      <c r="ASO6" s="47"/>
      <c r="ASP6" s="47"/>
      <c r="ASQ6" s="47"/>
      <c r="ASR6" s="47"/>
      <c r="ASS6" s="47"/>
      <c r="AST6" s="47"/>
      <c r="ASU6" s="47"/>
      <c r="ASV6" s="47"/>
      <c r="ASW6" s="47"/>
      <c r="ASX6" s="47"/>
      <c r="ASY6" s="47"/>
      <c r="ASZ6" s="47"/>
      <c r="ATA6" s="47"/>
      <c r="ATB6" s="47"/>
      <c r="ATC6" s="47"/>
      <c r="ATD6" s="47"/>
      <c r="ATE6" s="47"/>
      <c r="ATF6" s="47"/>
      <c r="ATG6" s="47"/>
      <c r="ATH6" s="47"/>
      <c r="ATI6" s="47"/>
      <c r="ATJ6" s="47"/>
      <c r="ATK6" s="47"/>
      <c r="ATL6" s="47"/>
      <c r="ATM6" s="47"/>
      <c r="ATN6" s="47"/>
      <c r="ATO6" s="47"/>
      <c r="ATP6" s="47"/>
      <c r="ATQ6" s="47"/>
      <c r="ATR6" s="47"/>
      <c r="ATS6" s="47"/>
      <c r="ATT6" s="47"/>
      <c r="ATU6" s="47"/>
      <c r="ATV6" s="47"/>
      <c r="ATW6" s="47"/>
      <c r="ATX6" s="47"/>
      <c r="ATY6" s="47"/>
      <c r="ATZ6" s="47"/>
      <c r="AUA6" s="47"/>
      <c r="AUB6" s="47"/>
      <c r="AUC6" s="47"/>
      <c r="AUD6" s="47"/>
      <c r="AUE6" s="47"/>
      <c r="AUF6" s="47"/>
      <c r="AUG6" s="47"/>
      <c r="AUH6" s="47"/>
      <c r="AUI6" s="47"/>
      <c r="AUJ6" s="47"/>
      <c r="AUK6" s="47"/>
      <c r="AUL6" s="47"/>
      <c r="AUM6" s="47"/>
      <c r="AUN6" s="47"/>
      <c r="AUO6" s="47"/>
      <c r="AUP6" s="47"/>
      <c r="AUQ6" s="47"/>
      <c r="AUR6" s="47"/>
      <c r="AUS6" s="47"/>
      <c r="AUT6" s="47"/>
      <c r="AUU6" s="47"/>
      <c r="AUV6" s="47"/>
      <c r="AUW6" s="47"/>
      <c r="AUX6" s="47"/>
      <c r="AUY6" s="47"/>
      <c r="AUZ6" s="47"/>
      <c r="AVA6" s="47"/>
      <c r="AVB6" s="47"/>
      <c r="AVC6" s="47"/>
      <c r="AVD6" s="47"/>
      <c r="AVE6" s="47"/>
      <c r="AVF6" s="47"/>
      <c r="AVG6" s="47"/>
      <c r="AVH6" s="47"/>
      <c r="AVI6" s="47"/>
      <c r="AVJ6" s="47"/>
      <c r="AVK6" s="47"/>
      <c r="AVL6" s="47"/>
      <c r="AVM6" s="47"/>
      <c r="AVN6" s="47"/>
      <c r="AVO6" s="47"/>
      <c r="AVP6" s="47"/>
      <c r="AVQ6" s="47"/>
      <c r="AVR6" s="47"/>
      <c r="AVS6" s="47"/>
      <c r="AVT6" s="47"/>
      <c r="AVU6" s="47"/>
      <c r="AVV6" s="47"/>
      <c r="AVW6" s="47"/>
      <c r="AVX6" s="47"/>
      <c r="AVY6" s="47"/>
      <c r="AVZ6" s="47"/>
      <c r="AWA6" s="47"/>
      <c r="AWB6" s="47"/>
      <c r="AWC6" s="47"/>
      <c r="AWD6" s="47"/>
      <c r="AWE6" s="47"/>
      <c r="AWF6" s="47"/>
      <c r="AWG6" s="47"/>
      <c r="AWH6" s="47"/>
      <c r="AWI6" s="47"/>
      <c r="AWJ6" s="47"/>
      <c r="AWK6" s="47"/>
      <c r="AWL6" s="47"/>
      <c r="AWM6" s="47"/>
      <c r="AWN6" s="47"/>
      <c r="AWO6" s="47"/>
      <c r="AWP6" s="47"/>
      <c r="AWQ6" s="47"/>
      <c r="AWR6" s="47"/>
      <c r="AWS6" s="47"/>
      <c r="AWT6" s="47"/>
      <c r="AWU6" s="47"/>
      <c r="AWV6" s="47"/>
      <c r="AWW6" s="47"/>
      <c r="AWX6" s="47"/>
      <c r="AWY6" s="47"/>
      <c r="AWZ6" s="47"/>
      <c r="AXA6" s="47"/>
      <c r="AXB6" s="47"/>
      <c r="AXC6" s="47"/>
      <c r="AXD6" s="47"/>
      <c r="AXE6" s="47"/>
      <c r="AXF6" s="47"/>
      <c r="AXG6" s="47"/>
      <c r="AXH6" s="47"/>
      <c r="AXI6" s="47"/>
      <c r="AXJ6" s="47"/>
      <c r="AXK6" s="47"/>
      <c r="AXL6" s="47"/>
      <c r="AXM6" s="47"/>
      <c r="AXN6" s="47"/>
      <c r="AXO6" s="47"/>
      <c r="AXP6" s="47"/>
      <c r="AXQ6" s="47"/>
      <c r="AXR6" s="47"/>
      <c r="AXS6" s="47"/>
      <c r="AXT6" s="47"/>
      <c r="AXU6" s="47"/>
      <c r="AXV6" s="47"/>
      <c r="AXW6" s="47"/>
      <c r="AXX6" s="47"/>
      <c r="AXY6" s="47"/>
      <c r="AXZ6" s="47"/>
      <c r="AYA6" s="47"/>
      <c r="AYB6" s="47"/>
      <c r="AYC6" s="47"/>
      <c r="AYD6" s="47"/>
      <c r="AYE6" s="47"/>
      <c r="AYF6" s="47"/>
      <c r="AYG6" s="47"/>
      <c r="AYH6" s="47"/>
      <c r="AYI6" s="47"/>
      <c r="AYJ6" s="47"/>
      <c r="AYK6" s="47"/>
      <c r="AYL6" s="47"/>
      <c r="AYM6" s="47"/>
      <c r="AYN6" s="47"/>
      <c r="AYO6" s="47"/>
      <c r="AYP6" s="47"/>
      <c r="AYQ6" s="47"/>
      <c r="AYR6" s="47"/>
      <c r="AYS6" s="47"/>
      <c r="AYT6" s="47"/>
      <c r="AYU6" s="47"/>
      <c r="AYV6" s="47"/>
      <c r="AYW6" s="47"/>
      <c r="AYX6" s="47"/>
      <c r="AYY6" s="47"/>
      <c r="AYZ6" s="47"/>
      <c r="AZA6" s="47"/>
      <c r="AZB6" s="47"/>
      <c r="AZC6" s="47"/>
      <c r="AZD6" s="47"/>
      <c r="AZE6" s="47"/>
      <c r="AZF6" s="47"/>
      <c r="AZG6" s="47"/>
      <c r="AZH6" s="47"/>
      <c r="AZI6" s="47"/>
      <c r="AZJ6" s="47"/>
      <c r="AZK6" s="47"/>
      <c r="AZL6" s="47"/>
      <c r="AZM6" s="47"/>
      <c r="AZN6" s="47"/>
      <c r="AZO6" s="47"/>
      <c r="AZP6" s="47"/>
      <c r="AZQ6" s="47"/>
      <c r="AZR6" s="47"/>
      <c r="AZS6" s="47"/>
      <c r="AZT6" s="47"/>
      <c r="AZU6" s="47"/>
      <c r="AZV6" s="47"/>
      <c r="AZW6" s="47"/>
      <c r="AZX6" s="47"/>
      <c r="AZY6" s="47"/>
      <c r="AZZ6" s="47"/>
      <c r="BAA6" s="47"/>
      <c r="BAB6" s="47"/>
      <c r="BAC6" s="47"/>
      <c r="BAD6" s="47"/>
      <c r="BAE6" s="47"/>
      <c r="BAF6" s="47"/>
      <c r="BAG6" s="47"/>
      <c r="BAH6" s="47"/>
      <c r="BAI6" s="47"/>
      <c r="BAJ6" s="47"/>
      <c r="BAK6" s="47"/>
      <c r="BAL6" s="47"/>
      <c r="BAM6" s="47"/>
      <c r="BAN6" s="47"/>
      <c r="BAO6" s="47"/>
      <c r="BAP6" s="47"/>
      <c r="BAQ6" s="47"/>
      <c r="BAR6" s="47"/>
      <c r="BAS6" s="47"/>
      <c r="BAT6" s="47"/>
      <c r="BAU6" s="47"/>
      <c r="BAV6" s="47"/>
      <c r="BAW6" s="47"/>
      <c r="BAX6" s="47"/>
      <c r="BAY6" s="47"/>
      <c r="BAZ6" s="47"/>
      <c r="BBA6" s="47"/>
      <c r="BBB6" s="47"/>
      <c r="BBC6" s="47"/>
      <c r="BBD6" s="47"/>
      <c r="BBE6" s="47"/>
      <c r="BBF6" s="47"/>
      <c r="BBG6" s="47"/>
      <c r="BBH6" s="47"/>
      <c r="BBI6" s="47"/>
      <c r="BBJ6" s="47"/>
      <c r="BBK6" s="47"/>
      <c r="BBL6" s="47"/>
      <c r="BBM6" s="47"/>
      <c r="BBN6" s="47"/>
      <c r="BBO6" s="47"/>
      <c r="BBP6" s="47"/>
      <c r="BBQ6" s="47"/>
      <c r="BBR6" s="47"/>
      <c r="BBS6" s="47"/>
      <c r="BBT6" s="47"/>
      <c r="BBU6" s="47"/>
      <c r="BBV6" s="47"/>
      <c r="BBW6" s="47"/>
      <c r="BBX6" s="47"/>
      <c r="BBY6" s="47"/>
      <c r="BBZ6" s="47"/>
      <c r="BCA6" s="47"/>
      <c r="BCB6" s="47"/>
      <c r="BCC6" s="47"/>
      <c r="BCD6" s="47"/>
      <c r="BCE6" s="47"/>
      <c r="BCF6" s="47"/>
      <c r="BCG6" s="47"/>
      <c r="BCH6" s="47"/>
      <c r="BCI6" s="47"/>
      <c r="BCJ6" s="47"/>
      <c r="BCK6" s="47"/>
      <c r="BCL6" s="47"/>
      <c r="BCM6" s="47"/>
      <c r="BCN6" s="47"/>
      <c r="BCO6" s="47"/>
      <c r="BCP6" s="47"/>
      <c r="BCQ6" s="47"/>
      <c r="BCR6" s="47"/>
      <c r="BCS6" s="47"/>
      <c r="BCT6" s="47"/>
      <c r="BCU6" s="47"/>
      <c r="BCV6" s="47"/>
      <c r="BCW6" s="47"/>
      <c r="BCX6" s="47"/>
      <c r="BCY6" s="47"/>
      <c r="BCZ6" s="47"/>
      <c r="BDA6" s="47"/>
      <c r="BDB6" s="47"/>
      <c r="BDC6" s="47"/>
      <c r="BDD6" s="47"/>
      <c r="BDE6" s="47"/>
      <c r="BDF6" s="47"/>
      <c r="BDG6" s="47"/>
      <c r="BDH6" s="47"/>
      <c r="BDI6" s="47"/>
      <c r="BDJ6" s="47"/>
      <c r="BDK6" s="47"/>
      <c r="BDL6" s="47"/>
      <c r="BDM6" s="47"/>
      <c r="BDN6" s="47"/>
      <c r="BDO6" s="47"/>
      <c r="BDP6" s="47"/>
      <c r="BDQ6" s="47"/>
      <c r="BDR6" s="47"/>
      <c r="BDS6" s="47"/>
      <c r="BDT6" s="47"/>
      <c r="BDU6" s="47"/>
      <c r="BDV6" s="47"/>
      <c r="BDW6" s="47"/>
      <c r="BDX6" s="47"/>
      <c r="BDY6" s="47"/>
      <c r="BDZ6" s="47"/>
      <c r="BEA6" s="47"/>
      <c r="BEB6" s="47"/>
      <c r="BEC6" s="47"/>
      <c r="BED6" s="47"/>
      <c r="BEE6" s="47"/>
      <c r="BEF6" s="47"/>
      <c r="BEG6" s="47"/>
      <c r="BEH6" s="47"/>
      <c r="BEI6" s="47"/>
      <c r="BEJ6" s="47"/>
      <c r="BEK6" s="47"/>
      <c r="BEL6" s="47"/>
      <c r="BEM6" s="47"/>
      <c r="BEN6" s="47"/>
      <c r="BEO6" s="47"/>
      <c r="BEP6" s="47"/>
      <c r="BEQ6" s="47"/>
      <c r="BER6" s="47"/>
      <c r="BES6" s="47"/>
      <c r="BET6" s="47"/>
      <c r="BEU6" s="47"/>
      <c r="BEV6" s="47"/>
      <c r="BEW6" s="47"/>
      <c r="BEX6" s="47"/>
      <c r="BEY6" s="47"/>
      <c r="BEZ6" s="47"/>
      <c r="BFA6" s="47"/>
      <c r="BFB6" s="47"/>
      <c r="BFC6" s="47"/>
      <c r="BFD6" s="47"/>
      <c r="BFE6" s="47"/>
      <c r="BFF6" s="47"/>
      <c r="BFG6" s="47"/>
      <c r="BFH6" s="47"/>
      <c r="BFI6" s="47"/>
      <c r="BFJ6" s="47"/>
      <c r="BFK6" s="47"/>
      <c r="BFL6" s="47"/>
      <c r="BFM6" s="47"/>
      <c r="BFN6" s="47"/>
      <c r="BFO6" s="47"/>
      <c r="BFP6" s="47"/>
      <c r="BFQ6" s="47"/>
      <c r="BFR6" s="47"/>
      <c r="BFS6" s="47"/>
      <c r="BFT6" s="47"/>
      <c r="BFU6" s="47"/>
      <c r="BFV6" s="47"/>
      <c r="BFW6" s="47"/>
      <c r="BFX6" s="47"/>
      <c r="BFY6" s="47"/>
      <c r="BFZ6" s="47"/>
      <c r="BGA6" s="47"/>
      <c r="BGB6" s="47"/>
      <c r="BGC6" s="47"/>
      <c r="BGD6" s="47"/>
      <c r="BGE6" s="47"/>
      <c r="BGF6" s="47"/>
      <c r="BGG6" s="47"/>
      <c r="BGH6" s="47"/>
      <c r="BGI6" s="47"/>
      <c r="BGJ6" s="47"/>
      <c r="BGK6" s="47"/>
      <c r="BGL6" s="47"/>
      <c r="BGM6" s="47"/>
      <c r="BGN6" s="47"/>
      <c r="BGO6" s="47"/>
      <c r="BGP6" s="47"/>
      <c r="BGQ6" s="47"/>
      <c r="BGR6" s="47"/>
      <c r="BGS6" s="47"/>
      <c r="BGT6" s="47"/>
      <c r="BGU6" s="47"/>
      <c r="BGV6" s="47"/>
      <c r="BGW6" s="47"/>
      <c r="BGX6" s="47"/>
      <c r="BGY6" s="47"/>
      <c r="BGZ6" s="47"/>
      <c r="BHA6" s="47"/>
      <c r="BHB6" s="47"/>
      <c r="BHC6" s="47"/>
      <c r="BHD6" s="47"/>
      <c r="BHE6" s="47"/>
      <c r="BHF6" s="47"/>
      <c r="BHG6" s="47"/>
      <c r="BHH6" s="47"/>
      <c r="BHI6" s="47"/>
      <c r="BHJ6" s="47"/>
      <c r="BHK6" s="47"/>
      <c r="BHL6" s="47"/>
      <c r="BHM6" s="47"/>
      <c r="BHN6" s="47"/>
      <c r="BHO6" s="47"/>
      <c r="BHP6" s="47"/>
      <c r="BHQ6" s="47"/>
      <c r="BHR6" s="47"/>
      <c r="BHS6" s="47"/>
      <c r="BHT6" s="47"/>
      <c r="BHU6" s="47"/>
      <c r="BHV6" s="47"/>
      <c r="BHW6" s="47"/>
      <c r="BHX6" s="47"/>
      <c r="BHY6" s="47"/>
      <c r="BHZ6" s="47"/>
      <c r="BIA6" s="47"/>
      <c r="BIB6" s="47"/>
      <c r="BIC6" s="47"/>
      <c r="BID6" s="47"/>
      <c r="BIE6" s="47"/>
      <c r="BIF6" s="47"/>
      <c r="BIG6" s="47"/>
      <c r="BIH6" s="47"/>
      <c r="BII6" s="47"/>
      <c r="BIJ6" s="47"/>
      <c r="BIK6" s="47"/>
      <c r="BIL6" s="47"/>
      <c r="BIM6" s="47"/>
      <c r="BIN6" s="47"/>
      <c r="BIO6" s="47"/>
      <c r="BIP6" s="47"/>
      <c r="BIQ6" s="47"/>
      <c r="BIR6" s="47"/>
      <c r="BIS6" s="47"/>
      <c r="BIT6" s="47"/>
      <c r="BIU6" s="47"/>
      <c r="BIV6" s="47"/>
      <c r="BIW6" s="47"/>
      <c r="BIX6" s="47"/>
      <c r="BIY6" s="47"/>
      <c r="BIZ6" s="47"/>
      <c r="BJA6" s="47"/>
      <c r="BJB6" s="47"/>
      <c r="BJC6" s="47"/>
      <c r="BJD6" s="47"/>
      <c r="BJE6" s="47"/>
      <c r="BJF6" s="47"/>
      <c r="BJG6" s="47"/>
      <c r="BJH6" s="47"/>
      <c r="BJI6" s="47"/>
      <c r="BJJ6" s="47"/>
      <c r="BJK6" s="47"/>
      <c r="BJL6" s="47"/>
      <c r="BJM6" s="47"/>
      <c r="BJN6" s="47"/>
      <c r="BJO6" s="47"/>
      <c r="BJP6" s="47"/>
      <c r="BJQ6" s="47"/>
      <c r="BJR6" s="47"/>
      <c r="BJS6" s="47"/>
      <c r="BJT6" s="47"/>
      <c r="BJU6" s="47"/>
      <c r="BJV6" s="47"/>
      <c r="BJW6" s="47"/>
      <c r="BJX6" s="47"/>
      <c r="BJY6" s="47"/>
      <c r="BJZ6" s="47"/>
      <c r="BKA6" s="47"/>
      <c r="BKB6" s="47"/>
      <c r="BKC6" s="47"/>
      <c r="BKD6" s="47"/>
      <c r="BKE6" s="47"/>
      <c r="BKF6" s="47"/>
      <c r="BKG6" s="47"/>
      <c r="BKH6" s="47"/>
      <c r="BKI6" s="47"/>
      <c r="BKJ6" s="47"/>
      <c r="BKK6" s="47"/>
      <c r="BKL6" s="47"/>
      <c r="BKM6" s="47"/>
      <c r="BKN6" s="47"/>
      <c r="BKO6" s="47"/>
      <c r="BKP6" s="47"/>
      <c r="BKQ6" s="47"/>
      <c r="BKR6" s="47"/>
      <c r="BKS6" s="47"/>
      <c r="BKT6" s="47"/>
      <c r="BKU6" s="47"/>
      <c r="BKV6" s="47"/>
      <c r="BKW6" s="47"/>
      <c r="BKX6" s="47"/>
      <c r="BKY6" s="47"/>
      <c r="BKZ6" s="47"/>
      <c r="BLA6" s="47"/>
      <c r="BLB6" s="47"/>
      <c r="BLC6" s="47"/>
      <c r="BLD6" s="47"/>
      <c r="BLE6" s="47"/>
      <c r="BLF6" s="47"/>
      <c r="BLG6" s="47"/>
      <c r="BLH6" s="47"/>
      <c r="BLI6" s="47"/>
      <c r="BLJ6" s="47"/>
      <c r="BLK6" s="47"/>
      <c r="BLL6" s="47"/>
      <c r="BLM6" s="47"/>
      <c r="BLN6" s="47"/>
      <c r="BLO6" s="47"/>
      <c r="BLP6" s="47"/>
      <c r="BLQ6" s="47"/>
      <c r="BLR6" s="47"/>
      <c r="BLS6" s="47"/>
      <c r="BLT6" s="47"/>
      <c r="BLU6" s="47"/>
      <c r="BLV6" s="47"/>
      <c r="BLW6" s="47"/>
      <c r="BLX6" s="47"/>
      <c r="BLY6" s="47"/>
      <c r="BLZ6" s="47"/>
      <c r="BMA6" s="47"/>
      <c r="BMB6" s="47"/>
      <c r="BMC6" s="47"/>
      <c r="BMD6" s="47"/>
      <c r="BME6" s="47"/>
      <c r="BMF6" s="47"/>
      <c r="BMG6" s="47"/>
      <c r="BMH6" s="47"/>
      <c r="BMI6" s="47"/>
      <c r="BMJ6" s="47"/>
      <c r="BMK6" s="47"/>
      <c r="BML6" s="47"/>
      <c r="BMM6" s="47"/>
      <c r="BMN6" s="47"/>
      <c r="BMO6" s="47"/>
      <c r="BMP6" s="47"/>
      <c r="BMQ6" s="47"/>
      <c r="BMR6" s="47"/>
      <c r="BMS6" s="47"/>
      <c r="BMT6" s="47"/>
      <c r="BMU6" s="47"/>
      <c r="BMV6" s="47"/>
      <c r="BMW6" s="47"/>
      <c r="BMX6" s="47"/>
      <c r="BMY6" s="47"/>
      <c r="BMZ6" s="47"/>
      <c r="BNA6" s="47"/>
      <c r="BNB6" s="47"/>
      <c r="BNC6" s="47"/>
      <c r="BND6" s="47"/>
      <c r="BNE6" s="47"/>
      <c r="BNF6" s="47"/>
      <c r="BNG6" s="47"/>
      <c r="BNH6" s="47"/>
      <c r="BNI6" s="47"/>
      <c r="BNJ6" s="47"/>
      <c r="BNK6" s="47"/>
      <c r="BNL6" s="47"/>
      <c r="BNM6" s="47"/>
      <c r="BNN6" s="47"/>
      <c r="BNO6" s="47"/>
      <c r="BNP6" s="47"/>
      <c r="BNQ6" s="47"/>
      <c r="BNR6" s="47"/>
      <c r="BNS6" s="47"/>
      <c r="BNT6" s="47"/>
      <c r="BNU6" s="47"/>
      <c r="BNV6" s="47"/>
      <c r="BNW6" s="47"/>
      <c r="BNX6" s="47"/>
      <c r="BNY6" s="47"/>
      <c r="BNZ6" s="47"/>
      <c r="BOA6" s="47"/>
      <c r="BOB6" s="47"/>
      <c r="BOC6" s="47"/>
      <c r="BOD6" s="47"/>
      <c r="BOE6" s="47"/>
      <c r="BOF6" s="47"/>
      <c r="BOG6" s="47"/>
      <c r="BOH6" s="47"/>
      <c r="BOI6" s="47"/>
      <c r="BOJ6" s="47"/>
      <c r="BOK6" s="47"/>
      <c r="BOL6" s="47"/>
      <c r="BOM6" s="47"/>
      <c r="BON6" s="47"/>
      <c r="BOO6" s="47"/>
      <c r="BOP6" s="47"/>
      <c r="BOQ6" s="47"/>
      <c r="BOR6" s="47"/>
      <c r="BOS6" s="47"/>
      <c r="BOT6" s="47"/>
      <c r="BOU6" s="47"/>
      <c r="BOV6" s="47"/>
      <c r="BOW6" s="47"/>
      <c r="BOX6" s="47"/>
      <c r="BOY6" s="47"/>
      <c r="BOZ6" s="47"/>
      <c r="BPA6" s="47"/>
      <c r="BPB6" s="47"/>
      <c r="BPC6" s="47"/>
      <c r="BPD6" s="47"/>
      <c r="BPE6" s="47"/>
      <c r="BPF6" s="47"/>
      <c r="BPG6" s="47"/>
      <c r="BPH6" s="47"/>
      <c r="BPI6" s="47"/>
      <c r="BPJ6" s="47"/>
      <c r="BPK6" s="47"/>
      <c r="BPL6" s="47"/>
      <c r="BPM6" s="47"/>
      <c r="BPN6" s="47"/>
      <c r="BPO6" s="47"/>
      <c r="BPP6" s="47"/>
      <c r="BPQ6" s="47"/>
      <c r="BPR6" s="47"/>
      <c r="BPS6" s="47"/>
      <c r="BPT6" s="47"/>
      <c r="BPU6" s="47"/>
      <c r="BPV6" s="47"/>
      <c r="BPW6" s="47"/>
      <c r="BPX6" s="47"/>
      <c r="BPY6" s="47"/>
      <c r="BPZ6" s="47"/>
      <c r="BQA6" s="47"/>
      <c r="BQB6" s="47"/>
      <c r="BQC6" s="47"/>
      <c r="BQD6" s="47"/>
      <c r="BQE6" s="47"/>
      <c r="BQF6" s="47"/>
      <c r="BQG6" s="47"/>
      <c r="BQH6" s="47"/>
      <c r="BQI6" s="47"/>
      <c r="BQJ6" s="47"/>
      <c r="BQK6" s="47"/>
      <c r="BQL6" s="47"/>
      <c r="BQM6" s="47"/>
      <c r="BQN6" s="47"/>
      <c r="BQO6" s="47"/>
      <c r="BQP6" s="47"/>
      <c r="BQQ6" s="47"/>
      <c r="BQR6" s="47"/>
      <c r="BQS6" s="47"/>
      <c r="BQT6" s="47"/>
      <c r="BQU6" s="47"/>
      <c r="BQV6" s="47"/>
      <c r="BQW6" s="47"/>
      <c r="BQX6" s="47"/>
      <c r="BQY6" s="47"/>
      <c r="BQZ6" s="47"/>
      <c r="BRA6" s="47"/>
      <c r="BRB6" s="47"/>
      <c r="BRC6" s="47"/>
      <c r="BRD6" s="47"/>
      <c r="BRE6" s="47"/>
      <c r="BRF6" s="47"/>
      <c r="BRG6" s="47"/>
      <c r="BRH6" s="47"/>
      <c r="BRI6" s="47"/>
      <c r="BRJ6" s="47"/>
      <c r="BRK6" s="47"/>
      <c r="BRL6" s="47"/>
      <c r="BRM6" s="47"/>
      <c r="BRN6" s="47"/>
      <c r="BRO6" s="47"/>
      <c r="BRP6" s="47"/>
      <c r="BRQ6" s="47"/>
      <c r="BRR6" s="47"/>
      <c r="BRS6" s="47"/>
      <c r="BRT6" s="47"/>
      <c r="BRU6" s="47"/>
      <c r="BRV6" s="47"/>
      <c r="BRW6" s="47"/>
      <c r="BRX6" s="47"/>
      <c r="BRY6" s="47"/>
      <c r="BRZ6" s="47"/>
      <c r="BSA6" s="47"/>
      <c r="BSB6" s="47"/>
      <c r="BSC6" s="47"/>
      <c r="BSD6" s="47"/>
      <c r="BSE6" s="47"/>
      <c r="BSF6" s="47"/>
      <c r="BSG6" s="47"/>
      <c r="BSH6" s="47"/>
      <c r="BSI6" s="47"/>
      <c r="BSJ6" s="47"/>
      <c r="BSK6" s="47"/>
      <c r="BSL6" s="47"/>
      <c r="BSM6" s="47"/>
      <c r="BSN6" s="47"/>
      <c r="BSO6" s="47"/>
      <c r="BSP6" s="47"/>
      <c r="BSQ6" s="47"/>
      <c r="BSR6" s="47"/>
      <c r="BSS6" s="47"/>
      <c r="BST6" s="47"/>
      <c r="BSU6" s="47"/>
      <c r="BSV6" s="47"/>
      <c r="BSW6" s="47"/>
      <c r="BSX6" s="47"/>
      <c r="BSY6" s="47"/>
      <c r="BSZ6" s="47"/>
      <c r="BTA6" s="47"/>
      <c r="BTB6" s="47"/>
      <c r="BTC6" s="47"/>
      <c r="BTD6" s="47"/>
      <c r="BTE6" s="47"/>
      <c r="BTF6" s="47"/>
      <c r="BTG6" s="47"/>
      <c r="BTH6" s="47"/>
      <c r="BTI6" s="47"/>
      <c r="BTJ6" s="47"/>
      <c r="BTK6" s="47"/>
      <c r="BTL6" s="47"/>
      <c r="BTM6" s="47"/>
      <c r="BTN6" s="47"/>
      <c r="BTO6" s="47"/>
      <c r="BTP6" s="47"/>
      <c r="BTQ6" s="47"/>
      <c r="BTR6" s="47"/>
      <c r="BTS6" s="47"/>
      <c r="BTT6" s="47"/>
      <c r="BTU6" s="47"/>
      <c r="BTV6" s="47"/>
      <c r="BTW6" s="47"/>
      <c r="BTX6" s="47"/>
      <c r="BTY6" s="47"/>
      <c r="BTZ6" s="47"/>
      <c r="BUA6" s="47"/>
      <c r="BUB6" s="47"/>
      <c r="BUC6" s="47"/>
      <c r="BUD6" s="47"/>
      <c r="BUE6" s="47"/>
      <c r="BUF6" s="47"/>
      <c r="BUG6" s="47"/>
      <c r="BUH6" s="47"/>
      <c r="BUI6" s="47"/>
      <c r="BUJ6" s="47"/>
      <c r="BUK6" s="47"/>
      <c r="BUL6" s="47"/>
      <c r="BUM6" s="47"/>
      <c r="BUN6" s="47"/>
      <c r="BUO6" s="47"/>
      <c r="BUP6" s="47"/>
      <c r="BUQ6" s="47"/>
      <c r="BUR6" s="47"/>
      <c r="BUS6" s="47"/>
      <c r="BUT6" s="47"/>
      <c r="BUU6" s="47"/>
      <c r="BUV6" s="47"/>
      <c r="BUW6" s="47"/>
      <c r="BUX6" s="47"/>
      <c r="BUY6" s="47"/>
      <c r="BUZ6" s="47"/>
      <c r="BVA6" s="47"/>
      <c r="BVB6" s="47"/>
      <c r="BVC6" s="47"/>
      <c r="BVD6" s="47"/>
      <c r="BVE6" s="47"/>
      <c r="BVF6" s="47"/>
      <c r="BVG6" s="47"/>
      <c r="BVH6" s="47"/>
      <c r="BVI6" s="47"/>
      <c r="BVJ6" s="47"/>
      <c r="BVK6" s="47"/>
      <c r="BVL6" s="47"/>
      <c r="BVM6" s="47"/>
      <c r="BVN6" s="47"/>
      <c r="BVO6" s="47"/>
      <c r="BVP6" s="47"/>
      <c r="BVQ6" s="47"/>
      <c r="BVR6" s="47"/>
      <c r="BVS6" s="47"/>
      <c r="BVT6" s="47"/>
      <c r="BVU6" s="47"/>
      <c r="BVV6" s="47"/>
      <c r="BVW6" s="47"/>
      <c r="BVX6" s="47"/>
      <c r="BVY6" s="47"/>
      <c r="BVZ6" s="47"/>
      <c r="BWA6" s="47"/>
      <c r="BWB6" s="47"/>
      <c r="BWC6" s="47"/>
      <c r="BWD6" s="47"/>
      <c r="BWE6" s="47"/>
      <c r="BWF6" s="47"/>
      <c r="BWG6" s="47"/>
      <c r="BWH6" s="47"/>
      <c r="BWI6" s="47"/>
      <c r="BWJ6" s="47"/>
      <c r="BWK6" s="47"/>
      <c r="BWL6" s="47"/>
      <c r="BWM6" s="47"/>
      <c r="BWN6" s="47"/>
      <c r="BWO6" s="47"/>
      <c r="BWP6" s="47"/>
      <c r="BWQ6" s="47"/>
      <c r="BWR6" s="47"/>
      <c r="BWS6" s="47"/>
      <c r="BWT6" s="47"/>
      <c r="BWU6" s="47"/>
      <c r="BWV6" s="47"/>
      <c r="BWW6" s="47"/>
      <c r="BWX6" s="47"/>
      <c r="BWY6" s="47"/>
      <c r="BWZ6" s="47"/>
      <c r="BXA6" s="47"/>
      <c r="BXB6" s="47"/>
      <c r="BXC6" s="47"/>
      <c r="BXD6" s="47"/>
      <c r="BXE6" s="47"/>
      <c r="BXF6" s="47"/>
      <c r="BXG6" s="47"/>
      <c r="BXH6" s="47"/>
      <c r="BXI6" s="47"/>
      <c r="BXJ6" s="47"/>
      <c r="BXK6" s="47"/>
      <c r="BXL6" s="47"/>
      <c r="BXM6" s="47"/>
      <c r="BXN6" s="47"/>
      <c r="BXO6" s="47"/>
      <c r="BXP6" s="47"/>
      <c r="BXQ6" s="47"/>
      <c r="BXR6" s="47"/>
      <c r="BXS6" s="47"/>
      <c r="BXT6" s="47"/>
      <c r="BXU6" s="47"/>
      <c r="BXV6" s="47"/>
      <c r="BXW6" s="47"/>
      <c r="BXX6" s="47"/>
      <c r="BXY6" s="47"/>
      <c r="BXZ6" s="47"/>
      <c r="BYA6" s="47"/>
      <c r="BYB6" s="47"/>
      <c r="BYC6" s="47"/>
      <c r="BYD6" s="47"/>
      <c r="BYE6" s="47"/>
      <c r="BYF6" s="47"/>
      <c r="BYG6" s="47"/>
      <c r="BYH6" s="47"/>
      <c r="BYI6" s="47"/>
      <c r="BYJ6" s="47"/>
      <c r="BYK6" s="47"/>
      <c r="BYL6" s="47"/>
      <c r="BYM6" s="47"/>
      <c r="BYN6" s="47"/>
      <c r="BYO6" s="47"/>
      <c r="BYP6" s="47"/>
      <c r="BYQ6" s="47"/>
      <c r="BYR6" s="47"/>
      <c r="BYS6" s="47"/>
      <c r="BYT6" s="47"/>
      <c r="BYU6" s="47"/>
      <c r="BYV6" s="47"/>
      <c r="BYW6" s="47"/>
      <c r="BYX6" s="47"/>
      <c r="BYY6" s="47"/>
      <c r="BYZ6" s="47"/>
      <c r="BZA6" s="47"/>
      <c r="BZB6" s="47"/>
      <c r="BZC6" s="47"/>
      <c r="BZD6" s="47"/>
      <c r="BZE6" s="47"/>
      <c r="BZF6" s="47"/>
      <c r="BZG6" s="47"/>
      <c r="BZH6" s="47"/>
      <c r="BZI6" s="47"/>
      <c r="BZJ6" s="47"/>
      <c r="BZK6" s="47"/>
      <c r="BZL6" s="47"/>
      <c r="BZM6" s="47"/>
      <c r="BZN6" s="47"/>
      <c r="BZO6" s="47"/>
      <c r="BZP6" s="47"/>
      <c r="BZQ6" s="47"/>
      <c r="BZR6" s="47"/>
      <c r="BZS6" s="47"/>
      <c r="BZT6" s="47"/>
      <c r="BZU6" s="47"/>
      <c r="BZV6" s="47"/>
      <c r="BZW6" s="47"/>
      <c r="BZX6" s="47"/>
      <c r="BZY6" s="47"/>
      <c r="BZZ6" s="47"/>
      <c r="CAA6" s="47"/>
      <c r="CAB6" s="47"/>
      <c r="CAC6" s="47"/>
      <c r="CAD6" s="47"/>
      <c r="CAE6" s="47"/>
      <c r="CAF6" s="47"/>
      <c r="CAG6" s="47"/>
      <c r="CAH6" s="47"/>
      <c r="CAI6" s="47"/>
      <c r="CAJ6" s="47"/>
      <c r="CAK6" s="47"/>
      <c r="CAL6" s="47"/>
      <c r="CAM6" s="47"/>
      <c r="CAN6" s="47"/>
      <c r="CAO6" s="47"/>
      <c r="CAP6" s="47"/>
      <c r="CAQ6" s="47"/>
      <c r="CAR6" s="47"/>
      <c r="CAS6" s="47"/>
      <c r="CAT6" s="47"/>
      <c r="CAU6" s="47"/>
      <c r="CAV6" s="47"/>
      <c r="CAW6" s="47"/>
      <c r="CAX6" s="47"/>
      <c r="CAY6" s="47"/>
      <c r="CAZ6" s="47"/>
      <c r="CBA6" s="47"/>
      <c r="CBB6" s="47"/>
      <c r="CBC6" s="47"/>
      <c r="CBD6" s="47"/>
      <c r="CBE6" s="47"/>
      <c r="CBF6" s="47"/>
      <c r="CBG6" s="47"/>
      <c r="CBH6" s="47"/>
      <c r="CBI6" s="47"/>
      <c r="CBJ6" s="47"/>
      <c r="CBK6" s="47"/>
      <c r="CBL6" s="47"/>
      <c r="CBM6" s="47"/>
      <c r="CBN6" s="47"/>
      <c r="CBO6" s="47"/>
      <c r="CBP6" s="47"/>
      <c r="CBQ6" s="47"/>
      <c r="CBR6" s="47"/>
      <c r="CBS6" s="47"/>
      <c r="CBT6" s="47"/>
      <c r="CBU6" s="47"/>
      <c r="CBV6" s="47"/>
      <c r="CBW6" s="47"/>
      <c r="CBX6" s="47"/>
      <c r="CBY6" s="47"/>
      <c r="CBZ6" s="47"/>
      <c r="CCA6" s="47"/>
      <c r="CCB6" s="47"/>
      <c r="CCC6" s="47"/>
      <c r="CCD6" s="47"/>
      <c r="CCE6" s="47"/>
      <c r="CCF6" s="47"/>
      <c r="CCG6" s="47"/>
      <c r="CCH6" s="47"/>
      <c r="CCI6" s="47"/>
      <c r="CCJ6" s="47"/>
      <c r="CCK6" s="47"/>
      <c r="CCL6" s="47"/>
      <c r="CCM6" s="47"/>
      <c r="CCN6" s="47"/>
      <c r="CCO6" s="47"/>
      <c r="CCP6" s="47"/>
      <c r="CCQ6" s="47"/>
      <c r="CCR6" s="47"/>
      <c r="CCS6" s="47"/>
      <c r="CCT6" s="47"/>
      <c r="CCU6" s="47"/>
      <c r="CCV6" s="47"/>
      <c r="CCW6" s="47"/>
      <c r="CCX6" s="47"/>
      <c r="CCY6" s="47"/>
      <c r="CCZ6" s="47"/>
      <c r="CDA6" s="47"/>
      <c r="CDB6" s="47"/>
      <c r="CDC6" s="47"/>
      <c r="CDD6" s="47"/>
      <c r="CDE6" s="47"/>
      <c r="CDF6" s="47"/>
      <c r="CDG6" s="47"/>
      <c r="CDH6" s="47"/>
      <c r="CDI6" s="47"/>
      <c r="CDJ6" s="47"/>
      <c r="CDK6" s="47"/>
      <c r="CDL6" s="47"/>
      <c r="CDM6" s="47"/>
      <c r="CDN6" s="47"/>
      <c r="CDO6" s="47"/>
      <c r="CDP6" s="47"/>
      <c r="CDQ6" s="47"/>
      <c r="CDR6" s="47"/>
      <c r="CDS6" s="47"/>
      <c r="CDT6" s="47"/>
      <c r="CDU6" s="47"/>
      <c r="CDV6" s="47"/>
      <c r="CDW6" s="47"/>
      <c r="CDX6" s="47"/>
      <c r="CDY6" s="47"/>
      <c r="CDZ6" s="47"/>
      <c r="CEA6" s="47"/>
      <c r="CEB6" s="47"/>
      <c r="CEC6" s="47"/>
      <c r="CED6" s="47"/>
      <c r="CEE6" s="47"/>
      <c r="CEF6" s="47"/>
      <c r="CEG6" s="47"/>
      <c r="CEH6" s="47"/>
      <c r="CEI6" s="47"/>
      <c r="CEJ6" s="47"/>
      <c r="CEK6" s="47"/>
      <c r="CEL6" s="47"/>
      <c r="CEM6" s="47"/>
      <c r="CEN6" s="47"/>
      <c r="CEO6" s="47"/>
      <c r="CEP6" s="47"/>
      <c r="CEQ6" s="47"/>
      <c r="CER6" s="47"/>
      <c r="CES6" s="47"/>
      <c r="CET6" s="47"/>
      <c r="CEU6" s="47"/>
      <c r="CEV6" s="47"/>
      <c r="CEW6" s="47"/>
      <c r="CEX6" s="47"/>
      <c r="CEY6" s="47"/>
      <c r="CEZ6" s="47"/>
      <c r="CFA6" s="47"/>
      <c r="CFB6" s="47"/>
      <c r="CFC6" s="47"/>
      <c r="CFD6" s="47"/>
      <c r="CFE6" s="47"/>
      <c r="CFF6" s="47"/>
      <c r="CFG6" s="47"/>
      <c r="CFH6" s="47"/>
      <c r="CFI6" s="47"/>
      <c r="CFJ6" s="47"/>
      <c r="CFK6" s="47"/>
      <c r="CFL6" s="47"/>
      <c r="CFM6" s="47"/>
      <c r="CFN6" s="47"/>
      <c r="CFO6" s="47"/>
      <c r="CFP6" s="47"/>
      <c r="CFQ6" s="47"/>
      <c r="CFR6" s="47"/>
      <c r="CFS6" s="47"/>
      <c r="CFT6" s="47"/>
      <c r="CFU6" s="47"/>
      <c r="CFV6" s="47"/>
      <c r="CFW6" s="47"/>
      <c r="CFX6" s="47"/>
      <c r="CFY6" s="47"/>
      <c r="CFZ6" s="47"/>
      <c r="CGA6" s="47"/>
      <c r="CGB6" s="47"/>
      <c r="CGC6" s="47"/>
      <c r="CGD6" s="47"/>
      <c r="CGE6" s="47"/>
      <c r="CGF6" s="47"/>
      <c r="CGG6" s="47"/>
      <c r="CGH6" s="47"/>
      <c r="CGI6" s="47"/>
      <c r="CGJ6" s="47"/>
      <c r="CGK6" s="47"/>
      <c r="CGL6" s="47"/>
      <c r="CGM6" s="47"/>
      <c r="CGN6" s="47"/>
      <c r="CGO6" s="47"/>
      <c r="CGP6" s="47"/>
      <c r="CGQ6" s="47"/>
      <c r="CGR6" s="47"/>
      <c r="CGS6" s="47"/>
      <c r="CGT6" s="47"/>
      <c r="CGU6" s="47"/>
      <c r="CGV6" s="47"/>
      <c r="CGW6" s="47"/>
      <c r="CGX6" s="47"/>
      <c r="CGY6" s="47"/>
      <c r="CGZ6" s="47"/>
      <c r="CHA6" s="47"/>
      <c r="CHB6" s="47"/>
      <c r="CHC6" s="47"/>
      <c r="CHD6" s="47"/>
      <c r="CHE6" s="47"/>
      <c r="CHF6" s="47"/>
      <c r="CHG6" s="47"/>
      <c r="CHH6" s="47"/>
      <c r="CHI6" s="47"/>
      <c r="CHJ6" s="47"/>
      <c r="CHK6" s="47"/>
      <c r="CHL6" s="47"/>
      <c r="CHM6" s="47"/>
      <c r="CHN6" s="47"/>
      <c r="CHO6" s="47"/>
      <c r="CHP6" s="47"/>
      <c r="CHQ6" s="47"/>
      <c r="CHR6" s="47"/>
      <c r="CHS6" s="47"/>
      <c r="CHT6" s="47"/>
      <c r="CHU6" s="47"/>
      <c r="CHV6" s="47"/>
      <c r="CHW6" s="47"/>
      <c r="CHX6" s="47"/>
      <c r="CHY6" s="47"/>
      <c r="CHZ6" s="47"/>
      <c r="CIA6" s="47"/>
      <c r="CIB6" s="47"/>
      <c r="CIC6" s="47"/>
      <c r="CID6" s="47"/>
      <c r="CIE6" s="47"/>
      <c r="CIF6" s="47"/>
      <c r="CIG6" s="47"/>
      <c r="CIH6" s="47"/>
      <c r="CII6" s="47"/>
      <c r="CIJ6" s="47"/>
      <c r="CIK6" s="47"/>
      <c r="CIL6" s="47"/>
      <c r="CIM6" s="47"/>
      <c r="CIN6" s="47"/>
      <c r="CIO6" s="47"/>
      <c r="CIP6" s="47"/>
      <c r="CIQ6" s="47"/>
      <c r="CIR6" s="47"/>
      <c r="CIS6" s="47"/>
      <c r="CIT6" s="47"/>
      <c r="CIU6" s="47"/>
      <c r="CIV6" s="47"/>
      <c r="CIW6" s="47"/>
      <c r="CIX6" s="47"/>
      <c r="CIY6" s="47"/>
      <c r="CIZ6" s="47"/>
      <c r="CJA6" s="47"/>
      <c r="CJB6" s="47"/>
      <c r="CJC6" s="47"/>
      <c r="CJD6" s="47"/>
      <c r="CJE6" s="47"/>
      <c r="CJF6" s="47"/>
      <c r="CJG6" s="47"/>
      <c r="CJH6" s="47"/>
      <c r="CJI6" s="47"/>
      <c r="CJJ6" s="47"/>
      <c r="CJK6" s="47"/>
      <c r="CJL6" s="47"/>
      <c r="CJM6" s="47"/>
      <c r="CJN6" s="47"/>
      <c r="CJO6" s="47"/>
      <c r="CJP6" s="47"/>
      <c r="CJQ6" s="47"/>
      <c r="CJR6" s="47"/>
      <c r="CJS6" s="47"/>
      <c r="CJT6" s="47"/>
      <c r="CJU6" s="47"/>
      <c r="CJV6" s="47"/>
      <c r="CJW6" s="47"/>
      <c r="CJX6" s="47"/>
      <c r="CJY6" s="47"/>
      <c r="CJZ6" s="47"/>
      <c r="CKA6" s="47"/>
      <c r="CKB6" s="47"/>
      <c r="CKC6" s="47"/>
      <c r="CKD6" s="47"/>
      <c r="CKE6" s="47"/>
      <c r="CKF6" s="47"/>
      <c r="CKG6" s="47"/>
      <c r="CKH6" s="47"/>
      <c r="CKI6" s="47"/>
      <c r="CKJ6" s="47"/>
      <c r="CKK6" s="47"/>
      <c r="CKL6" s="47"/>
      <c r="CKM6" s="47"/>
      <c r="CKN6" s="47"/>
      <c r="CKO6" s="47"/>
      <c r="CKP6" s="47"/>
      <c r="CKQ6" s="47"/>
      <c r="CKR6" s="47"/>
      <c r="CKS6" s="47"/>
      <c r="CKT6" s="47"/>
      <c r="CKU6" s="47"/>
      <c r="CKV6" s="47"/>
      <c r="CKW6" s="47"/>
      <c r="CKX6" s="47"/>
      <c r="CKY6" s="47"/>
      <c r="CKZ6" s="47"/>
      <c r="CLA6" s="47"/>
      <c r="CLB6" s="47"/>
      <c r="CLC6" s="47"/>
      <c r="CLD6" s="47"/>
      <c r="CLE6" s="47"/>
      <c r="CLF6" s="47"/>
      <c r="CLG6" s="47"/>
      <c r="CLH6" s="47"/>
      <c r="CLI6" s="47"/>
      <c r="CLJ6" s="47"/>
      <c r="CLK6" s="47"/>
      <c r="CLL6" s="47"/>
      <c r="CLM6" s="47"/>
      <c r="CLN6" s="47"/>
      <c r="CLO6" s="47"/>
      <c r="CLP6" s="47"/>
      <c r="CLQ6" s="47"/>
      <c r="CLR6" s="47"/>
      <c r="CLS6" s="47"/>
      <c r="CLT6" s="47"/>
      <c r="CLU6" s="47"/>
      <c r="CLV6" s="47"/>
      <c r="CLW6" s="47"/>
      <c r="CLX6" s="47"/>
      <c r="CLY6" s="47"/>
      <c r="CLZ6" s="47"/>
      <c r="CMA6" s="47"/>
      <c r="CMB6" s="47"/>
      <c r="CMC6" s="47"/>
      <c r="CMD6" s="47"/>
      <c r="CME6" s="47"/>
      <c r="CMF6" s="47"/>
      <c r="CMG6" s="47"/>
      <c r="CMH6" s="47"/>
      <c r="CMI6" s="47"/>
      <c r="CMJ6" s="47"/>
      <c r="CMK6" s="47"/>
      <c r="CML6" s="47"/>
      <c r="CMM6" s="47"/>
      <c r="CMN6" s="47"/>
      <c r="CMO6" s="47"/>
      <c r="CMP6" s="47"/>
      <c r="CMQ6" s="47"/>
      <c r="CMR6" s="47"/>
      <c r="CMS6" s="47"/>
      <c r="CMT6" s="47"/>
      <c r="CMU6" s="47"/>
      <c r="CMV6" s="47"/>
      <c r="CMW6" s="47"/>
      <c r="CMX6" s="47"/>
      <c r="CMY6" s="47"/>
      <c r="CMZ6" s="47"/>
      <c r="CNA6" s="47"/>
      <c r="CNB6" s="47"/>
      <c r="CNC6" s="47"/>
      <c r="CND6" s="47"/>
      <c r="CNE6" s="47"/>
      <c r="CNF6" s="47"/>
      <c r="CNG6" s="47"/>
      <c r="CNH6" s="47"/>
      <c r="CNI6" s="47"/>
      <c r="CNJ6" s="47"/>
      <c r="CNK6" s="47"/>
      <c r="CNL6" s="47"/>
      <c r="CNM6" s="47"/>
      <c r="CNN6" s="47"/>
      <c r="CNO6" s="47"/>
      <c r="CNP6" s="47"/>
      <c r="CNQ6" s="47"/>
      <c r="CNR6" s="47"/>
      <c r="CNS6" s="47"/>
      <c r="CNT6" s="47"/>
      <c r="CNU6" s="47"/>
      <c r="CNV6" s="47"/>
      <c r="CNW6" s="47"/>
      <c r="CNX6" s="47"/>
      <c r="CNY6" s="47"/>
      <c r="CNZ6" s="47"/>
      <c r="COA6" s="47"/>
      <c r="COB6" s="47"/>
      <c r="COC6" s="47"/>
      <c r="COD6" s="47"/>
      <c r="COE6" s="47"/>
      <c r="COF6" s="47"/>
      <c r="COG6" s="47"/>
      <c r="COH6" s="47"/>
      <c r="COI6" s="47"/>
      <c r="COJ6" s="47"/>
      <c r="COK6" s="47"/>
      <c r="COL6" s="47"/>
      <c r="COM6" s="47"/>
      <c r="CON6" s="47"/>
      <c r="COO6" s="47"/>
      <c r="COP6" s="47"/>
      <c r="COQ6" s="47"/>
      <c r="COR6" s="47"/>
      <c r="COS6" s="47"/>
      <c r="COT6" s="47"/>
      <c r="COU6" s="47"/>
      <c r="COV6" s="47"/>
      <c r="COW6" s="47"/>
      <c r="COX6" s="47"/>
      <c r="COY6" s="47"/>
      <c r="COZ6" s="47"/>
      <c r="CPA6" s="47"/>
      <c r="CPB6" s="47"/>
      <c r="CPC6" s="47"/>
      <c r="CPD6" s="47"/>
      <c r="CPE6" s="47"/>
      <c r="CPF6" s="47"/>
      <c r="CPG6" s="47"/>
      <c r="CPH6" s="47"/>
      <c r="CPI6" s="47"/>
      <c r="CPJ6" s="47"/>
      <c r="CPK6" s="47"/>
      <c r="CPL6" s="47"/>
      <c r="CPM6" s="47"/>
      <c r="CPN6" s="47"/>
      <c r="CPO6" s="47"/>
      <c r="CPP6" s="47"/>
      <c r="CPQ6" s="47"/>
      <c r="CPR6" s="47"/>
      <c r="CPS6" s="47"/>
      <c r="CPT6" s="47"/>
      <c r="CPU6" s="47"/>
      <c r="CPV6" s="47"/>
      <c r="CPW6" s="47"/>
      <c r="CPX6" s="47"/>
      <c r="CPY6" s="47"/>
      <c r="CPZ6" s="47"/>
      <c r="CQA6" s="47"/>
      <c r="CQB6" s="47"/>
      <c r="CQC6" s="47"/>
      <c r="CQD6" s="47"/>
      <c r="CQE6" s="47"/>
      <c r="CQF6" s="47"/>
      <c r="CQG6" s="47"/>
      <c r="CQH6" s="47"/>
      <c r="CQI6" s="47"/>
      <c r="CQJ6" s="47"/>
      <c r="CQK6" s="47"/>
      <c r="CQL6" s="47"/>
      <c r="CQM6" s="47"/>
      <c r="CQN6" s="47"/>
      <c r="CQO6" s="47"/>
      <c r="CQP6" s="47"/>
      <c r="CQQ6" s="47"/>
      <c r="CQR6" s="47"/>
      <c r="CQS6" s="47"/>
      <c r="CQT6" s="47"/>
      <c r="CQU6" s="47"/>
      <c r="CQV6" s="47"/>
      <c r="CQW6" s="47"/>
      <c r="CQX6" s="47"/>
      <c r="CQY6" s="47"/>
      <c r="CQZ6" s="47"/>
      <c r="CRA6" s="47"/>
      <c r="CRB6" s="47"/>
      <c r="CRC6" s="47"/>
      <c r="CRD6" s="47"/>
      <c r="CRE6" s="47"/>
      <c r="CRF6" s="47"/>
      <c r="CRG6" s="47"/>
      <c r="CRH6" s="47"/>
      <c r="CRI6" s="47"/>
      <c r="CRJ6" s="47"/>
      <c r="CRK6" s="47"/>
      <c r="CRL6" s="47"/>
      <c r="CRM6" s="47"/>
      <c r="CRN6" s="47"/>
      <c r="CRO6" s="47"/>
      <c r="CRP6" s="47"/>
      <c r="CRQ6" s="47"/>
      <c r="CRR6" s="47"/>
      <c r="CRS6" s="47"/>
      <c r="CRT6" s="47"/>
      <c r="CRU6" s="47"/>
      <c r="CRV6" s="47"/>
      <c r="CRW6" s="47"/>
      <c r="CRX6" s="47"/>
      <c r="CRY6" s="47"/>
      <c r="CRZ6" s="47"/>
      <c r="CSA6" s="47"/>
      <c r="CSB6" s="47"/>
      <c r="CSC6" s="47"/>
      <c r="CSD6" s="47"/>
      <c r="CSE6" s="47"/>
      <c r="CSF6" s="47"/>
      <c r="CSG6" s="47"/>
      <c r="CSH6" s="47"/>
      <c r="CSI6" s="47"/>
      <c r="CSJ6" s="47"/>
      <c r="CSK6" s="47"/>
      <c r="CSL6" s="47"/>
      <c r="CSM6" s="47"/>
      <c r="CSN6" s="47"/>
      <c r="CSO6" s="47"/>
      <c r="CSP6" s="47"/>
      <c r="CSQ6" s="47"/>
      <c r="CSR6" s="47"/>
      <c r="CSS6" s="47"/>
      <c r="CST6" s="47"/>
      <c r="CSU6" s="47"/>
      <c r="CSV6" s="47"/>
      <c r="CSW6" s="47"/>
      <c r="CSX6" s="47"/>
      <c r="CSY6" s="47"/>
      <c r="CSZ6" s="47"/>
      <c r="CTA6" s="47"/>
      <c r="CTB6" s="47"/>
      <c r="CTC6" s="47"/>
      <c r="CTD6" s="47"/>
      <c r="CTE6" s="47"/>
      <c r="CTF6" s="47"/>
      <c r="CTG6" s="47"/>
      <c r="CTH6" s="47"/>
      <c r="CTI6" s="47"/>
      <c r="CTJ6" s="47"/>
      <c r="CTK6" s="47"/>
      <c r="CTL6" s="47"/>
      <c r="CTM6" s="47"/>
      <c r="CTN6" s="47"/>
      <c r="CTO6" s="47"/>
      <c r="CTP6" s="47"/>
      <c r="CTQ6" s="47"/>
      <c r="CTR6" s="47"/>
      <c r="CTS6" s="47"/>
      <c r="CTT6" s="47"/>
      <c r="CTU6" s="47"/>
      <c r="CTV6" s="47"/>
      <c r="CTW6" s="47"/>
      <c r="CTX6" s="47"/>
      <c r="CTY6" s="47"/>
      <c r="CTZ6" s="47"/>
      <c r="CUA6" s="47"/>
      <c r="CUB6" s="47"/>
      <c r="CUC6" s="47"/>
      <c r="CUD6" s="47"/>
      <c r="CUE6" s="47"/>
      <c r="CUF6" s="47"/>
      <c r="CUG6" s="47"/>
      <c r="CUH6" s="47"/>
      <c r="CUI6" s="47"/>
      <c r="CUJ6" s="47"/>
      <c r="CUK6" s="47"/>
      <c r="CUL6" s="47"/>
      <c r="CUM6" s="47"/>
      <c r="CUN6" s="47"/>
      <c r="CUO6" s="47"/>
      <c r="CUP6" s="47"/>
      <c r="CUQ6" s="47"/>
      <c r="CUR6" s="47"/>
      <c r="CUS6" s="47"/>
      <c r="CUT6" s="47"/>
      <c r="CUU6" s="47"/>
      <c r="CUV6" s="47"/>
      <c r="CUW6" s="47"/>
      <c r="CUX6" s="47"/>
      <c r="CUY6" s="47"/>
      <c r="CUZ6" s="47"/>
      <c r="CVA6" s="47"/>
      <c r="CVB6" s="47"/>
      <c r="CVC6" s="47"/>
      <c r="CVD6" s="47"/>
      <c r="CVE6" s="47"/>
      <c r="CVF6" s="47"/>
      <c r="CVG6" s="47"/>
      <c r="CVH6" s="47"/>
      <c r="CVI6" s="47"/>
      <c r="CVJ6" s="47"/>
      <c r="CVK6" s="47"/>
      <c r="CVL6" s="47"/>
      <c r="CVM6" s="47"/>
      <c r="CVN6" s="47"/>
      <c r="CVO6" s="47"/>
      <c r="CVP6" s="47"/>
      <c r="CVQ6" s="47"/>
      <c r="CVR6" s="47"/>
      <c r="CVS6" s="47"/>
      <c r="CVT6" s="47"/>
      <c r="CVU6" s="47"/>
      <c r="CVV6" s="47"/>
      <c r="CVW6" s="47"/>
      <c r="CVX6" s="47"/>
      <c r="CVY6" s="47"/>
      <c r="CVZ6" s="47"/>
      <c r="CWA6" s="47"/>
      <c r="CWB6" s="47"/>
      <c r="CWC6" s="47"/>
      <c r="CWD6" s="47"/>
      <c r="CWE6" s="47"/>
      <c r="CWF6" s="47"/>
      <c r="CWG6" s="47"/>
      <c r="CWH6" s="47"/>
      <c r="CWI6" s="47"/>
      <c r="CWJ6" s="47"/>
      <c r="CWK6" s="47"/>
      <c r="CWL6" s="47"/>
      <c r="CWM6" s="47"/>
      <c r="CWN6" s="47"/>
      <c r="CWO6" s="47"/>
      <c r="CWP6" s="47"/>
      <c r="CWQ6" s="47"/>
      <c r="CWR6" s="47"/>
      <c r="CWS6" s="47"/>
      <c r="CWT6" s="47"/>
      <c r="CWU6" s="47"/>
      <c r="CWV6" s="47"/>
      <c r="CWW6" s="47"/>
      <c r="CWX6" s="47"/>
      <c r="CWY6" s="47"/>
      <c r="CWZ6" s="47"/>
      <c r="CXA6" s="47"/>
      <c r="CXB6" s="47"/>
      <c r="CXC6" s="47"/>
      <c r="CXD6" s="47"/>
      <c r="CXE6" s="47"/>
      <c r="CXF6" s="47"/>
      <c r="CXG6" s="47"/>
      <c r="CXH6" s="47"/>
      <c r="CXI6" s="47"/>
      <c r="CXJ6" s="47"/>
      <c r="CXK6" s="47"/>
      <c r="CXL6" s="47"/>
      <c r="CXM6" s="47"/>
      <c r="CXN6" s="47"/>
      <c r="CXO6" s="47"/>
      <c r="CXP6" s="47"/>
      <c r="CXQ6" s="47"/>
      <c r="CXR6" s="47"/>
      <c r="CXS6" s="47"/>
      <c r="CXT6" s="47"/>
      <c r="CXU6" s="47"/>
      <c r="CXV6" s="47"/>
      <c r="CXW6" s="47"/>
      <c r="CXX6" s="47"/>
      <c r="CXY6" s="47"/>
      <c r="CXZ6" s="47"/>
      <c r="CYA6" s="47"/>
      <c r="CYB6" s="47"/>
      <c r="CYC6" s="47"/>
      <c r="CYD6" s="47"/>
      <c r="CYE6" s="47"/>
      <c r="CYF6" s="47"/>
      <c r="CYG6" s="47"/>
      <c r="CYH6" s="47"/>
      <c r="CYI6" s="47"/>
      <c r="CYJ6" s="47"/>
      <c r="CYK6" s="47"/>
      <c r="CYL6" s="47"/>
      <c r="CYM6" s="47"/>
      <c r="CYN6" s="47"/>
      <c r="CYO6" s="47"/>
      <c r="CYP6" s="47"/>
      <c r="CYQ6" s="47"/>
      <c r="CYR6" s="47"/>
      <c r="CYS6" s="47"/>
      <c r="CYT6" s="47"/>
      <c r="CYU6" s="47"/>
      <c r="CYV6" s="47"/>
      <c r="CYW6" s="47"/>
      <c r="CYX6" s="47"/>
      <c r="CYY6" s="47"/>
      <c r="CYZ6" s="47"/>
      <c r="CZA6" s="47"/>
      <c r="CZB6" s="47"/>
      <c r="CZC6" s="47"/>
      <c r="CZD6" s="47"/>
      <c r="CZE6" s="47"/>
      <c r="CZF6" s="47"/>
      <c r="CZG6" s="47"/>
      <c r="CZH6" s="47"/>
      <c r="CZI6" s="47"/>
      <c r="CZJ6" s="47"/>
      <c r="CZK6" s="47"/>
      <c r="CZL6" s="47"/>
      <c r="CZM6" s="47"/>
      <c r="CZN6" s="47"/>
      <c r="CZO6" s="47"/>
      <c r="CZP6" s="47"/>
      <c r="CZQ6" s="47"/>
      <c r="CZR6" s="47"/>
      <c r="CZS6" s="47"/>
      <c r="CZT6" s="47"/>
      <c r="CZU6" s="47"/>
      <c r="CZV6" s="47"/>
      <c r="CZW6" s="47"/>
      <c r="CZX6" s="47"/>
      <c r="CZY6" s="47"/>
      <c r="CZZ6" s="47"/>
      <c r="DAA6" s="47"/>
      <c r="DAB6" s="47"/>
      <c r="DAC6" s="47"/>
      <c r="DAD6" s="47"/>
      <c r="DAE6" s="47"/>
      <c r="DAF6" s="47"/>
      <c r="DAG6" s="47"/>
      <c r="DAH6" s="47"/>
      <c r="DAI6" s="47"/>
      <c r="DAJ6" s="47"/>
      <c r="DAK6" s="47"/>
      <c r="DAL6" s="47"/>
      <c r="DAM6" s="47"/>
      <c r="DAN6" s="47"/>
      <c r="DAO6" s="47"/>
      <c r="DAP6" s="47"/>
      <c r="DAQ6" s="47"/>
      <c r="DAR6" s="47"/>
      <c r="DAS6" s="47"/>
      <c r="DAT6" s="47"/>
      <c r="DAU6" s="47"/>
      <c r="DAV6" s="47"/>
      <c r="DAW6" s="47"/>
      <c r="DAX6" s="47"/>
      <c r="DAY6" s="47"/>
      <c r="DAZ6" s="47"/>
      <c r="DBA6" s="47"/>
      <c r="DBB6" s="47"/>
      <c r="DBC6" s="47"/>
      <c r="DBD6" s="47"/>
      <c r="DBE6" s="47"/>
      <c r="DBF6" s="47"/>
      <c r="DBG6" s="47"/>
      <c r="DBH6" s="47"/>
      <c r="DBI6" s="47"/>
      <c r="DBJ6" s="47"/>
      <c r="DBK6" s="47"/>
      <c r="DBL6" s="47"/>
      <c r="DBM6" s="47"/>
      <c r="DBN6" s="47"/>
      <c r="DBO6" s="47"/>
      <c r="DBP6" s="47"/>
      <c r="DBQ6" s="47"/>
      <c r="DBR6" s="47"/>
      <c r="DBS6" s="47"/>
      <c r="DBT6" s="47"/>
      <c r="DBU6" s="47"/>
      <c r="DBV6" s="47"/>
      <c r="DBW6" s="47"/>
      <c r="DBX6" s="47"/>
      <c r="DBY6" s="47"/>
      <c r="DBZ6" s="47"/>
      <c r="DCA6" s="47"/>
      <c r="DCB6" s="47"/>
      <c r="DCC6" s="47"/>
      <c r="DCD6" s="47"/>
      <c r="DCE6" s="47"/>
      <c r="DCF6" s="47"/>
      <c r="DCG6" s="47"/>
      <c r="DCH6" s="47"/>
      <c r="DCI6" s="47"/>
      <c r="DCJ6" s="47"/>
      <c r="DCK6" s="47"/>
      <c r="DCL6" s="47"/>
      <c r="DCM6" s="47"/>
      <c r="DCN6" s="47"/>
      <c r="DCO6" s="47"/>
      <c r="DCP6" s="47"/>
      <c r="DCQ6" s="47"/>
      <c r="DCR6" s="47"/>
      <c r="DCS6" s="47"/>
      <c r="DCT6" s="47"/>
      <c r="DCU6" s="47"/>
      <c r="DCV6" s="47"/>
      <c r="DCW6" s="47"/>
      <c r="DCX6" s="47"/>
      <c r="DCY6" s="47"/>
      <c r="DCZ6" s="47"/>
      <c r="DDA6" s="47"/>
      <c r="DDB6" s="47"/>
      <c r="DDC6" s="47"/>
      <c r="DDD6" s="47"/>
      <c r="DDE6" s="47"/>
      <c r="DDF6" s="47"/>
      <c r="DDG6" s="47"/>
      <c r="DDH6" s="47"/>
      <c r="DDI6" s="47"/>
      <c r="DDJ6" s="47"/>
      <c r="DDK6" s="47"/>
      <c r="DDL6" s="47"/>
      <c r="DDM6" s="47"/>
      <c r="DDN6" s="47"/>
      <c r="DDO6" s="47"/>
      <c r="DDP6" s="47"/>
      <c r="DDQ6" s="47"/>
      <c r="DDR6" s="47"/>
      <c r="DDS6" s="47"/>
      <c r="DDT6" s="47"/>
      <c r="DDU6" s="47"/>
      <c r="DDV6" s="47"/>
      <c r="DDW6" s="47"/>
      <c r="DDX6" s="47"/>
      <c r="DDY6" s="47"/>
      <c r="DDZ6" s="47"/>
      <c r="DEA6" s="47"/>
      <c r="DEB6" s="47"/>
      <c r="DEC6" s="47"/>
      <c r="DED6" s="47"/>
      <c r="DEE6" s="47"/>
      <c r="DEF6" s="47"/>
      <c r="DEG6" s="47"/>
      <c r="DEH6" s="47"/>
      <c r="DEI6" s="47"/>
      <c r="DEJ6" s="47"/>
      <c r="DEK6" s="47"/>
      <c r="DEL6" s="47"/>
      <c r="DEM6" s="47"/>
      <c r="DEN6" s="47"/>
      <c r="DEO6" s="47"/>
      <c r="DEP6" s="47"/>
      <c r="DEQ6" s="47"/>
      <c r="DER6" s="47"/>
      <c r="DES6" s="47"/>
      <c r="DET6" s="47"/>
      <c r="DEU6" s="47"/>
      <c r="DEV6" s="47"/>
      <c r="DEW6" s="47"/>
      <c r="DEX6" s="47"/>
      <c r="DEY6" s="47"/>
      <c r="DEZ6" s="47"/>
      <c r="DFA6" s="47"/>
      <c r="DFB6" s="47"/>
      <c r="DFC6" s="47"/>
      <c r="DFD6" s="47"/>
      <c r="DFE6" s="47"/>
      <c r="DFF6" s="47"/>
      <c r="DFG6" s="47"/>
      <c r="DFH6" s="47"/>
      <c r="DFI6" s="47"/>
      <c r="DFJ6" s="47"/>
      <c r="DFK6" s="47"/>
      <c r="DFL6" s="47"/>
      <c r="DFM6" s="47"/>
      <c r="DFN6" s="47"/>
      <c r="DFO6" s="47"/>
      <c r="DFP6" s="47"/>
      <c r="DFQ6" s="47"/>
      <c r="DFR6" s="47"/>
      <c r="DFS6" s="47"/>
      <c r="DFT6" s="47"/>
      <c r="DFU6" s="47"/>
      <c r="DFV6" s="47"/>
      <c r="DFW6" s="47"/>
      <c r="DFX6" s="47"/>
      <c r="DFY6" s="47"/>
      <c r="DFZ6" s="47"/>
      <c r="DGA6" s="47"/>
      <c r="DGB6" s="47"/>
      <c r="DGC6" s="47"/>
      <c r="DGD6" s="47"/>
      <c r="DGE6" s="47"/>
      <c r="DGF6" s="47"/>
      <c r="DGG6" s="47"/>
      <c r="DGH6" s="47"/>
      <c r="DGI6" s="47"/>
      <c r="DGJ6" s="47"/>
      <c r="DGK6" s="47"/>
      <c r="DGL6" s="47"/>
      <c r="DGM6" s="47"/>
      <c r="DGN6" s="47"/>
      <c r="DGO6" s="47"/>
      <c r="DGP6" s="47"/>
      <c r="DGQ6" s="47"/>
      <c r="DGR6" s="47"/>
      <c r="DGS6" s="47"/>
      <c r="DGT6" s="47"/>
      <c r="DGU6" s="47"/>
      <c r="DGV6" s="47"/>
      <c r="DGW6" s="47"/>
      <c r="DGX6" s="47"/>
      <c r="DGY6" s="47"/>
      <c r="DGZ6" s="47"/>
      <c r="DHA6" s="47"/>
      <c r="DHB6" s="47"/>
      <c r="DHC6" s="47"/>
      <c r="DHD6" s="47"/>
      <c r="DHE6" s="47"/>
      <c r="DHF6" s="47"/>
      <c r="DHG6" s="47"/>
      <c r="DHH6" s="47"/>
      <c r="DHI6" s="47"/>
      <c r="DHJ6" s="47"/>
      <c r="DHK6" s="47"/>
      <c r="DHL6" s="47"/>
      <c r="DHM6" s="47"/>
      <c r="DHN6" s="47"/>
      <c r="DHO6" s="47"/>
      <c r="DHP6" s="47"/>
      <c r="DHQ6" s="47"/>
      <c r="DHR6" s="47"/>
      <c r="DHS6" s="47"/>
      <c r="DHT6" s="47"/>
      <c r="DHU6" s="47"/>
      <c r="DHV6" s="47"/>
      <c r="DHW6" s="47"/>
      <c r="DHX6" s="47"/>
      <c r="DHY6" s="47"/>
      <c r="DHZ6" s="47"/>
      <c r="DIA6" s="47"/>
      <c r="DIB6" s="47"/>
      <c r="DIC6" s="47"/>
      <c r="DID6" s="47"/>
      <c r="DIE6" s="47"/>
      <c r="DIF6" s="47"/>
      <c r="DIG6" s="47"/>
      <c r="DIH6" s="47"/>
      <c r="DII6" s="47"/>
      <c r="DIJ6" s="47"/>
      <c r="DIK6" s="47"/>
      <c r="DIL6" s="47"/>
      <c r="DIM6" s="47"/>
      <c r="DIN6" s="47"/>
      <c r="DIO6" s="47"/>
      <c r="DIP6" s="47"/>
      <c r="DIQ6" s="47"/>
      <c r="DIR6" s="47"/>
      <c r="DIS6" s="47"/>
      <c r="DIT6" s="47"/>
      <c r="DIU6" s="47"/>
      <c r="DIV6" s="47"/>
      <c r="DIW6" s="47"/>
      <c r="DIX6" s="47"/>
      <c r="DIY6" s="47"/>
      <c r="DIZ6" s="47"/>
      <c r="DJA6" s="47"/>
      <c r="DJB6" s="47"/>
      <c r="DJC6" s="47"/>
      <c r="DJD6" s="47"/>
      <c r="DJE6" s="47"/>
      <c r="DJF6" s="47"/>
      <c r="DJG6" s="47"/>
      <c r="DJH6" s="47"/>
      <c r="DJI6" s="47"/>
      <c r="DJJ6" s="47"/>
      <c r="DJK6" s="47"/>
      <c r="DJL6" s="47"/>
      <c r="DJM6" s="47"/>
      <c r="DJN6" s="47"/>
      <c r="DJO6" s="47"/>
      <c r="DJP6" s="47"/>
      <c r="DJQ6" s="47"/>
      <c r="DJR6" s="47"/>
      <c r="DJS6" s="47"/>
      <c r="DJT6" s="47"/>
      <c r="DJU6" s="47"/>
      <c r="DJV6" s="47"/>
      <c r="DJW6" s="47"/>
      <c r="DJX6" s="47"/>
      <c r="DJY6" s="47"/>
      <c r="DJZ6" s="47"/>
      <c r="DKA6" s="47"/>
      <c r="DKB6" s="47"/>
      <c r="DKC6" s="47"/>
      <c r="DKD6" s="47"/>
      <c r="DKE6" s="47"/>
      <c r="DKF6" s="47"/>
      <c r="DKG6" s="47"/>
      <c r="DKH6" s="47"/>
      <c r="DKI6" s="47"/>
      <c r="DKJ6" s="47"/>
      <c r="DKK6" s="47"/>
      <c r="DKL6" s="47"/>
      <c r="DKM6" s="47"/>
      <c r="DKN6" s="47"/>
      <c r="DKO6" s="47"/>
      <c r="DKP6" s="47"/>
      <c r="DKQ6" s="47"/>
      <c r="DKR6" s="47"/>
      <c r="DKS6" s="47"/>
      <c r="DKT6" s="47"/>
      <c r="DKU6" s="47"/>
      <c r="DKV6" s="47"/>
      <c r="DKW6" s="47"/>
      <c r="DKX6" s="47"/>
      <c r="DKY6" s="47"/>
      <c r="DKZ6" s="47"/>
      <c r="DLA6" s="47"/>
      <c r="DLB6" s="47"/>
      <c r="DLC6" s="47"/>
      <c r="DLD6" s="47"/>
      <c r="DLE6" s="47"/>
      <c r="DLF6" s="47"/>
      <c r="DLG6" s="47"/>
      <c r="DLH6" s="47"/>
      <c r="DLI6" s="47"/>
      <c r="DLJ6" s="47"/>
      <c r="DLK6" s="47"/>
      <c r="DLL6" s="47"/>
      <c r="DLM6" s="47"/>
      <c r="DLN6" s="47"/>
      <c r="DLO6" s="47"/>
      <c r="DLP6" s="47"/>
      <c r="DLQ6" s="47"/>
      <c r="DLR6" s="47"/>
      <c r="DLS6" s="47"/>
      <c r="DLT6" s="47"/>
      <c r="DLU6" s="47"/>
      <c r="DLV6" s="47"/>
      <c r="DLW6" s="47"/>
      <c r="DLX6" s="47"/>
      <c r="DLY6" s="47"/>
      <c r="DLZ6" s="47"/>
      <c r="DMA6" s="47"/>
      <c r="DMB6" s="47"/>
      <c r="DMC6" s="47"/>
      <c r="DMD6" s="47"/>
      <c r="DME6" s="47"/>
      <c r="DMF6" s="47"/>
      <c r="DMG6" s="47"/>
      <c r="DMH6" s="47"/>
      <c r="DMI6" s="47"/>
      <c r="DMJ6" s="47"/>
      <c r="DMK6" s="47"/>
      <c r="DML6" s="47"/>
      <c r="DMM6" s="47"/>
      <c r="DMN6" s="47"/>
      <c r="DMO6" s="47"/>
      <c r="DMP6" s="47"/>
      <c r="DMQ6" s="47"/>
      <c r="DMR6" s="47"/>
      <c r="DMS6" s="47"/>
      <c r="DMT6" s="47"/>
      <c r="DMU6" s="47"/>
      <c r="DMV6" s="47"/>
      <c r="DMW6" s="47"/>
      <c r="DMX6" s="47"/>
      <c r="DMY6" s="47"/>
      <c r="DMZ6" s="47"/>
      <c r="DNA6" s="47"/>
      <c r="DNB6" s="47"/>
      <c r="DNC6" s="47"/>
      <c r="DND6" s="47"/>
      <c r="DNE6" s="47"/>
      <c r="DNF6" s="47"/>
      <c r="DNG6" s="47"/>
      <c r="DNH6" s="47"/>
      <c r="DNI6" s="47"/>
      <c r="DNJ6" s="47"/>
      <c r="DNK6" s="47"/>
      <c r="DNL6" s="47"/>
      <c r="DNM6" s="47"/>
      <c r="DNN6" s="47"/>
      <c r="DNO6" s="47"/>
      <c r="DNP6" s="47"/>
      <c r="DNQ6" s="47"/>
      <c r="DNR6" s="47"/>
      <c r="DNS6" s="47"/>
      <c r="DNT6" s="47"/>
      <c r="DNU6" s="47"/>
      <c r="DNV6" s="47"/>
      <c r="DNW6" s="47"/>
      <c r="DNX6" s="47"/>
      <c r="DNY6" s="47"/>
      <c r="DNZ6" s="47"/>
      <c r="DOA6" s="47"/>
      <c r="DOB6" s="47"/>
      <c r="DOC6" s="47"/>
      <c r="DOD6" s="47"/>
      <c r="DOE6" s="47"/>
      <c r="DOF6" s="47"/>
      <c r="DOG6" s="47"/>
      <c r="DOH6" s="47"/>
      <c r="DOI6" s="47"/>
      <c r="DOJ6" s="47"/>
      <c r="DOK6" s="47"/>
      <c r="DOL6" s="47"/>
      <c r="DOM6" s="47"/>
      <c r="DON6" s="47"/>
      <c r="DOO6" s="47"/>
      <c r="DOP6" s="47"/>
      <c r="DOQ6" s="47"/>
      <c r="DOR6" s="47"/>
      <c r="DOS6" s="47"/>
      <c r="DOT6" s="47"/>
      <c r="DOU6" s="47"/>
      <c r="DOV6" s="47"/>
      <c r="DOW6" s="47"/>
      <c r="DOX6" s="47"/>
      <c r="DOY6" s="47"/>
      <c r="DOZ6" s="47"/>
      <c r="DPA6" s="47"/>
      <c r="DPB6" s="47"/>
      <c r="DPC6" s="47"/>
      <c r="DPD6" s="47"/>
      <c r="DPE6" s="47"/>
      <c r="DPF6" s="47"/>
      <c r="DPG6" s="47"/>
      <c r="DPH6" s="47"/>
      <c r="DPI6" s="47"/>
      <c r="DPJ6" s="47"/>
      <c r="DPK6" s="47"/>
      <c r="DPL6" s="47"/>
      <c r="DPM6" s="47"/>
      <c r="DPN6" s="47"/>
      <c r="DPO6" s="47"/>
      <c r="DPP6" s="47"/>
      <c r="DPQ6" s="47"/>
      <c r="DPR6" s="47"/>
      <c r="DPS6" s="47"/>
      <c r="DPT6" s="47"/>
      <c r="DPU6" s="47"/>
      <c r="DPV6" s="47"/>
      <c r="DPW6" s="47"/>
      <c r="DPX6" s="47"/>
      <c r="DPY6" s="47"/>
      <c r="DPZ6" s="47"/>
      <c r="DQA6" s="47"/>
      <c r="DQB6" s="47"/>
      <c r="DQC6" s="47"/>
      <c r="DQD6" s="47"/>
      <c r="DQE6" s="47"/>
      <c r="DQF6" s="47"/>
      <c r="DQG6" s="47"/>
      <c r="DQH6" s="47"/>
      <c r="DQI6" s="47"/>
      <c r="DQJ6" s="47"/>
      <c r="DQK6" s="47"/>
      <c r="DQL6" s="47"/>
      <c r="DQM6" s="47"/>
      <c r="DQN6" s="47"/>
      <c r="DQO6" s="47"/>
      <c r="DQP6" s="47"/>
      <c r="DQQ6" s="47"/>
      <c r="DQR6" s="47"/>
      <c r="DQS6" s="47"/>
      <c r="DQT6" s="47"/>
      <c r="DQU6" s="47"/>
      <c r="DQV6" s="47"/>
      <c r="DQW6" s="47"/>
      <c r="DQX6" s="47"/>
      <c r="DQY6" s="47"/>
      <c r="DQZ6" s="47"/>
      <c r="DRA6" s="47"/>
      <c r="DRB6" s="47"/>
      <c r="DRC6" s="47"/>
      <c r="DRD6" s="47"/>
      <c r="DRE6" s="47"/>
      <c r="DRF6" s="47"/>
      <c r="DRG6" s="47"/>
      <c r="DRH6" s="47"/>
      <c r="DRI6" s="47"/>
      <c r="DRJ6" s="47"/>
      <c r="DRK6" s="47"/>
      <c r="DRL6" s="47"/>
      <c r="DRM6" s="47"/>
      <c r="DRN6" s="47"/>
      <c r="DRO6" s="47"/>
      <c r="DRP6" s="47"/>
      <c r="DRQ6" s="47"/>
      <c r="DRR6" s="47"/>
      <c r="DRS6" s="47"/>
      <c r="DRT6" s="47"/>
      <c r="DRU6" s="47"/>
      <c r="DRV6" s="47"/>
      <c r="DRW6" s="47"/>
      <c r="DRX6" s="47"/>
      <c r="DRY6" s="47"/>
      <c r="DRZ6" s="47"/>
      <c r="DSA6" s="47"/>
      <c r="DSB6" s="47"/>
      <c r="DSC6" s="47"/>
      <c r="DSD6" s="47"/>
      <c r="DSE6" s="47"/>
      <c r="DSF6" s="47"/>
      <c r="DSG6" s="47"/>
      <c r="DSH6" s="47"/>
      <c r="DSI6" s="47"/>
      <c r="DSJ6" s="47"/>
      <c r="DSK6" s="47"/>
      <c r="DSL6" s="47"/>
      <c r="DSM6" s="47"/>
      <c r="DSN6" s="47"/>
      <c r="DSO6" s="47"/>
      <c r="DSP6" s="47"/>
      <c r="DSQ6" s="47"/>
      <c r="DSR6" s="47"/>
      <c r="DSS6" s="47"/>
      <c r="DST6" s="47"/>
      <c r="DSU6" s="47"/>
      <c r="DSV6" s="47"/>
      <c r="DSW6" s="47"/>
      <c r="DSX6" s="47"/>
      <c r="DSY6" s="47"/>
      <c r="DSZ6" s="47"/>
      <c r="DTA6" s="47"/>
      <c r="DTB6" s="47"/>
      <c r="DTC6" s="47"/>
      <c r="DTD6" s="47"/>
      <c r="DTE6" s="47"/>
      <c r="DTF6" s="47"/>
      <c r="DTG6" s="47"/>
      <c r="DTH6" s="47"/>
      <c r="DTI6" s="47"/>
      <c r="DTJ6" s="47"/>
      <c r="DTK6" s="47"/>
      <c r="DTL6" s="47"/>
      <c r="DTM6" s="47"/>
      <c r="DTN6" s="47"/>
      <c r="DTO6" s="47"/>
      <c r="DTP6" s="47"/>
      <c r="DTQ6" s="47"/>
      <c r="DTR6" s="47"/>
      <c r="DTS6" s="47"/>
      <c r="DTT6" s="47"/>
      <c r="DTU6" s="47"/>
      <c r="DTV6" s="47"/>
      <c r="DTW6" s="47"/>
      <c r="DTX6" s="47"/>
      <c r="DTY6" s="47"/>
      <c r="DTZ6" s="47"/>
      <c r="DUA6" s="47"/>
      <c r="DUB6" s="47"/>
      <c r="DUC6" s="47"/>
      <c r="DUD6" s="47"/>
      <c r="DUE6" s="47"/>
      <c r="DUF6" s="47"/>
      <c r="DUG6" s="47"/>
      <c r="DUH6" s="47"/>
      <c r="DUI6" s="47"/>
      <c r="DUJ6" s="47"/>
      <c r="DUK6" s="47"/>
      <c r="DUL6" s="47"/>
      <c r="DUM6" s="47"/>
      <c r="DUN6" s="47"/>
      <c r="DUO6" s="47"/>
      <c r="DUP6" s="47"/>
      <c r="DUQ6" s="47"/>
      <c r="DUR6" s="47"/>
      <c r="DUS6" s="47"/>
      <c r="DUT6" s="47"/>
      <c r="DUU6" s="47"/>
      <c r="DUV6" s="47"/>
      <c r="DUW6" s="47"/>
      <c r="DUX6" s="47"/>
      <c r="DUY6" s="47"/>
      <c r="DUZ6" s="47"/>
      <c r="DVA6" s="47"/>
      <c r="DVB6" s="47"/>
      <c r="DVC6" s="47"/>
      <c r="DVD6" s="47"/>
      <c r="DVE6" s="47"/>
      <c r="DVF6" s="47"/>
      <c r="DVG6" s="47"/>
      <c r="DVH6" s="47"/>
      <c r="DVI6" s="47"/>
      <c r="DVJ6" s="47"/>
      <c r="DVK6" s="47"/>
      <c r="DVL6" s="47"/>
      <c r="DVM6" s="47"/>
      <c r="DVN6" s="47"/>
      <c r="DVO6" s="47"/>
      <c r="DVP6" s="47"/>
      <c r="DVQ6" s="47"/>
      <c r="DVR6" s="47"/>
      <c r="DVS6" s="47"/>
      <c r="DVT6" s="47"/>
      <c r="DVU6" s="47"/>
      <c r="DVV6" s="47"/>
      <c r="DVW6" s="47"/>
      <c r="DVX6" s="47"/>
      <c r="DVY6" s="47"/>
      <c r="DVZ6" s="47"/>
      <c r="DWA6" s="47"/>
      <c r="DWB6" s="47"/>
      <c r="DWC6" s="47"/>
      <c r="DWD6" s="47"/>
      <c r="DWE6" s="47"/>
      <c r="DWF6" s="47"/>
      <c r="DWG6" s="47"/>
      <c r="DWH6" s="47"/>
      <c r="DWI6" s="47"/>
      <c r="DWJ6" s="47"/>
      <c r="DWK6" s="47"/>
      <c r="DWL6" s="47"/>
      <c r="DWM6" s="47"/>
      <c r="DWN6" s="47"/>
      <c r="DWO6" s="47"/>
      <c r="DWP6" s="47"/>
      <c r="DWQ6" s="47"/>
      <c r="DWR6" s="47"/>
      <c r="DWS6" s="47"/>
      <c r="DWT6" s="47"/>
      <c r="DWU6" s="47"/>
      <c r="DWV6" s="47"/>
      <c r="DWW6" s="47"/>
      <c r="DWX6" s="47"/>
      <c r="DWY6" s="47"/>
      <c r="DWZ6" s="47"/>
      <c r="DXA6" s="47"/>
      <c r="DXB6" s="47"/>
      <c r="DXC6" s="47"/>
      <c r="DXD6" s="47"/>
      <c r="DXE6" s="47"/>
      <c r="DXF6" s="47"/>
      <c r="DXG6" s="47"/>
      <c r="DXH6" s="47"/>
      <c r="DXI6" s="47"/>
      <c r="DXJ6" s="47"/>
      <c r="DXK6" s="47"/>
      <c r="DXL6" s="47"/>
      <c r="DXM6" s="47"/>
      <c r="DXN6" s="47"/>
      <c r="DXO6" s="47"/>
      <c r="DXP6" s="47"/>
      <c r="DXQ6" s="47"/>
      <c r="DXR6" s="47"/>
      <c r="DXS6" s="47"/>
      <c r="DXT6" s="47"/>
      <c r="DXU6" s="47"/>
      <c r="DXV6" s="47"/>
      <c r="DXW6" s="47"/>
      <c r="DXX6" s="47"/>
      <c r="DXY6" s="47"/>
      <c r="DXZ6" s="47"/>
      <c r="DYA6" s="47"/>
      <c r="DYB6" s="47"/>
      <c r="DYC6" s="47"/>
      <c r="DYD6" s="47"/>
      <c r="DYE6" s="47"/>
      <c r="DYF6" s="47"/>
      <c r="DYG6" s="47"/>
      <c r="DYH6" s="47"/>
      <c r="DYI6" s="47"/>
      <c r="DYJ6" s="47"/>
      <c r="DYK6" s="47"/>
      <c r="DYL6" s="47"/>
      <c r="DYM6" s="47"/>
      <c r="DYN6" s="47"/>
      <c r="DYO6" s="47"/>
      <c r="DYP6" s="47"/>
      <c r="DYQ6" s="47"/>
      <c r="DYR6" s="47"/>
      <c r="DYS6" s="47"/>
      <c r="DYT6" s="47"/>
      <c r="DYU6" s="47"/>
      <c r="DYV6" s="47"/>
      <c r="DYW6" s="47"/>
      <c r="DYX6" s="47"/>
      <c r="DYY6" s="47"/>
      <c r="DYZ6" s="47"/>
      <c r="DZA6" s="47"/>
      <c r="DZB6" s="47"/>
      <c r="DZC6" s="47"/>
      <c r="DZD6" s="47"/>
      <c r="DZE6" s="47"/>
      <c r="DZF6" s="47"/>
      <c r="DZG6" s="47"/>
      <c r="DZH6" s="47"/>
      <c r="DZI6" s="47"/>
      <c r="DZJ6" s="47"/>
      <c r="DZK6" s="47"/>
      <c r="DZL6" s="47"/>
      <c r="DZM6" s="47"/>
      <c r="DZN6" s="47"/>
      <c r="DZO6" s="47"/>
      <c r="DZP6" s="47"/>
      <c r="DZQ6" s="47"/>
      <c r="DZR6" s="47"/>
      <c r="DZS6" s="47"/>
      <c r="DZT6" s="47"/>
      <c r="DZU6" s="47"/>
      <c r="DZV6" s="47"/>
      <c r="DZW6" s="47"/>
      <c r="DZX6" s="47"/>
      <c r="DZY6" s="47"/>
      <c r="DZZ6" s="47"/>
      <c r="EAA6" s="47"/>
      <c r="EAB6" s="47"/>
      <c r="EAC6" s="47"/>
      <c r="EAD6" s="47"/>
      <c r="EAE6" s="47"/>
      <c r="EAF6" s="47"/>
      <c r="EAG6" s="47"/>
      <c r="EAH6" s="47"/>
      <c r="EAI6" s="47"/>
      <c r="EAJ6" s="47"/>
      <c r="EAK6" s="47"/>
      <c r="EAL6" s="47"/>
      <c r="EAM6" s="47"/>
      <c r="EAN6" s="47"/>
      <c r="EAO6" s="47"/>
      <c r="EAP6" s="47"/>
      <c r="EAQ6" s="47"/>
      <c r="EAR6" s="47"/>
      <c r="EAS6" s="47"/>
      <c r="EAT6" s="47"/>
      <c r="EAU6" s="47"/>
      <c r="EAV6" s="47"/>
      <c r="EAW6" s="47"/>
      <c r="EAX6" s="47"/>
      <c r="EAY6" s="47"/>
      <c r="EAZ6" s="47"/>
      <c r="EBA6" s="47"/>
      <c r="EBB6" s="47"/>
      <c r="EBC6" s="47"/>
      <c r="EBD6" s="47"/>
      <c r="EBE6" s="47"/>
      <c r="EBF6" s="47"/>
      <c r="EBG6" s="47"/>
      <c r="EBH6" s="47"/>
      <c r="EBI6" s="47"/>
      <c r="EBJ6" s="47"/>
      <c r="EBK6" s="47"/>
      <c r="EBL6" s="47"/>
      <c r="EBM6" s="47"/>
      <c r="EBN6" s="47"/>
      <c r="EBO6" s="47"/>
      <c r="EBP6" s="47"/>
      <c r="EBQ6" s="47"/>
      <c r="EBR6" s="47"/>
      <c r="EBS6" s="47"/>
      <c r="EBT6" s="47"/>
      <c r="EBU6" s="47"/>
      <c r="EBV6" s="47"/>
      <c r="EBW6" s="47"/>
      <c r="EBX6" s="47"/>
      <c r="EBY6" s="47"/>
      <c r="EBZ6" s="47"/>
      <c r="ECA6" s="47"/>
      <c r="ECB6" s="47"/>
      <c r="ECC6" s="47"/>
      <c r="ECD6" s="47"/>
      <c r="ECE6" s="47"/>
      <c r="ECF6" s="47"/>
      <c r="ECG6" s="47"/>
      <c r="ECH6" s="47"/>
      <c r="ECI6" s="47"/>
      <c r="ECJ6" s="47"/>
      <c r="ECK6" s="47"/>
      <c r="ECL6" s="47"/>
      <c r="ECM6" s="47"/>
      <c r="ECN6" s="47"/>
      <c r="ECO6" s="47"/>
      <c r="ECP6" s="47"/>
      <c r="ECQ6" s="47"/>
      <c r="ECR6" s="47"/>
      <c r="ECS6" s="47"/>
      <c r="ECT6" s="47"/>
      <c r="ECU6" s="47"/>
      <c r="ECV6" s="47"/>
      <c r="ECW6" s="47"/>
      <c r="ECX6" s="47"/>
      <c r="ECY6" s="47"/>
      <c r="ECZ6" s="47"/>
      <c r="EDA6" s="47"/>
      <c r="EDB6" s="47"/>
      <c r="EDC6" s="47"/>
      <c r="EDD6" s="47"/>
      <c r="EDE6" s="47"/>
      <c r="EDF6" s="47"/>
      <c r="EDG6" s="47"/>
      <c r="EDH6" s="47"/>
      <c r="EDI6" s="47"/>
      <c r="EDJ6" s="47"/>
      <c r="EDK6" s="47"/>
      <c r="EDL6" s="47"/>
      <c r="EDM6" s="47"/>
      <c r="EDN6" s="47"/>
      <c r="EDO6" s="47"/>
      <c r="EDP6" s="47"/>
      <c r="EDQ6" s="47"/>
      <c r="EDR6" s="47"/>
      <c r="EDS6" s="47"/>
      <c r="EDT6" s="47"/>
      <c r="EDU6" s="47"/>
      <c r="EDV6" s="47"/>
      <c r="EDW6" s="47"/>
      <c r="EDX6" s="47"/>
      <c r="EDY6" s="47"/>
      <c r="EDZ6" s="47"/>
      <c r="EEA6" s="47"/>
      <c r="EEB6" s="47"/>
      <c r="EEC6" s="47"/>
      <c r="EED6" s="47"/>
      <c r="EEE6" s="47"/>
      <c r="EEF6" s="47"/>
      <c r="EEG6" s="47"/>
      <c r="EEH6" s="47"/>
      <c r="EEI6" s="47"/>
      <c r="EEJ6" s="47"/>
      <c r="EEK6" s="47"/>
      <c r="EEL6" s="47"/>
      <c r="EEM6" s="47"/>
      <c r="EEN6" s="47"/>
      <c r="EEO6" s="47"/>
      <c r="EEP6" s="47"/>
      <c r="EEQ6" s="47"/>
      <c r="EER6" s="47"/>
      <c r="EES6" s="47"/>
      <c r="EET6" s="47"/>
      <c r="EEU6" s="47"/>
      <c r="EEV6" s="47"/>
      <c r="EEW6" s="47"/>
      <c r="EEX6" s="47"/>
      <c r="EEY6" s="47"/>
      <c r="EEZ6" s="47"/>
      <c r="EFA6" s="47"/>
      <c r="EFB6" s="47"/>
      <c r="EFC6" s="47"/>
      <c r="EFD6" s="47"/>
      <c r="EFE6" s="47"/>
      <c r="EFF6" s="47"/>
      <c r="EFG6" s="47"/>
      <c r="EFH6" s="47"/>
      <c r="EFI6" s="47"/>
      <c r="EFJ6" s="47"/>
      <c r="EFK6" s="47"/>
      <c r="EFL6" s="47"/>
      <c r="EFM6" s="47"/>
      <c r="EFN6" s="47"/>
      <c r="EFO6" s="47"/>
      <c r="EFP6" s="47"/>
      <c r="EFQ6" s="47"/>
      <c r="EFR6" s="47"/>
      <c r="EFS6" s="47"/>
      <c r="EFT6" s="47"/>
      <c r="EFU6" s="47"/>
      <c r="EFV6" s="47"/>
      <c r="EFW6" s="47"/>
      <c r="EFX6" s="47"/>
      <c r="EFY6" s="47"/>
      <c r="EFZ6" s="47"/>
      <c r="EGA6" s="47"/>
      <c r="EGB6" s="47"/>
      <c r="EGC6" s="47"/>
      <c r="EGD6" s="47"/>
      <c r="EGE6" s="47"/>
      <c r="EGF6" s="47"/>
      <c r="EGG6" s="47"/>
      <c r="EGH6" s="47"/>
      <c r="EGI6" s="47"/>
      <c r="EGJ6" s="47"/>
      <c r="EGK6" s="47"/>
      <c r="EGL6" s="47"/>
      <c r="EGM6" s="47"/>
      <c r="EGN6" s="47"/>
      <c r="EGO6" s="47"/>
      <c r="EGP6" s="47"/>
      <c r="EGQ6" s="47"/>
      <c r="EGR6" s="47"/>
      <c r="EGS6" s="47"/>
      <c r="EGT6" s="47"/>
      <c r="EGU6" s="47"/>
      <c r="EGV6" s="47"/>
      <c r="EGW6" s="47"/>
      <c r="EGX6" s="47"/>
      <c r="EGY6" s="47"/>
      <c r="EGZ6" s="47"/>
      <c r="EHA6" s="47"/>
      <c r="EHB6" s="47"/>
      <c r="EHC6" s="47"/>
      <c r="EHD6" s="47"/>
      <c r="EHE6" s="47"/>
      <c r="EHF6" s="47"/>
      <c r="EHG6" s="47"/>
      <c r="EHH6" s="47"/>
      <c r="EHI6" s="47"/>
      <c r="EHJ6" s="47"/>
      <c r="EHK6" s="47"/>
      <c r="EHL6" s="47"/>
      <c r="EHM6" s="47"/>
      <c r="EHN6" s="47"/>
      <c r="EHO6" s="47"/>
      <c r="EHP6" s="47"/>
      <c r="EHQ6" s="47"/>
      <c r="EHR6" s="47"/>
      <c r="EHS6" s="47"/>
      <c r="EHT6" s="47"/>
      <c r="EHU6" s="47"/>
      <c r="EHV6" s="47"/>
      <c r="EHW6" s="47"/>
      <c r="EHX6" s="47"/>
      <c r="EHY6" s="47"/>
      <c r="EHZ6" s="47"/>
      <c r="EIA6" s="47"/>
      <c r="EIB6" s="47"/>
      <c r="EIC6" s="47"/>
      <c r="EID6" s="47"/>
      <c r="EIE6" s="47"/>
      <c r="EIF6" s="47"/>
      <c r="EIG6" s="47"/>
      <c r="EIH6" s="47"/>
      <c r="EII6" s="47"/>
      <c r="EIJ6" s="47"/>
      <c r="EIK6" s="47"/>
      <c r="EIL6" s="47"/>
      <c r="EIM6" s="47"/>
      <c r="EIN6" s="47"/>
      <c r="EIO6" s="47"/>
      <c r="EIP6" s="47"/>
      <c r="EIQ6" s="47"/>
      <c r="EIR6" s="47"/>
      <c r="EIS6" s="47"/>
      <c r="EIT6" s="47"/>
      <c r="EIU6" s="47"/>
      <c r="EIV6" s="47"/>
      <c r="EIW6" s="47"/>
      <c r="EIX6" s="47"/>
      <c r="EIY6" s="47"/>
      <c r="EIZ6" s="47"/>
      <c r="EJA6" s="47"/>
      <c r="EJB6" s="47"/>
      <c r="EJC6" s="47"/>
      <c r="EJD6" s="47"/>
      <c r="EJE6" s="47"/>
      <c r="EJF6" s="47"/>
      <c r="EJG6" s="47"/>
      <c r="EJH6" s="47"/>
      <c r="EJI6" s="47"/>
      <c r="EJJ6" s="47"/>
      <c r="EJK6" s="47"/>
      <c r="EJL6" s="47"/>
      <c r="EJM6" s="47"/>
      <c r="EJN6" s="47"/>
      <c r="EJO6" s="47"/>
      <c r="EJP6" s="47"/>
      <c r="EJQ6" s="47"/>
      <c r="EJR6" s="47"/>
      <c r="EJS6" s="47"/>
      <c r="EJT6" s="47"/>
      <c r="EJU6" s="47"/>
      <c r="EJV6" s="47"/>
      <c r="EJW6" s="47"/>
      <c r="EJX6" s="47"/>
      <c r="EJY6" s="47"/>
      <c r="EJZ6" s="47"/>
      <c r="EKA6" s="47"/>
      <c r="EKB6" s="47"/>
      <c r="EKC6" s="47"/>
      <c r="EKD6" s="47"/>
      <c r="EKE6" s="47"/>
      <c r="EKF6" s="47"/>
      <c r="EKG6" s="47"/>
      <c r="EKH6" s="47"/>
      <c r="EKI6" s="47"/>
      <c r="EKJ6" s="47"/>
      <c r="EKK6" s="47"/>
      <c r="EKL6" s="47"/>
      <c r="EKM6" s="47"/>
      <c r="EKN6" s="47"/>
      <c r="EKO6" s="47"/>
      <c r="EKP6" s="47"/>
      <c r="EKQ6" s="47"/>
      <c r="EKR6" s="47"/>
      <c r="EKS6" s="47"/>
      <c r="EKT6" s="47"/>
      <c r="EKU6" s="47"/>
      <c r="EKV6" s="47"/>
      <c r="EKW6" s="47"/>
      <c r="EKX6" s="47"/>
      <c r="EKY6" s="47"/>
      <c r="EKZ6" s="47"/>
      <c r="ELA6" s="47"/>
      <c r="ELB6" s="47"/>
      <c r="ELC6" s="47"/>
      <c r="ELD6" s="47"/>
      <c r="ELE6" s="47"/>
      <c r="ELF6" s="47"/>
      <c r="ELG6" s="47"/>
      <c r="ELH6" s="47"/>
      <c r="ELI6" s="47"/>
      <c r="ELJ6" s="47"/>
      <c r="ELK6" s="47"/>
      <c r="ELL6" s="47"/>
      <c r="ELM6" s="47"/>
      <c r="ELN6" s="47"/>
      <c r="ELO6" s="47"/>
      <c r="ELP6" s="47"/>
      <c r="ELQ6" s="47"/>
      <c r="ELR6" s="47"/>
      <c r="ELS6" s="47"/>
      <c r="ELT6" s="47"/>
      <c r="ELU6" s="47"/>
      <c r="ELV6" s="47"/>
      <c r="ELW6" s="47"/>
      <c r="ELX6" s="47"/>
      <c r="ELY6" s="47"/>
      <c r="ELZ6" s="47"/>
      <c r="EMA6" s="47"/>
      <c r="EMB6" s="47"/>
      <c r="EMC6" s="47"/>
      <c r="EMD6" s="47"/>
      <c r="EME6" s="47"/>
      <c r="EMF6" s="47"/>
      <c r="EMG6" s="47"/>
      <c r="EMH6" s="47"/>
      <c r="EMI6" s="47"/>
      <c r="EMJ6" s="47"/>
      <c r="EMK6" s="47"/>
      <c r="EML6" s="47"/>
      <c r="EMM6" s="47"/>
      <c r="EMN6" s="47"/>
      <c r="EMO6" s="47"/>
      <c r="EMP6" s="47"/>
      <c r="EMQ6" s="47"/>
      <c r="EMR6" s="47"/>
      <c r="EMS6" s="47"/>
      <c r="EMT6" s="47"/>
      <c r="EMU6" s="47"/>
      <c r="EMV6" s="47"/>
      <c r="EMW6" s="47"/>
      <c r="EMX6" s="47"/>
      <c r="EMY6" s="47"/>
      <c r="EMZ6" s="47"/>
      <c r="ENA6" s="47"/>
      <c r="ENB6" s="47"/>
      <c r="ENC6" s="47"/>
      <c r="END6" s="47"/>
      <c r="ENE6" s="47"/>
      <c r="ENF6" s="47"/>
      <c r="ENG6" s="47"/>
      <c r="ENH6" s="47"/>
      <c r="ENI6" s="47"/>
      <c r="ENJ6" s="47"/>
      <c r="ENK6" s="47"/>
      <c r="ENL6" s="47"/>
      <c r="ENM6" s="47"/>
      <c r="ENN6" s="47"/>
      <c r="ENO6" s="47"/>
      <c r="ENP6" s="47"/>
      <c r="ENQ6" s="47"/>
      <c r="ENR6" s="47"/>
      <c r="ENS6" s="47"/>
      <c r="ENT6" s="47"/>
      <c r="ENU6" s="47"/>
      <c r="ENV6" s="47"/>
      <c r="ENW6" s="47"/>
      <c r="ENX6" s="47"/>
      <c r="ENY6" s="47"/>
      <c r="ENZ6" s="47"/>
      <c r="EOA6" s="47"/>
      <c r="EOB6" s="47"/>
      <c r="EOC6" s="47"/>
      <c r="EOD6" s="47"/>
      <c r="EOE6" s="47"/>
      <c r="EOF6" s="47"/>
      <c r="EOG6" s="47"/>
      <c r="EOH6" s="47"/>
      <c r="EOI6" s="47"/>
      <c r="EOJ6" s="47"/>
      <c r="EOK6" s="47"/>
      <c r="EOL6" s="47"/>
      <c r="EOM6" s="47"/>
      <c r="EON6" s="47"/>
      <c r="EOO6" s="47"/>
      <c r="EOP6" s="47"/>
      <c r="EOQ6" s="47"/>
      <c r="EOR6" s="47"/>
      <c r="EOS6" s="47"/>
      <c r="EOT6" s="47"/>
      <c r="EOU6" s="47"/>
      <c r="EOV6" s="47"/>
      <c r="EOW6" s="47"/>
      <c r="EOX6" s="47"/>
      <c r="EOY6" s="47"/>
      <c r="EOZ6" s="47"/>
      <c r="EPA6" s="47"/>
      <c r="EPB6" s="47"/>
      <c r="EPC6" s="47"/>
      <c r="EPD6" s="47"/>
      <c r="EPE6" s="47"/>
      <c r="EPF6" s="47"/>
      <c r="EPG6" s="47"/>
      <c r="EPH6" s="47"/>
      <c r="EPI6" s="47"/>
      <c r="EPJ6" s="47"/>
      <c r="EPK6" s="47"/>
      <c r="EPL6" s="47"/>
      <c r="EPM6" s="47"/>
      <c r="EPN6" s="47"/>
      <c r="EPO6" s="47"/>
      <c r="EPP6" s="47"/>
      <c r="EPQ6" s="47"/>
      <c r="EPR6" s="47"/>
      <c r="EPS6" s="47"/>
      <c r="EPT6" s="47"/>
      <c r="EPU6" s="47"/>
      <c r="EPV6" s="47"/>
      <c r="EPW6" s="47"/>
      <c r="EPX6" s="47"/>
      <c r="EPY6" s="47"/>
      <c r="EPZ6" s="47"/>
      <c r="EQA6" s="47"/>
      <c r="EQB6" s="47"/>
      <c r="EQC6" s="47"/>
      <c r="EQD6" s="47"/>
      <c r="EQE6" s="47"/>
      <c r="EQF6" s="47"/>
      <c r="EQG6" s="47"/>
      <c r="EQH6" s="47"/>
      <c r="EQI6" s="47"/>
      <c r="EQJ6" s="47"/>
      <c r="EQK6" s="47"/>
      <c r="EQL6" s="47"/>
      <c r="EQM6" s="47"/>
      <c r="EQN6" s="47"/>
      <c r="EQO6" s="47"/>
      <c r="EQP6" s="47"/>
      <c r="EQQ6" s="47"/>
      <c r="EQR6" s="47"/>
      <c r="EQS6" s="47"/>
      <c r="EQT6" s="47"/>
      <c r="EQU6" s="47"/>
      <c r="EQV6" s="47"/>
      <c r="EQW6" s="47"/>
      <c r="EQX6" s="47"/>
      <c r="EQY6" s="47"/>
      <c r="EQZ6" s="47"/>
      <c r="ERA6" s="47"/>
      <c r="ERB6" s="47"/>
      <c r="ERC6" s="47"/>
      <c r="ERD6" s="47"/>
      <c r="ERE6" s="47"/>
      <c r="ERF6" s="47"/>
      <c r="ERG6" s="47"/>
      <c r="ERH6" s="47"/>
      <c r="ERI6" s="47"/>
      <c r="ERJ6" s="47"/>
      <c r="ERK6" s="47"/>
      <c r="ERL6" s="47"/>
      <c r="ERM6" s="47"/>
      <c r="ERN6" s="47"/>
      <c r="ERO6" s="47"/>
      <c r="ERP6" s="47"/>
      <c r="ERQ6" s="47"/>
      <c r="ERR6" s="47"/>
      <c r="ERS6" s="47"/>
      <c r="ERT6" s="47"/>
      <c r="ERU6" s="47"/>
      <c r="ERV6" s="47"/>
      <c r="ERW6" s="47"/>
      <c r="ERX6" s="47"/>
      <c r="ERY6" s="47"/>
      <c r="ERZ6" s="47"/>
      <c r="ESA6" s="47"/>
      <c r="ESB6" s="47"/>
      <c r="ESC6" s="47"/>
      <c r="ESD6" s="47"/>
      <c r="ESE6" s="47"/>
      <c r="ESF6" s="47"/>
      <c r="ESG6" s="47"/>
      <c r="ESH6" s="47"/>
      <c r="ESI6" s="47"/>
      <c r="ESJ6" s="47"/>
      <c r="ESK6" s="47"/>
      <c r="ESL6" s="47"/>
      <c r="ESM6" s="47"/>
      <c r="ESN6" s="47"/>
      <c r="ESO6" s="47"/>
      <c r="ESP6" s="47"/>
      <c r="ESQ6" s="47"/>
      <c r="ESR6" s="47"/>
      <c r="ESS6" s="47"/>
      <c r="EST6" s="47"/>
      <c r="ESU6" s="47"/>
      <c r="ESV6" s="47"/>
      <c r="ESW6" s="47"/>
      <c r="ESX6" s="47"/>
      <c r="ESY6" s="47"/>
      <c r="ESZ6" s="47"/>
      <c r="ETA6" s="47"/>
      <c r="ETB6" s="47"/>
      <c r="ETC6" s="47"/>
      <c r="ETD6" s="47"/>
      <c r="ETE6" s="47"/>
      <c r="ETF6" s="47"/>
      <c r="ETG6" s="47"/>
      <c r="ETH6" s="47"/>
      <c r="ETI6" s="47"/>
      <c r="ETJ6" s="47"/>
      <c r="ETK6" s="47"/>
      <c r="ETL6" s="47"/>
      <c r="ETM6" s="47"/>
      <c r="ETN6" s="47"/>
      <c r="ETO6" s="47"/>
      <c r="ETP6" s="47"/>
      <c r="ETQ6" s="47"/>
      <c r="ETR6" s="47"/>
      <c r="ETS6" s="47"/>
      <c r="ETT6" s="47"/>
      <c r="ETU6" s="47"/>
      <c r="ETV6" s="47"/>
      <c r="ETW6" s="47"/>
      <c r="ETX6" s="47"/>
      <c r="ETY6" s="47"/>
      <c r="ETZ6" s="47"/>
      <c r="EUA6" s="47"/>
      <c r="EUB6" s="47"/>
      <c r="EUC6" s="47"/>
      <c r="EUD6" s="47"/>
      <c r="EUE6" s="47"/>
      <c r="EUF6" s="47"/>
      <c r="EUG6" s="47"/>
      <c r="EUH6" s="47"/>
      <c r="EUI6" s="47"/>
      <c r="EUJ6" s="47"/>
      <c r="EUK6" s="47"/>
      <c r="EUL6" s="47"/>
      <c r="EUM6" s="47"/>
      <c r="EUN6" s="47"/>
      <c r="EUO6" s="47"/>
      <c r="EUP6" s="47"/>
      <c r="EUQ6" s="47"/>
      <c r="EUR6" s="47"/>
      <c r="EUS6" s="47"/>
      <c r="EUT6" s="47"/>
      <c r="EUU6" s="47"/>
      <c r="EUV6" s="47"/>
      <c r="EUW6" s="47"/>
      <c r="EUX6" s="47"/>
      <c r="EUY6" s="47"/>
      <c r="EUZ6" s="47"/>
      <c r="EVA6" s="47"/>
      <c r="EVB6" s="47"/>
      <c r="EVC6" s="47"/>
      <c r="EVD6" s="47"/>
      <c r="EVE6" s="47"/>
      <c r="EVF6" s="47"/>
      <c r="EVG6" s="47"/>
      <c r="EVH6" s="47"/>
      <c r="EVI6" s="47"/>
      <c r="EVJ6" s="47"/>
      <c r="EVK6" s="47"/>
      <c r="EVL6" s="47"/>
      <c r="EVM6" s="47"/>
      <c r="EVN6" s="47"/>
      <c r="EVO6" s="47"/>
      <c r="EVP6" s="47"/>
      <c r="EVQ6" s="47"/>
      <c r="EVR6" s="47"/>
      <c r="EVS6" s="47"/>
      <c r="EVT6" s="47"/>
      <c r="EVU6" s="47"/>
      <c r="EVV6" s="47"/>
      <c r="EVW6" s="47"/>
      <c r="EVX6" s="47"/>
      <c r="EVY6" s="47"/>
      <c r="EVZ6" s="47"/>
      <c r="EWA6" s="47"/>
      <c r="EWB6" s="47"/>
      <c r="EWC6" s="47"/>
      <c r="EWD6" s="47"/>
      <c r="EWE6" s="47"/>
      <c r="EWF6" s="47"/>
      <c r="EWG6" s="47"/>
      <c r="EWH6" s="47"/>
      <c r="EWI6" s="47"/>
      <c r="EWJ6" s="47"/>
      <c r="EWK6" s="47"/>
      <c r="EWL6" s="47"/>
      <c r="EWM6" s="47"/>
      <c r="EWN6" s="47"/>
      <c r="EWO6" s="47"/>
      <c r="EWP6" s="47"/>
      <c r="EWQ6" s="47"/>
      <c r="EWR6" s="47"/>
      <c r="EWS6" s="47"/>
      <c r="EWT6" s="47"/>
      <c r="EWU6" s="47"/>
      <c r="EWV6" s="47"/>
      <c r="EWW6" s="47"/>
      <c r="EWX6" s="47"/>
      <c r="EWY6" s="47"/>
      <c r="EWZ6" s="47"/>
      <c r="EXA6" s="47"/>
      <c r="EXB6" s="47"/>
      <c r="EXC6" s="47"/>
      <c r="EXD6" s="47"/>
      <c r="EXE6" s="47"/>
      <c r="EXF6" s="47"/>
      <c r="EXG6" s="47"/>
      <c r="EXH6" s="47"/>
      <c r="EXI6" s="47"/>
      <c r="EXJ6" s="47"/>
      <c r="EXK6" s="47"/>
      <c r="EXL6" s="47"/>
      <c r="EXM6" s="47"/>
      <c r="EXN6" s="47"/>
      <c r="EXO6" s="47"/>
      <c r="EXP6" s="47"/>
      <c r="EXQ6" s="47"/>
      <c r="EXR6" s="47"/>
      <c r="EXS6" s="47"/>
      <c r="EXT6" s="47"/>
      <c r="EXU6" s="47"/>
      <c r="EXV6" s="47"/>
      <c r="EXW6" s="47"/>
      <c r="EXX6" s="47"/>
      <c r="EXY6" s="47"/>
      <c r="EXZ6" s="47"/>
      <c r="EYA6" s="47"/>
      <c r="EYB6" s="47"/>
      <c r="EYC6" s="47"/>
      <c r="EYD6" s="47"/>
      <c r="EYE6" s="47"/>
      <c r="EYF6" s="47"/>
      <c r="EYG6" s="47"/>
      <c r="EYH6" s="47"/>
      <c r="EYI6" s="47"/>
      <c r="EYJ6" s="47"/>
      <c r="EYK6" s="47"/>
      <c r="EYL6" s="47"/>
      <c r="EYM6" s="47"/>
      <c r="EYN6" s="47"/>
      <c r="EYO6" s="47"/>
      <c r="EYP6" s="47"/>
      <c r="EYQ6" s="47"/>
      <c r="EYR6" s="47"/>
      <c r="EYS6" s="47"/>
      <c r="EYT6" s="47"/>
      <c r="EYU6" s="47"/>
      <c r="EYV6" s="47"/>
      <c r="EYW6" s="47"/>
      <c r="EYX6" s="47"/>
      <c r="EYY6" s="47"/>
      <c r="EYZ6" s="47"/>
      <c r="EZA6" s="47"/>
      <c r="EZB6" s="47"/>
      <c r="EZC6" s="47"/>
      <c r="EZD6" s="47"/>
      <c r="EZE6" s="47"/>
      <c r="EZF6" s="47"/>
      <c r="EZG6" s="47"/>
      <c r="EZH6" s="47"/>
      <c r="EZI6" s="47"/>
      <c r="EZJ6" s="47"/>
      <c r="EZK6" s="47"/>
      <c r="EZL6" s="47"/>
      <c r="EZM6" s="47"/>
      <c r="EZN6" s="47"/>
      <c r="EZO6" s="47"/>
      <c r="EZP6" s="47"/>
      <c r="EZQ6" s="47"/>
      <c r="EZR6" s="47"/>
      <c r="EZS6" s="47"/>
      <c r="EZT6" s="47"/>
      <c r="EZU6" s="47"/>
      <c r="EZV6" s="47"/>
      <c r="EZW6" s="47"/>
      <c r="EZX6" s="47"/>
      <c r="EZY6" s="47"/>
      <c r="EZZ6" s="47"/>
      <c r="FAA6" s="47"/>
      <c r="FAB6" s="47"/>
      <c r="FAC6" s="47"/>
      <c r="FAD6" s="47"/>
      <c r="FAE6" s="47"/>
      <c r="FAF6" s="47"/>
      <c r="FAG6" s="47"/>
      <c r="FAH6" s="47"/>
      <c r="FAI6" s="47"/>
      <c r="FAJ6" s="47"/>
      <c r="FAK6" s="47"/>
      <c r="FAL6" s="47"/>
      <c r="FAM6" s="47"/>
      <c r="FAN6" s="47"/>
      <c r="FAO6" s="47"/>
      <c r="FAP6" s="47"/>
      <c r="FAQ6" s="47"/>
      <c r="FAR6" s="47"/>
      <c r="FAS6" s="47"/>
      <c r="FAT6" s="47"/>
      <c r="FAU6" s="47"/>
      <c r="FAV6" s="47"/>
      <c r="FAW6" s="47"/>
      <c r="FAX6" s="47"/>
      <c r="FAY6" s="47"/>
      <c r="FAZ6" s="47"/>
      <c r="FBA6" s="47"/>
      <c r="FBB6" s="47"/>
      <c r="FBC6" s="47"/>
      <c r="FBD6" s="47"/>
      <c r="FBE6" s="47"/>
      <c r="FBF6" s="47"/>
      <c r="FBG6" s="47"/>
      <c r="FBH6" s="47"/>
      <c r="FBI6" s="47"/>
      <c r="FBJ6" s="47"/>
      <c r="FBK6" s="47"/>
      <c r="FBL6" s="47"/>
      <c r="FBM6" s="47"/>
      <c r="FBN6" s="47"/>
      <c r="FBO6" s="47"/>
      <c r="FBP6" s="47"/>
      <c r="FBQ6" s="47"/>
      <c r="FBR6" s="47"/>
      <c r="FBS6" s="47"/>
      <c r="FBT6" s="47"/>
      <c r="FBU6" s="47"/>
      <c r="FBV6" s="47"/>
      <c r="FBW6" s="47"/>
      <c r="FBX6" s="47"/>
      <c r="FBY6" s="47"/>
      <c r="FBZ6" s="47"/>
      <c r="FCA6" s="47"/>
      <c r="FCB6" s="47"/>
      <c r="FCC6" s="47"/>
      <c r="FCD6" s="47"/>
      <c r="FCE6" s="47"/>
      <c r="FCF6" s="47"/>
      <c r="FCG6" s="47"/>
      <c r="FCH6" s="47"/>
      <c r="FCI6" s="47"/>
      <c r="FCJ6" s="47"/>
      <c r="FCK6" s="47"/>
      <c r="FCL6" s="47"/>
      <c r="FCM6" s="47"/>
      <c r="FCN6" s="47"/>
      <c r="FCO6" s="47"/>
      <c r="FCP6" s="47"/>
      <c r="FCQ6" s="47"/>
      <c r="FCR6" s="47"/>
      <c r="FCS6" s="47"/>
      <c r="FCT6" s="47"/>
      <c r="FCU6" s="47"/>
      <c r="FCV6" s="47"/>
      <c r="FCW6" s="47"/>
      <c r="FCX6" s="47"/>
      <c r="FCY6" s="47"/>
      <c r="FCZ6" s="47"/>
      <c r="FDA6" s="47"/>
      <c r="FDB6" s="47"/>
      <c r="FDC6" s="47"/>
      <c r="FDD6" s="47"/>
      <c r="FDE6" s="47"/>
      <c r="FDF6" s="47"/>
      <c r="FDG6" s="47"/>
      <c r="FDH6" s="47"/>
      <c r="FDI6" s="47"/>
      <c r="FDJ6" s="47"/>
      <c r="FDK6" s="47"/>
      <c r="FDL6" s="47"/>
      <c r="FDM6" s="47"/>
      <c r="FDN6" s="47"/>
      <c r="FDO6" s="47"/>
      <c r="FDP6" s="47"/>
      <c r="FDQ6" s="47"/>
      <c r="FDR6" s="47"/>
      <c r="FDS6" s="47"/>
      <c r="FDT6" s="47"/>
      <c r="FDU6" s="47"/>
      <c r="FDV6" s="47"/>
      <c r="FDW6" s="47"/>
      <c r="FDX6" s="47"/>
      <c r="FDY6" s="47"/>
      <c r="FDZ6" s="47"/>
      <c r="FEA6" s="47"/>
      <c r="FEB6" s="47"/>
      <c r="FEC6" s="47"/>
      <c r="FED6" s="47"/>
      <c r="FEE6" s="47"/>
      <c r="FEF6" s="47"/>
      <c r="FEG6" s="47"/>
      <c r="FEH6" s="47"/>
      <c r="FEI6" s="47"/>
      <c r="FEJ6" s="47"/>
      <c r="FEK6" s="47"/>
      <c r="FEL6" s="47"/>
      <c r="FEM6" s="47"/>
      <c r="FEN6" s="47"/>
      <c r="FEO6" s="47"/>
      <c r="FEP6" s="47"/>
      <c r="FEQ6" s="47"/>
      <c r="FER6" s="47"/>
      <c r="FES6" s="47"/>
      <c r="FET6" s="47"/>
      <c r="FEU6" s="47"/>
      <c r="FEV6" s="47"/>
      <c r="FEW6" s="47"/>
      <c r="FEX6" s="47"/>
      <c r="FEY6" s="47"/>
      <c r="FEZ6" s="47"/>
      <c r="FFA6" s="47"/>
      <c r="FFB6" s="47"/>
      <c r="FFC6" s="47"/>
      <c r="FFD6" s="47"/>
      <c r="FFE6" s="47"/>
      <c r="FFF6" s="47"/>
      <c r="FFG6" s="47"/>
      <c r="FFH6" s="47"/>
      <c r="FFI6" s="47"/>
      <c r="FFJ6" s="47"/>
      <c r="FFK6" s="47"/>
      <c r="FFL6" s="47"/>
      <c r="FFM6" s="47"/>
      <c r="FFN6" s="47"/>
      <c r="FFO6" s="47"/>
      <c r="FFP6" s="47"/>
      <c r="FFQ6" s="47"/>
      <c r="FFR6" s="47"/>
      <c r="FFS6" s="47"/>
      <c r="FFT6" s="47"/>
      <c r="FFU6" s="47"/>
      <c r="FFV6" s="47"/>
      <c r="FFW6" s="47"/>
      <c r="FFX6" s="47"/>
      <c r="FFY6" s="47"/>
      <c r="FFZ6" s="47"/>
      <c r="FGA6" s="47"/>
      <c r="FGB6" s="47"/>
      <c r="FGC6" s="47"/>
      <c r="FGD6" s="47"/>
      <c r="FGE6" s="47"/>
      <c r="FGF6" s="47"/>
      <c r="FGG6" s="47"/>
      <c r="FGH6" s="47"/>
      <c r="FGI6" s="47"/>
      <c r="FGJ6" s="47"/>
      <c r="FGK6" s="47"/>
      <c r="FGL6" s="47"/>
      <c r="FGM6" s="47"/>
      <c r="FGN6" s="47"/>
      <c r="FGO6" s="47"/>
      <c r="FGP6" s="47"/>
      <c r="FGQ6" s="47"/>
      <c r="FGR6" s="47"/>
      <c r="FGS6" s="47"/>
      <c r="FGT6" s="47"/>
      <c r="FGU6" s="47"/>
      <c r="FGV6" s="47"/>
      <c r="FGW6" s="47"/>
      <c r="FGX6" s="47"/>
      <c r="FGY6" s="47"/>
      <c r="FGZ6" s="47"/>
      <c r="FHA6" s="47"/>
      <c r="FHB6" s="47"/>
      <c r="FHC6" s="47"/>
      <c r="FHD6" s="47"/>
      <c r="FHE6" s="47"/>
      <c r="FHF6" s="47"/>
      <c r="FHG6" s="47"/>
      <c r="FHH6" s="47"/>
      <c r="FHI6" s="47"/>
      <c r="FHJ6" s="47"/>
      <c r="FHK6" s="47"/>
      <c r="FHL6" s="47"/>
      <c r="FHM6" s="47"/>
      <c r="FHN6" s="47"/>
      <c r="FHO6" s="47"/>
      <c r="FHP6" s="47"/>
      <c r="FHQ6" s="47"/>
      <c r="FHR6" s="47"/>
      <c r="FHS6" s="47"/>
      <c r="FHT6" s="47"/>
      <c r="FHU6" s="47"/>
      <c r="FHV6" s="47"/>
      <c r="FHW6" s="47"/>
      <c r="FHX6" s="47"/>
      <c r="FHY6" s="47"/>
      <c r="FHZ6" s="47"/>
      <c r="FIA6" s="47"/>
      <c r="FIB6" s="47"/>
      <c r="FIC6" s="47"/>
      <c r="FID6" s="47"/>
      <c r="FIE6" s="47"/>
      <c r="FIF6" s="47"/>
      <c r="FIG6" s="47"/>
      <c r="FIH6" s="47"/>
      <c r="FII6" s="47"/>
      <c r="FIJ6" s="47"/>
      <c r="FIK6" s="47"/>
      <c r="FIL6" s="47"/>
      <c r="FIM6" s="47"/>
      <c r="FIN6" s="47"/>
      <c r="FIO6" s="47"/>
      <c r="FIP6" s="47"/>
      <c r="FIQ6" s="47"/>
      <c r="FIR6" s="47"/>
      <c r="FIS6" s="47"/>
      <c r="FIT6" s="47"/>
      <c r="FIU6" s="47"/>
      <c r="FIV6" s="47"/>
      <c r="FIW6" s="47"/>
      <c r="FIX6" s="47"/>
      <c r="FIY6" s="47"/>
      <c r="FIZ6" s="47"/>
      <c r="FJA6" s="47"/>
      <c r="FJB6" s="47"/>
      <c r="FJC6" s="47"/>
      <c r="FJD6" s="47"/>
      <c r="FJE6" s="47"/>
      <c r="FJF6" s="47"/>
      <c r="FJG6" s="47"/>
      <c r="FJH6" s="47"/>
      <c r="FJI6" s="47"/>
      <c r="FJJ6" s="47"/>
      <c r="FJK6" s="47"/>
      <c r="FJL6" s="47"/>
      <c r="FJM6" s="47"/>
      <c r="FJN6" s="47"/>
      <c r="FJO6" s="47"/>
      <c r="FJP6" s="47"/>
      <c r="FJQ6" s="47"/>
      <c r="FJR6" s="47"/>
      <c r="FJS6" s="47"/>
      <c r="FJT6" s="47"/>
      <c r="FJU6" s="47"/>
      <c r="FJV6" s="47"/>
      <c r="FJW6" s="47"/>
      <c r="FJX6" s="47"/>
      <c r="FJY6" s="47"/>
      <c r="FJZ6" s="47"/>
      <c r="FKA6" s="47"/>
      <c r="FKB6" s="47"/>
      <c r="FKC6" s="47"/>
      <c r="FKD6" s="47"/>
      <c r="FKE6" s="47"/>
      <c r="FKF6" s="47"/>
      <c r="FKG6" s="47"/>
      <c r="FKH6" s="47"/>
      <c r="FKI6" s="47"/>
      <c r="FKJ6" s="47"/>
      <c r="FKK6" s="47"/>
      <c r="FKL6" s="47"/>
      <c r="FKM6" s="47"/>
      <c r="FKN6" s="47"/>
      <c r="FKO6" s="47"/>
      <c r="FKP6" s="47"/>
      <c r="FKQ6" s="47"/>
      <c r="FKR6" s="47"/>
      <c r="FKS6" s="47"/>
      <c r="FKT6" s="47"/>
      <c r="FKU6" s="47"/>
      <c r="FKV6" s="47"/>
      <c r="FKW6" s="47"/>
      <c r="FKX6" s="47"/>
      <c r="FKY6" s="47"/>
      <c r="FKZ6" s="47"/>
      <c r="FLA6" s="47"/>
      <c r="FLB6" s="47"/>
      <c r="FLC6" s="47"/>
      <c r="FLD6" s="47"/>
      <c r="FLE6" s="47"/>
      <c r="FLF6" s="47"/>
      <c r="FLG6" s="47"/>
      <c r="FLH6" s="47"/>
      <c r="FLI6" s="47"/>
      <c r="FLJ6" s="47"/>
      <c r="FLK6" s="47"/>
      <c r="FLL6" s="47"/>
      <c r="FLM6" s="47"/>
      <c r="FLN6" s="47"/>
      <c r="FLO6" s="47"/>
      <c r="FLP6" s="47"/>
      <c r="FLQ6" s="47"/>
      <c r="FLR6" s="47"/>
      <c r="FLS6" s="47"/>
      <c r="FLT6" s="47"/>
      <c r="FLU6" s="47"/>
      <c r="FLV6" s="47"/>
      <c r="FLW6" s="47"/>
      <c r="FLX6" s="47"/>
      <c r="FLY6" s="47"/>
      <c r="FLZ6" s="47"/>
      <c r="FMA6" s="47"/>
      <c r="FMB6" s="47"/>
      <c r="FMC6" s="47"/>
      <c r="FMD6" s="47"/>
      <c r="FME6" s="47"/>
      <c r="FMF6" s="47"/>
      <c r="FMG6" s="47"/>
      <c r="FMH6" s="47"/>
      <c r="FMI6" s="47"/>
      <c r="FMJ6" s="47"/>
      <c r="FMK6" s="47"/>
      <c r="FML6" s="47"/>
      <c r="FMM6" s="47"/>
      <c r="FMN6" s="47"/>
      <c r="FMO6" s="47"/>
      <c r="FMP6" s="47"/>
      <c r="FMQ6" s="47"/>
      <c r="FMR6" s="47"/>
      <c r="FMS6" s="47"/>
      <c r="FMT6" s="47"/>
      <c r="FMU6" s="47"/>
      <c r="FMV6" s="47"/>
      <c r="FMW6" s="47"/>
      <c r="FMX6" s="47"/>
      <c r="FMY6" s="47"/>
      <c r="FMZ6" s="47"/>
      <c r="FNA6" s="47"/>
      <c r="FNB6" s="47"/>
      <c r="FNC6" s="47"/>
      <c r="FND6" s="47"/>
      <c r="FNE6" s="47"/>
      <c r="FNF6" s="47"/>
      <c r="FNG6" s="47"/>
      <c r="FNH6" s="47"/>
      <c r="FNI6" s="47"/>
      <c r="FNJ6" s="47"/>
      <c r="FNK6" s="47"/>
      <c r="FNL6" s="47"/>
      <c r="FNM6" s="47"/>
      <c r="FNN6" s="47"/>
      <c r="FNO6" s="47"/>
      <c r="FNP6" s="47"/>
      <c r="FNQ6" s="47"/>
      <c r="FNR6" s="47"/>
      <c r="FNS6" s="47"/>
      <c r="FNT6" s="47"/>
      <c r="FNU6" s="47"/>
      <c r="FNV6" s="47"/>
      <c r="FNW6" s="47"/>
      <c r="FNX6" s="47"/>
      <c r="FNY6" s="47"/>
      <c r="FNZ6" s="47"/>
      <c r="FOA6" s="47"/>
      <c r="FOB6" s="47"/>
      <c r="FOC6" s="47"/>
      <c r="FOD6" s="47"/>
      <c r="FOE6" s="47"/>
      <c r="FOF6" s="47"/>
      <c r="FOG6" s="47"/>
      <c r="FOH6" s="47"/>
      <c r="FOI6" s="47"/>
      <c r="FOJ6" s="47"/>
      <c r="FOK6" s="47"/>
      <c r="FOL6" s="47"/>
      <c r="FOM6" s="47"/>
      <c r="FON6" s="47"/>
      <c r="FOO6" s="47"/>
      <c r="FOP6" s="47"/>
      <c r="FOQ6" s="47"/>
      <c r="FOR6" s="47"/>
      <c r="FOS6" s="47"/>
      <c r="FOT6" s="47"/>
      <c r="FOU6" s="47"/>
      <c r="FOV6" s="47"/>
      <c r="FOW6" s="47"/>
      <c r="FOX6" s="47"/>
      <c r="FOY6" s="47"/>
      <c r="FOZ6" s="47"/>
      <c r="FPA6" s="47"/>
      <c r="FPB6" s="47"/>
      <c r="FPC6" s="47"/>
      <c r="FPD6" s="47"/>
      <c r="FPE6" s="47"/>
      <c r="FPF6" s="47"/>
      <c r="FPG6" s="47"/>
      <c r="FPH6" s="47"/>
      <c r="FPI6" s="47"/>
      <c r="FPJ6" s="47"/>
      <c r="FPK6" s="47"/>
      <c r="FPL6" s="47"/>
      <c r="FPM6" s="47"/>
      <c r="FPN6" s="47"/>
      <c r="FPO6" s="47"/>
      <c r="FPP6" s="47"/>
      <c r="FPQ6" s="47"/>
      <c r="FPR6" s="47"/>
      <c r="FPS6" s="47"/>
      <c r="FPT6" s="47"/>
      <c r="FPU6" s="47"/>
      <c r="FPV6" s="47"/>
      <c r="FPW6" s="47"/>
      <c r="FPX6" s="47"/>
      <c r="FPY6" s="47"/>
      <c r="FPZ6" s="47"/>
      <c r="FQA6" s="47"/>
      <c r="FQB6" s="47"/>
      <c r="FQC6" s="47"/>
      <c r="FQD6" s="47"/>
      <c r="FQE6" s="47"/>
      <c r="FQF6" s="47"/>
      <c r="FQG6" s="47"/>
      <c r="FQH6" s="47"/>
      <c r="FQI6" s="47"/>
      <c r="FQJ6" s="47"/>
      <c r="FQK6" s="47"/>
      <c r="FQL6" s="47"/>
      <c r="FQM6" s="47"/>
      <c r="FQN6" s="47"/>
      <c r="FQO6" s="47"/>
      <c r="FQP6" s="47"/>
      <c r="FQQ6" s="47"/>
      <c r="FQR6" s="47"/>
      <c r="FQS6" s="47"/>
      <c r="FQT6" s="47"/>
      <c r="FQU6" s="47"/>
      <c r="FQV6" s="47"/>
      <c r="FQW6" s="47"/>
      <c r="FQX6" s="47"/>
      <c r="FQY6" s="47"/>
      <c r="FQZ6" s="47"/>
      <c r="FRA6" s="47"/>
      <c r="FRB6" s="47"/>
      <c r="FRC6" s="47"/>
      <c r="FRD6" s="47"/>
      <c r="FRE6" s="47"/>
      <c r="FRF6" s="47"/>
      <c r="FRG6" s="47"/>
      <c r="FRH6" s="47"/>
      <c r="FRI6" s="47"/>
      <c r="FRJ6" s="47"/>
      <c r="FRK6" s="47"/>
      <c r="FRL6" s="47"/>
      <c r="FRM6" s="47"/>
      <c r="FRN6" s="47"/>
      <c r="FRO6" s="47"/>
      <c r="FRP6" s="47"/>
      <c r="FRQ6" s="47"/>
      <c r="FRR6" s="47"/>
      <c r="FRS6" s="47"/>
      <c r="FRT6" s="47"/>
      <c r="FRU6" s="47"/>
      <c r="FRV6" s="47"/>
      <c r="FRW6" s="47"/>
      <c r="FRX6" s="47"/>
      <c r="FRY6" s="47"/>
      <c r="FRZ6" s="47"/>
      <c r="FSA6" s="47"/>
      <c r="FSB6" s="47"/>
      <c r="FSC6" s="47"/>
      <c r="FSD6" s="47"/>
      <c r="FSE6" s="47"/>
      <c r="FSF6" s="47"/>
      <c r="FSG6" s="47"/>
      <c r="FSH6" s="47"/>
      <c r="FSI6" s="47"/>
      <c r="FSJ6" s="47"/>
      <c r="FSK6" s="47"/>
      <c r="FSL6" s="47"/>
      <c r="FSM6" s="47"/>
      <c r="FSN6" s="47"/>
      <c r="FSO6" s="47"/>
      <c r="FSP6" s="47"/>
      <c r="FSQ6" s="47"/>
      <c r="FSR6" s="47"/>
      <c r="FSS6" s="47"/>
      <c r="FST6" s="47"/>
      <c r="FSU6" s="47"/>
      <c r="FSV6" s="47"/>
      <c r="FSW6" s="47"/>
      <c r="FSX6" s="47"/>
      <c r="FSY6" s="47"/>
      <c r="FSZ6" s="47"/>
      <c r="FTA6" s="47"/>
      <c r="FTB6" s="47"/>
      <c r="FTC6" s="47"/>
      <c r="FTD6" s="47"/>
      <c r="FTE6" s="47"/>
      <c r="FTF6" s="47"/>
      <c r="FTG6" s="47"/>
      <c r="FTH6" s="47"/>
      <c r="FTI6" s="47"/>
      <c r="FTJ6" s="47"/>
      <c r="FTK6" s="47"/>
      <c r="FTL6" s="47"/>
      <c r="FTM6" s="47"/>
      <c r="FTN6" s="47"/>
      <c r="FTO6" s="47"/>
      <c r="FTP6" s="47"/>
      <c r="FTQ6" s="47"/>
      <c r="FTR6" s="47"/>
      <c r="FTS6" s="47"/>
      <c r="FTT6" s="47"/>
      <c r="FTU6" s="47"/>
      <c r="FTV6" s="47"/>
      <c r="FTW6" s="47"/>
      <c r="FTX6" s="47"/>
      <c r="FTY6" s="47"/>
      <c r="FTZ6" s="47"/>
      <c r="FUA6" s="47"/>
      <c r="FUB6" s="47"/>
      <c r="FUC6" s="47"/>
      <c r="FUD6" s="47"/>
      <c r="FUE6" s="47"/>
      <c r="FUF6" s="47"/>
      <c r="FUG6" s="47"/>
      <c r="FUH6" s="47"/>
      <c r="FUI6" s="47"/>
      <c r="FUJ6" s="47"/>
      <c r="FUK6" s="47"/>
      <c r="FUL6" s="47"/>
      <c r="FUM6" s="47"/>
      <c r="FUN6" s="47"/>
      <c r="FUO6" s="47"/>
      <c r="FUP6" s="47"/>
      <c r="FUQ6" s="47"/>
      <c r="FUR6" s="47"/>
      <c r="FUS6" s="47"/>
      <c r="FUT6" s="47"/>
      <c r="FUU6" s="47"/>
      <c r="FUV6" s="47"/>
      <c r="FUW6" s="47"/>
      <c r="FUX6" s="47"/>
      <c r="FUY6" s="47"/>
      <c r="FUZ6" s="47"/>
      <c r="FVA6" s="47"/>
      <c r="FVB6" s="47"/>
      <c r="FVC6" s="47"/>
      <c r="FVD6" s="47"/>
      <c r="FVE6" s="47"/>
      <c r="FVF6" s="47"/>
      <c r="FVG6" s="47"/>
      <c r="FVH6" s="47"/>
      <c r="FVI6" s="47"/>
      <c r="FVJ6" s="47"/>
      <c r="FVK6" s="47"/>
      <c r="FVL6" s="47"/>
      <c r="FVM6" s="47"/>
      <c r="FVN6" s="47"/>
      <c r="FVO6" s="47"/>
      <c r="FVP6" s="47"/>
      <c r="FVQ6" s="47"/>
      <c r="FVR6" s="47"/>
      <c r="FVS6" s="47"/>
      <c r="FVT6" s="47"/>
      <c r="FVU6" s="47"/>
      <c r="FVV6" s="47"/>
      <c r="FVW6" s="47"/>
      <c r="FVX6" s="47"/>
      <c r="FVY6" s="47"/>
      <c r="FVZ6" s="47"/>
      <c r="FWA6" s="47"/>
      <c r="FWB6" s="47"/>
      <c r="FWC6" s="47"/>
      <c r="FWD6" s="47"/>
      <c r="FWE6" s="47"/>
      <c r="FWF6" s="47"/>
      <c r="FWG6" s="47"/>
      <c r="FWH6" s="47"/>
      <c r="FWI6" s="47"/>
      <c r="FWJ6" s="47"/>
      <c r="FWK6" s="47"/>
      <c r="FWL6" s="47"/>
      <c r="FWM6" s="47"/>
      <c r="FWN6" s="47"/>
      <c r="FWO6" s="47"/>
      <c r="FWP6" s="47"/>
      <c r="FWQ6" s="47"/>
      <c r="FWR6" s="47"/>
      <c r="FWS6" s="47"/>
      <c r="FWT6" s="47"/>
      <c r="FWU6" s="47"/>
      <c r="FWV6" s="47"/>
      <c r="FWW6" s="47"/>
      <c r="FWX6" s="47"/>
      <c r="FWY6" s="47"/>
      <c r="FWZ6" s="47"/>
      <c r="FXA6" s="47"/>
      <c r="FXB6" s="47"/>
      <c r="FXC6" s="47"/>
      <c r="FXD6" s="47"/>
      <c r="FXE6" s="47"/>
      <c r="FXF6" s="47"/>
      <c r="FXG6" s="47"/>
      <c r="FXH6" s="47"/>
      <c r="FXI6" s="47"/>
      <c r="FXJ6" s="47"/>
      <c r="FXK6" s="47"/>
      <c r="FXL6" s="47"/>
      <c r="FXM6" s="47"/>
      <c r="FXN6" s="47"/>
      <c r="FXO6" s="47"/>
      <c r="FXP6" s="47"/>
      <c r="FXQ6" s="47"/>
      <c r="FXR6" s="47"/>
      <c r="FXS6" s="47"/>
      <c r="FXT6" s="47"/>
      <c r="FXU6" s="47"/>
      <c r="FXV6" s="47"/>
      <c r="FXW6" s="47"/>
      <c r="FXX6" s="47"/>
      <c r="FXY6" s="47"/>
      <c r="FXZ6" s="47"/>
      <c r="FYA6" s="47"/>
      <c r="FYB6" s="47"/>
      <c r="FYC6" s="47"/>
      <c r="FYD6" s="47"/>
      <c r="FYE6" s="47"/>
      <c r="FYF6" s="47"/>
      <c r="FYG6" s="47"/>
      <c r="FYH6" s="47"/>
      <c r="FYI6" s="47"/>
      <c r="FYJ6" s="47"/>
      <c r="FYK6" s="47"/>
      <c r="FYL6" s="47"/>
      <c r="FYM6" s="47"/>
      <c r="FYN6" s="47"/>
      <c r="FYO6" s="47"/>
      <c r="FYP6" s="47"/>
      <c r="FYQ6" s="47"/>
      <c r="FYR6" s="47"/>
      <c r="FYS6" s="47"/>
      <c r="FYT6" s="47"/>
      <c r="FYU6" s="47"/>
      <c r="FYV6" s="47"/>
      <c r="FYW6" s="47"/>
      <c r="FYX6" s="47"/>
      <c r="FYY6" s="47"/>
      <c r="FYZ6" s="47"/>
      <c r="FZA6" s="47"/>
      <c r="FZB6" s="47"/>
      <c r="FZC6" s="47"/>
      <c r="FZD6" s="47"/>
      <c r="FZE6" s="47"/>
      <c r="FZF6" s="47"/>
      <c r="FZG6" s="47"/>
      <c r="FZH6" s="47"/>
      <c r="FZI6" s="47"/>
      <c r="FZJ6" s="47"/>
      <c r="FZK6" s="47"/>
      <c r="FZL6" s="47"/>
      <c r="FZM6" s="47"/>
      <c r="FZN6" s="47"/>
      <c r="FZO6" s="47"/>
      <c r="FZP6" s="47"/>
      <c r="FZQ6" s="47"/>
      <c r="FZR6" s="47"/>
      <c r="FZS6" s="47"/>
      <c r="FZT6" s="47"/>
      <c r="FZU6" s="47"/>
      <c r="FZV6" s="47"/>
      <c r="FZW6" s="47"/>
      <c r="FZX6" s="47"/>
      <c r="FZY6" s="47"/>
      <c r="FZZ6" s="47"/>
      <c r="GAA6" s="47"/>
      <c r="GAB6" s="47"/>
      <c r="GAC6" s="47"/>
      <c r="GAD6" s="47"/>
      <c r="GAE6" s="47"/>
      <c r="GAF6" s="47"/>
      <c r="GAG6" s="47"/>
      <c r="GAH6" s="47"/>
      <c r="GAI6" s="47"/>
      <c r="GAJ6" s="47"/>
      <c r="GAK6" s="47"/>
      <c r="GAL6" s="47"/>
      <c r="GAM6" s="47"/>
      <c r="GAN6" s="47"/>
      <c r="GAO6" s="47"/>
      <c r="GAP6" s="47"/>
      <c r="GAQ6" s="47"/>
      <c r="GAR6" s="47"/>
      <c r="GAS6" s="47"/>
      <c r="GAT6" s="47"/>
      <c r="GAU6" s="47"/>
      <c r="GAV6" s="47"/>
      <c r="GAW6" s="47"/>
      <c r="GAX6" s="47"/>
      <c r="GAY6" s="47"/>
      <c r="GAZ6" s="47"/>
      <c r="GBA6" s="47"/>
      <c r="GBB6" s="47"/>
      <c r="GBC6" s="47"/>
      <c r="GBD6" s="47"/>
      <c r="GBE6" s="47"/>
      <c r="GBF6" s="47"/>
      <c r="GBG6" s="47"/>
      <c r="GBH6" s="47"/>
      <c r="GBI6" s="47"/>
      <c r="GBJ6" s="47"/>
      <c r="GBK6" s="47"/>
      <c r="GBL6" s="47"/>
      <c r="GBM6" s="47"/>
      <c r="GBN6" s="47"/>
      <c r="GBO6" s="47"/>
      <c r="GBP6" s="47"/>
      <c r="GBQ6" s="47"/>
      <c r="GBR6" s="47"/>
      <c r="GBS6" s="47"/>
      <c r="GBT6" s="47"/>
      <c r="GBU6" s="47"/>
      <c r="GBV6" s="47"/>
      <c r="GBW6" s="47"/>
      <c r="GBX6" s="47"/>
      <c r="GBY6" s="47"/>
      <c r="GBZ6" s="47"/>
      <c r="GCA6" s="47"/>
      <c r="GCB6" s="47"/>
      <c r="GCC6" s="47"/>
      <c r="GCD6" s="47"/>
      <c r="GCE6" s="47"/>
      <c r="GCF6" s="47"/>
      <c r="GCG6" s="47"/>
      <c r="GCH6" s="47"/>
      <c r="GCI6" s="47"/>
      <c r="GCJ6" s="47"/>
      <c r="GCK6" s="47"/>
      <c r="GCL6" s="47"/>
      <c r="GCM6" s="47"/>
      <c r="GCN6" s="47"/>
      <c r="GCO6" s="47"/>
      <c r="GCP6" s="47"/>
      <c r="GCQ6" s="47"/>
      <c r="GCR6" s="47"/>
      <c r="GCS6" s="47"/>
      <c r="GCT6" s="47"/>
      <c r="GCU6" s="47"/>
      <c r="GCV6" s="47"/>
      <c r="GCW6" s="47"/>
      <c r="GCX6" s="47"/>
      <c r="GCY6" s="47"/>
      <c r="GCZ6" s="47"/>
      <c r="GDA6" s="47"/>
      <c r="GDB6" s="47"/>
      <c r="GDC6" s="47"/>
      <c r="GDD6" s="47"/>
      <c r="GDE6" s="47"/>
      <c r="GDF6" s="47"/>
      <c r="GDG6" s="47"/>
      <c r="GDH6" s="47"/>
      <c r="GDI6" s="47"/>
      <c r="GDJ6" s="47"/>
      <c r="GDK6" s="47"/>
      <c r="GDL6" s="47"/>
      <c r="GDM6" s="47"/>
      <c r="GDN6" s="47"/>
      <c r="GDO6" s="47"/>
      <c r="GDP6" s="47"/>
      <c r="GDQ6" s="47"/>
      <c r="GDR6" s="47"/>
      <c r="GDS6" s="47"/>
      <c r="GDT6" s="47"/>
      <c r="GDU6" s="47"/>
      <c r="GDV6" s="47"/>
      <c r="GDW6" s="47"/>
      <c r="GDX6" s="47"/>
      <c r="GDY6" s="47"/>
      <c r="GDZ6" s="47"/>
      <c r="GEA6" s="47"/>
      <c r="GEB6" s="47"/>
      <c r="GEC6" s="47"/>
      <c r="GED6" s="47"/>
      <c r="GEE6" s="47"/>
      <c r="GEF6" s="47"/>
      <c r="GEG6" s="47"/>
      <c r="GEH6" s="47"/>
      <c r="GEI6" s="47"/>
      <c r="GEJ6" s="47"/>
      <c r="GEK6" s="47"/>
      <c r="GEL6" s="47"/>
      <c r="GEM6" s="47"/>
      <c r="GEN6" s="47"/>
      <c r="GEO6" s="47"/>
      <c r="GEP6" s="47"/>
      <c r="GEQ6" s="47"/>
      <c r="GER6" s="47"/>
      <c r="GES6" s="47"/>
      <c r="GET6" s="47"/>
      <c r="GEU6" s="47"/>
      <c r="GEV6" s="47"/>
      <c r="GEW6" s="47"/>
      <c r="GEX6" s="47"/>
      <c r="GEY6" s="47"/>
      <c r="GEZ6" s="47"/>
      <c r="GFA6" s="47"/>
      <c r="GFB6" s="47"/>
      <c r="GFC6" s="47"/>
      <c r="GFD6" s="47"/>
      <c r="GFE6" s="47"/>
      <c r="GFF6" s="47"/>
      <c r="GFG6" s="47"/>
      <c r="GFH6" s="47"/>
      <c r="GFI6" s="47"/>
      <c r="GFJ6" s="47"/>
      <c r="GFK6" s="47"/>
      <c r="GFL6" s="47"/>
      <c r="GFM6" s="47"/>
      <c r="GFN6" s="47"/>
      <c r="GFO6" s="47"/>
      <c r="GFP6" s="47"/>
      <c r="GFQ6" s="47"/>
      <c r="GFR6" s="47"/>
      <c r="GFS6" s="47"/>
      <c r="GFT6" s="47"/>
      <c r="GFU6" s="47"/>
      <c r="GFV6" s="47"/>
      <c r="GFW6" s="47"/>
      <c r="GFX6" s="47"/>
      <c r="GFY6" s="47"/>
      <c r="GFZ6" s="47"/>
      <c r="GGA6" s="47"/>
      <c r="GGB6" s="47"/>
      <c r="GGC6" s="47"/>
      <c r="GGD6" s="47"/>
      <c r="GGE6" s="47"/>
      <c r="GGF6" s="47"/>
      <c r="GGG6" s="47"/>
      <c r="GGH6" s="47"/>
      <c r="GGI6" s="47"/>
      <c r="GGJ6" s="47"/>
      <c r="GGK6" s="47"/>
      <c r="GGL6" s="47"/>
      <c r="GGM6" s="47"/>
      <c r="GGN6" s="47"/>
      <c r="GGO6" s="47"/>
      <c r="GGP6" s="47"/>
      <c r="GGQ6" s="47"/>
      <c r="GGR6" s="47"/>
      <c r="GGS6" s="47"/>
      <c r="GGT6" s="47"/>
      <c r="GGU6" s="47"/>
      <c r="GGV6" s="47"/>
      <c r="GGW6" s="47"/>
      <c r="GGX6" s="47"/>
      <c r="GGY6" s="47"/>
      <c r="GGZ6" s="47"/>
      <c r="GHA6" s="47"/>
      <c r="GHB6" s="47"/>
      <c r="GHC6" s="47"/>
      <c r="GHD6" s="47"/>
      <c r="GHE6" s="47"/>
      <c r="GHF6" s="47"/>
      <c r="GHG6" s="47"/>
      <c r="GHH6" s="47"/>
      <c r="GHI6" s="47"/>
      <c r="GHJ6" s="47"/>
      <c r="GHK6" s="47"/>
      <c r="GHL6" s="47"/>
      <c r="GHM6" s="47"/>
      <c r="GHN6" s="47"/>
      <c r="GHO6" s="47"/>
      <c r="GHP6" s="47"/>
      <c r="GHQ6" s="47"/>
      <c r="GHR6" s="47"/>
      <c r="GHS6" s="47"/>
      <c r="GHT6" s="47"/>
      <c r="GHU6" s="47"/>
      <c r="GHV6" s="47"/>
      <c r="GHW6" s="47"/>
      <c r="GHX6" s="47"/>
      <c r="GHY6" s="47"/>
      <c r="GHZ6" s="47"/>
      <c r="GIA6" s="47"/>
      <c r="GIB6" s="47"/>
      <c r="GIC6" s="47"/>
      <c r="GID6" s="47"/>
      <c r="GIE6" s="47"/>
      <c r="GIF6" s="47"/>
      <c r="GIG6" s="47"/>
      <c r="GIH6" s="47"/>
      <c r="GII6" s="47"/>
      <c r="GIJ6" s="47"/>
      <c r="GIK6" s="47"/>
      <c r="GIL6" s="47"/>
      <c r="GIM6" s="47"/>
      <c r="GIN6" s="47"/>
      <c r="GIO6" s="47"/>
      <c r="GIP6" s="47"/>
      <c r="GIQ6" s="47"/>
      <c r="GIR6" s="47"/>
      <c r="GIS6" s="47"/>
      <c r="GIT6" s="47"/>
      <c r="GIU6" s="47"/>
      <c r="GIV6" s="47"/>
      <c r="GIW6" s="47"/>
      <c r="GIX6" s="47"/>
      <c r="GIY6" s="47"/>
      <c r="GIZ6" s="47"/>
      <c r="GJA6" s="47"/>
      <c r="GJB6" s="47"/>
      <c r="GJC6" s="47"/>
      <c r="GJD6" s="47"/>
      <c r="GJE6" s="47"/>
      <c r="GJF6" s="47"/>
      <c r="GJG6" s="47"/>
      <c r="GJH6" s="47"/>
      <c r="GJI6" s="47"/>
      <c r="GJJ6" s="47"/>
      <c r="GJK6" s="47"/>
      <c r="GJL6" s="47"/>
      <c r="GJM6" s="47"/>
      <c r="GJN6" s="47"/>
      <c r="GJO6" s="47"/>
      <c r="GJP6" s="47"/>
      <c r="GJQ6" s="47"/>
      <c r="GJR6" s="47"/>
      <c r="GJS6" s="47"/>
      <c r="GJT6" s="47"/>
      <c r="GJU6" s="47"/>
      <c r="GJV6" s="47"/>
      <c r="GJW6" s="47"/>
      <c r="GJX6" s="47"/>
      <c r="GJY6" s="47"/>
      <c r="GJZ6" s="47"/>
      <c r="GKA6" s="47"/>
      <c r="GKB6" s="47"/>
      <c r="GKC6" s="47"/>
      <c r="GKD6" s="47"/>
      <c r="GKE6" s="47"/>
      <c r="GKF6" s="47"/>
      <c r="GKG6" s="47"/>
      <c r="GKH6" s="47"/>
      <c r="GKI6" s="47"/>
      <c r="GKJ6" s="47"/>
      <c r="GKK6" s="47"/>
      <c r="GKL6" s="47"/>
      <c r="GKM6" s="47"/>
      <c r="GKN6" s="47"/>
      <c r="GKO6" s="47"/>
      <c r="GKP6" s="47"/>
      <c r="GKQ6" s="47"/>
      <c r="GKR6" s="47"/>
      <c r="GKS6" s="47"/>
      <c r="GKT6" s="47"/>
      <c r="GKU6" s="47"/>
      <c r="GKV6" s="47"/>
      <c r="GKW6" s="47"/>
      <c r="GKX6" s="47"/>
      <c r="GKY6" s="47"/>
      <c r="GKZ6" s="47"/>
      <c r="GLA6" s="47"/>
      <c r="GLB6" s="47"/>
      <c r="GLC6" s="47"/>
      <c r="GLD6" s="47"/>
      <c r="GLE6" s="47"/>
      <c r="GLF6" s="47"/>
      <c r="GLG6" s="47"/>
      <c r="GLH6" s="47"/>
      <c r="GLI6" s="47"/>
      <c r="GLJ6" s="47"/>
      <c r="GLK6" s="47"/>
      <c r="GLL6" s="47"/>
      <c r="GLM6" s="47"/>
      <c r="GLN6" s="47"/>
      <c r="GLO6" s="47"/>
      <c r="GLP6" s="47"/>
      <c r="GLQ6" s="47"/>
      <c r="GLR6" s="47"/>
      <c r="GLS6" s="47"/>
      <c r="GLT6" s="47"/>
      <c r="GLU6" s="47"/>
      <c r="GLV6" s="47"/>
      <c r="GLW6" s="47"/>
      <c r="GLX6" s="47"/>
      <c r="GLY6" s="47"/>
      <c r="GLZ6" s="47"/>
      <c r="GMA6" s="47"/>
      <c r="GMB6" s="47"/>
      <c r="GMC6" s="47"/>
      <c r="GMD6" s="47"/>
      <c r="GME6" s="47"/>
      <c r="GMF6" s="47"/>
      <c r="GMG6" s="47"/>
      <c r="GMH6" s="47"/>
      <c r="GMI6" s="47"/>
      <c r="GMJ6" s="47"/>
      <c r="GMK6" s="47"/>
      <c r="GML6" s="47"/>
      <c r="GMM6" s="47"/>
      <c r="GMN6" s="47"/>
      <c r="GMO6" s="47"/>
      <c r="GMP6" s="47"/>
      <c r="GMQ6" s="47"/>
      <c r="GMR6" s="47"/>
      <c r="GMS6" s="47"/>
      <c r="GMT6" s="47"/>
      <c r="GMU6" s="47"/>
      <c r="GMV6" s="47"/>
      <c r="GMW6" s="47"/>
      <c r="GMX6" s="47"/>
      <c r="GMY6" s="47"/>
      <c r="GMZ6" s="47"/>
      <c r="GNA6" s="47"/>
      <c r="GNB6" s="47"/>
      <c r="GNC6" s="47"/>
      <c r="GND6" s="47"/>
      <c r="GNE6" s="47"/>
      <c r="GNF6" s="47"/>
      <c r="GNG6" s="47"/>
      <c r="GNH6" s="47"/>
      <c r="GNI6" s="47"/>
      <c r="GNJ6" s="47"/>
      <c r="GNK6" s="47"/>
      <c r="GNL6" s="47"/>
      <c r="GNM6" s="47"/>
      <c r="GNN6" s="47"/>
      <c r="GNO6" s="47"/>
      <c r="GNP6" s="47"/>
      <c r="GNQ6" s="47"/>
      <c r="GNR6" s="47"/>
      <c r="GNS6" s="47"/>
      <c r="GNT6" s="47"/>
      <c r="GNU6" s="47"/>
      <c r="GNV6" s="47"/>
      <c r="GNW6" s="47"/>
      <c r="GNX6" s="47"/>
      <c r="GNY6" s="47"/>
      <c r="GNZ6" s="47"/>
      <c r="GOA6" s="47"/>
      <c r="GOB6" s="47"/>
      <c r="GOC6" s="47"/>
      <c r="GOD6" s="47"/>
      <c r="GOE6" s="47"/>
      <c r="GOF6" s="47"/>
      <c r="GOG6" s="47"/>
      <c r="GOH6" s="47"/>
      <c r="GOI6" s="47"/>
      <c r="GOJ6" s="47"/>
      <c r="GOK6" s="47"/>
      <c r="GOL6" s="47"/>
      <c r="GOM6" s="47"/>
      <c r="GON6" s="47"/>
      <c r="GOO6" s="47"/>
      <c r="GOP6" s="47"/>
      <c r="GOQ6" s="47"/>
      <c r="GOR6" s="47"/>
      <c r="GOS6" s="47"/>
      <c r="GOT6" s="47"/>
      <c r="GOU6" s="47"/>
      <c r="GOV6" s="47"/>
      <c r="GOW6" s="47"/>
      <c r="GOX6" s="47"/>
      <c r="GOY6" s="47"/>
      <c r="GOZ6" s="47"/>
      <c r="GPA6" s="47"/>
      <c r="GPB6" s="47"/>
      <c r="GPC6" s="47"/>
      <c r="GPD6" s="47"/>
      <c r="GPE6" s="47"/>
      <c r="GPF6" s="47"/>
      <c r="GPG6" s="47"/>
      <c r="GPH6" s="47"/>
      <c r="GPI6" s="47"/>
      <c r="GPJ6" s="47"/>
      <c r="GPK6" s="47"/>
      <c r="GPL6" s="47"/>
      <c r="GPM6" s="47"/>
      <c r="GPN6" s="47"/>
      <c r="GPO6" s="47"/>
      <c r="GPP6" s="47"/>
      <c r="GPQ6" s="47"/>
      <c r="GPR6" s="47"/>
      <c r="GPS6" s="47"/>
      <c r="GPT6" s="47"/>
      <c r="GPU6" s="47"/>
      <c r="GPV6" s="47"/>
      <c r="GPW6" s="47"/>
      <c r="GPX6" s="47"/>
      <c r="GPY6" s="47"/>
      <c r="GPZ6" s="47"/>
      <c r="GQA6" s="47"/>
      <c r="GQB6" s="47"/>
      <c r="GQC6" s="47"/>
      <c r="GQD6" s="47"/>
      <c r="GQE6" s="47"/>
      <c r="GQF6" s="47"/>
      <c r="GQG6" s="47"/>
      <c r="GQH6" s="47"/>
      <c r="GQI6" s="47"/>
      <c r="GQJ6" s="47"/>
      <c r="GQK6" s="47"/>
      <c r="GQL6" s="47"/>
      <c r="GQM6" s="47"/>
      <c r="GQN6" s="47"/>
      <c r="GQO6" s="47"/>
      <c r="GQP6" s="47"/>
      <c r="GQQ6" s="47"/>
      <c r="GQR6" s="47"/>
      <c r="GQS6" s="47"/>
      <c r="GQT6" s="47"/>
      <c r="GQU6" s="47"/>
      <c r="GQV6" s="47"/>
      <c r="GQW6" s="47"/>
      <c r="GQX6" s="47"/>
      <c r="GQY6" s="47"/>
      <c r="GQZ6" s="47"/>
      <c r="GRA6" s="47"/>
      <c r="GRB6" s="47"/>
      <c r="GRC6" s="47"/>
      <c r="GRD6" s="47"/>
      <c r="GRE6" s="47"/>
      <c r="GRF6" s="47"/>
      <c r="GRG6" s="47"/>
      <c r="GRH6" s="47"/>
      <c r="GRI6" s="47"/>
      <c r="GRJ6" s="47"/>
      <c r="GRK6" s="47"/>
      <c r="GRL6" s="47"/>
      <c r="GRM6" s="47"/>
      <c r="GRN6" s="47"/>
      <c r="GRO6" s="47"/>
      <c r="GRP6" s="47"/>
      <c r="GRQ6" s="47"/>
      <c r="GRR6" s="47"/>
      <c r="GRS6" s="47"/>
      <c r="GRT6" s="47"/>
      <c r="GRU6" s="47"/>
      <c r="GRV6" s="47"/>
      <c r="GRW6" s="47"/>
      <c r="GRX6" s="47"/>
      <c r="GRY6" s="47"/>
      <c r="GRZ6" s="47"/>
      <c r="GSA6" s="47"/>
      <c r="GSB6" s="47"/>
      <c r="GSC6" s="47"/>
      <c r="GSD6" s="47"/>
      <c r="GSE6" s="47"/>
      <c r="GSF6" s="47"/>
      <c r="GSG6" s="47"/>
      <c r="GSH6" s="47"/>
      <c r="GSI6" s="47"/>
      <c r="GSJ6" s="47"/>
      <c r="GSK6" s="47"/>
      <c r="GSL6" s="47"/>
      <c r="GSM6" s="47"/>
      <c r="GSN6" s="47"/>
      <c r="GSO6" s="47"/>
      <c r="GSP6" s="47"/>
      <c r="GSQ6" s="47"/>
      <c r="GSR6" s="47"/>
      <c r="GSS6" s="47"/>
      <c r="GST6" s="47"/>
      <c r="GSU6" s="47"/>
      <c r="GSV6" s="47"/>
      <c r="GSW6" s="47"/>
      <c r="GSX6" s="47"/>
      <c r="GSY6" s="47"/>
      <c r="GSZ6" s="47"/>
      <c r="GTA6" s="47"/>
      <c r="GTB6" s="47"/>
      <c r="GTC6" s="47"/>
      <c r="GTD6" s="47"/>
      <c r="GTE6" s="47"/>
      <c r="GTF6" s="47"/>
      <c r="GTG6" s="47"/>
      <c r="GTH6" s="47"/>
      <c r="GTI6" s="47"/>
      <c r="GTJ6" s="47"/>
      <c r="GTK6" s="47"/>
      <c r="GTL6" s="47"/>
      <c r="GTM6" s="47"/>
      <c r="GTN6" s="47"/>
      <c r="GTO6" s="47"/>
      <c r="GTP6" s="47"/>
      <c r="GTQ6" s="47"/>
      <c r="GTR6" s="47"/>
      <c r="GTS6" s="47"/>
      <c r="GTT6" s="47"/>
      <c r="GTU6" s="47"/>
      <c r="GTV6" s="47"/>
      <c r="GTW6" s="47"/>
      <c r="GTX6" s="47"/>
      <c r="GTY6" s="47"/>
      <c r="GTZ6" s="47"/>
      <c r="GUA6" s="47"/>
      <c r="GUB6" s="47"/>
      <c r="GUC6" s="47"/>
      <c r="GUD6" s="47"/>
      <c r="GUE6" s="47"/>
      <c r="GUF6" s="47"/>
      <c r="GUG6" s="47"/>
      <c r="GUH6" s="47"/>
      <c r="GUI6" s="47"/>
      <c r="GUJ6" s="47"/>
      <c r="GUK6" s="47"/>
      <c r="GUL6" s="47"/>
      <c r="GUM6" s="47"/>
      <c r="GUN6" s="47"/>
      <c r="GUO6" s="47"/>
      <c r="GUP6" s="47"/>
      <c r="GUQ6" s="47"/>
      <c r="GUR6" s="47"/>
      <c r="GUS6" s="47"/>
      <c r="GUT6" s="47"/>
      <c r="GUU6" s="47"/>
      <c r="GUV6" s="47"/>
      <c r="GUW6" s="47"/>
      <c r="GUX6" s="47"/>
      <c r="GUY6" s="47"/>
      <c r="GUZ6" s="47"/>
      <c r="GVA6" s="47"/>
      <c r="GVB6" s="47"/>
      <c r="GVC6" s="47"/>
      <c r="GVD6" s="47"/>
      <c r="GVE6" s="47"/>
      <c r="GVF6" s="47"/>
      <c r="GVG6" s="47"/>
      <c r="GVH6" s="47"/>
      <c r="GVI6" s="47"/>
      <c r="GVJ6" s="47"/>
      <c r="GVK6" s="47"/>
      <c r="GVL6" s="47"/>
      <c r="GVM6" s="47"/>
      <c r="GVN6" s="47"/>
      <c r="GVO6" s="47"/>
      <c r="GVP6" s="47"/>
      <c r="GVQ6" s="47"/>
      <c r="GVR6" s="47"/>
      <c r="GVS6" s="47"/>
      <c r="GVT6" s="47"/>
      <c r="GVU6" s="47"/>
      <c r="GVV6" s="47"/>
      <c r="GVW6" s="47"/>
      <c r="GVX6" s="47"/>
      <c r="GVY6" s="47"/>
      <c r="GVZ6" s="47"/>
      <c r="GWA6" s="47"/>
      <c r="GWB6" s="47"/>
      <c r="GWC6" s="47"/>
      <c r="GWD6" s="47"/>
      <c r="GWE6" s="47"/>
      <c r="GWF6" s="47"/>
      <c r="GWG6" s="47"/>
      <c r="GWH6" s="47"/>
      <c r="GWI6" s="47"/>
      <c r="GWJ6" s="47"/>
      <c r="GWK6" s="47"/>
      <c r="GWL6" s="47"/>
      <c r="GWM6" s="47"/>
      <c r="GWN6" s="47"/>
      <c r="GWO6" s="47"/>
      <c r="GWP6" s="47"/>
      <c r="GWQ6" s="47"/>
      <c r="GWR6" s="47"/>
      <c r="GWS6" s="47"/>
      <c r="GWT6" s="47"/>
      <c r="GWU6" s="47"/>
      <c r="GWV6" s="47"/>
      <c r="GWW6" s="47"/>
      <c r="GWX6" s="47"/>
      <c r="GWY6" s="47"/>
      <c r="GWZ6" s="47"/>
      <c r="GXA6" s="47"/>
      <c r="GXB6" s="47"/>
      <c r="GXC6" s="47"/>
      <c r="GXD6" s="47"/>
      <c r="GXE6" s="47"/>
      <c r="GXF6" s="47"/>
      <c r="GXG6" s="47"/>
      <c r="GXH6" s="47"/>
      <c r="GXI6" s="47"/>
      <c r="GXJ6" s="47"/>
      <c r="GXK6" s="47"/>
      <c r="GXL6" s="47"/>
      <c r="GXM6" s="47"/>
      <c r="GXN6" s="47"/>
      <c r="GXO6" s="47"/>
      <c r="GXP6" s="47"/>
      <c r="GXQ6" s="47"/>
      <c r="GXR6" s="47"/>
      <c r="GXS6" s="47"/>
      <c r="GXT6" s="47"/>
      <c r="GXU6" s="47"/>
      <c r="GXV6" s="47"/>
      <c r="GXW6" s="47"/>
      <c r="GXX6" s="47"/>
      <c r="GXY6" s="47"/>
      <c r="GXZ6" s="47"/>
      <c r="GYA6" s="47"/>
      <c r="GYB6" s="47"/>
      <c r="GYC6" s="47"/>
      <c r="GYD6" s="47"/>
      <c r="GYE6" s="47"/>
      <c r="GYF6" s="47"/>
      <c r="GYG6" s="47"/>
      <c r="GYH6" s="47"/>
      <c r="GYI6" s="47"/>
      <c r="GYJ6" s="47"/>
      <c r="GYK6" s="47"/>
      <c r="GYL6" s="47"/>
      <c r="GYM6" s="47"/>
      <c r="GYN6" s="47"/>
      <c r="GYO6" s="47"/>
      <c r="GYP6" s="47"/>
      <c r="GYQ6" s="47"/>
      <c r="GYR6" s="47"/>
      <c r="GYS6" s="47"/>
      <c r="GYT6" s="47"/>
      <c r="GYU6" s="47"/>
      <c r="GYV6" s="47"/>
      <c r="GYW6" s="47"/>
      <c r="GYX6" s="47"/>
      <c r="GYY6" s="47"/>
      <c r="GYZ6" s="47"/>
      <c r="GZA6" s="47"/>
      <c r="GZB6" s="47"/>
      <c r="GZC6" s="47"/>
      <c r="GZD6" s="47"/>
      <c r="GZE6" s="47"/>
      <c r="GZF6" s="47"/>
      <c r="GZG6" s="47"/>
      <c r="GZH6" s="47"/>
      <c r="GZI6" s="47"/>
      <c r="GZJ6" s="47"/>
      <c r="GZK6" s="47"/>
      <c r="GZL6" s="47"/>
      <c r="GZM6" s="47"/>
      <c r="GZN6" s="47"/>
      <c r="GZO6" s="47"/>
      <c r="GZP6" s="47"/>
      <c r="GZQ6" s="47"/>
      <c r="GZR6" s="47"/>
      <c r="GZS6" s="47"/>
      <c r="GZT6" s="47"/>
      <c r="GZU6" s="47"/>
      <c r="GZV6" s="47"/>
      <c r="GZW6" s="47"/>
      <c r="GZX6" s="47"/>
      <c r="GZY6" s="47"/>
      <c r="GZZ6" s="47"/>
      <c r="HAA6" s="47"/>
      <c r="HAB6" s="47"/>
      <c r="HAC6" s="47"/>
      <c r="HAD6" s="47"/>
      <c r="HAE6" s="47"/>
      <c r="HAF6" s="47"/>
      <c r="HAG6" s="47"/>
      <c r="HAH6" s="47"/>
      <c r="HAI6" s="47"/>
      <c r="HAJ6" s="47"/>
      <c r="HAK6" s="47"/>
      <c r="HAL6" s="47"/>
      <c r="HAM6" s="47"/>
      <c r="HAN6" s="47"/>
      <c r="HAO6" s="47"/>
      <c r="HAP6" s="47"/>
      <c r="HAQ6" s="47"/>
      <c r="HAR6" s="47"/>
      <c r="HAS6" s="47"/>
      <c r="HAT6" s="47"/>
      <c r="HAU6" s="47"/>
      <c r="HAV6" s="47"/>
      <c r="HAW6" s="47"/>
      <c r="HAX6" s="47"/>
      <c r="HAY6" s="47"/>
      <c r="HAZ6" s="47"/>
      <c r="HBA6" s="47"/>
      <c r="HBB6" s="47"/>
      <c r="HBC6" s="47"/>
      <c r="HBD6" s="47"/>
      <c r="HBE6" s="47"/>
      <c r="HBF6" s="47"/>
      <c r="HBG6" s="47"/>
      <c r="HBH6" s="47"/>
      <c r="HBI6" s="47"/>
      <c r="HBJ6" s="47"/>
      <c r="HBK6" s="47"/>
      <c r="HBL6" s="47"/>
      <c r="HBM6" s="47"/>
      <c r="HBN6" s="47"/>
      <c r="HBO6" s="47"/>
      <c r="HBP6" s="47"/>
      <c r="HBQ6" s="47"/>
      <c r="HBR6" s="47"/>
      <c r="HBS6" s="47"/>
      <c r="HBT6" s="47"/>
      <c r="HBU6" s="47"/>
      <c r="HBV6" s="47"/>
      <c r="HBW6" s="47"/>
      <c r="HBX6" s="47"/>
      <c r="HBY6" s="47"/>
      <c r="HBZ6" s="47"/>
      <c r="HCA6" s="47"/>
      <c r="HCB6" s="47"/>
      <c r="HCC6" s="47"/>
      <c r="HCD6" s="47"/>
      <c r="HCE6" s="47"/>
      <c r="HCF6" s="47"/>
      <c r="HCG6" s="47"/>
      <c r="HCH6" s="47"/>
      <c r="HCI6" s="47"/>
      <c r="HCJ6" s="47"/>
      <c r="HCK6" s="47"/>
      <c r="HCL6" s="47"/>
      <c r="HCM6" s="47"/>
      <c r="HCN6" s="47"/>
      <c r="HCO6" s="47"/>
      <c r="HCP6" s="47"/>
      <c r="HCQ6" s="47"/>
      <c r="HCR6" s="47"/>
      <c r="HCS6" s="47"/>
      <c r="HCT6" s="47"/>
      <c r="HCU6" s="47"/>
      <c r="HCV6" s="47"/>
      <c r="HCW6" s="47"/>
      <c r="HCX6" s="47"/>
      <c r="HCY6" s="47"/>
      <c r="HCZ6" s="47"/>
      <c r="HDA6" s="47"/>
      <c r="HDB6" s="47"/>
      <c r="HDC6" s="47"/>
      <c r="HDD6" s="47"/>
      <c r="HDE6" s="47"/>
      <c r="HDF6" s="47"/>
      <c r="HDG6" s="47"/>
      <c r="HDH6" s="47"/>
      <c r="HDI6" s="47"/>
      <c r="HDJ6" s="47"/>
      <c r="HDK6" s="47"/>
      <c r="HDL6" s="47"/>
      <c r="HDM6" s="47"/>
      <c r="HDN6" s="47"/>
      <c r="HDO6" s="47"/>
      <c r="HDP6" s="47"/>
      <c r="HDQ6" s="47"/>
      <c r="HDR6" s="47"/>
      <c r="HDS6" s="47"/>
      <c r="HDT6" s="47"/>
      <c r="HDU6" s="47"/>
      <c r="HDV6" s="47"/>
      <c r="HDW6" s="47"/>
      <c r="HDX6" s="47"/>
      <c r="HDY6" s="47"/>
      <c r="HDZ6" s="47"/>
      <c r="HEA6" s="47"/>
      <c r="HEB6" s="47"/>
      <c r="HEC6" s="47"/>
      <c r="HED6" s="47"/>
      <c r="HEE6" s="47"/>
      <c r="HEF6" s="47"/>
      <c r="HEG6" s="47"/>
      <c r="HEH6" s="47"/>
      <c r="HEI6" s="47"/>
      <c r="HEJ6" s="47"/>
      <c r="HEK6" s="47"/>
      <c r="HEL6" s="47"/>
      <c r="HEM6" s="47"/>
      <c r="HEN6" s="47"/>
      <c r="HEO6" s="47"/>
      <c r="HEP6" s="47"/>
      <c r="HEQ6" s="47"/>
      <c r="HER6" s="47"/>
      <c r="HES6" s="47"/>
      <c r="HET6" s="47"/>
      <c r="HEU6" s="47"/>
      <c r="HEV6" s="47"/>
      <c r="HEW6" s="47"/>
      <c r="HEX6" s="47"/>
      <c r="HEY6" s="47"/>
      <c r="HEZ6" s="47"/>
      <c r="HFA6" s="47"/>
      <c r="HFB6" s="47"/>
      <c r="HFC6" s="47"/>
      <c r="HFD6" s="47"/>
      <c r="HFE6" s="47"/>
      <c r="HFF6" s="47"/>
      <c r="HFG6" s="47"/>
      <c r="HFH6" s="47"/>
      <c r="HFI6" s="47"/>
      <c r="HFJ6" s="47"/>
      <c r="HFK6" s="47"/>
      <c r="HFL6" s="47"/>
      <c r="HFM6" s="47"/>
      <c r="HFN6" s="47"/>
      <c r="HFO6" s="47"/>
      <c r="HFP6" s="47"/>
      <c r="HFQ6" s="47"/>
      <c r="HFR6" s="47"/>
      <c r="HFS6" s="47"/>
      <c r="HFT6" s="47"/>
      <c r="HFU6" s="47"/>
      <c r="HFV6" s="47"/>
      <c r="HFW6" s="47"/>
      <c r="HFX6" s="47"/>
      <c r="HFY6" s="47"/>
      <c r="HFZ6" s="47"/>
      <c r="HGA6" s="47"/>
      <c r="HGB6" s="47"/>
      <c r="HGC6" s="47"/>
      <c r="HGD6" s="47"/>
      <c r="HGE6" s="47"/>
      <c r="HGF6" s="47"/>
      <c r="HGG6" s="47"/>
      <c r="HGH6" s="47"/>
      <c r="HGI6" s="47"/>
      <c r="HGJ6" s="47"/>
      <c r="HGK6" s="47"/>
      <c r="HGL6" s="47"/>
      <c r="HGM6" s="47"/>
      <c r="HGN6" s="47"/>
      <c r="HGO6" s="47"/>
      <c r="HGP6" s="47"/>
      <c r="HGQ6" s="47"/>
      <c r="HGR6" s="47"/>
      <c r="HGS6" s="47"/>
      <c r="HGT6" s="47"/>
      <c r="HGU6" s="47"/>
      <c r="HGV6" s="47"/>
      <c r="HGW6" s="47"/>
      <c r="HGX6" s="47"/>
      <c r="HGY6" s="47"/>
      <c r="HGZ6" s="47"/>
      <c r="HHA6" s="47"/>
      <c r="HHB6" s="47"/>
      <c r="HHC6" s="47"/>
      <c r="HHD6" s="47"/>
      <c r="HHE6" s="47"/>
      <c r="HHF6" s="47"/>
      <c r="HHG6" s="47"/>
      <c r="HHH6" s="47"/>
      <c r="HHI6" s="47"/>
      <c r="HHJ6" s="47"/>
      <c r="HHK6" s="47"/>
      <c r="HHL6" s="47"/>
      <c r="HHM6" s="47"/>
      <c r="HHN6" s="47"/>
      <c r="HHO6" s="47"/>
      <c r="HHP6" s="47"/>
      <c r="HHQ6" s="47"/>
      <c r="HHR6" s="47"/>
      <c r="HHS6" s="47"/>
      <c r="HHT6" s="47"/>
      <c r="HHU6" s="47"/>
      <c r="HHV6" s="47"/>
      <c r="HHW6" s="47"/>
      <c r="HHX6" s="47"/>
      <c r="HHY6" s="47"/>
      <c r="HHZ6" s="47"/>
      <c r="HIA6" s="47"/>
      <c r="HIB6" s="47"/>
      <c r="HIC6" s="47"/>
      <c r="HID6" s="47"/>
      <c r="HIE6" s="47"/>
      <c r="HIF6" s="47"/>
      <c r="HIG6" s="47"/>
      <c r="HIH6" s="47"/>
      <c r="HII6" s="47"/>
      <c r="HIJ6" s="47"/>
      <c r="HIK6" s="47"/>
      <c r="HIL6" s="47"/>
      <c r="HIM6" s="47"/>
      <c r="HIN6" s="47"/>
      <c r="HIO6" s="47"/>
      <c r="HIP6" s="47"/>
      <c r="HIQ6" s="47"/>
      <c r="HIR6" s="47"/>
      <c r="HIS6" s="47"/>
      <c r="HIT6" s="47"/>
      <c r="HIU6" s="47"/>
      <c r="HIV6" s="47"/>
      <c r="HIW6" s="47"/>
      <c r="HIX6" s="47"/>
      <c r="HIY6" s="47"/>
      <c r="HIZ6" s="47"/>
      <c r="HJA6" s="47"/>
      <c r="HJB6" s="47"/>
      <c r="HJC6" s="47"/>
      <c r="HJD6" s="47"/>
      <c r="HJE6" s="47"/>
      <c r="HJF6" s="47"/>
      <c r="HJG6" s="47"/>
      <c r="HJH6" s="47"/>
      <c r="HJI6" s="47"/>
      <c r="HJJ6" s="47"/>
      <c r="HJK6" s="47"/>
      <c r="HJL6" s="47"/>
      <c r="HJM6" s="47"/>
      <c r="HJN6" s="47"/>
      <c r="HJO6" s="47"/>
      <c r="HJP6" s="47"/>
      <c r="HJQ6" s="47"/>
      <c r="HJR6" s="47"/>
      <c r="HJS6" s="47"/>
      <c r="HJT6" s="47"/>
      <c r="HJU6" s="47"/>
      <c r="HJV6" s="47"/>
      <c r="HJW6" s="47"/>
      <c r="HJX6" s="47"/>
      <c r="HJY6" s="47"/>
      <c r="HJZ6" s="47"/>
      <c r="HKA6" s="47"/>
      <c r="HKB6" s="47"/>
      <c r="HKC6" s="47"/>
      <c r="HKD6" s="47"/>
      <c r="HKE6" s="47"/>
      <c r="HKF6" s="47"/>
      <c r="HKG6" s="47"/>
      <c r="HKH6" s="47"/>
      <c r="HKI6" s="47"/>
      <c r="HKJ6" s="47"/>
      <c r="HKK6" s="47"/>
      <c r="HKL6" s="47"/>
      <c r="HKM6" s="47"/>
      <c r="HKN6" s="47"/>
      <c r="HKO6" s="47"/>
      <c r="HKP6" s="47"/>
      <c r="HKQ6" s="47"/>
      <c r="HKR6" s="47"/>
      <c r="HKS6" s="47"/>
      <c r="HKT6" s="47"/>
      <c r="HKU6" s="47"/>
      <c r="HKV6" s="47"/>
      <c r="HKW6" s="47"/>
      <c r="HKX6" s="47"/>
      <c r="HKY6" s="47"/>
      <c r="HKZ6" s="47"/>
      <c r="HLA6" s="47"/>
      <c r="HLB6" s="47"/>
      <c r="HLC6" s="47"/>
      <c r="HLD6" s="47"/>
      <c r="HLE6" s="47"/>
      <c r="HLF6" s="47"/>
      <c r="HLG6" s="47"/>
      <c r="HLH6" s="47"/>
      <c r="HLI6" s="47"/>
      <c r="HLJ6" s="47"/>
      <c r="HLK6" s="47"/>
      <c r="HLL6" s="47"/>
      <c r="HLM6" s="47"/>
      <c r="HLN6" s="47"/>
      <c r="HLO6" s="47"/>
      <c r="HLP6" s="47"/>
      <c r="HLQ6" s="47"/>
      <c r="HLR6" s="47"/>
      <c r="HLS6" s="47"/>
      <c r="HLT6" s="47"/>
      <c r="HLU6" s="47"/>
      <c r="HLV6" s="47"/>
      <c r="HLW6" s="47"/>
      <c r="HLX6" s="47"/>
      <c r="HLY6" s="47"/>
      <c r="HLZ6" s="47"/>
      <c r="HMA6" s="47"/>
      <c r="HMB6" s="47"/>
      <c r="HMC6" s="47"/>
      <c r="HMD6" s="47"/>
      <c r="HME6" s="47"/>
      <c r="HMF6" s="47"/>
      <c r="HMG6" s="47"/>
      <c r="HMH6" s="47"/>
      <c r="HMI6" s="47"/>
      <c r="HMJ6" s="47"/>
      <c r="HMK6" s="47"/>
      <c r="HML6" s="47"/>
      <c r="HMM6" s="47"/>
      <c r="HMN6" s="47"/>
      <c r="HMO6" s="47"/>
      <c r="HMP6" s="47"/>
      <c r="HMQ6" s="47"/>
      <c r="HMR6" s="47"/>
      <c r="HMS6" s="47"/>
      <c r="HMT6" s="47"/>
      <c r="HMU6" s="47"/>
      <c r="HMV6" s="47"/>
      <c r="HMW6" s="47"/>
      <c r="HMX6" s="47"/>
      <c r="HMY6" s="47"/>
      <c r="HMZ6" s="47"/>
      <c r="HNA6" s="47"/>
      <c r="HNB6" s="47"/>
      <c r="HNC6" s="47"/>
      <c r="HND6" s="47"/>
      <c r="HNE6" s="47"/>
      <c r="HNF6" s="47"/>
      <c r="HNG6" s="47"/>
      <c r="HNH6" s="47"/>
      <c r="HNI6" s="47"/>
      <c r="HNJ6" s="47"/>
      <c r="HNK6" s="47"/>
      <c r="HNL6" s="47"/>
      <c r="HNM6" s="47"/>
      <c r="HNN6" s="47"/>
      <c r="HNO6" s="47"/>
      <c r="HNP6" s="47"/>
      <c r="HNQ6" s="47"/>
      <c r="HNR6" s="47"/>
      <c r="HNS6" s="47"/>
      <c r="HNT6" s="47"/>
      <c r="HNU6" s="47"/>
      <c r="HNV6" s="47"/>
      <c r="HNW6" s="47"/>
      <c r="HNX6" s="47"/>
      <c r="HNY6" s="47"/>
      <c r="HNZ6" s="47"/>
      <c r="HOA6" s="47"/>
      <c r="HOB6" s="47"/>
      <c r="HOC6" s="47"/>
      <c r="HOD6" s="47"/>
      <c r="HOE6" s="47"/>
      <c r="HOF6" s="47"/>
      <c r="HOG6" s="47"/>
      <c r="HOH6" s="47"/>
      <c r="HOI6" s="47"/>
      <c r="HOJ6" s="47"/>
      <c r="HOK6" s="47"/>
      <c r="HOL6" s="47"/>
      <c r="HOM6" s="47"/>
      <c r="HON6" s="47"/>
      <c r="HOO6" s="47"/>
      <c r="HOP6" s="47"/>
      <c r="HOQ6" s="47"/>
      <c r="HOR6" s="47"/>
      <c r="HOS6" s="47"/>
      <c r="HOT6" s="47"/>
      <c r="HOU6" s="47"/>
      <c r="HOV6" s="47"/>
      <c r="HOW6" s="47"/>
      <c r="HOX6" s="47"/>
      <c r="HOY6" s="47"/>
      <c r="HOZ6" s="47"/>
      <c r="HPA6" s="47"/>
      <c r="HPB6" s="47"/>
      <c r="HPC6" s="47"/>
      <c r="HPD6" s="47"/>
      <c r="HPE6" s="47"/>
      <c r="HPF6" s="47"/>
      <c r="HPG6" s="47"/>
      <c r="HPH6" s="47"/>
      <c r="HPI6" s="47"/>
      <c r="HPJ6" s="47"/>
      <c r="HPK6" s="47"/>
      <c r="HPL6" s="47"/>
      <c r="HPM6" s="47"/>
      <c r="HPN6" s="47"/>
      <c r="HPO6" s="47"/>
      <c r="HPP6" s="47"/>
      <c r="HPQ6" s="47"/>
      <c r="HPR6" s="47"/>
      <c r="HPS6" s="47"/>
      <c r="HPT6" s="47"/>
      <c r="HPU6" s="47"/>
      <c r="HPV6" s="47"/>
      <c r="HPW6" s="47"/>
      <c r="HPX6" s="47"/>
      <c r="HPY6" s="47"/>
      <c r="HPZ6" s="47"/>
      <c r="HQA6" s="47"/>
      <c r="HQB6" s="47"/>
      <c r="HQC6" s="47"/>
      <c r="HQD6" s="47"/>
      <c r="HQE6" s="47"/>
      <c r="HQF6" s="47"/>
      <c r="HQG6" s="47"/>
      <c r="HQH6" s="47"/>
      <c r="HQI6" s="47"/>
      <c r="HQJ6" s="47"/>
      <c r="HQK6" s="47"/>
      <c r="HQL6" s="47"/>
      <c r="HQM6" s="47"/>
      <c r="HQN6" s="47"/>
      <c r="HQO6" s="47"/>
      <c r="HQP6" s="47"/>
      <c r="HQQ6" s="47"/>
      <c r="HQR6" s="47"/>
      <c r="HQS6" s="47"/>
      <c r="HQT6" s="47"/>
      <c r="HQU6" s="47"/>
      <c r="HQV6" s="47"/>
      <c r="HQW6" s="47"/>
      <c r="HQX6" s="47"/>
      <c r="HQY6" s="47"/>
      <c r="HQZ6" s="47"/>
      <c r="HRA6" s="47"/>
      <c r="HRB6" s="47"/>
      <c r="HRC6" s="47"/>
      <c r="HRD6" s="47"/>
      <c r="HRE6" s="47"/>
      <c r="HRF6" s="47"/>
      <c r="HRG6" s="47"/>
      <c r="HRH6" s="47"/>
      <c r="HRI6" s="47"/>
      <c r="HRJ6" s="47"/>
      <c r="HRK6" s="47"/>
      <c r="HRL6" s="47"/>
      <c r="HRM6" s="47"/>
      <c r="HRN6" s="47"/>
      <c r="HRO6" s="47"/>
      <c r="HRP6" s="47"/>
      <c r="HRQ6" s="47"/>
      <c r="HRR6" s="47"/>
      <c r="HRS6" s="47"/>
      <c r="HRT6" s="47"/>
      <c r="HRU6" s="47"/>
      <c r="HRV6" s="47"/>
      <c r="HRW6" s="47"/>
      <c r="HRX6" s="47"/>
      <c r="HRY6" s="47"/>
      <c r="HRZ6" s="47"/>
      <c r="HSA6" s="47"/>
      <c r="HSB6" s="47"/>
      <c r="HSC6" s="47"/>
      <c r="HSD6" s="47"/>
      <c r="HSE6" s="47"/>
      <c r="HSF6" s="47"/>
      <c r="HSG6" s="47"/>
      <c r="HSH6" s="47"/>
      <c r="HSI6" s="47"/>
      <c r="HSJ6" s="47"/>
      <c r="HSK6" s="47"/>
      <c r="HSL6" s="47"/>
      <c r="HSM6" s="47"/>
      <c r="HSN6" s="47"/>
      <c r="HSO6" s="47"/>
      <c r="HSP6" s="47"/>
      <c r="HSQ6" s="47"/>
      <c r="HSR6" s="47"/>
      <c r="HSS6" s="47"/>
      <c r="HST6" s="47"/>
      <c r="HSU6" s="47"/>
      <c r="HSV6" s="47"/>
      <c r="HSW6" s="47"/>
      <c r="HSX6" s="47"/>
      <c r="HSY6" s="47"/>
      <c r="HSZ6" s="47"/>
      <c r="HTA6" s="47"/>
      <c r="HTB6" s="47"/>
      <c r="HTC6" s="47"/>
      <c r="HTD6" s="47"/>
      <c r="HTE6" s="47"/>
      <c r="HTF6" s="47"/>
      <c r="HTG6" s="47"/>
      <c r="HTH6" s="47"/>
      <c r="HTI6" s="47"/>
      <c r="HTJ6" s="47"/>
      <c r="HTK6" s="47"/>
      <c r="HTL6" s="47"/>
      <c r="HTM6" s="47"/>
      <c r="HTN6" s="47"/>
      <c r="HTO6" s="47"/>
      <c r="HTP6" s="47"/>
      <c r="HTQ6" s="47"/>
      <c r="HTR6" s="47"/>
      <c r="HTS6" s="47"/>
      <c r="HTT6" s="47"/>
      <c r="HTU6" s="47"/>
      <c r="HTV6" s="47"/>
      <c r="HTW6" s="47"/>
      <c r="HTX6" s="47"/>
      <c r="HTY6" s="47"/>
      <c r="HTZ6" s="47"/>
      <c r="HUA6" s="47"/>
      <c r="HUB6" s="47"/>
      <c r="HUC6" s="47"/>
      <c r="HUD6" s="47"/>
      <c r="HUE6" s="47"/>
      <c r="HUF6" s="47"/>
      <c r="HUG6" s="47"/>
      <c r="HUH6" s="47"/>
      <c r="HUI6" s="47"/>
      <c r="HUJ6" s="47"/>
      <c r="HUK6" s="47"/>
      <c r="HUL6" s="47"/>
      <c r="HUM6" s="47"/>
      <c r="HUN6" s="47"/>
      <c r="HUO6" s="47"/>
      <c r="HUP6" s="47"/>
      <c r="HUQ6" s="47"/>
      <c r="HUR6" s="47"/>
      <c r="HUS6" s="47"/>
      <c r="HUT6" s="47"/>
      <c r="HUU6" s="47"/>
      <c r="HUV6" s="47"/>
      <c r="HUW6" s="47"/>
      <c r="HUX6" s="47"/>
      <c r="HUY6" s="47"/>
      <c r="HUZ6" s="47"/>
      <c r="HVA6" s="47"/>
      <c r="HVB6" s="47"/>
      <c r="HVC6" s="47"/>
      <c r="HVD6" s="47"/>
      <c r="HVE6" s="47"/>
      <c r="HVF6" s="47"/>
      <c r="HVG6" s="47"/>
      <c r="HVH6" s="47"/>
      <c r="HVI6" s="47"/>
      <c r="HVJ6" s="47"/>
      <c r="HVK6" s="47"/>
      <c r="HVL6" s="47"/>
      <c r="HVM6" s="47"/>
      <c r="HVN6" s="47"/>
      <c r="HVO6" s="47"/>
      <c r="HVP6" s="47"/>
      <c r="HVQ6" s="47"/>
      <c r="HVR6" s="47"/>
      <c r="HVS6" s="47"/>
      <c r="HVT6" s="47"/>
      <c r="HVU6" s="47"/>
      <c r="HVV6" s="47"/>
      <c r="HVW6" s="47"/>
      <c r="HVX6" s="47"/>
      <c r="HVY6" s="47"/>
      <c r="HVZ6" s="47"/>
      <c r="HWA6" s="47"/>
      <c r="HWB6" s="47"/>
      <c r="HWC6" s="47"/>
      <c r="HWD6" s="47"/>
      <c r="HWE6" s="47"/>
      <c r="HWF6" s="47"/>
      <c r="HWG6" s="47"/>
      <c r="HWH6" s="47"/>
      <c r="HWI6" s="47"/>
      <c r="HWJ6" s="47"/>
      <c r="HWK6" s="47"/>
      <c r="HWL6" s="47"/>
      <c r="HWM6" s="47"/>
      <c r="HWN6" s="47"/>
      <c r="HWO6" s="47"/>
      <c r="HWP6" s="47"/>
      <c r="HWQ6" s="47"/>
      <c r="HWR6" s="47"/>
      <c r="HWS6" s="47"/>
      <c r="HWT6" s="47"/>
      <c r="HWU6" s="47"/>
      <c r="HWV6" s="47"/>
      <c r="HWW6" s="47"/>
      <c r="HWX6" s="47"/>
      <c r="HWY6" s="47"/>
      <c r="HWZ6" s="47"/>
      <c r="HXA6" s="47"/>
      <c r="HXB6" s="47"/>
      <c r="HXC6" s="47"/>
      <c r="HXD6" s="47"/>
      <c r="HXE6" s="47"/>
      <c r="HXF6" s="47"/>
      <c r="HXG6" s="47"/>
      <c r="HXH6" s="47"/>
      <c r="HXI6" s="47"/>
      <c r="HXJ6" s="47"/>
      <c r="HXK6" s="47"/>
      <c r="HXL6" s="47"/>
      <c r="HXM6" s="47"/>
      <c r="HXN6" s="47"/>
      <c r="HXO6" s="47"/>
      <c r="HXP6" s="47"/>
      <c r="HXQ6" s="47"/>
      <c r="HXR6" s="47"/>
      <c r="HXS6" s="47"/>
      <c r="HXT6" s="47"/>
      <c r="HXU6" s="47"/>
      <c r="HXV6" s="47"/>
      <c r="HXW6" s="47"/>
      <c r="HXX6" s="47"/>
      <c r="HXY6" s="47"/>
      <c r="HXZ6" s="47"/>
      <c r="HYA6" s="47"/>
      <c r="HYB6" s="47"/>
      <c r="HYC6" s="47"/>
      <c r="HYD6" s="47"/>
      <c r="HYE6" s="47"/>
      <c r="HYF6" s="47"/>
      <c r="HYG6" s="47"/>
      <c r="HYH6" s="47"/>
      <c r="HYI6" s="47"/>
      <c r="HYJ6" s="47"/>
      <c r="HYK6" s="47"/>
      <c r="HYL6" s="47"/>
      <c r="HYM6" s="47"/>
      <c r="HYN6" s="47"/>
      <c r="HYO6" s="47"/>
      <c r="HYP6" s="47"/>
      <c r="HYQ6" s="47"/>
      <c r="HYR6" s="47"/>
      <c r="HYS6" s="47"/>
      <c r="HYT6" s="47"/>
      <c r="HYU6" s="47"/>
      <c r="HYV6" s="47"/>
      <c r="HYW6" s="47"/>
      <c r="HYX6" s="47"/>
      <c r="HYY6" s="47"/>
      <c r="HYZ6" s="47"/>
      <c r="HZA6" s="47"/>
      <c r="HZB6" s="47"/>
      <c r="HZC6" s="47"/>
      <c r="HZD6" s="47"/>
      <c r="HZE6" s="47"/>
      <c r="HZF6" s="47"/>
      <c r="HZG6" s="47"/>
      <c r="HZH6" s="47"/>
      <c r="HZI6" s="47"/>
      <c r="HZJ6" s="47"/>
      <c r="HZK6" s="47"/>
      <c r="HZL6" s="47"/>
      <c r="HZM6" s="47"/>
      <c r="HZN6" s="47"/>
      <c r="HZO6" s="47"/>
      <c r="HZP6" s="47"/>
      <c r="HZQ6" s="47"/>
      <c r="HZR6" s="47"/>
      <c r="HZS6" s="47"/>
      <c r="HZT6" s="47"/>
      <c r="HZU6" s="47"/>
      <c r="HZV6" s="47"/>
      <c r="HZW6" s="47"/>
      <c r="HZX6" s="47"/>
      <c r="HZY6" s="47"/>
      <c r="HZZ6" s="47"/>
      <c r="IAA6" s="47"/>
      <c r="IAB6" s="47"/>
      <c r="IAC6" s="47"/>
      <c r="IAD6" s="47"/>
      <c r="IAE6" s="47"/>
      <c r="IAF6" s="47"/>
      <c r="IAG6" s="47"/>
      <c r="IAH6" s="47"/>
      <c r="IAI6" s="47"/>
      <c r="IAJ6" s="47"/>
      <c r="IAK6" s="47"/>
      <c r="IAL6" s="47"/>
      <c r="IAM6" s="47"/>
      <c r="IAN6" s="47"/>
      <c r="IAO6" s="47"/>
      <c r="IAP6" s="47"/>
      <c r="IAQ6" s="47"/>
      <c r="IAR6" s="47"/>
      <c r="IAS6" s="47"/>
      <c r="IAT6" s="47"/>
      <c r="IAU6" s="47"/>
      <c r="IAV6" s="47"/>
      <c r="IAW6" s="47"/>
      <c r="IAX6" s="47"/>
      <c r="IAY6" s="47"/>
      <c r="IAZ6" s="47"/>
      <c r="IBA6" s="47"/>
      <c r="IBB6" s="47"/>
      <c r="IBC6" s="47"/>
      <c r="IBD6" s="47"/>
      <c r="IBE6" s="47"/>
      <c r="IBF6" s="47"/>
      <c r="IBG6" s="47"/>
      <c r="IBH6" s="47"/>
      <c r="IBI6" s="47"/>
      <c r="IBJ6" s="47"/>
      <c r="IBK6" s="47"/>
      <c r="IBL6" s="47"/>
      <c r="IBM6" s="47"/>
      <c r="IBN6" s="47"/>
      <c r="IBO6" s="47"/>
      <c r="IBP6" s="47"/>
      <c r="IBQ6" s="47"/>
      <c r="IBR6" s="47"/>
      <c r="IBS6" s="47"/>
      <c r="IBT6" s="47"/>
      <c r="IBU6" s="47"/>
      <c r="IBV6" s="47"/>
      <c r="IBW6" s="47"/>
      <c r="IBX6" s="47"/>
      <c r="IBY6" s="47"/>
      <c r="IBZ6" s="47"/>
      <c r="ICA6" s="47"/>
      <c r="ICB6" s="47"/>
      <c r="ICC6" s="47"/>
      <c r="ICD6" s="47"/>
      <c r="ICE6" s="47"/>
      <c r="ICF6" s="47"/>
      <c r="ICG6" s="47"/>
      <c r="ICH6" s="47"/>
      <c r="ICI6" s="47"/>
      <c r="ICJ6" s="47"/>
      <c r="ICK6" s="47"/>
      <c r="ICL6" s="47"/>
      <c r="ICM6" s="47"/>
      <c r="ICN6" s="47"/>
      <c r="ICO6" s="47"/>
      <c r="ICP6" s="47"/>
      <c r="ICQ6" s="47"/>
      <c r="ICR6" s="47"/>
      <c r="ICS6" s="47"/>
      <c r="ICT6" s="47"/>
      <c r="ICU6" s="47"/>
      <c r="ICV6" s="47"/>
      <c r="ICW6" s="47"/>
      <c r="ICX6" s="47"/>
      <c r="ICY6" s="47"/>
      <c r="ICZ6" s="47"/>
      <c r="IDA6" s="47"/>
      <c r="IDB6" s="47"/>
      <c r="IDC6" s="47"/>
      <c r="IDD6" s="47"/>
      <c r="IDE6" s="47"/>
      <c r="IDF6" s="47"/>
      <c r="IDG6" s="47"/>
      <c r="IDH6" s="47"/>
      <c r="IDI6" s="47"/>
      <c r="IDJ6" s="47"/>
      <c r="IDK6" s="47"/>
      <c r="IDL6" s="47"/>
      <c r="IDM6" s="47"/>
      <c r="IDN6" s="47"/>
      <c r="IDO6" s="47"/>
      <c r="IDP6" s="47"/>
      <c r="IDQ6" s="47"/>
      <c r="IDR6" s="47"/>
      <c r="IDS6" s="47"/>
      <c r="IDT6" s="47"/>
      <c r="IDU6" s="47"/>
      <c r="IDV6" s="47"/>
      <c r="IDW6" s="47"/>
      <c r="IDX6" s="47"/>
      <c r="IDY6" s="47"/>
      <c r="IDZ6" s="47"/>
      <c r="IEA6" s="47"/>
      <c r="IEB6" s="47"/>
      <c r="IEC6" s="47"/>
      <c r="IED6" s="47"/>
      <c r="IEE6" s="47"/>
      <c r="IEF6" s="47"/>
      <c r="IEG6" s="47"/>
      <c r="IEH6" s="47"/>
      <c r="IEI6" s="47"/>
      <c r="IEJ6" s="47"/>
      <c r="IEK6" s="47"/>
      <c r="IEL6" s="47"/>
      <c r="IEM6" s="47"/>
      <c r="IEN6" s="47"/>
      <c r="IEO6" s="47"/>
      <c r="IEP6" s="47"/>
      <c r="IEQ6" s="47"/>
      <c r="IER6" s="47"/>
      <c r="IES6" s="47"/>
      <c r="IET6" s="47"/>
      <c r="IEU6" s="47"/>
      <c r="IEV6" s="47"/>
      <c r="IEW6" s="47"/>
      <c r="IEX6" s="47"/>
      <c r="IEY6" s="47"/>
      <c r="IEZ6" s="47"/>
      <c r="IFA6" s="47"/>
      <c r="IFB6" s="47"/>
      <c r="IFC6" s="47"/>
      <c r="IFD6" s="47"/>
      <c r="IFE6" s="47"/>
      <c r="IFF6" s="47"/>
      <c r="IFG6" s="47"/>
      <c r="IFH6" s="47"/>
      <c r="IFI6" s="47"/>
      <c r="IFJ6" s="47"/>
      <c r="IFK6" s="47"/>
      <c r="IFL6" s="47"/>
      <c r="IFM6" s="47"/>
      <c r="IFN6" s="47"/>
      <c r="IFO6" s="47"/>
      <c r="IFP6" s="47"/>
      <c r="IFQ6" s="47"/>
      <c r="IFR6" s="47"/>
      <c r="IFS6" s="47"/>
      <c r="IFT6" s="47"/>
      <c r="IFU6" s="47"/>
      <c r="IFV6" s="47"/>
      <c r="IFW6" s="47"/>
      <c r="IFX6" s="47"/>
      <c r="IFY6" s="47"/>
      <c r="IFZ6" s="47"/>
      <c r="IGA6" s="47"/>
      <c r="IGB6" s="47"/>
      <c r="IGC6" s="47"/>
      <c r="IGD6" s="47"/>
      <c r="IGE6" s="47"/>
      <c r="IGF6" s="47"/>
      <c r="IGG6" s="47"/>
      <c r="IGH6" s="47"/>
      <c r="IGI6" s="47"/>
      <c r="IGJ6" s="47"/>
      <c r="IGK6" s="47"/>
      <c r="IGL6" s="47"/>
      <c r="IGM6" s="47"/>
      <c r="IGN6" s="47"/>
      <c r="IGO6" s="47"/>
      <c r="IGP6" s="47"/>
      <c r="IGQ6" s="47"/>
      <c r="IGR6" s="47"/>
      <c r="IGS6" s="47"/>
      <c r="IGT6" s="47"/>
      <c r="IGU6" s="47"/>
      <c r="IGV6" s="47"/>
      <c r="IGW6" s="47"/>
      <c r="IGX6" s="47"/>
      <c r="IGY6" s="47"/>
      <c r="IGZ6" s="47"/>
      <c r="IHA6" s="47"/>
      <c r="IHB6" s="47"/>
      <c r="IHC6" s="47"/>
      <c r="IHD6" s="47"/>
      <c r="IHE6" s="47"/>
      <c r="IHF6" s="47"/>
      <c r="IHG6" s="47"/>
      <c r="IHH6" s="47"/>
      <c r="IHI6" s="47"/>
      <c r="IHJ6" s="47"/>
      <c r="IHK6" s="47"/>
      <c r="IHL6" s="47"/>
      <c r="IHM6" s="47"/>
      <c r="IHN6" s="47"/>
      <c r="IHO6" s="47"/>
      <c r="IHP6" s="47"/>
      <c r="IHQ6" s="47"/>
      <c r="IHR6" s="47"/>
      <c r="IHS6" s="47"/>
      <c r="IHT6" s="47"/>
      <c r="IHU6" s="47"/>
      <c r="IHV6" s="47"/>
      <c r="IHW6" s="47"/>
      <c r="IHX6" s="47"/>
      <c r="IHY6" s="47"/>
      <c r="IHZ6" s="47"/>
      <c r="IIA6" s="47"/>
      <c r="IIB6" s="47"/>
      <c r="IIC6" s="47"/>
      <c r="IID6" s="47"/>
      <c r="IIE6" s="47"/>
      <c r="IIF6" s="47"/>
      <c r="IIG6" s="47"/>
      <c r="IIH6" s="47"/>
      <c r="III6" s="47"/>
      <c r="IIJ6" s="47"/>
      <c r="IIK6" s="47"/>
      <c r="IIL6" s="47"/>
      <c r="IIM6" s="47"/>
      <c r="IIN6" s="47"/>
      <c r="IIO6" s="47"/>
      <c r="IIP6" s="47"/>
      <c r="IIQ6" s="47"/>
      <c r="IIR6" s="47"/>
      <c r="IIS6" s="47"/>
      <c r="IIT6" s="47"/>
      <c r="IIU6" s="47"/>
      <c r="IIV6" s="47"/>
      <c r="IIW6" s="47"/>
      <c r="IIX6" s="47"/>
      <c r="IIY6" s="47"/>
      <c r="IIZ6" s="47"/>
      <c r="IJA6" s="47"/>
      <c r="IJB6" s="47"/>
      <c r="IJC6" s="47"/>
      <c r="IJD6" s="47"/>
      <c r="IJE6" s="47"/>
      <c r="IJF6" s="47"/>
      <c r="IJG6" s="47"/>
      <c r="IJH6" s="47"/>
      <c r="IJI6" s="47"/>
      <c r="IJJ6" s="47"/>
      <c r="IJK6" s="47"/>
      <c r="IJL6" s="47"/>
      <c r="IJM6" s="47"/>
      <c r="IJN6" s="47"/>
      <c r="IJO6" s="47"/>
      <c r="IJP6" s="47"/>
      <c r="IJQ6" s="47"/>
      <c r="IJR6" s="47"/>
      <c r="IJS6" s="47"/>
      <c r="IJT6" s="47"/>
      <c r="IJU6" s="47"/>
      <c r="IJV6" s="47"/>
      <c r="IJW6" s="47"/>
      <c r="IJX6" s="47"/>
      <c r="IJY6" s="47"/>
      <c r="IJZ6" s="47"/>
      <c r="IKA6" s="47"/>
      <c r="IKB6" s="47"/>
      <c r="IKC6" s="47"/>
      <c r="IKD6" s="47"/>
      <c r="IKE6" s="47"/>
      <c r="IKF6" s="47"/>
      <c r="IKG6" s="47"/>
      <c r="IKH6" s="47"/>
      <c r="IKI6" s="47"/>
      <c r="IKJ6" s="47"/>
      <c r="IKK6" s="47"/>
      <c r="IKL6" s="47"/>
      <c r="IKM6" s="47"/>
      <c r="IKN6" s="47"/>
      <c r="IKO6" s="47"/>
      <c r="IKP6" s="47"/>
      <c r="IKQ6" s="47"/>
      <c r="IKR6" s="47"/>
      <c r="IKS6" s="47"/>
      <c r="IKT6" s="47"/>
      <c r="IKU6" s="47"/>
      <c r="IKV6" s="47"/>
      <c r="IKW6" s="47"/>
      <c r="IKX6" s="47"/>
      <c r="IKY6" s="47"/>
      <c r="IKZ6" s="47"/>
      <c r="ILA6" s="47"/>
      <c r="ILB6" s="47"/>
      <c r="ILC6" s="47"/>
      <c r="ILD6" s="47"/>
      <c r="ILE6" s="47"/>
      <c r="ILF6" s="47"/>
      <c r="ILG6" s="47"/>
      <c r="ILH6" s="47"/>
      <c r="ILI6" s="47"/>
      <c r="ILJ6" s="47"/>
      <c r="ILK6" s="47"/>
      <c r="ILL6" s="47"/>
      <c r="ILM6" s="47"/>
      <c r="ILN6" s="47"/>
      <c r="ILO6" s="47"/>
      <c r="ILP6" s="47"/>
      <c r="ILQ6" s="47"/>
      <c r="ILR6" s="47"/>
      <c r="ILS6" s="47"/>
      <c r="ILT6" s="47"/>
      <c r="ILU6" s="47"/>
      <c r="ILV6" s="47"/>
      <c r="ILW6" s="47"/>
      <c r="ILX6" s="47"/>
      <c r="ILY6" s="47"/>
      <c r="ILZ6" s="47"/>
      <c r="IMA6" s="47"/>
      <c r="IMB6" s="47"/>
      <c r="IMC6" s="47"/>
      <c r="IMD6" s="47"/>
      <c r="IME6" s="47"/>
      <c r="IMF6" s="47"/>
      <c r="IMG6" s="47"/>
      <c r="IMH6" s="47"/>
      <c r="IMI6" s="47"/>
      <c r="IMJ6" s="47"/>
      <c r="IMK6" s="47"/>
      <c r="IML6" s="47"/>
      <c r="IMM6" s="47"/>
      <c r="IMN6" s="47"/>
      <c r="IMO6" s="47"/>
      <c r="IMP6" s="47"/>
      <c r="IMQ6" s="47"/>
      <c r="IMR6" s="47"/>
      <c r="IMS6" s="47"/>
      <c r="IMT6" s="47"/>
      <c r="IMU6" s="47"/>
      <c r="IMV6" s="47"/>
      <c r="IMW6" s="47"/>
      <c r="IMX6" s="47"/>
      <c r="IMY6" s="47"/>
      <c r="IMZ6" s="47"/>
      <c r="INA6" s="47"/>
      <c r="INB6" s="47"/>
      <c r="INC6" s="47"/>
      <c r="IND6" s="47"/>
      <c r="INE6" s="47"/>
      <c r="INF6" s="47"/>
      <c r="ING6" s="47"/>
      <c r="INH6" s="47"/>
      <c r="INI6" s="47"/>
      <c r="INJ6" s="47"/>
      <c r="INK6" s="47"/>
      <c r="INL6" s="47"/>
      <c r="INM6" s="47"/>
      <c r="INN6" s="47"/>
      <c r="INO6" s="47"/>
      <c r="INP6" s="47"/>
      <c r="INQ6" s="47"/>
      <c r="INR6" s="47"/>
      <c r="INS6" s="47"/>
      <c r="INT6" s="47"/>
      <c r="INU6" s="47"/>
      <c r="INV6" s="47"/>
      <c r="INW6" s="47"/>
      <c r="INX6" s="47"/>
      <c r="INY6" s="47"/>
      <c r="INZ6" s="47"/>
      <c r="IOA6" s="47"/>
      <c r="IOB6" s="47"/>
      <c r="IOC6" s="47"/>
      <c r="IOD6" s="47"/>
      <c r="IOE6" s="47"/>
      <c r="IOF6" s="47"/>
      <c r="IOG6" s="47"/>
      <c r="IOH6" s="47"/>
      <c r="IOI6" s="47"/>
      <c r="IOJ6" s="47"/>
      <c r="IOK6" s="47"/>
      <c r="IOL6" s="47"/>
      <c r="IOM6" s="47"/>
      <c r="ION6" s="47"/>
      <c r="IOO6" s="47"/>
      <c r="IOP6" s="47"/>
      <c r="IOQ6" s="47"/>
      <c r="IOR6" s="47"/>
      <c r="IOS6" s="47"/>
      <c r="IOT6" s="47"/>
      <c r="IOU6" s="47"/>
      <c r="IOV6" s="47"/>
      <c r="IOW6" s="47"/>
      <c r="IOX6" s="47"/>
      <c r="IOY6" s="47"/>
      <c r="IOZ6" s="47"/>
      <c r="IPA6" s="47"/>
      <c r="IPB6" s="47"/>
      <c r="IPC6" s="47"/>
      <c r="IPD6" s="47"/>
      <c r="IPE6" s="47"/>
      <c r="IPF6" s="47"/>
      <c r="IPG6" s="47"/>
      <c r="IPH6" s="47"/>
      <c r="IPI6" s="47"/>
      <c r="IPJ6" s="47"/>
      <c r="IPK6" s="47"/>
      <c r="IPL6" s="47"/>
      <c r="IPM6" s="47"/>
      <c r="IPN6" s="47"/>
      <c r="IPO6" s="47"/>
      <c r="IPP6" s="47"/>
      <c r="IPQ6" s="47"/>
      <c r="IPR6" s="47"/>
      <c r="IPS6" s="47"/>
      <c r="IPT6" s="47"/>
      <c r="IPU6" s="47"/>
      <c r="IPV6" s="47"/>
      <c r="IPW6" s="47"/>
      <c r="IPX6" s="47"/>
      <c r="IPY6" s="47"/>
      <c r="IPZ6" s="47"/>
      <c r="IQA6" s="47"/>
      <c r="IQB6" s="47"/>
      <c r="IQC6" s="47"/>
      <c r="IQD6" s="47"/>
      <c r="IQE6" s="47"/>
      <c r="IQF6" s="47"/>
      <c r="IQG6" s="47"/>
      <c r="IQH6" s="47"/>
      <c r="IQI6" s="47"/>
      <c r="IQJ6" s="47"/>
      <c r="IQK6" s="47"/>
      <c r="IQL6" s="47"/>
      <c r="IQM6" s="47"/>
      <c r="IQN6" s="47"/>
      <c r="IQO6" s="47"/>
      <c r="IQP6" s="47"/>
      <c r="IQQ6" s="47"/>
      <c r="IQR6" s="47"/>
      <c r="IQS6" s="47"/>
      <c r="IQT6" s="47"/>
      <c r="IQU6" s="47"/>
      <c r="IQV6" s="47"/>
      <c r="IQW6" s="47"/>
      <c r="IQX6" s="47"/>
      <c r="IQY6" s="47"/>
      <c r="IQZ6" s="47"/>
      <c r="IRA6" s="47"/>
      <c r="IRB6" s="47"/>
      <c r="IRC6" s="47"/>
      <c r="IRD6" s="47"/>
      <c r="IRE6" s="47"/>
      <c r="IRF6" s="47"/>
      <c r="IRG6" s="47"/>
      <c r="IRH6" s="47"/>
      <c r="IRI6" s="47"/>
      <c r="IRJ6" s="47"/>
      <c r="IRK6" s="47"/>
      <c r="IRL6" s="47"/>
      <c r="IRM6" s="47"/>
      <c r="IRN6" s="47"/>
      <c r="IRO6" s="47"/>
      <c r="IRP6" s="47"/>
      <c r="IRQ6" s="47"/>
      <c r="IRR6" s="47"/>
      <c r="IRS6" s="47"/>
      <c r="IRT6" s="47"/>
      <c r="IRU6" s="47"/>
      <c r="IRV6" s="47"/>
      <c r="IRW6" s="47"/>
      <c r="IRX6" s="47"/>
      <c r="IRY6" s="47"/>
      <c r="IRZ6" s="47"/>
      <c r="ISA6" s="47"/>
      <c r="ISB6" s="47"/>
      <c r="ISC6" s="47"/>
      <c r="ISD6" s="47"/>
      <c r="ISE6" s="47"/>
      <c r="ISF6" s="47"/>
      <c r="ISG6" s="47"/>
      <c r="ISH6" s="47"/>
      <c r="ISI6" s="47"/>
      <c r="ISJ6" s="47"/>
      <c r="ISK6" s="47"/>
      <c r="ISL6" s="47"/>
      <c r="ISM6" s="47"/>
      <c r="ISN6" s="47"/>
      <c r="ISO6" s="47"/>
      <c r="ISP6" s="47"/>
      <c r="ISQ6" s="47"/>
      <c r="ISR6" s="47"/>
      <c r="ISS6" s="47"/>
      <c r="IST6" s="47"/>
      <c r="ISU6" s="47"/>
      <c r="ISV6" s="47"/>
      <c r="ISW6" s="47"/>
      <c r="ISX6" s="47"/>
      <c r="ISY6" s="47"/>
      <c r="ISZ6" s="47"/>
      <c r="ITA6" s="47"/>
      <c r="ITB6" s="47"/>
      <c r="ITC6" s="47"/>
      <c r="ITD6" s="47"/>
      <c r="ITE6" s="47"/>
      <c r="ITF6" s="47"/>
      <c r="ITG6" s="47"/>
      <c r="ITH6" s="47"/>
      <c r="ITI6" s="47"/>
      <c r="ITJ6" s="47"/>
      <c r="ITK6" s="47"/>
      <c r="ITL6" s="47"/>
      <c r="ITM6" s="47"/>
      <c r="ITN6" s="47"/>
      <c r="ITO6" s="47"/>
      <c r="ITP6" s="47"/>
      <c r="ITQ6" s="47"/>
      <c r="ITR6" s="47"/>
      <c r="ITS6" s="47"/>
      <c r="ITT6" s="47"/>
      <c r="ITU6" s="47"/>
      <c r="ITV6" s="47"/>
      <c r="ITW6" s="47"/>
      <c r="ITX6" s="47"/>
      <c r="ITY6" s="47"/>
      <c r="ITZ6" s="47"/>
      <c r="IUA6" s="47"/>
      <c r="IUB6" s="47"/>
      <c r="IUC6" s="47"/>
      <c r="IUD6" s="47"/>
      <c r="IUE6" s="47"/>
      <c r="IUF6" s="47"/>
      <c r="IUG6" s="47"/>
      <c r="IUH6" s="47"/>
      <c r="IUI6" s="47"/>
      <c r="IUJ6" s="47"/>
      <c r="IUK6" s="47"/>
      <c r="IUL6" s="47"/>
      <c r="IUM6" s="47"/>
      <c r="IUN6" s="47"/>
      <c r="IUO6" s="47"/>
      <c r="IUP6" s="47"/>
      <c r="IUQ6" s="47"/>
      <c r="IUR6" s="47"/>
      <c r="IUS6" s="47"/>
      <c r="IUT6" s="47"/>
      <c r="IUU6" s="47"/>
      <c r="IUV6" s="47"/>
      <c r="IUW6" s="47"/>
      <c r="IUX6" s="47"/>
      <c r="IUY6" s="47"/>
      <c r="IUZ6" s="47"/>
      <c r="IVA6" s="47"/>
      <c r="IVB6" s="47"/>
      <c r="IVC6" s="47"/>
      <c r="IVD6" s="47"/>
      <c r="IVE6" s="47"/>
      <c r="IVF6" s="47"/>
      <c r="IVG6" s="47"/>
      <c r="IVH6" s="47"/>
      <c r="IVI6" s="47"/>
      <c r="IVJ6" s="47"/>
      <c r="IVK6" s="47"/>
      <c r="IVL6" s="47"/>
      <c r="IVM6" s="47"/>
      <c r="IVN6" s="47"/>
      <c r="IVO6" s="47"/>
      <c r="IVP6" s="47"/>
      <c r="IVQ6" s="47"/>
      <c r="IVR6" s="47"/>
      <c r="IVS6" s="47"/>
      <c r="IVT6" s="47"/>
      <c r="IVU6" s="47"/>
      <c r="IVV6" s="47"/>
      <c r="IVW6" s="47"/>
      <c r="IVX6" s="47"/>
      <c r="IVY6" s="47"/>
      <c r="IVZ6" s="47"/>
      <c r="IWA6" s="47"/>
      <c r="IWB6" s="47"/>
      <c r="IWC6" s="47"/>
      <c r="IWD6" s="47"/>
      <c r="IWE6" s="47"/>
      <c r="IWF6" s="47"/>
      <c r="IWG6" s="47"/>
      <c r="IWH6" s="47"/>
      <c r="IWI6" s="47"/>
      <c r="IWJ6" s="47"/>
      <c r="IWK6" s="47"/>
      <c r="IWL6" s="47"/>
      <c r="IWM6" s="47"/>
      <c r="IWN6" s="47"/>
      <c r="IWO6" s="47"/>
      <c r="IWP6" s="47"/>
      <c r="IWQ6" s="47"/>
      <c r="IWR6" s="47"/>
      <c r="IWS6" s="47"/>
      <c r="IWT6" s="47"/>
      <c r="IWU6" s="47"/>
      <c r="IWV6" s="47"/>
      <c r="IWW6" s="47"/>
      <c r="IWX6" s="47"/>
      <c r="IWY6" s="47"/>
      <c r="IWZ6" s="47"/>
      <c r="IXA6" s="47"/>
      <c r="IXB6" s="47"/>
      <c r="IXC6" s="47"/>
      <c r="IXD6" s="47"/>
      <c r="IXE6" s="47"/>
      <c r="IXF6" s="47"/>
      <c r="IXG6" s="47"/>
      <c r="IXH6" s="47"/>
      <c r="IXI6" s="47"/>
      <c r="IXJ6" s="47"/>
      <c r="IXK6" s="47"/>
      <c r="IXL6" s="47"/>
      <c r="IXM6" s="47"/>
      <c r="IXN6" s="47"/>
      <c r="IXO6" s="47"/>
      <c r="IXP6" s="47"/>
      <c r="IXQ6" s="47"/>
      <c r="IXR6" s="47"/>
      <c r="IXS6" s="47"/>
      <c r="IXT6" s="47"/>
      <c r="IXU6" s="47"/>
      <c r="IXV6" s="47"/>
      <c r="IXW6" s="47"/>
      <c r="IXX6" s="47"/>
      <c r="IXY6" s="47"/>
      <c r="IXZ6" s="47"/>
      <c r="IYA6" s="47"/>
      <c r="IYB6" s="47"/>
      <c r="IYC6" s="47"/>
      <c r="IYD6" s="47"/>
      <c r="IYE6" s="47"/>
      <c r="IYF6" s="47"/>
      <c r="IYG6" s="47"/>
      <c r="IYH6" s="47"/>
      <c r="IYI6" s="47"/>
      <c r="IYJ6" s="47"/>
      <c r="IYK6" s="47"/>
      <c r="IYL6" s="47"/>
      <c r="IYM6" s="47"/>
      <c r="IYN6" s="47"/>
      <c r="IYO6" s="47"/>
      <c r="IYP6" s="47"/>
      <c r="IYQ6" s="47"/>
      <c r="IYR6" s="47"/>
      <c r="IYS6" s="47"/>
      <c r="IYT6" s="47"/>
      <c r="IYU6" s="47"/>
      <c r="IYV6" s="47"/>
      <c r="IYW6" s="47"/>
      <c r="IYX6" s="47"/>
      <c r="IYY6" s="47"/>
      <c r="IYZ6" s="47"/>
      <c r="IZA6" s="47"/>
      <c r="IZB6" s="47"/>
      <c r="IZC6" s="47"/>
      <c r="IZD6" s="47"/>
      <c r="IZE6" s="47"/>
      <c r="IZF6" s="47"/>
      <c r="IZG6" s="47"/>
      <c r="IZH6" s="47"/>
      <c r="IZI6" s="47"/>
      <c r="IZJ6" s="47"/>
      <c r="IZK6" s="47"/>
      <c r="IZL6" s="47"/>
      <c r="IZM6" s="47"/>
      <c r="IZN6" s="47"/>
      <c r="IZO6" s="47"/>
      <c r="IZP6" s="47"/>
      <c r="IZQ6" s="47"/>
      <c r="IZR6" s="47"/>
      <c r="IZS6" s="47"/>
      <c r="IZT6" s="47"/>
      <c r="IZU6" s="47"/>
      <c r="IZV6" s="47"/>
      <c r="IZW6" s="47"/>
      <c r="IZX6" s="47"/>
      <c r="IZY6" s="47"/>
      <c r="IZZ6" s="47"/>
      <c r="JAA6" s="47"/>
      <c r="JAB6" s="47"/>
      <c r="JAC6" s="47"/>
      <c r="JAD6" s="47"/>
      <c r="JAE6" s="47"/>
      <c r="JAF6" s="47"/>
      <c r="JAG6" s="47"/>
      <c r="JAH6" s="47"/>
      <c r="JAI6" s="47"/>
      <c r="JAJ6" s="47"/>
      <c r="JAK6" s="47"/>
      <c r="JAL6" s="47"/>
      <c r="JAM6" s="47"/>
      <c r="JAN6" s="47"/>
      <c r="JAO6" s="47"/>
      <c r="JAP6" s="47"/>
      <c r="JAQ6" s="47"/>
      <c r="JAR6" s="47"/>
      <c r="JAS6" s="47"/>
      <c r="JAT6" s="47"/>
      <c r="JAU6" s="47"/>
      <c r="JAV6" s="47"/>
      <c r="JAW6" s="47"/>
      <c r="JAX6" s="47"/>
      <c r="JAY6" s="47"/>
      <c r="JAZ6" s="47"/>
      <c r="JBA6" s="47"/>
      <c r="JBB6" s="47"/>
      <c r="JBC6" s="47"/>
      <c r="JBD6" s="47"/>
      <c r="JBE6" s="47"/>
      <c r="JBF6" s="47"/>
      <c r="JBG6" s="47"/>
      <c r="JBH6" s="47"/>
      <c r="JBI6" s="47"/>
      <c r="JBJ6" s="47"/>
      <c r="JBK6" s="47"/>
      <c r="JBL6" s="47"/>
      <c r="JBM6" s="47"/>
      <c r="JBN6" s="47"/>
      <c r="JBO6" s="47"/>
      <c r="JBP6" s="47"/>
      <c r="JBQ6" s="47"/>
      <c r="JBR6" s="47"/>
      <c r="JBS6" s="47"/>
      <c r="JBT6" s="47"/>
      <c r="JBU6" s="47"/>
      <c r="JBV6" s="47"/>
      <c r="JBW6" s="47"/>
      <c r="JBX6" s="47"/>
      <c r="JBY6" s="47"/>
      <c r="JBZ6" s="47"/>
      <c r="JCA6" s="47"/>
      <c r="JCB6" s="47"/>
      <c r="JCC6" s="47"/>
      <c r="JCD6" s="47"/>
      <c r="JCE6" s="47"/>
      <c r="JCF6" s="47"/>
      <c r="JCG6" s="47"/>
      <c r="JCH6" s="47"/>
      <c r="JCI6" s="47"/>
      <c r="JCJ6" s="47"/>
      <c r="JCK6" s="47"/>
      <c r="JCL6" s="47"/>
      <c r="JCM6" s="47"/>
      <c r="JCN6" s="47"/>
      <c r="JCO6" s="47"/>
      <c r="JCP6" s="47"/>
      <c r="JCQ6" s="47"/>
      <c r="JCR6" s="47"/>
      <c r="JCS6" s="47"/>
      <c r="JCT6" s="47"/>
      <c r="JCU6" s="47"/>
      <c r="JCV6" s="47"/>
      <c r="JCW6" s="47"/>
      <c r="JCX6" s="47"/>
      <c r="JCY6" s="47"/>
      <c r="JCZ6" s="47"/>
      <c r="JDA6" s="47"/>
      <c r="JDB6" s="47"/>
      <c r="JDC6" s="47"/>
      <c r="JDD6" s="47"/>
      <c r="JDE6" s="47"/>
      <c r="JDF6" s="47"/>
      <c r="JDG6" s="47"/>
      <c r="JDH6" s="47"/>
      <c r="JDI6" s="47"/>
      <c r="JDJ6" s="47"/>
      <c r="JDK6" s="47"/>
      <c r="JDL6" s="47"/>
      <c r="JDM6" s="47"/>
      <c r="JDN6" s="47"/>
      <c r="JDO6" s="47"/>
      <c r="JDP6" s="47"/>
      <c r="JDQ6" s="47"/>
      <c r="JDR6" s="47"/>
      <c r="JDS6" s="47"/>
      <c r="JDT6" s="47"/>
      <c r="JDU6" s="47"/>
      <c r="JDV6" s="47"/>
      <c r="JDW6" s="47"/>
      <c r="JDX6" s="47"/>
      <c r="JDY6" s="47"/>
      <c r="JDZ6" s="47"/>
      <c r="JEA6" s="47"/>
      <c r="JEB6" s="47"/>
      <c r="JEC6" s="47"/>
      <c r="JED6" s="47"/>
      <c r="JEE6" s="47"/>
      <c r="JEF6" s="47"/>
      <c r="JEG6" s="47"/>
      <c r="JEH6" s="47"/>
      <c r="JEI6" s="47"/>
      <c r="JEJ6" s="47"/>
      <c r="JEK6" s="47"/>
      <c r="JEL6" s="47"/>
      <c r="JEM6" s="47"/>
      <c r="JEN6" s="47"/>
      <c r="JEO6" s="47"/>
      <c r="JEP6" s="47"/>
      <c r="JEQ6" s="47"/>
      <c r="JER6" s="47"/>
      <c r="JES6" s="47"/>
      <c r="JET6" s="47"/>
      <c r="JEU6" s="47"/>
      <c r="JEV6" s="47"/>
      <c r="JEW6" s="47"/>
      <c r="JEX6" s="47"/>
      <c r="JEY6" s="47"/>
      <c r="JEZ6" s="47"/>
      <c r="JFA6" s="47"/>
      <c r="JFB6" s="47"/>
      <c r="JFC6" s="47"/>
      <c r="JFD6" s="47"/>
      <c r="JFE6" s="47"/>
      <c r="JFF6" s="47"/>
      <c r="JFG6" s="47"/>
      <c r="JFH6" s="47"/>
      <c r="JFI6" s="47"/>
      <c r="JFJ6" s="47"/>
      <c r="JFK6" s="47"/>
      <c r="JFL6" s="47"/>
      <c r="JFM6" s="47"/>
      <c r="JFN6" s="47"/>
      <c r="JFO6" s="47"/>
      <c r="JFP6" s="47"/>
      <c r="JFQ6" s="47"/>
      <c r="JFR6" s="47"/>
      <c r="JFS6" s="47"/>
      <c r="JFT6" s="47"/>
      <c r="JFU6" s="47"/>
      <c r="JFV6" s="47"/>
      <c r="JFW6" s="47"/>
      <c r="JFX6" s="47"/>
      <c r="JFY6" s="47"/>
      <c r="JFZ6" s="47"/>
      <c r="JGA6" s="47"/>
      <c r="JGB6" s="47"/>
      <c r="JGC6" s="47"/>
      <c r="JGD6" s="47"/>
      <c r="JGE6" s="47"/>
      <c r="JGF6" s="47"/>
      <c r="JGG6" s="47"/>
      <c r="JGH6" s="47"/>
      <c r="JGI6" s="47"/>
      <c r="JGJ6" s="47"/>
      <c r="JGK6" s="47"/>
      <c r="JGL6" s="47"/>
      <c r="JGM6" s="47"/>
      <c r="JGN6" s="47"/>
      <c r="JGO6" s="47"/>
      <c r="JGP6" s="47"/>
      <c r="JGQ6" s="47"/>
      <c r="JGR6" s="47"/>
      <c r="JGS6" s="47"/>
      <c r="JGT6" s="47"/>
      <c r="JGU6" s="47"/>
      <c r="JGV6" s="47"/>
      <c r="JGW6" s="47"/>
      <c r="JGX6" s="47"/>
      <c r="JGY6" s="47"/>
      <c r="JGZ6" s="47"/>
      <c r="JHA6" s="47"/>
      <c r="JHB6" s="47"/>
      <c r="JHC6" s="47"/>
      <c r="JHD6" s="47"/>
      <c r="JHE6" s="47"/>
      <c r="JHF6" s="47"/>
      <c r="JHG6" s="47"/>
      <c r="JHH6" s="47"/>
      <c r="JHI6" s="47"/>
      <c r="JHJ6" s="47"/>
      <c r="JHK6" s="47"/>
      <c r="JHL6" s="47"/>
      <c r="JHM6" s="47"/>
      <c r="JHN6" s="47"/>
      <c r="JHO6" s="47"/>
      <c r="JHP6" s="47"/>
      <c r="JHQ6" s="47"/>
      <c r="JHR6" s="47"/>
      <c r="JHS6" s="47"/>
      <c r="JHT6" s="47"/>
      <c r="JHU6" s="47"/>
      <c r="JHV6" s="47"/>
      <c r="JHW6" s="47"/>
      <c r="JHX6" s="47"/>
      <c r="JHY6" s="47"/>
      <c r="JHZ6" s="47"/>
      <c r="JIA6" s="47"/>
      <c r="JIB6" s="47"/>
      <c r="JIC6" s="47"/>
      <c r="JID6" s="47"/>
      <c r="JIE6" s="47"/>
      <c r="JIF6" s="47"/>
      <c r="JIG6" s="47"/>
      <c r="JIH6" s="47"/>
      <c r="JII6" s="47"/>
      <c r="JIJ6" s="47"/>
      <c r="JIK6" s="47"/>
      <c r="JIL6" s="47"/>
      <c r="JIM6" s="47"/>
      <c r="JIN6" s="47"/>
      <c r="JIO6" s="47"/>
      <c r="JIP6" s="47"/>
      <c r="JIQ6" s="47"/>
      <c r="JIR6" s="47"/>
      <c r="JIS6" s="47"/>
      <c r="JIT6" s="47"/>
      <c r="JIU6" s="47"/>
      <c r="JIV6" s="47"/>
      <c r="JIW6" s="47"/>
      <c r="JIX6" s="47"/>
      <c r="JIY6" s="47"/>
      <c r="JIZ6" s="47"/>
      <c r="JJA6" s="47"/>
      <c r="JJB6" s="47"/>
      <c r="JJC6" s="47"/>
      <c r="JJD6" s="47"/>
      <c r="JJE6" s="47"/>
      <c r="JJF6" s="47"/>
      <c r="JJG6" s="47"/>
      <c r="JJH6" s="47"/>
      <c r="JJI6" s="47"/>
      <c r="JJJ6" s="47"/>
      <c r="JJK6" s="47"/>
      <c r="JJL6" s="47"/>
      <c r="JJM6" s="47"/>
      <c r="JJN6" s="47"/>
      <c r="JJO6" s="47"/>
      <c r="JJP6" s="47"/>
      <c r="JJQ6" s="47"/>
      <c r="JJR6" s="47"/>
      <c r="JJS6" s="47"/>
      <c r="JJT6" s="47"/>
      <c r="JJU6" s="47"/>
      <c r="JJV6" s="47"/>
      <c r="JJW6" s="47"/>
      <c r="JJX6" s="47"/>
      <c r="JJY6" s="47"/>
      <c r="JJZ6" s="47"/>
      <c r="JKA6" s="47"/>
      <c r="JKB6" s="47"/>
      <c r="JKC6" s="47"/>
      <c r="JKD6" s="47"/>
      <c r="JKE6" s="47"/>
      <c r="JKF6" s="47"/>
      <c r="JKG6" s="47"/>
      <c r="JKH6" s="47"/>
      <c r="JKI6" s="47"/>
      <c r="JKJ6" s="47"/>
      <c r="JKK6" s="47"/>
      <c r="JKL6" s="47"/>
      <c r="JKM6" s="47"/>
      <c r="JKN6" s="47"/>
      <c r="JKO6" s="47"/>
      <c r="JKP6" s="47"/>
      <c r="JKQ6" s="47"/>
      <c r="JKR6" s="47"/>
      <c r="JKS6" s="47"/>
      <c r="JKT6" s="47"/>
      <c r="JKU6" s="47"/>
      <c r="JKV6" s="47"/>
      <c r="JKW6" s="47"/>
      <c r="JKX6" s="47"/>
      <c r="JKY6" s="47"/>
      <c r="JKZ6" s="47"/>
      <c r="JLA6" s="47"/>
      <c r="JLB6" s="47"/>
      <c r="JLC6" s="47"/>
      <c r="JLD6" s="47"/>
      <c r="JLE6" s="47"/>
      <c r="JLF6" s="47"/>
      <c r="JLG6" s="47"/>
      <c r="JLH6" s="47"/>
      <c r="JLI6" s="47"/>
      <c r="JLJ6" s="47"/>
      <c r="JLK6" s="47"/>
      <c r="JLL6" s="47"/>
      <c r="JLM6" s="47"/>
      <c r="JLN6" s="47"/>
      <c r="JLO6" s="47"/>
      <c r="JLP6" s="47"/>
      <c r="JLQ6" s="47"/>
      <c r="JLR6" s="47"/>
      <c r="JLS6" s="47"/>
      <c r="JLT6" s="47"/>
      <c r="JLU6" s="47"/>
      <c r="JLV6" s="47"/>
      <c r="JLW6" s="47"/>
      <c r="JLX6" s="47"/>
      <c r="JLY6" s="47"/>
      <c r="JLZ6" s="47"/>
      <c r="JMA6" s="47"/>
      <c r="JMB6" s="47"/>
      <c r="JMC6" s="47"/>
      <c r="JMD6" s="47"/>
      <c r="JME6" s="47"/>
      <c r="JMF6" s="47"/>
      <c r="JMG6" s="47"/>
      <c r="JMH6" s="47"/>
      <c r="JMI6" s="47"/>
      <c r="JMJ6" s="47"/>
      <c r="JMK6" s="47"/>
      <c r="JML6" s="47"/>
      <c r="JMM6" s="47"/>
      <c r="JMN6" s="47"/>
      <c r="JMO6" s="47"/>
      <c r="JMP6" s="47"/>
      <c r="JMQ6" s="47"/>
      <c r="JMR6" s="47"/>
      <c r="JMS6" s="47"/>
      <c r="JMT6" s="47"/>
      <c r="JMU6" s="47"/>
      <c r="JMV6" s="47"/>
      <c r="JMW6" s="47"/>
      <c r="JMX6" s="47"/>
      <c r="JMY6" s="47"/>
      <c r="JMZ6" s="47"/>
      <c r="JNA6" s="47"/>
      <c r="JNB6" s="47"/>
      <c r="JNC6" s="47"/>
      <c r="JND6" s="47"/>
      <c r="JNE6" s="47"/>
      <c r="JNF6" s="47"/>
      <c r="JNG6" s="47"/>
      <c r="JNH6" s="47"/>
      <c r="JNI6" s="47"/>
      <c r="JNJ6" s="47"/>
      <c r="JNK6" s="47"/>
      <c r="JNL6" s="47"/>
      <c r="JNM6" s="47"/>
      <c r="JNN6" s="47"/>
      <c r="JNO6" s="47"/>
      <c r="JNP6" s="47"/>
      <c r="JNQ6" s="47"/>
      <c r="JNR6" s="47"/>
      <c r="JNS6" s="47"/>
      <c r="JNT6" s="47"/>
      <c r="JNU6" s="47"/>
      <c r="JNV6" s="47"/>
      <c r="JNW6" s="47"/>
      <c r="JNX6" s="47"/>
      <c r="JNY6" s="47"/>
      <c r="JNZ6" s="47"/>
      <c r="JOA6" s="47"/>
      <c r="JOB6" s="47"/>
      <c r="JOC6" s="47"/>
      <c r="JOD6" s="47"/>
      <c r="JOE6" s="47"/>
      <c r="JOF6" s="47"/>
      <c r="JOG6" s="47"/>
      <c r="JOH6" s="47"/>
      <c r="JOI6" s="47"/>
      <c r="JOJ6" s="47"/>
      <c r="JOK6" s="47"/>
      <c r="JOL6" s="47"/>
      <c r="JOM6" s="47"/>
      <c r="JON6" s="47"/>
      <c r="JOO6" s="47"/>
      <c r="JOP6" s="47"/>
      <c r="JOQ6" s="47"/>
      <c r="JOR6" s="47"/>
      <c r="JOS6" s="47"/>
      <c r="JOT6" s="47"/>
      <c r="JOU6" s="47"/>
      <c r="JOV6" s="47"/>
      <c r="JOW6" s="47"/>
      <c r="JOX6" s="47"/>
      <c r="JOY6" s="47"/>
      <c r="JOZ6" s="47"/>
      <c r="JPA6" s="47"/>
      <c r="JPB6" s="47"/>
      <c r="JPC6" s="47"/>
      <c r="JPD6" s="47"/>
      <c r="JPE6" s="47"/>
      <c r="JPF6" s="47"/>
      <c r="JPG6" s="47"/>
      <c r="JPH6" s="47"/>
      <c r="JPI6" s="47"/>
      <c r="JPJ6" s="47"/>
      <c r="JPK6" s="47"/>
      <c r="JPL6" s="47"/>
      <c r="JPM6" s="47"/>
      <c r="JPN6" s="47"/>
      <c r="JPO6" s="47"/>
      <c r="JPP6" s="47"/>
      <c r="JPQ6" s="47"/>
      <c r="JPR6" s="47"/>
      <c r="JPS6" s="47"/>
      <c r="JPT6" s="47"/>
      <c r="JPU6" s="47"/>
      <c r="JPV6" s="47"/>
      <c r="JPW6" s="47"/>
      <c r="JPX6" s="47"/>
      <c r="JPY6" s="47"/>
      <c r="JPZ6" s="47"/>
      <c r="JQA6" s="47"/>
      <c r="JQB6" s="47"/>
      <c r="JQC6" s="47"/>
      <c r="JQD6" s="47"/>
      <c r="JQE6" s="47"/>
      <c r="JQF6" s="47"/>
      <c r="JQG6" s="47"/>
      <c r="JQH6" s="47"/>
      <c r="JQI6" s="47"/>
      <c r="JQJ6" s="47"/>
      <c r="JQK6" s="47"/>
      <c r="JQL6" s="47"/>
      <c r="JQM6" s="47"/>
      <c r="JQN6" s="47"/>
      <c r="JQO6" s="47"/>
      <c r="JQP6" s="47"/>
      <c r="JQQ6" s="47"/>
      <c r="JQR6" s="47"/>
      <c r="JQS6" s="47"/>
      <c r="JQT6" s="47"/>
      <c r="JQU6" s="47"/>
      <c r="JQV6" s="47"/>
      <c r="JQW6" s="47"/>
      <c r="JQX6" s="47"/>
      <c r="JQY6" s="47"/>
      <c r="JQZ6" s="47"/>
      <c r="JRA6" s="47"/>
      <c r="JRB6" s="47"/>
      <c r="JRC6" s="47"/>
      <c r="JRD6" s="47"/>
      <c r="JRE6" s="47"/>
      <c r="JRF6" s="47"/>
      <c r="JRG6" s="47"/>
      <c r="JRH6" s="47"/>
      <c r="JRI6" s="47"/>
      <c r="JRJ6" s="47"/>
      <c r="JRK6" s="47"/>
      <c r="JRL6" s="47"/>
      <c r="JRM6" s="47"/>
      <c r="JRN6" s="47"/>
      <c r="JRO6" s="47"/>
      <c r="JRP6" s="47"/>
      <c r="JRQ6" s="47"/>
      <c r="JRR6" s="47"/>
      <c r="JRS6" s="47"/>
      <c r="JRT6" s="47"/>
      <c r="JRU6" s="47"/>
      <c r="JRV6" s="47"/>
      <c r="JRW6" s="47"/>
      <c r="JRX6" s="47"/>
      <c r="JRY6" s="47"/>
      <c r="JRZ6" s="47"/>
      <c r="JSA6" s="47"/>
      <c r="JSB6" s="47"/>
      <c r="JSC6" s="47"/>
      <c r="JSD6" s="47"/>
      <c r="JSE6" s="47"/>
      <c r="JSF6" s="47"/>
      <c r="JSG6" s="47"/>
      <c r="JSH6" s="47"/>
      <c r="JSI6" s="47"/>
      <c r="JSJ6" s="47"/>
      <c r="JSK6" s="47"/>
      <c r="JSL6" s="47"/>
      <c r="JSM6" s="47"/>
      <c r="JSN6" s="47"/>
      <c r="JSO6" s="47"/>
      <c r="JSP6" s="47"/>
      <c r="JSQ6" s="47"/>
      <c r="JSR6" s="47"/>
      <c r="JSS6" s="47"/>
      <c r="JST6" s="47"/>
      <c r="JSU6" s="47"/>
      <c r="JSV6" s="47"/>
      <c r="JSW6" s="47"/>
      <c r="JSX6" s="47"/>
      <c r="JSY6" s="47"/>
      <c r="JSZ6" s="47"/>
      <c r="JTA6" s="47"/>
      <c r="JTB6" s="47"/>
      <c r="JTC6" s="47"/>
      <c r="JTD6" s="47"/>
      <c r="JTE6" s="47"/>
      <c r="JTF6" s="47"/>
      <c r="JTG6" s="47"/>
      <c r="JTH6" s="47"/>
      <c r="JTI6" s="47"/>
      <c r="JTJ6" s="47"/>
      <c r="JTK6" s="47"/>
      <c r="JTL6" s="47"/>
      <c r="JTM6" s="47"/>
      <c r="JTN6" s="47"/>
      <c r="JTO6" s="47"/>
      <c r="JTP6" s="47"/>
      <c r="JTQ6" s="47"/>
      <c r="JTR6" s="47"/>
      <c r="JTS6" s="47"/>
      <c r="JTT6" s="47"/>
      <c r="JTU6" s="47"/>
      <c r="JTV6" s="47"/>
      <c r="JTW6" s="47"/>
      <c r="JTX6" s="47"/>
      <c r="JTY6" s="47"/>
      <c r="JTZ6" s="47"/>
      <c r="JUA6" s="47"/>
      <c r="JUB6" s="47"/>
      <c r="JUC6" s="47"/>
      <c r="JUD6" s="47"/>
      <c r="JUE6" s="47"/>
      <c r="JUF6" s="47"/>
      <c r="JUG6" s="47"/>
      <c r="JUH6" s="47"/>
      <c r="JUI6" s="47"/>
      <c r="JUJ6" s="47"/>
      <c r="JUK6" s="47"/>
      <c r="JUL6" s="47"/>
      <c r="JUM6" s="47"/>
      <c r="JUN6" s="47"/>
      <c r="JUO6" s="47"/>
      <c r="JUP6" s="47"/>
      <c r="JUQ6" s="47"/>
      <c r="JUR6" s="47"/>
      <c r="JUS6" s="47"/>
      <c r="JUT6" s="47"/>
      <c r="JUU6" s="47"/>
      <c r="JUV6" s="47"/>
      <c r="JUW6" s="47"/>
      <c r="JUX6" s="47"/>
      <c r="JUY6" s="47"/>
      <c r="JUZ6" s="47"/>
      <c r="JVA6" s="47"/>
      <c r="JVB6" s="47"/>
      <c r="JVC6" s="47"/>
      <c r="JVD6" s="47"/>
      <c r="JVE6" s="47"/>
      <c r="JVF6" s="47"/>
      <c r="JVG6" s="47"/>
      <c r="JVH6" s="47"/>
      <c r="JVI6" s="47"/>
      <c r="JVJ6" s="47"/>
      <c r="JVK6" s="47"/>
      <c r="JVL6" s="47"/>
      <c r="JVM6" s="47"/>
      <c r="JVN6" s="47"/>
      <c r="JVO6" s="47"/>
      <c r="JVP6" s="47"/>
      <c r="JVQ6" s="47"/>
      <c r="JVR6" s="47"/>
      <c r="JVS6" s="47"/>
      <c r="JVT6" s="47"/>
      <c r="JVU6" s="47"/>
      <c r="JVV6" s="47"/>
      <c r="JVW6" s="47"/>
      <c r="JVX6" s="47"/>
      <c r="JVY6" s="47"/>
      <c r="JVZ6" s="47"/>
      <c r="JWA6" s="47"/>
      <c r="JWB6" s="47"/>
      <c r="JWC6" s="47"/>
      <c r="JWD6" s="47"/>
      <c r="JWE6" s="47"/>
      <c r="JWF6" s="47"/>
      <c r="JWG6" s="47"/>
      <c r="JWH6" s="47"/>
      <c r="JWI6" s="47"/>
      <c r="JWJ6" s="47"/>
      <c r="JWK6" s="47"/>
      <c r="JWL6" s="47"/>
      <c r="JWM6" s="47"/>
      <c r="JWN6" s="47"/>
      <c r="JWO6" s="47"/>
      <c r="JWP6" s="47"/>
      <c r="JWQ6" s="47"/>
      <c r="JWR6" s="47"/>
      <c r="JWS6" s="47"/>
      <c r="JWT6" s="47"/>
      <c r="JWU6" s="47"/>
      <c r="JWV6" s="47"/>
      <c r="JWW6" s="47"/>
      <c r="JWX6" s="47"/>
      <c r="JWY6" s="47"/>
      <c r="JWZ6" s="47"/>
      <c r="JXA6" s="47"/>
      <c r="JXB6" s="47"/>
      <c r="JXC6" s="47"/>
      <c r="JXD6" s="47"/>
      <c r="JXE6" s="47"/>
      <c r="JXF6" s="47"/>
      <c r="JXG6" s="47"/>
      <c r="JXH6" s="47"/>
      <c r="JXI6" s="47"/>
      <c r="JXJ6" s="47"/>
      <c r="JXK6" s="47"/>
      <c r="JXL6" s="47"/>
      <c r="JXM6" s="47"/>
      <c r="JXN6" s="47"/>
      <c r="JXO6" s="47"/>
      <c r="JXP6" s="47"/>
      <c r="JXQ6" s="47"/>
      <c r="JXR6" s="47"/>
      <c r="JXS6" s="47"/>
      <c r="JXT6" s="47"/>
      <c r="JXU6" s="47"/>
      <c r="JXV6" s="47"/>
      <c r="JXW6" s="47"/>
      <c r="JXX6" s="47"/>
      <c r="JXY6" s="47"/>
      <c r="JXZ6" s="47"/>
      <c r="JYA6" s="47"/>
      <c r="JYB6" s="47"/>
      <c r="JYC6" s="47"/>
      <c r="JYD6" s="47"/>
      <c r="JYE6" s="47"/>
      <c r="JYF6" s="47"/>
      <c r="JYG6" s="47"/>
      <c r="JYH6" s="47"/>
      <c r="JYI6" s="47"/>
      <c r="JYJ6" s="47"/>
      <c r="JYK6" s="47"/>
      <c r="JYL6" s="47"/>
      <c r="JYM6" s="47"/>
      <c r="JYN6" s="47"/>
      <c r="JYO6" s="47"/>
      <c r="JYP6" s="47"/>
      <c r="JYQ6" s="47"/>
      <c r="JYR6" s="47"/>
      <c r="JYS6" s="47"/>
      <c r="JYT6" s="47"/>
      <c r="JYU6" s="47"/>
      <c r="JYV6" s="47"/>
      <c r="JYW6" s="47"/>
      <c r="JYX6" s="47"/>
      <c r="JYY6" s="47"/>
      <c r="JYZ6" s="47"/>
      <c r="JZA6" s="47"/>
      <c r="JZB6" s="47"/>
      <c r="JZC6" s="47"/>
      <c r="JZD6" s="47"/>
      <c r="JZE6" s="47"/>
      <c r="JZF6" s="47"/>
      <c r="JZG6" s="47"/>
      <c r="JZH6" s="47"/>
      <c r="JZI6" s="47"/>
      <c r="JZJ6" s="47"/>
      <c r="JZK6" s="47"/>
      <c r="JZL6" s="47"/>
      <c r="JZM6" s="47"/>
      <c r="JZN6" s="47"/>
      <c r="JZO6" s="47"/>
      <c r="JZP6" s="47"/>
      <c r="JZQ6" s="47"/>
      <c r="JZR6" s="47"/>
      <c r="JZS6" s="47"/>
      <c r="JZT6" s="47"/>
      <c r="JZU6" s="47"/>
      <c r="JZV6" s="47"/>
      <c r="JZW6" s="47"/>
      <c r="JZX6" s="47"/>
      <c r="JZY6" s="47"/>
      <c r="JZZ6" s="47"/>
      <c r="KAA6" s="47"/>
      <c r="KAB6" s="47"/>
      <c r="KAC6" s="47"/>
      <c r="KAD6" s="47"/>
      <c r="KAE6" s="47"/>
      <c r="KAF6" s="47"/>
      <c r="KAG6" s="47"/>
      <c r="KAH6" s="47"/>
      <c r="KAI6" s="47"/>
      <c r="KAJ6" s="47"/>
      <c r="KAK6" s="47"/>
      <c r="KAL6" s="47"/>
      <c r="KAM6" s="47"/>
      <c r="KAN6" s="47"/>
      <c r="KAO6" s="47"/>
      <c r="KAP6" s="47"/>
      <c r="KAQ6" s="47"/>
      <c r="KAR6" s="47"/>
      <c r="KAS6" s="47"/>
      <c r="KAT6" s="47"/>
      <c r="KAU6" s="47"/>
      <c r="KAV6" s="47"/>
      <c r="KAW6" s="47"/>
      <c r="KAX6" s="47"/>
      <c r="KAY6" s="47"/>
      <c r="KAZ6" s="47"/>
      <c r="KBA6" s="47"/>
      <c r="KBB6" s="47"/>
      <c r="KBC6" s="47"/>
      <c r="KBD6" s="47"/>
      <c r="KBE6" s="47"/>
      <c r="KBF6" s="47"/>
      <c r="KBG6" s="47"/>
      <c r="KBH6" s="47"/>
      <c r="KBI6" s="47"/>
      <c r="KBJ6" s="47"/>
      <c r="KBK6" s="47"/>
      <c r="KBL6" s="47"/>
      <c r="KBM6" s="47"/>
      <c r="KBN6" s="47"/>
      <c r="KBO6" s="47"/>
      <c r="KBP6" s="47"/>
      <c r="KBQ6" s="47"/>
      <c r="KBR6" s="47"/>
      <c r="KBS6" s="47"/>
      <c r="KBT6" s="47"/>
      <c r="KBU6" s="47"/>
      <c r="KBV6" s="47"/>
      <c r="KBW6" s="47"/>
      <c r="KBX6" s="47"/>
      <c r="KBY6" s="47"/>
      <c r="KBZ6" s="47"/>
      <c r="KCA6" s="47"/>
      <c r="KCB6" s="47"/>
      <c r="KCC6" s="47"/>
      <c r="KCD6" s="47"/>
      <c r="KCE6" s="47"/>
      <c r="KCF6" s="47"/>
      <c r="KCG6" s="47"/>
      <c r="KCH6" s="47"/>
      <c r="KCI6" s="47"/>
      <c r="KCJ6" s="47"/>
      <c r="KCK6" s="47"/>
      <c r="KCL6" s="47"/>
      <c r="KCM6" s="47"/>
      <c r="KCN6" s="47"/>
      <c r="KCO6" s="47"/>
      <c r="KCP6" s="47"/>
      <c r="KCQ6" s="47"/>
      <c r="KCR6" s="47"/>
      <c r="KCS6" s="47"/>
      <c r="KCT6" s="47"/>
      <c r="KCU6" s="47"/>
      <c r="KCV6" s="47"/>
      <c r="KCW6" s="47"/>
      <c r="KCX6" s="47"/>
      <c r="KCY6" s="47"/>
      <c r="KCZ6" s="47"/>
      <c r="KDA6" s="47"/>
      <c r="KDB6" s="47"/>
      <c r="KDC6" s="47"/>
      <c r="KDD6" s="47"/>
      <c r="KDE6" s="47"/>
      <c r="KDF6" s="47"/>
      <c r="KDG6" s="47"/>
      <c r="KDH6" s="47"/>
      <c r="KDI6" s="47"/>
      <c r="KDJ6" s="47"/>
      <c r="KDK6" s="47"/>
      <c r="KDL6" s="47"/>
      <c r="KDM6" s="47"/>
      <c r="KDN6" s="47"/>
      <c r="KDO6" s="47"/>
      <c r="KDP6" s="47"/>
      <c r="KDQ6" s="47"/>
      <c r="KDR6" s="47"/>
      <c r="KDS6" s="47"/>
      <c r="KDT6" s="47"/>
      <c r="KDU6" s="47"/>
      <c r="KDV6" s="47"/>
      <c r="KDW6" s="47"/>
      <c r="KDX6" s="47"/>
      <c r="KDY6" s="47"/>
      <c r="KDZ6" s="47"/>
      <c r="KEA6" s="47"/>
      <c r="KEB6" s="47"/>
      <c r="KEC6" s="47"/>
      <c r="KED6" s="47"/>
      <c r="KEE6" s="47"/>
      <c r="KEF6" s="47"/>
      <c r="KEG6" s="47"/>
      <c r="KEH6" s="47"/>
      <c r="KEI6" s="47"/>
      <c r="KEJ6" s="47"/>
      <c r="KEK6" s="47"/>
      <c r="KEL6" s="47"/>
      <c r="KEM6" s="47"/>
      <c r="KEN6" s="47"/>
      <c r="KEO6" s="47"/>
      <c r="KEP6" s="47"/>
      <c r="KEQ6" s="47"/>
      <c r="KER6" s="47"/>
      <c r="KES6" s="47"/>
      <c r="KET6" s="47"/>
      <c r="KEU6" s="47"/>
      <c r="KEV6" s="47"/>
      <c r="KEW6" s="47"/>
      <c r="KEX6" s="47"/>
      <c r="KEY6" s="47"/>
      <c r="KEZ6" s="47"/>
      <c r="KFA6" s="47"/>
      <c r="KFB6" s="47"/>
      <c r="KFC6" s="47"/>
      <c r="KFD6" s="47"/>
      <c r="KFE6" s="47"/>
      <c r="KFF6" s="47"/>
      <c r="KFG6" s="47"/>
      <c r="KFH6" s="47"/>
      <c r="KFI6" s="47"/>
      <c r="KFJ6" s="47"/>
      <c r="KFK6" s="47"/>
      <c r="KFL6" s="47"/>
      <c r="KFM6" s="47"/>
      <c r="KFN6" s="47"/>
      <c r="KFO6" s="47"/>
      <c r="KFP6" s="47"/>
      <c r="KFQ6" s="47"/>
      <c r="KFR6" s="47"/>
      <c r="KFS6" s="47"/>
      <c r="KFT6" s="47"/>
      <c r="KFU6" s="47"/>
      <c r="KFV6" s="47"/>
      <c r="KFW6" s="47"/>
      <c r="KFX6" s="47"/>
      <c r="KFY6" s="47"/>
      <c r="KFZ6" s="47"/>
      <c r="KGA6" s="47"/>
      <c r="KGB6" s="47"/>
      <c r="KGC6" s="47"/>
      <c r="KGD6" s="47"/>
      <c r="KGE6" s="47"/>
      <c r="KGF6" s="47"/>
      <c r="KGG6" s="47"/>
      <c r="KGH6" s="47"/>
      <c r="KGI6" s="47"/>
      <c r="KGJ6" s="47"/>
      <c r="KGK6" s="47"/>
      <c r="KGL6" s="47"/>
      <c r="KGM6" s="47"/>
      <c r="KGN6" s="47"/>
      <c r="KGO6" s="47"/>
      <c r="KGP6" s="47"/>
      <c r="KGQ6" s="47"/>
      <c r="KGR6" s="47"/>
      <c r="KGS6" s="47"/>
      <c r="KGT6" s="47"/>
      <c r="KGU6" s="47"/>
      <c r="KGV6" s="47"/>
      <c r="KGW6" s="47"/>
      <c r="KGX6" s="47"/>
      <c r="KGY6" s="47"/>
      <c r="KGZ6" s="47"/>
      <c r="KHA6" s="47"/>
      <c r="KHB6" s="47"/>
      <c r="KHC6" s="47"/>
      <c r="KHD6" s="47"/>
      <c r="KHE6" s="47"/>
      <c r="KHF6" s="47"/>
      <c r="KHG6" s="47"/>
      <c r="KHH6" s="47"/>
      <c r="KHI6" s="47"/>
      <c r="KHJ6" s="47"/>
      <c r="KHK6" s="47"/>
      <c r="KHL6" s="47"/>
      <c r="KHM6" s="47"/>
      <c r="KHN6" s="47"/>
      <c r="KHO6" s="47"/>
      <c r="KHP6" s="47"/>
      <c r="KHQ6" s="47"/>
      <c r="KHR6" s="47"/>
      <c r="KHS6" s="47"/>
      <c r="KHT6" s="47"/>
      <c r="KHU6" s="47"/>
      <c r="KHV6" s="47"/>
      <c r="KHW6" s="47"/>
      <c r="KHX6" s="47"/>
      <c r="KHY6" s="47"/>
      <c r="KHZ6" s="47"/>
      <c r="KIA6" s="47"/>
      <c r="KIB6" s="47"/>
      <c r="KIC6" s="47"/>
      <c r="KID6" s="47"/>
      <c r="KIE6" s="47"/>
      <c r="KIF6" s="47"/>
      <c r="KIG6" s="47"/>
      <c r="KIH6" s="47"/>
      <c r="KII6" s="47"/>
      <c r="KIJ6" s="47"/>
      <c r="KIK6" s="47"/>
      <c r="KIL6" s="47"/>
      <c r="KIM6" s="47"/>
      <c r="KIN6" s="47"/>
      <c r="KIO6" s="47"/>
      <c r="KIP6" s="47"/>
      <c r="KIQ6" s="47"/>
      <c r="KIR6" s="47"/>
      <c r="KIS6" s="47"/>
      <c r="KIT6" s="47"/>
      <c r="KIU6" s="47"/>
      <c r="KIV6" s="47"/>
      <c r="KIW6" s="47"/>
      <c r="KIX6" s="47"/>
      <c r="KIY6" s="47"/>
      <c r="KIZ6" s="47"/>
      <c r="KJA6" s="47"/>
      <c r="KJB6" s="47"/>
      <c r="KJC6" s="47"/>
      <c r="KJD6" s="47"/>
      <c r="KJE6" s="47"/>
      <c r="KJF6" s="47"/>
      <c r="KJG6" s="47"/>
      <c r="KJH6" s="47"/>
      <c r="KJI6" s="47"/>
      <c r="KJJ6" s="47"/>
      <c r="KJK6" s="47"/>
      <c r="KJL6" s="47"/>
      <c r="KJM6" s="47"/>
      <c r="KJN6" s="47"/>
      <c r="KJO6" s="47"/>
      <c r="KJP6" s="47"/>
      <c r="KJQ6" s="47"/>
      <c r="KJR6" s="47"/>
      <c r="KJS6" s="47"/>
      <c r="KJT6" s="47"/>
      <c r="KJU6" s="47"/>
      <c r="KJV6" s="47"/>
      <c r="KJW6" s="47"/>
      <c r="KJX6" s="47"/>
      <c r="KJY6" s="47"/>
      <c r="KJZ6" s="47"/>
      <c r="KKA6" s="47"/>
      <c r="KKB6" s="47"/>
      <c r="KKC6" s="47"/>
      <c r="KKD6" s="47"/>
      <c r="KKE6" s="47"/>
      <c r="KKF6" s="47"/>
      <c r="KKG6" s="47"/>
      <c r="KKH6" s="47"/>
      <c r="KKI6" s="47"/>
      <c r="KKJ6" s="47"/>
      <c r="KKK6" s="47"/>
      <c r="KKL6" s="47"/>
      <c r="KKM6" s="47"/>
      <c r="KKN6" s="47"/>
      <c r="KKO6" s="47"/>
      <c r="KKP6" s="47"/>
      <c r="KKQ6" s="47"/>
      <c r="KKR6" s="47"/>
      <c r="KKS6" s="47"/>
      <c r="KKT6" s="47"/>
      <c r="KKU6" s="47"/>
      <c r="KKV6" s="47"/>
      <c r="KKW6" s="47"/>
      <c r="KKX6" s="47"/>
      <c r="KKY6" s="47"/>
      <c r="KKZ6" s="47"/>
      <c r="KLA6" s="47"/>
      <c r="KLB6" s="47"/>
      <c r="KLC6" s="47"/>
      <c r="KLD6" s="47"/>
      <c r="KLE6" s="47"/>
      <c r="KLF6" s="47"/>
      <c r="KLG6" s="47"/>
      <c r="KLH6" s="47"/>
      <c r="KLI6" s="47"/>
      <c r="KLJ6" s="47"/>
      <c r="KLK6" s="47"/>
      <c r="KLL6" s="47"/>
      <c r="KLM6" s="47"/>
      <c r="KLN6" s="47"/>
      <c r="KLO6" s="47"/>
      <c r="KLP6" s="47"/>
      <c r="KLQ6" s="47"/>
      <c r="KLR6" s="47"/>
      <c r="KLS6" s="47"/>
      <c r="KLT6" s="47"/>
      <c r="KLU6" s="47"/>
      <c r="KLV6" s="47"/>
      <c r="KLW6" s="47"/>
      <c r="KLX6" s="47"/>
      <c r="KLY6" s="47"/>
      <c r="KLZ6" s="47"/>
      <c r="KMA6" s="47"/>
      <c r="KMB6" s="47"/>
      <c r="KMC6" s="47"/>
      <c r="KMD6" s="47"/>
      <c r="KME6" s="47"/>
      <c r="KMF6" s="47"/>
      <c r="KMG6" s="47"/>
      <c r="KMH6" s="47"/>
      <c r="KMI6" s="47"/>
      <c r="KMJ6" s="47"/>
      <c r="KMK6" s="47"/>
      <c r="KML6" s="47"/>
      <c r="KMM6" s="47"/>
      <c r="KMN6" s="47"/>
      <c r="KMO6" s="47"/>
      <c r="KMP6" s="47"/>
      <c r="KMQ6" s="47"/>
      <c r="KMR6" s="47"/>
      <c r="KMS6" s="47"/>
      <c r="KMT6" s="47"/>
      <c r="KMU6" s="47"/>
      <c r="KMV6" s="47"/>
      <c r="KMW6" s="47"/>
      <c r="KMX6" s="47"/>
      <c r="KMY6" s="47"/>
      <c r="KMZ6" s="47"/>
      <c r="KNA6" s="47"/>
      <c r="KNB6" s="47"/>
      <c r="KNC6" s="47"/>
      <c r="KND6" s="47"/>
      <c r="KNE6" s="47"/>
      <c r="KNF6" s="47"/>
      <c r="KNG6" s="47"/>
      <c r="KNH6" s="47"/>
      <c r="KNI6" s="47"/>
      <c r="KNJ6" s="47"/>
      <c r="KNK6" s="47"/>
      <c r="KNL6" s="47"/>
      <c r="KNM6" s="47"/>
      <c r="KNN6" s="47"/>
      <c r="KNO6" s="47"/>
      <c r="KNP6" s="47"/>
      <c r="KNQ6" s="47"/>
      <c r="KNR6" s="47"/>
      <c r="KNS6" s="47"/>
      <c r="KNT6" s="47"/>
      <c r="KNU6" s="47"/>
      <c r="KNV6" s="47"/>
      <c r="KNW6" s="47"/>
      <c r="KNX6" s="47"/>
      <c r="KNY6" s="47"/>
      <c r="KNZ6" s="47"/>
      <c r="KOA6" s="47"/>
      <c r="KOB6" s="47"/>
      <c r="KOC6" s="47"/>
      <c r="KOD6" s="47"/>
      <c r="KOE6" s="47"/>
      <c r="KOF6" s="47"/>
      <c r="KOG6" s="47"/>
      <c r="KOH6" s="47"/>
      <c r="KOI6" s="47"/>
      <c r="KOJ6" s="47"/>
      <c r="KOK6" s="47"/>
      <c r="KOL6" s="47"/>
      <c r="KOM6" s="47"/>
      <c r="KON6" s="47"/>
      <c r="KOO6" s="47"/>
      <c r="KOP6" s="47"/>
      <c r="KOQ6" s="47"/>
      <c r="KOR6" s="47"/>
      <c r="KOS6" s="47"/>
      <c r="KOT6" s="47"/>
      <c r="KOU6" s="47"/>
      <c r="KOV6" s="47"/>
      <c r="KOW6" s="47"/>
      <c r="KOX6" s="47"/>
      <c r="KOY6" s="47"/>
      <c r="KOZ6" s="47"/>
      <c r="KPA6" s="47"/>
      <c r="KPB6" s="47"/>
      <c r="KPC6" s="47"/>
      <c r="KPD6" s="47"/>
      <c r="KPE6" s="47"/>
      <c r="KPF6" s="47"/>
      <c r="KPG6" s="47"/>
      <c r="KPH6" s="47"/>
      <c r="KPI6" s="47"/>
      <c r="KPJ6" s="47"/>
      <c r="KPK6" s="47"/>
      <c r="KPL6" s="47"/>
      <c r="KPM6" s="47"/>
      <c r="KPN6" s="47"/>
      <c r="KPO6" s="47"/>
      <c r="KPP6" s="47"/>
      <c r="KPQ6" s="47"/>
      <c r="KPR6" s="47"/>
      <c r="KPS6" s="47"/>
      <c r="KPT6" s="47"/>
      <c r="KPU6" s="47"/>
      <c r="KPV6" s="47"/>
      <c r="KPW6" s="47"/>
      <c r="KPX6" s="47"/>
      <c r="KPY6" s="47"/>
      <c r="KPZ6" s="47"/>
      <c r="KQA6" s="47"/>
      <c r="KQB6" s="47"/>
      <c r="KQC6" s="47"/>
      <c r="KQD6" s="47"/>
      <c r="KQE6" s="47"/>
      <c r="KQF6" s="47"/>
      <c r="KQG6" s="47"/>
      <c r="KQH6" s="47"/>
      <c r="KQI6" s="47"/>
      <c r="KQJ6" s="47"/>
      <c r="KQK6" s="47"/>
      <c r="KQL6" s="47"/>
      <c r="KQM6" s="47"/>
      <c r="KQN6" s="47"/>
      <c r="KQO6" s="47"/>
      <c r="KQP6" s="47"/>
      <c r="KQQ6" s="47"/>
      <c r="KQR6" s="47"/>
      <c r="KQS6" s="47"/>
      <c r="KQT6" s="47"/>
      <c r="KQU6" s="47"/>
      <c r="KQV6" s="47"/>
      <c r="KQW6" s="47"/>
      <c r="KQX6" s="47"/>
      <c r="KQY6" s="47"/>
      <c r="KQZ6" s="47"/>
      <c r="KRA6" s="47"/>
      <c r="KRB6" s="47"/>
      <c r="KRC6" s="47"/>
      <c r="KRD6" s="47"/>
      <c r="KRE6" s="47"/>
      <c r="KRF6" s="47"/>
      <c r="KRG6" s="47"/>
      <c r="KRH6" s="47"/>
      <c r="KRI6" s="47"/>
      <c r="KRJ6" s="47"/>
      <c r="KRK6" s="47"/>
      <c r="KRL6" s="47"/>
      <c r="KRM6" s="47"/>
      <c r="KRN6" s="47"/>
      <c r="KRO6" s="47"/>
      <c r="KRP6" s="47"/>
      <c r="KRQ6" s="47"/>
      <c r="KRR6" s="47"/>
      <c r="KRS6" s="47"/>
      <c r="KRT6" s="47"/>
      <c r="KRU6" s="47"/>
      <c r="KRV6" s="47"/>
      <c r="KRW6" s="47"/>
      <c r="KRX6" s="47"/>
      <c r="KRY6" s="47"/>
      <c r="KRZ6" s="47"/>
      <c r="KSA6" s="47"/>
      <c r="KSB6" s="47"/>
      <c r="KSC6" s="47"/>
      <c r="KSD6" s="47"/>
      <c r="KSE6" s="47"/>
      <c r="KSF6" s="47"/>
      <c r="KSG6" s="47"/>
      <c r="KSH6" s="47"/>
      <c r="KSI6" s="47"/>
      <c r="KSJ6" s="47"/>
      <c r="KSK6" s="47"/>
      <c r="KSL6" s="47"/>
      <c r="KSM6" s="47"/>
      <c r="KSN6" s="47"/>
      <c r="KSO6" s="47"/>
      <c r="KSP6" s="47"/>
      <c r="KSQ6" s="47"/>
      <c r="KSR6" s="47"/>
      <c r="KSS6" s="47"/>
      <c r="KST6" s="47"/>
      <c r="KSU6" s="47"/>
      <c r="KSV6" s="47"/>
      <c r="KSW6" s="47"/>
      <c r="KSX6" s="47"/>
      <c r="KSY6" s="47"/>
      <c r="KSZ6" s="47"/>
      <c r="KTA6" s="47"/>
      <c r="KTB6" s="47"/>
      <c r="KTC6" s="47"/>
      <c r="KTD6" s="47"/>
      <c r="KTE6" s="47"/>
      <c r="KTF6" s="47"/>
      <c r="KTG6" s="47"/>
      <c r="KTH6" s="47"/>
      <c r="KTI6" s="47"/>
      <c r="KTJ6" s="47"/>
      <c r="KTK6" s="47"/>
      <c r="KTL6" s="47"/>
      <c r="KTM6" s="47"/>
      <c r="KTN6" s="47"/>
      <c r="KTO6" s="47"/>
      <c r="KTP6" s="47"/>
      <c r="KTQ6" s="47"/>
      <c r="KTR6" s="47"/>
      <c r="KTS6" s="47"/>
      <c r="KTT6" s="47"/>
      <c r="KTU6" s="47"/>
      <c r="KTV6" s="47"/>
      <c r="KTW6" s="47"/>
      <c r="KTX6" s="47"/>
      <c r="KTY6" s="47"/>
      <c r="KTZ6" s="47"/>
      <c r="KUA6" s="47"/>
      <c r="KUB6" s="47"/>
      <c r="KUC6" s="47"/>
      <c r="KUD6" s="47"/>
      <c r="KUE6" s="47"/>
      <c r="KUF6" s="47"/>
      <c r="KUG6" s="47"/>
      <c r="KUH6" s="47"/>
      <c r="KUI6" s="47"/>
      <c r="KUJ6" s="47"/>
      <c r="KUK6" s="47"/>
      <c r="KUL6" s="47"/>
      <c r="KUM6" s="47"/>
      <c r="KUN6" s="47"/>
      <c r="KUO6" s="47"/>
      <c r="KUP6" s="47"/>
      <c r="KUQ6" s="47"/>
      <c r="KUR6" s="47"/>
      <c r="KUS6" s="47"/>
      <c r="KUT6" s="47"/>
      <c r="KUU6" s="47"/>
      <c r="KUV6" s="47"/>
      <c r="KUW6" s="47"/>
      <c r="KUX6" s="47"/>
      <c r="KUY6" s="47"/>
      <c r="KUZ6" s="47"/>
      <c r="KVA6" s="47"/>
      <c r="KVB6" s="47"/>
      <c r="KVC6" s="47"/>
      <c r="KVD6" s="47"/>
      <c r="KVE6" s="47"/>
      <c r="KVF6" s="47"/>
      <c r="KVG6" s="47"/>
      <c r="KVH6" s="47"/>
      <c r="KVI6" s="47"/>
      <c r="KVJ6" s="47"/>
      <c r="KVK6" s="47"/>
      <c r="KVL6" s="47"/>
      <c r="KVM6" s="47"/>
      <c r="KVN6" s="47"/>
      <c r="KVO6" s="47"/>
      <c r="KVP6" s="47"/>
      <c r="KVQ6" s="47"/>
      <c r="KVR6" s="47"/>
      <c r="KVS6" s="47"/>
      <c r="KVT6" s="47"/>
      <c r="KVU6" s="47"/>
      <c r="KVV6" s="47"/>
      <c r="KVW6" s="47"/>
      <c r="KVX6" s="47"/>
      <c r="KVY6" s="47"/>
      <c r="KVZ6" s="47"/>
      <c r="KWA6" s="47"/>
      <c r="KWB6" s="47"/>
      <c r="KWC6" s="47"/>
      <c r="KWD6" s="47"/>
      <c r="KWE6" s="47"/>
      <c r="KWF6" s="47"/>
      <c r="KWG6" s="47"/>
      <c r="KWH6" s="47"/>
      <c r="KWI6" s="47"/>
      <c r="KWJ6" s="47"/>
      <c r="KWK6" s="47"/>
      <c r="KWL6" s="47"/>
      <c r="KWM6" s="47"/>
      <c r="KWN6" s="47"/>
      <c r="KWO6" s="47"/>
      <c r="KWP6" s="47"/>
      <c r="KWQ6" s="47"/>
      <c r="KWR6" s="47"/>
      <c r="KWS6" s="47"/>
      <c r="KWT6" s="47"/>
      <c r="KWU6" s="47"/>
      <c r="KWV6" s="47"/>
      <c r="KWW6" s="47"/>
      <c r="KWX6" s="47"/>
      <c r="KWY6" s="47"/>
      <c r="KWZ6" s="47"/>
      <c r="KXA6" s="47"/>
      <c r="KXB6" s="47"/>
      <c r="KXC6" s="47"/>
      <c r="KXD6" s="47"/>
      <c r="KXE6" s="47"/>
      <c r="KXF6" s="47"/>
      <c r="KXG6" s="47"/>
      <c r="KXH6" s="47"/>
      <c r="KXI6" s="47"/>
      <c r="KXJ6" s="47"/>
      <c r="KXK6" s="47"/>
      <c r="KXL6" s="47"/>
      <c r="KXM6" s="47"/>
      <c r="KXN6" s="47"/>
      <c r="KXO6" s="47"/>
      <c r="KXP6" s="47"/>
      <c r="KXQ6" s="47"/>
      <c r="KXR6" s="47"/>
      <c r="KXS6" s="47"/>
      <c r="KXT6" s="47"/>
      <c r="KXU6" s="47"/>
      <c r="KXV6" s="47"/>
      <c r="KXW6" s="47"/>
      <c r="KXX6" s="47"/>
      <c r="KXY6" s="47"/>
      <c r="KXZ6" s="47"/>
      <c r="KYA6" s="47"/>
      <c r="KYB6" s="47"/>
      <c r="KYC6" s="47"/>
      <c r="KYD6" s="47"/>
      <c r="KYE6" s="47"/>
      <c r="KYF6" s="47"/>
      <c r="KYG6" s="47"/>
      <c r="KYH6" s="47"/>
      <c r="KYI6" s="47"/>
      <c r="KYJ6" s="47"/>
      <c r="KYK6" s="47"/>
      <c r="KYL6" s="47"/>
      <c r="KYM6" s="47"/>
      <c r="KYN6" s="47"/>
      <c r="KYO6" s="47"/>
      <c r="KYP6" s="47"/>
      <c r="KYQ6" s="47"/>
      <c r="KYR6" s="47"/>
      <c r="KYS6" s="47"/>
      <c r="KYT6" s="47"/>
      <c r="KYU6" s="47"/>
      <c r="KYV6" s="47"/>
      <c r="KYW6" s="47"/>
      <c r="KYX6" s="47"/>
      <c r="KYY6" s="47"/>
      <c r="KYZ6" s="47"/>
      <c r="KZA6" s="47"/>
      <c r="KZB6" s="47"/>
      <c r="KZC6" s="47"/>
      <c r="KZD6" s="47"/>
      <c r="KZE6" s="47"/>
      <c r="KZF6" s="47"/>
      <c r="KZG6" s="47"/>
      <c r="KZH6" s="47"/>
      <c r="KZI6" s="47"/>
      <c r="KZJ6" s="47"/>
      <c r="KZK6" s="47"/>
      <c r="KZL6" s="47"/>
      <c r="KZM6" s="47"/>
      <c r="KZN6" s="47"/>
      <c r="KZO6" s="47"/>
      <c r="KZP6" s="47"/>
      <c r="KZQ6" s="47"/>
      <c r="KZR6" s="47"/>
      <c r="KZS6" s="47"/>
      <c r="KZT6" s="47"/>
      <c r="KZU6" s="47"/>
      <c r="KZV6" s="47"/>
      <c r="KZW6" s="47"/>
      <c r="KZX6" s="47"/>
      <c r="KZY6" s="47"/>
      <c r="KZZ6" s="47"/>
      <c r="LAA6" s="47"/>
      <c r="LAB6" s="47"/>
      <c r="LAC6" s="47"/>
      <c r="LAD6" s="47"/>
      <c r="LAE6" s="47"/>
      <c r="LAF6" s="47"/>
      <c r="LAG6" s="47"/>
      <c r="LAH6" s="47"/>
      <c r="LAI6" s="47"/>
      <c r="LAJ6" s="47"/>
      <c r="LAK6" s="47"/>
      <c r="LAL6" s="47"/>
      <c r="LAM6" s="47"/>
      <c r="LAN6" s="47"/>
      <c r="LAO6" s="47"/>
      <c r="LAP6" s="47"/>
      <c r="LAQ6" s="47"/>
      <c r="LAR6" s="47"/>
      <c r="LAS6" s="47"/>
      <c r="LAT6" s="47"/>
      <c r="LAU6" s="47"/>
      <c r="LAV6" s="47"/>
      <c r="LAW6" s="47"/>
      <c r="LAX6" s="47"/>
      <c r="LAY6" s="47"/>
      <c r="LAZ6" s="47"/>
      <c r="LBA6" s="47"/>
      <c r="LBB6" s="47"/>
      <c r="LBC6" s="47"/>
      <c r="LBD6" s="47"/>
      <c r="LBE6" s="47"/>
      <c r="LBF6" s="47"/>
      <c r="LBG6" s="47"/>
      <c r="LBH6" s="47"/>
      <c r="LBI6" s="47"/>
      <c r="LBJ6" s="47"/>
      <c r="LBK6" s="47"/>
      <c r="LBL6" s="47"/>
      <c r="LBM6" s="47"/>
      <c r="LBN6" s="47"/>
      <c r="LBO6" s="47"/>
      <c r="LBP6" s="47"/>
      <c r="LBQ6" s="47"/>
      <c r="LBR6" s="47"/>
      <c r="LBS6" s="47"/>
      <c r="LBT6" s="47"/>
      <c r="LBU6" s="47"/>
      <c r="LBV6" s="47"/>
      <c r="LBW6" s="47"/>
      <c r="LBX6" s="47"/>
      <c r="LBY6" s="47"/>
      <c r="LBZ6" s="47"/>
      <c r="LCA6" s="47"/>
      <c r="LCB6" s="47"/>
      <c r="LCC6" s="47"/>
      <c r="LCD6" s="47"/>
      <c r="LCE6" s="47"/>
      <c r="LCF6" s="47"/>
      <c r="LCG6" s="47"/>
      <c r="LCH6" s="47"/>
      <c r="LCI6" s="47"/>
      <c r="LCJ6" s="47"/>
      <c r="LCK6" s="47"/>
      <c r="LCL6" s="47"/>
      <c r="LCM6" s="47"/>
      <c r="LCN6" s="47"/>
      <c r="LCO6" s="47"/>
      <c r="LCP6" s="47"/>
      <c r="LCQ6" s="47"/>
      <c r="LCR6" s="47"/>
      <c r="LCS6" s="47"/>
      <c r="LCT6" s="47"/>
      <c r="LCU6" s="47"/>
      <c r="LCV6" s="47"/>
      <c r="LCW6" s="47"/>
      <c r="LCX6" s="47"/>
      <c r="LCY6" s="47"/>
      <c r="LCZ6" s="47"/>
      <c r="LDA6" s="47"/>
      <c r="LDB6" s="47"/>
      <c r="LDC6" s="47"/>
      <c r="LDD6" s="47"/>
      <c r="LDE6" s="47"/>
      <c r="LDF6" s="47"/>
      <c r="LDG6" s="47"/>
      <c r="LDH6" s="47"/>
      <c r="LDI6" s="47"/>
      <c r="LDJ6" s="47"/>
      <c r="LDK6" s="47"/>
      <c r="LDL6" s="47"/>
      <c r="LDM6" s="47"/>
      <c r="LDN6" s="47"/>
      <c r="LDO6" s="47"/>
      <c r="LDP6" s="47"/>
      <c r="LDQ6" s="47"/>
      <c r="LDR6" s="47"/>
      <c r="LDS6" s="47"/>
      <c r="LDT6" s="47"/>
      <c r="LDU6" s="47"/>
      <c r="LDV6" s="47"/>
      <c r="LDW6" s="47"/>
      <c r="LDX6" s="47"/>
      <c r="LDY6" s="47"/>
      <c r="LDZ6" s="47"/>
      <c r="LEA6" s="47"/>
      <c r="LEB6" s="47"/>
      <c r="LEC6" s="47"/>
      <c r="LED6" s="47"/>
      <c r="LEE6" s="47"/>
      <c r="LEF6" s="47"/>
      <c r="LEG6" s="47"/>
      <c r="LEH6" s="47"/>
      <c r="LEI6" s="47"/>
      <c r="LEJ6" s="47"/>
      <c r="LEK6" s="47"/>
      <c r="LEL6" s="47"/>
      <c r="LEM6" s="47"/>
      <c r="LEN6" s="47"/>
      <c r="LEO6" s="47"/>
      <c r="LEP6" s="47"/>
      <c r="LEQ6" s="47"/>
      <c r="LER6" s="47"/>
      <c r="LES6" s="47"/>
      <c r="LET6" s="47"/>
      <c r="LEU6" s="47"/>
      <c r="LEV6" s="47"/>
      <c r="LEW6" s="47"/>
      <c r="LEX6" s="47"/>
      <c r="LEY6" s="47"/>
      <c r="LEZ6" s="47"/>
      <c r="LFA6" s="47"/>
      <c r="LFB6" s="47"/>
      <c r="LFC6" s="47"/>
      <c r="LFD6" s="47"/>
      <c r="LFE6" s="47"/>
      <c r="LFF6" s="47"/>
      <c r="LFG6" s="47"/>
      <c r="LFH6" s="47"/>
      <c r="LFI6" s="47"/>
      <c r="LFJ6" s="47"/>
      <c r="LFK6" s="47"/>
      <c r="LFL6" s="47"/>
      <c r="LFM6" s="47"/>
      <c r="LFN6" s="47"/>
      <c r="LFO6" s="47"/>
      <c r="LFP6" s="47"/>
      <c r="LFQ6" s="47"/>
      <c r="LFR6" s="47"/>
      <c r="LFS6" s="47"/>
      <c r="LFT6" s="47"/>
      <c r="LFU6" s="47"/>
      <c r="LFV6" s="47"/>
      <c r="LFW6" s="47"/>
      <c r="LFX6" s="47"/>
      <c r="LFY6" s="47"/>
      <c r="LFZ6" s="47"/>
      <c r="LGA6" s="47"/>
      <c r="LGB6" s="47"/>
      <c r="LGC6" s="47"/>
      <c r="LGD6" s="47"/>
      <c r="LGE6" s="47"/>
      <c r="LGF6" s="47"/>
      <c r="LGG6" s="47"/>
      <c r="LGH6" s="47"/>
      <c r="LGI6" s="47"/>
      <c r="LGJ6" s="47"/>
      <c r="LGK6" s="47"/>
      <c r="LGL6" s="47"/>
      <c r="LGM6" s="47"/>
      <c r="LGN6" s="47"/>
      <c r="LGO6" s="47"/>
      <c r="LGP6" s="47"/>
      <c r="LGQ6" s="47"/>
      <c r="LGR6" s="47"/>
      <c r="LGS6" s="47"/>
      <c r="LGT6" s="47"/>
      <c r="LGU6" s="47"/>
      <c r="LGV6" s="47"/>
      <c r="LGW6" s="47"/>
      <c r="LGX6" s="47"/>
      <c r="LGY6" s="47"/>
      <c r="LGZ6" s="47"/>
      <c r="LHA6" s="47"/>
      <c r="LHB6" s="47"/>
      <c r="LHC6" s="47"/>
      <c r="LHD6" s="47"/>
      <c r="LHE6" s="47"/>
      <c r="LHF6" s="47"/>
      <c r="LHG6" s="47"/>
      <c r="LHH6" s="47"/>
      <c r="LHI6" s="47"/>
      <c r="LHJ6" s="47"/>
      <c r="LHK6" s="47"/>
      <c r="LHL6" s="47"/>
      <c r="LHM6" s="47"/>
      <c r="LHN6" s="47"/>
      <c r="LHO6" s="47"/>
      <c r="LHP6" s="47"/>
      <c r="LHQ6" s="47"/>
      <c r="LHR6" s="47"/>
      <c r="LHS6" s="47"/>
      <c r="LHT6" s="47"/>
      <c r="LHU6" s="47"/>
      <c r="LHV6" s="47"/>
      <c r="LHW6" s="47"/>
      <c r="LHX6" s="47"/>
      <c r="LHY6" s="47"/>
      <c r="LHZ6" s="47"/>
      <c r="LIA6" s="47"/>
      <c r="LIB6" s="47"/>
      <c r="LIC6" s="47"/>
      <c r="LID6" s="47"/>
      <c r="LIE6" s="47"/>
      <c r="LIF6" s="47"/>
      <c r="LIG6" s="47"/>
      <c r="LIH6" s="47"/>
      <c r="LII6" s="47"/>
      <c r="LIJ6" s="47"/>
      <c r="LIK6" s="47"/>
      <c r="LIL6" s="47"/>
      <c r="LIM6" s="47"/>
      <c r="LIN6" s="47"/>
      <c r="LIO6" s="47"/>
      <c r="LIP6" s="47"/>
      <c r="LIQ6" s="47"/>
      <c r="LIR6" s="47"/>
      <c r="LIS6" s="47"/>
      <c r="LIT6" s="47"/>
      <c r="LIU6" s="47"/>
      <c r="LIV6" s="47"/>
      <c r="LIW6" s="47"/>
      <c r="LIX6" s="47"/>
      <c r="LIY6" s="47"/>
      <c r="LIZ6" s="47"/>
      <c r="LJA6" s="47"/>
      <c r="LJB6" s="47"/>
      <c r="LJC6" s="47"/>
      <c r="LJD6" s="47"/>
      <c r="LJE6" s="47"/>
      <c r="LJF6" s="47"/>
      <c r="LJG6" s="47"/>
      <c r="LJH6" s="47"/>
      <c r="LJI6" s="47"/>
      <c r="LJJ6" s="47"/>
      <c r="LJK6" s="47"/>
      <c r="LJL6" s="47"/>
      <c r="LJM6" s="47"/>
      <c r="LJN6" s="47"/>
      <c r="LJO6" s="47"/>
      <c r="LJP6" s="47"/>
      <c r="LJQ6" s="47"/>
      <c r="LJR6" s="47"/>
      <c r="LJS6" s="47"/>
      <c r="LJT6" s="47"/>
      <c r="LJU6" s="47"/>
      <c r="LJV6" s="47"/>
      <c r="LJW6" s="47"/>
      <c r="LJX6" s="47"/>
      <c r="LJY6" s="47"/>
      <c r="LJZ6" s="47"/>
      <c r="LKA6" s="47"/>
      <c r="LKB6" s="47"/>
      <c r="LKC6" s="47"/>
      <c r="LKD6" s="47"/>
      <c r="LKE6" s="47"/>
      <c r="LKF6" s="47"/>
      <c r="LKG6" s="47"/>
      <c r="LKH6" s="47"/>
      <c r="LKI6" s="47"/>
      <c r="LKJ6" s="47"/>
      <c r="LKK6" s="47"/>
      <c r="LKL6" s="47"/>
      <c r="LKM6" s="47"/>
      <c r="LKN6" s="47"/>
      <c r="LKO6" s="47"/>
      <c r="LKP6" s="47"/>
      <c r="LKQ6" s="47"/>
      <c r="LKR6" s="47"/>
      <c r="LKS6" s="47"/>
      <c r="LKT6" s="47"/>
      <c r="LKU6" s="47"/>
      <c r="LKV6" s="47"/>
      <c r="LKW6" s="47"/>
      <c r="LKX6" s="47"/>
      <c r="LKY6" s="47"/>
      <c r="LKZ6" s="47"/>
      <c r="LLA6" s="47"/>
      <c r="LLB6" s="47"/>
      <c r="LLC6" s="47"/>
      <c r="LLD6" s="47"/>
      <c r="LLE6" s="47"/>
      <c r="LLF6" s="47"/>
      <c r="LLG6" s="47"/>
      <c r="LLH6" s="47"/>
      <c r="LLI6" s="47"/>
      <c r="LLJ6" s="47"/>
      <c r="LLK6" s="47"/>
      <c r="LLL6" s="47"/>
      <c r="LLM6" s="47"/>
      <c r="LLN6" s="47"/>
      <c r="LLO6" s="47"/>
      <c r="LLP6" s="47"/>
      <c r="LLQ6" s="47"/>
      <c r="LLR6" s="47"/>
      <c r="LLS6" s="47"/>
      <c r="LLT6" s="47"/>
      <c r="LLU6" s="47"/>
      <c r="LLV6" s="47"/>
      <c r="LLW6" s="47"/>
      <c r="LLX6" s="47"/>
      <c r="LLY6" s="47"/>
      <c r="LLZ6" s="47"/>
      <c r="LMA6" s="47"/>
      <c r="LMB6" s="47"/>
      <c r="LMC6" s="47"/>
      <c r="LMD6" s="47"/>
      <c r="LME6" s="47"/>
      <c r="LMF6" s="47"/>
      <c r="LMG6" s="47"/>
      <c r="LMH6" s="47"/>
      <c r="LMI6" s="47"/>
      <c r="LMJ6" s="47"/>
      <c r="LMK6" s="47"/>
      <c r="LML6" s="47"/>
      <c r="LMM6" s="47"/>
      <c r="LMN6" s="47"/>
      <c r="LMO6" s="47"/>
      <c r="LMP6" s="47"/>
      <c r="LMQ6" s="47"/>
      <c r="LMR6" s="47"/>
      <c r="LMS6" s="47"/>
      <c r="LMT6" s="47"/>
      <c r="LMU6" s="47"/>
      <c r="LMV6" s="47"/>
      <c r="LMW6" s="47"/>
      <c r="LMX6" s="47"/>
      <c r="LMY6" s="47"/>
      <c r="LMZ6" s="47"/>
      <c r="LNA6" s="47"/>
      <c r="LNB6" s="47"/>
      <c r="LNC6" s="47"/>
      <c r="LND6" s="47"/>
      <c r="LNE6" s="47"/>
      <c r="LNF6" s="47"/>
      <c r="LNG6" s="47"/>
      <c r="LNH6" s="47"/>
      <c r="LNI6" s="47"/>
      <c r="LNJ6" s="47"/>
      <c r="LNK6" s="47"/>
      <c r="LNL6" s="47"/>
      <c r="LNM6" s="47"/>
      <c r="LNN6" s="47"/>
      <c r="LNO6" s="47"/>
      <c r="LNP6" s="47"/>
      <c r="LNQ6" s="47"/>
      <c r="LNR6" s="47"/>
      <c r="LNS6" s="47"/>
      <c r="LNT6" s="47"/>
      <c r="LNU6" s="47"/>
      <c r="LNV6" s="47"/>
      <c r="LNW6" s="47"/>
      <c r="LNX6" s="47"/>
      <c r="LNY6" s="47"/>
      <c r="LNZ6" s="47"/>
      <c r="LOA6" s="47"/>
      <c r="LOB6" s="47"/>
      <c r="LOC6" s="47"/>
      <c r="LOD6" s="47"/>
      <c r="LOE6" s="47"/>
      <c r="LOF6" s="47"/>
      <c r="LOG6" s="47"/>
      <c r="LOH6" s="47"/>
      <c r="LOI6" s="47"/>
      <c r="LOJ6" s="47"/>
      <c r="LOK6" s="47"/>
      <c r="LOL6" s="47"/>
      <c r="LOM6" s="47"/>
      <c r="LON6" s="47"/>
      <c r="LOO6" s="47"/>
      <c r="LOP6" s="47"/>
      <c r="LOQ6" s="47"/>
      <c r="LOR6" s="47"/>
      <c r="LOS6" s="47"/>
      <c r="LOT6" s="47"/>
      <c r="LOU6" s="47"/>
      <c r="LOV6" s="47"/>
      <c r="LOW6" s="47"/>
      <c r="LOX6" s="47"/>
      <c r="LOY6" s="47"/>
      <c r="LOZ6" s="47"/>
      <c r="LPA6" s="47"/>
      <c r="LPB6" s="47"/>
      <c r="LPC6" s="47"/>
      <c r="LPD6" s="47"/>
      <c r="LPE6" s="47"/>
      <c r="LPF6" s="47"/>
      <c r="LPG6" s="47"/>
      <c r="LPH6" s="47"/>
      <c r="LPI6" s="47"/>
      <c r="LPJ6" s="47"/>
      <c r="LPK6" s="47"/>
      <c r="LPL6" s="47"/>
      <c r="LPM6" s="47"/>
      <c r="LPN6" s="47"/>
      <c r="LPO6" s="47"/>
      <c r="LPP6" s="47"/>
      <c r="LPQ6" s="47"/>
      <c r="LPR6" s="47"/>
      <c r="LPS6" s="47"/>
      <c r="LPT6" s="47"/>
      <c r="LPU6" s="47"/>
      <c r="LPV6" s="47"/>
      <c r="LPW6" s="47"/>
      <c r="LPX6" s="47"/>
      <c r="LPY6" s="47"/>
      <c r="LPZ6" s="47"/>
      <c r="LQA6" s="47"/>
      <c r="LQB6" s="47"/>
      <c r="LQC6" s="47"/>
      <c r="LQD6" s="47"/>
      <c r="LQE6" s="47"/>
      <c r="LQF6" s="47"/>
      <c r="LQG6" s="47"/>
      <c r="LQH6" s="47"/>
      <c r="LQI6" s="47"/>
      <c r="LQJ6" s="47"/>
      <c r="LQK6" s="47"/>
      <c r="LQL6" s="47"/>
      <c r="LQM6" s="47"/>
      <c r="LQN6" s="47"/>
      <c r="LQO6" s="47"/>
      <c r="LQP6" s="47"/>
      <c r="LQQ6" s="47"/>
      <c r="LQR6" s="47"/>
      <c r="LQS6" s="47"/>
      <c r="LQT6" s="47"/>
      <c r="LQU6" s="47"/>
      <c r="LQV6" s="47"/>
      <c r="LQW6" s="47"/>
      <c r="LQX6" s="47"/>
      <c r="LQY6" s="47"/>
      <c r="LQZ6" s="47"/>
      <c r="LRA6" s="47"/>
      <c r="LRB6" s="47"/>
      <c r="LRC6" s="47"/>
      <c r="LRD6" s="47"/>
      <c r="LRE6" s="47"/>
      <c r="LRF6" s="47"/>
      <c r="LRG6" s="47"/>
      <c r="LRH6" s="47"/>
      <c r="LRI6" s="47"/>
      <c r="LRJ6" s="47"/>
      <c r="LRK6" s="47"/>
      <c r="LRL6" s="47"/>
      <c r="LRM6" s="47"/>
      <c r="LRN6" s="47"/>
      <c r="LRO6" s="47"/>
      <c r="LRP6" s="47"/>
      <c r="LRQ6" s="47"/>
      <c r="LRR6" s="47"/>
      <c r="LRS6" s="47"/>
      <c r="LRT6" s="47"/>
      <c r="LRU6" s="47"/>
      <c r="LRV6" s="47"/>
      <c r="LRW6" s="47"/>
      <c r="LRX6" s="47"/>
      <c r="LRY6" s="47"/>
      <c r="LRZ6" s="47"/>
      <c r="LSA6" s="47"/>
      <c r="LSB6" s="47"/>
      <c r="LSC6" s="47"/>
      <c r="LSD6" s="47"/>
      <c r="LSE6" s="47"/>
      <c r="LSF6" s="47"/>
      <c r="LSG6" s="47"/>
      <c r="LSH6" s="47"/>
      <c r="LSI6" s="47"/>
      <c r="LSJ6" s="47"/>
      <c r="LSK6" s="47"/>
      <c r="LSL6" s="47"/>
      <c r="LSM6" s="47"/>
      <c r="LSN6" s="47"/>
      <c r="LSO6" s="47"/>
      <c r="LSP6" s="47"/>
      <c r="LSQ6" s="47"/>
      <c r="LSR6" s="47"/>
      <c r="LSS6" s="47"/>
      <c r="LST6" s="47"/>
      <c r="LSU6" s="47"/>
      <c r="LSV6" s="47"/>
      <c r="LSW6" s="47"/>
      <c r="LSX6" s="47"/>
      <c r="LSY6" s="47"/>
      <c r="LSZ6" s="47"/>
      <c r="LTA6" s="47"/>
      <c r="LTB6" s="47"/>
      <c r="LTC6" s="47"/>
      <c r="LTD6" s="47"/>
      <c r="LTE6" s="47"/>
      <c r="LTF6" s="47"/>
      <c r="LTG6" s="47"/>
      <c r="LTH6" s="47"/>
      <c r="LTI6" s="47"/>
      <c r="LTJ6" s="47"/>
      <c r="LTK6" s="47"/>
      <c r="LTL6" s="47"/>
      <c r="LTM6" s="47"/>
      <c r="LTN6" s="47"/>
      <c r="LTO6" s="47"/>
      <c r="LTP6" s="47"/>
      <c r="LTQ6" s="47"/>
      <c r="LTR6" s="47"/>
      <c r="LTS6" s="47"/>
      <c r="LTT6" s="47"/>
      <c r="LTU6" s="47"/>
      <c r="LTV6" s="47"/>
      <c r="LTW6" s="47"/>
      <c r="LTX6" s="47"/>
      <c r="LTY6" s="47"/>
      <c r="LTZ6" s="47"/>
      <c r="LUA6" s="47"/>
      <c r="LUB6" s="47"/>
      <c r="LUC6" s="47"/>
      <c r="LUD6" s="47"/>
      <c r="LUE6" s="47"/>
      <c r="LUF6" s="47"/>
      <c r="LUG6" s="47"/>
      <c r="LUH6" s="47"/>
      <c r="LUI6" s="47"/>
      <c r="LUJ6" s="47"/>
      <c r="LUK6" s="47"/>
      <c r="LUL6" s="47"/>
      <c r="LUM6" s="47"/>
      <c r="LUN6" s="47"/>
      <c r="LUO6" s="47"/>
      <c r="LUP6" s="47"/>
      <c r="LUQ6" s="47"/>
      <c r="LUR6" s="47"/>
      <c r="LUS6" s="47"/>
      <c r="LUT6" s="47"/>
      <c r="LUU6" s="47"/>
      <c r="LUV6" s="47"/>
      <c r="LUW6" s="47"/>
      <c r="LUX6" s="47"/>
      <c r="LUY6" s="47"/>
      <c r="LUZ6" s="47"/>
      <c r="LVA6" s="47"/>
      <c r="LVB6" s="47"/>
      <c r="LVC6" s="47"/>
      <c r="LVD6" s="47"/>
      <c r="LVE6" s="47"/>
      <c r="LVF6" s="47"/>
      <c r="LVG6" s="47"/>
      <c r="LVH6" s="47"/>
      <c r="LVI6" s="47"/>
      <c r="LVJ6" s="47"/>
      <c r="LVK6" s="47"/>
      <c r="LVL6" s="47"/>
      <c r="LVM6" s="47"/>
      <c r="LVN6" s="47"/>
      <c r="LVO6" s="47"/>
      <c r="LVP6" s="47"/>
      <c r="LVQ6" s="47"/>
      <c r="LVR6" s="47"/>
      <c r="LVS6" s="47"/>
      <c r="LVT6" s="47"/>
      <c r="LVU6" s="47"/>
      <c r="LVV6" s="47"/>
      <c r="LVW6" s="47"/>
      <c r="LVX6" s="47"/>
      <c r="LVY6" s="47"/>
      <c r="LVZ6" s="47"/>
      <c r="LWA6" s="47"/>
      <c r="LWB6" s="47"/>
      <c r="LWC6" s="47"/>
      <c r="LWD6" s="47"/>
      <c r="LWE6" s="47"/>
      <c r="LWF6" s="47"/>
      <c r="LWG6" s="47"/>
      <c r="LWH6" s="47"/>
      <c r="LWI6" s="47"/>
      <c r="LWJ6" s="47"/>
      <c r="LWK6" s="47"/>
      <c r="LWL6" s="47"/>
      <c r="LWM6" s="47"/>
      <c r="LWN6" s="47"/>
      <c r="LWO6" s="47"/>
      <c r="LWP6" s="47"/>
      <c r="LWQ6" s="47"/>
      <c r="LWR6" s="47"/>
      <c r="LWS6" s="47"/>
      <c r="LWT6" s="47"/>
      <c r="LWU6" s="47"/>
      <c r="LWV6" s="47"/>
      <c r="LWW6" s="47"/>
      <c r="LWX6" s="47"/>
      <c r="LWY6" s="47"/>
      <c r="LWZ6" s="47"/>
      <c r="LXA6" s="47"/>
      <c r="LXB6" s="47"/>
      <c r="LXC6" s="47"/>
      <c r="LXD6" s="47"/>
      <c r="LXE6" s="47"/>
      <c r="LXF6" s="47"/>
      <c r="LXG6" s="47"/>
      <c r="LXH6" s="47"/>
      <c r="LXI6" s="47"/>
      <c r="LXJ6" s="47"/>
      <c r="LXK6" s="47"/>
      <c r="LXL6" s="47"/>
      <c r="LXM6" s="47"/>
      <c r="LXN6" s="47"/>
      <c r="LXO6" s="47"/>
      <c r="LXP6" s="47"/>
      <c r="LXQ6" s="47"/>
      <c r="LXR6" s="47"/>
      <c r="LXS6" s="47"/>
      <c r="LXT6" s="47"/>
      <c r="LXU6" s="47"/>
      <c r="LXV6" s="47"/>
      <c r="LXW6" s="47"/>
      <c r="LXX6" s="47"/>
      <c r="LXY6" s="47"/>
      <c r="LXZ6" s="47"/>
      <c r="LYA6" s="47"/>
      <c r="LYB6" s="47"/>
      <c r="LYC6" s="47"/>
      <c r="LYD6" s="47"/>
      <c r="LYE6" s="47"/>
      <c r="LYF6" s="47"/>
      <c r="LYG6" s="47"/>
      <c r="LYH6" s="47"/>
      <c r="LYI6" s="47"/>
      <c r="LYJ6" s="47"/>
      <c r="LYK6" s="47"/>
      <c r="LYL6" s="47"/>
      <c r="LYM6" s="47"/>
      <c r="LYN6" s="47"/>
      <c r="LYO6" s="47"/>
      <c r="LYP6" s="47"/>
      <c r="LYQ6" s="47"/>
      <c r="LYR6" s="47"/>
      <c r="LYS6" s="47"/>
      <c r="LYT6" s="47"/>
      <c r="LYU6" s="47"/>
      <c r="LYV6" s="47"/>
      <c r="LYW6" s="47"/>
      <c r="LYX6" s="47"/>
      <c r="LYY6" s="47"/>
      <c r="LYZ6" s="47"/>
      <c r="LZA6" s="47"/>
      <c r="LZB6" s="47"/>
      <c r="LZC6" s="47"/>
      <c r="LZD6" s="47"/>
      <c r="LZE6" s="47"/>
      <c r="LZF6" s="47"/>
      <c r="LZG6" s="47"/>
      <c r="LZH6" s="47"/>
      <c r="LZI6" s="47"/>
      <c r="LZJ6" s="47"/>
      <c r="LZK6" s="47"/>
      <c r="LZL6" s="47"/>
      <c r="LZM6" s="47"/>
      <c r="LZN6" s="47"/>
      <c r="LZO6" s="47"/>
      <c r="LZP6" s="47"/>
      <c r="LZQ6" s="47"/>
      <c r="LZR6" s="47"/>
      <c r="LZS6" s="47"/>
      <c r="LZT6" s="47"/>
      <c r="LZU6" s="47"/>
      <c r="LZV6" s="47"/>
      <c r="LZW6" s="47"/>
      <c r="LZX6" s="47"/>
      <c r="LZY6" s="47"/>
      <c r="LZZ6" s="47"/>
      <c r="MAA6" s="47"/>
      <c r="MAB6" s="47"/>
      <c r="MAC6" s="47"/>
      <c r="MAD6" s="47"/>
      <c r="MAE6" s="47"/>
      <c r="MAF6" s="47"/>
      <c r="MAG6" s="47"/>
      <c r="MAH6" s="47"/>
      <c r="MAI6" s="47"/>
      <c r="MAJ6" s="47"/>
      <c r="MAK6" s="47"/>
      <c r="MAL6" s="47"/>
      <c r="MAM6" s="47"/>
      <c r="MAN6" s="47"/>
      <c r="MAO6" s="47"/>
      <c r="MAP6" s="47"/>
      <c r="MAQ6" s="47"/>
      <c r="MAR6" s="47"/>
      <c r="MAS6" s="47"/>
      <c r="MAT6" s="47"/>
      <c r="MAU6" s="47"/>
      <c r="MAV6" s="47"/>
      <c r="MAW6" s="47"/>
      <c r="MAX6" s="47"/>
      <c r="MAY6" s="47"/>
      <c r="MAZ6" s="47"/>
      <c r="MBA6" s="47"/>
      <c r="MBB6" s="47"/>
      <c r="MBC6" s="47"/>
      <c r="MBD6" s="47"/>
      <c r="MBE6" s="47"/>
      <c r="MBF6" s="47"/>
      <c r="MBG6" s="47"/>
      <c r="MBH6" s="47"/>
      <c r="MBI6" s="47"/>
      <c r="MBJ6" s="47"/>
      <c r="MBK6" s="47"/>
      <c r="MBL6" s="47"/>
      <c r="MBM6" s="47"/>
      <c r="MBN6" s="47"/>
      <c r="MBO6" s="47"/>
      <c r="MBP6" s="47"/>
      <c r="MBQ6" s="47"/>
      <c r="MBR6" s="47"/>
      <c r="MBS6" s="47"/>
      <c r="MBT6" s="47"/>
      <c r="MBU6" s="47"/>
      <c r="MBV6" s="47"/>
      <c r="MBW6" s="47"/>
      <c r="MBX6" s="47"/>
      <c r="MBY6" s="47"/>
      <c r="MBZ6" s="47"/>
      <c r="MCA6" s="47"/>
      <c r="MCB6" s="47"/>
      <c r="MCC6" s="47"/>
      <c r="MCD6" s="47"/>
      <c r="MCE6" s="47"/>
      <c r="MCF6" s="47"/>
      <c r="MCG6" s="47"/>
      <c r="MCH6" s="47"/>
      <c r="MCI6" s="47"/>
      <c r="MCJ6" s="47"/>
      <c r="MCK6" s="47"/>
      <c r="MCL6" s="47"/>
      <c r="MCM6" s="47"/>
      <c r="MCN6" s="47"/>
      <c r="MCO6" s="47"/>
      <c r="MCP6" s="47"/>
      <c r="MCQ6" s="47"/>
      <c r="MCR6" s="47"/>
      <c r="MCS6" s="47"/>
      <c r="MCT6" s="47"/>
      <c r="MCU6" s="47"/>
      <c r="MCV6" s="47"/>
      <c r="MCW6" s="47"/>
      <c r="MCX6" s="47"/>
      <c r="MCY6" s="47"/>
      <c r="MCZ6" s="47"/>
      <c r="MDA6" s="47"/>
      <c r="MDB6" s="47"/>
      <c r="MDC6" s="47"/>
      <c r="MDD6" s="47"/>
      <c r="MDE6" s="47"/>
      <c r="MDF6" s="47"/>
      <c r="MDG6" s="47"/>
      <c r="MDH6" s="47"/>
      <c r="MDI6" s="47"/>
      <c r="MDJ6" s="47"/>
      <c r="MDK6" s="47"/>
      <c r="MDL6" s="47"/>
      <c r="MDM6" s="47"/>
      <c r="MDN6" s="47"/>
      <c r="MDO6" s="47"/>
      <c r="MDP6" s="47"/>
      <c r="MDQ6" s="47"/>
      <c r="MDR6" s="47"/>
      <c r="MDS6" s="47"/>
      <c r="MDT6" s="47"/>
      <c r="MDU6" s="47"/>
      <c r="MDV6" s="47"/>
      <c r="MDW6" s="47"/>
      <c r="MDX6" s="47"/>
      <c r="MDY6" s="47"/>
      <c r="MDZ6" s="47"/>
      <c r="MEA6" s="47"/>
      <c r="MEB6" s="47"/>
      <c r="MEC6" s="47"/>
      <c r="MED6" s="47"/>
      <c r="MEE6" s="47"/>
      <c r="MEF6" s="47"/>
      <c r="MEG6" s="47"/>
      <c r="MEH6" s="47"/>
      <c r="MEI6" s="47"/>
      <c r="MEJ6" s="47"/>
      <c r="MEK6" s="47"/>
      <c r="MEL6" s="47"/>
      <c r="MEM6" s="47"/>
      <c r="MEN6" s="47"/>
      <c r="MEO6" s="47"/>
      <c r="MEP6" s="47"/>
      <c r="MEQ6" s="47"/>
      <c r="MER6" s="47"/>
      <c r="MES6" s="47"/>
      <c r="MET6" s="47"/>
      <c r="MEU6" s="47"/>
      <c r="MEV6" s="47"/>
      <c r="MEW6" s="47"/>
      <c r="MEX6" s="47"/>
      <c r="MEY6" s="47"/>
      <c r="MEZ6" s="47"/>
      <c r="MFA6" s="47"/>
      <c r="MFB6" s="47"/>
      <c r="MFC6" s="47"/>
      <c r="MFD6" s="47"/>
      <c r="MFE6" s="47"/>
      <c r="MFF6" s="47"/>
      <c r="MFG6" s="47"/>
      <c r="MFH6" s="47"/>
      <c r="MFI6" s="47"/>
      <c r="MFJ6" s="47"/>
      <c r="MFK6" s="47"/>
      <c r="MFL6" s="47"/>
      <c r="MFM6" s="47"/>
      <c r="MFN6" s="47"/>
      <c r="MFO6" s="47"/>
      <c r="MFP6" s="47"/>
      <c r="MFQ6" s="47"/>
      <c r="MFR6" s="47"/>
      <c r="MFS6" s="47"/>
      <c r="MFT6" s="47"/>
      <c r="MFU6" s="47"/>
      <c r="MFV6" s="47"/>
      <c r="MFW6" s="47"/>
      <c r="MFX6" s="47"/>
      <c r="MFY6" s="47"/>
      <c r="MFZ6" s="47"/>
      <c r="MGA6" s="47"/>
      <c r="MGB6" s="47"/>
      <c r="MGC6" s="47"/>
      <c r="MGD6" s="47"/>
      <c r="MGE6" s="47"/>
      <c r="MGF6" s="47"/>
      <c r="MGG6" s="47"/>
      <c r="MGH6" s="47"/>
      <c r="MGI6" s="47"/>
      <c r="MGJ6" s="47"/>
      <c r="MGK6" s="47"/>
      <c r="MGL6" s="47"/>
      <c r="MGM6" s="47"/>
      <c r="MGN6" s="47"/>
      <c r="MGO6" s="47"/>
      <c r="MGP6" s="47"/>
      <c r="MGQ6" s="47"/>
      <c r="MGR6" s="47"/>
      <c r="MGS6" s="47"/>
      <c r="MGT6" s="47"/>
      <c r="MGU6" s="47"/>
      <c r="MGV6" s="47"/>
      <c r="MGW6" s="47"/>
      <c r="MGX6" s="47"/>
      <c r="MGY6" s="47"/>
      <c r="MGZ6" s="47"/>
      <c r="MHA6" s="47"/>
      <c r="MHB6" s="47"/>
      <c r="MHC6" s="47"/>
      <c r="MHD6" s="47"/>
      <c r="MHE6" s="47"/>
      <c r="MHF6" s="47"/>
      <c r="MHG6" s="47"/>
      <c r="MHH6" s="47"/>
      <c r="MHI6" s="47"/>
      <c r="MHJ6" s="47"/>
      <c r="MHK6" s="47"/>
      <c r="MHL6" s="47"/>
      <c r="MHM6" s="47"/>
      <c r="MHN6" s="47"/>
      <c r="MHO6" s="47"/>
      <c r="MHP6" s="47"/>
      <c r="MHQ6" s="47"/>
      <c r="MHR6" s="47"/>
      <c r="MHS6" s="47"/>
      <c r="MHT6" s="47"/>
      <c r="MHU6" s="47"/>
      <c r="MHV6" s="47"/>
      <c r="MHW6" s="47"/>
      <c r="MHX6" s="47"/>
      <c r="MHY6" s="47"/>
      <c r="MHZ6" s="47"/>
      <c r="MIA6" s="47"/>
      <c r="MIB6" s="47"/>
      <c r="MIC6" s="47"/>
      <c r="MID6" s="47"/>
      <c r="MIE6" s="47"/>
      <c r="MIF6" s="47"/>
      <c r="MIG6" s="47"/>
      <c r="MIH6" s="47"/>
      <c r="MII6" s="47"/>
      <c r="MIJ6" s="47"/>
      <c r="MIK6" s="47"/>
      <c r="MIL6" s="47"/>
      <c r="MIM6" s="47"/>
      <c r="MIN6" s="47"/>
      <c r="MIO6" s="47"/>
      <c r="MIP6" s="47"/>
      <c r="MIQ6" s="47"/>
      <c r="MIR6" s="47"/>
      <c r="MIS6" s="47"/>
      <c r="MIT6" s="47"/>
      <c r="MIU6" s="47"/>
      <c r="MIV6" s="47"/>
      <c r="MIW6" s="47"/>
      <c r="MIX6" s="47"/>
      <c r="MIY6" s="47"/>
      <c r="MIZ6" s="47"/>
      <c r="MJA6" s="47"/>
      <c r="MJB6" s="47"/>
      <c r="MJC6" s="47"/>
      <c r="MJD6" s="47"/>
      <c r="MJE6" s="47"/>
      <c r="MJF6" s="47"/>
      <c r="MJG6" s="47"/>
      <c r="MJH6" s="47"/>
      <c r="MJI6" s="47"/>
      <c r="MJJ6" s="47"/>
      <c r="MJK6" s="47"/>
      <c r="MJL6" s="47"/>
      <c r="MJM6" s="47"/>
      <c r="MJN6" s="47"/>
      <c r="MJO6" s="47"/>
      <c r="MJP6" s="47"/>
      <c r="MJQ6" s="47"/>
      <c r="MJR6" s="47"/>
      <c r="MJS6" s="47"/>
      <c r="MJT6" s="47"/>
      <c r="MJU6" s="47"/>
      <c r="MJV6" s="47"/>
      <c r="MJW6" s="47"/>
      <c r="MJX6" s="47"/>
      <c r="MJY6" s="47"/>
      <c r="MJZ6" s="47"/>
      <c r="MKA6" s="47"/>
      <c r="MKB6" s="47"/>
      <c r="MKC6" s="47"/>
      <c r="MKD6" s="47"/>
      <c r="MKE6" s="47"/>
      <c r="MKF6" s="47"/>
      <c r="MKG6" s="47"/>
      <c r="MKH6" s="47"/>
      <c r="MKI6" s="47"/>
      <c r="MKJ6" s="47"/>
      <c r="MKK6" s="47"/>
      <c r="MKL6" s="47"/>
      <c r="MKM6" s="47"/>
      <c r="MKN6" s="47"/>
      <c r="MKO6" s="47"/>
      <c r="MKP6" s="47"/>
      <c r="MKQ6" s="47"/>
      <c r="MKR6" s="47"/>
      <c r="MKS6" s="47"/>
      <c r="MKT6" s="47"/>
      <c r="MKU6" s="47"/>
      <c r="MKV6" s="47"/>
      <c r="MKW6" s="47"/>
      <c r="MKX6" s="47"/>
      <c r="MKY6" s="47"/>
      <c r="MKZ6" s="47"/>
      <c r="MLA6" s="47"/>
      <c r="MLB6" s="47"/>
      <c r="MLC6" s="47"/>
      <c r="MLD6" s="47"/>
      <c r="MLE6" s="47"/>
      <c r="MLF6" s="47"/>
      <c r="MLG6" s="47"/>
      <c r="MLH6" s="47"/>
      <c r="MLI6" s="47"/>
      <c r="MLJ6" s="47"/>
      <c r="MLK6" s="47"/>
      <c r="MLL6" s="47"/>
      <c r="MLM6" s="47"/>
      <c r="MLN6" s="47"/>
      <c r="MLO6" s="47"/>
      <c r="MLP6" s="47"/>
      <c r="MLQ6" s="47"/>
      <c r="MLR6" s="47"/>
      <c r="MLS6" s="47"/>
      <c r="MLT6" s="47"/>
      <c r="MLU6" s="47"/>
      <c r="MLV6" s="47"/>
      <c r="MLW6" s="47"/>
      <c r="MLX6" s="47"/>
      <c r="MLY6" s="47"/>
      <c r="MLZ6" s="47"/>
      <c r="MMA6" s="47"/>
      <c r="MMB6" s="47"/>
      <c r="MMC6" s="47"/>
      <c r="MMD6" s="47"/>
      <c r="MME6" s="47"/>
      <c r="MMF6" s="47"/>
      <c r="MMG6" s="47"/>
      <c r="MMH6" s="47"/>
      <c r="MMI6" s="47"/>
      <c r="MMJ6" s="47"/>
      <c r="MMK6" s="47"/>
      <c r="MML6" s="47"/>
      <c r="MMM6" s="47"/>
      <c r="MMN6" s="47"/>
      <c r="MMO6" s="47"/>
      <c r="MMP6" s="47"/>
      <c r="MMQ6" s="47"/>
      <c r="MMR6" s="47"/>
      <c r="MMS6" s="47"/>
      <c r="MMT6" s="47"/>
      <c r="MMU6" s="47"/>
      <c r="MMV6" s="47"/>
      <c r="MMW6" s="47"/>
      <c r="MMX6" s="47"/>
      <c r="MMY6" s="47"/>
      <c r="MMZ6" s="47"/>
      <c r="MNA6" s="47"/>
      <c r="MNB6" s="47"/>
      <c r="MNC6" s="47"/>
      <c r="MND6" s="47"/>
      <c r="MNE6" s="47"/>
      <c r="MNF6" s="47"/>
      <c r="MNG6" s="47"/>
      <c r="MNH6" s="47"/>
      <c r="MNI6" s="47"/>
      <c r="MNJ6" s="47"/>
      <c r="MNK6" s="47"/>
      <c r="MNL6" s="47"/>
      <c r="MNM6" s="47"/>
      <c r="MNN6" s="47"/>
      <c r="MNO6" s="47"/>
      <c r="MNP6" s="47"/>
      <c r="MNQ6" s="47"/>
      <c r="MNR6" s="47"/>
      <c r="MNS6" s="47"/>
      <c r="MNT6" s="47"/>
      <c r="MNU6" s="47"/>
      <c r="MNV6" s="47"/>
      <c r="MNW6" s="47"/>
      <c r="MNX6" s="47"/>
      <c r="MNY6" s="47"/>
      <c r="MNZ6" s="47"/>
      <c r="MOA6" s="47"/>
      <c r="MOB6" s="47"/>
      <c r="MOC6" s="47"/>
      <c r="MOD6" s="47"/>
      <c r="MOE6" s="47"/>
      <c r="MOF6" s="47"/>
      <c r="MOG6" s="47"/>
      <c r="MOH6" s="47"/>
      <c r="MOI6" s="47"/>
      <c r="MOJ6" s="47"/>
      <c r="MOK6" s="47"/>
      <c r="MOL6" s="47"/>
      <c r="MOM6" s="47"/>
      <c r="MON6" s="47"/>
      <c r="MOO6" s="47"/>
      <c r="MOP6" s="47"/>
      <c r="MOQ6" s="47"/>
      <c r="MOR6" s="47"/>
      <c r="MOS6" s="47"/>
      <c r="MOT6" s="47"/>
      <c r="MOU6" s="47"/>
      <c r="MOV6" s="47"/>
      <c r="MOW6" s="47"/>
      <c r="MOX6" s="47"/>
      <c r="MOY6" s="47"/>
      <c r="MOZ6" s="47"/>
      <c r="MPA6" s="47"/>
      <c r="MPB6" s="47"/>
      <c r="MPC6" s="47"/>
      <c r="MPD6" s="47"/>
      <c r="MPE6" s="47"/>
      <c r="MPF6" s="47"/>
      <c r="MPG6" s="47"/>
      <c r="MPH6" s="47"/>
      <c r="MPI6" s="47"/>
      <c r="MPJ6" s="47"/>
      <c r="MPK6" s="47"/>
      <c r="MPL6" s="47"/>
      <c r="MPM6" s="47"/>
      <c r="MPN6" s="47"/>
      <c r="MPO6" s="47"/>
      <c r="MPP6" s="47"/>
      <c r="MPQ6" s="47"/>
      <c r="MPR6" s="47"/>
      <c r="MPS6" s="47"/>
      <c r="MPT6" s="47"/>
      <c r="MPU6" s="47"/>
      <c r="MPV6" s="47"/>
      <c r="MPW6" s="47"/>
      <c r="MPX6" s="47"/>
      <c r="MPY6" s="47"/>
      <c r="MPZ6" s="47"/>
      <c r="MQA6" s="47"/>
      <c r="MQB6" s="47"/>
      <c r="MQC6" s="47"/>
      <c r="MQD6" s="47"/>
      <c r="MQE6" s="47"/>
      <c r="MQF6" s="47"/>
      <c r="MQG6" s="47"/>
      <c r="MQH6" s="47"/>
      <c r="MQI6" s="47"/>
      <c r="MQJ6" s="47"/>
      <c r="MQK6" s="47"/>
      <c r="MQL6" s="47"/>
      <c r="MQM6" s="47"/>
      <c r="MQN6" s="47"/>
      <c r="MQO6" s="47"/>
      <c r="MQP6" s="47"/>
      <c r="MQQ6" s="47"/>
      <c r="MQR6" s="47"/>
      <c r="MQS6" s="47"/>
      <c r="MQT6" s="47"/>
      <c r="MQU6" s="47"/>
      <c r="MQV6" s="47"/>
      <c r="MQW6" s="47"/>
      <c r="MQX6" s="47"/>
      <c r="MQY6" s="47"/>
      <c r="MQZ6" s="47"/>
      <c r="MRA6" s="47"/>
      <c r="MRB6" s="47"/>
      <c r="MRC6" s="47"/>
      <c r="MRD6" s="47"/>
      <c r="MRE6" s="47"/>
      <c r="MRF6" s="47"/>
      <c r="MRG6" s="47"/>
      <c r="MRH6" s="47"/>
      <c r="MRI6" s="47"/>
      <c r="MRJ6" s="47"/>
      <c r="MRK6" s="47"/>
      <c r="MRL6" s="47"/>
      <c r="MRM6" s="47"/>
      <c r="MRN6" s="47"/>
      <c r="MRO6" s="47"/>
      <c r="MRP6" s="47"/>
      <c r="MRQ6" s="47"/>
      <c r="MRR6" s="47"/>
      <c r="MRS6" s="47"/>
      <c r="MRT6" s="47"/>
      <c r="MRU6" s="47"/>
      <c r="MRV6" s="47"/>
      <c r="MRW6" s="47"/>
      <c r="MRX6" s="47"/>
      <c r="MRY6" s="47"/>
      <c r="MRZ6" s="47"/>
      <c r="MSA6" s="47"/>
      <c r="MSB6" s="47"/>
      <c r="MSC6" s="47"/>
      <c r="MSD6" s="47"/>
      <c r="MSE6" s="47"/>
      <c r="MSF6" s="47"/>
      <c r="MSG6" s="47"/>
      <c r="MSH6" s="47"/>
      <c r="MSI6" s="47"/>
      <c r="MSJ6" s="47"/>
      <c r="MSK6" s="47"/>
      <c r="MSL6" s="47"/>
      <c r="MSM6" s="47"/>
      <c r="MSN6" s="47"/>
      <c r="MSO6" s="47"/>
      <c r="MSP6" s="47"/>
      <c r="MSQ6" s="47"/>
      <c r="MSR6" s="47"/>
      <c r="MSS6" s="47"/>
      <c r="MST6" s="47"/>
      <c r="MSU6" s="47"/>
      <c r="MSV6" s="47"/>
      <c r="MSW6" s="47"/>
      <c r="MSX6" s="47"/>
      <c r="MSY6" s="47"/>
      <c r="MSZ6" s="47"/>
      <c r="MTA6" s="47"/>
      <c r="MTB6" s="47"/>
      <c r="MTC6" s="47"/>
      <c r="MTD6" s="47"/>
      <c r="MTE6" s="47"/>
      <c r="MTF6" s="47"/>
      <c r="MTG6" s="47"/>
      <c r="MTH6" s="47"/>
      <c r="MTI6" s="47"/>
      <c r="MTJ6" s="47"/>
      <c r="MTK6" s="47"/>
      <c r="MTL6" s="47"/>
      <c r="MTM6" s="47"/>
      <c r="MTN6" s="47"/>
      <c r="MTO6" s="47"/>
      <c r="MTP6" s="47"/>
      <c r="MTQ6" s="47"/>
      <c r="MTR6" s="47"/>
      <c r="MTS6" s="47"/>
      <c r="MTT6" s="47"/>
      <c r="MTU6" s="47"/>
      <c r="MTV6" s="47"/>
      <c r="MTW6" s="47"/>
      <c r="MTX6" s="47"/>
      <c r="MTY6" s="47"/>
      <c r="MTZ6" s="47"/>
      <c r="MUA6" s="47"/>
      <c r="MUB6" s="47"/>
      <c r="MUC6" s="47"/>
      <c r="MUD6" s="47"/>
      <c r="MUE6" s="47"/>
      <c r="MUF6" s="47"/>
      <c r="MUG6" s="47"/>
      <c r="MUH6" s="47"/>
      <c r="MUI6" s="47"/>
      <c r="MUJ6" s="47"/>
      <c r="MUK6" s="47"/>
      <c r="MUL6" s="47"/>
      <c r="MUM6" s="47"/>
      <c r="MUN6" s="47"/>
      <c r="MUO6" s="47"/>
      <c r="MUP6" s="47"/>
      <c r="MUQ6" s="47"/>
      <c r="MUR6" s="47"/>
      <c r="MUS6" s="47"/>
      <c r="MUT6" s="47"/>
      <c r="MUU6" s="47"/>
      <c r="MUV6" s="47"/>
      <c r="MUW6" s="47"/>
      <c r="MUX6" s="47"/>
      <c r="MUY6" s="47"/>
      <c r="MUZ6" s="47"/>
      <c r="MVA6" s="47"/>
      <c r="MVB6" s="47"/>
      <c r="MVC6" s="47"/>
      <c r="MVD6" s="47"/>
      <c r="MVE6" s="47"/>
      <c r="MVF6" s="47"/>
      <c r="MVG6" s="47"/>
      <c r="MVH6" s="47"/>
      <c r="MVI6" s="47"/>
      <c r="MVJ6" s="47"/>
      <c r="MVK6" s="47"/>
      <c r="MVL6" s="47"/>
      <c r="MVM6" s="47"/>
      <c r="MVN6" s="47"/>
      <c r="MVO6" s="47"/>
      <c r="MVP6" s="47"/>
      <c r="MVQ6" s="47"/>
      <c r="MVR6" s="47"/>
      <c r="MVS6" s="47"/>
      <c r="MVT6" s="47"/>
      <c r="MVU6" s="47"/>
      <c r="MVV6" s="47"/>
      <c r="MVW6" s="47"/>
      <c r="MVX6" s="47"/>
      <c r="MVY6" s="47"/>
      <c r="MVZ6" s="47"/>
      <c r="MWA6" s="47"/>
      <c r="MWB6" s="47"/>
      <c r="MWC6" s="47"/>
      <c r="MWD6" s="47"/>
      <c r="MWE6" s="47"/>
      <c r="MWF6" s="47"/>
      <c r="MWG6" s="47"/>
      <c r="MWH6" s="47"/>
      <c r="MWI6" s="47"/>
      <c r="MWJ6" s="47"/>
      <c r="MWK6" s="47"/>
      <c r="MWL6" s="47"/>
      <c r="MWM6" s="47"/>
      <c r="MWN6" s="47"/>
      <c r="MWO6" s="47"/>
      <c r="MWP6" s="47"/>
      <c r="MWQ6" s="47"/>
      <c r="MWR6" s="47"/>
      <c r="MWS6" s="47"/>
      <c r="MWT6" s="47"/>
      <c r="MWU6" s="47"/>
      <c r="MWV6" s="47"/>
      <c r="MWW6" s="47"/>
      <c r="MWX6" s="47"/>
      <c r="MWY6" s="47"/>
      <c r="MWZ6" s="47"/>
      <c r="MXA6" s="47"/>
      <c r="MXB6" s="47"/>
      <c r="MXC6" s="47"/>
      <c r="MXD6" s="47"/>
      <c r="MXE6" s="47"/>
      <c r="MXF6" s="47"/>
      <c r="MXG6" s="47"/>
      <c r="MXH6" s="47"/>
      <c r="MXI6" s="47"/>
      <c r="MXJ6" s="47"/>
      <c r="MXK6" s="47"/>
      <c r="MXL6" s="47"/>
      <c r="MXM6" s="47"/>
      <c r="MXN6" s="47"/>
      <c r="MXO6" s="47"/>
      <c r="MXP6" s="47"/>
      <c r="MXQ6" s="47"/>
      <c r="MXR6" s="47"/>
      <c r="MXS6" s="47"/>
      <c r="MXT6" s="47"/>
      <c r="MXU6" s="47"/>
      <c r="MXV6" s="47"/>
      <c r="MXW6" s="47"/>
      <c r="MXX6" s="47"/>
      <c r="MXY6" s="47"/>
      <c r="MXZ6" s="47"/>
      <c r="MYA6" s="47"/>
      <c r="MYB6" s="47"/>
      <c r="MYC6" s="47"/>
      <c r="MYD6" s="47"/>
      <c r="MYE6" s="47"/>
      <c r="MYF6" s="47"/>
      <c r="MYG6" s="47"/>
      <c r="MYH6" s="47"/>
      <c r="MYI6" s="47"/>
      <c r="MYJ6" s="47"/>
      <c r="MYK6" s="47"/>
      <c r="MYL6" s="47"/>
      <c r="MYM6" s="47"/>
      <c r="MYN6" s="47"/>
      <c r="MYO6" s="47"/>
      <c r="MYP6" s="47"/>
      <c r="MYQ6" s="47"/>
      <c r="MYR6" s="47"/>
      <c r="MYS6" s="47"/>
      <c r="MYT6" s="47"/>
      <c r="MYU6" s="47"/>
      <c r="MYV6" s="47"/>
      <c r="MYW6" s="47"/>
      <c r="MYX6" s="47"/>
      <c r="MYY6" s="47"/>
      <c r="MYZ6" s="47"/>
      <c r="MZA6" s="47"/>
      <c r="MZB6" s="47"/>
      <c r="MZC6" s="47"/>
      <c r="MZD6" s="47"/>
      <c r="MZE6" s="47"/>
      <c r="MZF6" s="47"/>
      <c r="MZG6" s="47"/>
      <c r="MZH6" s="47"/>
      <c r="MZI6" s="47"/>
      <c r="MZJ6" s="47"/>
      <c r="MZK6" s="47"/>
      <c r="MZL6" s="47"/>
      <c r="MZM6" s="47"/>
      <c r="MZN6" s="47"/>
      <c r="MZO6" s="47"/>
      <c r="MZP6" s="47"/>
      <c r="MZQ6" s="47"/>
      <c r="MZR6" s="47"/>
      <c r="MZS6" s="47"/>
      <c r="MZT6" s="47"/>
      <c r="MZU6" s="47"/>
      <c r="MZV6" s="47"/>
      <c r="MZW6" s="47"/>
      <c r="MZX6" s="47"/>
      <c r="MZY6" s="47"/>
      <c r="MZZ6" s="47"/>
      <c r="NAA6" s="47"/>
      <c r="NAB6" s="47"/>
      <c r="NAC6" s="47"/>
      <c r="NAD6" s="47"/>
      <c r="NAE6" s="47"/>
      <c r="NAF6" s="47"/>
      <c r="NAG6" s="47"/>
      <c r="NAH6" s="47"/>
      <c r="NAI6" s="47"/>
      <c r="NAJ6" s="47"/>
      <c r="NAK6" s="47"/>
      <c r="NAL6" s="47"/>
      <c r="NAM6" s="47"/>
      <c r="NAN6" s="47"/>
      <c r="NAO6" s="47"/>
      <c r="NAP6" s="47"/>
      <c r="NAQ6" s="47"/>
      <c r="NAR6" s="47"/>
      <c r="NAS6" s="47"/>
      <c r="NAT6" s="47"/>
      <c r="NAU6" s="47"/>
      <c r="NAV6" s="47"/>
      <c r="NAW6" s="47"/>
      <c r="NAX6" s="47"/>
      <c r="NAY6" s="47"/>
      <c r="NAZ6" s="47"/>
      <c r="NBA6" s="47"/>
      <c r="NBB6" s="47"/>
      <c r="NBC6" s="47"/>
      <c r="NBD6" s="47"/>
      <c r="NBE6" s="47"/>
      <c r="NBF6" s="47"/>
      <c r="NBG6" s="47"/>
      <c r="NBH6" s="47"/>
      <c r="NBI6" s="47"/>
      <c r="NBJ6" s="47"/>
      <c r="NBK6" s="47"/>
      <c r="NBL6" s="47"/>
      <c r="NBM6" s="47"/>
      <c r="NBN6" s="47"/>
      <c r="NBO6" s="47"/>
      <c r="NBP6" s="47"/>
      <c r="NBQ6" s="47"/>
      <c r="NBR6" s="47"/>
      <c r="NBS6" s="47"/>
      <c r="NBT6" s="47"/>
      <c r="NBU6" s="47"/>
      <c r="NBV6" s="47"/>
      <c r="NBW6" s="47"/>
      <c r="NBX6" s="47"/>
      <c r="NBY6" s="47"/>
      <c r="NBZ6" s="47"/>
      <c r="NCA6" s="47"/>
      <c r="NCB6" s="47"/>
      <c r="NCC6" s="47"/>
      <c r="NCD6" s="47"/>
      <c r="NCE6" s="47"/>
      <c r="NCF6" s="47"/>
      <c r="NCG6" s="47"/>
      <c r="NCH6" s="47"/>
      <c r="NCI6" s="47"/>
      <c r="NCJ6" s="47"/>
      <c r="NCK6" s="47"/>
      <c r="NCL6" s="47"/>
      <c r="NCM6" s="47"/>
      <c r="NCN6" s="47"/>
      <c r="NCO6" s="47"/>
      <c r="NCP6" s="47"/>
      <c r="NCQ6" s="47"/>
      <c r="NCR6" s="47"/>
      <c r="NCS6" s="47"/>
      <c r="NCT6" s="47"/>
      <c r="NCU6" s="47"/>
      <c r="NCV6" s="47"/>
      <c r="NCW6" s="47"/>
      <c r="NCX6" s="47"/>
      <c r="NCY6" s="47"/>
      <c r="NCZ6" s="47"/>
      <c r="NDA6" s="47"/>
      <c r="NDB6" s="47"/>
      <c r="NDC6" s="47"/>
      <c r="NDD6" s="47"/>
      <c r="NDE6" s="47"/>
      <c r="NDF6" s="47"/>
      <c r="NDG6" s="47"/>
      <c r="NDH6" s="47"/>
      <c r="NDI6" s="47"/>
      <c r="NDJ6" s="47"/>
      <c r="NDK6" s="47"/>
      <c r="NDL6" s="47"/>
      <c r="NDM6" s="47"/>
      <c r="NDN6" s="47"/>
      <c r="NDO6" s="47"/>
      <c r="NDP6" s="47"/>
      <c r="NDQ6" s="47"/>
      <c r="NDR6" s="47"/>
      <c r="NDS6" s="47"/>
      <c r="NDT6" s="47"/>
      <c r="NDU6" s="47"/>
      <c r="NDV6" s="47"/>
      <c r="NDW6" s="47"/>
      <c r="NDX6" s="47"/>
      <c r="NDY6" s="47"/>
      <c r="NDZ6" s="47"/>
      <c r="NEA6" s="47"/>
      <c r="NEB6" s="47"/>
      <c r="NEC6" s="47"/>
      <c r="NED6" s="47"/>
      <c r="NEE6" s="47"/>
      <c r="NEF6" s="47"/>
      <c r="NEG6" s="47"/>
      <c r="NEH6" s="47"/>
      <c r="NEI6" s="47"/>
      <c r="NEJ6" s="47"/>
      <c r="NEK6" s="47"/>
      <c r="NEL6" s="47"/>
      <c r="NEM6" s="47"/>
      <c r="NEN6" s="47"/>
      <c r="NEO6" s="47"/>
      <c r="NEP6" s="47"/>
      <c r="NEQ6" s="47"/>
      <c r="NER6" s="47"/>
      <c r="NES6" s="47"/>
      <c r="NET6" s="47"/>
      <c r="NEU6" s="47"/>
      <c r="NEV6" s="47"/>
      <c r="NEW6" s="47"/>
      <c r="NEX6" s="47"/>
      <c r="NEY6" s="47"/>
      <c r="NEZ6" s="47"/>
      <c r="NFA6" s="47"/>
      <c r="NFB6" s="47"/>
      <c r="NFC6" s="47"/>
      <c r="NFD6" s="47"/>
      <c r="NFE6" s="47"/>
      <c r="NFF6" s="47"/>
      <c r="NFG6" s="47"/>
      <c r="NFH6" s="47"/>
      <c r="NFI6" s="47"/>
      <c r="NFJ6" s="47"/>
      <c r="NFK6" s="47"/>
      <c r="NFL6" s="47"/>
      <c r="NFM6" s="47"/>
      <c r="NFN6" s="47"/>
      <c r="NFO6" s="47"/>
      <c r="NFP6" s="47"/>
      <c r="NFQ6" s="47"/>
      <c r="NFR6" s="47"/>
      <c r="NFS6" s="47"/>
      <c r="NFT6" s="47"/>
      <c r="NFU6" s="47"/>
      <c r="NFV6" s="47"/>
      <c r="NFW6" s="47"/>
      <c r="NFX6" s="47"/>
      <c r="NFY6" s="47"/>
      <c r="NFZ6" s="47"/>
      <c r="NGA6" s="47"/>
      <c r="NGB6" s="47"/>
      <c r="NGC6" s="47"/>
      <c r="NGD6" s="47"/>
      <c r="NGE6" s="47"/>
      <c r="NGF6" s="47"/>
      <c r="NGG6" s="47"/>
      <c r="NGH6" s="47"/>
      <c r="NGI6" s="47"/>
      <c r="NGJ6" s="47"/>
      <c r="NGK6" s="47"/>
      <c r="NGL6" s="47"/>
      <c r="NGM6" s="47"/>
      <c r="NGN6" s="47"/>
      <c r="NGO6" s="47"/>
      <c r="NGP6" s="47"/>
      <c r="NGQ6" s="47"/>
      <c r="NGR6" s="47"/>
      <c r="NGS6" s="47"/>
      <c r="NGT6" s="47"/>
      <c r="NGU6" s="47"/>
      <c r="NGV6" s="47"/>
      <c r="NGW6" s="47"/>
      <c r="NGX6" s="47"/>
      <c r="NGY6" s="47"/>
      <c r="NGZ6" s="47"/>
      <c r="NHA6" s="47"/>
      <c r="NHB6" s="47"/>
      <c r="NHC6" s="47"/>
      <c r="NHD6" s="47"/>
      <c r="NHE6" s="47"/>
      <c r="NHF6" s="47"/>
      <c r="NHG6" s="47"/>
      <c r="NHH6" s="47"/>
      <c r="NHI6" s="47"/>
      <c r="NHJ6" s="47"/>
      <c r="NHK6" s="47"/>
      <c r="NHL6" s="47"/>
      <c r="NHM6" s="47"/>
      <c r="NHN6" s="47"/>
      <c r="NHO6" s="47"/>
      <c r="NHP6" s="47"/>
      <c r="NHQ6" s="47"/>
      <c r="NHR6" s="47"/>
      <c r="NHS6" s="47"/>
      <c r="NHT6" s="47"/>
      <c r="NHU6" s="47"/>
      <c r="NHV6" s="47"/>
      <c r="NHW6" s="47"/>
      <c r="NHX6" s="47"/>
      <c r="NHY6" s="47"/>
      <c r="NHZ6" s="47"/>
      <c r="NIA6" s="47"/>
      <c r="NIB6" s="47"/>
      <c r="NIC6" s="47"/>
      <c r="NID6" s="47"/>
      <c r="NIE6" s="47"/>
      <c r="NIF6" s="47"/>
      <c r="NIG6" s="47"/>
      <c r="NIH6" s="47"/>
      <c r="NII6" s="47"/>
      <c r="NIJ6" s="47"/>
      <c r="NIK6" s="47"/>
      <c r="NIL6" s="47"/>
      <c r="NIM6" s="47"/>
      <c r="NIN6" s="47"/>
      <c r="NIO6" s="47"/>
      <c r="NIP6" s="47"/>
      <c r="NIQ6" s="47"/>
      <c r="NIR6" s="47"/>
      <c r="NIS6" s="47"/>
      <c r="NIT6" s="47"/>
      <c r="NIU6" s="47"/>
      <c r="NIV6" s="47"/>
      <c r="NIW6" s="47"/>
      <c r="NIX6" s="47"/>
      <c r="NIY6" s="47"/>
      <c r="NIZ6" s="47"/>
      <c r="NJA6" s="47"/>
      <c r="NJB6" s="47"/>
      <c r="NJC6" s="47"/>
      <c r="NJD6" s="47"/>
      <c r="NJE6" s="47"/>
      <c r="NJF6" s="47"/>
      <c r="NJG6" s="47"/>
      <c r="NJH6" s="47"/>
      <c r="NJI6" s="47"/>
      <c r="NJJ6" s="47"/>
      <c r="NJK6" s="47"/>
      <c r="NJL6" s="47"/>
      <c r="NJM6" s="47"/>
      <c r="NJN6" s="47"/>
      <c r="NJO6" s="47"/>
      <c r="NJP6" s="47"/>
      <c r="NJQ6" s="47"/>
      <c r="NJR6" s="47"/>
      <c r="NJS6" s="47"/>
      <c r="NJT6" s="47"/>
      <c r="NJU6" s="47"/>
      <c r="NJV6" s="47"/>
      <c r="NJW6" s="47"/>
      <c r="NJX6" s="47"/>
      <c r="NJY6" s="47"/>
      <c r="NJZ6" s="47"/>
      <c r="NKA6" s="47"/>
      <c r="NKB6" s="47"/>
      <c r="NKC6" s="47"/>
      <c r="NKD6" s="47"/>
      <c r="NKE6" s="47"/>
      <c r="NKF6" s="47"/>
      <c r="NKG6" s="47"/>
      <c r="NKH6" s="47"/>
      <c r="NKI6" s="47"/>
      <c r="NKJ6" s="47"/>
      <c r="NKK6" s="47"/>
      <c r="NKL6" s="47"/>
      <c r="NKM6" s="47"/>
      <c r="NKN6" s="47"/>
      <c r="NKO6" s="47"/>
      <c r="NKP6" s="47"/>
      <c r="NKQ6" s="47"/>
      <c r="NKR6" s="47"/>
      <c r="NKS6" s="47"/>
      <c r="NKT6" s="47"/>
      <c r="NKU6" s="47"/>
      <c r="NKV6" s="47"/>
      <c r="NKW6" s="47"/>
      <c r="NKX6" s="47"/>
      <c r="NKY6" s="47"/>
      <c r="NKZ6" s="47"/>
      <c r="NLA6" s="47"/>
      <c r="NLB6" s="47"/>
      <c r="NLC6" s="47"/>
      <c r="NLD6" s="47"/>
      <c r="NLE6" s="47"/>
      <c r="NLF6" s="47"/>
      <c r="NLG6" s="47"/>
      <c r="NLH6" s="47"/>
      <c r="NLI6" s="47"/>
      <c r="NLJ6" s="47"/>
      <c r="NLK6" s="47"/>
      <c r="NLL6" s="47"/>
      <c r="NLM6" s="47"/>
      <c r="NLN6" s="47"/>
      <c r="NLO6" s="47"/>
      <c r="NLP6" s="47"/>
      <c r="NLQ6" s="47"/>
      <c r="NLR6" s="47"/>
      <c r="NLS6" s="47"/>
      <c r="NLT6" s="47"/>
      <c r="NLU6" s="47"/>
      <c r="NLV6" s="47"/>
      <c r="NLW6" s="47"/>
      <c r="NLX6" s="47"/>
      <c r="NLY6" s="47"/>
      <c r="NLZ6" s="47"/>
      <c r="NMA6" s="47"/>
      <c r="NMB6" s="47"/>
      <c r="NMC6" s="47"/>
      <c r="NMD6" s="47"/>
      <c r="NME6" s="47"/>
      <c r="NMF6" s="47"/>
      <c r="NMG6" s="47"/>
      <c r="NMH6" s="47"/>
      <c r="NMI6" s="47"/>
      <c r="NMJ6" s="47"/>
      <c r="NMK6" s="47"/>
      <c r="NML6" s="47"/>
      <c r="NMM6" s="47"/>
      <c r="NMN6" s="47"/>
      <c r="NMO6" s="47"/>
      <c r="NMP6" s="47"/>
      <c r="NMQ6" s="47"/>
      <c r="NMR6" s="47"/>
      <c r="NMS6" s="47"/>
      <c r="NMT6" s="47"/>
      <c r="NMU6" s="47"/>
      <c r="NMV6" s="47"/>
      <c r="NMW6" s="47"/>
      <c r="NMX6" s="47"/>
      <c r="NMY6" s="47"/>
      <c r="NMZ6" s="47"/>
      <c r="NNA6" s="47"/>
      <c r="NNB6" s="47"/>
      <c r="NNC6" s="47"/>
      <c r="NND6" s="47"/>
      <c r="NNE6" s="47"/>
      <c r="NNF6" s="47"/>
      <c r="NNG6" s="47"/>
      <c r="NNH6" s="47"/>
      <c r="NNI6" s="47"/>
      <c r="NNJ6" s="47"/>
      <c r="NNK6" s="47"/>
      <c r="NNL6" s="47"/>
      <c r="NNM6" s="47"/>
      <c r="NNN6" s="47"/>
      <c r="NNO6" s="47"/>
      <c r="NNP6" s="47"/>
      <c r="NNQ6" s="47"/>
      <c r="NNR6" s="47"/>
      <c r="NNS6" s="47"/>
      <c r="NNT6" s="47"/>
      <c r="NNU6" s="47"/>
      <c r="NNV6" s="47"/>
      <c r="NNW6" s="47"/>
      <c r="NNX6" s="47"/>
      <c r="NNY6" s="47"/>
      <c r="NNZ6" s="47"/>
      <c r="NOA6" s="47"/>
      <c r="NOB6" s="47"/>
      <c r="NOC6" s="47"/>
      <c r="NOD6" s="47"/>
      <c r="NOE6" s="47"/>
      <c r="NOF6" s="47"/>
      <c r="NOG6" s="47"/>
      <c r="NOH6" s="47"/>
      <c r="NOI6" s="47"/>
      <c r="NOJ6" s="47"/>
      <c r="NOK6" s="47"/>
      <c r="NOL6" s="47"/>
      <c r="NOM6" s="47"/>
      <c r="NON6" s="47"/>
      <c r="NOO6" s="47"/>
      <c r="NOP6" s="47"/>
      <c r="NOQ6" s="47"/>
      <c r="NOR6" s="47"/>
      <c r="NOS6" s="47"/>
      <c r="NOT6" s="47"/>
      <c r="NOU6" s="47"/>
      <c r="NOV6" s="47"/>
      <c r="NOW6" s="47"/>
      <c r="NOX6" s="47"/>
      <c r="NOY6" s="47"/>
      <c r="NOZ6" s="47"/>
      <c r="NPA6" s="47"/>
      <c r="NPB6" s="47"/>
      <c r="NPC6" s="47"/>
      <c r="NPD6" s="47"/>
      <c r="NPE6" s="47"/>
      <c r="NPF6" s="47"/>
      <c r="NPG6" s="47"/>
      <c r="NPH6" s="47"/>
      <c r="NPI6" s="47"/>
      <c r="NPJ6" s="47"/>
      <c r="NPK6" s="47"/>
      <c r="NPL6" s="47"/>
      <c r="NPM6" s="47"/>
      <c r="NPN6" s="47"/>
      <c r="NPO6" s="47"/>
      <c r="NPP6" s="47"/>
      <c r="NPQ6" s="47"/>
      <c r="NPR6" s="47"/>
      <c r="NPS6" s="47"/>
      <c r="NPT6" s="47"/>
      <c r="NPU6" s="47"/>
      <c r="NPV6" s="47"/>
      <c r="NPW6" s="47"/>
      <c r="NPX6" s="47"/>
      <c r="NPY6" s="47"/>
      <c r="NPZ6" s="47"/>
      <c r="NQA6" s="47"/>
      <c r="NQB6" s="47"/>
      <c r="NQC6" s="47"/>
      <c r="NQD6" s="47"/>
      <c r="NQE6" s="47"/>
      <c r="NQF6" s="47"/>
      <c r="NQG6" s="47"/>
      <c r="NQH6" s="47"/>
      <c r="NQI6" s="47"/>
      <c r="NQJ6" s="47"/>
      <c r="NQK6" s="47"/>
      <c r="NQL6" s="47"/>
      <c r="NQM6" s="47"/>
      <c r="NQN6" s="47"/>
      <c r="NQO6" s="47"/>
      <c r="NQP6" s="47"/>
      <c r="NQQ6" s="47"/>
      <c r="NQR6" s="47"/>
      <c r="NQS6" s="47"/>
      <c r="NQT6" s="47"/>
      <c r="NQU6" s="47"/>
      <c r="NQV6" s="47"/>
      <c r="NQW6" s="47"/>
      <c r="NQX6" s="47"/>
      <c r="NQY6" s="47"/>
      <c r="NQZ6" s="47"/>
      <c r="NRA6" s="47"/>
      <c r="NRB6" s="47"/>
      <c r="NRC6" s="47"/>
      <c r="NRD6" s="47"/>
      <c r="NRE6" s="47"/>
      <c r="NRF6" s="47"/>
      <c r="NRG6" s="47"/>
      <c r="NRH6" s="47"/>
      <c r="NRI6" s="47"/>
      <c r="NRJ6" s="47"/>
      <c r="NRK6" s="47"/>
      <c r="NRL6" s="47"/>
      <c r="NRM6" s="47"/>
      <c r="NRN6" s="47"/>
      <c r="NRO6" s="47"/>
      <c r="NRP6" s="47"/>
      <c r="NRQ6" s="47"/>
      <c r="NRR6" s="47"/>
      <c r="NRS6" s="47"/>
      <c r="NRT6" s="47"/>
      <c r="NRU6" s="47"/>
      <c r="NRV6" s="47"/>
      <c r="NRW6" s="47"/>
      <c r="NRX6" s="47"/>
      <c r="NRY6" s="47"/>
      <c r="NRZ6" s="47"/>
      <c r="NSA6" s="47"/>
      <c r="NSB6" s="47"/>
      <c r="NSC6" s="47"/>
      <c r="NSD6" s="47"/>
      <c r="NSE6" s="47"/>
      <c r="NSF6" s="47"/>
      <c r="NSG6" s="47"/>
      <c r="NSH6" s="47"/>
      <c r="NSI6" s="47"/>
      <c r="NSJ6" s="47"/>
      <c r="NSK6" s="47"/>
      <c r="NSL6" s="47"/>
      <c r="NSM6" s="47"/>
      <c r="NSN6" s="47"/>
      <c r="NSO6" s="47"/>
      <c r="NSP6" s="47"/>
      <c r="NSQ6" s="47"/>
      <c r="NSR6" s="47"/>
      <c r="NSS6" s="47"/>
      <c r="NST6" s="47"/>
      <c r="NSU6" s="47"/>
      <c r="NSV6" s="47"/>
      <c r="NSW6" s="47"/>
      <c r="NSX6" s="47"/>
      <c r="NSY6" s="47"/>
      <c r="NSZ6" s="47"/>
      <c r="NTA6" s="47"/>
      <c r="NTB6" s="47"/>
      <c r="NTC6" s="47"/>
      <c r="NTD6" s="47"/>
      <c r="NTE6" s="47"/>
      <c r="NTF6" s="47"/>
      <c r="NTG6" s="47"/>
      <c r="NTH6" s="47"/>
      <c r="NTI6" s="47"/>
      <c r="NTJ6" s="47"/>
      <c r="NTK6" s="47"/>
      <c r="NTL6" s="47"/>
      <c r="NTM6" s="47"/>
      <c r="NTN6" s="47"/>
      <c r="NTO6" s="47"/>
      <c r="NTP6" s="47"/>
      <c r="NTQ6" s="47"/>
      <c r="NTR6" s="47"/>
      <c r="NTS6" s="47"/>
      <c r="NTT6" s="47"/>
      <c r="NTU6" s="47"/>
      <c r="NTV6" s="47"/>
      <c r="NTW6" s="47"/>
      <c r="NTX6" s="47"/>
      <c r="NTY6" s="47"/>
      <c r="NTZ6" s="47"/>
      <c r="NUA6" s="47"/>
      <c r="NUB6" s="47"/>
      <c r="NUC6" s="47"/>
      <c r="NUD6" s="47"/>
      <c r="NUE6" s="47"/>
      <c r="NUF6" s="47"/>
      <c r="NUG6" s="47"/>
      <c r="NUH6" s="47"/>
      <c r="NUI6" s="47"/>
      <c r="NUJ6" s="47"/>
      <c r="NUK6" s="47"/>
      <c r="NUL6" s="47"/>
      <c r="NUM6" s="47"/>
      <c r="NUN6" s="47"/>
      <c r="NUO6" s="47"/>
      <c r="NUP6" s="47"/>
      <c r="NUQ6" s="47"/>
      <c r="NUR6" s="47"/>
      <c r="NUS6" s="47"/>
      <c r="NUT6" s="47"/>
      <c r="NUU6" s="47"/>
      <c r="NUV6" s="47"/>
      <c r="NUW6" s="47"/>
      <c r="NUX6" s="47"/>
      <c r="NUY6" s="47"/>
      <c r="NUZ6" s="47"/>
      <c r="NVA6" s="47"/>
      <c r="NVB6" s="47"/>
      <c r="NVC6" s="47"/>
      <c r="NVD6" s="47"/>
      <c r="NVE6" s="47"/>
      <c r="NVF6" s="47"/>
      <c r="NVG6" s="47"/>
      <c r="NVH6" s="47"/>
      <c r="NVI6" s="47"/>
      <c r="NVJ6" s="47"/>
      <c r="NVK6" s="47"/>
      <c r="NVL6" s="47"/>
      <c r="NVM6" s="47"/>
      <c r="NVN6" s="47"/>
      <c r="NVO6" s="47"/>
      <c r="NVP6" s="47"/>
      <c r="NVQ6" s="47"/>
      <c r="NVR6" s="47"/>
      <c r="NVS6" s="47"/>
      <c r="NVT6" s="47"/>
      <c r="NVU6" s="47"/>
      <c r="NVV6" s="47"/>
      <c r="NVW6" s="47"/>
      <c r="NVX6" s="47"/>
      <c r="NVY6" s="47"/>
      <c r="NVZ6" s="47"/>
      <c r="NWA6" s="47"/>
      <c r="NWB6" s="47"/>
      <c r="NWC6" s="47"/>
      <c r="NWD6" s="47"/>
      <c r="NWE6" s="47"/>
      <c r="NWF6" s="47"/>
      <c r="NWG6" s="47"/>
      <c r="NWH6" s="47"/>
      <c r="NWI6" s="47"/>
      <c r="NWJ6" s="47"/>
      <c r="NWK6" s="47"/>
      <c r="NWL6" s="47"/>
      <c r="NWM6" s="47"/>
      <c r="NWN6" s="47"/>
      <c r="NWO6" s="47"/>
      <c r="NWP6" s="47"/>
      <c r="NWQ6" s="47"/>
      <c r="NWR6" s="47"/>
      <c r="NWS6" s="47"/>
      <c r="NWT6" s="47"/>
      <c r="NWU6" s="47"/>
      <c r="NWV6" s="47"/>
      <c r="NWW6" s="47"/>
      <c r="NWX6" s="47"/>
      <c r="NWY6" s="47"/>
      <c r="NWZ6" s="47"/>
      <c r="NXA6" s="47"/>
      <c r="NXB6" s="47"/>
      <c r="NXC6" s="47"/>
      <c r="NXD6" s="47"/>
      <c r="NXE6" s="47"/>
      <c r="NXF6" s="47"/>
      <c r="NXG6" s="47"/>
      <c r="NXH6" s="47"/>
      <c r="NXI6" s="47"/>
      <c r="NXJ6" s="47"/>
      <c r="NXK6" s="47"/>
      <c r="NXL6" s="47"/>
      <c r="NXM6" s="47"/>
      <c r="NXN6" s="47"/>
      <c r="NXO6" s="47"/>
      <c r="NXP6" s="47"/>
      <c r="NXQ6" s="47"/>
      <c r="NXR6" s="47"/>
      <c r="NXS6" s="47"/>
      <c r="NXT6" s="47"/>
      <c r="NXU6" s="47"/>
      <c r="NXV6" s="47"/>
      <c r="NXW6" s="47"/>
      <c r="NXX6" s="47"/>
      <c r="NXY6" s="47"/>
      <c r="NXZ6" s="47"/>
      <c r="NYA6" s="47"/>
      <c r="NYB6" s="47"/>
      <c r="NYC6" s="47"/>
      <c r="NYD6" s="47"/>
      <c r="NYE6" s="47"/>
      <c r="NYF6" s="47"/>
      <c r="NYG6" s="47"/>
      <c r="NYH6" s="47"/>
      <c r="NYI6" s="47"/>
      <c r="NYJ6" s="47"/>
      <c r="NYK6" s="47"/>
      <c r="NYL6" s="47"/>
      <c r="NYM6" s="47"/>
      <c r="NYN6" s="47"/>
      <c r="NYO6" s="47"/>
      <c r="NYP6" s="47"/>
      <c r="NYQ6" s="47"/>
      <c r="NYR6" s="47"/>
      <c r="NYS6" s="47"/>
      <c r="NYT6" s="47"/>
      <c r="NYU6" s="47"/>
      <c r="NYV6" s="47"/>
      <c r="NYW6" s="47"/>
      <c r="NYX6" s="47"/>
      <c r="NYY6" s="47"/>
      <c r="NYZ6" s="47"/>
      <c r="NZA6" s="47"/>
      <c r="NZB6" s="47"/>
      <c r="NZC6" s="47"/>
      <c r="NZD6" s="47"/>
      <c r="NZE6" s="47"/>
      <c r="NZF6" s="47"/>
      <c r="NZG6" s="47"/>
      <c r="NZH6" s="47"/>
      <c r="NZI6" s="47"/>
      <c r="NZJ6" s="47"/>
      <c r="NZK6" s="47"/>
      <c r="NZL6" s="47"/>
      <c r="NZM6" s="47"/>
      <c r="NZN6" s="47"/>
      <c r="NZO6" s="47"/>
      <c r="NZP6" s="47"/>
      <c r="NZQ6" s="47"/>
      <c r="NZR6" s="47"/>
      <c r="NZS6" s="47"/>
      <c r="NZT6" s="47"/>
      <c r="NZU6" s="47"/>
      <c r="NZV6" s="47"/>
      <c r="NZW6" s="47"/>
      <c r="NZX6" s="47"/>
      <c r="NZY6" s="47"/>
      <c r="NZZ6" s="47"/>
      <c r="OAA6" s="47"/>
      <c r="OAB6" s="47"/>
      <c r="OAC6" s="47"/>
      <c r="OAD6" s="47"/>
      <c r="OAE6" s="47"/>
      <c r="OAF6" s="47"/>
      <c r="OAG6" s="47"/>
      <c r="OAH6" s="47"/>
      <c r="OAI6" s="47"/>
      <c r="OAJ6" s="47"/>
      <c r="OAK6" s="47"/>
      <c r="OAL6" s="47"/>
      <c r="OAM6" s="47"/>
      <c r="OAN6" s="47"/>
      <c r="OAO6" s="47"/>
      <c r="OAP6" s="47"/>
      <c r="OAQ6" s="47"/>
      <c r="OAR6" s="47"/>
      <c r="OAS6" s="47"/>
      <c r="OAT6" s="47"/>
      <c r="OAU6" s="47"/>
      <c r="OAV6" s="47"/>
      <c r="OAW6" s="47"/>
      <c r="OAX6" s="47"/>
      <c r="OAY6" s="47"/>
      <c r="OAZ6" s="47"/>
      <c r="OBA6" s="47"/>
      <c r="OBB6" s="47"/>
      <c r="OBC6" s="47"/>
      <c r="OBD6" s="47"/>
      <c r="OBE6" s="47"/>
      <c r="OBF6" s="47"/>
      <c r="OBG6" s="47"/>
      <c r="OBH6" s="47"/>
      <c r="OBI6" s="47"/>
      <c r="OBJ6" s="47"/>
      <c r="OBK6" s="47"/>
      <c r="OBL6" s="47"/>
      <c r="OBM6" s="47"/>
      <c r="OBN6" s="47"/>
      <c r="OBO6" s="47"/>
      <c r="OBP6" s="47"/>
      <c r="OBQ6" s="47"/>
      <c r="OBR6" s="47"/>
      <c r="OBS6" s="47"/>
      <c r="OBT6" s="47"/>
      <c r="OBU6" s="47"/>
      <c r="OBV6" s="47"/>
      <c r="OBW6" s="47"/>
      <c r="OBX6" s="47"/>
      <c r="OBY6" s="47"/>
      <c r="OBZ6" s="47"/>
      <c r="OCA6" s="47"/>
      <c r="OCB6" s="47"/>
      <c r="OCC6" s="47"/>
      <c r="OCD6" s="47"/>
      <c r="OCE6" s="47"/>
      <c r="OCF6" s="47"/>
      <c r="OCG6" s="47"/>
      <c r="OCH6" s="47"/>
      <c r="OCI6" s="47"/>
      <c r="OCJ6" s="47"/>
      <c r="OCK6" s="47"/>
      <c r="OCL6" s="47"/>
      <c r="OCM6" s="47"/>
      <c r="OCN6" s="47"/>
      <c r="OCO6" s="47"/>
      <c r="OCP6" s="47"/>
      <c r="OCQ6" s="47"/>
      <c r="OCR6" s="47"/>
      <c r="OCS6" s="47"/>
      <c r="OCT6" s="47"/>
      <c r="OCU6" s="47"/>
      <c r="OCV6" s="47"/>
      <c r="OCW6" s="47"/>
      <c r="OCX6" s="47"/>
      <c r="OCY6" s="47"/>
      <c r="OCZ6" s="47"/>
      <c r="ODA6" s="47"/>
      <c r="ODB6" s="47"/>
      <c r="ODC6" s="47"/>
      <c r="ODD6" s="47"/>
      <c r="ODE6" s="47"/>
      <c r="ODF6" s="47"/>
      <c r="ODG6" s="47"/>
      <c r="ODH6" s="47"/>
      <c r="ODI6" s="47"/>
      <c r="ODJ6" s="47"/>
      <c r="ODK6" s="47"/>
      <c r="ODL6" s="47"/>
      <c r="ODM6" s="47"/>
      <c r="ODN6" s="47"/>
      <c r="ODO6" s="47"/>
      <c r="ODP6" s="47"/>
      <c r="ODQ6" s="47"/>
      <c r="ODR6" s="47"/>
      <c r="ODS6" s="47"/>
      <c r="ODT6" s="47"/>
      <c r="ODU6" s="47"/>
      <c r="ODV6" s="47"/>
      <c r="ODW6" s="47"/>
      <c r="ODX6" s="47"/>
      <c r="ODY6" s="47"/>
      <c r="ODZ6" s="47"/>
      <c r="OEA6" s="47"/>
      <c r="OEB6" s="47"/>
      <c r="OEC6" s="47"/>
      <c r="OED6" s="47"/>
      <c r="OEE6" s="47"/>
      <c r="OEF6" s="47"/>
      <c r="OEG6" s="47"/>
      <c r="OEH6" s="47"/>
      <c r="OEI6" s="47"/>
      <c r="OEJ6" s="47"/>
      <c r="OEK6" s="47"/>
      <c r="OEL6" s="47"/>
      <c r="OEM6" s="47"/>
      <c r="OEN6" s="47"/>
      <c r="OEO6" s="47"/>
      <c r="OEP6" s="47"/>
      <c r="OEQ6" s="47"/>
      <c r="OER6" s="47"/>
      <c r="OES6" s="47"/>
      <c r="OET6" s="47"/>
      <c r="OEU6" s="47"/>
      <c r="OEV6" s="47"/>
      <c r="OEW6" s="47"/>
      <c r="OEX6" s="47"/>
      <c r="OEY6" s="47"/>
      <c r="OEZ6" s="47"/>
      <c r="OFA6" s="47"/>
      <c r="OFB6" s="47"/>
      <c r="OFC6" s="47"/>
      <c r="OFD6" s="47"/>
      <c r="OFE6" s="47"/>
      <c r="OFF6" s="47"/>
      <c r="OFG6" s="47"/>
      <c r="OFH6" s="47"/>
      <c r="OFI6" s="47"/>
      <c r="OFJ6" s="47"/>
      <c r="OFK6" s="47"/>
      <c r="OFL6" s="47"/>
      <c r="OFM6" s="47"/>
      <c r="OFN6" s="47"/>
      <c r="OFO6" s="47"/>
      <c r="OFP6" s="47"/>
      <c r="OFQ6" s="47"/>
      <c r="OFR6" s="47"/>
      <c r="OFS6" s="47"/>
      <c r="OFT6" s="47"/>
      <c r="OFU6" s="47"/>
      <c r="OFV6" s="47"/>
      <c r="OFW6" s="47"/>
      <c r="OFX6" s="47"/>
      <c r="OFY6" s="47"/>
      <c r="OFZ6" s="47"/>
      <c r="OGA6" s="47"/>
      <c r="OGB6" s="47"/>
      <c r="OGC6" s="47"/>
      <c r="OGD6" s="47"/>
      <c r="OGE6" s="47"/>
      <c r="OGF6" s="47"/>
      <c r="OGG6" s="47"/>
      <c r="OGH6" s="47"/>
      <c r="OGI6" s="47"/>
      <c r="OGJ6" s="47"/>
      <c r="OGK6" s="47"/>
      <c r="OGL6" s="47"/>
      <c r="OGM6" s="47"/>
      <c r="OGN6" s="47"/>
      <c r="OGO6" s="47"/>
      <c r="OGP6" s="47"/>
      <c r="OGQ6" s="47"/>
      <c r="OGR6" s="47"/>
      <c r="OGS6" s="47"/>
      <c r="OGT6" s="47"/>
      <c r="OGU6" s="47"/>
      <c r="OGV6" s="47"/>
      <c r="OGW6" s="47"/>
      <c r="OGX6" s="47"/>
      <c r="OGY6" s="47"/>
      <c r="OGZ6" s="47"/>
      <c r="OHA6" s="47"/>
      <c r="OHB6" s="47"/>
      <c r="OHC6" s="47"/>
      <c r="OHD6" s="47"/>
      <c r="OHE6" s="47"/>
      <c r="OHF6" s="47"/>
      <c r="OHG6" s="47"/>
      <c r="OHH6" s="47"/>
      <c r="OHI6" s="47"/>
      <c r="OHJ6" s="47"/>
      <c r="OHK6" s="47"/>
      <c r="OHL6" s="47"/>
      <c r="OHM6" s="47"/>
      <c r="OHN6" s="47"/>
      <c r="OHO6" s="47"/>
      <c r="OHP6" s="47"/>
      <c r="OHQ6" s="47"/>
      <c r="OHR6" s="47"/>
      <c r="OHS6" s="47"/>
      <c r="OHT6" s="47"/>
      <c r="OHU6" s="47"/>
      <c r="OHV6" s="47"/>
      <c r="OHW6" s="47"/>
      <c r="OHX6" s="47"/>
      <c r="OHY6" s="47"/>
      <c r="OHZ6" s="47"/>
      <c r="OIA6" s="47"/>
      <c r="OIB6" s="47"/>
      <c r="OIC6" s="47"/>
      <c r="OID6" s="47"/>
      <c r="OIE6" s="47"/>
      <c r="OIF6" s="47"/>
      <c r="OIG6" s="47"/>
      <c r="OIH6" s="47"/>
      <c r="OII6" s="47"/>
      <c r="OIJ6" s="47"/>
      <c r="OIK6" s="47"/>
      <c r="OIL6" s="47"/>
      <c r="OIM6" s="47"/>
      <c r="OIN6" s="47"/>
      <c r="OIO6" s="47"/>
      <c r="OIP6" s="47"/>
      <c r="OIQ6" s="47"/>
      <c r="OIR6" s="47"/>
      <c r="OIS6" s="47"/>
      <c r="OIT6" s="47"/>
      <c r="OIU6" s="47"/>
      <c r="OIV6" s="47"/>
      <c r="OIW6" s="47"/>
      <c r="OIX6" s="47"/>
      <c r="OIY6" s="47"/>
      <c r="OIZ6" s="47"/>
      <c r="OJA6" s="47"/>
      <c r="OJB6" s="47"/>
      <c r="OJC6" s="47"/>
      <c r="OJD6" s="47"/>
      <c r="OJE6" s="47"/>
      <c r="OJF6" s="47"/>
      <c r="OJG6" s="47"/>
      <c r="OJH6" s="47"/>
      <c r="OJI6" s="47"/>
      <c r="OJJ6" s="47"/>
      <c r="OJK6" s="47"/>
      <c r="OJL6" s="47"/>
      <c r="OJM6" s="47"/>
      <c r="OJN6" s="47"/>
      <c r="OJO6" s="47"/>
      <c r="OJP6" s="47"/>
      <c r="OJQ6" s="47"/>
      <c r="OJR6" s="47"/>
      <c r="OJS6" s="47"/>
      <c r="OJT6" s="47"/>
      <c r="OJU6" s="47"/>
      <c r="OJV6" s="47"/>
      <c r="OJW6" s="47"/>
      <c r="OJX6" s="47"/>
      <c r="OJY6" s="47"/>
      <c r="OJZ6" s="47"/>
      <c r="OKA6" s="47"/>
      <c r="OKB6" s="47"/>
      <c r="OKC6" s="47"/>
      <c r="OKD6" s="47"/>
      <c r="OKE6" s="47"/>
      <c r="OKF6" s="47"/>
      <c r="OKG6" s="47"/>
      <c r="OKH6" s="47"/>
      <c r="OKI6" s="47"/>
      <c r="OKJ6" s="47"/>
      <c r="OKK6" s="47"/>
      <c r="OKL6" s="47"/>
      <c r="OKM6" s="47"/>
      <c r="OKN6" s="47"/>
      <c r="OKO6" s="47"/>
      <c r="OKP6" s="47"/>
      <c r="OKQ6" s="47"/>
      <c r="OKR6" s="47"/>
      <c r="OKS6" s="47"/>
      <c r="OKT6" s="47"/>
      <c r="OKU6" s="47"/>
      <c r="OKV6" s="47"/>
      <c r="OKW6" s="47"/>
      <c r="OKX6" s="47"/>
      <c r="OKY6" s="47"/>
      <c r="OKZ6" s="47"/>
      <c r="OLA6" s="47"/>
      <c r="OLB6" s="47"/>
      <c r="OLC6" s="47"/>
      <c r="OLD6" s="47"/>
      <c r="OLE6" s="47"/>
      <c r="OLF6" s="47"/>
      <c r="OLG6" s="47"/>
      <c r="OLH6" s="47"/>
      <c r="OLI6" s="47"/>
      <c r="OLJ6" s="47"/>
      <c r="OLK6" s="47"/>
      <c r="OLL6" s="47"/>
      <c r="OLM6" s="47"/>
      <c r="OLN6" s="47"/>
      <c r="OLO6" s="47"/>
      <c r="OLP6" s="47"/>
      <c r="OLQ6" s="47"/>
      <c r="OLR6" s="47"/>
      <c r="OLS6" s="47"/>
      <c r="OLT6" s="47"/>
      <c r="OLU6" s="47"/>
      <c r="OLV6" s="47"/>
      <c r="OLW6" s="47"/>
      <c r="OLX6" s="47"/>
      <c r="OLY6" s="47"/>
      <c r="OLZ6" s="47"/>
      <c r="OMA6" s="47"/>
      <c r="OMB6" s="47"/>
      <c r="OMC6" s="47"/>
      <c r="OMD6" s="47"/>
      <c r="OME6" s="47"/>
      <c r="OMF6" s="47"/>
      <c r="OMG6" s="47"/>
      <c r="OMH6" s="47"/>
      <c r="OMI6" s="47"/>
      <c r="OMJ6" s="47"/>
      <c r="OMK6" s="47"/>
      <c r="OML6" s="47"/>
      <c r="OMM6" s="47"/>
      <c r="OMN6" s="47"/>
      <c r="OMO6" s="47"/>
      <c r="OMP6" s="47"/>
      <c r="OMQ6" s="47"/>
      <c r="OMR6" s="47"/>
      <c r="OMS6" s="47"/>
      <c r="OMT6" s="47"/>
      <c r="OMU6" s="47"/>
      <c r="OMV6" s="47"/>
      <c r="OMW6" s="47"/>
      <c r="OMX6" s="47"/>
      <c r="OMY6" s="47"/>
      <c r="OMZ6" s="47"/>
      <c r="ONA6" s="47"/>
      <c r="ONB6" s="47"/>
      <c r="ONC6" s="47"/>
      <c r="OND6" s="47"/>
      <c r="ONE6" s="47"/>
      <c r="ONF6" s="47"/>
      <c r="ONG6" s="47"/>
      <c r="ONH6" s="47"/>
      <c r="ONI6" s="47"/>
      <c r="ONJ6" s="47"/>
      <c r="ONK6" s="47"/>
      <c r="ONL6" s="47"/>
      <c r="ONM6" s="47"/>
      <c r="ONN6" s="47"/>
      <c r="ONO6" s="47"/>
      <c r="ONP6" s="47"/>
      <c r="ONQ6" s="47"/>
      <c r="ONR6" s="47"/>
      <c r="ONS6" s="47"/>
      <c r="ONT6" s="47"/>
      <c r="ONU6" s="47"/>
      <c r="ONV6" s="47"/>
      <c r="ONW6" s="47"/>
      <c r="ONX6" s="47"/>
      <c r="ONY6" s="47"/>
      <c r="ONZ6" s="47"/>
      <c r="OOA6" s="47"/>
      <c r="OOB6" s="47"/>
      <c r="OOC6" s="47"/>
      <c r="OOD6" s="47"/>
      <c r="OOE6" s="47"/>
      <c r="OOF6" s="47"/>
      <c r="OOG6" s="47"/>
      <c r="OOH6" s="47"/>
      <c r="OOI6" s="47"/>
      <c r="OOJ6" s="47"/>
      <c r="OOK6" s="47"/>
      <c r="OOL6" s="47"/>
      <c r="OOM6" s="47"/>
      <c r="OON6" s="47"/>
      <c r="OOO6" s="47"/>
      <c r="OOP6" s="47"/>
      <c r="OOQ6" s="47"/>
      <c r="OOR6" s="47"/>
      <c r="OOS6" s="47"/>
      <c r="OOT6" s="47"/>
      <c r="OOU6" s="47"/>
      <c r="OOV6" s="47"/>
      <c r="OOW6" s="47"/>
      <c r="OOX6" s="47"/>
      <c r="OOY6" s="47"/>
      <c r="OOZ6" s="47"/>
      <c r="OPA6" s="47"/>
      <c r="OPB6" s="47"/>
      <c r="OPC6" s="47"/>
      <c r="OPD6" s="47"/>
      <c r="OPE6" s="47"/>
      <c r="OPF6" s="47"/>
      <c r="OPG6" s="47"/>
      <c r="OPH6" s="47"/>
      <c r="OPI6" s="47"/>
      <c r="OPJ6" s="47"/>
      <c r="OPK6" s="47"/>
      <c r="OPL6" s="47"/>
      <c r="OPM6" s="47"/>
      <c r="OPN6" s="47"/>
      <c r="OPO6" s="47"/>
      <c r="OPP6" s="47"/>
      <c r="OPQ6" s="47"/>
      <c r="OPR6" s="47"/>
      <c r="OPS6" s="47"/>
      <c r="OPT6" s="47"/>
      <c r="OPU6" s="47"/>
      <c r="OPV6" s="47"/>
      <c r="OPW6" s="47"/>
      <c r="OPX6" s="47"/>
      <c r="OPY6" s="47"/>
      <c r="OPZ6" s="47"/>
      <c r="OQA6" s="47"/>
      <c r="OQB6" s="47"/>
      <c r="OQC6" s="47"/>
      <c r="OQD6" s="47"/>
      <c r="OQE6" s="47"/>
      <c r="OQF6" s="47"/>
      <c r="OQG6" s="47"/>
      <c r="OQH6" s="47"/>
      <c r="OQI6" s="47"/>
      <c r="OQJ6" s="47"/>
      <c r="OQK6" s="47"/>
      <c r="OQL6" s="47"/>
      <c r="OQM6" s="47"/>
      <c r="OQN6" s="47"/>
      <c r="OQO6" s="47"/>
      <c r="OQP6" s="47"/>
      <c r="OQQ6" s="47"/>
      <c r="OQR6" s="47"/>
      <c r="OQS6" s="47"/>
      <c r="OQT6" s="47"/>
      <c r="OQU6" s="47"/>
      <c r="OQV6" s="47"/>
      <c r="OQW6" s="47"/>
      <c r="OQX6" s="47"/>
      <c r="OQY6" s="47"/>
      <c r="OQZ6" s="47"/>
      <c r="ORA6" s="47"/>
      <c r="ORB6" s="47"/>
      <c r="ORC6" s="47"/>
      <c r="ORD6" s="47"/>
      <c r="ORE6" s="47"/>
      <c r="ORF6" s="47"/>
      <c r="ORG6" s="47"/>
      <c r="ORH6" s="47"/>
      <c r="ORI6" s="47"/>
      <c r="ORJ6" s="47"/>
      <c r="ORK6" s="47"/>
      <c r="ORL6" s="47"/>
      <c r="ORM6" s="47"/>
      <c r="ORN6" s="47"/>
      <c r="ORO6" s="47"/>
      <c r="ORP6" s="47"/>
      <c r="ORQ6" s="47"/>
      <c r="ORR6" s="47"/>
      <c r="ORS6" s="47"/>
      <c r="ORT6" s="47"/>
      <c r="ORU6" s="47"/>
      <c r="ORV6" s="47"/>
      <c r="ORW6" s="47"/>
      <c r="ORX6" s="47"/>
      <c r="ORY6" s="47"/>
      <c r="ORZ6" s="47"/>
      <c r="OSA6" s="47"/>
      <c r="OSB6" s="47"/>
      <c r="OSC6" s="47"/>
      <c r="OSD6" s="47"/>
      <c r="OSE6" s="47"/>
      <c r="OSF6" s="47"/>
      <c r="OSG6" s="47"/>
      <c r="OSH6" s="47"/>
      <c r="OSI6" s="47"/>
      <c r="OSJ6" s="47"/>
      <c r="OSK6" s="47"/>
      <c r="OSL6" s="47"/>
      <c r="OSM6" s="47"/>
      <c r="OSN6" s="47"/>
      <c r="OSO6" s="47"/>
      <c r="OSP6" s="47"/>
      <c r="OSQ6" s="47"/>
      <c r="OSR6" s="47"/>
      <c r="OSS6" s="47"/>
      <c r="OST6" s="47"/>
      <c r="OSU6" s="47"/>
      <c r="OSV6" s="47"/>
      <c r="OSW6" s="47"/>
      <c r="OSX6" s="47"/>
      <c r="OSY6" s="47"/>
      <c r="OSZ6" s="47"/>
      <c r="OTA6" s="47"/>
      <c r="OTB6" s="47"/>
      <c r="OTC6" s="47"/>
      <c r="OTD6" s="47"/>
      <c r="OTE6" s="47"/>
      <c r="OTF6" s="47"/>
      <c r="OTG6" s="47"/>
      <c r="OTH6" s="47"/>
      <c r="OTI6" s="47"/>
      <c r="OTJ6" s="47"/>
      <c r="OTK6" s="47"/>
      <c r="OTL6" s="47"/>
      <c r="OTM6" s="47"/>
      <c r="OTN6" s="47"/>
      <c r="OTO6" s="47"/>
      <c r="OTP6" s="47"/>
      <c r="OTQ6" s="47"/>
      <c r="OTR6" s="47"/>
      <c r="OTS6" s="47"/>
      <c r="OTT6" s="47"/>
      <c r="OTU6" s="47"/>
      <c r="OTV6" s="47"/>
      <c r="OTW6" s="47"/>
      <c r="OTX6" s="47"/>
      <c r="OTY6" s="47"/>
      <c r="OTZ6" s="47"/>
      <c r="OUA6" s="47"/>
      <c r="OUB6" s="47"/>
      <c r="OUC6" s="47"/>
      <c r="OUD6" s="47"/>
      <c r="OUE6" s="47"/>
      <c r="OUF6" s="47"/>
      <c r="OUG6" s="47"/>
      <c r="OUH6" s="47"/>
      <c r="OUI6" s="47"/>
      <c r="OUJ6" s="47"/>
      <c r="OUK6" s="47"/>
      <c r="OUL6" s="47"/>
      <c r="OUM6" s="47"/>
      <c r="OUN6" s="47"/>
      <c r="OUO6" s="47"/>
      <c r="OUP6" s="47"/>
      <c r="OUQ6" s="47"/>
      <c r="OUR6" s="47"/>
      <c r="OUS6" s="47"/>
      <c r="OUT6" s="47"/>
      <c r="OUU6" s="47"/>
      <c r="OUV6" s="47"/>
      <c r="OUW6" s="47"/>
      <c r="OUX6" s="47"/>
      <c r="OUY6" s="47"/>
      <c r="OUZ6" s="47"/>
      <c r="OVA6" s="47"/>
      <c r="OVB6" s="47"/>
      <c r="OVC6" s="47"/>
      <c r="OVD6" s="47"/>
      <c r="OVE6" s="47"/>
      <c r="OVF6" s="47"/>
      <c r="OVG6" s="47"/>
      <c r="OVH6" s="47"/>
      <c r="OVI6" s="47"/>
      <c r="OVJ6" s="47"/>
      <c r="OVK6" s="47"/>
      <c r="OVL6" s="47"/>
      <c r="OVM6" s="47"/>
      <c r="OVN6" s="47"/>
      <c r="OVO6" s="47"/>
      <c r="OVP6" s="47"/>
      <c r="OVQ6" s="47"/>
      <c r="OVR6" s="47"/>
      <c r="OVS6" s="47"/>
      <c r="OVT6" s="47"/>
      <c r="OVU6" s="47"/>
      <c r="OVV6" s="47"/>
      <c r="OVW6" s="47"/>
      <c r="OVX6" s="47"/>
      <c r="OVY6" s="47"/>
      <c r="OVZ6" s="47"/>
      <c r="OWA6" s="47"/>
      <c r="OWB6" s="47"/>
      <c r="OWC6" s="47"/>
      <c r="OWD6" s="47"/>
      <c r="OWE6" s="47"/>
      <c r="OWF6" s="47"/>
      <c r="OWG6" s="47"/>
      <c r="OWH6" s="47"/>
      <c r="OWI6" s="47"/>
      <c r="OWJ6" s="47"/>
      <c r="OWK6" s="47"/>
      <c r="OWL6" s="47"/>
      <c r="OWM6" s="47"/>
      <c r="OWN6" s="47"/>
      <c r="OWO6" s="47"/>
      <c r="OWP6" s="47"/>
      <c r="OWQ6" s="47"/>
      <c r="OWR6" s="47"/>
      <c r="OWS6" s="47"/>
      <c r="OWT6" s="47"/>
      <c r="OWU6" s="47"/>
      <c r="OWV6" s="47"/>
      <c r="OWW6" s="47"/>
      <c r="OWX6" s="47"/>
      <c r="OWY6" s="47"/>
      <c r="OWZ6" s="47"/>
      <c r="OXA6" s="47"/>
      <c r="OXB6" s="47"/>
      <c r="OXC6" s="47"/>
      <c r="OXD6" s="47"/>
      <c r="OXE6" s="47"/>
      <c r="OXF6" s="47"/>
      <c r="OXG6" s="47"/>
      <c r="OXH6" s="47"/>
      <c r="OXI6" s="47"/>
      <c r="OXJ6" s="47"/>
      <c r="OXK6" s="47"/>
      <c r="OXL6" s="47"/>
      <c r="OXM6" s="47"/>
      <c r="OXN6" s="47"/>
      <c r="OXO6" s="47"/>
      <c r="OXP6" s="47"/>
      <c r="OXQ6" s="47"/>
      <c r="OXR6" s="47"/>
      <c r="OXS6" s="47"/>
      <c r="OXT6" s="47"/>
      <c r="OXU6" s="47"/>
      <c r="OXV6" s="47"/>
      <c r="OXW6" s="47"/>
      <c r="OXX6" s="47"/>
      <c r="OXY6" s="47"/>
      <c r="OXZ6" s="47"/>
      <c r="OYA6" s="47"/>
      <c r="OYB6" s="47"/>
      <c r="OYC6" s="47"/>
      <c r="OYD6" s="47"/>
      <c r="OYE6" s="47"/>
      <c r="OYF6" s="47"/>
      <c r="OYG6" s="47"/>
      <c r="OYH6" s="47"/>
      <c r="OYI6" s="47"/>
      <c r="OYJ6" s="47"/>
      <c r="OYK6" s="47"/>
      <c r="OYL6" s="47"/>
      <c r="OYM6" s="47"/>
      <c r="OYN6" s="47"/>
      <c r="OYO6" s="47"/>
      <c r="OYP6" s="47"/>
      <c r="OYQ6" s="47"/>
      <c r="OYR6" s="47"/>
      <c r="OYS6" s="47"/>
      <c r="OYT6" s="47"/>
      <c r="OYU6" s="47"/>
      <c r="OYV6" s="47"/>
      <c r="OYW6" s="47"/>
      <c r="OYX6" s="47"/>
      <c r="OYY6" s="47"/>
      <c r="OYZ6" s="47"/>
      <c r="OZA6" s="47"/>
      <c r="OZB6" s="47"/>
      <c r="OZC6" s="47"/>
      <c r="OZD6" s="47"/>
      <c r="OZE6" s="47"/>
      <c r="OZF6" s="47"/>
      <c r="OZG6" s="47"/>
      <c r="OZH6" s="47"/>
      <c r="OZI6" s="47"/>
      <c r="OZJ6" s="47"/>
      <c r="OZK6" s="47"/>
      <c r="OZL6" s="47"/>
      <c r="OZM6" s="47"/>
      <c r="OZN6" s="47"/>
      <c r="OZO6" s="47"/>
      <c r="OZP6" s="47"/>
      <c r="OZQ6" s="47"/>
      <c r="OZR6" s="47"/>
      <c r="OZS6" s="47"/>
      <c r="OZT6" s="47"/>
      <c r="OZU6" s="47"/>
      <c r="OZV6" s="47"/>
      <c r="OZW6" s="47"/>
      <c r="OZX6" s="47"/>
      <c r="OZY6" s="47"/>
      <c r="OZZ6" s="47"/>
      <c r="PAA6" s="47"/>
      <c r="PAB6" s="47"/>
      <c r="PAC6" s="47"/>
      <c r="PAD6" s="47"/>
      <c r="PAE6" s="47"/>
      <c r="PAF6" s="47"/>
      <c r="PAG6" s="47"/>
      <c r="PAH6" s="47"/>
      <c r="PAI6" s="47"/>
      <c r="PAJ6" s="47"/>
      <c r="PAK6" s="47"/>
      <c r="PAL6" s="47"/>
      <c r="PAM6" s="47"/>
      <c r="PAN6" s="47"/>
      <c r="PAO6" s="47"/>
      <c r="PAP6" s="47"/>
      <c r="PAQ6" s="47"/>
      <c r="PAR6" s="47"/>
      <c r="PAS6" s="47"/>
      <c r="PAT6" s="47"/>
      <c r="PAU6" s="47"/>
      <c r="PAV6" s="47"/>
      <c r="PAW6" s="47"/>
      <c r="PAX6" s="47"/>
      <c r="PAY6" s="47"/>
      <c r="PAZ6" s="47"/>
      <c r="PBA6" s="47"/>
      <c r="PBB6" s="47"/>
      <c r="PBC6" s="47"/>
      <c r="PBD6" s="47"/>
      <c r="PBE6" s="47"/>
      <c r="PBF6" s="47"/>
      <c r="PBG6" s="47"/>
      <c r="PBH6" s="47"/>
      <c r="PBI6" s="47"/>
      <c r="PBJ6" s="47"/>
      <c r="PBK6" s="47"/>
      <c r="PBL6" s="47"/>
      <c r="PBM6" s="47"/>
      <c r="PBN6" s="47"/>
      <c r="PBO6" s="47"/>
      <c r="PBP6" s="47"/>
      <c r="PBQ6" s="47"/>
      <c r="PBR6" s="47"/>
      <c r="PBS6" s="47"/>
      <c r="PBT6" s="47"/>
      <c r="PBU6" s="47"/>
      <c r="PBV6" s="47"/>
      <c r="PBW6" s="47"/>
      <c r="PBX6" s="47"/>
      <c r="PBY6" s="47"/>
      <c r="PBZ6" s="47"/>
      <c r="PCA6" s="47"/>
      <c r="PCB6" s="47"/>
      <c r="PCC6" s="47"/>
      <c r="PCD6" s="47"/>
      <c r="PCE6" s="47"/>
      <c r="PCF6" s="47"/>
      <c r="PCG6" s="47"/>
      <c r="PCH6" s="47"/>
      <c r="PCI6" s="47"/>
      <c r="PCJ6" s="47"/>
      <c r="PCK6" s="47"/>
      <c r="PCL6" s="47"/>
      <c r="PCM6" s="47"/>
      <c r="PCN6" s="47"/>
      <c r="PCO6" s="47"/>
      <c r="PCP6" s="47"/>
      <c r="PCQ6" s="47"/>
      <c r="PCR6" s="47"/>
      <c r="PCS6" s="47"/>
      <c r="PCT6" s="47"/>
      <c r="PCU6" s="47"/>
      <c r="PCV6" s="47"/>
      <c r="PCW6" s="47"/>
      <c r="PCX6" s="47"/>
      <c r="PCY6" s="47"/>
      <c r="PCZ6" s="47"/>
      <c r="PDA6" s="47"/>
      <c r="PDB6" s="47"/>
      <c r="PDC6" s="47"/>
      <c r="PDD6" s="47"/>
      <c r="PDE6" s="47"/>
      <c r="PDF6" s="47"/>
      <c r="PDG6" s="47"/>
      <c r="PDH6" s="47"/>
      <c r="PDI6" s="47"/>
      <c r="PDJ6" s="47"/>
      <c r="PDK6" s="47"/>
      <c r="PDL6" s="47"/>
      <c r="PDM6" s="47"/>
      <c r="PDN6" s="47"/>
      <c r="PDO6" s="47"/>
      <c r="PDP6" s="47"/>
      <c r="PDQ6" s="47"/>
      <c r="PDR6" s="47"/>
      <c r="PDS6" s="47"/>
      <c r="PDT6" s="47"/>
      <c r="PDU6" s="47"/>
      <c r="PDV6" s="47"/>
      <c r="PDW6" s="47"/>
      <c r="PDX6" s="47"/>
      <c r="PDY6" s="47"/>
      <c r="PDZ6" s="47"/>
      <c r="PEA6" s="47"/>
      <c r="PEB6" s="47"/>
      <c r="PEC6" s="47"/>
      <c r="PED6" s="47"/>
      <c r="PEE6" s="47"/>
      <c r="PEF6" s="47"/>
      <c r="PEG6" s="47"/>
      <c r="PEH6" s="47"/>
      <c r="PEI6" s="47"/>
      <c r="PEJ6" s="47"/>
      <c r="PEK6" s="47"/>
      <c r="PEL6" s="47"/>
      <c r="PEM6" s="47"/>
      <c r="PEN6" s="47"/>
      <c r="PEO6" s="47"/>
      <c r="PEP6" s="47"/>
      <c r="PEQ6" s="47"/>
      <c r="PER6" s="47"/>
      <c r="PES6" s="47"/>
      <c r="PET6" s="47"/>
      <c r="PEU6" s="47"/>
      <c r="PEV6" s="47"/>
      <c r="PEW6" s="47"/>
      <c r="PEX6" s="47"/>
      <c r="PEY6" s="47"/>
      <c r="PEZ6" s="47"/>
      <c r="PFA6" s="47"/>
      <c r="PFB6" s="47"/>
      <c r="PFC6" s="47"/>
      <c r="PFD6" s="47"/>
      <c r="PFE6" s="47"/>
      <c r="PFF6" s="47"/>
      <c r="PFG6" s="47"/>
      <c r="PFH6" s="47"/>
      <c r="PFI6" s="47"/>
      <c r="PFJ6" s="47"/>
      <c r="PFK6" s="47"/>
      <c r="PFL6" s="47"/>
      <c r="PFM6" s="47"/>
      <c r="PFN6" s="47"/>
      <c r="PFO6" s="47"/>
      <c r="PFP6" s="47"/>
      <c r="PFQ6" s="47"/>
      <c r="PFR6" s="47"/>
      <c r="PFS6" s="47"/>
      <c r="PFT6" s="47"/>
      <c r="PFU6" s="47"/>
      <c r="PFV6" s="47"/>
      <c r="PFW6" s="47"/>
      <c r="PFX6" s="47"/>
      <c r="PFY6" s="47"/>
      <c r="PFZ6" s="47"/>
      <c r="PGA6" s="47"/>
      <c r="PGB6" s="47"/>
      <c r="PGC6" s="47"/>
      <c r="PGD6" s="47"/>
      <c r="PGE6" s="47"/>
      <c r="PGF6" s="47"/>
      <c r="PGG6" s="47"/>
      <c r="PGH6" s="47"/>
      <c r="PGI6" s="47"/>
      <c r="PGJ6" s="47"/>
      <c r="PGK6" s="47"/>
      <c r="PGL6" s="47"/>
      <c r="PGM6" s="47"/>
      <c r="PGN6" s="47"/>
      <c r="PGO6" s="47"/>
      <c r="PGP6" s="47"/>
      <c r="PGQ6" s="47"/>
      <c r="PGR6" s="47"/>
      <c r="PGS6" s="47"/>
      <c r="PGT6" s="47"/>
      <c r="PGU6" s="47"/>
      <c r="PGV6" s="47"/>
      <c r="PGW6" s="47"/>
      <c r="PGX6" s="47"/>
      <c r="PGY6" s="47"/>
      <c r="PGZ6" s="47"/>
      <c r="PHA6" s="47"/>
      <c r="PHB6" s="47"/>
      <c r="PHC6" s="47"/>
      <c r="PHD6" s="47"/>
      <c r="PHE6" s="47"/>
      <c r="PHF6" s="47"/>
      <c r="PHG6" s="47"/>
      <c r="PHH6" s="47"/>
      <c r="PHI6" s="47"/>
      <c r="PHJ6" s="47"/>
      <c r="PHK6" s="47"/>
      <c r="PHL6" s="47"/>
      <c r="PHM6" s="47"/>
      <c r="PHN6" s="47"/>
      <c r="PHO6" s="47"/>
      <c r="PHP6" s="47"/>
      <c r="PHQ6" s="47"/>
      <c r="PHR6" s="47"/>
      <c r="PHS6" s="47"/>
      <c r="PHT6" s="47"/>
      <c r="PHU6" s="47"/>
      <c r="PHV6" s="47"/>
      <c r="PHW6" s="47"/>
      <c r="PHX6" s="47"/>
      <c r="PHY6" s="47"/>
      <c r="PHZ6" s="47"/>
      <c r="PIA6" s="47"/>
      <c r="PIB6" s="47"/>
      <c r="PIC6" s="47"/>
      <c r="PID6" s="47"/>
      <c r="PIE6" s="47"/>
      <c r="PIF6" s="47"/>
      <c r="PIG6" s="47"/>
      <c r="PIH6" s="47"/>
      <c r="PII6" s="47"/>
      <c r="PIJ6" s="47"/>
      <c r="PIK6" s="47"/>
      <c r="PIL6" s="47"/>
      <c r="PIM6" s="47"/>
      <c r="PIN6" s="47"/>
      <c r="PIO6" s="47"/>
      <c r="PIP6" s="47"/>
      <c r="PIQ6" s="47"/>
      <c r="PIR6" s="47"/>
      <c r="PIS6" s="47"/>
      <c r="PIT6" s="47"/>
      <c r="PIU6" s="47"/>
      <c r="PIV6" s="47"/>
      <c r="PIW6" s="47"/>
      <c r="PIX6" s="47"/>
      <c r="PIY6" s="47"/>
      <c r="PIZ6" s="47"/>
      <c r="PJA6" s="47"/>
      <c r="PJB6" s="47"/>
      <c r="PJC6" s="47"/>
      <c r="PJD6" s="47"/>
      <c r="PJE6" s="47"/>
      <c r="PJF6" s="47"/>
      <c r="PJG6" s="47"/>
      <c r="PJH6" s="47"/>
      <c r="PJI6" s="47"/>
      <c r="PJJ6" s="47"/>
      <c r="PJK6" s="47"/>
      <c r="PJL6" s="47"/>
      <c r="PJM6" s="47"/>
      <c r="PJN6" s="47"/>
      <c r="PJO6" s="47"/>
      <c r="PJP6" s="47"/>
      <c r="PJQ6" s="47"/>
      <c r="PJR6" s="47"/>
      <c r="PJS6" s="47"/>
      <c r="PJT6" s="47"/>
      <c r="PJU6" s="47"/>
      <c r="PJV6" s="47"/>
      <c r="PJW6" s="47"/>
      <c r="PJX6" s="47"/>
      <c r="PJY6" s="47"/>
      <c r="PJZ6" s="47"/>
      <c r="PKA6" s="47"/>
      <c r="PKB6" s="47"/>
      <c r="PKC6" s="47"/>
      <c r="PKD6" s="47"/>
      <c r="PKE6" s="47"/>
      <c r="PKF6" s="47"/>
      <c r="PKG6" s="47"/>
      <c r="PKH6" s="47"/>
      <c r="PKI6" s="47"/>
      <c r="PKJ6" s="47"/>
      <c r="PKK6" s="47"/>
      <c r="PKL6" s="47"/>
      <c r="PKM6" s="47"/>
      <c r="PKN6" s="47"/>
      <c r="PKO6" s="47"/>
      <c r="PKP6" s="47"/>
      <c r="PKQ6" s="47"/>
      <c r="PKR6" s="47"/>
      <c r="PKS6" s="47"/>
      <c r="PKT6" s="47"/>
      <c r="PKU6" s="47"/>
      <c r="PKV6" s="47"/>
      <c r="PKW6" s="47"/>
      <c r="PKX6" s="47"/>
      <c r="PKY6" s="47"/>
      <c r="PKZ6" s="47"/>
      <c r="PLA6" s="47"/>
      <c r="PLB6" s="47"/>
      <c r="PLC6" s="47"/>
      <c r="PLD6" s="47"/>
      <c r="PLE6" s="47"/>
      <c r="PLF6" s="47"/>
      <c r="PLG6" s="47"/>
      <c r="PLH6" s="47"/>
      <c r="PLI6" s="47"/>
      <c r="PLJ6" s="47"/>
      <c r="PLK6" s="47"/>
      <c r="PLL6" s="47"/>
      <c r="PLM6" s="47"/>
      <c r="PLN6" s="47"/>
      <c r="PLO6" s="47"/>
      <c r="PLP6" s="47"/>
      <c r="PLQ6" s="47"/>
      <c r="PLR6" s="47"/>
      <c r="PLS6" s="47"/>
      <c r="PLT6" s="47"/>
      <c r="PLU6" s="47"/>
      <c r="PLV6" s="47"/>
      <c r="PLW6" s="47"/>
      <c r="PLX6" s="47"/>
      <c r="PLY6" s="47"/>
      <c r="PLZ6" s="47"/>
      <c r="PMA6" s="47"/>
      <c r="PMB6" s="47"/>
      <c r="PMC6" s="47"/>
      <c r="PMD6" s="47"/>
      <c r="PME6" s="47"/>
      <c r="PMF6" s="47"/>
      <c r="PMG6" s="47"/>
      <c r="PMH6" s="47"/>
      <c r="PMI6" s="47"/>
      <c r="PMJ6" s="47"/>
      <c r="PMK6" s="47"/>
      <c r="PML6" s="47"/>
      <c r="PMM6" s="47"/>
      <c r="PMN6" s="47"/>
      <c r="PMO6" s="47"/>
      <c r="PMP6" s="47"/>
      <c r="PMQ6" s="47"/>
      <c r="PMR6" s="47"/>
      <c r="PMS6" s="47"/>
      <c r="PMT6" s="47"/>
      <c r="PMU6" s="47"/>
      <c r="PMV6" s="47"/>
      <c r="PMW6" s="47"/>
      <c r="PMX6" s="47"/>
      <c r="PMY6" s="47"/>
      <c r="PMZ6" s="47"/>
      <c r="PNA6" s="47"/>
      <c r="PNB6" s="47"/>
      <c r="PNC6" s="47"/>
      <c r="PND6" s="47"/>
      <c r="PNE6" s="47"/>
      <c r="PNF6" s="47"/>
      <c r="PNG6" s="47"/>
      <c r="PNH6" s="47"/>
      <c r="PNI6" s="47"/>
      <c r="PNJ6" s="47"/>
      <c r="PNK6" s="47"/>
      <c r="PNL6" s="47"/>
      <c r="PNM6" s="47"/>
      <c r="PNN6" s="47"/>
      <c r="PNO6" s="47"/>
      <c r="PNP6" s="47"/>
      <c r="PNQ6" s="47"/>
      <c r="PNR6" s="47"/>
      <c r="PNS6" s="47"/>
      <c r="PNT6" s="47"/>
      <c r="PNU6" s="47"/>
      <c r="PNV6" s="47"/>
      <c r="PNW6" s="47"/>
      <c r="PNX6" s="47"/>
      <c r="PNY6" s="47"/>
      <c r="PNZ6" s="47"/>
      <c r="POA6" s="47"/>
      <c r="POB6" s="47"/>
      <c r="POC6" s="47"/>
      <c r="POD6" s="47"/>
      <c r="POE6" s="47"/>
      <c r="POF6" s="47"/>
      <c r="POG6" s="47"/>
      <c r="POH6" s="47"/>
      <c r="POI6" s="47"/>
      <c r="POJ6" s="47"/>
      <c r="POK6" s="47"/>
      <c r="POL6" s="47"/>
      <c r="POM6" s="47"/>
      <c r="PON6" s="47"/>
      <c r="POO6" s="47"/>
      <c r="POP6" s="47"/>
      <c r="POQ6" s="47"/>
      <c r="POR6" s="47"/>
      <c r="POS6" s="47"/>
      <c r="POT6" s="47"/>
      <c r="POU6" s="47"/>
      <c r="POV6" s="47"/>
      <c r="POW6" s="47"/>
      <c r="POX6" s="47"/>
      <c r="POY6" s="47"/>
      <c r="POZ6" s="47"/>
      <c r="PPA6" s="47"/>
      <c r="PPB6" s="47"/>
      <c r="PPC6" s="47"/>
      <c r="PPD6" s="47"/>
      <c r="PPE6" s="47"/>
      <c r="PPF6" s="47"/>
      <c r="PPG6" s="47"/>
      <c r="PPH6" s="47"/>
      <c r="PPI6" s="47"/>
      <c r="PPJ6" s="47"/>
      <c r="PPK6" s="47"/>
      <c r="PPL6" s="47"/>
      <c r="PPM6" s="47"/>
      <c r="PPN6" s="47"/>
      <c r="PPO6" s="47"/>
      <c r="PPP6" s="47"/>
      <c r="PPQ6" s="47"/>
      <c r="PPR6" s="47"/>
      <c r="PPS6" s="47"/>
      <c r="PPT6" s="47"/>
      <c r="PPU6" s="47"/>
      <c r="PPV6" s="47"/>
      <c r="PPW6" s="47"/>
      <c r="PPX6" s="47"/>
      <c r="PPY6" s="47"/>
      <c r="PPZ6" s="47"/>
      <c r="PQA6" s="47"/>
      <c r="PQB6" s="47"/>
      <c r="PQC6" s="47"/>
      <c r="PQD6" s="47"/>
      <c r="PQE6" s="47"/>
      <c r="PQF6" s="47"/>
      <c r="PQG6" s="47"/>
      <c r="PQH6" s="47"/>
      <c r="PQI6" s="47"/>
      <c r="PQJ6" s="47"/>
      <c r="PQK6" s="47"/>
      <c r="PQL6" s="47"/>
      <c r="PQM6" s="47"/>
      <c r="PQN6" s="47"/>
      <c r="PQO6" s="47"/>
      <c r="PQP6" s="47"/>
      <c r="PQQ6" s="47"/>
      <c r="PQR6" s="47"/>
      <c r="PQS6" s="47"/>
      <c r="PQT6" s="47"/>
      <c r="PQU6" s="47"/>
      <c r="PQV6" s="47"/>
      <c r="PQW6" s="47"/>
      <c r="PQX6" s="47"/>
      <c r="PQY6" s="47"/>
      <c r="PQZ6" s="47"/>
      <c r="PRA6" s="47"/>
      <c r="PRB6" s="47"/>
      <c r="PRC6" s="47"/>
      <c r="PRD6" s="47"/>
      <c r="PRE6" s="47"/>
      <c r="PRF6" s="47"/>
      <c r="PRG6" s="47"/>
      <c r="PRH6" s="47"/>
      <c r="PRI6" s="47"/>
      <c r="PRJ6" s="47"/>
      <c r="PRK6" s="47"/>
      <c r="PRL6" s="47"/>
      <c r="PRM6" s="47"/>
      <c r="PRN6" s="47"/>
      <c r="PRO6" s="47"/>
      <c r="PRP6" s="47"/>
      <c r="PRQ6" s="47"/>
      <c r="PRR6" s="47"/>
      <c r="PRS6" s="47"/>
      <c r="PRT6" s="47"/>
      <c r="PRU6" s="47"/>
      <c r="PRV6" s="47"/>
      <c r="PRW6" s="47"/>
      <c r="PRX6" s="47"/>
      <c r="PRY6" s="47"/>
      <c r="PRZ6" s="47"/>
      <c r="PSA6" s="47"/>
      <c r="PSB6" s="47"/>
      <c r="PSC6" s="47"/>
      <c r="PSD6" s="47"/>
      <c r="PSE6" s="47"/>
      <c r="PSF6" s="47"/>
      <c r="PSG6" s="47"/>
      <c r="PSH6" s="47"/>
      <c r="PSI6" s="47"/>
      <c r="PSJ6" s="47"/>
      <c r="PSK6" s="47"/>
      <c r="PSL6" s="47"/>
      <c r="PSM6" s="47"/>
      <c r="PSN6" s="47"/>
      <c r="PSO6" s="47"/>
      <c r="PSP6" s="47"/>
      <c r="PSQ6" s="47"/>
      <c r="PSR6" s="47"/>
      <c r="PSS6" s="47"/>
      <c r="PST6" s="47"/>
      <c r="PSU6" s="47"/>
      <c r="PSV6" s="47"/>
      <c r="PSW6" s="47"/>
      <c r="PSX6" s="47"/>
      <c r="PSY6" s="47"/>
      <c r="PSZ6" s="47"/>
      <c r="PTA6" s="47"/>
      <c r="PTB6" s="47"/>
      <c r="PTC6" s="47"/>
      <c r="PTD6" s="47"/>
      <c r="PTE6" s="47"/>
      <c r="PTF6" s="47"/>
      <c r="PTG6" s="47"/>
      <c r="PTH6" s="47"/>
      <c r="PTI6" s="47"/>
      <c r="PTJ6" s="47"/>
      <c r="PTK6" s="47"/>
      <c r="PTL6" s="47"/>
      <c r="PTM6" s="47"/>
      <c r="PTN6" s="47"/>
      <c r="PTO6" s="47"/>
      <c r="PTP6" s="47"/>
      <c r="PTQ6" s="47"/>
      <c r="PTR6" s="47"/>
      <c r="PTS6" s="47"/>
      <c r="PTT6" s="47"/>
      <c r="PTU6" s="47"/>
      <c r="PTV6" s="47"/>
      <c r="PTW6" s="47"/>
      <c r="PTX6" s="47"/>
      <c r="PTY6" s="47"/>
      <c r="PTZ6" s="47"/>
      <c r="PUA6" s="47"/>
      <c r="PUB6" s="47"/>
      <c r="PUC6" s="47"/>
      <c r="PUD6" s="47"/>
      <c r="PUE6" s="47"/>
      <c r="PUF6" s="47"/>
      <c r="PUG6" s="47"/>
      <c r="PUH6" s="47"/>
      <c r="PUI6" s="47"/>
      <c r="PUJ6" s="47"/>
      <c r="PUK6" s="47"/>
      <c r="PUL6" s="47"/>
      <c r="PUM6" s="47"/>
      <c r="PUN6" s="47"/>
      <c r="PUO6" s="47"/>
      <c r="PUP6" s="47"/>
      <c r="PUQ6" s="47"/>
      <c r="PUR6" s="47"/>
      <c r="PUS6" s="47"/>
      <c r="PUT6" s="47"/>
      <c r="PUU6" s="47"/>
      <c r="PUV6" s="47"/>
      <c r="PUW6" s="47"/>
      <c r="PUX6" s="47"/>
      <c r="PUY6" s="47"/>
      <c r="PUZ6" s="47"/>
      <c r="PVA6" s="47"/>
      <c r="PVB6" s="47"/>
      <c r="PVC6" s="47"/>
      <c r="PVD6" s="47"/>
      <c r="PVE6" s="47"/>
      <c r="PVF6" s="47"/>
      <c r="PVG6" s="47"/>
      <c r="PVH6" s="47"/>
      <c r="PVI6" s="47"/>
      <c r="PVJ6" s="47"/>
      <c r="PVK6" s="47"/>
      <c r="PVL6" s="47"/>
      <c r="PVM6" s="47"/>
      <c r="PVN6" s="47"/>
      <c r="PVO6" s="47"/>
      <c r="PVP6" s="47"/>
      <c r="PVQ6" s="47"/>
      <c r="PVR6" s="47"/>
      <c r="PVS6" s="47"/>
      <c r="PVT6" s="47"/>
      <c r="PVU6" s="47"/>
      <c r="PVV6" s="47"/>
      <c r="PVW6" s="47"/>
      <c r="PVX6" s="47"/>
      <c r="PVY6" s="47"/>
      <c r="PVZ6" s="47"/>
      <c r="PWA6" s="47"/>
      <c r="PWB6" s="47"/>
      <c r="PWC6" s="47"/>
      <c r="PWD6" s="47"/>
      <c r="PWE6" s="47"/>
      <c r="PWF6" s="47"/>
      <c r="PWG6" s="47"/>
      <c r="PWH6" s="47"/>
      <c r="PWI6" s="47"/>
      <c r="PWJ6" s="47"/>
      <c r="PWK6" s="47"/>
      <c r="PWL6" s="47"/>
      <c r="PWM6" s="47"/>
      <c r="PWN6" s="47"/>
      <c r="PWO6" s="47"/>
      <c r="PWP6" s="47"/>
      <c r="PWQ6" s="47"/>
      <c r="PWR6" s="47"/>
      <c r="PWS6" s="47"/>
      <c r="PWT6" s="47"/>
      <c r="PWU6" s="47"/>
      <c r="PWV6" s="47"/>
      <c r="PWW6" s="47"/>
      <c r="PWX6" s="47"/>
      <c r="PWY6" s="47"/>
      <c r="PWZ6" s="47"/>
      <c r="PXA6" s="47"/>
      <c r="PXB6" s="47"/>
      <c r="PXC6" s="47"/>
      <c r="PXD6" s="47"/>
      <c r="PXE6" s="47"/>
      <c r="PXF6" s="47"/>
      <c r="PXG6" s="47"/>
      <c r="PXH6" s="47"/>
      <c r="PXI6" s="47"/>
      <c r="PXJ6" s="47"/>
      <c r="PXK6" s="47"/>
      <c r="PXL6" s="47"/>
      <c r="PXM6" s="47"/>
      <c r="PXN6" s="47"/>
      <c r="PXO6" s="47"/>
      <c r="PXP6" s="47"/>
      <c r="PXQ6" s="47"/>
      <c r="PXR6" s="47"/>
      <c r="PXS6" s="47"/>
      <c r="PXT6" s="47"/>
      <c r="PXU6" s="47"/>
      <c r="PXV6" s="47"/>
      <c r="PXW6" s="47"/>
      <c r="PXX6" s="47"/>
      <c r="PXY6" s="47"/>
      <c r="PXZ6" s="47"/>
      <c r="PYA6" s="47"/>
      <c r="PYB6" s="47"/>
      <c r="PYC6" s="47"/>
      <c r="PYD6" s="47"/>
      <c r="PYE6" s="47"/>
      <c r="PYF6" s="47"/>
      <c r="PYG6" s="47"/>
      <c r="PYH6" s="47"/>
      <c r="PYI6" s="47"/>
      <c r="PYJ6" s="47"/>
      <c r="PYK6" s="47"/>
      <c r="PYL6" s="47"/>
      <c r="PYM6" s="47"/>
      <c r="PYN6" s="47"/>
      <c r="PYO6" s="47"/>
      <c r="PYP6" s="47"/>
      <c r="PYQ6" s="47"/>
      <c r="PYR6" s="47"/>
      <c r="PYS6" s="47"/>
      <c r="PYT6" s="47"/>
      <c r="PYU6" s="47"/>
      <c r="PYV6" s="47"/>
      <c r="PYW6" s="47"/>
      <c r="PYX6" s="47"/>
      <c r="PYY6" s="47"/>
      <c r="PYZ6" s="47"/>
      <c r="PZA6" s="47"/>
      <c r="PZB6" s="47"/>
      <c r="PZC6" s="47"/>
      <c r="PZD6" s="47"/>
      <c r="PZE6" s="47"/>
      <c r="PZF6" s="47"/>
      <c r="PZG6" s="47"/>
      <c r="PZH6" s="47"/>
      <c r="PZI6" s="47"/>
      <c r="PZJ6" s="47"/>
      <c r="PZK6" s="47"/>
      <c r="PZL6" s="47"/>
      <c r="PZM6" s="47"/>
      <c r="PZN6" s="47"/>
      <c r="PZO6" s="47"/>
      <c r="PZP6" s="47"/>
      <c r="PZQ6" s="47"/>
      <c r="PZR6" s="47"/>
      <c r="PZS6" s="47"/>
      <c r="PZT6" s="47"/>
      <c r="PZU6" s="47"/>
      <c r="PZV6" s="47"/>
      <c r="PZW6" s="47"/>
      <c r="PZX6" s="47"/>
      <c r="PZY6" s="47"/>
      <c r="PZZ6" s="47"/>
      <c r="QAA6" s="47"/>
      <c r="QAB6" s="47"/>
      <c r="QAC6" s="47"/>
      <c r="QAD6" s="47"/>
      <c r="QAE6" s="47"/>
      <c r="QAF6" s="47"/>
      <c r="QAG6" s="47"/>
      <c r="QAH6" s="47"/>
      <c r="QAI6" s="47"/>
      <c r="QAJ6" s="47"/>
      <c r="QAK6" s="47"/>
      <c r="QAL6" s="47"/>
      <c r="QAM6" s="47"/>
      <c r="QAN6" s="47"/>
      <c r="QAO6" s="47"/>
      <c r="QAP6" s="47"/>
      <c r="QAQ6" s="47"/>
      <c r="QAR6" s="47"/>
      <c r="QAS6" s="47"/>
      <c r="QAT6" s="47"/>
      <c r="QAU6" s="47"/>
      <c r="QAV6" s="47"/>
      <c r="QAW6" s="47"/>
      <c r="QAX6" s="47"/>
      <c r="QAY6" s="47"/>
      <c r="QAZ6" s="47"/>
      <c r="QBA6" s="47"/>
      <c r="QBB6" s="47"/>
      <c r="QBC6" s="47"/>
      <c r="QBD6" s="47"/>
      <c r="QBE6" s="47"/>
      <c r="QBF6" s="47"/>
      <c r="QBG6" s="47"/>
      <c r="QBH6" s="47"/>
      <c r="QBI6" s="47"/>
      <c r="QBJ6" s="47"/>
      <c r="QBK6" s="47"/>
      <c r="QBL6" s="47"/>
      <c r="QBM6" s="47"/>
      <c r="QBN6" s="47"/>
      <c r="QBO6" s="47"/>
      <c r="QBP6" s="47"/>
      <c r="QBQ6" s="47"/>
      <c r="QBR6" s="47"/>
      <c r="QBS6" s="47"/>
      <c r="QBT6" s="47"/>
      <c r="QBU6" s="47"/>
      <c r="QBV6" s="47"/>
      <c r="QBW6" s="47"/>
      <c r="QBX6" s="47"/>
      <c r="QBY6" s="47"/>
      <c r="QBZ6" s="47"/>
      <c r="QCA6" s="47"/>
      <c r="QCB6" s="47"/>
      <c r="QCC6" s="47"/>
      <c r="QCD6" s="47"/>
      <c r="QCE6" s="47"/>
      <c r="QCF6" s="47"/>
      <c r="QCG6" s="47"/>
      <c r="QCH6" s="47"/>
      <c r="QCI6" s="47"/>
      <c r="QCJ6" s="47"/>
      <c r="QCK6" s="47"/>
      <c r="QCL6" s="47"/>
      <c r="QCM6" s="47"/>
      <c r="QCN6" s="47"/>
      <c r="QCO6" s="47"/>
      <c r="QCP6" s="47"/>
      <c r="QCQ6" s="47"/>
      <c r="QCR6" s="47"/>
      <c r="QCS6" s="47"/>
      <c r="QCT6" s="47"/>
      <c r="QCU6" s="47"/>
      <c r="QCV6" s="47"/>
      <c r="QCW6" s="47"/>
      <c r="QCX6" s="47"/>
      <c r="QCY6" s="47"/>
      <c r="QCZ6" s="47"/>
      <c r="QDA6" s="47"/>
      <c r="QDB6" s="47"/>
      <c r="QDC6" s="47"/>
      <c r="QDD6" s="47"/>
      <c r="QDE6" s="47"/>
      <c r="QDF6" s="47"/>
      <c r="QDG6" s="47"/>
      <c r="QDH6" s="47"/>
      <c r="QDI6" s="47"/>
      <c r="QDJ6" s="47"/>
      <c r="QDK6" s="47"/>
      <c r="QDL6" s="47"/>
      <c r="QDM6" s="47"/>
      <c r="QDN6" s="47"/>
      <c r="QDO6" s="47"/>
      <c r="QDP6" s="47"/>
      <c r="QDQ6" s="47"/>
      <c r="QDR6" s="47"/>
      <c r="QDS6" s="47"/>
      <c r="QDT6" s="47"/>
      <c r="QDU6" s="47"/>
      <c r="QDV6" s="47"/>
      <c r="QDW6" s="47"/>
      <c r="QDX6" s="47"/>
      <c r="QDY6" s="47"/>
      <c r="QDZ6" s="47"/>
      <c r="QEA6" s="47"/>
      <c r="QEB6" s="47"/>
      <c r="QEC6" s="47"/>
      <c r="QED6" s="47"/>
      <c r="QEE6" s="47"/>
      <c r="QEF6" s="47"/>
      <c r="QEG6" s="47"/>
      <c r="QEH6" s="47"/>
      <c r="QEI6" s="47"/>
      <c r="QEJ6" s="47"/>
      <c r="QEK6" s="47"/>
      <c r="QEL6" s="47"/>
      <c r="QEM6" s="47"/>
      <c r="QEN6" s="47"/>
      <c r="QEO6" s="47"/>
      <c r="QEP6" s="47"/>
      <c r="QEQ6" s="47"/>
      <c r="QER6" s="47"/>
      <c r="QES6" s="47"/>
      <c r="QET6" s="47"/>
      <c r="QEU6" s="47"/>
      <c r="QEV6" s="47"/>
      <c r="QEW6" s="47"/>
      <c r="QEX6" s="47"/>
      <c r="QEY6" s="47"/>
      <c r="QEZ6" s="47"/>
      <c r="QFA6" s="47"/>
      <c r="QFB6" s="47"/>
      <c r="QFC6" s="47"/>
      <c r="QFD6" s="47"/>
      <c r="QFE6" s="47"/>
      <c r="QFF6" s="47"/>
      <c r="QFG6" s="47"/>
      <c r="QFH6" s="47"/>
      <c r="QFI6" s="47"/>
      <c r="QFJ6" s="47"/>
      <c r="QFK6" s="47"/>
      <c r="QFL6" s="47"/>
      <c r="QFM6" s="47"/>
      <c r="QFN6" s="47"/>
      <c r="QFO6" s="47"/>
      <c r="QFP6" s="47"/>
      <c r="QFQ6" s="47"/>
      <c r="QFR6" s="47"/>
      <c r="QFS6" s="47"/>
      <c r="QFT6" s="47"/>
      <c r="QFU6" s="47"/>
      <c r="QFV6" s="47"/>
      <c r="QFW6" s="47"/>
      <c r="QFX6" s="47"/>
      <c r="QFY6" s="47"/>
      <c r="QFZ6" s="47"/>
      <c r="QGA6" s="47"/>
      <c r="QGB6" s="47"/>
      <c r="QGC6" s="47"/>
      <c r="QGD6" s="47"/>
      <c r="QGE6" s="47"/>
      <c r="QGF6" s="47"/>
      <c r="QGG6" s="47"/>
      <c r="QGH6" s="47"/>
      <c r="QGI6" s="47"/>
      <c r="QGJ6" s="47"/>
      <c r="QGK6" s="47"/>
      <c r="QGL6" s="47"/>
      <c r="QGM6" s="47"/>
      <c r="QGN6" s="47"/>
      <c r="QGO6" s="47"/>
      <c r="QGP6" s="47"/>
      <c r="QGQ6" s="47"/>
      <c r="QGR6" s="47"/>
      <c r="QGS6" s="47"/>
      <c r="QGT6" s="47"/>
      <c r="QGU6" s="47"/>
      <c r="QGV6" s="47"/>
      <c r="QGW6" s="47"/>
      <c r="QGX6" s="47"/>
      <c r="QGY6" s="47"/>
      <c r="QGZ6" s="47"/>
      <c r="QHA6" s="47"/>
      <c r="QHB6" s="47"/>
      <c r="QHC6" s="47"/>
      <c r="QHD6" s="47"/>
      <c r="QHE6" s="47"/>
      <c r="QHF6" s="47"/>
      <c r="QHG6" s="47"/>
      <c r="QHH6" s="47"/>
      <c r="QHI6" s="47"/>
      <c r="QHJ6" s="47"/>
      <c r="QHK6" s="47"/>
      <c r="QHL6" s="47"/>
      <c r="QHM6" s="47"/>
      <c r="QHN6" s="47"/>
      <c r="QHO6" s="47"/>
      <c r="QHP6" s="47"/>
      <c r="QHQ6" s="47"/>
      <c r="QHR6" s="47"/>
      <c r="QHS6" s="47"/>
      <c r="QHT6" s="47"/>
      <c r="QHU6" s="47"/>
      <c r="QHV6" s="47"/>
      <c r="QHW6" s="47"/>
      <c r="QHX6" s="47"/>
      <c r="QHY6" s="47"/>
      <c r="QHZ6" s="47"/>
      <c r="QIA6" s="47"/>
      <c r="QIB6" s="47"/>
      <c r="QIC6" s="47"/>
      <c r="QID6" s="47"/>
      <c r="QIE6" s="47"/>
      <c r="QIF6" s="47"/>
      <c r="QIG6" s="47"/>
      <c r="QIH6" s="47"/>
      <c r="QII6" s="47"/>
      <c r="QIJ6" s="47"/>
      <c r="QIK6" s="47"/>
      <c r="QIL6" s="47"/>
      <c r="QIM6" s="47"/>
      <c r="QIN6" s="47"/>
      <c r="QIO6" s="47"/>
      <c r="QIP6" s="47"/>
      <c r="QIQ6" s="47"/>
      <c r="QIR6" s="47"/>
      <c r="QIS6" s="47"/>
      <c r="QIT6" s="47"/>
      <c r="QIU6" s="47"/>
      <c r="QIV6" s="47"/>
      <c r="QIW6" s="47"/>
      <c r="QIX6" s="47"/>
      <c r="QIY6" s="47"/>
      <c r="QIZ6" s="47"/>
      <c r="QJA6" s="47"/>
      <c r="QJB6" s="47"/>
      <c r="QJC6" s="47"/>
      <c r="QJD6" s="47"/>
      <c r="QJE6" s="47"/>
      <c r="QJF6" s="47"/>
      <c r="QJG6" s="47"/>
      <c r="QJH6" s="47"/>
      <c r="QJI6" s="47"/>
      <c r="QJJ6" s="47"/>
      <c r="QJK6" s="47"/>
      <c r="QJL6" s="47"/>
      <c r="QJM6" s="47"/>
      <c r="QJN6" s="47"/>
      <c r="QJO6" s="47"/>
      <c r="QJP6" s="47"/>
      <c r="QJQ6" s="47"/>
      <c r="QJR6" s="47"/>
      <c r="QJS6" s="47"/>
      <c r="QJT6" s="47"/>
      <c r="QJU6" s="47"/>
      <c r="QJV6" s="47"/>
      <c r="QJW6" s="47"/>
      <c r="QJX6" s="47"/>
      <c r="QJY6" s="47"/>
      <c r="QJZ6" s="47"/>
      <c r="QKA6" s="47"/>
      <c r="QKB6" s="47"/>
      <c r="QKC6" s="47"/>
      <c r="QKD6" s="47"/>
      <c r="QKE6" s="47"/>
      <c r="QKF6" s="47"/>
      <c r="QKG6" s="47"/>
      <c r="QKH6" s="47"/>
      <c r="QKI6" s="47"/>
      <c r="QKJ6" s="47"/>
      <c r="QKK6" s="47"/>
      <c r="QKL6" s="47"/>
      <c r="QKM6" s="47"/>
      <c r="QKN6" s="47"/>
      <c r="QKO6" s="47"/>
      <c r="QKP6" s="47"/>
      <c r="QKQ6" s="47"/>
      <c r="QKR6" s="47"/>
      <c r="QKS6" s="47"/>
      <c r="QKT6" s="47"/>
      <c r="QKU6" s="47"/>
      <c r="QKV6" s="47"/>
      <c r="QKW6" s="47"/>
      <c r="QKX6" s="47"/>
      <c r="QKY6" s="47"/>
      <c r="QKZ6" s="47"/>
      <c r="QLA6" s="47"/>
      <c r="QLB6" s="47"/>
      <c r="QLC6" s="47"/>
      <c r="QLD6" s="47"/>
      <c r="QLE6" s="47"/>
      <c r="QLF6" s="47"/>
      <c r="QLG6" s="47"/>
      <c r="QLH6" s="47"/>
      <c r="QLI6" s="47"/>
      <c r="QLJ6" s="47"/>
      <c r="QLK6" s="47"/>
      <c r="QLL6" s="47"/>
      <c r="QLM6" s="47"/>
      <c r="QLN6" s="47"/>
      <c r="QLO6" s="47"/>
      <c r="QLP6" s="47"/>
      <c r="QLQ6" s="47"/>
      <c r="QLR6" s="47"/>
      <c r="QLS6" s="47"/>
      <c r="QLT6" s="47"/>
      <c r="QLU6" s="47"/>
      <c r="QLV6" s="47"/>
      <c r="QLW6" s="47"/>
      <c r="QLX6" s="47"/>
      <c r="QLY6" s="47"/>
      <c r="QLZ6" s="47"/>
      <c r="QMA6" s="47"/>
      <c r="QMB6" s="47"/>
      <c r="QMC6" s="47"/>
      <c r="QMD6" s="47"/>
      <c r="QME6" s="47"/>
      <c r="QMF6" s="47"/>
      <c r="QMG6" s="47"/>
      <c r="QMH6" s="47"/>
      <c r="QMI6" s="47"/>
      <c r="QMJ6" s="47"/>
      <c r="QMK6" s="47"/>
      <c r="QML6" s="47"/>
      <c r="QMM6" s="47"/>
      <c r="QMN6" s="47"/>
      <c r="QMO6" s="47"/>
      <c r="QMP6" s="47"/>
      <c r="QMQ6" s="47"/>
      <c r="QMR6" s="47"/>
      <c r="QMS6" s="47"/>
      <c r="QMT6" s="47"/>
      <c r="QMU6" s="47"/>
      <c r="QMV6" s="47"/>
      <c r="QMW6" s="47"/>
      <c r="QMX6" s="47"/>
      <c r="QMY6" s="47"/>
      <c r="QMZ6" s="47"/>
      <c r="QNA6" s="47"/>
      <c r="QNB6" s="47"/>
      <c r="QNC6" s="47"/>
      <c r="QND6" s="47"/>
      <c r="QNE6" s="47"/>
      <c r="QNF6" s="47"/>
      <c r="QNG6" s="47"/>
      <c r="QNH6" s="47"/>
      <c r="QNI6" s="47"/>
      <c r="QNJ6" s="47"/>
      <c r="QNK6" s="47"/>
      <c r="QNL6" s="47"/>
      <c r="QNM6" s="47"/>
      <c r="QNN6" s="47"/>
      <c r="QNO6" s="47"/>
      <c r="QNP6" s="47"/>
      <c r="QNQ6" s="47"/>
      <c r="QNR6" s="47"/>
      <c r="QNS6" s="47"/>
      <c r="QNT6" s="47"/>
      <c r="QNU6" s="47"/>
      <c r="QNV6" s="47"/>
      <c r="QNW6" s="47"/>
      <c r="QNX6" s="47"/>
      <c r="QNY6" s="47"/>
      <c r="QNZ6" s="47"/>
      <c r="QOA6" s="47"/>
      <c r="QOB6" s="47"/>
      <c r="QOC6" s="47"/>
      <c r="QOD6" s="47"/>
      <c r="QOE6" s="47"/>
      <c r="QOF6" s="47"/>
      <c r="QOG6" s="47"/>
      <c r="QOH6" s="47"/>
      <c r="QOI6" s="47"/>
      <c r="QOJ6" s="47"/>
      <c r="QOK6" s="47"/>
      <c r="QOL6" s="47"/>
      <c r="QOM6" s="47"/>
      <c r="QON6" s="47"/>
      <c r="QOO6" s="47"/>
      <c r="QOP6" s="47"/>
      <c r="QOQ6" s="47"/>
      <c r="QOR6" s="47"/>
      <c r="QOS6" s="47"/>
      <c r="QOT6" s="47"/>
      <c r="QOU6" s="47"/>
      <c r="QOV6" s="47"/>
      <c r="QOW6" s="47"/>
      <c r="QOX6" s="47"/>
      <c r="QOY6" s="47"/>
      <c r="QOZ6" s="47"/>
      <c r="QPA6" s="47"/>
      <c r="QPB6" s="47"/>
      <c r="QPC6" s="47"/>
      <c r="QPD6" s="47"/>
      <c r="QPE6" s="47"/>
      <c r="QPF6" s="47"/>
      <c r="QPG6" s="47"/>
      <c r="QPH6" s="47"/>
      <c r="QPI6" s="47"/>
      <c r="QPJ6" s="47"/>
      <c r="QPK6" s="47"/>
      <c r="QPL6" s="47"/>
      <c r="QPM6" s="47"/>
      <c r="QPN6" s="47"/>
      <c r="QPO6" s="47"/>
      <c r="QPP6" s="47"/>
      <c r="QPQ6" s="47"/>
      <c r="QPR6" s="47"/>
      <c r="QPS6" s="47"/>
      <c r="QPT6" s="47"/>
      <c r="QPU6" s="47"/>
      <c r="QPV6" s="47"/>
      <c r="QPW6" s="47"/>
      <c r="QPX6" s="47"/>
      <c r="QPY6" s="47"/>
      <c r="QPZ6" s="47"/>
      <c r="QQA6" s="47"/>
      <c r="QQB6" s="47"/>
      <c r="QQC6" s="47"/>
      <c r="QQD6" s="47"/>
      <c r="QQE6" s="47"/>
      <c r="QQF6" s="47"/>
      <c r="QQG6" s="47"/>
      <c r="QQH6" s="47"/>
      <c r="QQI6" s="47"/>
      <c r="QQJ6" s="47"/>
      <c r="QQK6" s="47"/>
      <c r="QQL6" s="47"/>
      <c r="QQM6" s="47"/>
      <c r="QQN6" s="47"/>
      <c r="QQO6" s="47"/>
      <c r="QQP6" s="47"/>
      <c r="QQQ6" s="47"/>
      <c r="QQR6" s="47"/>
      <c r="QQS6" s="47"/>
      <c r="QQT6" s="47"/>
      <c r="QQU6" s="47"/>
      <c r="QQV6" s="47"/>
      <c r="QQW6" s="47"/>
      <c r="QQX6" s="47"/>
      <c r="QQY6" s="47"/>
      <c r="QQZ6" s="47"/>
      <c r="QRA6" s="47"/>
      <c r="QRB6" s="47"/>
      <c r="QRC6" s="47"/>
      <c r="QRD6" s="47"/>
      <c r="QRE6" s="47"/>
      <c r="QRF6" s="47"/>
      <c r="QRG6" s="47"/>
      <c r="QRH6" s="47"/>
      <c r="QRI6" s="47"/>
      <c r="QRJ6" s="47"/>
      <c r="QRK6" s="47"/>
      <c r="QRL6" s="47"/>
      <c r="QRM6" s="47"/>
      <c r="QRN6" s="47"/>
      <c r="QRO6" s="47"/>
      <c r="QRP6" s="47"/>
      <c r="QRQ6" s="47"/>
      <c r="QRR6" s="47"/>
      <c r="QRS6" s="47"/>
      <c r="QRT6" s="47"/>
      <c r="QRU6" s="47"/>
      <c r="QRV6" s="47"/>
      <c r="QRW6" s="47"/>
      <c r="QRX6" s="47"/>
      <c r="QRY6" s="47"/>
      <c r="QRZ6" s="47"/>
      <c r="QSA6" s="47"/>
      <c r="QSB6" s="47"/>
      <c r="QSC6" s="47"/>
      <c r="QSD6" s="47"/>
      <c r="QSE6" s="47"/>
      <c r="QSF6" s="47"/>
      <c r="QSG6" s="47"/>
      <c r="QSH6" s="47"/>
      <c r="QSI6" s="47"/>
      <c r="QSJ6" s="47"/>
      <c r="QSK6" s="47"/>
      <c r="QSL6" s="47"/>
      <c r="QSM6" s="47"/>
      <c r="QSN6" s="47"/>
      <c r="QSO6" s="47"/>
      <c r="QSP6" s="47"/>
      <c r="QSQ6" s="47"/>
      <c r="QSR6" s="47"/>
      <c r="QSS6" s="47"/>
      <c r="QST6" s="47"/>
      <c r="QSU6" s="47"/>
      <c r="QSV6" s="47"/>
      <c r="QSW6" s="47"/>
      <c r="QSX6" s="47"/>
      <c r="QSY6" s="47"/>
      <c r="QSZ6" s="47"/>
      <c r="QTA6" s="47"/>
      <c r="QTB6" s="47"/>
      <c r="QTC6" s="47"/>
      <c r="QTD6" s="47"/>
      <c r="QTE6" s="47"/>
      <c r="QTF6" s="47"/>
      <c r="QTG6" s="47"/>
      <c r="QTH6" s="47"/>
      <c r="QTI6" s="47"/>
      <c r="QTJ6" s="47"/>
      <c r="QTK6" s="47"/>
      <c r="QTL6" s="47"/>
      <c r="QTM6" s="47"/>
      <c r="QTN6" s="47"/>
      <c r="QTO6" s="47"/>
      <c r="QTP6" s="47"/>
      <c r="QTQ6" s="47"/>
      <c r="QTR6" s="47"/>
      <c r="QTS6" s="47"/>
      <c r="QTT6" s="47"/>
      <c r="QTU6" s="47"/>
      <c r="QTV6" s="47"/>
      <c r="QTW6" s="47"/>
      <c r="QTX6" s="47"/>
      <c r="QTY6" s="47"/>
      <c r="QTZ6" s="47"/>
      <c r="QUA6" s="47"/>
      <c r="QUB6" s="47"/>
      <c r="QUC6" s="47"/>
      <c r="QUD6" s="47"/>
      <c r="QUE6" s="47"/>
      <c r="QUF6" s="47"/>
      <c r="QUG6" s="47"/>
      <c r="QUH6" s="47"/>
      <c r="QUI6" s="47"/>
      <c r="QUJ6" s="47"/>
      <c r="QUK6" s="47"/>
      <c r="QUL6" s="47"/>
      <c r="QUM6" s="47"/>
      <c r="QUN6" s="47"/>
      <c r="QUO6" s="47"/>
      <c r="QUP6" s="47"/>
      <c r="QUQ6" s="47"/>
      <c r="QUR6" s="47"/>
      <c r="QUS6" s="47"/>
      <c r="QUT6" s="47"/>
      <c r="QUU6" s="47"/>
      <c r="QUV6" s="47"/>
      <c r="QUW6" s="47"/>
      <c r="QUX6" s="47"/>
      <c r="QUY6" s="47"/>
      <c r="QUZ6" s="47"/>
      <c r="QVA6" s="47"/>
      <c r="QVB6" s="47"/>
      <c r="QVC6" s="47"/>
      <c r="QVD6" s="47"/>
      <c r="QVE6" s="47"/>
      <c r="QVF6" s="47"/>
      <c r="QVG6" s="47"/>
      <c r="QVH6" s="47"/>
      <c r="QVI6" s="47"/>
      <c r="QVJ6" s="47"/>
      <c r="QVK6" s="47"/>
      <c r="QVL6" s="47"/>
      <c r="QVM6" s="47"/>
      <c r="QVN6" s="47"/>
      <c r="QVO6" s="47"/>
      <c r="QVP6" s="47"/>
      <c r="QVQ6" s="47"/>
      <c r="QVR6" s="47"/>
      <c r="QVS6" s="47"/>
      <c r="QVT6" s="47"/>
      <c r="QVU6" s="47"/>
      <c r="QVV6" s="47"/>
      <c r="QVW6" s="47"/>
      <c r="QVX6" s="47"/>
      <c r="QVY6" s="47"/>
      <c r="QVZ6" s="47"/>
      <c r="QWA6" s="47"/>
      <c r="QWB6" s="47"/>
      <c r="QWC6" s="47"/>
      <c r="QWD6" s="47"/>
      <c r="QWE6" s="47"/>
      <c r="QWF6" s="47"/>
      <c r="QWG6" s="47"/>
      <c r="QWH6" s="47"/>
      <c r="QWI6" s="47"/>
      <c r="QWJ6" s="47"/>
      <c r="QWK6" s="47"/>
      <c r="QWL6" s="47"/>
      <c r="QWM6" s="47"/>
      <c r="QWN6" s="47"/>
      <c r="QWO6" s="47"/>
      <c r="QWP6" s="47"/>
      <c r="QWQ6" s="47"/>
      <c r="QWR6" s="47"/>
      <c r="QWS6" s="47"/>
      <c r="QWT6" s="47"/>
      <c r="QWU6" s="47"/>
      <c r="QWV6" s="47"/>
      <c r="QWW6" s="47"/>
      <c r="QWX6" s="47"/>
      <c r="QWY6" s="47"/>
      <c r="QWZ6" s="47"/>
      <c r="QXA6" s="47"/>
      <c r="QXB6" s="47"/>
      <c r="QXC6" s="47"/>
      <c r="QXD6" s="47"/>
      <c r="QXE6" s="47"/>
      <c r="QXF6" s="47"/>
      <c r="QXG6" s="47"/>
      <c r="QXH6" s="47"/>
      <c r="QXI6" s="47"/>
      <c r="QXJ6" s="47"/>
      <c r="QXK6" s="47"/>
      <c r="QXL6" s="47"/>
      <c r="QXM6" s="47"/>
      <c r="QXN6" s="47"/>
      <c r="QXO6" s="47"/>
      <c r="QXP6" s="47"/>
      <c r="QXQ6" s="47"/>
      <c r="QXR6" s="47"/>
      <c r="QXS6" s="47"/>
      <c r="QXT6" s="47"/>
      <c r="QXU6" s="47"/>
      <c r="QXV6" s="47"/>
      <c r="QXW6" s="47"/>
      <c r="QXX6" s="47"/>
      <c r="QXY6" s="47"/>
      <c r="QXZ6" s="47"/>
      <c r="QYA6" s="47"/>
      <c r="QYB6" s="47"/>
      <c r="QYC6" s="47"/>
      <c r="QYD6" s="47"/>
      <c r="QYE6" s="47"/>
      <c r="QYF6" s="47"/>
      <c r="QYG6" s="47"/>
      <c r="QYH6" s="47"/>
      <c r="QYI6" s="47"/>
      <c r="QYJ6" s="47"/>
      <c r="QYK6" s="47"/>
      <c r="QYL6" s="47"/>
      <c r="QYM6" s="47"/>
      <c r="QYN6" s="47"/>
      <c r="QYO6" s="47"/>
      <c r="QYP6" s="47"/>
      <c r="QYQ6" s="47"/>
      <c r="QYR6" s="47"/>
      <c r="QYS6" s="47"/>
      <c r="QYT6" s="47"/>
      <c r="QYU6" s="47"/>
      <c r="QYV6" s="47"/>
      <c r="QYW6" s="47"/>
      <c r="QYX6" s="47"/>
      <c r="QYY6" s="47"/>
      <c r="QYZ6" s="47"/>
      <c r="QZA6" s="47"/>
      <c r="QZB6" s="47"/>
      <c r="QZC6" s="47"/>
      <c r="QZD6" s="47"/>
      <c r="QZE6" s="47"/>
      <c r="QZF6" s="47"/>
      <c r="QZG6" s="47"/>
      <c r="QZH6" s="47"/>
      <c r="QZI6" s="47"/>
      <c r="QZJ6" s="47"/>
      <c r="QZK6" s="47"/>
      <c r="QZL6" s="47"/>
      <c r="QZM6" s="47"/>
      <c r="QZN6" s="47"/>
      <c r="QZO6" s="47"/>
      <c r="QZP6" s="47"/>
      <c r="QZQ6" s="47"/>
      <c r="QZR6" s="47"/>
      <c r="QZS6" s="47"/>
      <c r="QZT6" s="47"/>
      <c r="QZU6" s="47"/>
      <c r="QZV6" s="47"/>
      <c r="QZW6" s="47"/>
      <c r="QZX6" s="47"/>
      <c r="QZY6" s="47"/>
      <c r="QZZ6" s="47"/>
      <c r="RAA6" s="47"/>
      <c r="RAB6" s="47"/>
      <c r="RAC6" s="47"/>
      <c r="RAD6" s="47"/>
      <c r="RAE6" s="47"/>
      <c r="RAF6" s="47"/>
      <c r="RAG6" s="47"/>
      <c r="RAH6" s="47"/>
      <c r="RAI6" s="47"/>
      <c r="RAJ6" s="47"/>
      <c r="RAK6" s="47"/>
      <c r="RAL6" s="47"/>
      <c r="RAM6" s="47"/>
      <c r="RAN6" s="47"/>
      <c r="RAO6" s="47"/>
      <c r="RAP6" s="47"/>
      <c r="RAQ6" s="47"/>
      <c r="RAR6" s="47"/>
      <c r="RAS6" s="47"/>
      <c r="RAT6" s="47"/>
      <c r="RAU6" s="47"/>
      <c r="RAV6" s="47"/>
      <c r="RAW6" s="47"/>
      <c r="RAX6" s="47"/>
      <c r="RAY6" s="47"/>
      <c r="RAZ6" s="47"/>
      <c r="RBA6" s="47"/>
      <c r="RBB6" s="47"/>
      <c r="RBC6" s="47"/>
      <c r="RBD6" s="47"/>
      <c r="RBE6" s="47"/>
      <c r="RBF6" s="47"/>
      <c r="RBG6" s="47"/>
      <c r="RBH6" s="47"/>
      <c r="RBI6" s="47"/>
      <c r="RBJ6" s="47"/>
      <c r="RBK6" s="47"/>
      <c r="RBL6" s="47"/>
      <c r="RBM6" s="47"/>
      <c r="RBN6" s="47"/>
      <c r="RBO6" s="47"/>
      <c r="RBP6" s="47"/>
      <c r="RBQ6" s="47"/>
      <c r="RBR6" s="47"/>
      <c r="RBS6" s="47"/>
      <c r="RBT6" s="47"/>
      <c r="RBU6" s="47"/>
      <c r="RBV6" s="47"/>
      <c r="RBW6" s="47"/>
      <c r="RBX6" s="47"/>
      <c r="RBY6" s="47"/>
      <c r="RBZ6" s="47"/>
      <c r="RCA6" s="47"/>
      <c r="RCB6" s="47"/>
      <c r="RCC6" s="47"/>
      <c r="RCD6" s="47"/>
      <c r="RCE6" s="47"/>
      <c r="RCF6" s="47"/>
      <c r="RCG6" s="47"/>
      <c r="RCH6" s="47"/>
      <c r="RCI6" s="47"/>
      <c r="RCJ6" s="47"/>
      <c r="RCK6" s="47"/>
      <c r="RCL6" s="47"/>
      <c r="RCM6" s="47"/>
      <c r="RCN6" s="47"/>
      <c r="RCO6" s="47"/>
      <c r="RCP6" s="47"/>
      <c r="RCQ6" s="47"/>
      <c r="RCR6" s="47"/>
      <c r="RCS6" s="47"/>
      <c r="RCT6" s="47"/>
      <c r="RCU6" s="47"/>
      <c r="RCV6" s="47"/>
      <c r="RCW6" s="47"/>
      <c r="RCX6" s="47"/>
      <c r="RCY6" s="47"/>
      <c r="RCZ6" s="47"/>
      <c r="RDA6" s="47"/>
      <c r="RDB6" s="47"/>
      <c r="RDC6" s="47"/>
      <c r="RDD6" s="47"/>
      <c r="RDE6" s="47"/>
      <c r="RDF6" s="47"/>
      <c r="RDG6" s="47"/>
      <c r="RDH6" s="47"/>
      <c r="RDI6" s="47"/>
      <c r="RDJ6" s="47"/>
      <c r="RDK6" s="47"/>
      <c r="RDL6" s="47"/>
      <c r="RDM6" s="47"/>
      <c r="RDN6" s="47"/>
      <c r="RDO6" s="47"/>
      <c r="RDP6" s="47"/>
      <c r="RDQ6" s="47"/>
      <c r="RDR6" s="47"/>
      <c r="RDS6" s="47"/>
      <c r="RDT6" s="47"/>
      <c r="RDU6" s="47"/>
      <c r="RDV6" s="47"/>
      <c r="RDW6" s="47"/>
      <c r="RDX6" s="47"/>
      <c r="RDY6" s="47"/>
      <c r="RDZ6" s="47"/>
      <c r="REA6" s="47"/>
      <c r="REB6" s="47"/>
      <c r="REC6" s="47"/>
      <c r="RED6" s="47"/>
      <c r="REE6" s="47"/>
      <c r="REF6" s="47"/>
      <c r="REG6" s="47"/>
      <c r="REH6" s="47"/>
      <c r="REI6" s="47"/>
      <c r="REJ6" s="47"/>
      <c r="REK6" s="47"/>
      <c r="REL6" s="47"/>
      <c r="REM6" s="47"/>
      <c r="REN6" s="47"/>
      <c r="REO6" s="47"/>
      <c r="REP6" s="47"/>
      <c r="REQ6" s="47"/>
      <c r="RER6" s="47"/>
      <c r="RES6" s="47"/>
      <c r="RET6" s="47"/>
      <c r="REU6" s="47"/>
      <c r="REV6" s="47"/>
      <c r="REW6" s="47"/>
      <c r="REX6" s="47"/>
      <c r="REY6" s="47"/>
      <c r="REZ6" s="47"/>
      <c r="RFA6" s="47"/>
      <c r="RFB6" s="47"/>
      <c r="RFC6" s="47"/>
      <c r="RFD6" s="47"/>
      <c r="RFE6" s="47"/>
      <c r="RFF6" s="47"/>
      <c r="RFG6" s="47"/>
      <c r="RFH6" s="47"/>
      <c r="RFI6" s="47"/>
      <c r="RFJ6" s="47"/>
      <c r="RFK6" s="47"/>
      <c r="RFL6" s="47"/>
      <c r="RFM6" s="47"/>
      <c r="RFN6" s="47"/>
      <c r="RFO6" s="47"/>
      <c r="RFP6" s="47"/>
      <c r="RFQ6" s="47"/>
      <c r="RFR6" s="47"/>
      <c r="RFS6" s="47"/>
      <c r="RFT6" s="47"/>
      <c r="RFU6" s="47"/>
      <c r="RFV6" s="47"/>
      <c r="RFW6" s="47"/>
      <c r="RFX6" s="47"/>
      <c r="RFY6" s="47"/>
      <c r="RFZ6" s="47"/>
      <c r="RGA6" s="47"/>
      <c r="RGB6" s="47"/>
      <c r="RGC6" s="47"/>
      <c r="RGD6" s="47"/>
      <c r="RGE6" s="47"/>
      <c r="RGF6" s="47"/>
      <c r="RGG6" s="47"/>
      <c r="RGH6" s="47"/>
      <c r="RGI6" s="47"/>
      <c r="RGJ6" s="47"/>
      <c r="RGK6" s="47"/>
      <c r="RGL6" s="47"/>
      <c r="RGM6" s="47"/>
      <c r="RGN6" s="47"/>
      <c r="RGO6" s="47"/>
      <c r="RGP6" s="47"/>
      <c r="RGQ6" s="47"/>
      <c r="RGR6" s="47"/>
      <c r="RGS6" s="47"/>
      <c r="RGT6" s="47"/>
      <c r="RGU6" s="47"/>
      <c r="RGV6" s="47"/>
      <c r="RGW6" s="47"/>
      <c r="RGX6" s="47"/>
      <c r="RGY6" s="47"/>
      <c r="RGZ6" s="47"/>
      <c r="RHA6" s="47"/>
      <c r="RHB6" s="47"/>
      <c r="RHC6" s="47"/>
      <c r="RHD6" s="47"/>
      <c r="RHE6" s="47"/>
      <c r="RHF6" s="47"/>
      <c r="RHG6" s="47"/>
      <c r="RHH6" s="47"/>
      <c r="RHI6" s="47"/>
      <c r="RHJ6" s="47"/>
      <c r="RHK6" s="47"/>
      <c r="RHL6" s="47"/>
      <c r="RHM6" s="47"/>
      <c r="RHN6" s="47"/>
      <c r="RHO6" s="47"/>
      <c r="RHP6" s="47"/>
      <c r="RHQ6" s="47"/>
      <c r="RHR6" s="47"/>
      <c r="RHS6" s="47"/>
      <c r="RHT6" s="47"/>
      <c r="RHU6" s="47"/>
      <c r="RHV6" s="47"/>
      <c r="RHW6" s="47"/>
      <c r="RHX6" s="47"/>
      <c r="RHY6" s="47"/>
      <c r="RHZ6" s="47"/>
      <c r="RIA6" s="47"/>
      <c r="RIB6" s="47"/>
      <c r="RIC6" s="47"/>
      <c r="RID6" s="47"/>
      <c r="RIE6" s="47"/>
      <c r="RIF6" s="47"/>
      <c r="RIG6" s="47"/>
      <c r="RIH6" s="47"/>
      <c r="RII6" s="47"/>
      <c r="RIJ6" s="47"/>
      <c r="RIK6" s="47"/>
      <c r="RIL6" s="47"/>
      <c r="RIM6" s="47"/>
      <c r="RIN6" s="47"/>
      <c r="RIO6" s="47"/>
      <c r="RIP6" s="47"/>
      <c r="RIQ6" s="47"/>
      <c r="RIR6" s="47"/>
      <c r="RIS6" s="47"/>
      <c r="RIT6" s="47"/>
      <c r="RIU6" s="47"/>
      <c r="RIV6" s="47"/>
      <c r="RIW6" s="47"/>
      <c r="RIX6" s="47"/>
      <c r="RIY6" s="47"/>
      <c r="RIZ6" s="47"/>
      <c r="RJA6" s="47"/>
      <c r="RJB6" s="47"/>
      <c r="RJC6" s="47"/>
      <c r="RJD6" s="47"/>
      <c r="RJE6" s="47"/>
      <c r="RJF6" s="47"/>
      <c r="RJG6" s="47"/>
      <c r="RJH6" s="47"/>
      <c r="RJI6" s="47"/>
      <c r="RJJ6" s="47"/>
      <c r="RJK6" s="47"/>
      <c r="RJL6" s="47"/>
      <c r="RJM6" s="47"/>
      <c r="RJN6" s="47"/>
      <c r="RJO6" s="47"/>
      <c r="RJP6" s="47"/>
      <c r="RJQ6" s="47"/>
      <c r="RJR6" s="47"/>
      <c r="RJS6" s="47"/>
      <c r="RJT6" s="47"/>
      <c r="RJU6" s="47"/>
      <c r="RJV6" s="47"/>
      <c r="RJW6" s="47"/>
      <c r="RJX6" s="47"/>
      <c r="RJY6" s="47"/>
      <c r="RJZ6" s="47"/>
      <c r="RKA6" s="47"/>
      <c r="RKB6" s="47"/>
      <c r="RKC6" s="47"/>
      <c r="RKD6" s="47"/>
      <c r="RKE6" s="47"/>
      <c r="RKF6" s="47"/>
      <c r="RKG6" s="47"/>
      <c r="RKH6" s="47"/>
      <c r="RKI6" s="47"/>
      <c r="RKJ6" s="47"/>
      <c r="RKK6" s="47"/>
      <c r="RKL6" s="47"/>
      <c r="RKM6" s="47"/>
      <c r="RKN6" s="47"/>
      <c r="RKO6" s="47"/>
      <c r="RKP6" s="47"/>
      <c r="RKQ6" s="47"/>
      <c r="RKR6" s="47"/>
      <c r="RKS6" s="47"/>
      <c r="RKT6" s="47"/>
      <c r="RKU6" s="47"/>
      <c r="RKV6" s="47"/>
      <c r="RKW6" s="47"/>
      <c r="RKX6" s="47"/>
      <c r="RKY6" s="47"/>
      <c r="RKZ6" s="47"/>
      <c r="RLA6" s="47"/>
      <c r="RLB6" s="47"/>
      <c r="RLC6" s="47"/>
      <c r="RLD6" s="47"/>
      <c r="RLE6" s="47"/>
      <c r="RLF6" s="47"/>
      <c r="RLG6" s="47"/>
      <c r="RLH6" s="47"/>
      <c r="RLI6" s="47"/>
      <c r="RLJ6" s="47"/>
      <c r="RLK6" s="47"/>
      <c r="RLL6" s="47"/>
      <c r="RLM6" s="47"/>
      <c r="RLN6" s="47"/>
      <c r="RLO6" s="47"/>
      <c r="RLP6" s="47"/>
      <c r="RLQ6" s="47"/>
      <c r="RLR6" s="47"/>
      <c r="RLS6" s="47"/>
      <c r="RLT6" s="47"/>
      <c r="RLU6" s="47"/>
      <c r="RLV6" s="47"/>
      <c r="RLW6" s="47"/>
      <c r="RLX6" s="47"/>
      <c r="RLY6" s="47"/>
      <c r="RLZ6" s="47"/>
      <c r="RMA6" s="47"/>
      <c r="RMB6" s="47"/>
      <c r="RMC6" s="47"/>
      <c r="RMD6" s="47"/>
      <c r="RME6" s="47"/>
      <c r="RMF6" s="47"/>
      <c r="RMG6" s="47"/>
      <c r="RMH6" s="47"/>
      <c r="RMI6" s="47"/>
      <c r="RMJ6" s="47"/>
      <c r="RMK6" s="47"/>
      <c r="RML6" s="47"/>
      <c r="RMM6" s="47"/>
      <c r="RMN6" s="47"/>
      <c r="RMO6" s="47"/>
      <c r="RMP6" s="47"/>
      <c r="RMQ6" s="47"/>
      <c r="RMR6" s="47"/>
      <c r="RMS6" s="47"/>
      <c r="RMT6" s="47"/>
      <c r="RMU6" s="47"/>
      <c r="RMV6" s="47"/>
      <c r="RMW6" s="47"/>
      <c r="RMX6" s="47"/>
      <c r="RMY6" s="47"/>
      <c r="RMZ6" s="47"/>
      <c r="RNA6" s="47"/>
      <c r="RNB6" s="47"/>
      <c r="RNC6" s="47"/>
      <c r="RND6" s="47"/>
      <c r="RNE6" s="47"/>
      <c r="RNF6" s="47"/>
      <c r="RNG6" s="47"/>
      <c r="RNH6" s="47"/>
      <c r="RNI6" s="47"/>
      <c r="RNJ6" s="47"/>
      <c r="RNK6" s="47"/>
      <c r="RNL6" s="47"/>
      <c r="RNM6" s="47"/>
      <c r="RNN6" s="47"/>
      <c r="RNO6" s="47"/>
      <c r="RNP6" s="47"/>
      <c r="RNQ6" s="47"/>
      <c r="RNR6" s="47"/>
      <c r="RNS6" s="47"/>
      <c r="RNT6" s="47"/>
      <c r="RNU6" s="47"/>
      <c r="RNV6" s="47"/>
      <c r="RNW6" s="47"/>
      <c r="RNX6" s="47"/>
      <c r="RNY6" s="47"/>
      <c r="RNZ6" s="47"/>
      <c r="ROA6" s="47"/>
      <c r="ROB6" s="47"/>
      <c r="ROC6" s="47"/>
      <c r="ROD6" s="47"/>
      <c r="ROE6" s="47"/>
      <c r="ROF6" s="47"/>
      <c r="ROG6" s="47"/>
      <c r="ROH6" s="47"/>
      <c r="ROI6" s="47"/>
      <c r="ROJ6" s="47"/>
      <c r="ROK6" s="47"/>
      <c r="ROL6" s="47"/>
      <c r="ROM6" s="47"/>
      <c r="RON6" s="47"/>
      <c r="ROO6" s="47"/>
      <c r="ROP6" s="47"/>
      <c r="ROQ6" s="47"/>
      <c r="ROR6" s="47"/>
      <c r="ROS6" s="47"/>
      <c r="ROT6" s="47"/>
      <c r="ROU6" s="47"/>
      <c r="ROV6" s="47"/>
      <c r="ROW6" s="47"/>
      <c r="ROX6" s="47"/>
      <c r="ROY6" s="47"/>
      <c r="ROZ6" s="47"/>
      <c r="RPA6" s="47"/>
      <c r="RPB6" s="47"/>
      <c r="RPC6" s="47"/>
      <c r="RPD6" s="47"/>
      <c r="RPE6" s="47"/>
      <c r="RPF6" s="47"/>
      <c r="RPG6" s="47"/>
      <c r="RPH6" s="47"/>
      <c r="RPI6" s="47"/>
      <c r="RPJ6" s="47"/>
      <c r="RPK6" s="47"/>
      <c r="RPL6" s="47"/>
      <c r="RPM6" s="47"/>
      <c r="RPN6" s="47"/>
      <c r="RPO6" s="47"/>
      <c r="RPP6" s="47"/>
      <c r="RPQ6" s="47"/>
      <c r="RPR6" s="47"/>
      <c r="RPS6" s="47"/>
      <c r="RPT6" s="47"/>
      <c r="RPU6" s="47"/>
      <c r="RPV6" s="47"/>
      <c r="RPW6" s="47"/>
      <c r="RPX6" s="47"/>
      <c r="RPY6" s="47"/>
      <c r="RPZ6" s="47"/>
      <c r="RQA6" s="47"/>
      <c r="RQB6" s="47"/>
      <c r="RQC6" s="47"/>
      <c r="RQD6" s="47"/>
      <c r="RQE6" s="47"/>
      <c r="RQF6" s="47"/>
      <c r="RQG6" s="47"/>
      <c r="RQH6" s="47"/>
      <c r="RQI6" s="47"/>
      <c r="RQJ6" s="47"/>
      <c r="RQK6" s="47"/>
      <c r="RQL6" s="47"/>
      <c r="RQM6" s="47"/>
      <c r="RQN6" s="47"/>
      <c r="RQO6" s="47"/>
      <c r="RQP6" s="47"/>
      <c r="RQQ6" s="47"/>
      <c r="RQR6" s="47"/>
      <c r="RQS6" s="47"/>
      <c r="RQT6" s="47"/>
      <c r="RQU6" s="47"/>
      <c r="RQV6" s="47"/>
      <c r="RQW6" s="47"/>
      <c r="RQX6" s="47"/>
      <c r="RQY6" s="47"/>
      <c r="RQZ6" s="47"/>
      <c r="RRA6" s="47"/>
      <c r="RRB6" s="47"/>
      <c r="RRC6" s="47"/>
      <c r="RRD6" s="47"/>
      <c r="RRE6" s="47"/>
      <c r="RRF6" s="47"/>
      <c r="RRG6" s="47"/>
      <c r="RRH6" s="47"/>
      <c r="RRI6" s="47"/>
      <c r="RRJ6" s="47"/>
      <c r="RRK6" s="47"/>
      <c r="RRL6" s="47"/>
      <c r="RRM6" s="47"/>
      <c r="RRN6" s="47"/>
      <c r="RRO6" s="47"/>
      <c r="RRP6" s="47"/>
      <c r="RRQ6" s="47"/>
      <c r="RRR6" s="47"/>
      <c r="RRS6" s="47"/>
      <c r="RRT6" s="47"/>
      <c r="RRU6" s="47"/>
      <c r="RRV6" s="47"/>
      <c r="RRW6" s="47"/>
      <c r="RRX6" s="47"/>
      <c r="RRY6" s="47"/>
      <c r="RRZ6" s="47"/>
      <c r="RSA6" s="47"/>
      <c r="RSB6" s="47"/>
      <c r="RSC6" s="47"/>
      <c r="RSD6" s="47"/>
      <c r="RSE6" s="47"/>
      <c r="RSF6" s="47"/>
      <c r="RSG6" s="47"/>
      <c r="RSH6" s="47"/>
      <c r="RSI6" s="47"/>
      <c r="RSJ6" s="47"/>
      <c r="RSK6" s="47"/>
      <c r="RSL6" s="47"/>
      <c r="RSM6" s="47"/>
      <c r="RSN6" s="47"/>
      <c r="RSO6" s="47"/>
      <c r="RSP6" s="47"/>
      <c r="RSQ6" s="47"/>
      <c r="RSR6" s="47"/>
      <c r="RSS6" s="47"/>
      <c r="RST6" s="47"/>
      <c r="RSU6" s="47"/>
      <c r="RSV6" s="47"/>
      <c r="RSW6" s="47"/>
      <c r="RSX6" s="47"/>
      <c r="RSY6" s="47"/>
      <c r="RSZ6" s="47"/>
      <c r="RTA6" s="47"/>
      <c r="RTB6" s="47"/>
      <c r="RTC6" s="47"/>
      <c r="RTD6" s="47"/>
      <c r="RTE6" s="47"/>
      <c r="RTF6" s="47"/>
      <c r="RTG6" s="47"/>
      <c r="RTH6" s="47"/>
      <c r="RTI6" s="47"/>
      <c r="RTJ6" s="47"/>
      <c r="RTK6" s="47"/>
      <c r="RTL6" s="47"/>
      <c r="RTM6" s="47"/>
      <c r="RTN6" s="47"/>
      <c r="RTO6" s="47"/>
      <c r="RTP6" s="47"/>
      <c r="RTQ6" s="47"/>
      <c r="RTR6" s="47"/>
      <c r="RTS6" s="47"/>
      <c r="RTT6" s="47"/>
      <c r="RTU6" s="47"/>
      <c r="RTV6" s="47"/>
      <c r="RTW6" s="47"/>
      <c r="RTX6" s="47"/>
      <c r="RTY6" s="47"/>
      <c r="RTZ6" s="47"/>
      <c r="RUA6" s="47"/>
      <c r="RUB6" s="47"/>
      <c r="RUC6" s="47"/>
      <c r="RUD6" s="47"/>
      <c r="RUE6" s="47"/>
      <c r="RUF6" s="47"/>
      <c r="RUG6" s="47"/>
      <c r="RUH6" s="47"/>
      <c r="RUI6" s="47"/>
      <c r="RUJ6" s="47"/>
      <c r="RUK6" s="47"/>
      <c r="RUL6" s="47"/>
      <c r="RUM6" s="47"/>
      <c r="RUN6" s="47"/>
      <c r="RUO6" s="47"/>
      <c r="RUP6" s="47"/>
      <c r="RUQ6" s="47"/>
      <c r="RUR6" s="47"/>
      <c r="RUS6" s="47"/>
      <c r="RUT6" s="47"/>
      <c r="RUU6" s="47"/>
      <c r="RUV6" s="47"/>
      <c r="RUW6" s="47"/>
      <c r="RUX6" s="47"/>
      <c r="RUY6" s="47"/>
      <c r="RUZ6" s="47"/>
      <c r="RVA6" s="47"/>
      <c r="RVB6" s="47"/>
      <c r="RVC6" s="47"/>
      <c r="RVD6" s="47"/>
      <c r="RVE6" s="47"/>
      <c r="RVF6" s="47"/>
      <c r="RVG6" s="47"/>
      <c r="RVH6" s="47"/>
      <c r="RVI6" s="47"/>
      <c r="RVJ6" s="47"/>
      <c r="RVK6" s="47"/>
      <c r="RVL6" s="47"/>
      <c r="RVM6" s="47"/>
      <c r="RVN6" s="47"/>
      <c r="RVO6" s="47"/>
      <c r="RVP6" s="47"/>
      <c r="RVQ6" s="47"/>
      <c r="RVR6" s="47"/>
      <c r="RVS6" s="47"/>
      <c r="RVT6" s="47"/>
      <c r="RVU6" s="47"/>
      <c r="RVV6" s="47"/>
      <c r="RVW6" s="47"/>
      <c r="RVX6" s="47"/>
      <c r="RVY6" s="47"/>
      <c r="RVZ6" s="47"/>
      <c r="RWA6" s="47"/>
      <c r="RWB6" s="47"/>
      <c r="RWC6" s="47"/>
      <c r="RWD6" s="47"/>
      <c r="RWE6" s="47"/>
      <c r="RWF6" s="47"/>
      <c r="RWG6" s="47"/>
      <c r="RWH6" s="47"/>
      <c r="RWI6" s="47"/>
      <c r="RWJ6" s="47"/>
      <c r="RWK6" s="47"/>
      <c r="RWL6" s="47"/>
      <c r="RWM6" s="47"/>
      <c r="RWN6" s="47"/>
      <c r="RWO6" s="47"/>
      <c r="RWP6" s="47"/>
      <c r="RWQ6" s="47"/>
      <c r="RWR6" s="47"/>
      <c r="RWS6" s="47"/>
      <c r="RWT6" s="47"/>
      <c r="RWU6" s="47"/>
      <c r="RWV6" s="47"/>
      <c r="RWW6" s="47"/>
      <c r="RWX6" s="47"/>
      <c r="RWY6" s="47"/>
      <c r="RWZ6" s="47"/>
      <c r="RXA6" s="47"/>
      <c r="RXB6" s="47"/>
      <c r="RXC6" s="47"/>
      <c r="RXD6" s="47"/>
      <c r="RXE6" s="47"/>
      <c r="RXF6" s="47"/>
      <c r="RXG6" s="47"/>
      <c r="RXH6" s="47"/>
      <c r="RXI6" s="47"/>
      <c r="RXJ6" s="47"/>
      <c r="RXK6" s="47"/>
      <c r="RXL6" s="47"/>
      <c r="RXM6" s="47"/>
      <c r="RXN6" s="47"/>
      <c r="RXO6" s="47"/>
      <c r="RXP6" s="47"/>
      <c r="RXQ6" s="47"/>
      <c r="RXR6" s="47"/>
      <c r="RXS6" s="47"/>
      <c r="RXT6" s="47"/>
      <c r="RXU6" s="47"/>
      <c r="RXV6" s="47"/>
      <c r="RXW6" s="47"/>
      <c r="RXX6" s="47"/>
      <c r="RXY6" s="47"/>
      <c r="RXZ6" s="47"/>
      <c r="RYA6" s="47"/>
      <c r="RYB6" s="47"/>
      <c r="RYC6" s="47"/>
      <c r="RYD6" s="47"/>
      <c r="RYE6" s="47"/>
      <c r="RYF6" s="47"/>
      <c r="RYG6" s="47"/>
      <c r="RYH6" s="47"/>
      <c r="RYI6" s="47"/>
      <c r="RYJ6" s="47"/>
      <c r="RYK6" s="47"/>
      <c r="RYL6" s="47"/>
      <c r="RYM6" s="47"/>
      <c r="RYN6" s="47"/>
      <c r="RYO6" s="47"/>
      <c r="RYP6" s="47"/>
      <c r="RYQ6" s="47"/>
      <c r="RYR6" s="47"/>
      <c r="RYS6" s="47"/>
      <c r="RYT6" s="47"/>
      <c r="RYU6" s="47"/>
      <c r="RYV6" s="47"/>
      <c r="RYW6" s="47"/>
      <c r="RYX6" s="47"/>
      <c r="RYY6" s="47"/>
      <c r="RYZ6" s="47"/>
      <c r="RZA6" s="47"/>
      <c r="RZB6" s="47"/>
      <c r="RZC6" s="47"/>
      <c r="RZD6" s="47"/>
      <c r="RZE6" s="47"/>
      <c r="RZF6" s="47"/>
      <c r="RZG6" s="47"/>
      <c r="RZH6" s="47"/>
      <c r="RZI6" s="47"/>
      <c r="RZJ6" s="47"/>
      <c r="RZK6" s="47"/>
      <c r="RZL6" s="47"/>
      <c r="RZM6" s="47"/>
      <c r="RZN6" s="47"/>
      <c r="RZO6" s="47"/>
      <c r="RZP6" s="47"/>
      <c r="RZQ6" s="47"/>
      <c r="RZR6" s="47"/>
      <c r="RZS6" s="47"/>
      <c r="RZT6" s="47"/>
      <c r="RZU6" s="47"/>
      <c r="RZV6" s="47"/>
      <c r="RZW6" s="47"/>
      <c r="RZX6" s="47"/>
      <c r="RZY6" s="47"/>
      <c r="RZZ6" s="47"/>
      <c r="SAA6" s="47"/>
      <c r="SAB6" s="47"/>
      <c r="SAC6" s="47"/>
      <c r="SAD6" s="47"/>
      <c r="SAE6" s="47"/>
      <c r="SAF6" s="47"/>
      <c r="SAG6" s="47"/>
      <c r="SAH6" s="47"/>
      <c r="SAI6" s="47"/>
      <c r="SAJ6" s="47"/>
      <c r="SAK6" s="47"/>
      <c r="SAL6" s="47"/>
      <c r="SAM6" s="47"/>
      <c r="SAN6" s="47"/>
      <c r="SAO6" s="47"/>
      <c r="SAP6" s="47"/>
      <c r="SAQ6" s="47"/>
      <c r="SAR6" s="47"/>
      <c r="SAS6" s="47"/>
      <c r="SAT6" s="47"/>
      <c r="SAU6" s="47"/>
      <c r="SAV6" s="47"/>
      <c r="SAW6" s="47"/>
      <c r="SAX6" s="47"/>
      <c r="SAY6" s="47"/>
      <c r="SAZ6" s="47"/>
      <c r="SBA6" s="47"/>
      <c r="SBB6" s="47"/>
      <c r="SBC6" s="47"/>
      <c r="SBD6" s="47"/>
      <c r="SBE6" s="47"/>
      <c r="SBF6" s="47"/>
      <c r="SBG6" s="47"/>
      <c r="SBH6" s="47"/>
      <c r="SBI6" s="47"/>
      <c r="SBJ6" s="47"/>
      <c r="SBK6" s="47"/>
      <c r="SBL6" s="47"/>
      <c r="SBM6" s="47"/>
      <c r="SBN6" s="47"/>
      <c r="SBO6" s="47"/>
      <c r="SBP6" s="47"/>
      <c r="SBQ6" s="47"/>
      <c r="SBR6" s="47"/>
      <c r="SBS6" s="47"/>
      <c r="SBT6" s="47"/>
      <c r="SBU6" s="47"/>
      <c r="SBV6" s="47"/>
      <c r="SBW6" s="47"/>
      <c r="SBX6" s="47"/>
      <c r="SBY6" s="47"/>
      <c r="SBZ6" s="47"/>
      <c r="SCA6" s="47"/>
      <c r="SCB6" s="47"/>
      <c r="SCC6" s="47"/>
      <c r="SCD6" s="47"/>
      <c r="SCE6" s="47"/>
      <c r="SCF6" s="47"/>
      <c r="SCG6" s="47"/>
      <c r="SCH6" s="47"/>
      <c r="SCI6" s="47"/>
      <c r="SCJ6" s="47"/>
      <c r="SCK6" s="47"/>
      <c r="SCL6" s="47"/>
      <c r="SCM6" s="47"/>
      <c r="SCN6" s="47"/>
      <c r="SCO6" s="47"/>
      <c r="SCP6" s="47"/>
      <c r="SCQ6" s="47"/>
      <c r="SCR6" s="47"/>
      <c r="SCS6" s="47"/>
      <c r="SCT6" s="47"/>
      <c r="SCU6" s="47"/>
      <c r="SCV6" s="47"/>
      <c r="SCW6" s="47"/>
      <c r="SCX6" s="47"/>
      <c r="SCY6" s="47"/>
      <c r="SCZ6" s="47"/>
      <c r="SDA6" s="47"/>
      <c r="SDB6" s="47"/>
      <c r="SDC6" s="47"/>
      <c r="SDD6" s="47"/>
      <c r="SDE6" s="47"/>
      <c r="SDF6" s="47"/>
      <c r="SDG6" s="47"/>
      <c r="SDH6" s="47"/>
      <c r="SDI6" s="47"/>
      <c r="SDJ6" s="47"/>
      <c r="SDK6" s="47"/>
      <c r="SDL6" s="47"/>
      <c r="SDM6" s="47"/>
      <c r="SDN6" s="47"/>
      <c r="SDO6" s="47"/>
      <c r="SDP6" s="47"/>
      <c r="SDQ6" s="47"/>
      <c r="SDR6" s="47"/>
      <c r="SDS6" s="47"/>
      <c r="SDT6" s="47"/>
      <c r="SDU6" s="47"/>
      <c r="SDV6" s="47"/>
      <c r="SDW6" s="47"/>
      <c r="SDX6" s="47"/>
      <c r="SDY6" s="47"/>
      <c r="SDZ6" s="47"/>
      <c r="SEA6" s="47"/>
      <c r="SEB6" s="47"/>
      <c r="SEC6" s="47"/>
      <c r="SED6" s="47"/>
      <c r="SEE6" s="47"/>
      <c r="SEF6" s="47"/>
      <c r="SEG6" s="47"/>
      <c r="SEH6" s="47"/>
      <c r="SEI6" s="47"/>
      <c r="SEJ6" s="47"/>
      <c r="SEK6" s="47"/>
      <c r="SEL6" s="47"/>
      <c r="SEM6" s="47"/>
      <c r="SEN6" s="47"/>
      <c r="SEO6" s="47"/>
      <c r="SEP6" s="47"/>
      <c r="SEQ6" s="47"/>
      <c r="SER6" s="47"/>
      <c r="SES6" s="47"/>
      <c r="SET6" s="47"/>
      <c r="SEU6" s="47"/>
      <c r="SEV6" s="47"/>
      <c r="SEW6" s="47"/>
      <c r="SEX6" s="47"/>
      <c r="SEY6" s="47"/>
      <c r="SEZ6" s="47"/>
      <c r="SFA6" s="47"/>
      <c r="SFB6" s="47"/>
      <c r="SFC6" s="47"/>
      <c r="SFD6" s="47"/>
      <c r="SFE6" s="47"/>
      <c r="SFF6" s="47"/>
      <c r="SFG6" s="47"/>
      <c r="SFH6" s="47"/>
      <c r="SFI6" s="47"/>
      <c r="SFJ6" s="47"/>
      <c r="SFK6" s="47"/>
      <c r="SFL6" s="47"/>
      <c r="SFM6" s="47"/>
      <c r="SFN6" s="47"/>
      <c r="SFO6" s="47"/>
      <c r="SFP6" s="47"/>
      <c r="SFQ6" s="47"/>
      <c r="SFR6" s="47"/>
      <c r="SFS6" s="47"/>
      <c r="SFT6" s="47"/>
      <c r="SFU6" s="47"/>
      <c r="SFV6" s="47"/>
      <c r="SFW6" s="47"/>
      <c r="SFX6" s="47"/>
      <c r="SFY6" s="47"/>
      <c r="SFZ6" s="47"/>
      <c r="SGA6" s="47"/>
      <c r="SGB6" s="47"/>
      <c r="SGC6" s="47"/>
      <c r="SGD6" s="47"/>
      <c r="SGE6" s="47"/>
      <c r="SGF6" s="47"/>
      <c r="SGG6" s="47"/>
      <c r="SGH6" s="47"/>
      <c r="SGI6" s="47"/>
      <c r="SGJ6" s="47"/>
      <c r="SGK6" s="47"/>
      <c r="SGL6" s="47"/>
      <c r="SGM6" s="47"/>
      <c r="SGN6" s="47"/>
      <c r="SGO6" s="47"/>
      <c r="SGP6" s="47"/>
      <c r="SGQ6" s="47"/>
      <c r="SGR6" s="47"/>
      <c r="SGS6" s="47"/>
      <c r="SGT6" s="47"/>
      <c r="SGU6" s="47"/>
      <c r="SGV6" s="47"/>
      <c r="SGW6" s="47"/>
      <c r="SGX6" s="47"/>
      <c r="SGY6" s="47"/>
      <c r="SGZ6" s="47"/>
      <c r="SHA6" s="47"/>
      <c r="SHB6" s="47"/>
      <c r="SHC6" s="47"/>
      <c r="SHD6" s="47"/>
      <c r="SHE6" s="47"/>
      <c r="SHF6" s="47"/>
      <c r="SHG6" s="47"/>
      <c r="SHH6" s="47"/>
      <c r="SHI6" s="47"/>
      <c r="SHJ6" s="47"/>
      <c r="SHK6" s="47"/>
      <c r="SHL6" s="47"/>
      <c r="SHM6" s="47"/>
      <c r="SHN6" s="47"/>
      <c r="SHO6" s="47"/>
      <c r="SHP6" s="47"/>
      <c r="SHQ6" s="47"/>
      <c r="SHR6" s="47"/>
      <c r="SHS6" s="47"/>
      <c r="SHT6" s="47"/>
      <c r="SHU6" s="47"/>
      <c r="SHV6" s="47"/>
      <c r="SHW6" s="47"/>
      <c r="SHX6" s="47"/>
      <c r="SHY6" s="47"/>
      <c r="SHZ6" s="47"/>
      <c r="SIA6" s="47"/>
      <c r="SIB6" s="47"/>
      <c r="SIC6" s="47"/>
      <c r="SID6" s="47"/>
      <c r="SIE6" s="47"/>
      <c r="SIF6" s="47"/>
      <c r="SIG6" s="47"/>
      <c r="SIH6" s="47"/>
      <c r="SII6" s="47"/>
      <c r="SIJ6" s="47"/>
      <c r="SIK6" s="47"/>
      <c r="SIL6" s="47"/>
      <c r="SIM6" s="47"/>
      <c r="SIN6" s="47"/>
      <c r="SIO6" s="47"/>
      <c r="SIP6" s="47"/>
      <c r="SIQ6" s="47"/>
      <c r="SIR6" s="47"/>
      <c r="SIS6" s="47"/>
      <c r="SIT6" s="47"/>
      <c r="SIU6" s="47"/>
      <c r="SIV6" s="47"/>
      <c r="SIW6" s="47"/>
      <c r="SIX6" s="47"/>
      <c r="SIY6" s="47"/>
      <c r="SIZ6" s="47"/>
      <c r="SJA6" s="47"/>
      <c r="SJB6" s="47"/>
      <c r="SJC6" s="47"/>
      <c r="SJD6" s="47"/>
      <c r="SJE6" s="47"/>
      <c r="SJF6" s="47"/>
      <c r="SJG6" s="47"/>
      <c r="SJH6" s="47"/>
      <c r="SJI6" s="47"/>
      <c r="SJJ6" s="47"/>
      <c r="SJK6" s="47"/>
      <c r="SJL6" s="47"/>
      <c r="SJM6" s="47"/>
      <c r="SJN6" s="47"/>
      <c r="SJO6" s="47"/>
      <c r="SJP6" s="47"/>
      <c r="SJQ6" s="47"/>
      <c r="SJR6" s="47"/>
      <c r="SJS6" s="47"/>
      <c r="SJT6" s="47"/>
      <c r="SJU6" s="47"/>
      <c r="SJV6" s="47"/>
      <c r="SJW6" s="47"/>
      <c r="SJX6" s="47"/>
      <c r="SJY6" s="47"/>
      <c r="SJZ6" s="47"/>
      <c r="SKA6" s="47"/>
      <c r="SKB6" s="47"/>
      <c r="SKC6" s="47"/>
      <c r="SKD6" s="47"/>
      <c r="SKE6" s="47"/>
      <c r="SKF6" s="47"/>
      <c r="SKG6" s="47"/>
      <c r="SKH6" s="47"/>
      <c r="SKI6" s="47"/>
      <c r="SKJ6" s="47"/>
      <c r="SKK6" s="47"/>
      <c r="SKL6" s="47"/>
      <c r="SKM6" s="47"/>
      <c r="SKN6" s="47"/>
      <c r="SKO6" s="47"/>
      <c r="SKP6" s="47"/>
      <c r="SKQ6" s="47"/>
      <c r="SKR6" s="47"/>
      <c r="SKS6" s="47"/>
      <c r="SKT6" s="47"/>
      <c r="SKU6" s="47"/>
      <c r="SKV6" s="47"/>
      <c r="SKW6" s="47"/>
      <c r="SKX6" s="47"/>
      <c r="SKY6" s="47"/>
      <c r="SKZ6" s="47"/>
      <c r="SLA6" s="47"/>
      <c r="SLB6" s="47"/>
      <c r="SLC6" s="47"/>
      <c r="SLD6" s="47"/>
      <c r="SLE6" s="47"/>
      <c r="SLF6" s="47"/>
      <c r="SLG6" s="47"/>
      <c r="SLH6" s="47"/>
      <c r="SLI6" s="47"/>
      <c r="SLJ6" s="47"/>
      <c r="SLK6" s="47"/>
      <c r="SLL6" s="47"/>
      <c r="SLM6" s="47"/>
      <c r="SLN6" s="47"/>
      <c r="SLO6" s="47"/>
      <c r="SLP6" s="47"/>
      <c r="SLQ6" s="47"/>
      <c r="SLR6" s="47"/>
      <c r="SLS6" s="47"/>
      <c r="SLT6" s="47"/>
      <c r="SLU6" s="47"/>
      <c r="SLV6" s="47"/>
      <c r="SLW6" s="47"/>
      <c r="SLX6" s="47"/>
      <c r="SLY6" s="47"/>
      <c r="SLZ6" s="47"/>
      <c r="SMA6" s="47"/>
      <c r="SMB6" s="47"/>
      <c r="SMC6" s="47"/>
      <c r="SMD6" s="47"/>
      <c r="SME6" s="47"/>
      <c r="SMF6" s="47"/>
      <c r="SMG6" s="47"/>
      <c r="SMH6" s="47"/>
      <c r="SMI6" s="47"/>
      <c r="SMJ6" s="47"/>
      <c r="SMK6" s="47"/>
      <c r="SML6" s="47"/>
      <c r="SMM6" s="47"/>
      <c r="SMN6" s="47"/>
      <c r="SMO6" s="47"/>
      <c r="SMP6" s="47"/>
      <c r="SMQ6" s="47"/>
      <c r="SMR6" s="47"/>
      <c r="SMS6" s="47"/>
      <c r="SMT6" s="47"/>
      <c r="SMU6" s="47"/>
      <c r="SMV6" s="47"/>
      <c r="SMW6" s="47"/>
      <c r="SMX6" s="47"/>
      <c r="SMY6" s="47"/>
      <c r="SMZ6" s="47"/>
      <c r="SNA6" s="47"/>
      <c r="SNB6" s="47"/>
      <c r="SNC6" s="47"/>
      <c r="SND6" s="47"/>
      <c r="SNE6" s="47"/>
      <c r="SNF6" s="47"/>
      <c r="SNG6" s="47"/>
      <c r="SNH6" s="47"/>
      <c r="SNI6" s="47"/>
      <c r="SNJ6" s="47"/>
      <c r="SNK6" s="47"/>
      <c r="SNL6" s="47"/>
      <c r="SNM6" s="47"/>
      <c r="SNN6" s="47"/>
      <c r="SNO6" s="47"/>
      <c r="SNP6" s="47"/>
      <c r="SNQ6" s="47"/>
      <c r="SNR6" s="47"/>
      <c r="SNS6" s="47"/>
      <c r="SNT6" s="47"/>
      <c r="SNU6" s="47"/>
      <c r="SNV6" s="47"/>
      <c r="SNW6" s="47"/>
      <c r="SNX6" s="47"/>
      <c r="SNY6" s="47"/>
      <c r="SNZ6" s="47"/>
      <c r="SOA6" s="47"/>
      <c r="SOB6" s="47"/>
      <c r="SOC6" s="47"/>
      <c r="SOD6" s="47"/>
      <c r="SOE6" s="47"/>
      <c r="SOF6" s="47"/>
      <c r="SOG6" s="47"/>
      <c r="SOH6" s="47"/>
      <c r="SOI6" s="47"/>
      <c r="SOJ6" s="47"/>
      <c r="SOK6" s="47"/>
      <c r="SOL6" s="47"/>
      <c r="SOM6" s="47"/>
      <c r="SON6" s="47"/>
      <c r="SOO6" s="47"/>
      <c r="SOP6" s="47"/>
      <c r="SOQ6" s="47"/>
      <c r="SOR6" s="47"/>
      <c r="SOS6" s="47"/>
      <c r="SOT6" s="47"/>
      <c r="SOU6" s="47"/>
      <c r="SOV6" s="47"/>
      <c r="SOW6" s="47"/>
      <c r="SOX6" s="47"/>
      <c r="SOY6" s="47"/>
      <c r="SOZ6" s="47"/>
      <c r="SPA6" s="47"/>
      <c r="SPB6" s="47"/>
      <c r="SPC6" s="47"/>
      <c r="SPD6" s="47"/>
      <c r="SPE6" s="47"/>
      <c r="SPF6" s="47"/>
      <c r="SPG6" s="47"/>
      <c r="SPH6" s="47"/>
      <c r="SPI6" s="47"/>
      <c r="SPJ6" s="47"/>
      <c r="SPK6" s="47"/>
      <c r="SPL6" s="47"/>
      <c r="SPM6" s="47"/>
      <c r="SPN6" s="47"/>
      <c r="SPO6" s="47"/>
      <c r="SPP6" s="47"/>
      <c r="SPQ6" s="47"/>
      <c r="SPR6" s="47"/>
      <c r="SPS6" s="47"/>
      <c r="SPT6" s="47"/>
      <c r="SPU6" s="47"/>
      <c r="SPV6" s="47"/>
      <c r="SPW6" s="47"/>
      <c r="SPX6" s="47"/>
      <c r="SPY6" s="47"/>
      <c r="SPZ6" s="47"/>
      <c r="SQA6" s="47"/>
      <c r="SQB6" s="47"/>
      <c r="SQC6" s="47"/>
      <c r="SQD6" s="47"/>
      <c r="SQE6" s="47"/>
      <c r="SQF6" s="47"/>
      <c r="SQG6" s="47"/>
      <c r="SQH6" s="47"/>
      <c r="SQI6" s="47"/>
      <c r="SQJ6" s="47"/>
      <c r="SQK6" s="47"/>
      <c r="SQL6" s="47"/>
      <c r="SQM6" s="47"/>
      <c r="SQN6" s="47"/>
      <c r="SQO6" s="47"/>
      <c r="SQP6" s="47"/>
      <c r="SQQ6" s="47"/>
      <c r="SQR6" s="47"/>
      <c r="SQS6" s="47"/>
      <c r="SQT6" s="47"/>
      <c r="SQU6" s="47"/>
      <c r="SQV6" s="47"/>
      <c r="SQW6" s="47"/>
      <c r="SQX6" s="47"/>
      <c r="SQY6" s="47"/>
      <c r="SQZ6" s="47"/>
      <c r="SRA6" s="47"/>
      <c r="SRB6" s="47"/>
      <c r="SRC6" s="47"/>
      <c r="SRD6" s="47"/>
      <c r="SRE6" s="47"/>
      <c r="SRF6" s="47"/>
      <c r="SRG6" s="47"/>
      <c r="SRH6" s="47"/>
      <c r="SRI6" s="47"/>
      <c r="SRJ6" s="47"/>
      <c r="SRK6" s="47"/>
      <c r="SRL6" s="47"/>
      <c r="SRM6" s="47"/>
      <c r="SRN6" s="47"/>
      <c r="SRO6" s="47"/>
      <c r="SRP6" s="47"/>
      <c r="SRQ6" s="47"/>
      <c r="SRR6" s="47"/>
      <c r="SRS6" s="47"/>
      <c r="SRT6" s="47"/>
      <c r="SRU6" s="47"/>
      <c r="SRV6" s="47"/>
      <c r="SRW6" s="47"/>
      <c r="SRX6" s="47"/>
      <c r="SRY6" s="47"/>
      <c r="SRZ6" s="47"/>
      <c r="SSA6" s="47"/>
      <c r="SSB6" s="47"/>
      <c r="SSC6" s="47"/>
      <c r="SSD6" s="47"/>
      <c r="SSE6" s="47"/>
      <c r="SSF6" s="47"/>
      <c r="SSG6" s="47"/>
      <c r="SSH6" s="47"/>
      <c r="SSI6" s="47"/>
      <c r="SSJ6" s="47"/>
      <c r="SSK6" s="47"/>
      <c r="SSL6" s="47"/>
      <c r="SSM6" s="47"/>
      <c r="SSN6" s="47"/>
      <c r="SSO6" s="47"/>
      <c r="SSP6" s="47"/>
      <c r="SSQ6" s="47"/>
      <c r="SSR6" s="47"/>
      <c r="SSS6" s="47"/>
      <c r="SST6" s="47"/>
      <c r="SSU6" s="47"/>
      <c r="SSV6" s="47"/>
      <c r="SSW6" s="47"/>
      <c r="SSX6" s="47"/>
      <c r="SSY6" s="47"/>
      <c r="SSZ6" s="47"/>
      <c r="STA6" s="47"/>
      <c r="STB6" s="47"/>
      <c r="STC6" s="47"/>
      <c r="STD6" s="47"/>
      <c r="STE6" s="47"/>
      <c r="STF6" s="47"/>
      <c r="STG6" s="47"/>
      <c r="STH6" s="47"/>
      <c r="STI6" s="47"/>
      <c r="STJ6" s="47"/>
      <c r="STK6" s="47"/>
      <c r="STL6" s="47"/>
      <c r="STM6" s="47"/>
      <c r="STN6" s="47"/>
      <c r="STO6" s="47"/>
      <c r="STP6" s="47"/>
      <c r="STQ6" s="47"/>
      <c r="STR6" s="47"/>
      <c r="STS6" s="47"/>
      <c r="STT6" s="47"/>
      <c r="STU6" s="47"/>
      <c r="STV6" s="47"/>
      <c r="STW6" s="47"/>
      <c r="STX6" s="47"/>
      <c r="STY6" s="47"/>
      <c r="STZ6" s="47"/>
      <c r="SUA6" s="47"/>
      <c r="SUB6" s="47"/>
      <c r="SUC6" s="47"/>
      <c r="SUD6" s="47"/>
      <c r="SUE6" s="47"/>
      <c r="SUF6" s="47"/>
      <c r="SUG6" s="47"/>
      <c r="SUH6" s="47"/>
      <c r="SUI6" s="47"/>
      <c r="SUJ6" s="47"/>
      <c r="SUK6" s="47"/>
      <c r="SUL6" s="47"/>
      <c r="SUM6" s="47"/>
      <c r="SUN6" s="47"/>
      <c r="SUO6" s="47"/>
      <c r="SUP6" s="47"/>
      <c r="SUQ6" s="47"/>
      <c r="SUR6" s="47"/>
      <c r="SUS6" s="47"/>
      <c r="SUT6" s="47"/>
      <c r="SUU6" s="47"/>
      <c r="SUV6" s="47"/>
      <c r="SUW6" s="47"/>
      <c r="SUX6" s="47"/>
      <c r="SUY6" s="47"/>
      <c r="SUZ6" s="47"/>
      <c r="SVA6" s="47"/>
      <c r="SVB6" s="47"/>
      <c r="SVC6" s="47"/>
      <c r="SVD6" s="47"/>
      <c r="SVE6" s="47"/>
      <c r="SVF6" s="47"/>
      <c r="SVG6" s="47"/>
      <c r="SVH6" s="47"/>
      <c r="SVI6" s="47"/>
      <c r="SVJ6" s="47"/>
      <c r="SVK6" s="47"/>
      <c r="SVL6" s="47"/>
      <c r="SVM6" s="47"/>
      <c r="SVN6" s="47"/>
      <c r="SVO6" s="47"/>
      <c r="SVP6" s="47"/>
      <c r="SVQ6" s="47"/>
      <c r="SVR6" s="47"/>
      <c r="SVS6" s="47"/>
      <c r="SVT6" s="47"/>
      <c r="SVU6" s="47"/>
      <c r="SVV6" s="47"/>
      <c r="SVW6" s="47"/>
      <c r="SVX6" s="47"/>
      <c r="SVY6" s="47"/>
      <c r="SVZ6" s="47"/>
      <c r="SWA6" s="47"/>
      <c r="SWB6" s="47"/>
      <c r="SWC6" s="47"/>
      <c r="SWD6" s="47"/>
      <c r="SWE6" s="47"/>
      <c r="SWF6" s="47"/>
      <c r="SWG6" s="47"/>
      <c r="SWH6" s="47"/>
      <c r="SWI6" s="47"/>
      <c r="SWJ6" s="47"/>
      <c r="SWK6" s="47"/>
      <c r="SWL6" s="47"/>
      <c r="SWM6" s="47"/>
      <c r="SWN6" s="47"/>
      <c r="SWO6" s="47"/>
      <c r="SWP6" s="47"/>
      <c r="SWQ6" s="47"/>
      <c r="SWR6" s="47"/>
      <c r="SWS6" s="47"/>
      <c r="SWT6" s="47"/>
      <c r="SWU6" s="47"/>
      <c r="SWV6" s="47"/>
      <c r="SWW6" s="47"/>
      <c r="SWX6" s="47"/>
      <c r="SWY6" s="47"/>
      <c r="SWZ6" s="47"/>
      <c r="SXA6" s="47"/>
      <c r="SXB6" s="47"/>
      <c r="SXC6" s="47"/>
      <c r="SXD6" s="47"/>
      <c r="SXE6" s="47"/>
      <c r="SXF6" s="47"/>
      <c r="SXG6" s="47"/>
      <c r="SXH6" s="47"/>
      <c r="SXI6" s="47"/>
      <c r="SXJ6" s="47"/>
      <c r="SXK6" s="47"/>
      <c r="SXL6" s="47"/>
      <c r="SXM6" s="47"/>
      <c r="SXN6" s="47"/>
      <c r="SXO6" s="47"/>
      <c r="SXP6" s="47"/>
      <c r="SXQ6" s="47"/>
      <c r="SXR6" s="47"/>
      <c r="SXS6" s="47"/>
      <c r="SXT6" s="47"/>
      <c r="SXU6" s="47"/>
      <c r="SXV6" s="47"/>
      <c r="SXW6" s="47"/>
      <c r="SXX6" s="47"/>
      <c r="SXY6" s="47"/>
      <c r="SXZ6" s="47"/>
      <c r="SYA6" s="47"/>
      <c r="SYB6" s="47"/>
      <c r="SYC6" s="47"/>
      <c r="SYD6" s="47"/>
      <c r="SYE6" s="47"/>
      <c r="SYF6" s="47"/>
      <c r="SYG6" s="47"/>
      <c r="SYH6" s="47"/>
      <c r="SYI6" s="47"/>
      <c r="SYJ6" s="47"/>
      <c r="SYK6" s="47"/>
      <c r="SYL6" s="47"/>
      <c r="SYM6" s="47"/>
      <c r="SYN6" s="47"/>
      <c r="SYO6" s="47"/>
      <c r="SYP6" s="47"/>
      <c r="SYQ6" s="47"/>
      <c r="SYR6" s="47"/>
      <c r="SYS6" s="47"/>
      <c r="SYT6" s="47"/>
      <c r="SYU6" s="47"/>
      <c r="SYV6" s="47"/>
      <c r="SYW6" s="47"/>
      <c r="SYX6" s="47"/>
      <c r="SYY6" s="47"/>
      <c r="SYZ6" s="47"/>
      <c r="SZA6" s="47"/>
      <c r="SZB6" s="47"/>
      <c r="SZC6" s="47"/>
      <c r="SZD6" s="47"/>
      <c r="SZE6" s="47"/>
      <c r="SZF6" s="47"/>
      <c r="SZG6" s="47"/>
      <c r="SZH6" s="47"/>
      <c r="SZI6" s="47"/>
      <c r="SZJ6" s="47"/>
      <c r="SZK6" s="47"/>
      <c r="SZL6" s="47"/>
      <c r="SZM6" s="47"/>
      <c r="SZN6" s="47"/>
      <c r="SZO6" s="47"/>
      <c r="SZP6" s="47"/>
      <c r="SZQ6" s="47"/>
      <c r="SZR6" s="47"/>
      <c r="SZS6" s="47"/>
      <c r="SZT6" s="47"/>
      <c r="SZU6" s="47"/>
      <c r="SZV6" s="47"/>
      <c r="SZW6" s="47"/>
      <c r="SZX6" s="47"/>
      <c r="SZY6" s="47"/>
      <c r="SZZ6" s="47"/>
      <c r="TAA6" s="47"/>
      <c r="TAB6" s="47"/>
      <c r="TAC6" s="47"/>
      <c r="TAD6" s="47"/>
      <c r="TAE6" s="47"/>
      <c r="TAF6" s="47"/>
      <c r="TAG6" s="47"/>
      <c r="TAH6" s="47"/>
      <c r="TAI6" s="47"/>
      <c r="TAJ6" s="47"/>
      <c r="TAK6" s="47"/>
      <c r="TAL6" s="47"/>
      <c r="TAM6" s="47"/>
      <c r="TAN6" s="47"/>
      <c r="TAO6" s="47"/>
      <c r="TAP6" s="47"/>
      <c r="TAQ6" s="47"/>
      <c r="TAR6" s="47"/>
      <c r="TAS6" s="47"/>
      <c r="TAT6" s="47"/>
      <c r="TAU6" s="47"/>
      <c r="TAV6" s="47"/>
      <c r="TAW6" s="47"/>
      <c r="TAX6" s="47"/>
      <c r="TAY6" s="47"/>
      <c r="TAZ6" s="47"/>
      <c r="TBA6" s="47"/>
      <c r="TBB6" s="47"/>
      <c r="TBC6" s="47"/>
      <c r="TBD6" s="47"/>
      <c r="TBE6" s="47"/>
      <c r="TBF6" s="47"/>
      <c r="TBG6" s="47"/>
      <c r="TBH6" s="47"/>
      <c r="TBI6" s="47"/>
      <c r="TBJ6" s="47"/>
      <c r="TBK6" s="47"/>
      <c r="TBL6" s="47"/>
      <c r="TBM6" s="47"/>
      <c r="TBN6" s="47"/>
      <c r="TBO6" s="47"/>
      <c r="TBP6" s="47"/>
      <c r="TBQ6" s="47"/>
      <c r="TBR6" s="47"/>
      <c r="TBS6" s="47"/>
      <c r="TBT6" s="47"/>
      <c r="TBU6" s="47"/>
      <c r="TBV6" s="47"/>
      <c r="TBW6" s="47"/>
      <c r="TBX6" s="47"/>
      <c r="TBY6" s="47"/>
      <c r="TBZ6" s="47"/>
      <c r="TCA6" s="47"/>
      <c r="TCB6" s="47"/>
      <c r="TCC6" s="47"/>
      <c r="TCD6" s="47"/>
      <c r="TCE6" s="47"/>
      <c r="TCF6" s="47"/>
      <c r="TCG6" s="47"/>
      <c r="TCH6" s="47"/>
      <c r="TCI6" s="47"/>
      <c r="TCJ6" s="47"/>
      <c r="TCK6" s="47"/>
      <c r="TCL6" s="47"/>
      <c r="TCM6" s="47"/>
      <c r="TCN6" s="47"/>
      <c r="TCO6" s="47"/>
      <c r="TCP6" s="47"/>
      <c r="TCQ6" s="47"/>
      <c r="TCR6" s="47"/>
      <c r="TCS6" s="47"/>
      <c r="TCT6" s="47"/>
      <c r="TCU6" s="47"/>
      <c r="TCV6" s="47"/>
      <c r="TCW6" s="47"/>
      <c r="TCX6" s="47"/>
      <c r="TCY6" s="47"/>
      <c r="TCZ6" s="47"/>
      <c r="TDA6" s="47"/>
      <c r="TDB6" s="47"/>
      <c r="TDC6" s="47"/>
      <c r="TDD6" s="47"/>
      <c r="TDE6" s="47"/>
      <c r="TDF6" s="47"/>
      <c r="TDG6" s="47"/>
      <c r="TDH6" s="47"/>
      <c r="TDI6" s="47"/>
      <c r="TDJ6" s="47"/>
      <c r="TDK6" s="47"/>
      <c r="TDL6" s="47"/>
      <c r="TDM6" s="47"/>
      <c r="TDN6" s="47"/>
      <c r="TDO6" s="47"/>
      <c r="TDP6" s="47"/>
      <c r="TDQ6" s="47"/>
      <c r="TDR6" s="47"/>
      <c r="TDS6" s="47"/>
      <c r="TDT6" s="47"/>
      <c r="TDU6" s="47"/>
      <c r="TDV6" s="47"/>
      <c r="TDW6" s="47"/>
      <c r="TDX6" s="47"/>
      <c r="TDY6" s="47"/>
      <c r="TDZ6" s="47"/>
      <c r="TEA6" s="47"/>
      <c r="TEB6" s="47"/>
      <c r="TEC6" s="47"/>
      <c r="TED6" s="47"/>
      <c r="TEE6" s="47"/>
      <c r="TEF6" s="47"/>
      <c r="TEG6" s="47"/>
      <c r="TEH6" s="47"/>
      <c r="TEI6" s="47"/>
      <c r="TEJ6" s="47"/>
      <c r="TEK6" s="47"/>
      <c r="TEL6" s="47"/>
      <c r="TEM6" s="47"/>
      <c r="TEN6" s="47"/>
      <c r="TEO6" s="47"/>
      <c r="TEP6" s="47"/>
      <c r="TEQ6" s="47"/>
      <c r="TER6" s="47"/>
      <c r="TES6" s="47"/>
      <c r="TET6" s="47"/>
      <c r="TEU6" s="47"/>
      <c r="TEV6" s="47"/>
      <c r="TEW6" s="47"/>
      <c r="TEX6" s="47"/>
      <c r="TEY6" s="47"/>
      <c r="TEZ6" s="47"/>
      <c r="TFA6" s="47"/>
      <c r="TFB6" s="47"/>
      <c r="TFC6" s="47"/>
      <c r="TFD6" s="47"/>
      <c r="TFE6" s="47"/>
      <c r="TFF6" s="47"/>
      <c r="TFG6" s="47"/>
      <c r="TFH6" s="47"/>
      <c r="TFI6" s="47"/>
      <c r="TFJ6" s="47"/>
      <c r="TFK6" s="47"/>
      <c r="TFL6" s="47"/>
      <c r="TFM6" s="47"/>
      <c r="TFN6" s="47"/>
      <c r="TFO6" s="47"/>
      <c r="TFP6" s="47"/>
      <c r="TFQ6" s="47"/>
      <c r="TFR6" s="47"/>
      <c r="TFS6" s="47"/>
      <c r="TFT6" s="47"/>
      <c r="TFU6" s="47"/>
      <c r="TFV6" s="47"/>
      <c r="TFW6" s="47"/>
      <c r="TFX6" s="47"/>
      <c r="TFY6" s="47"/>
      <c r="TFZ6" s="47"/>
      <c r="TGA6" s="47"/>
      <c r="TGB6" s="47"/>
      <c r="TGC6" s="47"/>
      <c r="TGD6" s="47"/>
      <c r="TGE6" s="47"/>
      <c r="TGF6" s="47"/>
      <c r="TGG6" s="47"/>
      <c r="TGH6" s="47"/>
      <c r="TGI6" s="47"/>
      <c r="TGJ6" s="47"/>
      <c r="TGK6" s="47"/>
      <c r="TGL6" s="47"/>
      <c r="TGM6" s="47"/>
      <c r="TGN6" s="47"/>
      <c r="TGO6" s="47"/>
      <c r="TGP6" s="47"/>
      <c r="TGQ6" s="47"/>
      <c r="TGR6" s="47"/>
      <c r="TGS6" s="47"/>
      <c r="TGT6" s="47"/>
      <c r="TGU6" s="47"/>
      <c r="TGV6" s="47"/>
      <c r="TGW6" s="47"/>
      <c r="TGX6" s="47"/>
      <c r="TGY6" s="47"/>
      <c r="TGZ6" s="47"/>
      <c r="THA6" s="47"/>
      <c r="THB6" s="47"/>
      <c r="THC6" s="47"/>
      <c r="THD6" s="47"/>
      <c r="THE6" s="47"/>
      <c r="THF6" s="47"/>
      <c r="THG6" s="47"/>
      <c r="THH6" s="47"/>
      <c r="THI6" s="47"/>
      <c r="THJ6" s="47"/>
      <c r="THK6" s="47"/>
      <c r="THL6" s="47"/>
      <c r="THM6" s="47"/>
      <c r="THN6" s="47"/>
      <c r="THO6" s="47"/>
      <c r="THP6" s="47"/>
      <c r="THQ6" s="47"/>
      <c r="THR6" s="47"/>
      <c r="THS6" s="47"/>
      <c r="THT6" s="47"/>
      <c r="THU6" s="47"/>
      <c r="THV6" s="47"/>
      <c r="THW6" s="47"/>
      <c r="THX6" s="47"/>
      <c r="THY6" s="47"/>
      <c r="THZ6" s="47"/>
      <c r="TIA6" s="47"/>
      <c r="TIB6" s="47"/>
      <c r="TIC6" s="47"/>
      <c r="TID6" s="47"/>
      <c r="TIE6" s="47"/>
      <c r="TIF6" s="47"/>
      <c r="TIG6" s="47"/>
      <c r="TIH6" s="47"/>
      <c r="TII6" s="47"/>
      <c r="TIJ6" s="47"/>
      <c r="TIK6" s="47"/>
      <c r="TIL6" s="47"/>
      <c r="TIM6" s="47"/>
      <c r="TIN6" s="47"/>
      <c r="TIO6" s="47"/>
      <c r="TIP6" s="47"/>
      <c r="TIQ6" s="47"/>
      <c r="TIR6" s="47"/>
      <c r="TIS6" s="47"/>
      <c r="TIT6" s="47"/>
      <c r="TIU6" s="47"/>
      <c r="TIV6" s="47"/>
      <c r="TIW6" s="47"/>
      <c r="TIX6" s="47"/>
      <c r="TIY6" s="47"/>
      <c r="TIZ6" s="47"/>
      <c r="TJA6" s="47"/>
      <c r="TJB6" s="47"/>
      <c r="TJC6" s="47"/>
      <c r="TJD6" s="47"/>
      <c r="TJE6" s="47"/>
      <c r="TJF6" s="47"/>
      <c r="TJG6" s="47"/>
      <c r="TJH6" s="47"/>
      <c r="TJI6" s="47"/>
      <c r="TJJ6" s="47"/>
      <c r="TJK6" s="47"/>
      <c r="TJL6" s="47"/>
      <c r="TJM6" s="47"/>
      <c r="TJN6" s="47"/>
      <c r="TJO6" s="47"/>
      <c r="TJP6" s="47"/>
      <c r="TJQ6" s="47"/>
      <c r="TJR6" s="47"/>
      <c r="TJS6" s="47"/>
      <c r="TJT6" s="47"/>
      <c r="TJU6" s="47"/>
      <c r="TJV6" s="47"/>
      <c r="TJW6" s="47"/>
      <c r="TJX6" s="47"/>
      <c r="TJY6" s="47"/>
      <c r="TJZ6" s="47"/>
      <c r="TKA6" s="47"/>
      <c r="TKB6" s="47"/>
      <c r="TKC6" s="47"/>
      <c r="TKD6" s="47"/>
      <c r="TKE6" s="47"/>
      <c r="TKF6" s="47"/>
      <c r="TKG6" s="47"/>
      <c r="TKH6" s="47"/>
      <c r="TKI6" s="47"/>
      <c r="TKJ6" s="47"/>
      <c r="TKK6" s="47"/>
      <c r="TKL6" s="47"/>
      <c r="TKM6" s="47"/>
      <c r="TKN6" s="47"/>
      <c r="TKO6" s="47"/>
      <c r="TKP6" s="47"/>
      <c r="TKQ6" s="47"/>
      <c r="TKR6" s="47"/>
      <c r="TKS6" s="47"/>
      <c r="TKT6" s="47"/>
      <c r="TKU6" s="47"/>
      <c r="TKV6" s="47"/>
      <c r="TKW6" s="47"/>
      <c r="TKX6" s="47"/>
      <c r="TKY6" s="47"/>
      <c r="TKZ6" s="47"/>
      <c r="TLA6" s="47"/>
      <c r="TLB6" s="47"/>
      <c r="TLC6" s="47"/>
      <c r="TLD6" s="47"/>
      <c r="TLE6" s="47"/>
      <c r="TLF6" s="47"/>
      <c r="TLG6" s="47"/>
      <c r="TLH6" s="47"/>
      <c r="TLI6" s="47"/>
      <c r="TLJ6" s="47"/>
      <c r="TLK6" s="47"/>
      <c r="TLL6" s="47"/>
      <c r="TLM6" s="47"/>
      <c r="TLN6" s="47"/>
      <c r="TLO6" s="47"/>
      <c r="TLP6" s="47"/>
      <c r="TLQ6" s="47"/>
      <c r="TLR6" s="47"/>
      <c r="TLS6" s="47"/>
      <c r="TLT6" s="47"/>
      <c r="TLU6" s="47"/>
      <c r="TLV6" s="47"/>
      <c r="TLW6" s="47"/>
      <c r="TLX6" s="47"/>
      <c r="TLY6" s="47"/>
      <c r="TLZ6" s="47"/>
      <c r="TMA6" s="47"/>
      <c r="TMB6" s="47"/>
      <c r="TMC6" s="47"/>
      <c r="TMD6" s="47"/>
      <c r="TME6" s="47"/>
      <c r="TMF6" s="47"/>
      <c r="TMG6" s="47"/>
      <c r="TMH6" s="47"/>
      <c r="TMI6" s="47"/>
      <c r="TMJ6" s="47"/>
      <c r="TMK6" s="47"/>
      <c r="TML6" s="47"/>
      <c r="TMM6" s="47"/>
      <c r="TMN6" s="47"/>
      <c r="TMO6" s="47"/>
      <c r="TMP6" s="47"/>
      <c r="TMQ6" s="47"/>
      <c r="TMR6" s="47"/>
      <c r="TMS6" s="47"/>
      <c r="TMT6" s="47"/>
      <c r="TMU6" s="47"/>
      <c r="TMV6" s="47"/>
      <c r="TMW6" s="47"/>
      <c r="TMX6" s="47"/>
      <c r="TMY6" s="47"/>
      <c r="TMZ6" s="47"/>
      <c r="TNA6" s="47"/>
      <c r="TNB6" s="47"/>
      <c r="TNC6" s="47"/>
      <c r="TND6" s="47"/>
      <c r="TNE6" s="47"/>
      <c r="TNF6" s="47"/>
      <c r="TNG6" s="47"/>
      <c r="TNH6" s="47"/>
      <c r="TNI6" s="47"/>
      <c r="TNJ6" s="47"/>
      <c r="TNK6" s="47"/>
      <c r="TNL6" s="47"/>
      <c r="TNM6" s="47"/>
      <c r="TNN6" s="47"/>
      <c r="TNO6" s="47"/>
      <c r="TNP6" s="47"/>
      <c r="TNQ6" s="47"/>
      <c r="TNR6" s="47"/>
      <c r="TNS6" s="47"/>
      <c r="TNT6" s="47"/>
      <c r="TNU6" s="47"/>
      <c r="TNV6" s="47"/>
      <c r="TNW6" s="47"/>
      <c r="TNX6" s="47"/>
      <c r="TNY6" s="47"/>
      <c r="TNZ6" s="47"/>
      <c r="TOA6" s="47"/>
      <c r="TOB6" s="47"/>
      <c r="TOC6" s="47"/>
      <c r="TOD6" s="47"/>
      <c r="TOE6" s="47"/>
      <c r="TOF6" s="47"/>
      <c r="TOG6" s="47"/>
      <c r="TOH6" s="47"/>
      <c r="TOI6" s="47"/>
      <c r="TOJ6" s="47"/>
      <c r="TOK6" s="47"/>
      <c r="TOL6" s="47"/>
      <c r="TOM6" s="47"/>
      <c r="TON6" s="47"/>
      <c r="TOO6" s="47"/>
      <c r="TOP6" s="47"/>
      <c r="TOQ6" s="47"/>
      <c r="TOR6" s="47"/>
      <c r="TOS6" s="47"/>
      <c r="TOT6" s="47"/>
      <c r="TOU6" s="47"/>
      <c r="TOV6" s="47"/>
      <c r="TOW6" s="47"/>
      <c r="TOX6" s="47"/>
      <c r="TOY6" s="47"/>
      <c r="TOZ6" s="47"/>
      <c r="TPA6" s="47"/>
      <c r="TPB6" s="47"/>
      <c r="TPC6" s="47"/>
      <c r="TPD6" s="47"/>
      <c r="TPE6" s="47"/>
      <c r="TPF6" s="47"/>
      <c r="TPG6" s="47"/>
      <c r="TPH6" s="47"/>
      <c r="TPI6" s="47"/>
      <c r="TPJ6" s="47"/>
      <c r="TPK6" s="47"/>
      <c r="TPL6" s="47"/>
      <c r="TPM6" s="47"/>
      <c r="TPN6" s="47"/>
      <c r="TPO6" s="47"/>
      <c r="TPP6" s="47"/>
      <c r="TPQ6" s="47"/>
      <c r="TPR6" s="47"/>
      <c r="TPS6" s="47"/>
      <c r="TPT6" s="47"/>
      <c r="TPU6" s="47"/>
      <c r="TPV6" s="47"/>
      <c r="TPW6" s="47"/>
      <c r="TPX6" s="47"/>
      <c r="TPY6" s="47"/>
      <c r="TPZ6" s="47"/>
      <c r="TQA6" s="47"/>
      <c r="TQB6" s="47"/>
      <c r="TQC6" s="47"/>
      <c r="TQD6" s="47"/>
      <c r="TQE6" s="47"/>
      <c r="TQF6" s="47"/>
      <c r="TQG6" s="47"/>
      <c r="TQH6" s="47"/>
      <c r="TQI6" s="47"/>
      <c r="TQJ6" s="47"/>
      <c r="TQK6" s="47"/>
      <c r="TQL6" s="47"/>
      <c r="TQM6" s="47"/>
      <c r="TQN6" s="47"/>
      <c r="TQO6" s="47"/>
      <c r="TQP6" s="47"/>
      <c r="TQQ6" s="47"/>
      <c r="TQR6" s="47"/>
      <c r="TQS6" s="47"/>
      <c r="TQT6" s="47"/>
      <c r="TQU6" s="47"/>
      <c r="TQV6" s="47"/>
      <c r="TQW6" s="47"/>
      <c r="TQX6" s="47"/>
      <c r="TQY6" s="47"/>
      <c r="TQZ6" s="47"/>
      <c r="TRA6" s="47"/>
      <c r="TRB6" s="47"/>
      <c r="TRC6" s="47"/>
      <c r="TRD6" s="47"/>
      <c r="TRE6" s="47"/>
      <c r="TRF6" s="47"/>
      <c r="TRG6" s="47"/>
      <c r="TRH6" s="47"/>
      <c r="TRI6" s="47"/>
      <c r="TRJ6" s="47"/>
      <c r="TRK6" s="47"/>
      <c r="TRL6" s="47"/>
      <c r="TRM6" s="47"/>
      <c r="TRN6" s="47"/>
      <c r="TRO6" s="47"/>
      <c r="TRP6" s="47"/>
      <c r="TRQ6" s="47"/>
      <c r="TRR6" s="47"/>
      <c r="TRS6" s="47"/>
      <c r="TRT6" s="47"/>
      <c r="TRU6" s="47"/>
      <c r="TRV6" s="47"/>
      <c r="TRW6" s="47"/>
      <c r="TRX6" s="47"/>
      <c r="TRY6" s="47"/>
      <c r="TRZ6" s="47"/>
      <c r="TSA6" s="47"/>
      <c r="TSB6" s="47"/>
      <c r="TSC6" s="47"/>
      <c r="TSD6" s="47"/>
      <c r="TSE6" s="47"/>
      <c r="TSF6" s="47"/>
      <c r="TSG6" s="47"/>
      <c r="TSH6" s="47"/>
      <c r="TSI6" s="47"/>
      <c r="TSJ6" s="47"/>
      <c r="TSK6" s="47"/>
      <c r="TSL6" s="47"/>
      <c r="TSM6" s="47"/>
      <c r="TSN6" s="47"/>
      <c r="TSO6" s="47"/>
      <c r="TSP6" s="47"/>
      <c r="TSQ6" s="47"/>
      <c r="TSR6" s="47"/>
      <c r="TSS6" s="47"/>
      <c r="TST6" s="47"/>
      <c r="TSU6" s="47"/>
      <c r="TSV6" s="47"/>
      <c r="TSW6" s="47"/>
      <c r="TSX6" s="47"/>
      <c r="TSY6" s="47"/>
      <c r="TSZ6" s="47"/>
      <c r="TTA6" s="47"/>
      <c r="TTB6" s="47"/>
      <c r="TTC6" s="47"/>
      <c r="TTD6" s="47"/>
      <c r="TTE6" s="47"/>
      <c r="TTF6" s="47"/>
      <c r="TTG6" s="47"/>
      <c r="TTH6" s="47"/>
      <c r="TTI6" s="47"/>
      <c r="TTJ6" s="47"/>
      <c r="TTK6" s="47"/>
      <c r="TTL6" s="47"/>
      <c r="TTM6" s="47"/>
      <c r="TTN6" s="47"/>
      <c r="TTO6" s="47"/>
      <c r="TTP6" s="47"/>
      <c r="TTQ6" s="47"/>
      <c r="TTR6" s="47"/>
      <c r="TTS6" s="47"/>
      <c r="TTT6" s="47"/>
      <c r="TTU6" s="47"/>
      <c r="TTV6" s="47"/>
      <c r="TTW6" s="47"/>
      <c r="TTX6" s="47"/>
      <c r="TTY6" s="47"/>
      <c r="TTZ6" s="47"/>
      <c r="TUA6" s="47"/>
      <c r="TUB6" s="47"/>
      <c r="TUC6" s="47"/>
      <c r="TUD6" s="47"/>
      <c r="TUE6" s="47"/>
      <c r="TUF6" s="47"/>
      <c r="TUG6" s="47"/>
      <c r="TUH6" s="47"/>
      <c r="TUI6" s="47"/>
      <c r="TUJ6" s="47"/>
      <c r="TUK6" s="47"/>
      <c r="TUL6" s="47"/>
      <c r="TUM6" s="47"/>
      <c r="TUN6" s="47"/>
      <c r="TUO6" s="47"/>
      <c r="TUP6" s="47"/>
      <c r="TUQ6" s="47"/>
      <c r="TUR6" s="47"/>
      <c r="TUS6" s="47"/>
      <c r="TUT6" s="47"/>
      <c r="TUU6" s="47"/>
      <c r="TUV6" s="47"/>
      <c r="TUW6" s="47"/>
      <c r="TUX6" s="47"/>
      <c r="TUY6" s="47"/>
      <c r="TUZ6" s="47"/>
      <c r="TVA6" s="47"/>
      <c r="TVB6" s="47"/>
      <c r="TVC6" s="47"/>
      <c r="TVD6" s="47"/>
      <c r="TVE6" s="47"/>
      <c r="TVF6" s="47"/>
      <c r="TVG6" s="47"/>
      <c r="TVH6" s="47"/>
      <c r="TVI6" s="47"/>
      <c r="TVJ6" s="47"/>
      <c r="TVK6" s="47"/>
      <c r="TVL6" s="47"/>
      <c r="TVM6" s="47"/>
      <c r="TVN6" s="47"/>
      <c r="TVO6" s="47"/>
      <c r="TVP6" s="47"/>
      <c r="TVQ6" s="47"/>
      <c r="TVR6" s="47"/>
      <c r="TVS6" s="47"/>
      <c r="TVT6" s="47"/>
      <c r="TVU6" s="47"/>
      <c r="TVV6" s="47"/>
      <c r="TVW6" s="47"/>
      <c r="TVX6" s="47"/>
      <c r="TVY6" s="47"/>
      <c r="TVZ6" s="47"/>
      <c r="TWA6" s="47"/>
      <c r="TWB6" s="47"/>
      <c r="TWC6" s="47"/>
      <c r="TWD6" s="47"/>
      <c r="TWE6" s="47"/>
      <c r="TWF6" s="47"/>
      <c r="TWG6" s="47"/>
      <c r="TWH6" s="47"/>
      <c r="TWI6" s="47"/>
      <c r="TWJ6" s="47"/>
      <c r="TWK6" s="47"/>
      <c r="TWL6" s="47"/>
      <c r="TWM6" s="47"/>
      <c r="TWN6" s="47"/>
      <c r="TWO6" s="47"/>
      <c r="TWP6" s="47"/>
      <c r="TWQ6" s="47"/>
      <c r="TWR6" s="47"/>
      <c r="TWS6" s="47"/>
      <c r="TWT6" s="47"/>
      <c r="TWU6" s="47"/>
      <c r="TWV6" s="47"/>
      <c r="TWW6" s="47"/>
      <c r="TWX6" s="47"/>
      <c r="TWY6" s="47"/>
      <c r="TWZ6" s="47"/>
      <c r="TXA6" s="47"/>
      <c r="TXB6" s="47"/>
      <c r="TXC6" s="47"/>
      <c r="TXD6" s="47"/>
      <c r="TXE6" s="47"/>
      <c r="TXF6" s="47"/>
      <c r="TXG6" s="47"/>
      <c r="TXH6" s="47"/>
      <c r="TXI6" s="47"/>
      <c r="TXJ6" s="47"/>
      <c r="TXK6" s="47"/>
      <c r="TXL6" s="47"/>
      <c r="TXM6" s="47"/>
      <c r="TXN6" s="47"/>
      <c r="TXO6" s="47"/>
      <c r="TXP6" s="47"/>
      <c r="TXQ6" s="47"/>
      <c r="TXR6" s="47"/>
      <c r="TXS6" s="47"/>
      <c r="TXT6" s="47"/>
      <c r="TXU6" s="47"/>
      <c r="TXV6" s="47"/>
      <c r="TXW6" s="47"/>
      <c r="TXX6" s="47"/>
      <c r="TXY6" s="47"/>
      <c r="TXZ6" s="47"/>
      <c r="TYA6" s="47"/>
      <c r="TYB6" s="47"/>
      <c r="TYC6" s="47"/>
      <c r="TYD6" s="47"/>
      <c r="TYE6" s="47"/>
      <c r="TYF6" s="47"/>
      <c r="TYG6" s="47"/>
      <c r="TYH6" s="47"/>
      <c r="TYI6" s="47"/>
      <c r="TYJ6" s="47"/>
      <c r="TYK6" s="47"/>
      <c r="TYL6" s="47"/>
      <c r="TYM6" s="47"/>
      <c r="TYN6" s="47"/>
      <c r="TYO6" s="47"/>
      <c r="TYP6" s="47"/>
      <c r="TYQ6" s="47"/>
      <c r="TYR6" s="47"/>
      <c r="TYS6" s="47"/>
      <c r="TYT6" s="47"/>
      <c r="TYU6" s="47"/>
      <c r="TYV6" s="47"/>
      <c r="TYW6" s="47"/>
      <c r="TYX6" s="47"/>
      <c r="TYY6" s="47"/>
      <c r="TYZ6" s="47"/>
      <c r="TZA6" s="47"/>
      <c r="TZB6" s="47"/>
      <c r="TZC6" s="47"/>
      <c r="TZD6" s="47"/>
      <c r="TZE6" s="47"/>
      <c r="TZF6" s="47"/>
      <c r="TZG6" s="47"/>
      <c r="TZH6" s="47"/>
      <c r="TZI6" s="47"/>
      <c r="TZJ6" s="47"/>
      <c r="TZK6" s="47"/>
      <c r="TZL6" s="47"/>
      <c r="TZM6" s="47"/>
      <c r="TZN6" s="47"/>
      <c r="TZO6" s="47"/>
      <c r="TZP6" s="47"/>
      <c r="TZQ6" s="47"/>
      <c r="TZR6" s="47"/>
      <c r="TZS6" s="47"/>
      <c r="TZT6" s="47"/>
      <c r="TZU6" s="47"/>
      <c r="TZV6" s="47"/>
      <c r="TZW6" s="47"/>
      <c r="TZX6" s="47"/>
      <c r="TZY6" s="47"/>
      <c r="TZZ6" s="47"/>
      <c r="UAA6" s="47"/>
      <c r="UAB6" s="47"/>
      <c r="UAC6" s="47"/>
      <c r="UAD6" s="47"/>
      <c r="UAE6" s="47"/>
      <c r="UAF6" s="47"/>
      <c r="UAG6" s="47"/>
      <c r="UAH6" s="47"/>
      <c r="UAI6" s="47"/>
      <c r="UAJ6" s="47"/>
      <c r="UAK6" s="47"/>
      <c r="UAL6" s="47"/>
      <c r="UAM6" s="47"/>
      <c r="UAN6" s="47"/>
      <c r="UAO6" s="47"/>
      <c r="UAP6" s="47"/>
      <c r="UAQ6" s="47"/>
      <c r="UAR6" s="47"/>
      <c r="UAS6" s="47"/>
      <c r="UAT6" s="47"/>
      <c r="UAU6" s="47"/>
      <c r="UAV6" s="47"/>
      <c r="UAW6" s="47"/>
      <c r="UAX6" s="47"/>
      <c r="UAY6" s="47"/>
      <c r="UAZ6" s="47"/>
      <c r="UBA6" s="47"/>
      <c r="UBB6" s="47"/>
      <c r="UBC6" s="47"/>
      <c r="UBD6" s="47"/>
      <c r="UBE6" s="47"/>
      <c r="UBF6" s="47"/>
      <c r="UBG6" s="47"/>
      <c r="UBH6" s="47"/>
      <c r="UBI6" s="47"/>
      <c r="UBJ6" s="47"/>
      <c r="UBK6" s="47"/>
      <c r="UBL6" s="47"/>
      <c r="UBM6" s="47"/>
      <c r="UBN6" s="47"/>
      <c r="UBO6" s="47"/>
      <c r="UBP6" s="47"/>
      <c r="UBQ6" s="47"/>
      <c r="UBR6" s="47"/>
      <c r="UBS6" s="47"/>
      <c r="UBT6" s="47"/>
      <c r="UBU6" s="47"/>
      <c r="UBV6" s="47"/>
      <c r="UBW6" s="47"/>
      <c r="UBX6" s="47"/>
      <c r="UBY6" s="47"/>
      <c r="UBZ6" s="47"/>
      <c r="UCA6" s="47"/>
      <c r="UCB6" s="47"/>
      <c r="UCC6" s="47"/>
      <c r="UCD6" s="47"/>
      <c r="UCE6" s="47"/>
      <c r="UCF6" s="47"/>
      <c r="UCG6" s="47"/>
      <c r="UCH6" s="47"/>
      <c r="UCI6" s="47"/>
      <c r="UCJ6" s="47"/>
      <c r="UCK6" s="47"/>
      <c r="UCL6" s="47"/>
      <c r="UCM6" s="47"/>
      <c r="UCN6" s="47"/>
      <c r="UCO6" s="47"/>
      <c r="UCP6" s="47"/>
      <c r="UCQ6" s="47"/>
      <c r="UCR6" s="47"/>
      <c r="UCS6" s="47"/>
      <c r="UCT6" s="47"/>
      <c r="UCU6" s="47"/>
      <c r="UCV6" s="47"/>
      <c r="UCW6" s="47"/>
      <c r="UCX6" s="47"/>
      <c r="UCY6" s="47"/>
      <c r="UCZ6" s="47"/>
      <c r="UDA6" s="47"/>
      <c r="UDB6" s="47"/>
      <c r="UDC6" s="47"/>
      <c r="UDD6" s="47"/>
      <c r="UDE6" s="47"/>
      <c r="UDF6" s="47"/>
      <c r="UDG6" s="47"/>
      <c r="UDH6" s="47"/>
      <c r="UDI6" s="47"/>
      <c r="UDJ6" s="47"/>
      <c r="UDK6" s="47"/>
      <c r="UDL6" s="47"/>
      <c r="UDM6" s="47"/>
      <c r="UDN6" s="47"/>
      <c r="UDO6" s="47"/>
      <c r="UDP6" s="47"/>
      <c r="UDQ6" s="47"/>
      <c r="UDR6" s="47"/>
      <c r="UDS6" s="47"/>
      <c r="UDT6" s="47"/>
      <c r="UDU6" s="47"/>
      <c r="UDV6" s="47"/>
      <c r="UDW6" s="47"/>
      <c r="UDX6" s="47"/>
      <c r="UDY6" s="47"/>
      <c r="UDZ6" s="47"/>
      <c r="UEA6" s="47"/>
      <c r="UEB6" s="47"/>
      <c r="UEC6" s="47"/>
      <c r="UED6" s="47"/>
      <c r="UEE6" s="47"/>
      <c r="UEF6" s="47"/>
      <c r="UEG6" s="47"/>
      <c r="UEH6" s="47"/>
      <c r="UEI6" s="47"/>
      <c r="UEJ6" s="47"/>
      <c r="UEK6" s="47"/>
      <c r="UEL6" s="47"/>
      <c r="UEM6" s="47"/>
      <c r="UEN6" s="47"/>
      <c r="UEO6" s="47"/>
      <c r="UEP6" s="47"/>
      <c r="UEQ6" s="47"/>
      <c r="UER6" s="47"/>
      <c r="UES6" s="47"/>
      <c r="UET6" s="47"/>
      <c r="UEU6" s="47"/>
      <c r="UEV6" s="47"/>
      <c r="UEW6" s="47"/>
      <c r="UEX6" s="47"/>
      <c r="UEY6" s="47"/>
      <c r="UEZ6" s="47"/>
      <c r="UFA6" s="47"/>
      <c r="UFB6" s="47"/>
      <c r="UFC6" s="47"/>
      <c r="UFD6" s="47"/>
      <c r="UFE6" s="47"/>
      <c r="UFF6" s="47"/>
      <c r="UFG6" s="47"/>
      <c r="UFH6" s="47"/>
      <c r="UFI6" s="47"/>
      <c r="UFJ6" s="47"/>
      <c r="UFK6" s="47"/>
      <c r="UFL6" s="47"/>
      <c r="UFM6" s="47"/>
      <c r="UFN6" s="47"/>
      <c r="UFO6" s="47"/>
      <c r="UFP6" s="47"/>
      <c r="UFQ6" s="47"/>
      <c r="UFR6" s="47"/>
      <c r="UFS6" s="47"/>
      <c r="UFT6" s="47"/>
      <c r="UFU6" s="47"/>
      <c r="UFV6" s="47"/>
      <c r="UFW6" s="47"/>
      <c r="UFX6" s="47"/>
      <c r="UFY6" s="47"/>
      <c r="UFZ6" s="47"/>
      <c r="UGA6" s="47"/>
      <c r="UGB6" s="47"/>
      <c r="UGC6" s="47"/>
      <c r="UGD6" s="47"/>
      <c r="UGE6" s="47"/>
      <c r="UGF6" s="47"/>
      <c r="UGG6" s="47"/>
      <c r="UGH6" s="47"/>
      <c r="UGI6" s="47"/>
      <c r="UGJ6" s="47"/>
      <c r="UGK6" s="47"/>
      <c r="UGL6" s="47"/>
      <c r="UGM6" s="47"/>
      <c r="UGN6" s="47"/>
      <c r="UGO6" s="47"/>
      <c r="UGP6" s="47"/>
      <c r="UGQ6" s="47"/>
      <c r="UGR6" s="47"/>
      <c r="UGS6" s="47"/>
      <c r="UGT6" s="47"/>
      <c r="UGU6" s="47"/>
      <c r="UGV6" s="47"/>
      <c r="UGW6" s="47"/>
      <c r="UGX6" s="47"/>
      <c r="UGY6" s="47"/>
      <c r="UGZ6" s="47"/>
      <c r="UHA6" s="47"/>
      <c r="UHB6" s="47"/>
      <c r="UHC6" s="47"/>
      <c r="UHD6" s="47"/>
      <c r="UHE6" s="47"/>
      <c r="UHF6" s="47"/>
      <c r="UHG6" s="47"/>
      <c r="UHH6" s="47"/>
      <c r="UHI6" s="47"/>
      <c r="UHJ6" s="47"/>
      <c r="UHK6" s="47"/>
      <c r="UHL6" s="47"/>
      <c r="UHM6" s="47"/>
      <c r="UHN6" s="47"/>
      <c r="UHO6" s="47"/>
      <c r="UHP6" s="47"/>
      <c r="UHQ6" s="47"/>
      <c r="UHR6" s="47"/>
      <c r="UHS6" s="47"/>
      <c r="UHT6" s="47"/>
      <c r="UHU6" s="47"/>
      <c r="UHV6" s="47"/>
      <c r="UHW6" s="47"/>
      <c r="UHX6" s="47"/>
      <c r="UHY6" s="47"/>
      <c r="UHZ6" s="47"/>
      <c r="UIA6" s="47"/>
      <c r="UIB6" s="47"/>
      <c r="UIC6" s="47"/>
      <c r="UID6" s="47"/>
      <c r="UIE6" s="47"/>
      <c r="UIF6" s="47"/>
      <c r="UIG6" s="47"/>
      <c r="UIH6" s="47"/>
      <c r="UII6" s="47"/>
      <c r="UIJ6" s="47"/>
      <c r="UIK6" s="47"/>
      <c r="UIL6" s="47"/>
      <c r="UIM6" s="47"/>
      <c r="UIN6" s="47"/>
      <c r="UIO6" s="47"/>
      <c r="UIP6" s="47"/>
      <c r="UIQ6" s="47"/>
      <c r="UIR6" s="47"/>
      <c r="UIS6" s="47"/>
      <c r="UIT6" s="47"/>
      <c r="UIU6" s="47"/>
      <c r="UIV6" s="47"/>
      <c r="UIW6" s="47"/>
      <c r="UIX6" s="47"/>
      <c r="UIY6" s="47"/>
      <c r="UIZ6" s="47"/>
      <c r="UJA6" s="47"/>
      <c r="UJB6" s="47"/>
      <c r="UJC6" s="47"/>
      <c r="UJD6" s="47"/>
      <c r="UJE6" s="47"/>
      <c r="UJF6" s="47"/>
      <c r="UJG6" s="47"/>
      <c r="UJH6" s="47"/>
      <c r="UJI6" s="47"/>
      <c r="UJJ6" s="47"/>
      <c r="UJK6" s="47"/>
      <c r="UJL6" s="47"/>
      <c r="UJM6" s="47"/>
      <c r="UJN6" s="47"/>
      <c r="UJO6" s="47"/>
      <c r="UJP6" s="47"/>
      <c r="UJQ6" s="47"/>
      <c r="UJR6" s="47"/>
      <c r="UJS6" s="47"/>
      <c r="UJT6" s="47"/>
      <c r="UJU6" s="47"/>
      <c r="UJV6" s="47"/>
      <c r="UJW6" s="47"/>
      <c r="UJX6" s="47"/>
      <c r="UJY6" s="47"/>
      <c r="UJZ6" s="47"/>
      <c r="UKA6" s="47"/>
      <c r="UKB6" s="47"/>
      <c r="UKC6" s="47"/>
      <c r="UKD6" s="47"/>
      <c r="UKE6" s="47"/>
      <c r="UKF6" s="47"/>
      <c r="UKG6" s="47"/>
      <c r="UKH6" s="47"/>
      <c r="UKI6" s="47"/>
      <c r="UKJ6" s="47"/>
      <c r="UKK6" s="47"/>
      <c r="UKL6" s="47"/>
      <c r="UKM6" s="47"/>
      <c r="UKN6" s="47"/>
      <c r="UKO6" s="47"/>
      <c r="UKP6" s="47"/>
      <c r="UKQ6" s="47"/>
      <c r="UKR6" s="47"/>
      <c r="UKS6" s="47"/>
      <c r="UKT6" s="47"/>
      <c r="UKU6" s="47"/>
      <c r="UKV6" s="47"/>
      <c r="UKW6" s="47"/>
      <c r="UKX6" s="47"/>
      <c r="UKY6" s="47"/>
      <c r="UKZ6" s="47"/>
      <c r="ULA6" s="47"/>
      <c r="ULB6" s="47"/>
      <c r="ULC6" s="47"/>
      <c r="ULD6" s="47"/>
      <c r="ULE6" s="47"/>
      <c r="ULF6" s="47"/>
      <c r="ULG6" s="47"/>
      <c r="ULH6" s="47"/>
      <c r="ULI6" s="47"/>
      <c r="ULJ6" s="47"/>
      <c r="ULK6" s="47"/>
      <c r="ULL6" s="47"/>
      <c r="ULM6" s="47"/>
      <c r="ULN6" s="47"/>
      <c r="ULO6" s="47"/>
      <c r="ULP6" s="47"/>
      <c r="ULQ6" s="47"/>
      <c r="ULR6" s="47"/>
      <c r="ULS6" s="47"/>
      <c r="ULT6" s="47"/>
      <c r="ULU6" s="47"/>
      <c r="ULV6" s="47"/>
      <c r="ULW6" s="47"/>
      <c r="ULX6" s="47"/>
      <c r="ULY6" s="47"/>
      <c r="ULZ6" s="47"/>
      <c r="UMA6" s="47"/>
      <c r="UMB6" s="47"/>
      <c r="UMC6" s="47"/>
      <c r="UMD6" s="47"/>
      <c r="UME6" s="47"/>
      <c r="UMF6" s="47"/>
      <c r="UMG6" s="47"/>
      <c r="UMH6" s="47"/>
      <c r="UMI6" s="47"/>
      <c r="UMJ6" s="47"/>
      <c r="UMK6" s="47"/>
      <c r="UML6" s="47"/>
      <c r="UMM6" s="47"/>
      <c r="UMN6" s="47"/>
      <c r="UMO6" s="47"/>
      <c r="UMP6" s="47"/>
      <c r="UMQ6" s="47"/>
      <c r="UMR6" s="47"/>
      <c r="UMS6" s="47"/>
      <c r="UMT6" s="47"/>
      <c r="UMU6" s="47"/>
      <c r="UMV6" s="47"/>
      <c r="UMW6" s="47"/>
      <c r="UMX6" s="47"/>
      <c r="UMY6" s="47"/>
      <c r="UMZ6" s="47"/>
      <c r="UNA6" s="47"/>
      <c r="UNB6" s="47"/>
      <c r="UNC6" s="47"/>
      <c r="UND6" s="47"/>
      <c r="UNE6" s="47"/>
      <c r="UNF6" s="47"/>
      <c r="UNG6" s="47"/>
      <c r="UNH6" s="47"/>
      <c r="UNI6" s="47"/>
      <c r="UNJ6" s="47"/>
      <c r="UNK6" s="47"/>
      <c r="UNL6" s="47"/>
      <c r="UNM6" s="47"/>
      <c r="UNN6" s="47"/>
      <c r="UNO6" s="47"/>
      <c r="UNP6" s="47"/>
      <c r="UNQ6" s="47"/>
      <c r="UNR6" s="47"/>
      <c r="UNS6" s="47"/>
      <c r="UNT6" s="47"/>
      <c r="UNU6" s="47"/>
      <c r="UNV6" s="47"/>
      <c r="UNW6" s="47"/>
      <c r="UNX6" s="47"/>
      <c r="UNY6" s="47"/>
      <c r="UNZ6" s="47"/>
      <c r="UOA6" s="47"/>
      <c r="UOB6" s="47"/>
      <c r="UOC6" s="47"/>
      <c r="UOD6" s="47"/>
      <c r="UOE6" s="47"/>
      <c r="UOF6" s="47"/>
      <c r="UOG6" s="47"/>
      <c r="UOH6" s="47"/>
      <c r="UOI6" s="47"/>
      <c r="UOJ6" s="47"/>
      <c r="UOK6" s="47"/>
      <c r="UOL6" s="47"/>
      <c r="UOM6" s="47"/>
      <c r="UON6" s="47"/>
      <c r="UOO6" s="47"/>
      <c r="UOP6" s="47"/>
      <c r="UOQ6" s="47"/>
      <c r="UOR6" s="47"/>
      <c r="UOS6" s="47"/>
      <c r="UOT6" s="47"/>
      <c r="UOU6" s="47"/>
      <c r="UOV6" s="47"/>
      <c r="UOW6" s="47"/>
      <c r="UOX6" s="47"/>
      <c r="UOY6" s="47"/>
      <c r="UOZ6" s="47"/>
      <c r="UPA6" s="47"/>
      <c r="UPB6" s="47"/>
      <c r="UPC6" s="47"/>
      <c r="UPD6" s="47"/>
      <c r="UPE6" s="47"/>
      <c r="UPF6" s="47"/>
      <c r="UPG6" s="47"/>
      <c r="UPH6" s="47"/>
      <c r="UPI6" s="47"/>
      <c r="UPJ6" s="47"/>
      <c r="UPK6" s="47"/>
      <c r="UPL6" s="47"/>
      <c r="UPM6" s="47"/>
      <c r="UPN6" s="47"/>
      <c r="UPO6" s="47"/>
      <c r="UPP6" s="47"/>
      <c r="UPQ6" s="47"/>
      <c r="UPR6" s="47"/>
      <c r="UPS6" s="47"/>
      <c r="UPT6" s="47"/>
      <c r="UPU6" s="47"/>
      <c r="UPV6" s="47"/>
      <c r="UPW6" s="47"/>
      <c r="UPX6" s="47"/>
      <c r="UPY6" s="47"/>
      <c r="UPZ6" s="47"/>
      <c r="UQA6" s="47"/>
      <c r="UQB6" s="47"/>
      <c r="UQC6" s="47"/>
      <c r="UQD6" s="47"/>
      <c r="UQE6" s="47"/>
      <c r="UQF6" s="47"/>
      <c r="UQG6" s="47"/>
      <c r="UQH6" s="47"/>
      <c r="UQI6" s="47"/>
      <c r="UQJ6" s="47"/>
      <c r="UQK6" s="47"/>
      <c r="UQL6" s="47"/>
      <c r="UQM6" s="47"/>
      <c r="UQN6" s="47"/>
      <c r="UQO6" s="47"/>
      <c r="UQP6" s="47"/>
      <c r="UQQ6" s="47"/>
      <c r="UQR6" s="47"/>
      <c r="UQS6" s="47"/>
      <c r="UQT6" s="47"/>
      <c r="UQU6" s="47"/>
      <c r="UQV6" s="47"/>
      <c r="UQW6" s="47"/>
      <c r="UQX6" s="47"/>
      <c r="UQY6" s="47"/>
      <c r="UQZ6" s="47"/>
      <c r="URA6" s="47"/>
      <c r="URB6" s="47"/>
      <c r="URC6" s="47"/>
      <c r="URD6" s="47"/>
      <c r="URE6" s="47"/>
      <c r="URF6" s="47"/>
      <c r="URG6" s="47"/>
      <c r="URH6" s="47"/>
      <c r="URI6" s="47"/>
      <c r="URJ6" s="47"/>
      <c r="URK6" s="47"/>
      <c r="URL6" s="47"/>
      <c r="URM6" s="47"/>
      <c r="URN6" s="47"/>
      <c r="URO6" s="47"/>
      <c r="URP6" s="47"/>
      <c r="URQ6" s="47"/>
      <c r="URR6" s="47"/>
      <c r="URS6" s="47"/>
      <c r="URT6" s="47"/>
      <c r="URU6" s="47"/>
      <c r="URV6" s="47"/>
      <c r="URW6" s="47"/>
      <c r="URX6" s="47"/>
      <c r="URY6" s="47"/>
      <c r="URZ6" s="47"/>
      <c r="USA6" s="47"/>
      <c r="USB6" s="47"/>
      <c r="USC6" s="47"/>
      <c r="USD6" s="47"/>
      <c r="USE6" s="47"/>
      <c r="USF6" s="47"/>
      <c r="USG6" s="47"/>
      <c r="USH6" s="47"/>
      <c r="USI6" s="47"/>
      <c r="USJ6" s="47"/>
      <c r="USK6" s="47"/>
      <c r="USL6" s="47"/>
      <c r="USM6" s="47"/>
      <c r="USN6" s="47"/>
      <c r="USO6" s="47"/>
      <c r="USP6" s="47"/>
      <c r="USQ6" s="47"/>
      <c r="USR6" s="47"/>
      <c r="USS6" s="47"/>
      <c r="UST6" s="47"/>
      <c r="USU6" s="47"/>
      <c r="USV6" s="47"/>
      <c r="USW6" s="47"/>
      <c r="USX6" s="47"/>
      <c r="USY6" s="47"/>
      <c r="USZ6" s="47"/>
      <c r="UTA6" s="47"/>
      <c r="UTB6" s="47"/>
      <c r="UTC6" s="47"/>
      <c r="UTD6" s="47"/>
      <c r="UTE6" s="47"/>
      <c r="UTF6" s="47"/>
      <c r="UTG6" s="47"/>
      <c r="UTH6" s="47"/>
      <c r="UTI6" s="47"/>
      <c r="UTJ6" s="47"/>
      <c r="UTK6" s="47"/>
      <c r="UTL6" s="47"/>
      <c r="UTM6" s="47"/>
      <c r="UTN6" s="47"/>
      <c r="UTO6" s="47"/>
      <c r="UTP6" s="47"/>
      <c r="UTQ6" s="47"/>
      <c r="UTR6" s="47"/>
      <c r="UTS6" s="47"/>
      <c r="UTT6" s="47"/>
      <c r="UTU6" s="47"/>
      <c r="UTV6" s="47"/>
      <c r="UTW6" s="47"/>
      <c r="UTX6" s="47"/>
      <c r="UTY6" s="47"/>
      <c r="UTZ6" s="47"/>
      <c r="UUA6" s="47"/>
      <c r="UUB6" s="47"/>
      <c r="UUC6" s="47"/>
      <c r="UUD6" s="47"/>
      <c r="UUE6" s="47"/>
      <c r="UUF6" s="47"/>
      <c r="UUG6" s="47"/>
      <c r="UUH6" s="47"/>
      <c r="UUI6" s="47"/>
      <c r="UUJ6" s="47"/>
      <c r="UUK6" s="47"/>
      <c r="UUL6" s="47"/>
      <c r="UUM6" s="47"/>
      <c r="UUN6" s="47"/>
      <c r="UUO6" s="47"/>
      <c r="UUP6" s="47"/>
      <c r="UUQ6" s="47"/>
      <c r="UUR6" s="47"/>
      <c r="UUS6" s="47"/>
      <c r="UUT6" s="47"/>
      <c r="UUU6" s="47"/>
      <c r="UUV6" s="47"/>
      <c r="UUW6" s="47"/>
      <c r="UUX6" s="47"/>
      <c r="UUY6" s="47"/>
      <c r="UUZ6" s="47"/>
      <c r="UVA6" s="47"/>
      <c r="UVB6" s="47"/>
      <c r="UVC6" s="47"/>
      <c r="UVD6" s="47"/>
      <c r="UVE6" s="47"/>
      <c r="UVF6" s="47"/>
      <c r="UVG6" s="47"/>
      <c r="UVH6" s="47"/>
      <c r="UVI6" s="47"/>
      <c r="UVJ6" s="47"/>
      <c r="UVK6" s="47"/>
      <c r="UVL6" s="47"/>
      <c r="UVM6" s="47"/>
      <c r="UVN6" s="47"/>
      <c r="UVO6" s="47"/>
      <c r="UVP6" s="47"/>
      <c r="UVQ6" s="47"/>
      <c r="UVR6" s="47"/>
      <c r="UVS6" s="47"/>
      <c r="UVT6" s="47"/>
      <c r="UVU6" s="47"/>
      <c r="UVV6" s="47"/>
      <c r="UVW6" s="47"/>
      <c r="UVX6" s="47"/>
      <c r="UVY6" s="47"/>
      <c r="UVZ6" s="47"/>
      <c r="UWA6" s="47"/>
      <c r="UWB6" s="47"/>
      <c r="UWC6" s="47"/>
      <c r="UWD6" s="47"/>
      <c r="UWE6" s="47"/>
      <c r="UWF6" s="47"/>
      <c r="UWG6" s="47"/>
      <c r="UWH6" s="47"/>
      <c r="UWI6" s="47"/>
      <c r="UWJ6" s="47"/>
      <c r="UWK6" s="47"/>
      <c r="UWL6" s="47"/>
      <c r="UWM6" s="47"/>
      <c r="UWN6" s="47"/>
      <c r="UWO6" s="47"/>
      <c r="UWP6" s="47"/>
      <c r="UWQ6" s="47"/>
      <c r="UWR6" s="47"/>
      <c r="UWS6" s="47"/>
      <c r="UWT6" s="47"/>
      <c r="UWU6" s="47"/>
      <c r="UWV6" s="47"/>
      <c r="UWW6" s="47"/>
      <c r="UWX6" s="47"/>
      <c r="UWY6" s="47"/>
      <c r="UWZ6" s="47"/>
      <c r="UXA6" s="47"/>
      <c r="UXB6" s="47"/>
      <c r="UXC6" s="47"/>
      <c r="UXD6" s="47"/>
      <c r="UXE6" s="47"/>
      <c r="UXF6" s="47"/>
      <c r="UXG6" s="47"/>
      <c r="UXH6" s="47"/>
      <c r="UXI6" s="47"/>
      <c r="UXJ6" s="47"/>
      <c r="UXK6" s="47"/>
      <c r="UXL6" s="47"/>
      <c r="UXM6" s="47"/>
      <c r="UXN6" s="47"/>
      <c r="UXO6" s="47"/>
      <c r="UXP6" s="47"/>
      <c r="UXQ6" s="47"/>
      <c r="UXR6" s="47"/>
      <c r="UXS6" s="47"/>
      <c r="UXT6" s="47"/>
      <c r="UXU6" s="47"/>
      <c r="UXV6" s="47"/>
      <c r="UXW6" s="47"/>
      <c r="UXX6" s="47"/>
      <c r="UXY6" s="47"/>
      <c r="UXZ6" s="47"/>
      <c r="UYA6" s="47"/>
      <c r="UYB6" s="47"/>
      <c r="UYC6" s="47"/>
      <c r="UYD6" s="47"/>
      <c r="UYE6" s="47"/>
      <c r="UYF6" s="47"/>
      <c r="UYG6" s="47"/>
      <c r="UYH6" s="47"/>
      <c r="UYI6" s="47"/>
      <c r="UYJ6" s="47"/>
      <c r="UYK6" s="47"/>
      <c r="UYL6" s="47"/>
      <c r="UYM6" s="47"/>
      <c r="UYN6" s="47"/>
      <c r="UYO6" s="47"/>
      <c r="UYP6" s="47"/>
      <c r="UYQ6" s="47"/>
      <c r="UYR6" s="47"/>
      <c r="UYS6" s="47"/>
      <c r="UYT6" s="47"/>
      <c r="UYU6" s="47"/>
      <c r="UYV6" s="47"/>
      <c r="UYW6" s="47"/>
      <c r="UYX6" s="47"/>
      <c r="UYY6" s="47"/>
      <c r="UYZ6" s="47"/>
      <c r="UZA6" s="47"/>
      <c r="UZB6" s="47"/>
      <c r="UZC6" s="47"/>
      <c r="UZD6" s="47"/>
      <c r="UZE6" s="47"/>
      <c r="UZF6" s="47"/>
      <c r="UZG6" s="47"/>
      <c r="UZH6" s="47"/>
      <c r="UZI6" s="47"/>
      <c r="UZJ6" s="47"/>
      <c r="UZK6" s="47"/>
      <c r="UZL6" s="47"/>
      <c r="UZM6" s="47"/>
      <c r="UZN6" s="47"/>
      <c r="UZO6" s="47"/>
      <c r="UZP6" s="47"/>
      <c r="UZQ6" s="47"/>
      <c r="UZR6" s="47"/>
      <c r="UZS6" s="47"/>
      <c r="UZT6" s="47"/>
      <c r="UZU6" s="47"/>
      <c r="UZV6" s="47"/>
      <c r="UZW6" s="47"/>
      <c r="UZX6" s="47"/>
      <c r="UZY6" s="47"/>
      <c r="UZZ6" s="47"/>
      <c r="VAA6" s="47"/>
      <c r="VAB6" s="47"/>
      <c r="VAC6" s="47"/>
      <c r="VAD6" s="47"/>
      <c r="VAE6" s="47"/>
      <c r="VAF6" s="47"/>
      <c r="VAG6" s="47"/>
      <c r="VAH6" s="47"/>
      <c r="VAI6" s="47"/>
      <c r="VAJ6" s="47"/>
      <c r="VAK6" s="47"/>
      <c r="VAL6" s="47"/>
      <c r="VAM6" s="47"/>
      <c r="VAN6" s="47"/>
      <c r="VAO6" s="47"/>
      <c r="VAP6" s="47"/>
      <c r="VAQ6" s="47"/>
      <c r="VAR6" s="47"/>
      <c r="VAS6" s="47"/>
      <c r="VAT6" s="47"/>
      <c r="VAU6" s="47"/>
      <c r="VAV6" s="47"/>
      <c r="VAW6" s="47"/>
      <c r="VAX6" s="47"/>
      <c r="VAY6" s="47"/>
      <c r="VAZ6" s="47"/>
      <c r="VBA6" s="47"/>
      <c r="VBB6" s="47"/>
      <c r="VBC6" s="47"/>
      <c r="VBD6" s="47"/>
      <c r="VBE6" s="47"/>
      <c r="VBF6" s="47"/>
      <c r="VBG6" s="47"/>
      <c r="VBH6" s="47"/>
      <c r="VBI6" s="47"/>
      <c r="VBJ6" s="47"/>
      <c r="VBK6" s="47"/>
      <c r="VBL6" s="47"/>
      <c r="VBM6" s="47"/>
      <c r="VBN6" s="47"/>
      <c r="VBO6" s="47"/>
      <c r="VBP6" s="47"/>
      <c r="VBQ6" s="47"/>
      <c r="VBR6" s="47"/>
      <c r="VBS6" s="47"/>
      <c r="VBT6" s="47"/>
      <c r="VBU6" s="47"/>
      <c r="VBV6" s="47"/>
      <c r="VBW6" s="47"/>
      <c r="VBX6" s="47"/>
      <c r="VBY6" s="47"/>
      <c r="VBZ6" s="47"/>
      <c r="VCA6" s="47"/>
      <c r="VCB6" s="47"/>
      <c r="VCC6" s="47"/>
      <c r="VCD6" s="47"/>
      <c r="VCE6" s="47"/>
      <c r="VCF6" s="47"/>
      <c r="VCG6" s="47"/>
      <c r="VCH6" s="47"/>
      <c r="VCI6" s="47"/>
      <c r="VCJ6" s="47"/>
      <c r="VCK6" s="47"/>
      <c r="VCL6" s="47"/>
      <c r="VCM6" s="47"/>
      <c r="VCN6" s="47"/>
      <c r="VCO6" s="47"/>
      <c r="VCP6" s="47"/>
      <c r="VCQ6" s="47"/>
      <c r="VCR6" s="47"/>
      <c r="VCS6" s="47"/>
      <c r="VCT6" s="47"/>
      <c r="VCU6" s="47"/>
      <c r="VCV6" s="47"/>
      <c r="VCW6" s="47"/>
      <c r="VCX6" s="47"/>
      <c r="VCY6" s="47"/>
      <c r="VCZ6" s="47"/>
      <c r="VDA6" s="47"/>
      <c r="VDB6" s="47"/>
      <c r="VDC6" s="47"/>
      <c r="VDD6" s="47"/>
      <c r="VDE6" s="47"/>
      <c r="VDF6" s="47"/>
      <c r="VDG6" s="47"/>
      <c r="VDH6" s="47"/>
      <c r="VDI6" s="47"/>
      <c r="VDJ6" s="47"/>
      <c r="VDK6" s="47"/>
      <c r="VDL6" s="47"/>
      <c r="VDM6" s="47"/>
      <c r="VDN6" s="47"/>
      <c r="VDO6" s="47"/>
      <c r="VDP6" s="47"/>
      <c r="VDQ6" s="47"/>
      <c r="VDR6" s="47"/>
      <c r="VDS6" s="47"/>
      <c r="VDT6" s="47"/>
      <c r="VDU6" s="47"/>
      <c r="VDV6" s="47"/>
      <c r="VDW6" s="47"/>
      <c r="VDX6" s="47"/>
      <c r="VDY6" s="47"/>
      <c r="VDZ6" s="47"/>
      <c r="VEA6" s="47"/>
      <c r="VEB6" s="47"/>
      <c r="VEC6" s="47"/>
      <c r="VED6" s="47"/>
      <c r="VEE6" s="47"/>
      <c r="VEF6" s="47"/>
      <c r="VEG6" s="47"/>
      <c r="VEH6" s="47"/>
      <c r="VEI6" s="47"/>
      <c r="VEJ6" s="47"/>
      <c r="VEK6" s="47"/>
      <c r="VEL6" s="47"/>
      <c r="VEM6" s="47"/>
      <c r="VEN6" s="47"/>
      <c r="VEO6" s="47"/>
      <c r="VEP6" s="47"/>
      <c r="VEQ6" s="47"/>
      <c r="VER6" s="47"/>
      <c r="VES6" s="47"/>
      <c r="VET6" s="47"/>
      <c r="VEU6" s="47"/>
      <c r="VEV6" s="47"/>
      <c r="VEW6" s="47"/>
      <c r="VEX6" s="47"/>
      <c r="VEY6" s="47"/>
      <c r="VEZ6" s="47"/>
      <c r="VFA6" s="47"/>
      <c r="VFB6" s="47"/>
      <c r="VFC6" s="47"/>
      <c r="VFD6" s="47"/>
      <c r="VFE6" s="47"/>
      <c r="VFF6" s="47"/>
      <c r="VFG6" s="47"/>
      <c r="VFH6" s="47"/>
      <c r="VFI6" s="47"/>
      <c r="VFJ6" s="47"/>
      <c r="VFK6" s="47"/>
      <c r="VFL6" s="47"/>
      <c r="VFM6" s="47"/>
      <c r="VFN6" s="47"/>
      <c r="VFO6" s="47"/>
      <c r="VFP6" s="47"/>
      <c r="VFQ6" s="47"/>
      <c r="VFR6" s="47"/>
      <c r="VFS6" s="47"/>
      <c r="VFT6" s="47"/>
      <c r="VFU6" s="47"/>
      <c r="VFV6" s="47"/>
      <c r="VFW6" s="47"/>
      <c r="VFX6" s="47"/>
      <c r="VFY6" s="47"/>
      <c r="VFZ6" s="47"/>
      <c r="VGA6" s="47"/>
      <c r="VGB6" s="47"/>
      <c r="VGC6" s="47"/>
      <c r="VGD6" s="47"/>
      <c r="VGE6" s="47"/>
      <c r="VGF6" s="47"/>
      <c r="VGG6" s="47"/>
      <c r="VGH6" s="47"/>
      <c r="VGI6" s="47"/>
      <c r="VGJ6" s="47"/>
      <c r="VGK6" s="47"/>
      <c r="VGL6" s="47"/>
      <c r="VGM6" s="47"/>
      <c r="VGN6" s="47"/>
      <c r="VGO6" s="47"/>
      <c r="VGP6" s="47"/>
      <c r="VGQ6" s="47"/>
      <c r="VGR6" s="47"/>
      <c r="VGS6" s="47"/>
      <c r="VGT6" s="47"/>
      <c r="VGU6" s="47"/>
      <c r="VGV6" s="47"/>
      <c r="VGW6" s="47"/>
      <c r="VGX6" s="47"/>
      <c r="VGY6" s="47"/>
      <c r="VGZ6" s="47"/>
      <c r="VHA6" s="47"/>
      <c r="VHB6" s="47"/>
      <c r="VHC6" s="47"/>
      <c r="VHD6" s="47"/>
      <c r="VHE6" s="47"/>
      <c r="VHF6" s="47"/>
      <c r="VHG6" s="47"/>
      <c r="VHH6" s="47"/>
      <c r="VHI6" s="47"/>
      <c r="VHJ6" s="47"/>
      <c r="VHK6" s="47"/>
      <c r="VHL6" s="47"/>
      <c r="VHM6" s="47"/>
      <c r="VHN6" s="47"/>
      <c r="VHO6" s="47"/>
      <c r="VHP6" s="47"/>
      <c r="VHQ6" s="47"/>
      <c r="VHR6" s="47"/>
      <c r="VHS6" s="47"/>
      <c r="VHT6" s="47"/>
      <c r="VHU6" s="47"/>
      <c r="VHV6" s="47"/>
      <c r="VHW6" s="47"/>
      <c r="VHX6" s="47"/>
      <c r="VHY6" s="47"/>
      <c r="VHZ6" s="47"/>
      <c r="VIA6" s="47"/>
      <c r="VIB6" s="47"/>
      <c r="VIC6" s="47"/>
      <c r="VID6" s="47"/>
      <c r="VIE6" s="47"/>
      <c r="VIF6" s="47"/>
      <c r="VIG6" s="47"/>
      <c r="VIH6" s="47"/>
      <c r="VII6" s="47"/>
      <c r="VIJ6" s="47"/>
      <c r="VIK6" s="47"/>
      <c r="VIL6" s="47"/>
      <c r="VIM6" s="47"/>
      <c r="VIN6" s="47"/>
      <c r="VIO6" s="47"/>
      <c r="VIP6" s="47"/>
      <c r="VIQ6" s="47"/>
      <c r="VIR6" s="47"/>
      <c r="VIS6" s="47"/>
      <c r="VIT6" s="47"/>
      <c r="VIU6" s="47"/>
      <c r="VIV6" s="47"/>
      <c r="VIW6" s="47"/>
      <c r="VIX6" s="47"/>
      <c r="VIY6" s="47"/>
      <c r="VIZ6" s="47"/>
      <c r="VJA6" s="47"/>
      <c r="VJB6" s="47"/>
      <c r="VJC6" s="47"/>
      <c r="VJD6" s="47"/>
      <c r="VJE6" s="47"/>
      <c r="VJF6" s="47"/>
      <c r="VJG6" s="47"/>
      <c r="VJH6" s="47"/>
      <c r="VJI6" s="47"/>
      <c r="VJJ6" s="47"/>
      <c r="VJK6" s="47"/>
      <c r="VJL6" s="47"/>
      <c r="VJM6" s="47"/>
      <c r="VJN6" s="47"/>
      <c r="VJO6" s="47"/>
      <c r="VJP6" s="47"/>
      <c r="VJQ6" s="47"/>
      <c r="VJR6" s="47"/>
      <c r="VJS6" s="47"/>
      <c r="VJT6" s="47"/>
      <c r="VJU6" s="47"/>
      <c r="VJV6" s="47"/>
      <c r="VJW6" s="47"/>
      <c r="VJX6" s="47"/>
      <c r="VJY6" s="47"/>
      <c r="VJZ6" s="47"/>
      <c r="VKA6" s="47"/>
      <c r="VKB6" s="47"/>
      <c r="VKC6" s="47"/>
      <c r="VKD6" s="47"/>
      <c r="VKE6" s="47"/>
      <c r="VKF6" s="47"/>
      <c r="VKG6" s="47"/>
      <c r="VKH6" s="47"/>
      <c r="VKI6" s="47"/>
      <c r="VKJ6" s="47"/>
      <c r="VKK6" s="47"/>
      <c r="VKL6" s="47"/>
      <c r="VKM6" s="47"/>
      <c r="VKN6" s="47"/>
      <c r="VKO6" s="47"/>
      <c r="VKP6" s="47"/>
      <c r="VKQ6" s="47"/>
      <c r="VKR6" s="47"/>
      <c r="VKS6" s="47"/>
      <c r="VKT6" s="47"/>
      <c r="VKU6" s="47"/>
      <c r="VKV6" s="47"/>
      <c r="VKW6" s="47"/>
      <c r="VKX6" s="47"/>
      <c r="VKY6" s="47"/>
      <c r="VKZ6" s="47"/>
      <c r="VLA6" s="47"/>
      <c r="VLB6" s="47"/>
      <c r="VLC6" s="47"/>
      <c r="VLD6" s="47"/>
      <c r="VLE6" s="47"/>
      <c r="VLF6" s="47"/>
      <c r="VLG6" s="47"/>
      <c r="VLH6" s="47"/>
      <c r="VLI6" s="47"/>
      <c r="VLJ6" s="47"/>
      <c r="VLK6" s="47"/>
      <c r="VLL6" s="47"/>
      <c r="VLM6" s="47"/>
      <c r="VLN6" s="47"/>
      <c r="VLO6" s="47"/>
      <c r="VLP6" s="47"/>
      <c r="VLQ6" s="47"/>
      <c r="VLR6" s="47"/>
      <c r="VLS6" s="47"/>
      <c r="VLT6" s="47"/>
      <c r="VLU6" s="47"/>
      <c r="VLV6" s="47"/>
      <c r="VLW6" s="47"/>
      <c r="VLX6" s="47"/>
      <c r="VLY6" s="47"/>
      <c r="VLZ6" s="47"/>
      <c r="VMA6" s="47"/>
      <c r="VMB6" s="47"/>
      <c r="VMC6" s="47"/>
      <c r="VMD6" s="47"/>
      <c r="VME6" s="47"/>
      <c r="VMF6" s="47"/>
      <c r="VMG6" s="47"/>
      <c r="VMH6" s="47"/>
      <c r="VMI6" s="47"/>
      <c r="VMJ6" s="47"/>
      <c r="VMK6" s="47"/>
      <c r="VML6" s="47"/>
      <c r="VMM6" s="47"/>
      <c r="VMN6" s="47"/>
      <c r="VMO6" s="47"/>
      <c r="VMP6" s="47"/>
      <c r="VMQ6" s="47"/>
      <c r="VMR6" s="47"/>
      <c r="VMS6" s="47"/>
      <c r="VMT6" s="47"/>
      <c r="VMU6" s="47"/>
      <c r="VMV6" s="47"/>
      <c r="VMW6" s="47"/>
      <c r="VMX6" s="47"/>
      <c r="VMY6" s="47"/>
      <c r="VMZ6" s="47"/>
      <c r="VNA6" s="47"/>
      <c r="VNB6" s="47"/>
      <c r="VNC6" s="47"/>
      <c r="VND6" s="47"/>
      <c r="VNE6" s="47"/>
      <c r="VNF6" s="47"/>
      <c r="VNG6" s="47"/>
      <c r="VNH6" s="47"/>
      <c r="VNI6" s="47"/>
      <c r="VNJ6" s="47"/>
      <c r="VNK6" s="47"/>
      <c r="VNL6" s="47"/>
      <c r="VNM6" s="47"/>
      <c r="VNN6" s="47"/>
      <c r="VNO6" s="47"/>
      <c r="VNP6" s="47"/>
      <c r="VNQ6" s="47"/>
      <c r="VNR6" s="47"/>
      <c r="VNS6" s="47"/>
      <c r="VNT6" s="47"/>
      <c r="VNU6" s="47"/>
      <c r="VNV6" s="47"/>
      <c r="VNW6" s="47"/>
      <c r="VNX6" s="47"/>
      <c r="VNY6" s="47"/>
      <c r="VNZ6" s="47"/>
      <c r="VOA6" s="47"/>
      <c r="VOB6" s="47"/>
      <c r="VOC6" s="47"/>
      <c r="VOD6" s="47"/>
      <c r="VOE6" s="47"/>
      <c r="VOF6" s="47"/>
      <c r="VOG6" s="47"/>
      <c r="VOH6" s="47"/>
      <c r="VOI6" s="47"/>
      <c r="VOJ6" s="47"/>
      <c r="VOK6" s="47"/>
      <c r="VOL6" s="47"/>
      <c r="VOM6" s="47"/>
      <c r="VON6" s="47"/>
      <c r="VOO6" s="47"/>
      <c r="VOP6" s="47"/>
      <c r="VOQ6" s="47"/>
      <c r="VOR6" s="47"/>
      <c r="VOS6" s="47"/>
      <c r="VOT6" s="47"/>
      <c r="VOU6" s="47"/>
      <c r="VOV6" s="47"/>
      <c r="VOW6" s="47"/>
      <c r="VOX6" s="47"/>
      <c r="VOY6" s="47"/>
      <c r="VOZ6" s="47"/>
      <c r="VPA6" s="47"/>
      <c r="VPB6" s="47"/>
      <c r="VPC6" s="47"/>
      <c r="VPD6" s="47"/>
      <c r="VPE6" s="47"/>
      <c r="VPF6" s="47"/>
      <c r="VPG6" s="47"/>
      <c r="VPH6" s="47"/>
      <c r="VPI6" s="47"/>
      <c r="VPJ6" s="47"/>
      <c r="VPK6" s="47"/>
      <c r="VPL6" s="47"/>
      <c r="VPM6" s="47"/>
      <c r="VPN6" s="47"/>
      <c r="VPO6" s="47"/>
      <c r="VPP6" s="47"/>
      <c r="VPQ6" s="47"/>
      <c r="VPR6" s="47"/>
      <c r="VPS6" s="47"/>
      <c r="VPT6" s="47"/>
      <c r="VPU6" s="47"/>
      <c r="VPV6" s="47"/>
      <c r="VPW6" s="47"/>
      <c r="VPX6" s="47"/>
      <c r="VPY6" s="47"/>
      <c r="VPZ6" s="47"/>
      <c r="VQA6" s="47"/>
      <c r="VQB6" s="47"/>
      <c r="VQC6" s="47"/>
      <c r="VQD6" s="47"/>
      <c r="VQE6" s="47"/>
      <c r="VQF6" s="47"/>
      <c r="VQG6" s="47"/>
      <c r="VQH6" s="47"/>
      <c r="VQI6" s="47"/>
      <c r="VQJ6" s="47"/>
      <c r="VQK6" s="47"/>
      <c r="VQL6" s="47"/>
      <c r="VQM6" s="47"/>
      <c r="VQN6" s="47"/>
      <c r="VQO6" s="47"/>
      <c r="VQP6" s="47"/>
      <c r="VQQ6" s="47"/>
      <c r="VQR6" s="47"/>
      <c r="VQS6" s="47"/>
      <c r="VQT6" s="47"/>
      <c r="VQU6" s="47"/>
      <c r="VQV6" s="47"/>
      <c r="VQW6" s="47"/>
      <c r="VQX6" s="47"/>
      <c r="VQY6" s="47"/>
      <c r="VQZ6" s="47"/>
      <c r="VRA6" s="47"/>
      <c r="VRB6" s="47"/>
      <c r="VRC6" s="47"/>
      <c r="VRD6" s="47"/>
      <c r="VRE6" s="47"/>
      <c r="VRF6" s="47"/>
      <c r="VRG6" s="47"/>
      <c r="VRH6" s="47"/>
      <c r="VRI6" s="47"/>
      <c r="VRJ6" s="47"/>
      <c r="VRK6" s="47"/>
      <c r="VRL6" s="47"/>
      <c r="VRM6" s="47"/>
      <c r="VRN6" s="47"/>
      <c r="VRO6" s="47"/>
      <c r="VRP6" s="47"/>
      <c r="VRQ6" s="47"/>
      <c r="VRR6" s="47"/>
      <c r="VRS6" s="47"/>
      <c r="VRT6" s="47"/>
      <c r="VRU6" s="47"/>
      <c r="VRV6" s="47"/>
      <c r="VRW6" s="47"/>
      <c r="VRX6" s="47"/>
      <c r="VRY6" s="47"/>
      <c r="VRZ6" s="47"/>
      <c r="VSA6" s="47"/>
      <c r="VSB6" s="47"/>
      <c r="VSC6" s="47"/>
      <c r="VSD6" s="47"/>
      <c r="VSE6" s="47"/>
      <c r="VSF6" s="47"/>
      <c r="VSG6" s="47"/>
      <c r="VSH6" s="47"/>
      <c r="VSI6" s="47"/>
      <c r="VSJ6" s="47"/>
      <c r="VSK6" s="47"/>
      <c r="VSL6" s="47"/>
      <c r="VSM6" s="47"/>
      <c r="VSN6" s="47"/>
      <c r="VSO6" s="47"/>
      <c r="VSP6" s="47"/>
      <c r="VSQ6" s="47"/>
      <c r="VSR6" s="47"/>
      <c r="VSS6" s="47"/>
      <c r="VST6" s="47"/>
      <c r="VSU6" s="47"/>
      <c r="VSV6" s="47"/>
      <c r="VSW6" s="47"/>
      <c r="VSX6" s="47"/>
      <c r="VSY6" s="47"/>
      <c r="VSZ6" s="47"/>
      <c r="VTA6" s="47"/>
      <c r="VTB6" s="47"/>
      <c r="VTC6" s="47"/>
      <c r="VTD6" s="47"/>
      <c r="VTE6" s="47"/>
      <c r="VTF6" s="47"/>
      <c r="VTG6" s="47"/>
      <c r="VTH6" s="47"/>
      <c r="VTI6" s="47"/>
      <c r="VTJ6" s="47"/>
      <c r="VTK6" s="47"/>
      <c r="VTL6" s="47"/>
      <c r="VTM6" s="47"/>
      <c r="VTN6" s="47"/>
      <c r="VTO6" s="47"/>
      <c r="VTP6" s="47"/>
      <c r="VTQ6" s="47"/>
      <c r="VTR6" s="47"/>
      <c r="VTS6" s="47"/>
      <c r="VTT6" s="47"/>
      <c r="VTU6" s="47"/>
      <c r="VTV6" s="47"/>
      <c r="VTW6" s="47"/>
      <c r="VTX6" s="47"/>
      <c r="VTY6" s="47"/>
      <c r="VTZ6" s="47"/>
      <c r="VUA6" s="47"/>
      <c r="VUB6" s="47"/>
      <c r="VUC6" s="47"/>
      <c r="VUD6" s="47"/>
      <c r="VUE6" s="47"/>
      <c r="VUF6" s="47"/>
      <c r="VUG6" s="47"/>
      <c r="VUH6" s="47"/>
      <c r="VUI6" s="47"/>
      <c r="VUJ6" s="47"/>
      <c r="VUK6" s="47"/>
      <c r="VUL6" s="47"/>
      <c r="VUM6" s="47"/>
      <c r="VUN6" s="47"/>
      <c r="VUO6" s="47"/>
      <c r="VUP6" s="47"/>
      <c r="VUQ6" s="47"/>
      <c r="VUR6" s="47"/>
      <c r="VUS6" s="47"/>
      <c r="VUT6" s="47"/>
      <c r="VUU6" s="47"/>
      <c r="VUV6" s="47"/>
      <c r="VUW6" s="47"/>
      <c r="VUX6" s="47"/>
      <c r="VUY6" s="47"/>
      <c r="VUZ6" s="47"/>
      <c r="VVA6" s="47"/>
      <c r="VVB6" s="47"/>
      <c r="VVC6" s="47"/>
      <c r="VVD6" s="47"/>
      <c r="VVE6" s="47"/>
      <c r="VVF6" s="47"/>
      <c r="VVG6" s="47"/>
      <c r="VVH6" s="47"/>
      <c r="VVI6" s="47"/>
      <c r="VVJ6" s="47"/>
      <c r="VVK6" s="47"/>
      <c r="VVL6" s="47"/>
      <c r="VVM6" s="47"/>
      <c r="VVN6" s="47"/>
      <c r="VVO6" s="47"/>
      <c r="VVP6" s="47"/>
      <c r="VVQ6" s="47"/>
      <c r="VVR6" s="47"/>
      <c r="VVS6" s="47"/>
      <c r="VVT6" s="47"/>
      <c r="VVU6" s="47"/>
      <c r="VVV6" s="47"/>
      <c r="VVW6" s="47"/>
      <c r="VVX6" s="47"/>
      <c r="VVY6" s="47"/>
      <c r="VVZ6" s="47"/>
      <c r="VWA6" s="47"/>
      <c r="VWB6" s="47"/>
      <c r="VWC6" s="47"/>
      <c r="VWD6" s="47"/>
      <c r="VWE6" s="47"/>
      <c r="VWF6" s="47"/>
      <c r="VWG6" s="47"/>
      <c r="VWH6" s="47"/>
      <c r="VWI6" s="47"/>
      <c r="VWJ6" s="47"/>
      <c r="VWK6" s="47"/>
      <c r="VWL6" s="47"/>
      <c r="VWM6" s="47"/>
      <c r="VWN6" s="47"/>
      <c r="VWO6" s="47"/>
      <c r="VWP6" s="47"/>
      <c r="VWQ6" s="47"/>
      <c r="VWR6" s="47"/>
      <c r="VWS6" s="47"/>
      <c r="VWT6" s="47"/>
      <c r="VWU6" s="47"/>
      <c r="VWV6" s="47"/>
      <c r="VWW6" s="47"/>
      <c r="VWX6" s="47"/>
      <c r="VWY6" s="47"/>
      <c r="VWZ6" s="47"/>
      <c r="VXA6" s="47"/>
      <c r="VXB6" s="47"/>
      <c r="VXC6" s="47"/>
      <c r="VXD6" s="47"/>
      <c r="VXE6" s="47"/>
      <c r="VXF6" s="47"/>
      <c r="VXG6" s="47"/>
      <c r="VXH6" s="47"/>
      <c r="VXI6" s="47"/>
      <c r="VXJ6" s="47"/>
      <c r="VXK6" s="47"/>
      <c r="VXL6" s="47"/>
      <c r="VXM6" s="47"/>
      <c r="VXN6" s="47"/>
      <c r="VXO6" s="47"/>
      <c r="VXP6" s="47"/>
      <c r="VXQ6" s="47"/>
      <c r="VXR6" s="47"/>
      <c r="VXS6" s="47"/>
      <c r="VXT6" s="47"/>
      <c r="VXU6" s="47"/>
      <c r="VXV6" s="47"/>
      <c r="VXW6" s="47"/>
      <c r="VXX6" s="47"/>
      <c r="VXY6" s="47"/>
      <c r="VXZ6" s="47"/>
      <c r="VYA6" s="47"/>
      <c r="VYB6" s="47"/>
      <c r="VYC6" s="47"/>
      <c r="VYD6" s="47"/>
      <c r="VYE6" s="47"/>
      <c r="VYF6" s="47"/>
      <c r="VYG6" s="47"/>
      <c r="VYH6" s="47"/>
      <c r="VYI6" s="47"/>
      <c r="VYJ6" s="47"/>
      <c r="VYK6" s="47"/>
      <c r="VYL6" s="47"/>
      <c r="VYM6" s="47"/>
      <c r="VYN6" s="47"/>
      <c r="VYO6" s="47"/>
      <c r="VYP6" s="47"/>
      <c r="VYQ6" s="47"/>
      <c r="VYR6" s="47"/>
      <c r="VYS6" s="47"/>
      <c r="VYT6" s="47"/>
      <c r="VYU6" s="47"/>
      <c r="VYV6" s="47"/>
      <c r="VYW6" s="47"/>
      <c r="VYX6" s="47"/>
      <c r="VYY6" s="47"/>
      <c r="VYZ6" s="47"/>
      <c r="VZA6" s="47"/>
      <c r="VZB6" s="47"/>
      <c r="VZC6" s="47"/>
      <c r="VZD6" s="47"/>
      <c r="VZE6" s="47"/>
      <c r="VZF6" s="47"/>
      <c r="VZG6" s="47"/>
      <c r="VZH6" s="47"/>
      <c r="VZI6" s="47"/>
      <c r="VZJ6" s="47"/>
      <c r="VZK6" s="47"/>
      <c r="VZL6" s="47"/>
      <c r="VZM6" s="47"/>
      <c r="VZN6" s="47"/>
      <c r="VZO6" s="47"/>
      <c r="VZP6" s="47"/>
      <c r="VZQ6" s="47"/>
      <c r="VZR6" s="47"/>
      <c r="VZS6" s="47"/>
      <c r="VZT6" s="47"/>
      <c r="VZU6" s="47"/>
      <c r="VZV6" s="47"/>
      <c r="VZW6" s="47"/>
      <c r="VZX6" s="47"/>
      <c r="VZY6" s="47"/>
      <c r="VZZ6" s="47"/>
      <c r="WAA6" s="47"/>
      <c r="WAB6" s="47"/>
      <c r="WAC6" s="47"/>
      <c r="WAD6" s="47"/>
      <c r="WAE6" s="47"/>
      <c r="WAF6" s="47"/>
      <c r="WAG6" s="47"/>
      <c r="WAH6" s="47"/>
      <c r="WAI6" s="47"/>
      <c r="WAJ6" s="47"/>
      <c r="WAK6" s="47"/>
      <c r="WAL6" s="47"/>
      <c r="WAM6" s="47"/>
      <c r="WAN6" s="47"/>
      <c r="WAO6" s="47"/>
      <c r="WAP6" s="47"/>
      <c r="WAQ6" s="47"/>
      <c r="WAR6" s="47"/>
      <c r="WAS6" s="47"/>
      <c r="WAT6" s="47"/>
      <c r="WAU6" s="47"/>
      <c r="WAV6" s="47"/>
      <c r="WAW6" s="47"/>
      <c r="WAX6" s="47"/>
      <c r="WAY6" s="47"/>
      <c r="WAZ6" s="47"/>
      <c r="WBA6" s="47"/>
      <c r="WBB6" s="47"/>
      <c r="WBC6" s="47"/>
      <c r="WBD6" s="47"/>
      <c r="WBE6" s="47"/>
      <c r="WBF6" s="47"/>
      <c r="WBG6" s="47"/>
      <c r="WBH6" s="47"/>
      <c r="WBI6" s="47"/>
      <c r="WBJ6" s="47"/>
      <c r="WBK6" s="47"/>
      <c r="WBL6" s="47"/>
      <c r="WBM6" s="47"/>
      <c r="WBN6" s="47"/>
      <c r="WBO6" s="47"/>
      <c r="WBP6" s="47"/>
      <c r="WBQ6" s="47"/>
      <c r="WBR6" s="47"/>
      <c r="WBS6" s="47"/>
      <c r="WBT6" s="47"/>
      <c r="WBU6" s="47"/>
      <c r="WBV6" s="47"/>
      <c r="WBW6" s="47"/>
      <c r="WBX6" s="47"/>
      <c r="WBY6" s="47"/>
      <c r="WBZ6" s="47"/>
      <c r="WCA6" s="47"/>
      <c r="WCB6" s="47"/>
      <c r="WCC6" s="47"/>
      <c r="WCD6" s="47"/>
      <c r="WCE6" s="47"/>
      <c r="WCF6" s="47"/>
      <c r="WCG6" s="47"/>
      <c r="WCH6" s="47"/>
      <c r="WCI6" s="47"/>
      <c r="WCJ6" s="47"/>
      <c r="WCK6" s="47"/>
      <c r="WCL6" s="47"/>
      <c r="WCM6" s="47"/>
      <c r="WCN6" s="47"/>
      <c r="WCO6" s="47"/>
      <c r="WCP6" s="47"/>
      <c r="WCQ6" s="47"/>
      <c r="WCR6" s="47"/>
      <c r="WCS6" s="47"/>
      <c r="WCT6" s="47"/>
      <c r="WCU6" s="47"/>
      <c r="WCV6" s="47"/>
      <c r="WCW6" s="47"/>
      <c r="WCX6" s="47"/>
      <c r="WCY6" s="47"/>
      <c r="WCZ6" s="47"/>
      <c r="WDA6" s="47"/>
      <c r="WDB6" s="47"/>
      <c r="WDC6" s="47"/>
      <c r="WDD6" s="47"/>
      <c r="WDE6" s="47"/>
      <c r="WDF6" s="47"/>
      <c r="WDG6" s="47"/>
      <c r="WDH6" s="47"/>
      <c r="WDI6" s="47"/>
      <c r="WDJ6" s="47"/>
      <c r="WDK6" s="47"/>
      <c r="WDL6" s="47"/>
      <c r="WDM6" s="47"/>
      <c r="WDN6" s="47"/>
      <c r="WDO6" s="47"/>
      <c r="WDP6" s="47"/>
      <c r="WDQ6" s="47"/>
      <c r="WDR6" s="47"/>
      <c r="WDS6" s="47"/>
      <c r="WDT6" s="47"/>
      <c r="WDU6" s="47"/>
      <c r="WDV6" s="47"/>
      <c r="WDW6" s="47"/>
      <c r="WDX6" s="47"/>
      <c r="WDY6" s="47"/>
      <c r="WDZ6" s="47"/>
      <c r="WEA6" s="47"/>
      <c r="WEB6" s="47"/>
      <c r="WEC6" s="47"/>
      <c r="WED6" s="47"/>
      <c r="WEE6" s="47"/>
      <c r="WEF6" s="47"/>
      <c r="WEG6" s="47"/>
      <c r="WEH6" s="47"/>
      <c r="WEI6" s="47"/>
      <c r="WEJ6" s="47"/>
      <c r="WEK6" s="47"/>
      <c r="WEL6" s="47"/>
      <c r="WEM6" s="47"/>
      <c r="WEN6" s="47"/>
      <c r="WEO6" s="47"/>
      <c r="WEP6" s="47"/>
      <c r="WEQ6" s="47"/>
      <c r="WER6" s="47"/>
      <c r="WES6" s="47"/>
      <c r="WET6" s="47"/>
      <c r="WEU6" s="47"/>
      <c r="WEV6" s="47"/>
      <c r="WEW6" s="47"/>
      <c r="WEX6" s="47"/>
      <c r="WEY6" s="47"/>
      <c r="WEZ6" s="47"/>
      <c r="WFA6" s="47"/>
      <c r="WFB6" s="47"/>
      <c r="WFC6" s="47"/>
      <c r="WFD6" s="47"/>
      <c r="WFE6" s="47"/>
      <c r="WFF6" s="47"/>
      <c r="WFG6" s="47"/>
      <c r="WFH6" s="47"/>
      <c r="WFI6" s="47"/>
      <c r="WFJ6" s="47"/>
      <c r="WFK6" s="47"/>
      <c r="WFL6" s="47"/>
      <c r="WFM6" s="47"/>
      <c r="WFN6" s="47"/>
      <c r="WFO6" s="47"/>
      <c r="WFP6" s="47"/>
      <c r="WFQ6" s="47"/>
      <c r="WFR6" s="47"/>
      <c r="WFS6" s="47"/>
      <c r="WFT6" s="47"/>
      <c r="WFU6" s="47"/>
      <c r="WFV6" s="47"/>
      <c r="WFW6" s="47"/>
      <c r="WFX6" s="47"/>
      <c r="WFY6" s="47"/>
      <c r="WFZ6" s="47"/>
      <c r="WGA6" s="47"/>
      <c r="WGB6" s="47"/>
      <c r="WGC6" s="47"/>
      <c r="WGD6" s="47"/>
      <c r="WGE6" s="47"/>
      <c r="WGF6" s="47"/>
      <c r="WGG6" s="47"/>
      <c r="WGH6" s="47"/>
      <c r="WGI6" s="47"/>
      <c r="WGJ6" s="47"/>
      <c r="WGK6" s="47"/>
      <c r="WGL6" s="47"/>
      <c r="WGM6" s="47"/>
      <c r="WGN6" s="47"/>
      <c r="WGO6" s="47"/>
      <c r="WGP6" s="47"/>
      <c r="WGQ6" s="47"/>
      <c r="WGR6" s="47"/>
      <c r="WGS6" s="47"/>
      <c r="WGT6" s="47"/>
      <c r="WGU6" s="47"/>
      <c r="WGV6" s="47"/>
      <c r="WGW6" s="47"/>
      <c r="WGX6" s="47"/>
      <c r="WGY6" s="47"/>
      <c r="WGZ6" s="47"/>
      <c r="WHA6" s="47"/>
      <c r="WHB6" s="47"/>
      <c r="WHC6" s="47"/>
      <c r="WHD6" s="47"/>
      <c r="WHE6" s="47"/>
      <c r="WHF6" s="47"/>
      <c r="WHG6" s="47"/>
      <c r="WHH6" s="47"/>
      <c r="WHI6" s="47"/>
      <c r="WHJ6" s="47"/>
      <c r="WHK6" s="47"/>
      <c r="WHL6" s="47"/>
      <c r="WHM6" s="47"/>
      <c r="WHN6" s="47"/>
      <c r="WHO6" s="47"/>
      <c r="WHP6" s="47"/>
      <c r="WHQ6" s="47"/>
      <c r="WHR6" s="47"/>
      <c r="WHS6" s="47"/>
      <c r="WHT6" s="47"/>
      <c r="WHU6" s="47"/>
      <c r="WHV6" s="47"/>
      <c r="WHW6" s="47"/>
      <c r="WHX6" s="47"/>
      <c r="WHY6" s="47"/>
      <c r="WHZ6" s="47"/>
      <c r="WIA6" s="47"/>
      <c r="WIB6" s="47"/>
      <c r="WIC6" s="47"/>
      <c r="WID6" s="47"/>
      <c r="WIE6" s="47"/>
      <c r="WIF6" s="47"/>
      <c r="WIG6" s="47"/>
      <c r="WIH6" s="47"/>
      <c r="WII6" s="47"/>
      <c r="WIJ6" s="47"/>
      <c r="WIK6" s="47"/>
      <c r="WIL6" s="47"/>
      <c r="WIM6" s="47"/>
      <c r="WIN6" s="47"/>
      <c r="WIO6" s="47"/>
      <c r="WIP6" s="47"/>
      <c r="WIQ6" s="47"/>
      <c r="WIR6" s="47"/>
      <c r="WIS6" s="47"/>
      <c r="WIT6" s="47"/>
      <c r="WIU6" s="47"/>
      <c r="WIV6" s="47"/>
      <c r="WIW6" s="47"/>
      <c r="WIX6" s="47"/>
      <c r="WIY6" s="47"/>
      <c r="WIZ6" s="47"/>
      <c r="WJA6" s="47"/>
      <c r="WJB6" s="47"/>
      <c r="WJC6" s="47"/>
      <c r="WJD6" s="47"/>
      <c r="WJE6" s="47"/>
      <c r="WJF6" s="47"/>
      <c r="WJG6" s="47"/>
      <c r="WJH6" s="47"/>
      <c r="WJI6" s="47"/>
      <c r="WJJ6" s="47"/>
      <c r="WJK6" s="47"/>
      <c r="WJL6" s="47"/>
      <c r="WJM6" s="47"/>
      <c r="WJN6" s="47"/>
      <c r="WJO6" s="47"/>
      <c r="WJP6" s="47"/>
      <c r="WJQ6" s="47"/>
      <c r="WJR6" s="47"/>
      <c r="WJS6" s="47"/>
      <c r="WJT6" s="47"/>
      <c r="WJU6" s="47"/>
      <c r="WJV6" s="47"/>
      <c r="WJW6" s="47"/>
      <c r="WJX6" s="47"/>
      <c r="WJY6" s="47"/>
      <c r="WJZ6" s="47"/>
      <c r="WKA6" s="47"/>
      <c r="WKB6" s="47"/>
      <c r="WKC6" s="47"/>
      <c r="WKD6" s="47"/>
      <c r="WKE6" s="47"/>
      <c r="WKF6" s="47"/>
      <c r="WKG6" s="47"/>
      <c r="WKH6" s="47"/>
      <c r="WKI6" s="47"/>
      <c r="WKJ6" s="47"/>
      <c r="WKK6" s="47"/>
      <c r="WKL6" s="47"/>
      <c r="WKM6" s="47"/>
      <c r="WKN6" s="47"/>
      <c r="WKO6" s="47"/>
      <c r="WKP6" s="47"/>
      <c r="WKQ6" s="47"/>
      <c r="WKR6" s="47"/>
      <c r="WKS6" s="47"/>
      <c r="WKT6" s="47"/>
      <c r="WKU6" s="47"/>
      <c r="WKV6" s="47"/>
      <c r="WKW6" s="47"/>
      <c r="WKX6" s="47"/>
      <c r="WKY6" s="47"/>
      <c r="WKZ6" s="47"/>
      <c r="WLA6" s="47"/>
      <c r="WLB6" s="47"/>
      <c r="WLC6" s="47"/>
      <c r="WLD6" s="47"/>
      <c r="WLE6" s="47"/>
      <c r="WLF6" s="47"/>
      <c r="WLG6" s="47"/>
      <c r="WLH6" s="47"/>
      <c r="WLI6" s="47"/>
      <c r="WLJ6" s="47"/>
      <c r="WLK6" s="47"/>
      <c r="WLL6" s="47"/>
      <c r="WLM6" s="47"/>
      <c r="WLN6" s="47"/>
      <c r="WLO6" s="47"/>
      <c r="WLP6" s="47"/>
      <c r="WLQ6" s="47"/>
      <c r="WLR6" s="47"/>
      <c r="WLS6" s="47"/>
      <c r="WLT6" s="47"/>
      <c r="WLU6" s="47"/>
      <c r="WLV6" s="47"/>
      <c r="WLW6" s="47"/>
      <c r="WLX6" s="47"/>
      <c r="WLY6" s="47"/>
      <c r="WLZ6" s="47"/>
      <c r="WMA6" s="47"/>
      <c r="WMB6" s="47"/>
      <c r="WMC6" s="47"/>
      <c r="WMD6" s="47"/>
      <c r="WME6" s="47"/>
      <c r="WMF6" s="47"/>
      <c r="WMG6" s="47"/>
      <c r="WMH6" s="47"/>
      <c r="WMI6" s="47"/>
      <c r="WMJ6" s="47"/>
      <c r="WMK6" s="47"/>
      <c r="WML6" s="47"/>
      <c r="WMM6" s="47"/>
      <c r="WMN6" s="47"/>
      <c r="WMO6" s="47"/>
      <c r="WMP6" s="47"/>
      <c r="WMQ6" s="47"/>
      <c r="WMR6" s="47"/>
      <c r="WMS6" s="47"/>
      <c r="WMT6" s="47"/>
      <c r="WMU6" s="47"/>
      <c r="WMV6" s="47"/>
      <c r="WMW6" s="47"/>
      <c r="WMX6" s="47"/>
      <c r="WMY6" s="47"/>
      <c r="WMZ6" s="47"/>
      <c r="WNA6" s="47"/>
      <c r="WNB6" s="47"/>
      <c r="WNC6" s="47"/>
      <c r="WND6" s="47"/>
      <c r="WNE6" s="47"/>
      <c r="WNF6" s="47"/>
      <c r="WNG6" s="47"/>
      <c r="WNH6" s="47"/>
      <c r="WNI6" s="47"/>
      <c r="WNJ6" s="47"/>
      <c r="WNK6" s="47"/>
      <c r="WNL6" s="47"/>
      <c r="WNM6" s="47"/>
      <c r="WNN6" s="47"/>
      <c r="WNO6" s="47"/>
      <c r="WNP6" s="47"/>
      <c r="WNQ6" s="47"/>
      <c r="WNR6" s="47"/>
      <c r="WNS6" s="47"/>
      <c r="WNT6" s="47"/>
      <c r="WNU6" s="47"/>
      <c r="WNV6" s="47"/>
      <c r="WNW6" s="47"/>
      <c r="WNX6" s="47"/>
      <c r="WNY6" s="47"/>
      <c r="WNZ6" s="47"/>
      <c r="WOA6" s="47"/>
      <c r="WOB6" s="47"/>
      <c r="WOC6" s="47"/>
      <c r="WOD6" s="47"/>
      <c r="WOE6" s="47"/>
      <c r="WOF6" s="47"/>
      <c r="WOG6" s="47"/>
      <c r="WOH6" s="47"/>
      <c r="WOI6" s="47"/>
      <c r="WOJ6" s="47"/>
      <c r="WOK6" s="47"/>
      <c r="WOL6" s="47"/>
      <c r="WOM6" s="47"/>
      <c r="WON6" s="47"/>
      <c r="WOO6" s="47"/>
      <c r="WOP6" s="47"/>
      <c r="WOQ6" s="47"/>
      <c r="WOR6" s="47"/>
      <c r="WOS6" s="47"/>
      <c r="WOT6" s="47"/>
      <c r="WOU6" s="47"/>
      <c r="WOV6" s="47"/>
      <c r="WOW6" s="47"/>
      <c r="WOX6" s="47"/>
      <c r="WOY6" s="47"/>
      <c r="WOZ6" s="47"/>
      <c r="WPA6" s="47"/>
      <c r="WPB6" s="47"/>
      <c r="WPC6" s="47"/>
      <c r="WPD6" s="47"/>
      <c r="WPE6" s="47"/>
      <c r="WPF6" s="47"/>
      <c r="WPG6" s="47"/>
      <c r="WPH6" s="47"/>
      <c r="WPI6" s="47"/>
      <c r="WPJ6" s="47"/>
      <c r="WPK6" s="47"/>
      <c r="WPL6" s="47"/>
      <c r="WPM6" s="47"/>
      <c r="WPN6" s="47"/>
      <c r="WPO6" s="47"/>
      <c r="WPP6" s="47"/>
      <c r="WPQ6" s="47"/>
      <c r="WPR6" s="47"/>
      <c r="WPS6" s="47"/>
      <c r="WPT6" s="47"/>
      <c r="WPU6" s="47"/>
      <c r="WPV6" s="47"/>
      <c r="WPW6" s="47"/>
      <c r="WPX6" s="47"/>
      <c r="WPY6" s="47"/>
      <c r="WPZ6" s="47"/>
      <c r="WQA6" s="47"/>
      <c r="WQB6" s="47"/>
      <c r="WQC6" s="47"/>
      <c r="WQD6" s="47"/>
      <c r="WQE6" s="47"/>
      <c r="WQF6" s="47"/>
      <c r="WQG6" s="47"/>
      <c r="WQH6" s="47"/>
      <c r="WQI6" s="47"/>
      <c r="WQJ6" s="47"/>
      <c r="WQK6" s="47"/>
      <c r="WQL6" s="47"/>
      <c r="WQM6" s="47"/>
      <c r="WQN6" s="47"/>
      <c r="WQO6" s="47"/>
      <c r="WQP6" s="47"/>
      <c r="WQQ6" s="47"/>
      <c r="WQR6" s="47"/>
      <c r="WQS6" s="47"/>
      <c r="WQT6" s="47"/>
      <c r="WQU6" s="47"/>
      <c r="WQV6" s="47"/>
      <c r="WQW6" s="47"/>
      <c r="WQX6" s="47"/>
      <c r="WQY6" s="47"/>
      <c r="WQZ6" s="47"/>
      <c r="WRA6" s="47"/>
      <c r="WRB6" s="47"/>
      <c r="WRC6" s="47"/>
      <c r="WRD6" s="47"/>
      <c r="WRE6" s="47"/>
      <c r="WRF6" s="47"/>
      <c r="WRG6" s="47"/>
      <c r="WRH6" s="47"/>
      <c r="WRI6" s="47"/>
      <c r="WRJ6" s="47"/>
      <c r="WRK6" s="47"/>
      <c r="WRL6" s="47"/>
      <c r="WRM6" s="47"/>
      <c r="WRN6" s="47"/>
      <c r="WRO6" s="47"/>
      <c r="WRP6" s="47"/>
      <c r="WRQ6" s="47"/>
      <c r="WRR6" s="47"/>
      <c r="WRS6" s="47"/>
      <c r="WRT6" s="47"/>
      <c r="WRU6" s="47"/>
      <c r="WRV6" s="47"/>
      <c r="WRW6" s="47"/>
      <c r="WRX6" s="47"/>
      <c r="WRY6" s="47"/>
      <c r="WRZ6" s="47"/>
      <c r="WSA6" s="47"/>
      <c r="WSB6" s="47"/>
      <c r="WSC6" s="47"/>
      <c r="WSD6" s="47"/>
      <c r="WSE6" s="47"/>
      <c r="WSF6" s="47"/>
      <c r="WSG6" s="47"/>
      <c r="WSH6" s="47"/>
      <c r="WSI6" s="47"/>
      <c r="WSJ6" s="47"/>
      <c r="WSK6" s="47"/>
      <c r="WSL6" s="47"/>
      <c r="WSM6" s="47"/>
      <c r="WSN6" s="47"/>
      <c r="WSO6" s="47"/>
      <c r="WSP6" s="47"/>
      <c r="WSQ6" s="47"/>
      <c r="WSR6" s="47"/>
      <c r="WSS6" s="47"/>
      <c r="WST6" s="47"/>
      <c r="WSU6" s="47"/>
      <c r="WSV6" s="47"/>
      <c r="WSW6" s="47"/>
      <c r="WSX6" s="47"/>
      <c r="WSY6" s="47"/>
      <c r="WSZ6" s="47"/>
      <c r="WTA6" s="47"/>
      <c r="WTB6" s="47"/>
      <c r="WTC6" s="47"/>
      <c r="WTD6" s="47"/>
      <c r="WTE6" s="47"/>
      <c r="WTF6" s="47"/>
      <c r="WTG6" s="47"/>
      <c r="WTH6" s="47"/>
      <c r="WTI6" s="47"/>
      <c r="WTJ6" s="47"/>
      <c r="WTK6" s="47"/>
      <c r="WTL6" s="47"/>
      <c r="WTM6" s="47"/>
      <c r="WTN6" s="47"/>
      <c r="WTO6" s="47"/>
      <c r="WTP6" s="47"/>
      <c r="WTQ6" s="47"/>
      <c r="WTR6" s="47"/>
      <c r="WTS6" s="47"/>
      <c r="WTT6" s="47"/>
      <c r="WTU6" s="47"/>
      <c r="WTV6" s="47"/>
      <c r="WTW6" s="47"/>
      <c r="WTX6" s="47"/>
      <c r="WTY6" s="47"/>
      <c r="WTZ6" s="47"/>
      <c r="WUA6" s="47"/>
      <c r="WUB6" s="47"/>
      <c r="WUC6" s="47"/>
      <c r="WUD6" s="47"/>
      <c r="WUE6" s="47"/>
      <c r="WUF6" s="47"/>
      <c r="WUG6" s="47"/>
      <c r="WUH6" s="47"/>
      <c r="WUI6" s="47"/>
      <c r="WUJ6" s="47"/>
      <c r="WUK6" s="47"/>
      <c r="WUL6" s="47"/>
      <c r="WUM6" s="47"/>
      <c r="WUN6" s="47"/>
      <c r="WUO6" s="47"/>
      <c r="WUP6" s="47"/>
      <c r="WUQ6" s="47"/>
      <c r="WUR6" s="47"/>
      <c r="WUS6" s="47"/>
      <c r="WUT6" s="47"/>
      <c r="WUU6" s="47"/>
      <c r="WUV6" s="47"/>
      <c r="WUW6" s="47"/>
      <c r="WUX6" s="47"/>
      <c r="WUY6" s="47"/>
      <c r="WUZ6" s="47"/>
      <c r="WVA6" s="47"/>
      <c r="WVB6" s="47"/>
      <c r="WVC6" s="47"/>
      <c r="WVD6" s="47"/>
      <c r="WVE6" s="47"/>
      <c r="WVF6" s="47"/>
      <c r="WVG6" s="47"/>
      <c r="WVH6" s="47"/>
      <c r="WVI6" s="47"/>
      <c r="WVJ6" s="47"/>
      <c r="WVK6" s="47"/>
      <c r="WVL6" s="47"/>
      <c r="WVM6" s="47"/>
      <c r="WVN6" s="47"/>
      <c r="WVO6" s="47"/>
      <c r="WVP6" s="47"/>
      <c r="WVQ6" s="47"/>
      <c r="WVR6" s="47"/>
      <c r="WVS6" s="47"/>
      <c r="WVT6" s="47"/>
      <c r="WVU6" s="47"/>
      <c r="WVV6" s="47"/>
      <c r="WVW6" s="47"/>
      <c r="WVX6" s="47"/>
      <c r="WVY6" s="47"/>
      <c r="WVZ6" s="47"/>
      <c r="WWA6" s="47"/>
      <c r="WWB6" s="47"/>
      <c r="WWC6" s="47"/>
      <c r="WWD6" s="47"/>
      <c r="WWE6" s="47"/>
      <c r="WWF6" s="47"/>
      <c r="WWG6" s="47"/>
      <c r="WWH6" s="47"/>
      <c r="WWI6" s="47"/>
      <c r="WWJ6" s="47"/>
      <c r="WWK6" s="47"/>
      <c r="WWL6" s="47"/>
    </row>
    <row r="7" spans="1:16158" ht="10.25" customHeight="1" x14ac:dyDescent="0.35">
      <c r="A7" s="49"/>
      <c r="D7" s="55"/>
      <c r="E7" s="55"/>
      <c r="F7" s="55"/>
      <c r="G7" s="55"/>
      <c r="H7" s="55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</row>
    <row r="8" spans="1:16158" ht="10.25" customHeight="1" x14ac:dyDescent="0.35"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</row>
    <row r="9" spans="1:16158" s="51" customFormat="1" ht="20.399999999999999" customHeight="1" x14ac:dyDescent="0.35">
      <c r="D9" s="51">
        <v>-1</v>
      </c>
      <c r="E9" s="51">
        <v>-2</v>
      </c>
      <c r="F9" s="51">
        <v>-3</v>
      </c>
      <c r="G9" s="51">
        <v>-4</v>
      </c>
      <c r="H9" s="51">
        <v>-5</v>
      </c>
      <c r="I9" s="51">
        <v>-6</v>
      </c>
      <c r="J9" s="51">
        <v>-7</v>
      </c>
      <c r="K9" s="51">
        <v>-8</v>
      </c>
      <c r="L9" s="51">
        <v>-9</v>
      </c>
      <c r="M9" s="51">
        <v>-10</v>
      </c>
      <c r="N9" s="51">
        <v>-11</v>
      </c>
      <c r="O9" s="51">
        <v>-12</v>
      </c>
      <c r="P9" s="51">
        <v>-13</v>
      </c>
      <c r="R9" s="51">
        <v>8760</v>
      </c>
    </row>
    <row r="10" spans="1:16158" s="51" customFormat="1" x14ac:dyDescent="0.35">
      <c r="D10" s="51" t="s">
        <v>235</v>
      </c>
      <c r="E10" s="51" t="s">
        <v>80</v>
      </c>
      <c r="F10" s="51" t="s">
        <v>84</v>
      </c>
      <c r="G10" s="51" t="s">
        <v>84</v>
      </c>
      <c r="I10" s="51" t="s">
        <v>84</v>
      </c>
      <c r="J10" s="51" t="s">
        <v>84</v>
      </c>
      <c r="K10" s="234" t="s">
        <v>235</v>
      </c>
      <c r="L10" s="51" t="s">
        <v>80</v>
      </c>
      <c r="M10" s="51" t="s">
        <v>82</v>
      </c>
      <c r="N10" s="51" t="s">
        <v>235</v>
      </c>
      <c r="O10" s="51" t="s">
        <v>80</v>
      </c>
      <c r="P10" s="51" t="s">
        <v>236</v>
      </c>
      <c r="R10" s="51" t="s">
        <v>79</v>
      </c>
      <c r="S10" s="52"/>
    </row>
    <row r="11" spans="1:16158" s="51" customFormat="1" x14ac:dyDescent="0.35">
      <c r="D11" s="51" t="s">
        <v>89</v>
      </c>
      <c r="E11" s="51" t="s">
        <v>89</v>
      </c>
      <c r="F11" s="51" t="s">
        <v>85</v>
      </c>
      <c r="G11" s="51" t="s">
        <v>85</v>
      </c>
      <c r="H11" s="51" t="s">
        <v>86</v>
      </c>
      <c r="I11" s="51" t="s">
        <v>81</v>
      </c>
      <c r="J11" s="51" t="s">
        <v>81</v>
      </c>
      <c r="K11" s="234" t="s">
        <v>81</v>
      </c>
      <c r="L11" s="51" t="s">
        <v>81</v>
      </c>
      <c r="M11" s="51" t="s">
        <v>81</v>
      </c>
      <c r="N11" s="51" t="s">
        <v>87</v>
      </c>
      <c r="O11" s="51" t="s">
        <v>237</v>
      </c>
      <c r="P11" s="51" t="s">
        <v>238</v>
      </c>
    </row>
    <row r="12" spans="1:16158" s="51" customFormat="1" x14ac:dyDescent="0.35">
      <c r="D12" s="51" t="s">
        <v>95</v>
      </c>
      <c r="E12" s="51" t="s">
        <v>95</v>
      </c>
      <c r="F12" s="51" t="s">
        <v>239</v>
      </c>
      <c r="G12" s="51" t="s">
        <v>237</v>
      </c>
      <c r="H12" s="51" t="s">
        <v>90</v>
      </c>
      <c r="I12" s="51" t="s">
        <v>239</v>
      </c>
      <c r="J12" s="51" t="s">
        <v>237</v>
      </c>
      <c r="K12" s="234" t="s">
        <v>239</v>
      </c>
      <c r="L12" s="51" t="s">
        <v>237</v>
      </c>
      <c r="M12" s="51" t="s">
        <v>240</v>
      </c>
      <c r="N12" s="51" t="s">
        <v>45</v>
      </c>
      <c r="O12" s="51" t="s">
        <v>46</v>
      </c>
      <c r="P12" s="51" t="s">
        <v>87</v>
      </c>
    </row>
    <row r="13" spans="1:16158" s="51" customFormat="1" x14ac:dyDescent="0.35">
      <c r="D13" s="51" t="s">
        <v>85</v>
      </c>
      <c r="E13" s="51" t="s">
        <v>85</v>
      </c>
      <c r="F13" s="51" t="s">
        <v>46</v>
      </c>
      <c r="G13" s="51" t="s">
        <v>46</v>
      </c>
      <c r="H13" s="51" t="s">
        <v>95</v>
      </c>
      <c r="I13" s="51" t="s">
        <v>46</v>
      </c>
      <c r="J13" s="51" t="s">
        <v>46</v>
      </c>
      <c r="K13" s="234" t="s">
        <v>46</v>
      </c>
      <c r="L13" s="51" t="s">
        <v>46</v>
      </c>
      <c r="M13" s="51" t="s">
        <v>92</v>
      </c>
      <c r="N13" s="51" t="s">
        <v>92</v>
      </c>
      <c r="O13" s="51" t="s">
        <v>92</v>
      </c>
      <c r="P13" s="51" t="s">
        <v>92</v>
      </c>
    </row>
    <row r="14" spans="1:16158" s="51" customFormat="1" ht="16" thickBot="1" x14ac:dyDescent="0.4">
      <c r="A14" s="235" t="s">
        <v>93</v>
      </c>
      <c r="B14" s="236"/>
      <c r="C14" s="236"/>
      <c r="D14" s="237" t="s">
        <v>94</v>
      </c>
      <c r="E14" s="237" t="s">
        <v>94</v>
      </c>
      <c r="F14" s="54" t="s">
        <v>91</v>
      </c>
      <c r="G14" s="54" t="s">
        <v>91</v>
      </c>
      <c r="H14" s="53"/>
      <c r="I14" s="238" t="s">
        <v>91</v>
      </c>
      <c r="J14" s="238" t="s">
        <v>91</v>
      </c>
      <c r="K14" s="239" t="s">
        <v>88</v>
      </c>
      <c r="L14" s="237" t="s">
        <v>88</v>
      </c>
      <c r="M14" s="54" t="s">
        <v>94</v>
      </c>
      <c r="N14" s="54" t="s">
        <v>94</v>
      </c>
      <c r="O14" s="54" t="s">
        <v>94</v>
      </c>
      <c r="P14" s="54" t="s">
        <v>94</v>
      </c>
    </row>
    <row r="16" spans="1:16158" x14ac:dyDescent="0.35">
      <c r="A16" s="56" t="s">
        <v>96</v>
      </c>
      <c r="H16" s="240"/>
    </row>
    <row r="17" spans="1:16158" x14ac:dyDescent="0.35">
      <c r="A17" s="49" t="s">
        <v>97</v>
      </c>
      <c r="H17" s="240"/>
      <c r="J17" s="241"/>
    </row>
    <row r="18" spans="1:16158" x14ac:dyDescent="0.35">
      <c r="A18" s="49"/>
      <c r="B18" s="242" t="s">
        <v>98</v>
      </c>
      <c r="C18" s="243"/>
      <c r="D18" s="244">
        <v>0.51611618826295191</v>
      </c>
      <c r="E18" s="245">
        <v>0.43783616065495112</v>
      </c>
      <c r="F18" s="47">
        <v>21289556.841000002</v>
      </c>
      <c r="G18" s="47">
        <v>21289556.841000002</v>
      </c>
      <c r="H18" s="246">
        <v>0.93611967399999996</v>
      </c>
      <c r="I18" s="47">
        <v>22742345.270910311</v>
      </c>
      <c r="J18" s="47">
        <v>22742345.270910311</v>
      </c>
      <c r="K18" s="233">
        <v>5030.1815656787148</v>
      </c>
      <c r="L18" s="233">
        <v>5929.5196908019661</v>
      </c>
      <c r="M18" s="58">
        <v>0.5370435869818877</v>
      </c>
      <c r="N18" s="58">
        <v>0.6355983524127895</v>
      </c>
      <c r="O18" s="58">
        <v>0.62519529691748577</v>
      </c>
      <c r="P18" s="58">
        <v>0.61095966105506405</v>
      </c>
      <c r="Q18" s="233"/>
      <c r="R18" s="65"/>
      <c r="S18" s="65"/>
      <c r="T18" s="65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  <c r="IX18" s="47"/>
      <c r="IY18" s="47"/>
      <c r="IZ18" s="47"/>
      <c r="JA18" s="47"/>
      <c r="JB18" s="47"/>
      <c r="JC18" s="47"/>
      <c r="JD18" s="47"/>
      <c r="JE18" s="47"/>
      <c r="JF18" s="47"/>
      <c r="JG18" s="47"/>
      <c r="JH18" s="47"/>
      <c r="JI18" s="47"/>
      <c r="JJ18" s="47"/>
      <c r="JK18" s="47"/>
      <c r="JL18" s="47"/>
      <c r="JM18" s="47"/>
      <c r="JN18" s="47"/>
      <c r="JO18" s="47"/>
      <c r="JP18" s="47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7"/>
      <c r="KB18" s="47"/>
      <c r="KC18" s="47"/>
      <c r="KD18" s="47"/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47"/>
      <c r="KR18" s="47"/>
      <c r="KS18" s="47"/>
      <c r="KT18" s="47"/>
      <c r="KU18" s="47"/>
      <c r="KV18" s="47"/>
      <c r="KW18" s="47"/>
      <c r="KX18" s="47"/>
      <c r="KY18" s="47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7"/>
      <c r="LK18" s="47"/>
      <c r="LL18" s="47"/>
      <c r="LM18" s="47"/>
      <c r="LN18" s="47"/>
      <c r="LO18" s="47"/>
      <c r="LP18" s="47"/>
      <c r="LQ18" s="47"/>
      <c r="LR18" s="47"/>
      <c r="LS18" s="47"/>
      <c r="LT18" s="47"/>
      <c r="LU18" s="47"/>
      <c r="LV18" s="47"/>
      <c r="LW18" s="47"/>
      <c r="LX18" s="47"/>
      <c r="LY18" s="47"/>
      <c r="LZ18" s="47"/>
      <c r="MA18" s="47"/>
      <c r="MB18" s="47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7"/>
      <c r="MR18" s="47"/>
      <c r="MS18" s="47"/>
      <c r="MT18" s="47"/>
      <c r="MU18" s="47"/>
      <c r="MV18" s="47"/>
      <c r="MW18" s="47"/>
      <c r="MX18" s="47"/>
      <c r="MY18" s="47"/>
      <c r="MZ18" s="47"/>
      <c r="NA18" s="47"/>
      <c r="NB18" s="47"/>
      <c r="NC18" s="47"/>
      <c r="ND18" s="47"/>
      <c r="NE18" s="47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7"/>
      <c r="NR18" s="47"/>
      <c r="NS18" s="47"/>
      <c r="NT18" s="47"/>
      <c r="NU18" s="47"/>
      <c r="NV18" s="47"/>
      <c r="NW18" s="47"/>
      <c r="NX18" s="47"/>
      <c r="NY18" s="47"/>
      <c r="NZ18" s="47"/>
      <c r="OA18" s="47"/>
      <c r="OB18" s="47"/>
      <c r="OC18" s="47"/>
      <c r="OD18" s="47"/>
      <c r="OE18" s="47"/>
      <c r="OF18" s="47"/>
      <c r="OG18" s="47"/>
      <c r="OH18" s="47"/>
      <c r="OI18" s="47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7"/>
      <c r="OV18" s="47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7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7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7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N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  <c r="TV18" s="47"/>
      <c r="TW18" s="47"/>
      <c r="TX18" s="47"/>
      <c r="TY18" s="47"/>
      <c r="TZ18" s="47"/>
      <c r="UA18" s="47"/>
      <c r="UB18" s="47"/>
      <c r="UC18" s="47"/>
      <c r="UD18" s="47"/>
      <c r="UE18" s="47"/>
      <c r="UF18" s="47"/>
      <c r="UG18" s="47"/>
      <c r="UH18" s="47"/>
      <c r="UI18" s="47"/>
      <c r="UJ18" s="47"/>
      <c r="UK18" s="47"/>
      <c r="UL18" s="47"/>
      <c r="UM18" s="47"/>
      <c r="UN18" s="47"/>
      <c r="UO18" s="47"/>
      <c r="UP18" s="47"/>
      <c r="UQ18" s="47"/>
      <c r="UR18" s="47"/>
      <c r="US18" s="47"/>
      <c r="UT18" s="47"/>
      <c r="UU18" s="47"/>
      <c r="UV18" s="47"/>
      <c r="UW18" s="47"/>
      <c r="UX18" s="47"/>
      <c r="UY18" s="47"/>
      <c r="UZ18" s="47"/>
      <c r="VA18" s="47"/>
      <c r="VB18" s="47"/>
      <c r="VC18" s="47"/>
      <c r="VD18" s="47"/>
      <c r="VE18" s="47"/>
      <c r="VF18" s="47"/>
      <c r="VG18" s="47"/>
      <c r="VH18" s="47"/>
      <c r="VI18" s="47"/>
      <c r="VJ18" s="47"/>
      <c r="VK18" s="47"/>
      <c r="VL18" s="47"/>
      <c r="VM18" s="47"/>
      <c r="VN18" s="47"/>
      <c r="VO18" s="47"/>
      <c r="VP18" s="47"/>
      <c r="VQ18" s="47"/>
      <c r="VR18" s="47"/>
      <c r="VS18" s="47"/>
      <c r="VT18" s="47"/>
      <c r="VU18" s="47"/>
      <c r="VV18" s="47"/>
      <c r="VW18" s="47"/>
      <c r="VX18" s="47"/>
      <c r="VY18" s="47"/>
      <c r="VZ18" s="47"/>
      <c r="WA18" s="47"/>
      <c r="WB18" s="47"/>
      <c r="WC18" s="47"/>
      <c r="WD18" s="47"/>
      <c r="WE18" s="47"/>
      <c r="WF18" s="47"/>
      <c r="WG18" s="47"/>
      <c r="WH18" s="47"/>
      <c r="WI18" s="47"/>
      <c r="WJ18" s="47"/>
      <c r="WK18" s="47"/>
      <c r="WL18" s="47"/>
      <c r="WM18" s="47"/>
      <c r="WN18" s="47"/>
      <c r="WO18" s="47"/>
      <c r="WP18" s="47"/>
      <c r="WQ18" s="47"/>
      <c r="WR18" s="47"/>
      <c r="WS18" s="47"/>
      <c r="WT18" s="47"/>
      <c r="WU18" s="47"/>
      <c r="WV18" s="47"/>
      <c r="WW18" s="47"/>
      <c r="WX18" s="47"/>
      <c r="WY18" s="47"/>
      <c r="WZ18" s="47"/>
      <c r="XA18" s="47"/>
      <c r="XB18" s="47"/>
      <c r="XC18" s="47"/>
      <c r="XD18" s="47"/>
      <c r="XE18" s="47"/>
      <c r="XF18" s="47"/>
      <c r="XG18" s="47"/>
      <c r="XH18" s="47"/>
      <c r="XI18" s="47"/>
      <c r="XJ18" s="47"/>
      <c r="XK18" s="47"/>
      <c r="XL18" s="47"/>
      <c r="XM18" s="47"/>
      <c r="XN18" s="47"/>
      <c r="XO18" s="47"/>
      <c r="XP18" s="47"/>
      <c r="XQ18" s="47"/>
      <c r="XR18" s="47"/>
      <c r="XS18" s="47"/>
      <c r="XT18" s="47"/>
      <c r="XU18" s="47"/>
      <c r="XV18" s="47"/>
      <c r="XW18" s="47"/>
      <c r="XX18" s="47"/>
      <c r="XY18" s="47"/>
      <c r="XZ18" s="47"/>
      <c r="YA18" s="47"/>
      <c r="YB18" s="47"/>
      <c r="YC18" s="47"/>
      <c r="YD18" s="47"/>
      <c r="YE18" s="47"/>
      <c r="YF18" s="47"/>
      <c r="YG18" s="47"/>
      <c r="YH18" s="47"/>
      <c r="YI18" s="47"/>
      <c r="YJ18" s="47"/>
      <c r="YK18" s="47"/>
      <c r="YL18" s="47"/>
      <c r="YM18" s="47"/>
      <c r="YN18" s="47"/>
      <c r="YO18" s="47"/>
      <c r="YP18" s="47"/>
      <c r="YQ18" s="47"/>
      <c r="YR18" s="47"/>
      <c r="YS18" s="47"/>
      <c r="YT18" s="47"/>
      <c r="YU18" s="47"/>
      <c r="YV18" s="47"/>
      <c r="YW18" s="47"/>
      <c r="YX18" s="47"/>
      <c r="YY18" s="47"/>
      <c r="YZ18" s="47"/>
      <c r="ZA18" s="47"/>
      <c r="ZB18" s="47"/>
      <c r="ZC18" s="47"/>
      <c r="ZD18" s="47"/>
      <c r="ZE18" s="47"/>
      <c r="ZF18" s="47"/>
      <c r="ZG18" s="47"/>
      <c r="ZH18" s="47"/>
      <c r="ZI18" s="47"/>
      <c r="ZJ18" s="47"/>
      <c r="ZK18" s="47"/>
      <c r="ZL18" s="47"/>
      <c r="ZM18" s="47"/>
      <c r="ZN18" s="47"/>
      <c r="ZO18" s="47"/>
      <c r="ZP18" s="47"/>
      <c r="ZQ18" s="47"/>
      <c r="ZR18" s="47"/>
      <c r="ZS18" s="47"/>
      <c r="ZT18" s="47"/>
      <c r="ZU18" s="47"/>
      <c r="ZV18" s="47"/>
      <c r="ZW18" s="47"/>
      <c r="ZX18" s="47"/>
      <c r="ZY18" s="47"/>
      <c r="ZZ18" s="47"/>
      <c r="AAA18" s="47"/>
      <c r="AAB18" s="47"/>
      <c r="AAC18" s="47"/>
      <c r="AAD18" s="47"/>
      <c r="AAE18" s="47"/>
      <c r="AAF18" s="47"/>
      <c r="AAG18" s="47"/>
      <c r="AAH18" s="47"/>
      <c r="AAI18" s="47"/>
      <c r="AAJ18" s="47"/>
      <c r="AAK18" s="47"/>
      <c r="AAL18" s="47"/>
      <c r="AAM18" s="47"/>
      <c r="AAN18" s="47"/>
      <c r="AAO18" s="47"/>
      <c r="AAP18" s="47"/>
      <c r="AAQ18" s="47"/>
      <c r="AAR18" s="47"/>
      <c r="AAS18" s="47"/>
      <c r="AAT18" s="47"/>
      <c r="AAU18" s="47"/>
      <c r="AAV18" s="47"/>
      <c r="AAW18" s="47"/>
      <c r="AAX18" s="47"/>
      <c r="AAY18" s="47"/>
      <c r="AAZ18" s="47"/>
      <c r="ABA18" s="47"/>
      <c r="ABB18" s="47"/>
      <c r="ABC18" s="47"/>
      <c r="ABD18" s="47"/>
      <c r="ABE18" s="47"/>
      <c r="ABF18" s="47"/>
      <c r="ABG18" s="47"/>
      <c r="ABH18" s="47"/>
      <c r="ABI18" s="47"/>
      <c r="ABJ18" s="47"/>
      <c r="ABK18" s="47"/>
      <c r="ABL18" s="47"/>
      <c r="ABM18" s="47"/>
      <c r="ABN18" s="47"/>
      <c r="ABO18" s="47"/>
      <c r="ABP18" s="47"/>
      <c r="ABQ18" s="47"/>
      <c r="ABR18" s="47"/>
      <c r="ABS18" s="47"/>
      <c r="ABT18" s="47"/>
      <c r="ABU18" s="47"/>
      <c r="ABV18" s="47"/>
      <c r="ABW18" s="47"/>
      <c r="ABX18" s="47"/>
      <c r="ABY18" s="47"/>
      <c r="ABZ18" s="47"/>
      <c r="ACA18" s="47"/>
      <c r="ACB18" s="47"/>
      <c r="ACC18" s="47"/>
      <c r="ACD18" s="47"/>
      <c r="ACE18" s="47"/>
      <c r="ACF18" s="47"/>
      <c r="ACG18" s="47"/>
      <c r="ACH18" s="47"/>
      <c r="ACI18" s="47"/>
      <c r="ACJ18" s="47"/>
      <c r="ACK18" s="47"/>
      <c r="ACL18" s="47"/>
      <c r="ACM18" s="47"/>
      <c r="ACN18" s="47"/>
      <c r="ACO18" s="47"/>
      <c r="ACP18" s="47"/>
      <c r="ACQ18" s="47"/>
      <c r="ACR18" s="47"/>
      <c r="ACS18" s="47"/>
      <c r="ACT18" s="47"/>
      <c r="ACU18" s="47"/>
      <c r="ACV18" s="47"/>
      <c r="ACW18" s="47"/>
      <c r="ACX18" s="47"/>
      <c r="ACY18" s="47"/>
      <c r="ACZ18" s="47"/>
      <c r="ADA18" s="47"/>
      <c r="ADB18" s="47"/>
      <c r="ADC18" s="47"/>
      <c r="ADD18" s="47"/>
      <c r="ADE18" s="47"/>
      <c r="ADF18" s="47"/>
      <c r="ADG18" s="47"/>
      <c r="ADH18" s="47"/>
      <c r="ADI18" s="47"/>
      <c r="ADJ18" s="47"/>
      <c r="ADK18" s="47"/>
      <c r="ADL18" s="47"/>
      <c r="ADM18" s="47"/>
      <c r="ADN18" s="47"/>
      <c r="ADO18" s="47"/>
      <c r="ADP18" s="47"/>
      <c r="ADQ18" s="47"/>
      <c r="ADR18" s="47"/>
      <c r="ADS18" s="47"/>
      <c r="ADT18" s="47"/>
      <c r="ADU18" s="47"/>
      <c r="ADV18" s="47"/>
      <c r="ADW18" s="47"/>
      <c r="ADX18" s="47"/>
      <c r="ADY18" s="47"/>
      <c r="ADZ18" s="47"/>
      <c r="AEA18" s="47"/>
      <c r="AEB18" s="47"/>
      <c r="AEC18" s="47"/>
      <c r="AED18" s="47"/>
      <c r="AEE18" s="47"/>
      <c r="AEF18" s="47"/>
      <c r="AEG18" s="47"/>
      <c r="AEH18" s="47"/>
      <c r="AEI18" s="47"/>
      <c r="AEJ18" s="47"/>
      <c r="AEK18" s="47"/>
      <c r="AEL18" s="47"/>
      <c r="AEM18" s="47"/>
      <c r="AEN18" s="47"/>
      <c r="AEO18" s="47"/>
      <c r="AEP18" s="47"/>
      <c r="AEQ18" s="47"/>
      <c r="AER18" s="47"/>
      <c r="AES18" s="47"/>
      <c r="AET18" s="47"/>
      <c r="AEU18" s="47"/>
      <c r="AEV18" s="47"/>
      <c r="AEW18" s="47"/>
      <c r="AEX18" s="47"/>
      <c r="AEY18" s="47"/>
      <c r="AEZ18" s="47"/>
      <c r="AFA18" s="47"/>
      <c r="AFB18" s="47"/>
      <c r="AFC18" s="47"/>
      <c r="AFD18" s="47"/>
      <c r="AFE18" s="47"/>
      <c r="AFF18" s="47"/>
      <c r="AFG18" s="47"/>
      <c r="AFH18" s="47"/>
      <c r="AFI18" s="47"/>
      <c r="AFJ18" s="47"/>
      <c r="AFK18" s="47"/>
      <c r="AFL18" s="47"/>
      <c r="AFM18" s="47"/>
      <c r="AFN18" s="47"/>
      <c r="AFO18" s="47"/>
      <c r="AFP18" s="47"/>
      <c r="AFQ18" s="47"/>
      <c r="AFR18" s="47"/>
      <c r="AFS18" s="47"/>
      <c r="AFT18" s="47"/>
      <c r="AFU18" s="47"/>
      <c r="AFV18" s="47"/>
      <c r="AFW18" s="47"/>
      <c r="AFX18" s="47"/>
      <c r="AFY18" s="47"/>
      <c r="AFZ18" s="47"/>
      <c r="AGA18" s="47"/>
      <c r="AGB18" s="47"/>
      <c r="AGC18" s="47"/>
      <c r="AGD18" s="47"/>
      <c r="AGE18" s="47"/>
      <c r="AGF18" s="47"/>
      <c r="AGG18" s="47"/>
      <c r="AGH18" s="47"/>
      <c r="AGI18" s="47"/>
      <c r="AGJ18" s="47"/>
      <c r="AGK18" s="47"/>
      <c r="AGL18" s="47"/>
      <c r="AGM18" s="47"/>
      <c r="AGN18" s="47"/>
      <c r="AGO18" s="47"/>
      <c r="AGP18" s="47"/>
      <c r="AGQ18" s="47"/>
      <c r="AGR18" s="47"/>
      <c r="AGS18" s="47"/>
      <c r="AGT18" s="47"/>
      <c r="AGU18" s="47"/>
      <c r="AGV18" s="47"/>
      <c r="AGW18" s="47"/>
      <c r="AGX18" s="47"/>
      <c r="AGY18" s="47"/>
      <c r="AGZ18" s="47"/>
      <c r="AHA18" s="47"/>
      <c r="AHB18" s="47"/>
      <c r="AHC18" s="47"/>
      <c r="AHD18" s="47"/>
      <c r="AHE18" s="47"/>
      <c r="AHF18" s="47"/>
      <c r="AHG18" s="47"/>
      <c r="AHH18" s="47"/>
      <c r="AHI18" s="47"/>
      <c r="AHJ18" s="47"/>
      <c r="AHK18" s="47"/>
      <c r="AHL18" s="47"/>
      <c r="AHM18" s="47"/>
      <c r="AHN18" s="47"/>
      <c r="AHO18" s="47"/>
      <c r="AHP18" s="47"/>
      <c r="AHQ18" s="47"/>
      <c r="AHR18" s="47"/>
      <c r="AHS18" s="47"/>
      <c r="AHT18" s="47"/>
      <c r="AHU18" s="47"/>
      <c r="AHV18" s="47"/>
      <c r="AHW18" s="47"/>
      <c r="AHX18" s="47"/>
      <c r="AHY18" s="47"/>
      <c r="AHZ18" s="47"/>
      <c r="AIA18" s="47"/>
      <c r="AIB18" s="47"/>
      <c r="AIC18" s="47"/>
      <c r="AID18" s="47"/>
      <c r="AIE18" s="47"/>
      <c r="AIF18" s="47"/>
      <c r="AIG18" s="47"/>
      <c r="AIH18" s="47"/>
      <c r="AII18" s="47"/>
      <c r="AIJ18" s="47"/>
      <c r="AIK18" s="47"/>
      <c r="AIL18" s="47"/>
      <c r="AIM18" s="47"/>
      <c r="AIN18" s="47"/>
      <c r="AIO18" s="47"/>
      <c r="AIP18" s="47"/>
      <c r="AIQ18" s="47"/>
      <c r="AIR18" s="47"/>
      <c r="AIS18" s="47"/>
      <c r="AIT18" s="47"/>
      <c r="AIU18" s="47"/>
      <c r="AIV18" s="47"/>
      <c r="AIW18" s="47"/>
      <c r="AIX18" s="47"/>
      <c r="AIY18" s="47"/>
      <c r="AIZ18" s="47"/>
      <c r="AJA18" s="47"/>
      <c r="AJB18" s="47"/>
      <c r="AJC18" s="47"/>
      <c r="AJD18" s="47"/>
      <c r="AJE18" s="47"/>
      <c r="AJF18" s="47"/>
      <c r="AJG18" s="47"/>
      <c r="AJH18" s="47"/>
      <c r="AJI18" s="47"/>
      <c r="AJJ18" s="47"/>
      <c r="AJK18" s="47"/>
      <c r="AJL18" s="47"/>
      <c r="AJM18" s="47"/>
      <c r="AJN18" s="47"/>
      <c r="AJO18" s="47"/>
      <c r="AJP18" s="47"/>
      <c r="AJQ18" s="47"/>
      <c r="AJR18" s="47"/>
      <c r="AJS18" s="47"/>
      <c r="AJT18" s="47"/>
      <c r="AJU18" s="47"/>
      <c r="AJV18" s="47"/>
      <c r="AJW18" s="47"/>
      <c r="AJX18" s="47"/>
      <c r="AJY18" s="47"/>
      <c r="AJZ18" s="47"/>
      <c r="AKA18" s="47"/>
      <c r="AKB18" s="47"/>
      <c r="AKC18" s="47"/>
      <c r="AKD18" s="47"/>
      <c r="AKE18" s="47"/>
      <c r="AKF18" s="47"/>
      <c r="AKG18" s="47"/>
      <c r="AKH18" s="47"/>
      <c r="AKI18" s="47"/>
      <c r="AKJ18" s="47"/>
      <c r="AKK18" s="47"/>
      <c r="AKL18" s="47"/>
      <c r="AKM18" s="47"/>
      <c r="AKN18" s="47"/>
      <c r="AKO18" s="47"/>
      <c r="AKP18" s="47"/>
      <c r="AKQ18" s="47"/>
      <c r="AKR18" s="47"/>
      <c r="AKS18" s="47"/>
      <c r="AKT18" s="47"/>
      <c r="AKU18" s="47"/>
      <c r="AKV18" s="47"/>
      <c r="AKW18" s="47"/>
      <c r="AKX18" s="47"/>
      <c r="AKY18" s="47"/>
      <c r="AKZ18" s="47"/>
      <c r="ALA18" s="47"/>
      <c r="ALB18" s="47"/>
      <c r="ALC18" s="47"/>
      <c r="ALD18" s="47"/>
      <c r="ALE18" s="47"/>
      <c r="ALF18" s="47"/>
      <c r="ALG18" s="47"/>
      <c r="ALH18" s="47"/>
      <c r="ALI18" s="47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7"/>
      <c r="AMA18" s="47"/>
      <c r="AMB18" s="47"/>
      <c r="AMC18" s="47"/>
      <c r="AMD18" s="47"/>
      <c r="AME18" s="47"/>
      <c r="AMF18" s="47"/>
      <c r="AMG18" s="47"/>
      <c r="AMH18" s="47"/>
      <c r="AMI18" s="47"/>
      <c r="AMJ18" s="47"/>
      <c r="AMK18" s="47"/>
      <c r="AML18" s="47"/>
      <c r="AMM18" s="47"/>
      <c r="AMN18" s="47"/>
      <c r="AMO18" s="47"/>
      <c r="AMP18" s="47"/>
      <c r="AMQ18" s="47"/>
      <c r="AMR18" s="47"/>
      <c r="AMS18" s="47"/>
      <c r="AMT18" s="47"/>
      <c r="AMU18" s="47"/>
      <c r="AMV18" s="47"/>
      <c r="AMW18" s="47"/>
      <c r="AMX18" s="47"/>
      <c r="AMY18" s="47"/>
      <c r="AMZ18" s="47"/>
      <c r="ANA18" s="47"/>
      <c r="ANB18" s="47"/>
      <c r="ANC18" s="47"/>
      <c r="AND18" s="47"/>
      <c r="ANE18" s="47"/>
      <c r="ANF18" s="47"/>
      <c r="ANG18" s="47"/>
      <c r="ANH18" s="47"/>
      <c r="ANI18" s="47"/>
      <c r="ANJ18" s="47"/>
      <c r="ANK18" s="47"/>
      <c r="ANL18" s="47"/>
      <c r="ANM18" s="47"/>
      <c r="ANN18" s="47"/>
      <c r="ANO18" s="47"/>
      <c r="ANP18" s="47"/>
      <c r="ANQ18" s="47"/>
      <c r="ANR18" s="47"/>
      <c r="ANS18" s="47"/>
      <c r="ANT18" s="47"/>
      <c r="ANU18" s="47"/>
      <c r="ANV18" s="47"/>
      <c r="ANW18" s="47"/>
      <c r="ANX18" s="47"/>
      <c r="ANY18" s="47"/>
      <c r="ANZ18" s="47"/>
      <c r="AOA18" s="47"/>
      <c r="AOB18" s="47"/>
      <c r="AOC18" s="47"/>
      <c r="AOD18" s="47"/>
      <c r="AOE18" s="47"/>
      <c r="AOF18" s="47"/>
      <c r="AOG18" s="47"/>
      <c r="AOH18" s="47"/>
      <c r="AOI18" s="47"/>
      <c r="AOJ18" s="47"/>
      <c r="AOK18" s="47"/>
      <c r="AOL18" s="47"/>
      <c r="AOM18" s="47"/>
      <c r="AON18" s="47"/>
      <c r="AOO18" s="47"/>
      <c r="AOP18" s="47"/>
      <c r="AOQ18" s="47"/>
      <c r="AOR18" s="47"/>
      <c r="AOS18" s="47"/>
      <c r="AOT18" s="47"/>
      <c r="AOU18" s="47"/>
      <c r="AOV18" s="47"/>
      <c r="AOW18" s="47"/>
      <c r="AOX18" s="47"/>
      <c r="AOY18" s="47"/>
      <c r="AOZ18" s="47"/>
      <c r="APA18" s="47"/>
      <c r="APB18" s="47"/>
      <c r="APC18" s="47"/>
      <c r="APD18" s="47"/>
      <c r="APE18" s="47"/>
      <c r="APF18" s="47"/>
      <c r="APG18" s="47"/>
      <c r="APH18" s="47"/>
      <c r="API18" s="47"/>
      <c r="APJ18" s="47"/>
      <c r="APK18" s="47"/>
      <c r="APL18" s="47"/>
      <c r="APM18" s="47"/>
      <c r="APN18" s="47"/>
      <c r="APO18" s="47"/>
      <c r="APP18" s="47"/>
      <c r="APQ18" s="47"/>
      <c r="APR18" s="47"/>
      <c r="APS18" s="47"/>
      <c r="APT18" s="47"/>
      <c r="APU18" s="47"/>
      <c r="APV18" s="47"/>
      <c r="APW18" s="47"/>
      <c r="APX18" s="47"/>
      <c r="APY18" s="47"/>
      <c r="APZ18" s="47"/>
      <c r="AQA18" s="47"/>
      <c r="AQB18" s="47"/>
      <c r="AQC18" s="47"/>
      <c r="AQD18" s="47"/>
      <c r="AQE18" s="47"/>
      <c r="AQF18" s="47"/>
      <c r="AQG18" s="47"/>
      <c r="AQH18" s="47"/>
      <c r="AQI18" s="47"/>
      <c r="AQJ18" s="47"/>
      <c r="AQK18" s="47"/>
      <c r="AQL18" s="47"/>
      <c r="AQM18" s="47"/>
      <c r="AQN18" s="47"/>
      <c r="AQO18" s="47"/>
      <c r="AQP18" s="47"/>
      <c r="AQQ18" s="47"/>
      <c r="AQR18" s="47"/>
      <c r="AQS18" s="47"/>
      <c r="AQT18" s="47"/>
      <c r="AQU18" s="47"/>
      <c r="AQV18" s="47"/>
      <c r="AQW18" s="47"/>
      <c r="AQX18" s="47"/>
      <c r="AQY18" s="47"/>
      <c r="AQZ18" s="47"/>
      <c r="ARA18" s="47"/>
      <c r="ARB18" s="47"/>
      <c r="ARC18" s="47"/>
      <c r="ARD18" s="47"/>
      <c r="ARE18" s="47"/>
      <c r="ARF18" s="47"/>
      <c r="ARG18" s="47"/>
      <c r="ARH18" s="47"/>
      <c r="ARI18" s="47"/>
      <c r="ARJ18" s="47"/>
      <c r="ARK18" s="47"/>
      <c r="ARL18" s="47"/>
      <c r="ARM18" s="47"/>
      <c r="ARN18" s="47"/>
      <c r="ARO18" s="47"/>
      <c r="ARP18" s="47"/>
      <c r="ARQ18" s="47"/>
      <c r="ARR18" s="47"/>
      <c r="ARS18" s="47"/>
      <c r="ART18" s="47"/>
      <c r="ARU18" s="47"/>
      <c r="ARV18" s="47"/>
      <c r="ARW18" s="47"/>
      <c r="ARX18" s="47"/>
      <c r="ARY18" s="47"/>
      <c r="ARZ18" s="47"/>
      <c r="ASA18" s="47"/>
      <c r="ASB18" s="47"/>
      <c r="ASC18" s="47"/>
      <c r="ASD18" s="47"/>
      <c r="ASE18" s="47"/>
      <c r="ASF18" s="47"/>
      <c r="ASG18" s="47"/>
      <c r="ASH18" s="47"/>
      <c r="ASI18" s="47"/>
      <c r="ASJ18" s="47"/>
      <c r="ASK18" s="47"/>
      <c r="ASL18" s="47"/>
      <c r="ASM18" s="47"/>
      <c r="ASN18" s="47"/>
      <c r="ASO18" s="47"/>
      <c r="ASP18" s="47"/>
      <c r="ASQ18" s="47"/>
      <c r="ASR18" s="47"/>
      <c r="ASS18" s="47"/>
      <c r="AST18" s="47"/>
      <c r="ASU18" s="47"/>
      <c r="ASV18" s="47"/>
      <c r="ASW18" s="47"/>
      <c r="ASX18" s="47"/>
      <c r="ASY18" s="47"/>
      <c r="ASZ18" s="47"/>
      <c r="ATA18" s="47"/>
      <c r="ATB18" s="47"/>
      <c r="ATC18" s="47"/>
      <c r="ATD18" s="47"/>
      <c r="ATE18" s="47"/>
      <c r="ATF18" s="47"/>
      <c r="ATG18" s="47"/>
      <c r="ATH18" s="47"/>
      <c r="ATI18" s="47"/>
      <c r="ATJ18" s="47"/>
      <c r="ATK18" s="47"/>
      <c r="ATL18" s="47"/>
      <c r="ATM18" s="47"/>
      <c r="ATN18" s="47"/>
      <c r="ATO18" s="47"/>
      <c r="ATP18" s="47"/>
      <c r="ATQ18" s="47"/>
      <c r="ATR18" s="47"/>
      <c r="ATS18" s="47"/>
      <c r="ATT18" s="47"/>
      <c r="ATU18" s="47"/>
      <c r="ATV18" s="47"/>
      <c r="ATW18" s="47"/>
      <c r="ATX18" s="47"/>
      <c r="ATY18" s="47"/>
      <c r="ATZ18" s="47"/>
      <c r="AUA18" s="47"/>
      <c r="AUB18" s="47"/>
      <c r="AUC18" s="47"/>
      <c r="AUD18" s="47"/>
      <c r="AUE18" s="47"/>
      <c r="AUF18" s="47"/>
      <c r="AUG18" s="47"/>
      <c r="AUH18" s="47"/>
      <c r="AUI18" s="47"/>
      <c r="AUJ18" s="47"/>
      <c r="AUK18" s="47"/>
      <c r="AUL18" s="47"/>
      <c r="AUM18" s="47"/>
      <c r="AUN18" s="47"/>
      <c r="AUO18" s="47"/>
      <c r="AUP18" s="47"/>
      <c r="AUQ18" s="47"/>
      <c r="AUR18" s="47"/>
      <c r="AUS18" s="47"/>
      <c r="AUT18" s="47"/>
      <c r="AUU18" s="47"/>
      <c r="AUV18" s="47"/>
      <c r="AUW18" s="47"/>
      <c r="AUX18" s="47"/>
      <c r="AUY18" s="47"/>
      <c r="AUZ18" s="47"/>
      <c r="AVA18" s="47"/>
      <c r="AVB18" s="47"/>
      <c r="AVC18" s="47"/>
      <c r="AVD18" s="47"/>
      <c r="AVE18" s="47"/>
      <c r="AVF18" s="47"/>
      <c r="AVG18" s="47"/>
      <c r="AVH18" s="47"/>
      <c r="AVI18" s="47"/>
      <c r="AVJ18" s="47"/>
      <c r="AVK18" s="47"/>
      <c r="AVL18" s="47"/>
      <c r="AVM18" s="47"/>
      <c r="AVN18" s="47"/>
      <c r="AVO18" s="47"/>
      <c r="AVP18" s="47"/>
      <c r="AVQ18" s="47"/>
      <c r="AVR18" s="47"/>
      <c r="AVS18" s="47"/>
      <c r="AVT18" s="47"/>
      <c r="AVU18" s="47"/>
      <c r="AVV18" s="47"/>
      <c r="AVW18" s="47"/>
      <c r="AVX18" s="47"/>
      <c r="AVY18" s="47"/>
      <c r="AVZ18" s="47"/>
      <c r="AWA18" s="47"/>
      <c r="AWB18" s="47"/>
      <c r="AWC18" s="47"/>
      <c r="AWD18" s="47"/>
      <c r="AWE18" s="47"/>
      <c r="AWF18" s="47"/>
      <c r="AWG18" s="47"/>
      <c r="AWH18" s="47"/>
      <c r="AWI18" s="47"/>
      <c r="AWJ18" s="47"/>
      <c r="AWK18" s="47"/>
      <c r="AWL18" s="47"/>
      <c r="AWM18" s="47"/>
      <c r="AWN18" s="47"/>
      <c r="AWO18" s="47"/>
      <c r="AWP18" s="47"/>
      <c r="AWQ18" s="47"/>
      <c r="AWR18" s="47"/>
      <c r="AWS18" s="47"/>
      <c r="AWT18" s="47"/>
      <c r="AWU18" s="47"/>
      <c r="AWV18" s="47"/>
      <c r="AWW18" s="47"/>
      <c r="AWX18" s="47"/>
      <c r="AWY18" s="47"/>
      <c r="AWZ18" s="47"/>
      <c r="AXA18" s="47"/>
      <c r="AXB18" s="47"/>
      <c r="AXC18" s="47"/>
      <c r="AXD18" s="47"/>
      <c r="AXE18" s="47"/>
      <c r="AXF18" s="47"/>
      <c r="AXG18" s="47"/>
      <c r="AXH18" s="47"/>
      <c r="AXI18" s="47"/>
      <c r="AXJ18" s="47"/>
      <c r="AXK18" s="47"/>
      <c r="AXL18" s="47"/>
      <c r="AXM18" s="47"/>
      <c r="AXN18" s="47"/>
      <c r="AXO18" s="47"/>
      <c r="AXP18" s="47"/>
      <c r="AXQ18" s="47"/>
      <c r="AXR18" s="47"/>
      <c r="AXS18" s="47"/>
      <c r="AXT18" s="47"/>
      <c r="AXU18" s="47"/>
      <c r="AXV18" s="47"/>
      <c r="AXW18" s="47"/>
      <c r="AXX18" s="47"/>
      <c r="AXY18" s="47"/>
      <c r="AXZ18" s="47"/>
      <c r="AYA18" s="47"/>
      <c r="AYB18" s="47"/>
      <c r="AYC18" s="47"/>
      <c r="AYD18" s="47"/>
      <c r="AYE18" s="47"/>
      <c r="AYF18" s="47"/>
      <c r="AYG18" s="47"/>
      <c r="AYH18" s="47"/>
      <c r="AYI18" s="47"/>
      <c r="AYJ18" s="47"/>
      <c r="AYK18" s="47"/>
      <c r="AYL18" s="47"/>
      <c r="AYM18" s="47"/>
      <c r="AYN18" s="47"/>
      <c r="AYO18" s="47"/>
      <c r="AYP18" s="47"/>
      <c r="AYQ18" s="47"/>
      <c r="AYR18" s="47"/>
      <c r="AYS18" s="47"/>
      <c r="AYT18" s="47"/>
      <c r="AYU18" s="47"/>
      <c r="AYV18" s="47"/>
      <c r="AYW18" s="47"/>
      <c r="AYX18" s="47"/>
      <c r="AYY18" s="47"/>
      <c r="AYZ18" s="47"/>
      <c r="AZA18" s="47"/>
      <c r="AZB18" s="47"/>
      <c r="AZC18" s="47"/>
      <c r="AZD18" s="47"/>
      <c r="AZE18" s="47"/>
      <c r="AZF18" s="47"/>
      <c r="AZG18" s="47"/>
      <c r="AZH18" s="47"/>
      <c r="AZI18" s="47"/>
      <c r="AZJ18" s="47"/>
      <c r="AZK18" s="47"/>
      <c r="AZL18" s="47"/>
      <c r="AZM18" s="47"/>
      <c r="AZN18" s="47"/>
      <c r="AZO18" s="47"/>
      <c r="AZP18" s="47"/>
      <c r="AZQ18" s="47"/>
      <c r="AZR18" s="47"/>
      <c r="AZS18" s="47"/>
      <c r="AZT18" s="47"/>
      <c r="AZU18" s="47"/>
      <c r="AZV18" s="47"/>
      <c r="AZW18" s="47"/>
      <c r="AZX18" s="47"/>
      <c r="AZY18" s="47"/>
      <c r="AZZ18" s="47"/>
      <c r="BAA18" s="47"/>
      <c r="BAB18" s="47"/>
      <c r="BAC18" s="47"/>
      <c r="BAD18" s="47"/>
      <c r="BAE18" s="47"/>
      <c r="BAF18" s="47"/>
      <c r="BAG18" s="47"/>
      <c r="BAH18" s="47"/>
      <c r="BAI18" s="47"/>
      <c r="BAJ18" s="47"/>
      <c r="BAK18" s="47"/>
      <c r="BAL18" s="47"/>
      <c r="BAM18" s="47"/>
      <c r="BAN18" s="47"/>
      <c r="BAO18" s="47"/>
      <c r="BAP18" s="47"/>
      <c r="BAQ18" s="47"/>
      <c r="BAR18" s="47"/>
      <c r="BAS18" s="47"/>
      <c r="BAT18" s="47"/>
      <c r="BAU18" s="47"/>
      <c r="BAV18" s="47"/>
      <c r="BAW18" s="47"/>
      <c r="BAX18" s="47"/>
      <c r="BAY18" s="47"/>
      <c r="BAZ18" s="47"/>
      <c r="BBA18" s="47"/>
      <c r="BBB18" s="47"/>
      <c r="BBC18" s="47"/>
      <c r="BBD18" s="47"/>
      <c r="BBE18" s="47"/>
      <c r="BBF18" s="47"/>
      <c r="BBG18" s="47"/>
      <c r="BBH18" s="47"/>
      <c r="BBI18" s="47"/>
      <c r="BBJ18" s="47"/>
      <c r="BBK18" s="47"/>
      <c r="BBL18" s="47"/>
      <c r="BBM18" s="47"/>
      <c r="BBN18" s="47"/>
      <c r="BBO18" s="47"/>
      <c r="BBP18" s="47"/>
      <c r="BBQ18" s="47"/>
      <c r="BBR18" s="47"/>
      <c r="BBS18" s="47"/>
      <c r="BBT18" s="47"/>
      <c r="BBU18" s="47"/>
      <c r="BBV18" s="47"/>
      <c r="BBW18" s="47"/>
      <c r="BBX18" s="47"/>
      <c r="BBY18" s="47"/>
      <c r="BBZ18" s="47"/>
      <c r="BCA18" s="47"/>
      <c r="BCB18" s="47"/>
      <c r="BCC18" s="47"/>
      <c r="BCD18" s="47"/>
      <c r="BCE18" s="47"/>
      <c r="BCF18" s="47"/>
      <c r="BCG18" s="47"/>
      <c r="BCH18" s="47"/>
      <c r="BCI18" s="47"/>
      <c r="BCJ18" s="47"/>
      <c r="BCK18" s="47"/>
      <c r="BCL18" s="47"/>
      <c r="BCM18" s="47"/>
      <c r="BCN18" s="47"/>
      <c r="BCO18" s="47"/>
      <c r="BCP18" s="47"/>
      <c r="BCQ18" s="47"/>
      <c r="BCR18" s="47"/>
      <c r="BCS18" s="47"/>
      <c r="BCT18" s="47"/>
      <c r="BCU18" s="47"/>
      <c r="BCV18" s="47"/>
      <c r="BCW18" s="47"/>
      <c r="BCX18" s="47"/>
      <c r="BCY18" s="47"/>
      <c r="BCZ18" s="47"/>
      <c r="BDA18" s="47"/>
      <c r="BDB18" s="47"/>
      <c r="BDC18" s="47"/>
      <c r="BDD18" s="47"/>
      <c r="BDE18" s="47"/>
      <c r="BDF18" s="47"/>
      <c r="BDG18" s="47"/>
      <c r="BDH18" s="47"/>
      <c r="BDI18" s="47"/>
      <c r="BDJ18" s="47"/>
      <c r="BDK18" s="47"/>
      <c r="BDL18" s="47"/>
      <c r="BDM18" s="47"/>
      <c r="BDN18" s="47"/>
      <c r="BDO18" s="47"/>
      <c r="BDP18" s="47"/>
      <c r="BDQ18" s="47"/>
      <c r="BDR18" s="47"/>
      <c r="BDS18" s="47"/>
      <c r="BDT18" s="47"/>
      <c r="BDU18" s="47"/>
      <c r="BDV18" s="47"/>
      <c r="BDW18" s="47"/>
      <c r="BDX18" s="47"/>
      <c r="BDY18" s="47"/>
      <c r="BDZ18" s="47"/>
      <c r="BEA18" s="47"/>
      <c r="BEB18" s="47"/>
      <c r="BEC18" s="47"/>
      <c r="BED18" s="47"/>
      <c r="BEE18" s="47"/>
      <c r="BEF18" s="47"/>
      <c r="BEG18" s="47"/>
      <c r="BEH18" s="47"/>
      <c r="BEI18" s="47"/>
      <c r="BEJ18" s="47"/>
      <c r="BEK18" s="47"/>
      <c r="BEL18" s="47"/>
      <c r="BEM18" s="47"/>
      <c r="BEN18" s="47"/>
      <c r="BEO18" s="47"/>
      <c r="BEP18" s="47"/>
      <c r="BEQ18" s="47"/>
      <c r="BER18" s="47"/>
      <c r="BES18" s="47"/>
      <c r="BET18" s="47"/>
      <c r="BEU18" s="47"/>
      <c r="BEV18" s="47"/>
      <c r="BEW18" s="47"/>
      <c r="BEX18" s="47"/>
      <c r="BEY18" s="47"/>
      <c r="BEZ18" s="47"/>
      <c r="BFA18" s="47"/>
      <c r="BFB18" s="47"/>
      <c r="BFC18" s="47"/>
      <c r="BFD18" s="47"/>
      <c r="BFE18" s="47"/>
      <c r="BFF18" s="47"/>
      <c r="BFG18" s="47"/>
      <c r="BFH18" s="47"/>
      <c r="BFI18" s="47"/>
      <c r="BFJ18" s="47"/>
      <c r="BFK18" s="47"/>
      <c r="BFL18" s="47"/>
      <c r="BFM18" s="47"/>
      <c r="BFN18" s="47"/>
      <c r="BFO18" s="47"/>
      <c r="BFP18" s="47"/>
      <c r="BFQ18" s="47"/>
      <c r="BFR18" s="47"/>
      <c r="BFS18" s="47"/>
      <c r="BFT18" s="47"/>
      <c r="BFU18" s="47"/>
      <c r="BFV18" s="47"/>
      <c r="BFW18" s="47"/>
      <c r="BFX18" s="47"/>
      <c r="BFY18" s="47"/>
      <c r="BFZ18" s="47"/>
      <c r="BGA18" s="47"/>
      <c r="BGB18" s="47"/>
      <c r="BGC18" s="47"/>
      <c r="BGD18" s="47"/>
      <c r="BGE18" s="47"/>
      <c r="BGF18" s="47"/>
      <c r="BGG18" s="47"/>
      <c r="BGH18" s="47"/>
      <c r="BGI18" s="47"/>
      <c r="BGJ18" s="47"/>
      <c r="BGK18" s="47"/>
      <c r="BGL18" s="47"/>
      <c r="BGM18" s="47"/>
      <c r="BGN18" s="47"/>
      <c r="BGO18" s="47"/>
      <c r="BGP18" s="47"/>
      <c r="BGQ18" s="47"/>
      <c r="BGR18" s="47"/>
      <c r="BGS18" s="47"/>
      <c r="BGT18" s="47"/>
      <c r="BGU18" s="47"/>
      <c r="BGV18" s="47"/>
      <c r="BGW18" s="47"/>
      <c r="BGX18" s="47"/>
      <c r="BGY18" s="47"/>
      <c r="BGZ18" s="47"/>
      <c r="BHA18" s="47"/>
      <c r="BHB18" s="47"/>
      <c r="BHC18" s="47"/>
      <c r="BHD18" s="47"/>
      <c r="BHE18" s="47"/>
      <c r="BHF18" s="47"/>
      <c r="BHG18" s="47"/>
      <c r="BHH18" s="47"/>
      <c r="BHI18" s="47"/>
      <c r="BHJ18" s="47"/>
      <c r="BHK18" s="47"/>
      <c r="BHL18" s="47"/>
      <c r="BHM18" s="47"/>
      <c r="BHN18" s="47"/>
      <c r="BHO18" s="47"/>
      <c r="BHP18" s="47"/>
      <c r="BHQ18" s="47"/>
      <c r="BHR18" s="47"/>
      <c r="BHS18" s="47"/>
      <c r="BHT18" s="47"/>
      <c r="BHU18" s="47"/>
      <c r="BHV18" s="47"/>
      <c r="BHW18" s="47"/>
      <c r="BHX18" s="47"/>
      <c r="BHY18" s="47"/>
      <c r="BHZ18" s="47"/>
      <c r="BIA18" s="47"/>
      <c r="BIB18" s="47"/>
      <c r="BIC18" s="47"/>
      <c r="BID18" s="47"/>
      <c r="BIE18" s="47"/>
      <c r="BIF18" s="47"/>
      <c r="BIG18" s="47"/>
      <c r="BIH18" s="47"/>
      <c r="BII18" s="47"/>
      <c r="BIJ18" s="47"/>
      <c r="BIK18" s="47"/>
      <c r="BIL18" s="47"/>
      <c r="BIM18" s="47"/>
      <c r="BIN18" s="47"/>
      <c r="BIO18" s="47"/>
      <c r="BIP18" s="47"/>
      <c r="BIQ18" s="47"/>
      <c r="BIR18" s="47"/>
      <c r="BIS18" s="47"/>
      <c r="BIT18" s="47"/>
      <c r="BIU18" s="47"/>
      <c r="BIV18" s="47"/>
      <c r="BIW18" s="47"/>
      <c r="BIX18" s="47"/>
      <c r="BIY18" s="47"/>
      <c r="BIZ18" s="47"/>
      <c r="BJA18" s="47"/>
      <c r="BJB18" s="47"/>
      <c r="BJC18" s="47"/>
      <c r="BJD18" s="47"/>
      <c r="BJE18" s="47"/>
      <c r="BJF18" s="47"/>
      <c r="BJG18" s="47"/>
      <c r="BJH18" s="47"/>
      <c r="BJI18" s="47"/>
      <c r="BJJ18" s="47"/>
      <c r="BJK18" s="47"/>
      <c r="BJL18" s="47"/>
      <c r="BJM18" s="47"/>
      <c r="BJN18" s="47"/>
      <c r="BJO18" s="47"/>
      <c r="BJP18" s="47"/>
      <c r="BJQ18" s="47"/>
      <c r="BJR18" s="47"/>
      <c r="BJS18" s="47"/>
      <c r="BJT18" s="47"/>
      <c r="BJU18" s="47"/>
      <c r="BJV18" s="47"/>
      <c r="BJW18" s="47"/>
      <c r="BJX18" s="47"/>
      <c r="BJY18" s="47"/>
      <c r="BJZ18" s="47"/>
      <c r="BKA18" s="47"/>
      <c r="BKB18" s="47"/>
      <c r="BKC18" s="47"/>
      <c r="BKD18" s="47"/>
      <c r="BKE18" s="47"/>
      <c r="BKF18" s="47"/>
      <c r="BKG18" s="47"/>
      <c r="BKH18" s="47"/>
      <c r="BKI18" s="47"/>
      <c r="BKJ18" s="47"/>
      <c r="BKK18" s="47"/>
      <c r="BKL18" s="47"/>
      <c r="BKM18" s="47"/>
      <c r="BKN18" s="47"/>
      <c r="BKO18" s="47"/>
      <c r="BKP18" s="47"/>
      <c r="BKQ18" s="47"/>
      <c r="BKR18" s="47"/>
      <c r="BKS18" s="47"/>
      <c r="BKT18" s="47"/>
      <c r="BKU18" s="47"/>
      <c r="BKV18" s="47"/>
      <c r="BKW18" s="47"/>
      <c r="BKX18" s="47"/>
      <c r="BKY18" s="47"/>
      <c r="BKZ18" s="47"/>
      <c r="BLA18" s="47"/>
      <c r="BLB18" s="47"/>
      <c r="BLC18" s="47"/>
      <c r="BLD18" s="47"/>
      <c r="BLE18" s="47"/>
      <c r="BLF18" s="47"/>
      <c r="BLG18" s="47"/>
      <c r="BLH18" s="47"/>
      <c r="BLI18" s="47"/>
      <c r="BLJ18" s="47"/>
      <c r="BLK18" s="47"/>
      <c r="BLL18" s="47"/>
      <c r="BLM18" s="47"/>
      <c r="BLN18" s="47"/>
      <c r="BLO18" s="47"/>
      <c r="BLP18" s="47"/>
      <c r="BLQ18" s="47"/>
      <c r="BLR18" s="47"/>
      <c r="BLS18" s="47"/>
      <c r="BLT18" s="47"/>
      <c r="BLU18" s="47"/>
      <c r="BLV18" s="47"/>
      <c r="BLW18" s="47"/>
      <c r="BLX18" s="47"/>
      <c r="BLY18" s="47"/>
      <c r="BLZ18" s="47"/>
      <c r="BMA18" s="47"/>
      <c r="BMB18" s="47"/>
      <c r="BMC18" s="47"/>
      <c r="BMD18" s="47"/>
      <c r="BME18" s="47"/>
      <c r="BMF18" s="47"/>
      <c r="BMG18" s="47"/>
      <c r="BMH18" s="47"/>
      <c r="BMI18" s="47"/>
      <c r="BMJ18" s="47"/>
      <c r="BMK18" s="47"/>
      <c r="BML18" s="47"/>
      <c r="BMM18" s="47"/>
      <c r="BMN18" s="47"/>
      <c r="BMO18" s="47"/>
      <c r="BMP18" s="47"/>
      <c r="BMQ18" s="47"/>
      <c r="BMR18" s="47"/>
      <c r="BMS18" s="47"/>
      <c r="BMT18" s="47"/>
      <c r="BMU18" s="47"/>
      <c r="BMV18" s="47"/>
      <c r="BMW18" s="47"/>
      <c r="BMX18" s="47"/>
      <c r="BMY18" s="47"/>
      <c r="BMZ18" s="47"/>
      <c r="BNA18" s="47"/>
      <c r="BNB18" s="47"/>
      <c r="BNC18" s="47"/>
      <c r="BND18" s="47"/>
      <c r="BNE18" s="47"/>
      <c r="BNF18" s="47"/>
      <c r="BNG18" s="47"/>
      <c r="BNH18" s="47"/>
      <c r="BNI18" s="47"/>
      <c r="BNJ18" s="47"/>
      <c r="BNK18" s="47"/>
      <c r="BNL18" s="47"/>
      <c r="BNM18" s="47"/>
      <c r="BNN18" s="47"/>
      <c r="BNO18" s="47"/>
      <c r="BNP18" s="47"/>
      <c r="BNQ18" s="47"/>
      <c r="BNR18" s="47"/>
      <c r="BNS18" s="47"/>
      <c r="BNT18" s="47"/>
      <c r="BNU18" s="47"/>
      <c r="BNV18" s="47"/>
      <c r="BNW18" s="47"/>
      <c r="BNX18" s="47"/>
      <c r="BNY18" s="47"/>
      <c r="BNZ18" s="47"/>
      <c r="BOA18" s="47"/>
      <c r="BOB18" s="47"/>
      <c r="BOC18" s="47"/>
      <c r="BOD18" s="47"/>
      <c r="BOE18" s="47"/>
      <c r="BOF18" s="47"/>
      <c r="BOG18" s="47"/>
      <c r="BOH18" s="47"/>
      <c r="BOI18" s="47"/>
      <c r="BOJ18" s="47"/>
      <c r="BOK18" s="47"/>
      <c r="BOL18" s="47"/>
      <c r="BOM18" s="47"/>
      <c r="BON18" s="47"/>
      <c r="BOO18" s="47"/>
      <c r="BOP18" s="47"/>
      <c r="BOQ18" s="47"/>
      <c r="BOR18" s="47"/>
      <c r="BOS18" s="47"/>
      <c r="BOT18" s="47"/>
      <c r="BOU18" s="47"/>
      <c r="BOV18" s="47"/>
      <c r="BOW18" s="47"/>
      <c r="BOX18" s="47"/>
      <c r="BOY18" s="47"/>
      <c r="BOZ18" s="47"/>
      <c r="BPA18" s="47"/>
      <c r="BPB18" s="47"/>
      <c r="BPC18" s="47"/>
      <c r="BPD18" s="47"/>
      <c r="BPE18" s="47"/>
      <c r="BPF18" s="47"/>
      <c r="BPG18" s="47"/>
      <c r="BPH18" s="47"/>
      <c r="BPI18" s="47"/>
      <c r="BPJ18" s="47"/>
      <c r="BPK18" s="47"/>
      <c r="BPL18" s="47"/>
      <c r="BPM18" s="47"/>
      <c r="BPN18" s="47"/>
      <c r="BPO18" s="47"/>
      <c r="BPP18" s="47"/>
      <c r="BPQ18" s="47"/>
      <c r="BPR18" s="47"/>
      <c r="BPS18" s="47"/>
      <c r="BPT18" s="47"/>
      <c r="BPU18" s="47"/>
      <c r="BPV18" s="47"/>
      <c r="BPW18" s="47"/>
      <c r="BPX18" s="47"/>
      <c r="BPY18" s="47"/>
      <c r="BPZ18" s="47"/>
      <c r="BQA18" s="47"/>
      <c r="BQB18" s="47"/>
      <c r="BQC18" s="47"/>
      <c r="BQD18" s="47"/>
      <c r="BQE18" s="47"/>
      <c r="BQF18" s="47"/>
      <c r="BQG18" s="47"/>
      <c r="BQH18" s="47"/>
      <c r="BQI18" s="47"/>
      <c r="BQJ18" s="47"/>
      <c r="BQK18" s="47"/>
      <c r="BQL18" s="47"/>
      <c r="BQM18" s="47"/>
      <c r="BQN18" s="47"/>
      <c r="BQO18" s="47"/>
      <c r="BQP18" s="47"/>
      <c r="BQQ18" s="47"/>
      <c r="BQR18" s="47"/>
      <c r="BQS18" s="47"/>
      <c r="BQT18" s="47"/>
      <c r="BQU18" s="47"/>
      <c r="BQV18" s="47"/>
      <c r="BQW18" s="47"/>
      <c r="BQX18" s="47"/>
      <c r="BQY18" s="47"/>
      <c r="BQZ18" s="47"/>
      <c r="BRA18" s="47"/>
      <c r="BRB18" s="47"/>
      <c r="BRC18" s="47"/>
      <c r="BRD18" s="47"/>
      <c r="BRE18" s="47"/>
      <c r="BRF18" s="47"/>
      <c r="BRG18" s="47"/>
      <c r="BRH18" s="47"/>
      <c r="BRI18" s="47"/>
      <c r="BRJ18" s="47"/>
      <c r="BRK18" s="47"/>
      <c r="BRL18" s="47"/>
      <c r="BRM18" s="47"/>
      <c r="BRN18" s="47"/>
      <c r="BRO18" s="47"/>
      <c r="BRP18" s="47"/>
      <c r="BRQ18" s="47"/>
      <c r="BRR18" s="47"/>
      <c r="BRS18" s="47"/>
      <c r="BRT18" s="47"/>
      <c r="BRU18" s="47"/>
      <c r="BRV18" s="47"/>
      <c r="BRW18" s="47"/>
      <c r="BRX18" s="47"/>
      <c r="BRY18" s="47"/>
      <c r="BRZ18" s="47"/>
      <c r="BSA18" s="47"/>
      <c r="BSB18" s="47"/>
      <c r="BSC18" s="47"/>
      <c r="BSD18" s="47"/>
      <c r="BSE18" s="47"/>
      <c r="BSF18" s="47"/>
      <c r="BSG18" s="47"/>
      <c r="BSH18" s="47"/>
      <c r="BSI18" s="47"/>
      <c r="BSJ18" s="47"/>
      <c r="BSK18" s="47"/>
      <c r="BSL18" s="47"/>
      <c r="BSM18" s="47"/>
      <c r="BSN18" s="47"/>
      <c r="BSO18" s="47"/>
      <c r="BSP18" s="47"/>
      <c r="BSQ18" s="47"/>
      <c r="BSR18" s="47"/>
      <c r="BSS18" s="47"/>
      <c r="BST18" s="47"/>
      <c r="BSU18" s="47"/>
      <c r="BSV18" s="47"/>
      <c r="BSW18" s="47"/>
      <c r="BSX18" s="47"/>
      <c r="BSY18" s="47"/>
      <c r="BSZ18" s="47"/>
      <c r="BTA18" s="47"/>
      <c r="BTB18" s="47"/>
      <c r="BTC18" s="47"/>
      <c r="BTD18" s="47"/>
      <c r="BTE18" s="47"/>
      <c r="BTF18" s="47"/>
      <c r="BTG18" s="47"/>
      <c r="BTH18" s="47"/>
      <c r="BTI18" s="47"/>
      <c r="BTJ18" s="47"/>
      <c r="BTK18" s="47"/>
      <c r="BTL18" s="47"/>
      <c r="BTM18" s="47"/>
      <c r="BTN18" s="47"/>
      <c r="BTO18" s="47"/>
      <c r="BTP18" s="47"/>
      <c r="BTQ18" s="47"/>
      <c r="BTR18" s="47"/>
      <c r="BTS18" s="47"/>
      <c r="BTT18" s="47"/>
      <c r="BTU18" s="47"/>
      <c r="BTV18" s="47"/>
      <c r="BTW18" s="47"/>
      <c r="BTX18" s="47"/>
      <c r="BTY18" s="47"/>
      <c r="BTZ18" s="47"/>
      <c r="BUA18" s="47"/>
      <c r="BUB18" s="47"/>
      <c r="BUC18" s="47"/>
      <c r="BUD18" s="47"/>
      <c r="BUE18" s="47"/>
      <c r="BUF18" s="47"/>
      <c r="BUG18" s="47"/>
      <c r="BUH18" s="47"/>
      <c r="BUI18" s="47"/>
      <c r="BUJ18" s="47"/>
      <c r="BUK18" s="47"/>
      <c r="BUL18" s="47"/>
      <c r="BUM18" s="47"/>
      <c r="BUN18" s="47"/>
      <c r="BUO18" s="47"/>
      <c r="BUP18" s="47"/>
      <c r="BUQ18" s="47"/>
      <c r="BUR18" s="47"/>
      <c r="BUS18" s="47"/>
      <c r="BUT18" s="47"/>
      <c r="BUU18" s="47"/>
      <c r="BUV18" s="47"/>
      <c r="BUW18" s="47"/>
      <c r="BUX18" s="47"/>
      <c r="BUY18" s="47"/>
      <c r="BUZ18" s="47"/>
      <c r="BVA18" s="47"/>
      <c r="BVB18" s="47"/>
      <c r="BVC18" s="47"/>
      <c r="BVD18" s="47"/>
      <c r="BVE18" s="47"/>
      <c r="BVF18" s="47"/>
      <c r="BVG18" s="47"/>
      <c r="BVH18" s="47"/>
      <c r="BVI18" s="47"/>
      <c r="BVJ18" s="47"/>
      <c r="BVK18" s="47"/>
      <c r="BVL18" s="47"/>
      <c r="BVM18" s="47"/>
      <c r="BVN18" s="47"/>
      <c r="BVO18" s="47"/>
      <c r="BVP18" s="47"/>
      <c r="BVQ18" s="47"/>
      <c r="BVR18" s="47"/>
      <c r="BVS18" s="47"/>
      <c r="BVT18" s="47"/>
      <c r="BVU18" s="47"/>
      <c r="BVV18" s="47"/>
      <c r="BVW18" s="47"/>
      <c r="BVX18" s="47"/>
      <c r="BVY18" s="47"/>
      <c r="BVZ18" s="47"/>
      <c r="BWA18" s="47"/>
      <c r="BWB18" s="47"/>
      <c r="BWC18" s="47"/>
      <c r="BWD18" s="47"/>
      <c r="BWE18" s="47"/>
      <c r="BWF18" s="47"/>
      <c r="BWG18" s="47"/>
      <c r="BWH18" s="47"/>
      <c r="BWI18" s="47"/>
      <c r="BWJ18" s="47"/>
      <c r="BWK18" s="47"/>
      <c r="BWL18" s="47"/>
      <c r="BWM18" s="47"/>
      <c r="BWN18" s="47"/>
      <c r="BWO18" s="47"/>
      <c r="BWP18" s="47"/>
      <c r="BWQ18" s="47"/>
      <c r="BWR18" s="47"/>
      <c r="BWS18" s="47"/>
      <c r="BWT18" s="47"/>
      <c r="BWU18" s="47"/>
      <c r="BWV18" s="47"/>
      <c r="BWW18" s="47"/>
      <c r="BWX18" s="47"/>
      <c r="BWY18" s="47"/>
      <c r="BWZ18" s="47"/>
      <c r="BXA18" s="47"/>
      <c r="BXB18" s="47"/>
      <c r="BXC18" s="47"/>
      <c r="BXD18" s="47"/>
      <c r="BXE18" s="47"/>
      <c r="BXF18" s="47"/>
      <c r="BXG18" s="47"/>
      <c r="BXH18" s="47"/>
      <c r="BXI18" s="47"/>
      <c r="BXJ18" s="47"/>
      <c r="BXK18" s="47"/>
      <c r="BXL18" s="47"/>
      <c r="BXM18" s="47"/>
      <c r="BXN18" s="47"/>
      <c r="BXO18" s="47"/>
      <c r="BXP18" s="47"/>
      <c r="BXQ18" s="47"/>
      <c r="BXR18" s="47"/>
      <c r="BXS18" s="47"/>
      <c r="BXT18" s="47"/>
      <c r="BXU18" s="47"/>
      <c r="BXV18" s="47"/>
      <c r="BXW18" s="47"/>
      <c r="BXX18" s="47"/>
      <c r="BXY18" s="47"/>
      <c r="BXZ18" s="47"/>
      <c r="BYA18" s="47"/>
      <c r="BYB18" s="47"/>
      <c r="BYC18" s="47"/>
      <c r="BYD18" s="47"/>
      <c r="BYE18" s="47"/>
      <c r="BYF18" s="47"/>
      <c r="BYG18" s="47"/>
      <c r="BYH18" s="47"/>
      <c r="BYI18" s="47"/>
      <c r="BYJ18" s="47"/>
      <c r="BYK18" s="47"/>
      <c r="BYL18" s="47"/>
      <c r="BYM18" s="47"/>
      <c r="BYN18" s="47"/>
      <c r="BYO18" s="47"/>
      <c r="BYP18" s="47"/>
      <c r="BYQ18" s="47"/>
      <c r="BYR18" s="47"/>
      <c r="BYS18" s="47"/>
      <c r="BYT18" s="47"/>
      <c r="BYU18" s="47"/>
      <c r="BYV18" s="47"/>
      <c r="BYW18" s="47"/>
      <c r="BYX18" s="47"/>
      <c r="BYY18" s="47"/>
      <c r="BYZ18" s="47"/>
      <c r="BZA18" s="47"/>
      <c r="BZB18" s="47"/>
      <c r="BZC18" s="47"/>
      <c r="BZD18" s="47"/>
      <c r="BZE18" s="47"/>
      <c r="BZF18" s="47"/>
      <c r="BZG18" s="47"/>
      <c r="BZH18" s="47"/>
      <c r="BZI18" s="47"/>
      <c r="BZJ18" s="47"/>
      <c r="BZK18" s="47"/>
      <c r="BZL18" s="47"/>
      <c r="BZM18" s="47"/>
      <c r="BZN18" s="47"/>
      <c r="BZO18" s="47"/>
      <c r="BZP18" s="47"/>
      <c r="BZQ18" s="47"/>
      <c r="BZR18" s="47"/>
      <c r="BZS18" s="47"/>
      <c r="BZT18" s="47"/>
      <c r="BZU18" s="47"/>
      <c r="BZV18" s="47"/>
      <c r="BZW18" s="47"/>
      <c r="BZX18" s="47"/>
      <c r="BZY18" s="47"/>
      <c r="BZZ18" s="47"/>
      <c r="CAA18" s="47"/>
      <c r="CAB18" s="47"/>
      <c r="CAC18" s="47"/>
      <c r="CAD18" s="47"/>
      <c r="CAE18" s="47"/>
      <c r="CAF18" s="47"/>
      <c r="CAG18" s="47"/>
      <c r="CAH18" s="47"/>
      <c r="CAI18" s="47"/>
      <c r="CAJ18" s="47"/>
      <c r="CAK18" s="47"/>
      <c r="CAL18" s="47"/>
      <c r="CAM18" s="47"/>
      <c r="CAN18" s="47"/>
      <c r="CAO18" s="47"/>
      <c r="CAP18" s="47"/>
      <c r="CAQ18" s="47"/>
      <c r="CAR18" s="47"/>
      <c r="CAS18" s="47"/>
      <c r="CAT18" s="47"/>
      <c r="CAU18" s="47"/>
      <c r="CAV18" s="47"/>
      <c r="CAW18" s="47"/>
      <c r="CAX18" s="47"/>
      <c r="CAY18" s="47"/>
      <c r="CAZ18" s="47"/>
      <c r="CBA18" s="47"/>
      <c r="CBB18" s="47"/>
      <c r="CBC18" s="47"/>
      <c r="CBD18" s="47"/>
      <c r="CBE18" s="47"/>
      <c r="CBF18" s="47"/>
      <c r="CBG18" s="47"/>
      <c r="CBH18" s="47"/>
      <c r="CBI18" s="47"/>
      <c r="CBJ18" s="47"/>
      <c r="CBK18" s="47"/>
      <c r="CBL18" s="47"/>
      <c r="CBM18" s="47"/>
      <c r="CBN18" s="47"/>
      <c r="CBO18" s="47"/>
      <c r="CBP18" s="47"/>
      <c r="CBQ18" s="47"/>
      <c r="CBR18" s="47"/>
      <c r="CBS18" s="47"/>
      <c r="CBT18" s="47"/>
      <c r="CBU18" s="47"/>
      <c r="CBV18" s="47"/>
      <c r="CBW18" s="47"/>
      <c r="CBX18" s="47"/>
      <c r="CBY18" s="47"/>
      <c r="CBZ18" s="47"/>
      <c r="CCA18" s="47"/>
      <c r="CCB18" s="47"/>
      <c r="CCC18" s="47"/>
      <c r="CCD18" s="47"/>
      <c r="CCE18" s="47"/>
      <c r="CCF18" s="47"/>
      <c r="CCG18" s="47"/>
      <c r="CCH18" s="47"/>
      <c r="CCI18" s="47"/>
      <c r="CCJ18" s="47"/>
      <c r="CCK18" s="47"/>
      <c r="CCL18" s="47"/>
      <c r="CCM18" s="47"/>
      <c r="CCN18" s="47"/>
      <c r="CCO18" s="47"/>
      <c r="CCP18" s="47"/>
      <c r="CCQ18" s="47"/>
      <c r="CCR18" s="47"/>
      <c r="CCS18" s="47"/>
      <c r="CCT18" s="47"/>
      <c r="CCU18" s="47"/>
      <c r="CCV18" s="47"/>
      <c r="CCW18" s="47"/>
      <c r="CCX18" s="47"/>
      <c r="CCY18" s="47"/>
      <c r="CCZ18" s="47"/>
      <c r="CDA18" s="47"/>
      <c r="CDB18" s="47"/>
      <c r="CDC18" s="47"/>
      <c r="CDD18" s="47"/>
      <c r="CDE18" s="47"/>
      <c r="CDF18" s="47"/>
      <c r="CDG18" s="47"/>
      <c r="CDH18" s="47"/>
      <c r="CDI18" s="47"/>
      <c r="CDJ18" s="47"/>
      <c r="CDK18" s="47"/>
      <c r="CDL18" s="47"/>
      <c r="CDM18" s="47"/>
      <c r="CDN18" s="47"/>
      <c r="CDO18" s="47"/>
      <c r="CDP18" s="47"/>
      <c r="CDQ18" s="47"/>
      <c r="CDR18" s="47"/>
      <c r="CDS18" s="47"/>
      <c r="CDT18" s="47"/>
      <c r="CDU18" s="47"/>
      <c r="CDV18" s="47"/>
      <c r="CDW18" s="47"/>
      <c r="CDX18" s="47"/>
      <c r="CDY18" s="47"/>
      <c r="CDZ18" s="47"/>
      <c r="CEA18" s="47"/>
      <c r="CEB18" s="47"/>
      <c r="CEC18" s="47"/>
      <c r="CED18" s="47"/>
      <c r="CEE18" s="47"/>
      <c r="CEF18" s="47"/>
      <c r="CEG18" s="47"/>
      <c r="CEH18" s="47"/>
      <c r="CEI18" s="47"/>
      <c r="CEJ18" s="47"/>
      <c r="CEK18" s="47"/>
      <c r="CEL18" s="47"/>
      <c r="CEM18" s="47"/>
      <c r="CEN18" s="47"/>
      <c r="CEO18" s="47"/>
      <c r="CEP18" s="47"/>
      <c r="CEQ18" s="47"/>
      <c r="CER18" s="47"/>
      <c r="CES18" s="47"/>
      <c r="CET18" s="47"/>
      <c r="CEU18" s="47"/>
      <c r="CEV18" s="47"/>
      <c r="CEW18" s="47"/>
      <c r="CEX18" s="47"/>
      <c r="CEY18" s="47"/>
      <c r="CEZ18" s="47"/>
      <c r="CFA18" s="47"/>
      <c r="CFB18" s="47"/>
      <c r="CFC18" s="47"/>
      <c r="CFD18" s="47"/>
      <c r="CFE18" s="47"/>
      <c r="CFF18" s="47"/>
      <c r="CFG18" s="47"/>
      <c r="CFH18" s="47"/>
      <c r="CFI18" s="47"/>
      <c r="CFJ18" s="47"/>
      <c r="CFK18" s="47"/>
      <c r="CFL18" s="47"/>
      <c r="CFM18" s="47"/>
      <c r="CFN18" s="47"/>
      <c r="CFO18" s="47"/>
      <c r="CFP18" s="47"/>
      <c r="CFQ18" s="47"/>
      <c r="CFR18" s="47"/>
      <c r="CFS18" s="47"/>
      <c r="CFT18" s="47"/>
      <c r="CFU18" s="47"/>
      <c r="CFV18" s="47"/>
      <c r="CFW18" s="47"/>
      <c r="CFX18" s="47"/>
      <c r="CFY18" s="47"/>
      <c r="CFZ18" s="47"/>
      <c r="CGA18" s="47"/>
      <c r="CGB18" s="47"/>
      <c r="CGC18" s="47"/>
      <c r="CGD18" s="47"/>
      <c r="CGE18" s="47"/>
      <c r="CGF18" s="47"/>
      <c r="CGG18" s="47"/>
      <c r="CGH18" s="47"/>
      <c r="CGI18" s="47"/>
      <c r="CGJ18" s="47"/>
      <c r="CGK18" s="47"/>
      <c r="CGL18" s="47"/>
      <c r="CGM18" s="47"/>
      <c r="CGN18" s="47"/>
      <c r="CGO18" s="47"/>
      <c r="CGP18" s="47"/>
      <c r="CGQ18" s="47"/>
      <c r="CGR18" s="47"/>
      <c r="CGS18" s="47"/>
      <c r="CGT18" s="47"/>
      <c r="CGU18" s="47"/>
      <c r="CGV18" s="47"/>
      <c r="CGW18" s="47"/>
      <c r="CGX18" s="47"/>
      <c r="CGY18" s="47"/>
      <c r="CGZ18" s="47"/>
      <c r="CHA18" s="47"/>
      <c r="CHB18" s="47"/>
      <c r="CHC18" s="47"/>
      <c r="CHD18" s="47"/>
      <c r="CHE18" s="47"/>
      <c r="CHF18" s="47"/>
      <c r="CHG18" s="47"/>
      <c r="CHH18" s="47"/>
      <c r="CHI18" s="47"/>
      <c r="CHJ18" s="47"/>
      <c r="CHK18" s="47"/>
      <c r="CHL18" s="47"/>
      <c r="CHM18" s="47"/>
      <c r="CHN18" s="47"/>
      <c r="CHO18" s="47"/>
      <c r="CHP18" s="47"/>
      <c r="CHQ18" s="47"/>
      <c r="CHR18" s="47"/>
      <c r="CHS18" s="47"/>
      <c r="CHT18" s="47"/>
      <c r="CHU18" s="47"/>
      <c r="CHV18" s="47"/>
      <c r="CHW18" s="47"/>
      <c r="CHX18" s="47"/>
      <c r="CHY18" s="47"/>
      <c r="CHZ18" s="47"/>
      <c r="CIA18" s="47"/>
      <c r="CIB18" s="47"/>
      <c r="CIC18" s="47"/>
      <c r="CID18" s="47"/>
      <c r="CIE18" s="47"/>
      <c r="CIF18" s="47"/>
      <c r="CIG18" s="47"/>
      <c r="CIH18" s="47"/>
      <c r="CII18" s="47"/>
      <c r="CIJ18" s="47"/>
      <c r="CIK18" s="47"/>
      <c r="CIL18" s="47"/>
      <c r="CIM18" s="47"/>
      <c r="CIN18" s="47"/>
      <c r="CIO18" s="47"/>
      <c r="CIP18" s="47"/>
      <c r="CIQ18" s="47"/>
      <c r="CIR18" s="47"/>
      <c r="CIS18" s="47"/>
      <c r="CIT18" s="47"/>
      <c r="CIU18" s="47"/>
      <c r="CIV18" s="47"/>
      <c r="CIW18" s="47"/>
      <c r="CIX18" s="47"/>
      <c r="CIY18" s="47"/>
      <c r="CIZ18" s="47"/>
      <c r="CJA18" s="47"/>
      <c r="CJB18" s="47"/>
      <c r="CJC18" s="47"/>
      <c r="CJD18" s="47"/>
      <c r="CJE18" s="47"/>
      <c r="CJF18" s="47"/>
      <c r="CJG18" s="47"/>
      <c r="CJH18" s="47"/>
      <c r="CJI18" s="47"/>
      <c r="CJJ18" s="47"/>
      <c r="CJK18" s="47"/>
      <c r="CJL18" s="47"/>
      <c r="CJM18" s="47"/>
      <c r="CJN18" s="47"/>
      <c r="CJO18" s="47"/>
      <c r="CJP18" s="47"/>
      <c r="CJQ18" s="47"/>
      <c r="CJR18" s="47"/>
      <c r="CJS18" s="47"/>
      <c r="CJT18" s="47"/>
      <c r="CJU18" s="47"/>
      <c r="CJV18" s="47"/>
      <c r="CJW18" s="47"/>
      <c r="CJX18" s="47"/>
      <c r="CJY18" s="47"/>
      <c r="CJZ18" s="47"/>
      <c r="CKA18" s="47"/>
      <c r="CKB18" s="47"/>
      <c r="CKC18" s="47"/>
      <c r="CKD18" s="47"/>
      <c r="CKE18" s="47"/>
      <c r="CKF18" s="47"/>
      <c r="CKG18" s="47"/>
      <c r="CKH18" s="47"/>
      <c r="CKI18" s="47"/>
      <c r="CKJ18" s="47"/>
      <c r="CKK18" s="47"/>
      <c r="CKL18" s="47"/>
      <c r="CKM18" s="47"/>
      <c r="CKN18" s="47"/>
      <c r="CKO18" s="47"/>
      <c r="CKP18" s="47"/>
      <c r="CKQ18" s="47"/>
      <c r="CKR18" s="47"/>
      <c r="CKS18" s="47"/>
      <c r="CKT18" s="47"/>
      <c r="CKU18" s="47"/>
      <c r="CKV18" s="47"/>
      <c r="CKW18" s="47"/>
      <c r="CKX18" s="47"/>
      <c r="CKY18" s="47"/>
      <c r="CKZ18" s="47"/>
      <c r="CLA18" s="47"/>
      <c r="CLB18" s="47"/>
      <c r="CLC18" s="47"/>
      <c r="CLD18" s="47"/>
      <c r="CLE18" s="47"/>
      <c r="CLF18" s="47"/>
      <c r="CLG18" s="47"/>
      <c r="CLH18" s="47"/>
      <c r="CLI18" s="47"/>
      <c r="CLJ18" s="47"/>
      <c r="CLK18" s="47"/>
      <c r="CLL18" s="47"/>
      <c r="CLM18" s="47"/>
      <c r="CLN18" s="47"/>
      <c r="CLO18" s="47"/>
      <c r="CLP18" s="47"/>
      <c r="CLQ18" s="47"/>
      <c r="CLR18" s="47"/>
      <c r="CLS18" s="47"/>
      <c r="CLT18" s="47"/>
      <c r="CLU18" s="47"/>
      <c r="CLV18" s="47"/>
      <c r="CLW18" s="47"/>
      <c r="CLX18" s="47"/>
      <c r="CLY18" s="47"/>
      <c r="CLZ18" s="47"/>
      <c r="CMA18" s="47"/>
      <c r="CMB18" s="47"/>
      <c r="CMC18" s="47"/>
      <c r="CMD18" s="47"/>
      <c r="CME18" s="47"/>
      <c r="CMF18" s="47"/>
      <c r="CMG18" s="47"/>
      <c r="CMH18" s="47"/>
      <c r="CMI18" s="47"/>
      <c r="CMJ18" s="47"/>
      <c r="CMK18" s="47"/>
      <c r="CML18" s="47"/>
      <c r="CMM18" s="47"/>
      <c r="CMN18" s="47"/>
      <c r="CMO18" s="47"/>
      <c r="CMP18" s="47"/>
      <c r="CMQ18" s="47"/>
      <c r="CMR18" s="47"/>
      <c r="CMS18" s="47"/>
      <c r="CMT18" s="47"/>
      <c r="CMU18" s="47"/>
      <c r="CMV18" s="47"/>
      <c r="CMW18" s="47"/>
      <c r="CMX18" s="47"/>
      <c r="CMY18" s="47"/>
      <c r="CMZ18" s="47"/>
      <c r="CNA18" s="47"/>
      <c r="CNB18" s="47"/>
      <c r="CNC18" s="47"/>
      <c r="CND18" s="47"/>
      <c r="CNE18" s="47"/>
      <c r="CNF18" s="47"/>
      <c r="CNG18" s="47"/>
      <c r="CNH18" s="47"/>
      <c r="CNI18" s="47"/>
      <c r="CNJ18" s="47"/>
      <c r="CNK18" s="47"/>
      <c r="CNL18" s="47"/>
      <c r="CNM18" s="47"/>
      <c r="CNN18" s="47"/>
      <c r="CNO18" s="47"/>
      <c r="CNP18" s="47"/>
      <c r="CNQ18" s="47"/>
      <c r="CNR18" s="47"/>
      <c r="CNS18" s="47"/>
      <c r="CNT18" s="47"/>
      <c r="CNU18" s="47"/>
      <c r="CNV18" s="47"/>
      <c r="CNW18" s="47"/>
      <c r="CNX18" s="47"/>
      <c r="CNY18" s="47"/>
      <c r="CNZ18" s="47"/>
      <c r="COA18" s="47"/>
      <c r="COB18" s="47"/>
      <c r="COC18" s="47"/>
      <c r="COD18" s="47"/>
      <c r="COE18" s="47"/>
      <c r="COF18" s="47"/>
      <c r="COG18" s="47"/>
      <c r="COH18" s="47"/>
      <c r="COI18" s="47"/>
      <c r="COJ18" s="47"/>
      <c r="COK18" s="47"/>
      <c r="COL18" s="47"/>
      <c r="COM18" s="47"/>
      <c r="CON18" s="47"/>
      <c r="COO18" s="47"/>
      <c r="COP18" s="47"/>
      <c r="COQ18" s="47"/>
      <c r="COR18" s="47"/>
      <c r="COS18" s="47"/>
      <c r="COT18" s="47"/>
      <c r="COU18" s="47"/>
      <c r="COV18" s="47"/>
      <c r="COW18" s="47"/>
      <c r="COX18" s="47"/>
      <c r="COY18" s="47"/>
      <c r="COZ18" s="47"/>
      <c r="CPA18" s="47"/>
      <c r="CPB18" s="47"/>
      <c r="CPC18" s="47"/>
      <c r="CPD18" s="47"/>
      <c r="CPE18" s="47"/>
      <c r="CPF18" s="47"/>
      <c r="CPG18" s="47"/>
      <c r="CPH18" s="47"/>
      <c r="CPI18" s="47"/>
      <c r="CPJ18" s="47"/>
      <c r="CPK18" s="47"/>
      <c r="CPL18" s="47"/>
      <c r="CPM18" s="47"/>
      <c r="CPN18" s="47"/>
      <c r="CPO18" s="47"/>
      <c r="CPP18" s="47"/>
      <c r="CPQ18" s="47"/>
      <c r="CPR18" s="47"/>
      <c r="CPS18" s="47"/>
      <c r="CPT18" s="47"/>
      <c r="CPU18" s="47"/>
      <c r="CPV18" s="47"/>
      <c r="CPW18" s="47"/>
      <c r="CPX18" s="47"/>
      <c r="CPY18" s="47"/>
      <c r="CPZ18" s="47"/>
      <c r="CQA18" s="47"/>
      <c r="CQB18" s="47"/>
      <c r="CQC18" s="47"/>
      <c r="CQD18" s="47"/>
      <c r="CQE18" s="47"/>
      <c r="CQF18" s="47"/>
      <c r="CQG18" s="47"/>
      <c r="CQH18" s="47"/>
      <c r="CQI18" s="47"/>
      <c r="CQJ18" s="47"/>
      <c r="CQK18" s="47"/>
      <c r="CQL18" s="47"/>
      <c r="CQM18" s="47"/>
      <c r="CQN18" s="47"/>
      <c r="CQO18" s="47"/>
      <c r="CQP18" s="47"/>
      <c r="CQQ18" s="47"/>
      <c r="CQR18" s="47"/>
      <c r="CQS18" s="47"/>
      <c r="CQT18" s="47"/>
      <c r="CQU18" s="47"/>
      <c r="CQV18" s="47"/>
      <c r="CQW18" s="47"/>
      <c r="CQX18" s="47"/>
      <c r="CQY18" s="47"/>
      <c r="CQZ18" s="47"/>
      <c r="CRA18" s="47"/>
      <c r="CRB18" s="47"/>
      <c r="CRC18" s="47"/>
      <c r="CRD18" s="47"/>
      <c r="CRE18" s="47"/>
      <c r="CRF18" s="47"/>
      <c r="CRG18" s="47"/>
      <c r="CRH18" s="47"/>
      <c r="CRI18" s="47"/>
      <c r="CRJ18" s="47"/>
      <c r="CRK18" s="47"/>
      <c r="CRL18" s="47"/>
      <c r="CRM18" s="47"/>
      <c r="CRN18" s="47"/>
      <c r="CRO18" s="47"/>
      <c r="CRP18" s="47"/>
      <c r="CRQ18" s="47"/>
      <c r="CRR18" s="47"/>
      <c r="CRS18" s="47"/>
      <c r="CRT18" s="47"/>
      <c r="CRU18" s="47"/>
      <c r="CRV18" s="47"/>
      <c r="CRW18" s="47"/>
      <c r="CRX18" s="47"/>
      <c r="CRY18" s="47"/>
      <c r="CRZ18" s="47"/>
      <c r="CSA18" s="47"/>
      <c r="CSB18" s="47"/>
      <c r="CSC18" s="47"/>
      <c r="CSD18" s="47"/>
      <c r="CSE18" s="47"/>
      <c r="CSF18" s="47"/>
      <c r="CSG18" s="47"/>
      <c r="CSH18" s="47"/>
      <c r="CSI18" s="47"/>
      <c r="CSJ18" s="47"/>
      <c r="CSK18" s="47"/>
      <c r="CSL18" s="47"/>
      <c r="CSM18" s="47"/>
      <c r="CSN18" s="47"/>
      <c r="CSO18" s="47"/>
      <c r="CSP18" s="47"/>
      <c r="CSQ18" s="47"/>
      <c r="CSR18" s="47"/>
      <c r="CSS18" s="47"/>
      <c r="CST18" s="47"/>
      <c r="CSU18" s="47"/>
      <c r="CSV18" s="47"/>
      <c r="CSW18" s="47"/>
      <c r="CSX18" s="47"/>
      <c r="CSY18" s="47"/>
      <c r="CSZ18" s="47"/>
      <c r="CTA18" s="47"/>
      <c r="CTB18" s="47"/>
      <c r="CTC18" s="47"/>
      <c r="CTD18" s="47"/>
      <c r="CTE18" s="47"/>
      <c r="CTF18" s="47"/>
      <c r="CTG18" s="47"/>
      <c r="CTH18" s="47"/>
      <c r="CTI18" s="47"/>
      <c r="CTJ18" s="47"/>
      <c r="CTK18" s="47"/>
      <c r="CTL18" s="47"/>
      <c r="CTM18" s="47"/>
      <c r="CTN18" s="47"/>
      <c r="CTO18" s="47"/>
      <c r="CTP18" s="47"/>
      <c r="CTQ18" s="47"/>
      <c r="CTR18" s="47"/>
      <c r="CTS18" s="47"/>
      <c r="CTT18" s="47"/>
      <c r="CTU18" s="47"/>
      <c r="CTV18" s="47"/>
      <c r="CTW18" s="47"/>
      <c r="CTX18" s="47"/>
      <c r="CTY18" s="47"/>
      <c r="CTZ18" s="47"/>
      <c r="CUA18" s="47"/>
      <c r="CUB18" s="47"/>
      <c r="CUC18" s="47"/>
      <c r="CUD18" s="47"/>
      <c r="CUE18" s="47"/>
      <c r="CUF18" s="47"/>
      <c r="CUG18" s="47"/>
      <c r="CUH18" s="47"/>
      <c r="CUI18" s="47"/>
      <c r="CUJ18" s="47"/>
      <c r="CUK18" s="47"/>
      <c r="CUL18" s="47"/>
      <c r="CUM18" s="47"/>
      <c r="CUN18" s="47"/>
      <c r="CUO18" s="47"/>
      <c r="CUP18" s="47"/>
      <c r="CUQ18" s="47"/>
      <c r="CUR18" s="47"/>
      <c r="CUS18" s="47"/>
      <c r="CUT18" s="47"/>
      <c r="CUU18" s="47"/>
      <c r="CUV18" s="47"/>
      <c r="CUW18" s="47"/>
      <c r="CUX18" s="47"/>
      <c r="CUY18" s="47"/>
      <c r="CUZ18" s="47"/>
      <c r="CVA18" s="47"/>
      <c r="CVB18" s="47"/>
      <c r="CVC18" s="47"/>
      <c r="CVD18" s="47"/>
      <c r="CVE18" s="47"/>
      <c r="CVF18" s="47"/>
      <c r="CVG18" s="47"/>
      <c r="CVH18" s="47"/>
      <c r="CVI18" s="47"/>
      <c r="CVJ18" s="47"/>
      <c r="CVK18" s="47"/>
      <c r="CVL18" s="47"/>
      <c r="CVM18" s="47"/>
      <c r="CVN18" s="47"/>
      <c r="CVO18" s="47"/>
      <c r="CVP18" s="47"/>
      <c r="CVQ18" s="47"/>
      <c r="CVR18" s="47"/>
      <c r="CVS18" s="47"/>
      <c r="CVT18" s="47"/>
      <c r="CVU18" s="47"/>
      <c r="CVV18" s="47"/>
      <c r="CVW18" s="47"/>
      <c r="CVX18" s="47"/>
      <c r="CVY18" s="47"/>
      <c r="CVZ18" s="47"/>
      <c r="CWA18" s="47"/>
      <c r="CWB18" s="47"/>
      <c r="CWC18" s="47"/>
      <c r="CWD18" s="47"/>
      <c r="CWE18" s="47"/>
      <c r="CWF18" s="47"/>
      <c r="CWG18" s="47"/>
      <c r="CWH18" s="47"/>
      <c r="CWI18" s="47"/>
      <c r="CWJ18" s="47"/>
      <c r="CWK18" s="47"/>
      <c r="CWL18" s="47"/>
      <c r="CWM18" s="47"/>
      <c r="CWN18" s="47"/>
      <c r="CWO18" s="47"/>
      <c r="CWP18" s="47"/>
      <c r="CWQ18" s="47"/>
      <c r="CWR18" s="47"/>
      <c r="CWS18" s="47"/>
      <c r="CWT18" s="47"/>
      <c r="CWU18" s="47"/>
      <c r="CWV18" s="47"/>
      <c r="CWW18" s="47"/>
      <c r="CWX18" s="47"/>
      <c r="CWY18" s="47"/>
      <c r="CWZ18" s="47"/>
      <c r="CXA18" s="47"/>
      <c r="CXB18" s="47"/>
      <c r="CXC18" s="47"/>
      <c r="CXD18" s="47"/>
      <c r="CXE18" s="47"/>
      <c r="CXF18" s="47"/>
      <c r="CXG18" s="47"/>
      <c r="CXH18" s="47"/>
      <c r="CXI18" s="47"/>
      <c r="CXJ18" s="47"/>
      <c r="CXK18" s="47"/>
      <c r="CXL18" s="47"/>
      <c r="CXM18" s="47"/>
      <c r="CXN18" s="47"/>
      <c r="CXO18" s="47"/>
      <c r="CXP18" s="47"/>
      <c r="CXQ18" s="47"/>
      <c r="CXR18" s="47"/>
      <c r="CXS18" s="47"/>
      <c r="CXT18" s="47"/>
      <c r="CXU18" s="47"/>
      <c r="CXV18" s="47"/>
      <c r="CXW18" s="47"/>
      <c r="CXX18" s="47"/>
      <c r="CXY18" s="47"/>
      <c r="CXZ18" s="47"/>
      <c r="CYA18" s="47"/>
      <c r="CYB18" s="47"/>
      <c r="CYC18" s="47"/>
      <c r="CYD18" s="47"/>
      <c r="CYE18" s="47"/>
      <c r="CYF18" s="47"/>
      <c r="CYG18" s="47"/>
      <c r="CYH18" s="47"/>
      <c r="CYI18" s="47"/>
      <c r="CYJ18" s="47"/>
      <c r="CYK18" s="47"/>
      <c r="CYL18" s="47"/>
      <c r="CYM18" s="47"/>
      <c r="CYN18" s="47"/>
      <c r="CYO18" s="47"/>
      <c r="CYP18" s="47"/>
      <c r="CYQ18" s="47"/>
      <c r="CYR18" s="47"/>
      <c r="CYS18" s="47"/>
      <c r="CYT18" s="47"/>
      <c r="CYU18" s="47"/>
      <c r="CYV18" s="47"/>
      <c r="CYW18" s="47"/>
      <c r="CYX18" s="47"/>
      <c r="CYY18" s="47"/>
      <c r="CYZ18" s="47"/>
      <c r="CZA18" s="47"/>
      <c r="CZB18" s="47"/>
      <c r="CZC18" s="47"/>
      <c r="CZD18" s="47"/>
      <c r="CZE18" s="47"/>
      <c r="CZF18" s="47"/>
      <c r="CZG18" s="47"/>
      <c r="CZH18" s="47"/>
      <c r="CZI18" s="47"/>
      <c r="CZJ18" s="47"/>
      <c r="CZK18" s="47"/>
      <c r="CZL18" s="47"/>
      <c r="CZM18" s="47"/>
      <c r="CZN18" s="47"/>
      <c r="CZO18" s="47"/>
      <c r="CZP18" s="47"/>
      <c r="CZQ18" s="47"/>
      <c r="CZR18" s="47"/>
      <c r="CZS18" s="47"/>
      <c r="CZT18" s="47"/>
      <c r="CZU18" s="47"/>
      <c r="CZV18" s="47"/>
      <c r="CZW18" s="47"/>
      <c r="CZX18" s="47"/>
      <c r="CZY18" s="47"/>
      <c r="CZZ18" s="47"/>
      <c r="DAA18" s="47"/>
      <c r="DAB18" s="47"/>
      <c r="DAC18" s="47"/>
      <c r="DAD18" s="47"/>
      <c r="DAE18" s="47"/>
      <c r="DAF18" s="47"/>
      <c r="DAG18" s="47"/>
      <c r="DAH18" s="47"/>
      <c r="DAI18" s="47"/>
      <c r="DAJ18" s="47"/>
      <c r="DAK18" s="47"/>
      <c r="DAL18" s="47"/>
      <c r="DAM18" s="47"/>
      <c r="DAN18" s="47"/>
      <c r="DAO18" s="47"/>
      <c r="DAP18" s="47"/>
      <c r="DAQ18" s="47"/>
      <c r="DAR18" s="47"/>
      <c r="DAS18" s="47"/>
      <c r="DAT18" s="47"/>
      <c r="DAU18" s="47"/>
      <c r="DAV18" s="47"/>
      <c r="DAW18" s="47"/>
      <c r="DAX18" s="47"/>
      <c r="DAY18" s="47"/>
      <c r="DAZ18" s="47"/>
      <c r="DBA18" s="47"/>
      <c r="DBB18" s="47"/>
      <c r="DBC18" s="47"/>
      <c r="DBD18" s="47"/>
      <c r="DBE18" s="47"/>
      <c r="DBF18" s="47"/>
      <c r="DBG18" s="47"/>
      <c r="DBH18" s="47"/>
      <c r="DBI18" s="47"/>
      <c r="DBJ18" s="47"/>
      <c r="DBK18" s="47"/>
      <c r="DBL18" s="47"/>
      <c r="DBM18" s="47"/>
      <c r="DBN18" s="47"/>
      <c r="DBO18" s="47"/>
      <c r="DBP18" s="47"/>
      <c r="DBQ18" s="47"/>
      <c r="DBR18" s="47"/>
      <c r="DBS18" s="47"/>
      <c r="DBT18" s="47"/>
      <c r="DBU18" s="47"/>
      <c r="DBV18" s="47"/>
      <c r="DBW18" s="47"/>
      <c r="DBX18" s="47"/>
      <c r="DBY18" s="47"/>
      <c r="DBZ18" s="47"/>
      <c r="DCA18" s="47"/>
      <c r="DCB18" s="47"/>
      <c r="DCC18" s="47"/>
      <c r="DCD18" s="47"/>
      <c r="DCE18" s="47"/>
      <c r="DCF18" s="47"/>
      <c r="DCG18" s="47"/>
      <c r="DCH18" s="47"/>
      <c r="DCI18" s="47"/>
      <c r="DCJ18" s="47"/>
      <c r="DCK18" s="47"/>
      <c r="DCL18" s="47"/>
      <c r="DCM18" s="47"/>
      <c r="DCN18" s="47"/>
      <c r="DCO18" s="47"/>
      <c r="DCP18" s="47"/>
      <c r="DCQ18" s="47"/>
      <c r="DCR18" s="47"/>
      <c r="DCS18" s="47"/>
      <c r="DCT18" s="47"/>
      <c r="DCU18" s="47"/>
      <c r="DCV18" s="47"/>
      <c r="DCW18" s="47"/>
      <c r="DCX18" s="47"/>
      <c r="DCY18" s="47"/>
      <c r="DCZ18" s="47"/>
      <c r="DDA18" s="47"/>
      <c r="DDB18" s="47"/>
      <c r="DDC18" s="47"/>
      <c r="DDD18" s="47"/>
      <c r="DDE18" s="47"/>
      <c r="DDF18" s="47"/>
      <c r="DDG18" s="47"/>
      <c r="DDH18" s="47"/>
      <c r="DDI18" s="47"/>
      <c r="DDJ18" s="47"/>
      <c r="DDK18" s="47"/>
      <c r="DDL18" s="47"/>
      <c r="DDM18" s="47"/>
      <c r="DDN18" s="47"/>
      <c r="DDO18" s="47"/>
      <c r="DDP18" s="47"/>
      <c r="DDQ18" s="47"/>
      <c r="DDR18" s="47"/>
      <c r="DDS18" s="47"/>
      <c r="DDT18" s="47"/>
      <c r="DDU18" s="47"/>
      <c r="DDV18" s="47"/>
      <c r="DDW18" s="47"/>
      <c r="DDX18" s="47"/>
      <c r="DDY18" s="47"/>
      <c r="DDZ18" s="47"/>
      <c r="DEA18" s="47"/>
      <c r="DEB18" s="47"/>
      <c r="DEC18" s="47"/>
      <c r="DED18" s="47"/>
      <c r="DEE18" s="47"/>
      <c r="DEF18" s="47"/>
      <c r="DEG18" s="47"/>
      <c r="DEH18" s="47"/>
      <c r="DEI18" s="47"/>
      <c r="DEJ18" s="47"/>
      <c r="DEK18" s="47"/>
      <c r="DEL18" s="47"/>
      <c r="DEM18" s="47"/>
      <c r="DEN18" s="47"/>
      <c r="DEO18" s="47"/>
      <c r="DEP18" s="47"/>
      <c r="DEQ18" s="47"/>
      <c r="DER18" s="47"/>
      <c r="DES18" s="47"/>
      <c r="DET18" s="47"/>
      <c r="DEU18" s="47"/>
      <c r="DEV18" s="47"/>
      <c r="DEW18" s="47"/>
      <c r="DEX18" s="47"/>
      <c r="DEY18" s="47"/>
      <c r="DEZ18" s="47"/>
      <c r="DFA18" s="47"/>
      <c r="DFB18" s="47"/>
      <c r="DFC18" s="47"/>
      <c r="DFD18" s="47"/>
      <c r="DFE18" s="47"/>
      <c r="DFF18" s="47"/>
      <c r="DFG18" s="47"/>
      <c r="DFH18" s="47"/>
      <c r="DFI18" s="47"/>
      <c r="DFJ18" s="47"/>
      <c r="DFK18" s="47"/>
      <c r="DFL18" s="47"/>
      <c r="DFM18" s="47"/>
      <c r="DFN18" s="47"/>
      <c r="DFO18" s="47"/>
      <c r="DFP18" s="47"/>
      <c r="DFQ18" s="47"/>
      <c r="DFR18" s="47"/>
      <c r="DFS18" s="47"/>
      <c r="DFT18" s="47"/>
      <c r="DFU18" s="47"/>
      <c r="DFV18" s="47"/>
      <c r="DFW18" s="47"/>
      <c r="DFX18" s="47"/>
      <c r="DFY18" s="47"/>
      <c r="DFZ18" s="47"/>
      <c r="DGA18" s="47"/>
      <c r="DGB18" s="47"/>
      <c r="DGC18" s="47"/>
      <c r="DGD18" s="47"/>
      <c r="DGE18" s="47"/>
      <c r="DGF18" s="47"/>
      <c r="DGG18" s="47"/>
      <c r="DGH18" s="47"/>
      <c r="DGI18" s="47"/>
      <c r="DGJ18" s="47"/>
      <c r="DGK18" s="47"/>
      <c r="DGL18" s="47"/>
      <c r="DGM18" s="47"/>
      <c r="DGN18" s="47"/>
      <c r="DGO18" s="47"/>
      <c r="DGP18" s="47"/>
      <c r="DGQ18" s="47"/>
      <c r="DGR18" s="47"/>
      <c r="DGS18" s="47"/>
      <c r="DGT18" s="47"/>
      <c r="DGU18" s="47"/>
      <c r="DGV18" s="47"/>
      <c r="DGW18" s="47"/>
      <c r="DGX18" s="47"/>
      <c r="DGY18" s="47"/>
      <c r="DGZ18" s="47"/>
      <c r="DHA18" s="47"/>
      <c r="DHB18" s="47"/>
      <c r="DHC18" s="47"/>
      <c r="DHD18" s="47"/>
      <c r="DHE18" s="47"/>
      <c r="DHF18" s="47"/>
      <c r="DHG18" s="47"/>
      <c r="DHH18" s="47"/>
      <c r="DHI18" s="47"/>
      <c r="DHJ18" s="47"/>
      <c r="DHK18" s="47"/>
      <c r="DHL18" s="47"/>
      <c r="DHM18" s="47"/>
      <c r="DHN18" s="47"/>
      <c r="DHO18" s="47"/>
      <c r="DHP18" s="47"/>
      <c r="DHQ18" s="47"/>
      <c r="DHR18" s="47"/>
      <c r="DHS18" s="47"/>
      <c r="DHT18" s="47"/>
      <c r="DHU18" s="47"/>
      <c r="DHV18" s="47"/>
      <c r="DHW18" s="47"/>
      <c r="DHX18" s="47"/>
      <c r="DHY18" s="47"/>
      <c r="DHZ18" s="47"/>
      <c r="DIA18" s="47"/>
      <c r="DIB18" s="47"/>
      <c r="DIC18" s="47"/>
      <c r="DID18" s="47"/>
      <c r="DIE18" s="47"/>
      <c r="DIF18" s="47"/>
      <c r="DIG18" s="47"/>
      <c r="DIH18" s="47"/>
      <c r="DII18" s="47"/>
      <c r="DIJ18" s="47"/>
      <c r="DIK18" s="47"/>
      <c r="DIL18" s="47"/>
      <c r="DIM18" s="47"/>
      <c r="DIN18" s="47"/>
      <c r="DIO18" s="47"/>
      <c r="DIP18" s="47"/>
      <c r="DIQ18" s="47"/>
      <c r="DIR18" s="47"/>
      <c r="DIS18" s="47"/>
      <c r="DIT18" s="47"/>
      <c r="DIU18" s="47"/>
      <c r="DIV18" s="47"/>
      <c r="DIW18" s="47"/>
      <c r="DIX18" s="47"/>
      <c r="DIY18" s="47"/>
      <c r="DIZ18" s="47"/>
      <c r="DJA18" s="47"/>
      <c r="DJB18" s="47"/>
      <c r="DJC18" s="47"/>
      <c r="DJD18" s="47"/>
      <c r="DJE18" s="47"/>
      <c r="DJF18" s="47"/>
      <c r="DJG18" s="47"/>
      <c r="DJH18" s="47"/>
      <c r="DJI18" s="47"/>
      <c r="DJJ18" s="47"/>
      <c r="DJK18" s="47"/>
      <c r="DJL18" s="47"/>
      <c r="DJM18" s="47"/>
      <c r="DJN18" s="47"/>
      <c r="DJO18" s="47"/>
      <c r="DJP18" s="47"/>
      <c r="DJQ18" s="47"/>
      <c r="DJR18" s="47"/>
      <c r="DJS18" s="47"/>
      <c r="DJT18" s="47"/>
      <c r="DJU18" s="47"/>
      <c r="DJV18" s="47"/>
      <c r="DJW18" s="47"/>
      <c r="DJX18" s="47"/>
      <c r="DJY18" s="47"/>
      <c r="DJZ18" s="47"/>
      <c r="DKA18" s="47"/>
      <c r="DKB18" s="47"/>
      <c r="DKC18" s="47"/>
      <c r="DKD18" s="47"/>
      <c r="DKE18" s="47"/>
      <c r="DKF18" s="47"/>
      <c r="DKG18" s="47"/>
      <c r="DKH18" s="47"/>
      <c r="DKI18" s="47"/>
      <c r="DKJ18" s="47"/>
      <c r="DKK18" s="47"/>
      <c r="DKL18" s="47"/>
      <c r="DKM18" s="47"/>
      <c r="DKN18" s="47"/>
      <c r="DKO18" s="47"/>
      <c r="DKP18" s="47"/>
      <c r="DKQ18" s="47"/>
      <c r="DKR18" s="47"/>
      <c r="DKS18" s="47"/>
      <c r="DKT18" s="47"/>
      <c r="DKU18" s="47"/>
      <c r="DKV18" s="47"/>
      <c r="DKW18" s="47"/>
      <c r="DKX18" s="47"/>
      <c r="DKY18" s="47"/>
      <c r="DKZ18" s="47"/>
      <c r="DLA18" s="47"/>
      <c r="DLB18" s="47"/>
      <c r="DLC18" s="47"/>
      <c r="DLD18" s="47"/>
      <c r="DLE18" s="47"/>
      <c r="DLF18" s="47"/>
      <c r="DLG18" s="47"/>
      <c r="DLH18" s="47"/>
      <c r="DLI18" s="47"/>
      <c r="DLJ18" s="47"/>
      <c r="DLK18" s="47"/>
      <c r="DLL18" s="47"/>
      <c r="DLM18" s="47"/>
      <c r="DLN18" s="47"/>
      <c r="DLO18" s="47"/>
      <c r="DLP18" s="47"/>
      <c r="DLQ18" s="47"/>
      <c r="DLR18" s="47"/>
      <c r="DLS18" s="47"/>
      <c r="DLT18" s="47"/>
      <c r="DLU18" s="47"/>
      <c r="DLV18" s="47"/>
      <c r="DLW18" s="47"/>
      <c r="DLX18" s="47"/>
      <c r="DLY18" s="47"/>
      <c r="DLZ18" s="47"/>
      <c r="DMA18" s="47"/>
      <c r="DMB18" s="47"/>
      <c r="DMC18" s="47"/>
      <c r="DMD18" s="47"/>
      <c r="DME18" s="47"/>
      <c r="DMF18" s="47"/>
      <c r="DMG18" s="47"/>
      <c r="DMH18" s="47"/>
      <c r="DMI18" s="47"/>
      <c r="DMJ18" s="47"/>
      <c r="DMK18" s="47"/>
      <c r="DML18" s="47"/>
      <c r="DMM18" s="47"/>
      <c r="DMN18" s="47"/>
      <c r="DMO18" s="47"/>
      <c r="DMP18" s="47"/>
      <c r="DMQ18" s="47"/>
      <c r="DMR18" s="47"/>
      <c r="DMS18" s="47"/>
      <c r="DMT18" s="47"/>
      <c r="DMU18" s="47"/>
      <c r="DMV18" s="47"/>
      <c r="DMW18" s="47"/>
      <c r="DMX18" s="47"/>
      <c r="DMY18" s="47"/>
      <c r="DMZ18" s="47"/>
      <c r="DNA18" s="47"/>
      <c r="DNB18" s="47"/>
      <c r="DNC18" s="47"/>
      <c r="DND18" s="47"/>
      <c r="DNE18" s="47"/>
      <c r="DNF18" s="47"/>
      <c r="DNG18" s="47"/>
      <c r="DNH18" s="47"/>
      <c r="DNI18" s="47"/>
      <c r="DNJ18" s="47"/>
      <c r="DNK18" s="47"/>
      <c r="DNL18" s="47"/>
      <c r="DNM18" s="47"/>
      <c r="DNN18" s="47"/>
      <c r="DNO18" s="47"/>
      <c r="DNP18" s="47"/>
      <c r="DNQ18" s="47"/>
      <c r="DNR18" s="47"/>
      <c r="DNS18" s="47"/>
      <c r="DNT18" s="47"/>
      <c r="DNU18" s="47"/>
      <c r="DNV18" s="47"/>
      <c r="DNW18" s="47"/>
      <c r="DNX18" s="47"/>
      <c r="DNY18" s="47"/>
      <c r="DNZ18" s="47"/>
      <c r="DOA18" s="47"/>
      <c r="DOB18" s="47"/>
      <c r="DOC18" s="47"/>
      <c r="DOD18" s="47"/>
      <c r="DOE18" s="47"/>
      <c r="DOF18" s="47"/>
      <c r="DOG18" s="47"/>
      <c r="DOH18" s="47"/>
      <c r="DOI18" s="47"/>
      <c r="DOJ18" s="47"/>
      <c r="DOK18" s="47"/>
      <c r="DOL18" s="47"/>
      <c r="DOM18" s="47"/>
      <c r="DON18" s="47"/>
      <c r="DOO18" s="47"/>
      <c r="DOP18" s="47"/>
      <c r="DOQ18" s="47"/>
      <c r="DOR18" s="47"/>
      <c r="DOS18" s="47"/>
      <c r="DOT18" s="47"/>
      <c r="DOU18" s="47"/>
      <c r="DOV18" s="47"/>
      <c r="DOW18" s="47"/>
      <c r="DOX18" s="47"/>
      <c r="DOY18" s="47"/>
      <c r="DOZ18" s="47"/>
      <c r="DPA18" s="47"/>
      <c r="DPB18" s="47"/>
      <c r="DPC18" s="47"/>
      <c r="DPD18" s="47"/>
      <c r="DPE18" s="47"/>
      <c r="DPF18" s="47"/>
      <c r="DPG18" s="47"/>
      <c r="DPH18" s="47"/>
      <c r="DPI18" s="47"/>
      <c r="DPJ18" s="47"/>
      <c r="DPK18" s="47"/>
      <c r="DPL18" s="47"/>
      <c r="DPM18" s="47"/>
      <c r="DPN18" s="47"/>
      <c r="DPO18" s="47"/>
      <c r="DPP18" s="47"/>
      <c r="DPQ18" s="47"/>
      <c r="DPR18" s="47"/>
      <c r="DPS18" s="47"/>
      <c r="DPT18" s="47"/>
      <c r="DPU18" s="47"/>
      <c r="DPV18" s="47"/>
      <c r="DPW18" s="47"/>
      <c r="DPX18" s="47"/>
      <c r="DPY18" s="47"/>
      <c r="DPZ18" s="47"/>
      <c r="DQA18" s="47"/>
      <c r="DQB18" s="47"/>
      <c r="DQC18" s="47"/>
      <c r="DQD18" s="47"/>
      <c r="DQE18" s="47"/>
      <c r="DQF18" s="47"/>
      <c r="DQG18" s="47"/>
      <c r="DQH18" s="47"/>
      <c r="DQI18" s="47"/>
      <c r="DQJ18" s="47"/>
      <c r="DQK18" s="47"/>
      <c r="DQL18" s="47"/>
      <c r="DQM18" s="47"/>
      <c r="DQN18" s="47"/>
      <c r="DQO18" s="47"/>
      <c r="DQP18" s="47"/>
      <c r="DQQ18" s="47"/>
      <c r="DQR18" s="47"/>
      <c r="DQS18" s="47"/>
      <c r="DQT18" s="47"/>
      <c r="DQU18" s="47"/>
      <c r="DQV18" s="47"/>
      <c r="DQW18" s="47"/>
      <c r="DQX18" s="47"/>
      <c r="DQY18" s="47"/>
      <c r="DQZ18" s="47"/>
      <c r="DRA18" s="47"/>
      <c r="DRB18" s="47"/>
      <c r="DRC18" s="47"/>
      <c r="DRD18" s="47"/>
      <c r="DRE18" s="47"/>
      <c r="DRF18" s="47"/>
      <c r="DRG18" s="47"/>
      <c r="DRH18" s="47"/>
      <c r="DRI18" s="47"/>
      <c r="DRJ18" s="47"/>
      <c r="DRK18" s="47"/>
      <c r="DRL18" s="47"/>
      <c r="DRM18" s="47"/>
      <c r="DRN18" s="47"/>
      <c r="DRO18" s="47"/>
      <c r="DRP18" s="47"/>
      <c r="DRQ18" s="47"/>
      <c r="DRR18" s="47"/>
      <c r="DRS18" s="47"/>
      <c r="DRT18" s="47"/>
      <c r="DRU18" s="47"/>
      <c r="DRV18" s="47"/>
      <c r="DRW18" s="47"/>
      <c r="DRX18" s="47"/>
      <c r="DRY18" s="47"/>
      <c r="DRZ18" s="47"/>
      <c r="DSA18" s="47"/>
      <c r="DSB18" s="47"/>
      <c r="DSC18" s="47"/>
      <c r="DSD18" s="47"/>
      <c r="DSE18" s="47"/>
      <c r="DSF18" s="47"/>
      <c r="DSG18" s="47"/>
      <c r="DSH18" s="47"/>
      <c r="DSI18" s="47"/>
      <c r="DSJ18" s="47"/>
      <c r="DSK18" s="47"/>
      <c r="DSL18" s="47"/>
      <c r="DSM18" s="47"/>
      <c r="DSN18" s="47"/>
      <c r="DSO18" s="47"/>
      <c r="DSP18" s="47"/>
      <c r="DSQ18" s="47"/>
      <c r="DSR18" s="47"/>
      <c r="DSS18" s="47"/>
      <c r="DST18" s="47"/>
      <c r="DSU18" s="47"/>
      <c r="DSV18" s="47"/>
      <c r="DSW18" s="47"/>
      <c r="DSX18" s="47"/>
      <c r="DSY18" s="47"/>
      <c r="DSZ18" s="47"/>
      <c r="DTA18" s="47"/>
      <c r="DTB18" s="47"/>
      <c r="DTC18" s="47"/>
      <c r="DTD18" s="47"/>
      <c r="DTE18" s="47"/>
      <c r="DTF18" s="47"/>
      <c r="DTG18" s="47"/>
      <c r="DTH18" s="47"/>
      <c r="DTI18" s="47"/>
      <c r="DTJ18" s="47"/>
      <c r="DTK18" s="47"/>
      <c r="DTL18" s="47"/>
      <c r="DTM18" s="47"/>
      <c r="DTN18" s="47"/>
      <c r="DTO18" s="47"/>
      <c r="DTP18" s="47"/>
      <c r="DTQ18" s="47"/>
      <c r="DTR18" s="47"/>
      <c r="DTS18" s="47"/>
      <c r="DTT18" s="47"/>
      <c r="DTU18" s="47"/>
      <c r="DTV18" s="47"/>
      <c r="DTW18" s="47"/>
      <c r="DTX18" s="47"/>
      <c r="DTY18" s="47"/>
      <c r="DTZ18" s="47"/>
      <c r="DUA18" s="47"/>
      <c r="DUB18" s="47"/>
      <c r="DUC18" s="47"/>
      <c r="DUD18" s="47"/>
      <c r="DUE18" s="47"/>
      <c r="DUF18" s="47"/>
      <c r="DUG18" s="47"/>
      <c r="DUH18" s="47"/>
      <c r="DUI18" s="47"/>
      <c r="DUJ18" s="47"/>
      <c r="DUK18" s="47"/>
      <c r="DUL18" s="47"/>
      <c r="DUM18" s="47"/>
      <c r="DUN18" s="47"/>
      <c r="DUO18" s="47"/>
      <c r="DUP18" s="47"/>
      <c r="DUQ18" s="47"/>
      <c r="DUR18" s="47"/>
      <c r="DUS18" s="47"/>
      <c r="DUT18" s="47"/>
      <c r="DUU18" s="47"/>
      <c r="DUV18" s="47"/>
      <c r="DUW18" s="47"/>
      <c r="DUX18" s="47"/>
      <c r="DUY18" s="47"/>
      <c r="DUZ18" s="47"/>
      <c r="DVA18" s="47"/>
      <c r="DVB18" s="47"/>
      <c r="DVC18" s="47"/>
      <c r="DVD18" s="47"/>
      <c r="DVE18" s="47"/>
      <c r="DVF18" s="47"/>
      <c r="DVG18" s="47"/>
      <c r="DVH18" s="47"/>
      <c r="DVI18" s="47"/>
      <c r="DVJ18" s="47"/>
      <c r="DVK18" s="47"/>
      <c r="DVL18" s="47"/>
      <c r="DVM18" s="47"/>
      <c r="DVN18" s="47"/>
      <c r="DVO18" s="47"/>
      <c r="DVP18" s="47"/>
      <c r="DVQ18" s="47"/>
      <c r="DVR18" s="47"/>
      <c r="DVS18" s="47"/>
      <c r="DVT18" s="47"/>
      <c r="DVU18" s="47"/>
      <c r="DVV18" s="47"/>
      <c r="DVW18" s="47"/>
      <c r="DVX18" s="47"/>
      <c r="DVY18" s="47"/>
      <c r="DVZ18" s="47"/>
      <c r="DWA18" s="47"/>
      <c r="DWB18" s="47"/>
      <c r="DWC18" s="47"/>
      <c r="DWD18" s="47"/>
      <c r="DWE18" s="47"/>
      <c r="DWF18" s="47"/>
      <c r="DWG18" s="47"/>
      <c r="DWH18" s="47"/>
      <c r="DWI18" s="47"/>
      <c r="DWJ18" s="47"/>
      <c r="DWK18" s="47"/>
      <c r="DWL18" s="47"/>
      <c r="DWM18" s="47"/>
      <c r="DWN18" s="47"/>
      <c r="DWO18" s="47"/>
      <c r="DWP18" s="47"/>
      <c r="DWQ18" s="47"/>
      <c r="DWR18" s="47"/>
      <c r="DWS18" s="47"/>
      <c r="DWT18" s="47"/>
      <c r="DWU18" s="47"/>
      <c r="DWV18" s="47"/>
      <c r="DWW18" s="47"/>
      <c r="DWX18" s="47"/>
      <c r="DWY18" s="47"/>
      <c r="DWZ18" s="47"/>
      <c r="DXA18" s="47"/>
      <c r="DXB18" s="47"/>
      <c r="DXC18" s="47"/>
      <c r="DXD18" s="47"/>
      <c r="DXE18" s="47"/>
      <c r="DXF18" s="47"/>
      <c r="DXG18" s="47"/>
      <c r="DXH18" s="47"/>
      <c r="DXI18" s="47"/>
      <c r="DXJ18" s="47"/>
      <c r="DXK18" s="47"/>
      <c r="DXL18" s="47"/>
      <c r="DXM18" s="47"/>
      <c r="DXN18" s="47"/>
      <c r="DXO18" s="47"/>
      <c r="DXP18" s="47"/>
      <c r="DXQ18" s="47"/>
      <c r="DXR18" s="47"/>
      <c r="DXS18" s="47"/>
      <c r="DXT18" s="47"/>
      <c r="DXU18" s="47"/>
      <c r="DXV18" s="47"/>
      <c r="DXW18" s="47"/>
      <c r="DXX18" s="47"/>
      <c r="DXY18" s="47"/>
      <c r="DXZ18" s="47"/>
      <c r="DYA18" s="47"/>
      <c r="DYB18" s="47"/>
      <c r="DYC18" s="47"/>
      <c r="DYD18" s="47"/>
      <c r="DYE18" s="47"/>
      <c r="DYF18" s="47"/>
      <c r="DYG18" s="47"/>
      <c r="DYH18" s="47"/>
      <c r="DYI18" s="47"/>
      <c r="DYJ18" s="47"/>
      <c r="DYK18" s="47"/>
      <c r="DYL18" s="47"/>
      <c r="DYM18" s="47"/>
      <c r="DYN18" s="47"/>
      <c r="DYO18" s="47"/>
      <c r="DYP18" s="47"/>
      <c r="DYQ18" s="47"/>
      <c r="DYR18" s="47"/>
      <c r="DYS18" s="47"/>
      <c r="DYT18" s="47"/>
      <c r="DYU18" s="47"/>
      <c r="DYV18" s="47"/>
      <c r="DYW18" s="47"/>
      <c r="DYX18" s="47"/>
      <c r="DYY18" s="47"/>
      <c r="DYZ18" s="47"/>
      <c r="DZA18" s="47"/>
      <c r="DZB18" s="47"/>
      <c r="DZC18" s="47"/>
      <c r="DZD18" s="47"/>
      <c r="DZE18" s="47"/>
      <c r="DZF18" s="47"/>
      <c r="DZG18" s="47"/>
      <c r="DZH18" s="47"/>
      <c r="DZI18" s="47"/>
      <c r="DZJ18" s="47"/>
      <c r="DZK18" s="47"/>
      <c r="DZL18" s="47"/>
      <c r="DZM18" s="47"/>
      <c r="DZN18" s="47"/>
      <c r="DZO18" s="47"/>
      <c r="DZP18" s="47"/>
      <c r="DZQ18" s="47"/>
      <c r="DZR18" s="47"/>
      <c r="DZS18" s="47"/>
      <c r="DZT18" s="47"/>
      <c r="DZU18" s="47"/>
      <c r="DZV18" s="47"/>
      <c r="DZW18" s="47"/>
      <c r="DZX18" s="47"/>
      <c r="DZY18" s="47"/>
      <c r="DZZ18" s="47"/>
      <c r="EAA18" s="47"/>
      <c r="EAB18" s="47"/>
      <c r="EAC18" s="47"/>
      <c r="EAD18" s="47"/>
      <c r="EAE18" s="47"/>
      <c r="EAF18" s="47"/>
      <c r="EAG18" s="47"/>
      <c r="EAH18" s="47"/>
      <c r="EAI18" s="47"/>
      <c r="EAJ18" s="47"/>
      <c r="EAK18" s="47"/>
      <c r="EAL18" s="47"/>
      <c r="EAM18" s="47"/>
      <c r="EAN18" s="47"/>
      <c r="EAO18" s="47"/>
      <c r="EAP18" s="47"/>
      <c r="EAQ18" s="47"/>
      <c r="EAR18" s="47"/>
      <c r="EAS18" s="47"/>
      <c r="EAT18" s="47"/>
      <c r="EAU18" s="47"/>
      <c r="EAV18" s="47"/>
      <c r="EAW18" s="47"/>
      <c r="EAX18" s="47"/>
      <c r="EAY18" s="47"/>
      <c r="EAZ18" s="47"/>
      <c r="EBA18" s="47"/>
      <c r="EBB18" s="47"/>
      <c r="EBC18" s="47"/>
      <c r="EBD18" s="47"/>
      <c r="EBE18" s="47"/>
      <c r="EBF18" s="47"/>
      <c r="EBG18" s="47"/>
      <c r="EBH18" s="47"/>
      <c r="EBI18" s="47"/>
      <c r="EBJ18" s="47"/>
      <c r="EBK18" s="47"/>
      <c r="EBL18" s="47"/>
      <c r="EBM18" s="47"/>
      <c r="EBN18" s="47"/>
      <c r="EBO18" s="47"/>
      <c r="EBP18" s="47"/>
      <c r="EBQ18" s="47"/>
      <c r="EBR18" s="47"/>
      <c r="EBS18" s="47"/>
      <c r="EBT18" s="47"/>
      <c r="EBU18" s="47"/>
      <c r="EBV18" s="47"/>
      <c r="EBW18" s="47"/>
      <c r="EBX18" s="47"/>
      <c r="EBY18" s="47"/>
      <c r="EBZ18" s="47"/>
      <c r="ECA18" s="47"/>
      <c r="ECB18" s="47"/>
      <c r="ECC18" s="47"/>
      <c r="ECD18" s="47"/>
      <c r="ECE18" s="47"/>
      <c r="ECF18" s="47"/>
      <c r="ECG18" s="47"/>
      <c r="ECH18" s="47"/>
      <c r="ECI18" s="47"/>
      <c r="ECJ18" s="47"/>
      <c r="ECK18" s="47"/>
      <c r="ECL18" s="47"/>
      <c r="ECM18" s="47"/>
      <c r="ECN18" s="47"/>
      <c r="ECO18" s="47"/>
      <c r="ECP18" s="47"/>
      <c r="ECQ18" s="47"/>
      <c r="ECR18" s="47"/>
      <c r="ECS18" s="47"/>
      <c r="ECT18" s="47"/>
      <c r="ECU18" s="47"/>
      <c r="ECV18" s="47"/>
      <c r="ECW18" s="47"/>
      <c r="ECX18" s="47"/>
      <c r="ECY18" s="47"/>
      <c r="ECZ18" s="47"/>
      <c r="EDA18" s="47"/>
      <c r="EDB18" s="47"/>
      <c r="EDC18" s="47"/>
      <c r="EDD18" s="47"/>
      <c r="EDE18" s="47"/>
      <c r="EDF18" s="47"/>
      <c r="EDG18" s="47"/>
      <c r="EDH18" s="47"/>
      <c r="EDI18" s="47"/>
      <c r="EDJ18" s="47"/>
      <c r="EDK18" s="47"/>
      <c r="EDL18" s="47"/>
      <c r="EDM18" s="47"/>
      <c r="EDN18" s="47"/>
      <c r="EDO18" s="47"/>
      <c r="EDP18" s="47"/>
      <c r="EDQ18" s="47"/>
      <c r="EDR18" s="47"/>
      <c r="EDS18" s="47"/>
      <c r="EDT18" s="47"/>
      <c r="EDU18" s="47"/>
      <c r="EDV18" s="47"/>
      <c r="EDW18" s="47"/>
      <c r="EDX18" s="47"/>
      <c r="EDY18" s="47"/>
      <c r="EDZ18" s="47"/>
      <c r="EEA18" s="47"/>
      <c r="EEB18" s="47"/>
      <c r="EEC18" s="47"/>
      <c r="EED18" s="47"/>
      <c r="EEE18" s="47"/>
      <c r="EEF18" s="47"/>
      <c r="EEG18" s="47"/>
      <c r="EEH18" s="47"/>
      <c r="EEI18" s="47"/>
      <c r="EEJ18" s="47"/>
      <c r="EEK18" s="47"/>
      <c r="EEL18" s="47"/>
      <c r="EEM18" s="47"/>
      <c r="EEN18" s="47"/>
      <c r="EEO18" s="47"/>
      <c r="EEP18" s="47"/>
      <c r="EEQ18" s="47"/>
      <c r="EER18" s="47"/>
      <c r="EES18" s="47"/>
      <c r="EET18" s="47"/>
      <c r="EEU18" s="47"/>
      <c r="EEV18" s="47"/>
      <c r="EEW18" s="47"/>
      <c r="EEX18" s="47"/>
      <c r="EEY18" s="47"/>
      <c r="EEZ18" s="47"/>
      <c r="EFA18" s="47"/>
      <c r="EFB18" s="47"/>
      <c r="EFC18" s="47"/>
      <c r="EFD18" s="47"/>
      <c r="EFE18" s="47"/>
      <c r="EFF18" s="47"/>
      <c r="EFG18" s="47"/>
      <c r="EFH18" s="47"/>
      <c r="EFI18" s="47"/>
      <c r="EFJ18" s="47"/>
      <c r="EFK18" s="47"/>
      <c r="EFL18" s="47"/>
      <c r="EFM18" s="47"/>
      <c r="EFN18" s="47"/>
      <c r="EFO18" s="47"/>
      <c r="EFP18" s="47"/>
      <c r="EFQ18" s="47"/>
      <c r="EFR18" s="47"/>
      <c r="EFS18" s="47"/>
      <c r="EFT18" s="47"/>
      <c r="EFU18" s="47"/>
      <c r="EFV18" s="47"/>
      <c r="EFW18" s="47"/>
      <c r="EFX18" s="47"/>
      <c r="EFY18" s="47"/>
      <c r="EFZ18" s="47"/>
      <c r="EGA18" s="47"/>
      <c r="EGB18" s="47"/>
      <c r="EGC18" s="47"/>
      <c r="EGD18" s="47"/>
      <c r="EGE18" s="47"/>
      <c r="EGF18" s="47"/>
      <c r="EGG18" s="47"/>
      <c r="EGH18" s="47"/>
      <c r="EGI18" s="47"/>
      <c r="EGJ18" s="47"/>
      <c r="EGK18" s="47"/>
      <c r="EGL18" s="47"/>
      <c r="EGM18" s="47"/>
      <c r="EGN18" s="47"/>
      <c r="EGO18" s="47"/>
      <c r="EGP18" s="47"/>
      <c r="EGQ18" s="47"/>
      <c r="EGR18" s="47"/>
      <c r="EGS18" s="47"/>
      <c r="EGT18" s="47"/>
      <c r="EGU18" s="47"/>
      <c r="EGV18" s="47"/>
      <c r="EGW18" s="47"/>
      <c r="EGX18" s="47"/>
      <c r="EGY18" s="47"/>
      <c r="EGZ18" s="47"/>
      <c r="EHA18" s="47"/>
      <c r="EHB18" s="47"/>
      <c r="EHC18" s="47"/>
      <c r="EHD18" s="47"/>
      <c r="EHE18" s="47"/>
      <c r="EHF18" s="47"/>
      <c r="EHG18" s="47"/>
      <c r="EHH18" s="47"/>
      <c r="EHI18" s="47"/>
      <c r="EHJ18" s="47"/>
      <c r="EHK18" s="47"/>
      <c r="EHL18" s="47"/>
      <c r="EHM18" s="47"/>
      <c r="EHN18" s="47"/>
      <c r="EHO18" s="47"/>
      <c r="EHP18" s="47"/>
      <c r="EHQ18" s="47"/>
      <c r="EHR18" s="47"/>
      <c r="EHS18" s="47"/>
      <c r="EHT18" s="47"/>
      <c r="EHU18" s="47"/>
      <c r="EHV18" s="47"/>
      <c r="EHW18" s="47"/>
      <c r="EHX18" s="47"/>
      <c r="EHY18" s="47"/>
      <c r="EHZ18" s="47"/>
      <c r="EIA18" s="47"/>
      <c r="EIB18" s="47"/>
      <c r="EIC18" s="47"/>
      <c r="EID18" s="47"/>
      <c r="EIE18" s="47"/>
      <c r="EIF18" s="47"/>
      <c r="EIG18" s="47"/>
      <c r="EIH18" s="47"/>
      <c r="EII18" s="47"/>
      <c r="EIJ18" s="47"/>
      <c r="EIK18" s="47"/>
      <c r="EIL18" s="47"/>
      <c r="EIM18" s="47"/>
      <c r="EIN18" s="47"/>
      <c r="EIO18" s="47"/>
      <c r="EIP18" s="47"/>
      <c r="EIQ18" s="47"/>
      <c r="EIR18" s="47"/>
      <c r="EIS18" s="47"/>
      <c r="EIT18" s="47"/>
      <c r="EIU18" s="47"/>
      <c r="EIV18" s="47"/>
      <c r="EIW18" s="47"/>
      <c r="EIX18" s="47"/>
      <c r="EIY18" s="47"/>
      <c r="EIZ18" s="47"/>
      <c r="EJA18" s="47"/>
      <c r="EJB18" s="47"/>
      <c r="EJC18" s="47"/>
      <c r="EJD18" s="47"/>
      <c r="EJE18" s="47"/>
      <c r="EJF18" s="47"/>
      <c r="EJG18" s="47"/>
      <c r="EJH18" s="47"/>
      <c r="EJI18" s="47"/>
      <c r="EJJ18" s="47"/>
      <c r="EJK18" s="47"/>
      <c r="EJL18" s="47"/>
      <c r="EJM18" s="47"/>
      <c r="EJN18" s="47"/>
      <c r="EJO18" s="47"/>
      <c r="EJP18" s="47"/>
      <c r="EJQ18" s="47"/>
      <c r="EJR18" s="47"/>
      <c r="EJS18" s="47"/>
      <c r="EJT18" s="47"/>
      <c r="EJU18" s="47"/>
      <c r="EJV18" s="47"/>
      <c r="EJW18" s="47"/>
      <c r="EJX18" s="47"/>
      <c r="EJY18" s="47"/>
      <c r="EJZ18" s="47"/>
      <c r="EKA18" s="47"/>
      <c r="EKB18" s="47"/>
      <c r="EKC18" s="47"/>
      <c r="EKD18" s="47"/>
      <c r="EKE18" s="47"/>
      <c r="EKF18" s="47"/>
      <c r="EKG18" s="47"/>
      <c r="EKH18" s="47"/>
      <c r="EKI18" s="47"/>
      <c r="EKJ18" s="47"/>
      <c r="EKK18" s="47"/>
      <c r="EKL18" s="47"/>
      <c r="EKM18" s="47"/>
      <c r="EKN18" s="47"/>
      <c r="EKO18" s="47"/>
      <c r="EKP18" s="47"/>
      <c r="EKQ18" s="47"/>
      <c r="EKR18" s="47"/>
      <c r="EKS18" s="47"/>
      <c r="EKT18" s="47"/>
      <c r="EKU18" s="47"/>
      <c r="EKV18" s="47"/>
      <c r="EKW18" s="47"/>
      <c r="EKX18" s="47"/>
      <c r="EKY18" s="47"/>
      <c r="EKZ18" s="47"/>
      <c r="ELA18" s="47"/>
      <c r="ELB18" s="47"/>
      <c r="ELC18" s="47"/>
      <c r="ELD18" s="47"/>
      <c r="ELE18" s="47"/>
      <c r="ELF18" s="47"/>
      <c r="ELG18" s="47"/>
      <c r="ELH18" s="47"/>
      <c r="ELI18" s="47"/>
      <c r="ELJ18" s="47"/>
      <c r="ELK18" s="47"/>
      <c r="ELL18" s="47"/>
      <c r="ELM18" s="47"/>
      <c r="ELN18" s="47"/>
      <c r="ELO18" s="47"/>
      <c r="ELP18" s="47"/>
      <c r="ELQ18" s="47"/>
      <c r="ELR18" s="47"/>
      <c r="ELS18" s="47"/>
      <c r="ELT18" s="47"/>
      <c r="ELU18" s="47"/>
      <c r="ELV18" s="47"/>
      <c r="ELW18" s="47"/>
      <c r="ELX18" s="47"/>
      <c r="ELY18" s="47"/>
      <c r="ELZ18" s="47"/>
      <c r="EMA18" s="47"/>
      <c r="EMB18" s="47"/>
      <c r="EMC18" s="47"/>
      <c r="EMD18" s="47"/>
      <c r="EME18" s="47"/>
      <c r="EMF18" s="47"/>
      <c r="EMG18" s="47"/>
      <c r="EMH18" s="47"/>
      <c r="EMI18" s="47"/>
      <c r="EMJ18" s="47"/>
      <c r="EMK18" s="47"/>
      <c r="EML18" s="47"/>
      <c r="EMM18" s="47"/>
      <c r="EMN18" s="47"/>
      <c r="EMO18" s="47"/>
      <c r="EMP18" s="47"/>
      <c r="EMQ18" s="47"/>
      <c r="EMR18" s="47"/>
      <c r="EMS18" s="47"/>
      <c r="EMT18" s="47"/>
      <c r="EMU18" s="47"/>
      <c r="EMV18" s="47"/>
      <c r="EMW18" s="47"/>
      <c r="EMX18" s="47"/>
      <c r="EMY18" s="47"/>
      <c r="EMZ18" s="47"/>
      <c r="ENA18" s="47"/>
      <c r="ENB18" s="47"/>
      <c r="ENC18" s="47"/>
      <c r="END18" s="47"/>
      <c r="ENE18" s="47"/>
      <c r="ENF18" s="47"/>
      <c r="ENG18" s="47"/>
      <c r="ENH18" s="47"/>
      <c r="ENI18" s="47"/>
      <c r="ENJ18" s="47"/>
      <c r="ENK18" s="47"/>
      <c r="ENL18" s="47"/>
      <c r="ENM18" s="47"/>
      <c r="ENN18" s="47"/>
      <c r="ENO18" s="47"/>
      <c r="ENP18" s="47"/>
      <c r="ENQ18" s="47"/>
      <c r="ENR18" s="47"/>
      <c r="ENS18" s="47"/>
      <c r="ENT18" s="47"/>
      <c r="ENU18" s="47"/>
      <c r="ENV18" s="47"/>
      <c r="ENW18" s="47"/>
      <c r="ENX18" s="47"/>
      <c r="ENY18" s="47"/>
      <c r="ENZ18" s="47"/>
      <c r="EOA18" s="47"/>
      <c r="EOB18" s="47"/>
      <c r="EOC18" s="47"/>
      <c r="EOD18" s="47"/>
      <c r="EOE18" s="47"/>
      <c r="EOF18" s="47"/>
      <c r="EOG18" s="47"/>
      <c r="EOH18" s="47"/>
      <c r="EOI18" s="47"/>
      <c r="EOJ18" s="47"/>
      <c r="EOK18" s="47"/>
      <c r="EOL18" s="47"/>
      <c r="EOM18" s="47"/>
      <c r="EON18" s="47"/>
      <c r="EOO18" s="47"/>
      <c r="EOP18" s="47"/>
      <c r="EOQ18" s="47"/>
      <c r="EOR18" s="47"/>
      <c r="EOS18" s="47"/>
      <c r="EOT18" s="47"/>
      <c r="EOU18" s="47"/>
      <c r="EOV18" s="47"/>
      <c r="EOW18" s="47"/>
      <c r="EOX18" s="47"/>
      <c r="EOY18" s="47"/>
      <c r="EOZ18" s="47"/>
      <c r="EPA18" s="47"/>
      <c r="EPB18" s="47"/>
      <c r="EPC18" s="47"/>
      <c r="EPD18" s="47"/>
      <c r="EPE18" s="47"/>
      <c r="EPF18" s="47"/>
      <c r="EPG18" s="47"/>
      <c r="EPH18" s="47"/>
      <c r="EPI18" s="47"/>
      <c r="EPJ18" s="47"/>
      <c r="EPK18" s="47"/>
      <c r="EPL18" s="47"/>
      <c r="EPM18" s="47"/>
      <c r="EPN18" s="47"/>
      <c r="EPO18" s="47"/>
      <c r="EPP18" s="47"/>
      <c r="EPQ18" s="47"/>
      <c r="EPR18" s="47"/>
      <c r="EPS18" s="47"/>
      <c r="EPT18" s="47"/>
      <c r="EPU18" s="47"/>
      <c r="EPV18" s="47"/>
      <c r="EPW18" s="47"/>
      <c r="EPX18" s="47"/>
      <c r="EPY18" s="47"/>
      <c r="EPZ18" s="47"/>
      <c r="EQA18" s="47"/>
      <c r="EQB18" s="47"/>
      <c r="EQC18" s="47"/>
      <c r="EQD18" s="47"/>
      <c r="EQE18" s="47"/>
      <c r="EQF18" s="47"/>
      <c r="EQG18" s="47"/>
      <c r="EQH18" s="47"/>
      <c r="EQI18" s="47"/>
      <c r="EQJ18" s="47"/>
      <c r="EQK18" s="47"/>
      <c r="EQL18" s="47"/>
      <c r="EQM18" s="47"/>
      <c r="EQN18" s="47"/>
      <c r="EQO18" s="47"/>
      <c r="EQP18" s="47"/>
      <c r="EQQ18" s="47"/>
      <c r="EQR18" s="47"/>
      <c r="EQS18" s="47"/>
      <c r="EQT18" s="47"/>
      <c r="EQU18" s="47"/>
      <c r="EQV18" s="47"/>
      <c r="EQW18" s="47"/>
      <c r="EQX18" s="47"/>
      <c r="EQY18" s="47"/>
      <c r="EQZ18" s="47"/>
      <c r="ERA18" s="47"/>
      <c r="ERB18" s="47"/>
      <c r="ERC18" s="47"/>
      <c r="ERD18" s="47"/>
      <c r="ERE18" s="47"/>
      <c r="ERF18" s="47"/>
      <c r="ERG18" s="47"/>
      <c r="ERH18" s="47"/>
      <c r="ERI18" s="47"/>
      <c r="ERJ18" s="47"/>
      <c r="ERK18" s="47"/>
      <c r="ERL18" s="47"/>
      <c r="ERM18" s="47"/>
      <c r="ERN18" s="47"/>
      <c r="ERO18" s="47"/>
      <c r="ERP18" s="47"/>
      <c r="ERQ18" s="47"/>
      <c r="ERR18" s="47"/>
      <c r="ERS18" s="47"/>
      <c r="ERT18" s="47"/>
      <c r="ERU18" s="47"/>
      <c r="ERV18" s="47"/>
      <c r="ERW18" s="47"/>
      <c r="ERX18" s="47"/>
      <c r="ERY18" s="47"/>
      <c r="ERZ18" s="47"/>
      <c r="ESA18" s="47"/>
      <c r="ESB18" s="47"/>
      <c r="ESC18" s="47"/>
      <c r="ESD18" s="47"/>
      <c r="ESE18" s="47"/>
      <c r="ESF18" s="47"/>
      <c r="ESG18" s="47"/>
      <c r="ESH18" s="47"/>
      <c r="ESI18" s="47"/>
      <c r="ESJ18" s="47"/>
      <c r="ESK18" s="47"/>
      <c r="ESL18" s="47"/>
      <c r="ESM18" s="47"/>
      <c r="ESN18" s="47"/>
      <c r="ESO18" s="47"/>
      <c r="ESP18" s="47"/>
      <c r="ESQ18" s="47"/>
      <c r="ESR18" s="47"/>
      <c r="ESS18" s="47"/>
      <c r="EST18" s="47"/>
      <c r="ESU18" s="47"/>
      <c r="ESV18" s="47"/>
      <c r="ESW18" s="47"/>
      <c r="ESX18" s="47"/>
      <c r="ESY18" s="47"/>
      <c r="ESZ18" s="47"/>
      <c r="ETA18" s="47"/>
      <c r="ETB18" s="47"/>
      <c r="ETC18" s="47"/>
      <c r="ETD18" s="47"/>
      <c r="ETE18" s="47"/>
      <c r="ETF18" s="47"/>
      <c r="ETG18" s="47"/>
      <c r="ETH18" s="47"/>
      <c r="ETI18" s="47"/>
      <c r="ETJ18" s="47"/>
      <c r="ETK18" s="47"/>
      <c r="ETL18" s="47"/>
      <c r="ETM18" s="47"/>
      <c r="ETN18" s="47"/>
      <c r="ETO18" s="47"/>
      <c r="ETP18" s="47"/>
      <c r="ETQ18" s="47"/>
      <c r="ETR18" s="47"/>
      <c r="ETS18" s="47"/>
      <c r="ETT18" s="47"/>
      <c r="ETU18" s="47"/>
      <c r="ETV18" s="47"/>
      <c r="ETW18" s="47"/>
      <c r="ETX18" s="47"/>
      <c r="ETY18" s="47"/>
      <c r="ETZ18" s="47"/>
      <c r="EUA18" s="47"/>
      <c r="EUB18" s="47"/>
      <c r="EUC18" s="47"/>
      <c r="EUD18" s="47"/>
      <c r="EUE18" s="47"/>
      <c r="EUF18" s="47"/>
      <c r="EUG18" s="47"/>
      <c r="EUH18" s="47"/>
      <c r="EUI18" s="47"/>
      <c r="EUJ18" s="47"/>
      <c r="EUK18" s="47"/>
      <c r="EUL18" s="47"/>
      <c r="EUM18" s="47"/>
      <c r="EUN18" s="47"/>
      <c r="EUO18" s="47"/>
      <c r="EUP18" s="47"/>
      <c r="EUQ18" s="47"/>
      <c r="EUR18" s="47"/>
      <c r="EUS18" s="47"/>
      <c r="EUT18" s="47"/>
      <c r="EUU18" s="47"/>
      <c r="EUV18" s="47"/>
      <c r="EUW18" s="47"/>
      <c r="EUX18" s="47"/>
      <c r="EUY18" s="47"/>
      <c r="EUZ18" s="47"/>
      <c r="EVA18" s="47"/>
      <c r="EVB18" s="47"/>
      <c r="EVC18" s="47"/>
      <c r="EVD18" s="47"/>
      <c r="EVE18" s="47"/>
      <c r="EVF18" s="47"/>
      <c r="EVG18" s="47"/>
      <c r="EVH18" s="47"/>
      <c r="EVI18" s="47"/>
      <c r="EVJ18" s="47"/>
      <c r="EVK18" s="47"/>
      <c r="EVL18" s="47"/>
      <c r="EVM18" s="47"/>
      <c r="EVN18" s="47"/>
      <c r="EVO18" s="47"/>
      <c r="EVP18" s="47"/>
      <c r="EVQ18" s="47"/>
      <c r="EVR18" s="47"/>
      <c r="EVS18" s="47"/>
      <c r="EVT18" s="47"/>
      <c r="EVU18" s="47"/>
      <c r="EVV18" s="47"/>
      <c r="EVW18" s="47"/>
      <c r="EVX18" s="47"/>
      <c r="EVY18" s="47"/>
      <c r="EVZ18" s="47"/>
      <c r="EWA18" s="47"/>
      <c r="EWB18" s="47"/>
      <c r="EWC18" s="47"/>
      <c r="EWD18" s="47"/>
      <c r="EWE18" s="47"/>
      <c r="EWF18" s="47"/>
      <c r="EWG18" s="47"/>
      <c r="EWH18" s="47"/>
      <c r="EWI18" s="47"/>
      <c r="EWJ18" s="47"/>
      <c r="EWK18" s="47"/>
      <c r="EWL18" s="47"/>
      <c r="EWM18" s="47"/>
      <c r="EWN18" s="47"/>
      <c r="EWO18" s="47"/>
      <c r="EWP18" s="47"/>
      <c r="EWQ18" s="47"/>
      <c r="EWR18" s="47"/>
      <c r="EWS18" s="47"/>
      <c r="EWT18" s="47"/>
      <c r="EWU18" s="47"/>
      <c r="EWV18" s="47"/>
      <c r="EWW18" s="47"/>
      <c r="EWX18" s="47"/>
      <c r="EWY18" s="47"/>
      <c r="EWZ18" s="47"/>
      <c r="EXA18" s="47"/>
      <c r="EXB18" s="47"/>
      <c r="EXC18" s="47"/>
      <c r="EXD18" s="47"/>
      <c r="EXE18" s="47"/>
      <c r="EXF18" s="47"/>
      <c r="EXG18" s="47"/>
      <c r="EXH18" s="47"/>
      <c r="EXI18" s="47"/>
      <c r="EXJ18" s="47"/>
      <c r="EXK18" s="47"/>
      <c r="EXL18" s="47"/>
      <c r="EXM18" s="47"/>
      <c r="EXN18" s="47"/>
      <c r="EXO18" s="47"/>
      <c r="EXP18" s="47"/>
      <c r="EXQ18" s="47"/>
      <c r="EXR18" s="47"/>
      <c r="EXS18" s="47"/>
      <c r="EXT18" s="47"/>
      <c r="EXU18" s="47"/>
      <c r="EXV18" s="47"/>
      <c r="EXW18" s="47"/>
      <c r="EXX18" s="47"/>
      <c r="EXY18" s="47"/>
      <c r="EXZ18" s="47"/>
      <c r="EYA18" s="47"/>
      <c r="EYB18" s="47"/>
      <c r="EYC18" s="47"/>
      <c r="EYD18" s="47"/>
      <c r="EYE18" s="47"/>
      <c r="EYF18" s="47"/>
      <c r="EYG18" s="47"/>
      <c r="EYH18" s="47"/>
      <c r="EYI18" s="47"/>
      <c r="EYJ18" s="47"/>
      <c r="EYK18" s="47"/>
      <c r="EYL18" s="47"/>
      <c r="EYM18" s="47"/>
      <c r="EYN18" s="47"/>
      <c r="EYO18" s="47"/>
      <c r="EYP18" s="47"/>
      <c r="EYQ18" s="47"/>
      <c r="EYR18" s="47"/>
      <c r="EYS18" s="47"/>
      <c r="EYT18" s="47"/>
      <c r="EYU18" s="47"/>
      <c r="EYV18" s="47"/>
      <c r="EYW18" s="47"/>
      <c r="EYX18" s="47"/>
      <c r="EYY18" s="47"/>
      <c r="EYZ18" s="47"/>
      <c r="EZA18" s="47"/>
      <c r="EZB18" s="47"/>
      <c r="EZC18" s="47"/>
      <c r="EZD18" s="47"/>
      <c r="EZE18" s="47"/>
      <c r="EZF18" s="47"/>
      <c r="EZG18" s="47"/>
      <c r="EZH18" s="47"/>
      <c r="EZI18" s="47"/>
      <c r="EZJ18" s="47"/>
      <c r="EZK18" s="47"/>
      <c r="EZL18" s="47"/>
      <c r="EZM18" s="47"/>
      <c r="EZN18" s="47"/>
      <c r="EZO18" s="47"/>
      <c r="EZP18" s="47"/>
      <c r="EZQ18" s="47"/>
      <c r="EZR18" s="47"/>
      <c r="EZS18" s="47"/>
      <c r="EZT18" s="47"/>
      <c r="EZU18" s="47"/>
      <c r="EZV18" s="47"/>
      <c r="EZW18" s="47"/>
      <c r="EZX18" s="47"/>
      <c r="EZY18" s="47"/>
      <c r="EZZ18" s="47"/>
      <c r="FAA18" s="47"/>
      <c r="FAB18" s="47"/>
      <c r="FAC18" s="47"/>
      <c r="FAD18" s="47"/>
      <c r="FAE18" s="47"/>
      <c r="FAF18" s="47"/>
      <c r="FAG18" s="47"/>
      <c r="FAH18" s="47"/>
      <c r="FAI18" s="47"/>
      <c r="FAJ18" s="47"/>
      <c r="FAK18" s="47"/>
      <c r="FAL18" s="47"/>
      <c r="FAM18" s="47"/>
      <c r="FAN18" s="47"/>
      <c r="FAO18" s="47"/>
      <c r="FAP18" s="47"/>
      <c r="FAQ18" s="47"/>
      <c r="FAR18" s="47"/>
      <c r="FAS18" s="47"/>
      <c r="FAT18" s="47"/>
      <c r="FAU18" s="47"/>
      <c r="FAV18" s="47"/>
      <c r="FAW18" s="47"/>
      <c r="FAX18" s="47"/>
      <c r="FAY18" s="47"/>
      <c r="FAZ18" s="47"/>
      <c r="FBA18" s="47"/>
      <c r="FBB18" s="47"/>
      <c r="FBC18" s="47"/>
      <c r="FBD18" s="47"/>
      <c r="FBE18" s="47"/>
      <c r="FBF18" s="47"/>
      <c r="FBG18" s="47"/>
      <c r="FBH18" s="47"/>
      <c r="FBI18" s="47"/>
      <c r="FBJ18" s="47"/>
      <c r="FBK18" s="47"/>
      <c r="FBL18" s="47"/>
      <c r="FBM18" s="47"/>
      <c r="FBN18" s="47"/>
      <c r="FBO18" s="47"/>
      <c r="FBP18" s="47"/>
      <c r="FBQ18" s="47"/>
      <c r="FBR18" s="47"/>
      <c r="FBS18" s="47"/>
      <c r="FBT18" s="47"/>
      <c r="FBU18" s="47"/>
      <c r="FBV18" s="47"/>
      <c r="FBW18" s="47"/>
      <c r="FBX18" s="47"/>
      <c r="FBY18" s="47"/>
      <c r="FBZ18" s="47"/>
      <c r="FCA18" s="47"/>
      <c r="FCB18" s="47"/>
      <c r="FCC18" s="47"/>
      <c r="FCD18" s="47"/>
      <c r="FCE18" s="47"/>
      <c r="FCF18" s="47"/>
      <c r="FCG18" s="47"/>
      <c r="FCH18" s="47"/>
      <c r="FCI18" s="47"/>
      <c r="FCJ18" s="47"/>
      <c r="FCK18" s="47"/>
      <c r="FCL18" s="47"/>
      <c r="FCM18" s="47"/>
      <c r="FCN18" s="47"/>
      <c r="FCO18" s="47"/>
      <c r="FCP18" s="47"/>
      <c r="FCQ18" s="47"/>
      <c r="FCR18" s="47"/>
      <c r="FCS18" s="47"/>
      <c r="FCT18" s="47"/>
      <c r="FCU18" s="47"/>
      <c r="FCV18" s="47"/>
      <c r="FCW18" s="47"/>
      <c r="FCX18" s="47"/>
      <c r="FCY18" s="47"/>
      <c r="FCZ18" s="47"/>
      <c r="FDA18" s="47"/>
      <c r="FDB18" s="47"/>
      <c r="FDC18" s="47"/>
      <c r="FDD18" s="47"/>
      <c r="FDE18" s="47"/>
      <c r="FDF18" s="47"/>
      <c r="FDG18" s="47"/>
      <c r="FDH18" s="47"/>
      <c r="FDI18" s="47"/>
      <c r="FDJ18" s="47"/>
      <c r="FDK18" s="47"/>
      <c r="FDL18" s="47"/>
      <c r="FDM18" s="47"/>
      <c r="FDN18" s="47"/>
      <c r="FDO18" s="47"/>
      <c r="FDP18" s="47"/>
      <c r="FDQ18" s="47"/>
      <c r="FDR18" s="47"/>
      <c r="FDS18" s="47"/>
      <c r="FDT18" s="47"/>
      <c r="FDU18" s="47"/>
      <c r="FDV18" s="47"/>
      <c r="FDW18" s="47"/>
      <c r="FDX18" s="47"/>
      <c r="FDY18" s="47"/>
      <c r="FDZ18" s="47"/>
      <c r="FEA18" s="47"/>
      <c r="FEB18" s="47"/>
      <c r="FEC18" s="47"/>
      <c r="FED18" s="47"/>
      <c r="FEE18" s="47"/>
      <c r="FEF18" s="47"/>
      <c r="FEG18" s="47"/>
      <c r="FEH18" s="47"/>
      <c r="FEI18" s="47"/>
      <c r="FEJ18" s="47"/>
      <c r="FEK18" s="47"/>
      <c r="FEL18" s="47"/>
      <c r="FEM18" s="47"/>
      <c r="FEN18" s="47"/>
      <c r="FEO18" s="47"/>
      <c r="FEP18" s="47"/>
      <c r="FEQ18" s="47"/>
      <c r="FER18" s="47"/>
      <c r="FES18" s="47"/>
      <c r="FET18" s="47"/>
      <c r="FEU18" s="47"/>
      <c r="FEV18" s="47"/>
      <c r="FEW18" s="47"/>
      <c r="FEX18" s="47"/>
      <c r="FEY18" s="47"/>
      <c r="FEZ18" s="47"/>
      <c r="FFA18" s="47"/>
      <c r="FFB18" s="47"/>
      <c r="FFC18" s="47"/>
      <c r="FFD18" s="47"/>
      <c r="FFE18" s="47"/>
      <c r="FFF18" s="47"/>
      <c r="FFG18" s="47"/>
      <c r="FFH18" s="47"/>
      <c r="FFI18" s="47"/>
      <c r="FFJ18" s="47"/>
      <c r="FFK18" s="47"/>
      <c r="FFL18" s="47"/>
      <c r="FFM18" s="47"/>
      <c r="FFN18" s="47"/>
      <c r="FFO18" s="47"/>
      <c r="FFP18" s="47"/>
      <c r="FFQ18" s="47"/>
      <c r="FFR18" s="47"/>
      <c r="FFS18" s="47"/>
      <c r="FFT18" s="47"/>
      <c r="FFU18" s="47"/>
      <c r="FFV18" s="47"/>
      <c r="FFW18" s="47"/>
      <c r="FFX18" s="47"/>
      <c r="FFY18" s="47"/>
      <c r="FFZ18" s="47"/>
      <c r="FGA18" s="47"/>
      <c r="FGB18" s="47"/>
      <c r="FGC18" s="47"/>
      <c r="FGD18" s="47"/>
      <c r="FGE18" s="47"/>
      <c r="FGF18" s="47"/>
      <c r="FGG18" s="47"/>
      <c r="FGH18" s="47"/>
      <c r="FGI18" s="47"/>
      <c r="FGJ18" s="47"/>
      <c r="FGK18" s="47"/>
      <c r="FGL18" s="47"/>
      <c r="FGM18" s="47"/>
      <c r="FGN18" s="47"/>
      <c r="FGO18" s="47"/>
      <c r="FGP18" s="47"/>
      <c r="FGQ18" s="47"/>
      <c r="FGR18" s="47"/>
      <c r="FGS18" s="47"/>
      <c r="FGT18" s="47"/>
      <c r="FGU18" s="47"/>
      <c r="FGV18" s="47"/>
      <c r="FGW18" s="47"/>
      <c r="FGX18" s="47"/>
      <c r="FGY18" s="47"/>
      <c r="FGZ18" s="47"/>
      <c r="FHA18" s="47"/>
      <c r="FHB18" s="47"/>
      <c r="FHC18" s="47"/>
      <c r="FHD18" s="47"/>
      <c r="FHE18" s="47"/>
      <c r="FHF18" s="47"/>
      <c r="FHG18" s="47"/>
      <c r="FHH18" s="47"/>
      <c r="FHI18" s="47"/>
      <c r="FHJ18" s="47"/>
      <c r="FHK18" s="47"/>
      <c r="FHL18" s="47"/>
      <c r="FHM18" s="47"/>
      <c r="FHN18" s="47"/>
      <c r="FHO18" s="47"/>
      <c r="FHP18" s="47"/>
      <c r="FHQ18" s="47"/>
      <c r="FHR18" s="47"/>
      <c r="FHS18" s="47"/>
      <c r="FHT18" s="47"/>
      <c r="FHU18" s="47"/>
      <c r="FHV18" s="47"/>
      <c r="FHW18" s="47"/>
      <c r="FHX18" s="47"/>
      <c r="FHY18" s="47"/>
      <c r="FHZ18" s="47"/>
      <c r="FIA18" s="47"/>
      <c r="FIB18" s="47"/>
      <c r="FIC18" s="47"/>
      <c r="FID18" s="47"/>
      <c r="FIE18" s="47"/>
      <c r="FIF18" s="47"/>
      <c r="FIG18" s="47"/>
      <c r="FIH18" s="47"/>
      <c r="FII18" s="47"/>
      <c r="FIJ18" s="47"/>
      <c r="FIK18" s="47"/>
      <c r="FIL18" s="47"/>
      <c r="FIM18" s="47"/>
      <c r="FIN18" s="47"/>
      <c r="FIO18" s="47"/>
      <c r="FIP18" s="47"/>
      <c r="FIQ18" s="47"/>
      <c r="FIR18" s="47"/>
      <c r="FIS18" s="47"/>
      <c r="FIT18" s="47"/>
      <c r="FIU18" s="47"/>
      <c r="FIV18" s="47"/>
      <c r="FIW18" s="47"/>
      <c r="FIX18" s="47"/>
      <c r="FIY18" s="47"/>
      <c r="FIZ18" s="47"/>
      <c r="FJA18" s="47"/>
      <c r="FJB18" s="47"/>
      <c r="FJC18" s="47"/>
      <c r="FJD18" s="47"/>
      <c r="FJE18" s="47"/>
      <c r="FJF18" s="47"/>
      <c r="FJG18" s="47"/>
      <c r="FJH18" s="47"/>
      <c r="FJI18" s="47"/>
      <c r="FJJ18" s="47"/>
      <c r="FJK18" s="47"/>
      <c r="FJL18" s="47"/>
      <c r="FJM18" s="47"/>
      <c r="FJN18" s="47"/>
      <c r="FJO18" s="47"/>
      <c r="FJP18" s="47"/>
      <c r="FJQ18" s="47"/>
      <c r="FJR18" s="47"/>
      <c r="FJS18" s="47"/>
      <c r="FJT18" s="47"/>
      <c r="FJU18" s="47"/>
      <c r="FJV18" s="47"/>
      <c r="FJW18" s="47"/>
      <c r="FJX18" s="47"/>
      <c r="FJY18" s="47"/>
      <c r="FJZ18" s="47"/>
      <c r="FKA18" s="47"/>
      <c r="FKB18" s="47"/>
      <c r="FKC18" s="47"/>
      <c r="FKD18" s="47"/>
      <c r="FKE18" s="47"/>
      <c r="FKF18" s="47"/>
      <c r="FKG18" s="47"/>
      <c r="FKH18" s="47"/>
      <c r="FKI18" s="47"/>
      <c r="FKJ18" s="47"/>
      <c r="FKK18" s="47"/>
      <c r="FKL18" s="47"/>
      <c r="FKM18" s="47"/>
      <c r="FKN18" s="47"/>
      <c r="FKO18" s="47"/>
      <c r="FKP18" s="47"/>
      <c r="FKQ18" s="47"/>
      <c r="FKR18" s="47"/>
      <c r="FKS18" s="47"/>
      <c r="FKT18" s="47"/>
      <c r="FKU18" s="47"/>
      <c r="FKV18" s="47"/>
      <c r="FKW18" s="47"/>
      <c r="FKX18" s="47"/>
      <c r="FKY18" s="47"/>
      <c r="FKZ18" s="47"/>
      <c r="FLA18" s="47"/>
      <c r="FLB18" s="47"/>
      <c r="FLC18" s="47"/>
      <c r="FLD18" s="47"/>
      <c r="FLE18" s="47"/>
      <c r="FLF18" s="47"/>
      <c r="FLG18" s="47"/>
      <c r="FLH18" s="47"/>
      <c r="FLI18" s="47"/>
      <c r="FLJ18" s="47"/>
      <c r="FLK18" s="47"/>
      <c r="FLL18" s="47"/>
      <c r="FLM18" s="47"/>
      <c r="FLN18" s="47"/>
      <c r="FLO18" s="47"/>
      <c r="FLP18" s="47"/>
      <c r="FLQ18" s="47"/>
      <c r="FLR18" s="47"/>
      <c r="FLS18" s="47"/>
      <c r="FLT18" s="47"/>
      <c r="FLU18" s="47"/>
      <c r="FLV18" s="47"/>
      <c r="FLW18" s="47"/>
      <c r="FLX18" s="47"/>
      <c r="FLY18" s="47"/>
      <c r="FLZ18" s="47"/>
      <c r="FMA18" s="47"/>
      <c r="FMB18" s="47"/>
      <c r="FMC18" s="47"/>
      <c r="FMD18" s="47"/>
      <c r="FME18" s="47"/>
      <c r="FMF18" s="47"/>
      <c r="FMG18" s="47"/>
      <c r="FMH18" s="47"/>
      <c r="FMI18" s="47"/>
      <c r="FMJ18" s="47"/>
      <c r="FMK18" s="47"/>
      <c r="FML18" s="47"/>
      <c r="FMM18" s="47"/>
      <c r="FMN18" s="47"/>
      <c r="FMO18" s="47"/>
      <c r="FMP18" s="47"/>
      <c r="FMQ18" s="47"/>
      <c r="FMR18" s="47"/>
      <c r="FMS18" s="47"/>
      <c r="FMT18" s="47"/>
      <c r="FMU18" s="47"/>
      <c r="FMV18" s="47"/>
      <c r="FMW18" s="47"/>
      <c r="FMX18" s="47"/>
      <c r="FMY18" s="47"/>
      <c r="FMZ18" s="47"/>
      <c r="FNA18" s="47"/>
      <c r="FNB18" s="47"/>
      <c r="FNC18" s="47"/>
      <c r="FND18" s="47"/>
      <c r="FNE18" s="47"/>
      <c r="FNF18" s="47"/>
      <c r="FNG18" s="47"/>
      <c r="FNH18" s="47"/>
      <c r="FNI18" s="47"/>
      <c r="FNJ18" s="47"/>
      <c r="FNK18" s="47"/>
      <c r="FNL18" s="47"/>
      <c r="FNM18" s="47"/>
      <c r="FNN18" s="47"/>
      <c r="FNO18" s="47"/>
      <c r="FNP18" s="47"/>
      <c r="FNQ18" s="47"/>
      <c r="FNR18" s="47"/>
      <c r="FNS18" s="47"/>
      <c r="FNT18" s="47"/>
      <c r="FNU18" s="47"/>
      <c r="FNV18" s="47"/>
      <c r="FNW18" s="47"/>
      <c r="FNX18" s="47"/>
      <c r="FNY18" s="47"/>
      <c r="FNZ18" s="47"/>
      <c r="FOA18" s="47"/>
      <c r="FOB18" s="47"/>
      <c r="FOC18" s="47"/>
      <c r="FOD18" s="47"/>
      <c r="FOE18" s="47"/>
      <c r="FOF18" s="47"/>
      <c r="FOG18" s="47"/>
      <c r="FOH18" s="47"/>
      <c r="FOI18" s="47"/>
      <c r="FOJ18" s="47"/>
      <c r="FOK18" s="47"/>
      <c r="FOL18" s="47"/>
      <c r="FOM18" s="47"/>
      <c r="FON18" s="47"/>
      <c r="FOO18" s="47"/>
      <c r="FOP18" s="47"/>
      <c r="FOQ18" s="47"/>
      <c r="FOR18" s="47"/>
      <c r="FOS18" s="47"/>
      <c r="FOT18" s="47"/>
      <c r="FOU18" s="47"/>
      <c r="FOV18" s="47"/>
      <c r="FOW18" s="47"/>
      <c r="FOX18" s="47"/>
      <c r="FOY18" s="47"/>
      <c r="FOZ18" s="47"/>
      <c r="FPA18" s="47"/>
      <c r="FPB18" s="47"/>
      <c r="FPC18" s="47"/>
      <c r="FPD18" s="47"/>
      <c r="FPE18" s="47"/>
      <c r="FPF18" s="47"/>
      <c r="FPG18" s="47"/>
      <c r="FPH18" s="47"/>
      <c r="FPI18" s="47"/>
      <c r="FPJ18" s="47"/>
      <c r="FPK18" s="47"/>
      <c r="FPL18" s="47"/>
      <c r="FPM18" s="47"/>
      <c r="FPN18" s="47"/>
      <c r="FPO18" s="47"/>
      <c r="FPP18" s="47"/>
      <c r="FPQ18" s="47"/>
      <c r="FPR18" s="47"/>
      <c r="FPS18" s="47"/>
      <c r="FPT18" s="47"/>
      <c r="FPU18" s="47"/>
      <c r="FPV18" s="47"/>
      <c r="FPW18" s="47"/>
      <c r="FPX18" s="47"/>
      <c r="FPY18" s="47"/>
      <c r="FPZ18" s="47"/>
      <c r="FQA18" s="47"/>
      <c r="FQB18" s="47"/>
      <c r="FQC18" s="47"/>
      <c r="FQD18" s="47"/>
      <c r="FQE18" s="47"/>
      <c r="FQF18" s="47"/>
      <c r="FQG18" s="47"/>
      <c r="FQH18" s="47"/>
      <c r="FQI18" s="47"/>
      <c r="FQJ18" s="47"/>
      <c r="FQK18" s="47"/>
      <c r="FQL18" s="47"/>
      <c r="FQM18" s="47"/>
      <c r="FQN18" s="47"/>
      <c r="FQO18" s="47"/>
      <c r="FQP18" s="47"/>
      <c r="FQQ18" s="47"/>
      <c r="FQR18" s="47"/>
      <c r="FQS18" s="47"/>
      <c r="FQT18" s="47"/>
      <c r="FQU18" s="47"/>
      <c r="FQV18" s="47"/>
      <c r="FQW18" s="47"/>
      <c r="FQX18" s="47"/>
      <c r="FQY18" s="47"/>
      <c r="FQZ18" s="47"/>
      <c r="FRA18" s="47"/>
      <c r="FRB18" s="47"/>
      <c r="FRC18" s="47"/>
      <c r="FRD18" s="47"/>
      <c r="FRE18" s="47"/>
      <c r="FRF18" s="47"/>
      <c r="FRG18" s="47"/>
      <c r="FRH18" s="47"/>
      <c r="FRI18" s="47"/>
      <c r="FRJ18" s="47"/>
      <c r="FRK18" s="47"/>
      <c r="FRL18" s="47"/>
      <c r="FRM18" s="47"/>
      <c r="FRN18" s="47"/>
      <c r="FRO18" s="47"/>
      <c r="FRP18" s="47"/>
      <c r="FRQ18" s="47"/>
      <c r="FRR18" s="47"/>
      <c r="FRS18" s="47"/>
      <c r="FRT18" s="47"/>
      <c r="FRU18" s="47"/>
      <c r="FRV18" s="47"/>
      <c r="FRW18" s="47"/>
      <c r="FRX18" s="47"/>
      <c r="FRY18" s="47"/>
      <c r="FRZ18" s="47"/>
      <c r="FSA18" s="47"/>
      <c r="FSB18" s="47"/>
      <c r="FSC18" s="47"/>
      <c r="FSD18" s="47"/>
      <c r="FSE18" s="47"/>
      <c r="FSF18" s="47"/>
      <c r="FSG18" s="47"/>
      <c r="FSH18" s="47"/>
      <c r="FSI18" s="47"/>
      <c r="FSJ18" s="47"/>
      <c r="FSK18" s="47"/>
      <c r="FSL18" s="47"/>
      <c r="FSM18" s="47"/>
      <c r="FSN18" s="47"/>
      <c r="FSO18" s="47"/>
      <c r="FSP18" s="47"/>
      <c r="FSQ18" s="47"/>
      <c r="FSR18" s="47"/>
      <c r="FSS18" s="47"/>
      <c r="FST18" s="47"/>
      <c r="FSU18" s="47"/>
      <c r="FSV18" s="47"/>
      <c r="FSW18" s="47"/>
      <c r="FSX18" s="47"/>
      <c r="FSY18" s="47"/>
      <c r="FSZ18" s="47"/>
      <c r="FTA18" s="47"/>
      <c r="FTB18" s="47"/>
      <c r="FTC18" s="47"/>
      <c r="FTD18" s="47"/>
      <c r="FTE18" s="47"/>
      <c r="FTF18" s="47"/>
      <c r="FTG18" s="47"/>
      <c r="FTH18" s="47"/>
      <c r="FTI18" s="47"/>
      <c r="FTJ18" s="47"/>
      <c r="FTK18" s="47"/>
      <c r="FTL18" s="47"/>
      <c r="FTM18" s="47"/>
      <c r="FTN18" s="47"/>
      <c r="FTO18" s="47"/>
      <c r="FTP18" s="47"/>
      <c r="FTQ18" s="47"/>
      <c r="FTR18" s="47"/>
      <c r="FTS18" s="47"/>
      <c r="FTT18" s="47"/>
      <c r="FTU18" s="47"/>
      <c r="FTV18" s="47"/>
      <c r="FTW18" s="47"/>
      <c r="FTX18" s="47"/>
      <c r="FTY18" s="47"/>
      <c r="FTZ18" s="47"/>
      <c r="FUA18" s="47"/>
      <c r="FUB18" s="47"/>
      <c r="FUC18" s="47"/>
      <c r="FUD18" s="47"/>
      <c r="FUE18" s="47"/>
      <c r="FUF18" s="47"/>
      <c r="FUG18" s="47"/>
      <c r="FUH18" s="47"/>
      <c r="FUI18" s="47"/>
      <c r="FUJ18" s="47"/>
      <c r="FUK18" s="47"/>
      <c r="FUL18" s="47"/>
      <c r="FUM18" s="47"/>
      <c r="FUN18" s="47"/>
      <c r="FUO18" s="47"/>
      <c r="FUP18" s="47"/>
      <c r="FUQ18" s="47"/>
      <c r="FUR18" s="47"/>
      <c r="FUS18" s="47"/>
      <c r="FUT18" s="47"/>
      <c r="FUU18" s="47"/>
      <c r="FUV18" s="47"/>
      <c r="FUW18" s="47"/>
      <c r="FUX18" s="47"/>
      <c r="FUY18" s="47"/>
      <c r="FUZ18" s="47"/>
      <c r="FVA18" s="47"/>
      <c r="FVB18" s="47"/>
      <c r="FVC18" s="47"/>
      <c r="FVD18" s="47"/>
      <c r="FVE18" s="47"/>
      <c r="FVF18" s="47"/>
      <c r="FVG18" s="47"/>
      <c r="FVH18" s="47"/>
      <c r="FVI18" s="47"/>
      <c r="FVJ18" s="47"/>
      <c r="FVK18" s="47"/>
      <c r="FVL18" s="47"/>
      <c r="FVM18" s="47"/>
      <c r="FVN18" s="47"/>
      <c r="FVO18" s="47"/>
      <c r="FVP18" s="47"/>
      <c r="FVQ18" s="47"/>
      <c r="FVR18" s="47"/>
      <c r="FVS18" s="47"/>
      <c r="FVT18" s="47"/>
      <c r="FVU18" s="47"/>
      <c r="FVV18" s="47"/>
      <c r="FVW18" s="47"/>
      <c r="FVX18" s="47"/>
      <c r="FVY18" s="47"/>
      <c r="FVZ18" s="47"/>
      <c r="FWA18" s="47"/>
      <c r="FWB18" s="47"/>
      <c r="FWC18" s="47"/>
      <c r="FWD18" s="47"/>
      <c r="FWE18" s="47"/>
      <c r="FWF18" s="47"/>
      <c r="FWG18" s="47"/>
      <c r="FWH18" s="47"/>
      <c r="FWI18" s="47"/>
      <c r="FWJ18" s="47"/>
      <c r="FWK18" s="47"/>
      <c r="FWL18" s="47"/>
      <c r="FWM18" s="47"/>
      <c r="FWN18" s="47"/>
      <c r="FWO18" s="47"/>
      <c r="FWP18" s="47"/>
      <c r="FWQ18" s="47"/>
      <c r="FWR18" s="47"/>
      <c r="FWS18" s="47"/>
      <c r="FWT18" s="47"/>
      <c r="FWU18" s="47"/>
      <c r="FWV18" s="47"/>
      <c r="FWW18" s="47"/>
      <c r="FWX18" s="47"/>
      <c r="FWY18" s="47"/>
      <c r="FWZ18" s="47"/>
      <c r="FXA18" s="47"/>
      <c r="FXB18" s="47"/>
      <c r="FXC18" s="47"/>
      <c r="FXD18" s="47"/>
      <c r="FXE18" s="47"/>
      <c r="FXF18" s="47"/>
      <c r="FXG18" s="47"/>
      <c r="FXH18" s="47"/>
      <c r="FXI18" s="47"/>
      <c r="FXJ18" s="47"/>
      <c r="FXK18" s="47"/>
      <c r="FXL18" s="47"/>
      <c r="FXM18" s="47"/>
      <c r="FXN18" s="47"/>
      <c r="FXO18" s="47"/>
      <c r="FXP18" s="47"/>
      <c r="FXQ18" s="47"/>
      <c r="FXR18" s="47"/>
      <c r="FXS18" s="47"/>
      <c r="FXT18" s="47"/>
      <c r="FXU18" s="47"/>
      <c r="FXV18" s="47"/>
      <c r="FXW18" s="47"/>
      <c r="FXX18" s="47"/>
      <c r="FXY18" s="47"/>
      <c r="FXZ18" s="47"/>
      <c r="FYA18" s="47"/>
      <c r="FYB18" s="47"/>
      <c r="FYC18" s="47"/>
      <c r="FYD18" s="47"/>
      <c r="FYE18" s="47"/>
      <c r="FYF18" s="47"/>
      <c r="FYG18" s="47"/>
      <c r="FYH18" s="47"/>
      <c r="FYI18" s="47"/>
      <c r="FYJ18" s="47"/>
      <c r="FYK18" s="47"/>
      <c r="FYL18" s="47"/>
      <c r="FYM18" s="47"/>
      <c r="FYN18" s="47"/>
      <c r="FYO18" s="47"/>
      <c r="FYP18" s="47"/>
      <c r="FYQ18" s="47"/>
      <c r="FYR18" s="47"/>
      <c r="FYS18" s="47"/>
      <c r="FYT18" s="47"/>
      <c r="FYU18" s="47"/>
      <c r="FYV18" s="47"/>
      <c r="FYW18" s="47"/>
      <c r="FYX18" s="47"/>
      <c r="FYY18" s="47"/>
      <c r="FYZ18" s="47"/>
      <c r="FZA18" s="47"/>
      <c r="FZB18" s="47"/>
      <c r="FZC18" s="47"/>
      <c r="FZD18" s="47"/>
      <c r="FZE18" s="47"/>
      <c r="FZF18" s="47"/>
      <c r="FZG18" s="47"/>
      <c r="FZH18" s="47"/>
      <c r="FZI18" s="47"/>
      <c r="FZJ18" s="47"/>
      <c r="FZK18" s="47"/>
      <c r="FZL18" s="47"/>
      <c r="FZM18" s="47"/>
      <c r="FZN18" s="47"/>
      <c r="FZO18" s="47"/>
      <c r="FZP18" s="47"/>
      <c r="FZQ18" s="47"/>
      <c r="FZR18" s="47"/>
      <c r="FZS18" s="47"/>
      <c r="FZT18" s="47"/>
      <c r="FZU18" s="47"/>
      <c r="FZV18" s="47"/>
      <c r="FZW18" s="47"/>
      <c r="FZX18" s="47"/>
      <c r="FZY18" s="47"/>
      <c r="FZZ18" s="47"/>
      <c r="GAA18" s="47"/>
      <c r="GAB18" s="47"/>
      <c r="GAC18" s="47"/>
      <c r="GAD18" s="47"/>
      <c r="GAE18" s="47"/>
      <c r="GAF18" s="47"/>
      <c r="GAG18" s="47"/>
      <c r="GAH18" s="47"/>
      <c r="GAI18" s="47"/>
      <c r="GAJ18" s="47"/>
      <c r="GAK18" s="47"/>
      <c r="GAL18" s="47"/>
      <c r="GAM18" s="47"/>
      <c r="GAN18" s="47"/>
      <c r="GAO18" s="47"/>
      <c r="GAP18" s="47"/>
      <c r="GAQ18" s="47"/>
      <c r="GAR18" s="47"/>
      <c r="GAS18" s="47"/>
      <c r="GAT18" s="47"/>
      <c r="GAU18" s="47"/>
      <c r="GAV18" s="47"/>
      <c r="GAW18" s="47"/>
      <c r="GAX18" s="47"/>
      <c r="GAY18" s="47"/>
      <c r="GAZ18" s="47"/>
      <c r="GBA18" s="47"/>
      <c r="GBB18" s="47"/>
      <c r="GBC18" s="47"/>
      <c r="GBD18" s="47"/>
      <c r="GBE18" s="47"/>
      <c r="GBF18" s="47"/>
      <c r="GBG18" s="47"/>
      <c r="GBH18" s="47"/>
      <c r="GBI18" s="47"/>
      <c r="GBJ18" s="47"/>
      <c r="GBK18" s="47"/>
      <c r="GBL18" s="47"/>
      <c r="GBM18" s="47"/>
      <c r="GBN18" s="47"/>
      <c r="GBO18" s="47"/>
      <c r="GBP18" s="47"/>
      <c r="GBQ18" s="47"/>
      <c r="GBR18" s="47"/>
      <c r="GBS18" s="47"/>
      <c r="GBT18" s="47"/>
      <c r="GBU18" s="47"/>
      <c r="GBV18" s="47"/>
      <c r="GBW18" s="47"/>
      <c r="GBX18" s="47"/>
      <c r="GBY18" s="47"/>
      <c r="GBZ18" s="47"/>
      <c r="GCA18" s="47"/>
      <c r="GCB18" s="47"/>
      <c r="GCC18" s="47"/>
      <c r="GCD18" s="47"/>
      <c r="GCE18" s="47"/>
      <c r="GCF18" s="47"/>
      <c r="GCG18" s="47"/>
      <c r="GCH18" s="47"/>
      <c r="GCI18" s="47"/>
      <c r="GCJ18" s="47"/>
      <c r="GCK18" s="47"/>
      <c r="GCL18" s="47"/>
      <c r="GCM18" s="47"/>
      <c r="GCN18" s="47"/>
      <c r="GCO18" s="47"/>
      <c r="GCP18" s="47"/>
      <c r="GCQ18" s="47"/>
      <c r="GCR18" s="47"/>
      <c r="GCS18" s="47"/>
      <c r="GCT18" s="47"/>
      <c r="GCU18" s="47"/>
      <c r="GCV18" s="47"/>
      <c r="GCW18" s="47"/>
      <c r="GCX18" s="47"/>
      <c r="GCY18" s="47"/>
      <c r="GCZ18" s="47"/>
      <c r="GDA18" s="47"/>
      <c r="GDB18" s="47"/>
      <c r="GDC18" s="47"/>
      <c r="GDD18" s="47"/>
      <c r="GDE18" s="47"/>
      <c r="GDF18" s="47"/>
      <c r="GDG18" s="47"/>
      <c r="GDH18" s="47"/>
      <c r="GDI18" s="47"/>
      <c r="GDJ18" s="47"/>
      <c r="GDK18" s="47"/>
      <c r="GDL18" s="47"/>
      <c r="GDM18" s="47"/>
      <c r="GDN18" s="47"/>
      <c r="GDO18" s="47"/>
      <c r="GDP18" s="47"/>
      <c r="GDQ18" s="47"/>
      <c r="GDR18" s="47"/>
      <c r="GDS18" s="47"/>
      <c r="GDT18" s="47"/>
      <c r="GDU18" s="47"/>
      <c r="GDV18" s="47"/>
      <c r="GDW18" s="47"/>
      <c r="GDX18" s="47"/>
      <c r="GDY18" s="47"/>
      <c r="GDZ18" s="47"/>
      <c r="GEA18" s="47"/>
      <c r="GEB18" s="47"/>
      <c r="GEC18" s="47"/>
      <c r="GED18" s="47"/>
      <c r="GEE18" s="47"/>
      <c r="GEF18" s="47"/>
      <c r="GEG18" s="47"/>
      <c r="GEH18" s="47"/>
      <c r="GEI18" s="47"/>
      <c r="GEJ18" s="47"/>
      <c r="GEK18" s="47"/>
      <c r="GEL18" s="47"/>
      <c r="GEM18" s="47"/>
      <c r="GEN18" s="47"/>
      <c r="GEO18" s="47"/>
      <c r="GEP18" s="47"/>
      <c r="GEQ18" s="47"/>
      <c r="GER18" s="47"/>
      <c r="GES18" s="47"/>
      <c r="GET18" s="47"/>
      <c r="GEU18" s="47"/>
      <c r="GEV18" s="47"/>
      <c r="GEW18" s="47"/>
      <c r="GEX18" s="47"/>
      <c r="GEY18" s="47"/>
      <c r="GEZ18" s="47"/>
      <c r="GFA18" s="47"/>
      <c r="GFB18" s="47"/>
      <c r="GFC18" s="47"/>
      <c r="GFD18" s="47"/>
      <c r="GFE18" s="47"/>
      <c r="GFF18" s="47"/>
      <c r="GFG18" s="47"/>
      <c r="GFH18" s="47"/>
      <c r="GFI18" s="47"/>
      <c r="GFJ18" s="47"/>
      <c r="GFK18" s="47"/>
      <c r="GFL18" s="47"/>
      <c r="GFM18" s="47"/>
      <c r="GFN18" s="47"/>
      <c r="GFO18" s="47"/>
      <c r="GFP18" s="47"/>
      <c r="GFQ18" s="47"/>
      <c r="GFR18" s="47"/>
      <c r="GFS18" s="47"/>
      <c r="GFT18" s="47"/>
      <c r="GFU18" s="47"/>
      <c r="GFV18" s="47"/>
      <c r="GFW18" s="47"/>
      <c r="GFX18" s="47"/>
      <c r="GFY18" s="47"/>
      <c r="GFZ18" s="47"/>
      <c r="GGA18" s="47"/>
      <c r="GGB18" s="47"/>
      <c r="GGC18" s="47"/>
      <c r="GGD18" s="47"/>
      <c r="GGE18" s="47"/>
      <c r="GGF18" s="47"/>
      <c r="GGG18" s="47"/>
      <c r="GGH18" s="47"/>
      <c r="GGI18" s="47"/>
      <c r="GGJ18" s="47"/>
      <c r="GGK18" s="47"/>
      <c r="GGL18" s="47"/>
      <c r="GGM18" s="47"/>
      <c r="GGN18" s="47"/>
      <c r="GGO18" s="47"/>
      <c r="GGP18" s="47"/>
      <c r="GGQ18" s="47"/>
      <c r="GGR18" s="47"/>
      <c r="GGS18" s="47"/>
      <c r="GGT18" s="47"/>
      <c r="GGU18" s="47"/>
      <c r="GGV18" s="47"/>
      <c r="GGW18" s="47"/>
      <c r="GGX18" s="47"/>
      <c r="GGY18" s="47"/>
      <c r="GGZ18" s="47"/>
      <c r="GHA18" s="47"/>
      <c r="GHB18" s="47"/>
      <c r="GHC18" s="47"/>
      <c r="GHD18" s="47"/>
      <c r="GHE18" s="47"/>
      <c r="GHF18" s="47"/>
      <c r="GHG18" s="47"/>
      <c r="GHH18" s="47"/>
      <c r="GHI18" s="47"/>
      <c r="GHJ18" s="47"/>
      <c r="GHK18" s="47"/>
      <c r="GHL18" s="47"/>
      <c r="GHM18" s="47"/>
      <c r="GHN18" s="47"/>
      <c r="GHO18" s="47"/>
      <c r="GHP18" s="47"/>
      <c r="GHQ18" s="47"/>
      <c r="GHR18" s="47"/>
      <c r="GHS18" s="47"/>
      <c r="GHT18" s="47"/>
      <c r="GHU18" s="47"/>
      <c r="GHV18" s="47"/>
      <c r="GHW18" s="47"/>
      <c r="GHX18" s="47"/>
      <c r="GHY18" s="47"/>
      <c r="GHZ18" s="47"/>
      <c r="GIA18" s="47"/>
      <c r="GIB18" s="47"/>
      <c r="GIC18" s="47"/>
      <c r="GID18" s="47"/>
      <c r="GIE18" s="47"/>
      <c r="GIF18" s="47"/>
      <c r="GIG18" s="47"/>
      <c r="GIH18" s="47"/>
      <c r="GII18" s="47"/>
      <c r="GIJ18" s="47"/>
      <c r="GIK18" s="47"/>
      <c r="GIL18" s="47"/>
      <c r="GIM18" s="47"/>
      <c r="GIN18" s="47"/>
      <c r="GIO18" s="47"/>
      <c r="GIP18" s="47"/>
      <c r="GIQ18" s="47"/>
      <c r="GIR18" s="47"/>
      <c r="GIS18" s="47"/>
      <c r="GIT18" s="47"/>
      <c r="GIU18" s="47"/>
      <c r="GIV18" s="47"/>
      <c r="GIW18" s="47"/>
      <c r="GIX18" s="47"/>
      <c r="GIY18" s="47"/>
      <c r="GIZ18" s="47"/>
      <c r="GJA18" s="47"/>
      <c r="GJB18" s="47"/>
      <c r="GJC18" s="47"/>
      <c r="GJD18" s="47"/>
      <c r="GJE18" s="47"/>
      <c r="GJF18" s="47"/>
      <c r="GJG18" s="47"/>
      <c r="GJH18" s="47"/>
      <c r="GJI18" s="47"/>
      <c r="GJJ18" s="47"/>
      <c r="GJK18" s="47"/>
      <c r="GJL18" s="47"/>
      <c r="GJM18" s="47"/>
      <c r="GJN18" s="47"/>
      <c r="GJO18" s="47"/>
      <c r="GJP18" s="47"/>
      <c r="GJQ18" s="47"/>
      <c r="GJR18" s="47"/>
      <c r="GJS18" s="47"/>
      <c r="GJT18" s="47"/>
      <c r="GJU18" s="47"/>
      <c r="GJV18" s="47"/>
      <c r="GJW18" s="47"/>
      <c r="GJX18" s="47"/>
      <c r="GJY18" s="47"/>
      <c r="GJZ18" s="47"/>
      <c r="GKA18" s="47"/>
      <c r="GKB18" s="47"/>
      <c r="GKC18" s="47"/>
      <c r="GKD18" s="47"/>
      <c r="GKE18" s="47"/>
      <c r="GKF18" s="47"/>
      <c r="GKG18" s="47"/>
      <c r="GKH18" s="47"/>
      <c r="GKI18" s="47"/>
      <c r="GKJ18" s="47"/>
      <c r="GKK18" s="47"/>
      <c r="GKL18" s="47"/>
      <c r="GKM18" s="47"/>
      <c r="GKN18" s="47"/>
      <c r="GKO18" s="47"/>
      <c r="GKP18" s="47"/>
      <c r="GKQ18" s="47"/>
      <c r="GKR18" s="47"/>
      <c r="GKS18" s="47"/>
      <c r="GKT18" s="47"/>
      <c r="GKU18" s="47"/>
      <c r="GKV18" s="47"/>
      <c r="GKW18" s="47"/>
      <c r="GKX18" s="47"/>
      <c r="GKY18" s="47"/>
      <c r="GKZ18" s="47"/>
      <c r="GLA18" s="47"/>
      <c r="GLB18" s="47"/>
      <c r="GLC18" s="47"/>
      <c r="GLD18" s="47"/>
      <c r="GLE18" s="47"/>
      <c r="GLF18" s="47"/>
      <c r="GLG18" s="47"/>
      <c r="GLH18" s="47"/>
      <c r="GLI18" s="47"/>
      <c r="GLJ18" s="47"/>
      <c r="GLK18" s="47"/>
      <c r="GLL18" s="47"/>
      <c r="GLM18" s="47"/>
      <c r="GLN18" s="47"/>
      <c r="GLO18" s="47"/>
      <c r="GLP18" s="47"/>
      <c r="GLQ18" s="47"/>
      <c r="GLR18" s="47"/>
      <c r="GLS18" s="47"/>
      <c r="GLT18" s="47"/>
      <c r="GLU18" s="47"/>
      <c r="GLV18" s="47"/>
      <c r="GLW18" s="47"/>
      <c r="GLX18" s="47"/>
      <c r="GLY18" s="47"/>
      <c r="GLZ18" s="47"/>
      <c r="GMA18" s="47"/>
      <c r="GMB18" s="47"/>
      <c r="GMC18" s="47"/>
      <c r="GMD18" s="47"/>
      <c r="GME18" s="47"/>
      <c r="GMF18" s="47"/>
      <c r="GMG18" s="47"/>
      <c r="GMH18" s="47"/>
      <c r="GMI18" s="47"/>
      <c r="GMJ18" s="47"/>
      <c r="GMK18" s="47"/>
      <c r="GML18" s="47"/>
      <c r="GMM18" s="47"/>
      <c r="GMN18" s="47"/>
      <c r="GMO18" s="47"/>
      <c r="GMP18" s="47"/>
      <c r="GMQ18" s="47"/>
      <c r="GMR18" s="47"/>
      <c r="GMS18" s="47"/>
      <c r="GMT18" s="47"/>
      <c r="GMU18" s="47"/>
      <c r="GMV18" s="47"/>
      <c r="GMW18" s="47"/>
      <c r="GMX18" s="47"/>
      <c r="GMY18" s="47"/>
      <c r="GMZ18" s="47"/>
      <c r="GNA18" s="47"/>
      <c r="GNB18" s="47"/>
      <c r="GNC18" s="47"/>
      <c r="GND18" s="47"/>
      <c r="GNE18" s="47"/>
      <c r="GNF18" s="47"/>
      <c r="GNG18" s="47"/>
      <c r="GNH18" s="47"/>
      <c r="GNI18" s="47"/>
      <c r="GNJ18" s="47"/>
      <c r="GNK18" s="47"/>
      <c r="GNL18" s="47"/>
      <c r="GNM18" s="47"/>
      <c r="GNN18" s="47"/>
      <c r="GNO18" s="47"/>
      <c r="GNP18" s="47"/>
      <c r="GNQ18" s="47"/>
      <c r="GNR18" s="47"/>
      <c r="GNS18" s="47"/>
      <c r="GNT18" s="47"/>
      <c r="GNU18" s="47"/>
      <c r="GNV18" s="47"/>
      <c r="GNW18" s="47"/>
      <c r="GNX18" s="47"/>
      <c r="GNY18" s="47"/>
      <c r="GNZ18" s="47"/>
      <c r="GOA18" s="47"/>
      <c r="GOB18" s="47"/>
      <c r="GOC18" s="47"/>
      <c r="GOD18" s="47"/>
      <c r="GOE18" s="47"/>
      <c r="GOF18" s="47"/>
      <c r="GOG18" s="47"/>
      <c r="GOH18" s="47"/>
      <c r="GOI18" s="47"/>
      <c r="GOJ18" s="47"/>
      <c r="GOK18" s="47"/>
      <c r="GOL18" s="47"/>
      <c r="GOM18" s="47"/>
      <c r="GON18" s="47"/>
      <c r="GOO18" s="47"/>
      <c r="GOP18" s="47"/>
      <c r="GOQ18" s="47"/>
      <c r="GOR18" s="47"/>
      <c r="GOS18" s="47"/>
      <c r="GOT18" s="47"/>
      <c r="GOU18" s="47"/>
      <c r="GOV18" s="47"/>
      <c r="GOW18" s="47"/>
      <c r="GOX18" s="47"/>
      <c r="GOY18" s="47"/>
      <c r="GOZ18" s="47"/>
      <c r="GPA18" s="47"/>
      <c r="GPB18" s="47"/>
      <c r="GPC18" s="47"/>
      <c r="GPD18" s="47"/>
      <c r="GPE18" s="47"/>
      <c r="GPF18" s="47"/>
      <c r="GPG18" s="47"/>
      <c r="GPH18" s="47"/>
      <c r="GPI18" s="47"/>
      <c r="GPJ18" s="47"/>
      <c r="GPK18" s="47"/>
      <c r="GPL18" s="47"/>
      <c r="GPM18" s="47"/>
      <c r="GPN18" s="47"/>
      <c r="GPO18" s="47"/>
      <c r="GPP18" s="47"/>
      <c r="GPQ18" s="47"/>
      <c r="GPR18" s="47"/>
      <c r="GPS18" s="47"/>
      <c r="GPT18" s="47"/>
      <c r="GPU18" s="47"/>
      <c r="GPV18" s="47"/>
      <c r="GPW18" s="47"/>
      <c r="GPX18" s="47"/>
      <c r="GPY18" s="47"/>
      <c r="GPZ18" s="47"/>
      <c r="GQA18" s="47"/>
      <c r="GQB18" s="47"/>
      <c r="GQC18" s="47"/>
      <c r="GQD18" s="47"/>
      <c r="GQE18" s="47"/>
      <c r="GQF18" s="47"/>
      <c r="GQG18" s="47"/>
      <c r="GQH18" s="47"/>
      <c r="GQI18" s="47"/>
      <c r="GQJ18" s="47"/>
      <c r="GQK18" s="47"/>
      <c r="GQL18" s="47"/>
      <c r="GQM18" s="47"/>
      <c r="GQN18" s="47"/>
      <c r="GQO18" s="47"/>
      <c r="GQP18" s="47"/>
      <c r="GQQ18" s="47"/>
      <c r="GQR18" s="47"/>
      <c r="GQS18" s="47"/>
      <c r="GQT18" s="47"/>
      <c r="GQU18" s="47"/>
      <c r="GQV18" s="47"/>
      <c r="GQW18" s="47"/>
      <c r="GQX18" s="47"/>
      <c r="GQY18" s="47"/>
      <c r="GQZ18" s="47"/>
      <c r="GRA18" s="47"/>
      <c r="GRB18" s="47"/>
      <c r="GRC18" s="47"/>
      <c r="GRD18" s="47"/>
      <c r="GRE18" s="47"/>
      <c r="GRF18" s="47"/>
      <c r="GRG18" s="47"/>
      <c r="GRH18" s="47"/>
      <c r="GRI18" s="47"/>
      <c r="GRJ18" s="47"/>
      <c r="GRK18" s="47"/>
      <c r="GRL18" s="47"/>
      <c r="GRM18" s="47"/>
      <c r="GRN18" s="47"/>
      <c r="GRO18" s="47"/>
      <c r="GRP18" s="47"/>
      <c r="GRQ18" s="47"/>
      <c r="GRR18" s="47"/>
      <c r="GRS18" s="47"/>
      <c r="GRT18" s="47"/>
      <c r="GRU18" s="47"/>
      <c r="GRV18" s="47"/>
      <c r="GRW18" s="47"/>
      <c r="GRX18" s="47"/>
      <c r="GRY18" s="47"/>
      <c r="GRZ18" s="47"/>
      <c r="GSA18" s="47"/>
      <c r="GSB18" s="47"/>
      <c r="GSC18" s="47"/>
      <c r="GSD18" s="47"/>
      <c r="GSE18" s="47"/>
      <c r="GSF18" s="47"/>
      <c r="GSG18" s="47"/>
      <c r="GSH18" s="47"/>
      <c r="GSI18" s="47"/>
      <c r="GSJ18" s="47"/>
      <c r="GSK18" s="47"/>
      <c r="GSL18" s="47"/>
      <c r="GSM18" s="47"/>
      <c r="GSN18" s="47"/>
      <c r="GSO18" s="47"/>
      <c r="GSP18" s="47"/>
      <c r="GSQ18" s="47"/>
      <c r="GSR18" s="47"/>
      <c r="GSS18" s="47"/>
      <c r="GST18" s="47"/>
      <c r="GSU18" s="47"/>
      <c r="GSV18" s="47"/>
      <c r="GSW18" s="47"/>
      <c r="GSX18" s="47"/>
      <c r="GSY18" s="47"/>
      <c r="GSZ18" s="47"/>
      <c r="GTA18" s="47"/>
      <c r="GTB18" s="47"/>
      <c r="GTC18" s="47"/>
      <c r="GTD18" s="47"/>
      <c r="GTE18" s="47"/>
      <c r="GTF18" s="47"/>
      <c r="GTG18" s="47"/>
      <c r="GTH18" s="47"/>
      <c r="GTI18" s="47"/>
      <c r="GTJ18" s="47"/>
      <c r="GTK18" s="47"/>
      <c r="GTL18" s="47"/>
      <c r="GTM18" s="47"/>
      <c r="GTN18" s="47"/>
      <c r="GTO18" s="47"/>
      <c r="GTP18" s="47"/>
      <c r="GTQ18" s="47"/>
      <c r="GTR18" s="47"/>
      <c r="GTS18" s="47"/>
      <c r="GTT18" s="47"/>
      <c r="GTU18" s="47"/>
      <c r="GTV18" s="47"/>
      <c r="GTW18" s="47"/>
      <c r="GTX18" s="47"/>
      <c r="GTY18" s="47"/>
      <c r="GTZ18" s="47"/>
      <c r="GUA18" s="47"/>
      <c r="GUB18" s="47"/>
      <c r="GUC18" s="47"/>
      <c r="GUD18" s="47"/>
      <c r="GUE18" s="47"/>
      <c r="GUF18" s="47"/>
      <c r="GUG18" s="47"/>
      <c r="GUH18" s="47"/>
      <c r="GUI18" s="47"/>
      <c r="GUJ18" s="47"/>
      <c r="GUK18" s="47"/>
      <c r="GUL18" s="47"/>
      <c r="GUM18" s="47"/>
      <c r="GUN18" s="47"/>
      <c r="GUO18" s="47"/>
      <c r="GUP18" s="47"/>
      <c r="GUQ18" s="47"/>
      <c r="GUR18" s="47"/>
      <c r="GUS18" s="47"/>
      <c r="GUT18" s="47"/>
      <c r="GUU18" s="47"/>
      <c r="GUV18" s="47"/>
      <c r="GUW18" s="47"/>
      <c r="GUX18" s="47"/>
      <c r="GUY18" s="47"/>
      <c r="GUZ18" s="47"/>
      <c r="GVA18" s="47"/>
      <c r="GVB18" s="47"/>
      <c r="GVC18" s="47"/>
      <c r="GVD18" s="47"/>
      <c r="GVE18" s="47"/>
      <c r="GVF18" s="47"/>
      <c r="GVG18" s="47"/>
      <c r="GVH18" s="47"/>
      <c r="GVI18" s="47"/>
      <c r="GVJ18" s="47"/>
      <c r="GVK18" s="47"/>
      <c r="GVL18" s="47"/>
      <c r="GVM18" s="47"/>
      <c r="GVN18" s="47"/>
      <c r="GVO18" s="47"/>
      <c r="GVP18" s="47"/>
      <c r="GVQ18" s="47"/>
      <c r="GVR18" s="47"/>
      <c r="GVS18" s="47"/>
      <c r="GVT18" s="47"/>
      <c r="GVU18" s="47"/>
      <c r="GVV18" s="47"/>
      <c r="GVW18" s="47"/>
      <c r="GVX18" s="47"/>
      <c r="GVY18" s="47"/>
      <c r="GVZ18" s="47"/>
      <c r="GWA18" s="47"/>
      <c r="GWB18" s="47"/>
      <c r="GWC18" s="47"/>
      <c r="GWD18" s="47"/>
      <c r="GWE18" s="47"/>
      <c r="GWF18" s="47"/>
      <c r="GWG18" s="47"/>
      <c r="GWH18" s="47"/>
      <c r="GWI18" s="47"/>
      <c r="GWJ18" s="47"/>
      <c r="GWK18" s="47"/>
      <c r="GWL18" s="47"/>
      <c r="GWM18" s="47"/>
      <c r="GWN18" s="47"/>
      <c r="GWO18" s="47"/>
      <c r="GWP18" s="47"/>
      <c r="GWQ18" s="47"/>
      <c r="GWR18" s="47"/>
      <c r="GWS18" s="47"/>
      <c r="GWT18" s="47"/>
      <c r="GWU18" s="47"/>
      <c r="GWV18" s="47"/>
      <c r="GWW18" s="47"/>
      <c r="GWX18" s="47"/>
      <c r="GWY18" s="47"/>
      <c r="GWZ18" s="47"/>
      <c r="GXA18" s="47"/>
      <c r="GXB18" s="47"/>
      <c r="GXC18" s="47"/>
      <c r="GXD18" s="47"/>
      <c r="GXE18" s="47"/>
      <c r="GXF18" s="47"/>
      <c r="GXG18" s="47"/>
      <c r="GXH18" s="47"/>
      <c r="GXI18" s="47"/>
      <c r="GXJ18" s="47"/>
      <c r="GXK18" s="47"/>
      <c r="GXL18" s="47"/>
      <c r="GXM18" s="47"/>
      <c r="GXN18" s="47"/>
      <c r="GXO18" s="47"/>
      <c r="GXP18" s="47"/>
      <c r="GXQ18" s="47"/>
      <c r="GXR18" s="47"/>
      <c r="GXS18" s="47"/>
      <c r="GXT18" s="47"/>
      <c r="GXU18" s="47"/>
      <c r="GXV18" s="47"/>
      <c r="GXW18" s="47"/>
      <c r="GXX18" s="47"/>
      <c r="GXY18" s="47"/>
      <c r="GXZ18" s="47"/>
      <c r="GYA18" s="47"/>
      <c r="GYB18" s="47"/>
      <c r="GYC18" s="47"/>
      <c r="GYD18" s="47"/>
      <c r="GYE18" s="47"/>
      <c r="GYF18" s="47"/>
      <c r="GYG18" s="47"/>
      <c r="GYH18" s="47"/>
      <c r="GYI18" s="47"/>
      <c r="GYJ18" s="47"/>
      <c r="GYK18" s="47"/>
      <c r="GYL18" s="47"/>
      <c r="GYM18" s="47"/>
      <c r="GYN18" s="47"/>
      <c r="GYO18" s="47"/>
      <c r="GYP18" s="47"/>
      <c r="GYQ18" s="47"/>
      <c r="GYR18" s="47"/>
      <c r="GYS18" s="47"/>
      <c r="GYT18" s="47"/>
      <c r="GYU18" s="47"/>
      <c r="GYV18" s="47"/>
      <c r="GYW18" s="47"/>
      <c r="GYX18" s="47"/>
      <c r="GYY18" s="47"/>
      <c r="GYZ18" s="47"/>
      <c r="GZA18" s="47"/>
      <c r="GZB18" s="47"/>
      <c r="GZC18" s="47"/>
      <c r="GZD18" s="47"/>
      <c r="GZE18" s="47"/>
      <c r="GZF18" s="47"/>
      <c r="GZG18" s="47"/>
      <c r="GZH18" s="47"/>
      <c r="GZI18" s="47"/>
      <c r="GZJ18" s="47"/>
      <c r="GZK18" s="47"/>
      <c r="GZL18" s="47"/>
      <c r="GZM18" s="47"/>
      <c r="GZN18" s="47"/>
      <c r="GZO18" s="47"/>
      <c r="GZP18" s="47"/>
      <c r="GZQ18" s="47"/>
      <c r="GZR18" s="47"/>
      <c r="GZS18" s="47"/>
      <c r="GZT18" s="47"/>
      <c r="GZU18" s="47"/>
      <c r="GZV18" s="47"/>
      <c r="GZW18" s="47"/>
      <c r="GZX18" s="47"/>
      <c r="GZY18" s="47"/>
      <c r="GZZ18" s="47"/>
      <c r="HAA18" s="47"/>
      <c r="HAB18" s="47"/>
      <c r="HAC18" s="47"/>
      <c r="HAD18" s="47"/>
      <c r="HAE18" s="47"/>
      <c r="HAF18" s="47"/>
      <c r="HAG18" s="47"/>
      <c r="HAH18" s="47"/>
      <c r="HAI18" s="47"/>
      <c r="HAJ18" s="47"/>
      <c r="HAK18" s="47"/>
      <c r="HAL18" s="47"/>
      <c r="HAM18" s="47"/>
      <c r="HAN18" s="47"/>
      <c r="HAO18" s="47"/>
      <c r="HAP18" s="47"/>
      <c r="HAQ18" s="47"/>
      <c r="HAR18" s="47"/>
      <c r="HAS18" s="47"/>
      <c r="HAT18" s="47"/>
      <c r="HAU18" s="47"/>
      <c r="HAV18" s="47"/>
      <c r="HAW18" s="47"/>
      <c r="HAX18" s="47"/>
      <c r="HAY18" s="47"/>
      <c r="HAZ18" s="47"/>
      <c r="HBA18" s="47"/>
      <c r="HBB18" s="47"/>
      <c r="HBC18" s="47"/>
      <c r="HBD18" s="47"/>
      <c r="HBE18" s="47"/>
      <c r="HBF18" s="47"/>
      <c r="HBG18" s="47"/>
      <c r="HBH18" s="47"/>
      <c r="HBI18" s="47"/>
      <c r="HBJ18" s="47"/>
      <c r="HBK18" s="47"/>
      <c r="HBL18" s="47"/>
      <c r="HBM18" s="47"/>
      <c r="HBN18" s="47"/>
      <c r="HBO18" s="47"/>
      <c r="HBP18" s="47"/>
      <c r="HBQ18" s="47"/>
      <c r="HBR18" s="47"/>
      <c r="HBS18" s="47"/>
      <c r="HBT18" s="47"/>
      <c r="HBU18" s="47"/>
      <c r="HBV18" s="47"/>
      <c r="HBW18" s="47"/>
      <c r="HBX18" s="47"/>
      <c r="HBY18" s="47"/>
      <c r="HBZ18" s="47"/>
      <c r="HCA18" s="47"/>
      <c r="HCB18" s="47"/>
      <c r="HCC18" s="47"/>
      <c r="HCD18" s="47"/>
      <c r="HCE18" s="47"/>
      <c r="HCF18" s="47"/>
      <c r="HCG18" s="47"/>
      <c r="HCH18" s="47"/>
      <c r="HCI18" s="47"/>
      <c r="HCJ18" s="47"/>
      <c r="HCK18" s="47"/>
      <c r="HCL18" s="47"/>
      <c r="HCM18" s="47"/>
      <c r="HCN18" s="47"/>
      <c r="HCO18" s="47"/>
      <c r="HCP18" s="47"/>
      <c r="HCQ18" s="47"/>
      <c r="HCR18" s="47"/>
      <c r="HCS18" s="47"/>
      <c r="HCT18" s="47"/>
      <c r="HCU18" s="47"/>
      <c r="HCV18" s="47"/>
      <c r="HCW18" s="47"/>
      <c r="HCX18" s="47"/>
      <c r="HCY18" s="47"/>
      <c r="HCZ18" s="47"/>
      <c r="HDA18" s="47"/>
      <c r="HDB18" s="47"/>
      <c r="HDC18" s="47"/>
      <c r="HDD18" s="47"/>
      <c r="HDE18" s="47"/>
      <c r="HDF18" s="47"/>
      <c r="HDG18" s="47"/>
      <c r="HDH18" s="47"/>
      <c r="HDI18" s="47"/>
      <c r="HDJ18" s="47"/>
      <c r="HDK18" s="47"/>
      <c r="HDL18" s="47"/>
      <c r="HDM18" s="47"/>
      <c r="HDN18" s="47"/>
      <c r="HDO18" s="47"/>
      <c r="HDP18" s="47"/>
      <c r="HDQ18" s="47"/>
      <c r="HDR18" s="47"/>
      <c r="HDS18" s="47"/>
      <c r="HDT18" s="47"/>
      <c r="HDU18" s="47"/>
      <c r="HDV18" s="47"/>
      <c r="HDW18" s="47"/>
      <c r="HDX18" s="47"/>
      <c r="HDY18" s="47"/>
      <c r="HDZ18" s="47"/>
      <c r="HEA18" s="47"/>
      <c r="HEB18" s="47"/>
      <c r="HEC18" s="47"/>
      <c r="HED18" s="47"/>
      <c r="HEE18" s="47"/>
      <c r="HEF18" s="47"/>
      <c r="HEG18" s="47"/>
      <c r="HEH18" s="47"/>
      <c r="HEI18" s="47"/>
      <c r="HEJ18" s="47"/>
      <c r="HEK18" s="47"/>
      <c r="HEL18" s="47"/>
      <c r="HEM18" s="47"/>
      <c r="HEN18" s="47"/>
      <c r="HEO18" s="47"/>
      <c r="HEP18" s="47"/>
      <c r="HEQ18" s="47"/>
      <c r="HER18" s="47"/>
      <c r="HES18" s="47"/>
      <c r="HET18" s="47"/>
      <c r="HEU18" s="47"/>
      <c r="HEV18" s="47"/>
      <c r="HEW18" s="47"/>
      <c r="HEX18" s="47"/>
      <c r="HEY18" s="47"/>
      <c r="HEZ18" s="47"/>
      <c r="HFA18" s="47"/>
      <c r="HFB18" s="47"/>
      <c r="HFC18" s="47"/>
      <c r="HFD18" s="47"/>
      <c r="HFE18" s="47"/>
      <c r="HFF18" s="47"/>
      <c r="HFG18" s="47"/>
      <c r="HFH18" s="47"/>
      <c r="HFI18" s="47"/>
      <c r="HFJ18" s="47"/>
      <c r="HFK18" s="47"/>
      <c r="HFL18" s="47"/>
      <c r="HFM18" s="47"/>
      <c r="HFN18" s="47"/>
      <c r="HFO18" s="47"/>
      <c r="HFP18" s="47"/>
      <c r="HFQ18" s="47"/>
      <c r="HFR18" s="47"/>
      <c r="HFS18" s="47"/>
      <c r="HFT18" s="47"/>
      <c r="HFU18" s="47"/>
      <c r="HFV18" s="47"/>
      <c r="HFW18" s="47"/>
      <c r="HFX18" s="47"/>
      <c r="HFY18" s="47"/>
      <c r="HFZ18" s="47"/>
      <c r="HGA18" s="47"/>
      <c r="HGB18" s="47"/>
      <c r="HGC18" s="47"/>
      <c r="HGD18" s="47"/>
      <c r="HGE18" s="47"/>
      <c r="HGF18" s="47"/>
      <c r="HGG18" s="47"/>
      <c r="HGH18" s="47"/>
      <c r="HGI18" s="47"/>
      <c r="HGJ18" s="47"/>
      <c r="HGK18" s="47"/>
      <c r="HGL18" s="47"/>
      <c r="HGM18" s="47"/>
      <c r="HGN18" s="47"/>
      <c r="HGO18" s="47"/>
      <c r="HGP18" s="47"/>
      <c r="HGQ18" s="47"/>
      <c r="HGR18" s="47"/>
      <c r="HGS18" s="47"/>
      <c r="HGT18" s="47"/>
      <c r="HGU18" s="47"/>
      <c r="HGV18" s="47"/>
      <c r="HGW18" s="47"/>
      <c r="HGX18" s="47"/>
      <c r="HGY18" s="47"/>
      <c r="HGZ18" s="47"/>
      <c r="HHA18" s="47"/>
      <c r="HHB18" s="47"/>
      <c r="HHC18" s="47"/>
      <c r="HHD18" s="47"/>
      <c r="HHE18" s="47"/>
      <c r="HHF18" s="47"/>
      <c r="HHG18" s="47"/>
      <c r="HHH18" s="47"/>
      <c r="HHI18" s="47"/>
      <c r="HHJ18" s="47"/>
      <c r="HHK18" s="47"/>
      <c r="HHL18" s="47"/>
      <c r="HHM18" s="47"/>
      <c r="HHN18" s="47"/>
      <c r="HHO18" s="47"/>
      <c r="HHP18" s="47"/>
      <c r="HHQ18" s="47"/>
      <c r="HHR18" s="47"/>
      <c r="HHS18" s="47"/>
      <c r="HHT18" s="47"/>
      <c r="HHU18" s="47"/>
      <c r="HHV18" s="47"/>
      <c r="HHW18" s="47"/>
      <c r="HHX18" s="47"/>
      <c r="HHY18" s="47"/>
      <c r="HHZ18" s="47"/>
      <c r="HIA18" s="47"/>
      <c r="HIB18" s="47"/>
      <c r="HIC18" s="47"/>
      <c r="HID18" s="47"/>
      <c r="HIE18" s="47"/>
      <c r="HIF18" s="47"/>
      <c r="HIG18" s="47"/>
      <c r="HIH18" s="47"/>
      <c r="HII18" s="47"/>
      <c r="HIJ18" s="47"/>
      <c r="HIK18" s="47"/>
      <c r="HIL18" s="47"/>
      <c r="HIM18" s="47"/>
      <c r="HIN18" s="47"/>
      <c r="HIO18" s="47"/>
      <c r="HIP18" s="47"/>
      <c r="HIQ18" s="47"/>
      <c r="HIR18" s="47"/>
      <c r="HIS18" s="47"/>
      <c r="HIT18" s="47"/>
      <c r="HIU18" s="47"/>
      <c r="HIV18" s="47"/>
      <c r="HIW18" s="47"/>
      <c r="HIX18" s="47"/>
      <c r="HIY18" s="47"/>
      <c r="HIZ18" s="47"/>
      <c r="HJA18" s="47"/>
      <c r="HJB18" s="47"/>
      <c r="HJC18" s="47"/>
      <c r="HJD18" s="47"/>
      <c r="HJE18" s="47"/>
      <c r="HJF18" s="47"/>
      <c r="HJG18" s="47"/>
      <c r="HJH18" s="47"/>
      <c r="HJI18" s="47"/>
      <c r="HJJ18" s="47"/>
      <c r="HJK18" s="47"/>
      <c r="HJL18" s="47"/>
      <c r="HJM18" s="47"/>
      <c r="HJN18" s="47"/>
      <c r="HJO18" s="47"/>
      <c r="HJP18" s="47"/>
      <c r="HJQ18" s="47"/>
      <c r="HJR18" s="47"/>
      <c r="HJS18" s="47"/>
      <c r="HJT18" s="47"/>
      <c r="HJU18" s="47"/>
      <c r="HJV18" s="47"/>
      <c r="HJW18" s="47"/>
      <c r="HJX18" s="47"/>
      <c r="HJY18" s="47"/>
      <c r="HJZ18" s="47"/>
      <c r="HKA18" s="47"/>
      <c r="HKB18" s="47"/>
      <c r="HKC18" s="47"/>
      <c r="HKD18" s="47"/>
      <c r="HKE18" s="47"/>
      <c r="HKF18" s="47"/>
      <c r="HKG18" s="47"/>
      <c r="HKH18" s="47"/>
      <c r="HKI18" s="47"/>
      <c r="HKJ18" s="47"/>
      <c r="HKK18" s="47"/>
      <c r="HKL18" s="47"/>
      <c r="HKM18" s="47"/>
      <c r="HKN18" s="47"/>
      <c r="HKO18" s="47"/>
      <c r="HKP18" s="47"/>
      <c r="HKQ18" s="47"/>
      <c r="HKR18" s="47"/>
      <c r="HKS18" s="47"/>
      <c r="HKT18" s="47"/>
      <c r="HKU18" s="47"/>
      <c r="HKV18" s="47"/>
      <c r="HKW18" s="47"/>
      <c r="HKX18" s="47"/>
      <c r="HKY18" s="47"/>
      <c r="HKZ18" s="47"/>
      <c r="HLA18" s="47"/>
      <c r="HLB18" s="47"/>
      <c r="HLC18" s="47"/>
      <c r="HLD18" s="47"/>
      <c r="HLE18" s="47"/>
      <c r="HLF18" s="47"/>
      <c r="HLG18" s="47"/>
      <c r="HLH18" s="47"/>
      <c r="HLI18" s="47"/>
      <c r="HLJ18" s="47"/>
      <c r="HLK18" s="47"/>
      <c r="HLL18" s="47"/>
      <c r="HLM18" s="47"/>
      <c r="HLN18" s="47"/>
      <c r="HLO18" s="47"/>
      <c r="HLP18" s="47"/>
      <c r="HLQ18" s="47"/>
      <c r="HLR18" s="47"/>
      <c r="HLS18" s="47"/>
      <c r="HLT18" s="47"/>
      <c r="HLU18" s="47"/>
      <c r="HLV18" s="47"/>
      <c r="HLW18" s="47"/>
      <c r="HLX18" s="47"/>
      <c r="HLY18" s="47"/>
      <c r="HLZ18" s="47"/>
      <c r="HMA18" s="47"/>
      <c r="HMB18" s="47"/>
      <c r="HMC18" s="47"/>
      <c r="HMD18" s="47"/>
      <c r="HME18" s="47"/>
      <c r="HMF18" s="47"/>
      <c r="HMG18" s="47"/>
      <c r="HMH18" s="47"/>
      <c r="HMI18" s="47"/>
      <c r="HMJ18" s="47"/>
      <c r="HMK18" s="47"/>
      <c r="HML18" s="47"/>
      <c r="HMM18" s="47"/>
      <c r="HMN18" s="47"/>
      <c r="HMO18" s="47"/>
      <c r="HMP18" s="47"/>
      <c r="HMQ18" s="47"/>
      <c r="HMR18" s="47"/>
      <c r="HMS18" s="47"/>
      <c r="HMT18" s="47"/>
      <c r="HMU18" s="47"/>
      <c r="HMV18" s="47"/>
      <c r="HMW18" s="47"/>
      <c r="HMX18" s="47"/>
      <c r="HMY18" s="47"/>
      <c r="HMZ18" s="47"/>
      <c r="HNA18" s="47"/>
      <c r="HNB18" s="47"/>
      <c r="HNC18" s="47"/>
      <c r="HND18" s="47"/>
      <c r="HNE18" s="47"/>
      <c r="HNF18" s="47"/>
      <c r="HNG18" s="47"/>
      <c r="HNH18" s="47"/>
      <c r="HNI18" s="47"/>
      <c r="HNJ18" s="47"/>
      <c r="HNK18" s="47"/>
      <c r="HNL18" s="47"/>
      <c r="HNM18" s="47"/>
      <c r="HNN18" s="47"/>
      <c r="HNO18" s="47"/>
      <c r="HNP18" s="47"/>
      <c r="HNQ18" s="47"/>
      <c r="HNR18" s="47"/>
      <c r="HNS18" s="47"/>
      <c r="HNT18" s="47"/>
      <c r="HNU18" s="47"/>
      <c r="HNV18" s="47"/>
      <c r="HNW18" s="47"/>
      <c r="HNX18" s="47"/>
      <c r="HNY18" s="47"/>
      <c r="HNZ18" s="47"/>
      <c r="HOA18" s="47"/>
      <c r="HOB18" s="47"/>
      <c r="HOC18" s="47"/>
      <c r="HOD18" s="47"/>
      <c r="HOE18" s="47"/>
      <c r="HOF18" s="47"/>
      <c r="HOG18" s="47"/>
      <c r="HOH18" s="47"/>
      <c r="HOI18" s="47"/>
      <c r="HOJ18" s="47"/>
      <c r="HOK18" s="47"/>
      <c r="HOL18" s="47"/>
      <c r="HOM18" s="47"/>
      <c r="HON18" s="47"/>
      <c r="HOO18" s="47"/>
      <c r="HOP18" s="47"/>
      <c r="HOQ18" s="47"/>
      <c r="HOR18" s="47"/>
      <c r="HOS18" s="47"/>
      <c r="HOT18" s="47"/>
      <c r="HOU18" s="47"/>
      <c r="HOV18" s="47"/>
      <c r="HOW18" s="47"/>
      <c r="HOX18" s="47"/>
      <c r="HOY18" s="47"/>
      <c r="HOZ18" s="47"/>
      <c r="HPA18" s="47"/>
      <c r="HPB18" s="47"/>
      <c r="HPC18" s="47"/>
      <c r="HPD18" s="47"/>
      <c r="HPE18" s="47"/>
      <c r="HPF18" s="47"/>
      <c r="HPG18" s="47"/>
      <c r="HPH18" s="47"/>
      <c r="HPI18" s="47"/>
      <c r="HPJ18" s="47"/>
      <c r="HPK18" s="47"/>
      <c r="HPL18" s="47"/>
      <c r="HPM18" s="47"/>
      <c r="HPN18" s="47"/>
      <c r="HPO18" s="47"/>
      <c r="HPP18" s="47"/>
      <c r="HPQ18" s="47"/>
      <c r="HPR18" s="47"/>
      <c r="HPS18" s="47"/>
      <c r="HPT18" s="47"/>
      <c r="HPU18" s="47"/>
      <c r="HPV18" s="47"/>
      <c r="HPW18" s="47"/>
      <c r="HPX18" s="47"/>
      <c r="HPY18" s="47"/>
      <c r="HPZ18" s="47"/>
      <c r="HQA18" s="47"/>
      <c r="HQB18" s="47"/>
      <c r="HQC18" s="47"/>
      <c r="HQD18" s="47"/>
      <c r="HQE18" s="47"/>
      <c r="HQF18" s="47"/>
      <c r="HQG18" s="47"/>
      <c r="HQH18" s="47"/>
      <c r="HQI18" s="47"/>
      <c r="HQJ18" s="47"/>
      <c r="HQK18" s="47"/>
      <c r="HQL18" s="47"/>
      <c r="HQM18" s="47"/>
      <c r="HQN18" s="47"/>
      <c r="HQO18" s="47"/>
      <c r="HQP18" s="47"/>
      <c r="HQQ18" s="47"/>
      <c r="HQR18" s="47"/>
      <c r="HQS18" s="47"/>
      <c r="HQT18" s="47"/>
      <c r="HQU18" s="47"/>
      <c r="HQV18" s="47"/>
      <c r="HQW18" s="47"/>
      <c r="HQX18" s="47"/>
      <c r="HQY18" s="47"/>
      <c r="HQZ18" s="47"/>
      <c r="HRA18" s="47"/>
      <c r="HRB18" s="47"/>
      <c r="HRC18" s="47"/>
      <c r="HRD18" s="47"/>
      <c r="HRE18" s="47"/>
      <c r="HRF18" s="47"/>
      <c r="HRG18" s="47"/>
      <c r="HRH18" s="47"/>
      <c r="HRI18" s="47"/>
      <c r="HRJ18" s="47"/>
      <c r="HRK18" s="47"/>
      <c r="HRL18" s="47"/>
      <c r="HRM18" s="47"/>
      <c r="HRN18" s="47"/>
      <c r="HRO18" s="47"/>
      <c r="HRP18" s="47"/>
      <c r="HRQ18" s="47"/>
      <c r="HRR18" s="47"/>
      <c r="HRS18" s="47"/>
      <c r="HRT18" s="47"/>
      <c r="HRU18" s="47"/>
      <c r="HRV18" s="47"/>
      <c r="HRW18" s="47"/>
      <c r="HRX18" s="47"/>
      <c r="HRY18" s="47"/>
      <c r="HRZ18" s="47"/>
      <c r="HSA18" s="47"/>
      <c r="HSB18" s="47"/>
      <c r="HSC18" s="47"/>
      <c r="HSD18" s="47"/>
      <c r="HSE18" s="47"/>
      <c r="HSF18" s="47"/>
      <c r="HSG18" s="47"/>
      <c r="HSH18" s="47"/>
      <c r="HSI18" s="47"/>
      <c r="HSJ18" s="47"/>
      <c r="HSK18" s="47"/>
      <c r="HSL18" s="47"/>
      <c r="HSM18" s="47"/>
      <c r="HSN18" s="47"/>
      <c r="HSO18" s="47"/>
      <c r="HSP18" s="47"/>
      <c r="HSQ18" s="47"/>
      <c r="HSR18" s="47"/>
      <c r="HSS18" s="47"/>
      <c r="HST18" s="47"/>
      <c r="HSU18" s="47"/>
      <c r="HSV18" s="47"/>
      <c r="HSW18" s="47"/>
      <c r="HSX18" s="47"/>
      <c r="HSY18" s="47"/>
      <c r="HSZ18" s="47"/>
      <c r="HTA18" s="47"/>
      <c r="HTB18" s="47"/>
      <c r="HTC18" s="47"/>
      <c r="HTD18" s="47"/>
      <c r="HTE18" s="47"/>
      <c r="HTF18" s="47"/>
      <c r="HTG18" s="47"/>
      <c r="HTH18" s="47"/>
      <c r="HTI18" s="47"/>
      <c r="HTJ18" s="47"/>
      <c r="HTK18" s="47"/>
      <c r="HTL18" s="47"/>
      <c r="HTM18" s="47"/>
      <c r="HTN18" s="47"/>
      <c r="HTO18" s="47"/>
      <c r="HTP18" s="47"/>
      <c r="HTQ18" s="47"/>
      <c r="HTR18" s="47"/>
      <c r="HTS18" s="47"/>
      <c r="HTT18" s="47"/>
      <c r="HTU18" s="47"/>
      <c r="HTV18" s="47"/>
      <c r="HTW18" s="47"/>
      <c r="HTX18" s="47"/>
      <c r="HTY18" s="47"/>
      <c r="HTZ18" s="47"/>
      <c r="HUA18" s="47"/>
      <c r="HUB18" s="47"/>
      <c r="HUC18" s="47"/>
      <c r="HUD18" s="47"/>
      <c r="HUE18" s="47"/>
      <c r="HUF18" s="47"/>
      <c r="HUG18" s="47"/>
      <c r="HUH18" s="47"/>
      <c r="HUI18" s="47"/>
      <c r="HUJ18" s="47"/>
      <c r="HUK18" s="47"/>
      <c r="HUL18" s="47"/>
      <c r="HUM18" s="47"/>
      <c r="HUN18" s="47"/>
      <c r="HUO18" s="47"/>
      <c r="HUP18" s="47"/>
      <c r="HUQ18" s="47"/>
      <c r="HUR18" s="47"/>
      <c r="HUS18" s="47"/>
      <c r="HUT18" s="47"/>
      <c r="HUU18" s="47"/>
      <c r="HUV18" s="47"/>
      <c r="HUW18" s="47"/>
      <c r="HUX18" s="47"/>
      <c r="HUY18" s="47"/>
      <c r="HUZ18" s="47"/>
      <c r="HVA18" s="47"/>
      <c r="HVB18" s="47"/>
      <c r="HVC18" s="47"/>
      <c r="HVD18" s="47"/>
      <c r="HVE18" s="47"/>
      <c r="HVF18" s="47"/>
      <c r="HVG18" s="47"/>
      <c r="HVH18" s="47"/>
      <c r="HVI18" s="47"/>
      <c r="HVJ18" s="47"/>
      <c r="HVK18" s="47"/>
      <c r="HVL18" s="47"/>
      <c r="HVM18" s="47"/>
      <c r="HVN18" s="47"/>
      <c r="HVO18" s="47"/>
      <c r="HVP18" s="47"/>
      <c r="HVQ18" s="47"/>
      <c r="HVR18" s="47"/>
      <c r="HVS18" s="47"/>
      <c r="HVT18" s="47"/>
      <c r="HVU18" s="47"/>
      <c r="HVV18" s="47"/>
      <c r="HVW18" s="47"/>
      <c r="HVX18" s="47"/>
      <c r="HVY18" s="47"/>
      <c r="HVZ18" s="47"/>
      <c r="HWA18" s="47"/>
      <c r="HWB18" s="47"/>
      <c r="HWC18" s="47"/>
      <c r="HWD18" s="47"/>
      <c r="HWE18" s="47"/>
      <c r="HWF18" s="47"/>
      <c r="HWG18" s="47"/>
      <c r="HWH18" s="47"/>
      <c r="HWI18" s="47"/>
      <c r="HWJ18" s="47"/>
      <c r="HWK18" s="47"/>
      <c r="HWL18" s="47"/>
      <c r="HWM18" s="47"/>
      <c r="HWN18" s="47"/>
      <c r="HWO18" s="47"/>
      <c r="HWP18" s="47"/>
      <c r="HWQ18" s="47"/>
      <c r="HWR18" s="47"/>
      <c r="HWS18" s="47"/>
      <c r="HWT18" s="47"/>
      <c r="HWU18" s="47"/>
      <c r="HWV18" s="47"/>
      <c r="HWW18" s="47"/>
      <c r="HWX18" s="47"/>
      <c r="HWY18" s="47"/>
      <c r="HWZ18" s="47"/>
      <c r="HXA18" s="47"/>
      <c r="HXB18" s="47"/>
      <c r="HXC18" s="47"/>
      <c r="HXD18" s="47"/>
      <c r="HXE18" s="47"/>
      <c r="HXF18" s="47"/>
      <c r="HXG18" s="47"/>
      <c r="HXH18" s="47"/>
      <c r="HXI18" s="47"/>
      <c r="HXJ18" s="47"/>
      <c r="HXK18" s="47"/>
      <c r="HXL18" s="47"/>
      <c r="HXM18" s="47"/>
      <c r="HXN18" s="47"/>
      <c r="HXO18" s="47"/>
      <c r="HXP18" s="47"/>
      <c r="HXQ18" s="47"/>
      <c r="HXR18" s="47"/>
      <c r="HXS18" s="47"/>
      <c r="HXT18" s="47"/>
      <c r="HXU18" s="47"/>
      <c r="HXV18" s="47"/>
      <c r="HXW18" s="47"/>
      <c r="HXX18" s="47"/>
      <c r="HXY18" s="47"/>
      <c r="HXZ18" s="47"/>
      <c r="HYA18" s="47"/>
      <c r="HYB18" s="47"/>
      <c r="HYC18" s="47"/>
      <c r="HYD18" s="47"/>
      <c r="HYE18" s="47"/>
      <c r="HYF18" s="47"/>
      <c r="HYG18" s="47"/>
      <c r="HYH18" s="47"/>
      <c r="HYI18" s="47"/>
      <c r="HYJ18" s="47"/>
      <c r="HYK18" s="47"/>
      <c r="HYL18" s="47"/>
      <c r="HYM18" s="47"/>
      <c r="HYN18" s="47"/>
      <c r="HYO18" s="47"/>
      <c r="HYP18" s="47"/>
      <c r="HYQ18" s="47"/>
      <c r="HYR18" s="47"/>
      <c r="HYS18" s="47"/>
      <c r="HYT18" s="47"/>
      <c r="HYU18" s="47"/>
      <c r="HYV18" s="47"/>
      <c r="HYW18" s="47"/>
      <c r="HYX18" s="47"/>
      <c r="HYY18" s="47"/>
      <c r="HYZ18" s="47"/>
      <c r="HZA18" s="47"/>
      <c r="HZB18" s="47"/>
      <c r="HZC18" s="47"/>
      <c r="HZD18" s="47"/>
      <c r="HZE18" s="47"/>
      <c r="HZF18" s="47"/>
      <c r="HZG18" s="47"/>
      <c r="HZH18" s="47"/>
      <c r="HZI18" s="47"/>
      <c r="HZJ18" s="47"/>
      <c r="HZK18" s="47"/>
      <c r="HZL18" s="47"/>
      <c r="HZM18" s="47"/>
      <c r="HZN18" s="47"/>
      <c r="HZO18" s="47"/>
      <c r="HZP18" s="47"/>
      <c r="HZQ18" s="47"/>
      <c r="HZR18" s="47"/>
      <c r="HZS18" s="47"/>
      <c r="HZT18" s="47"/>
      <c r="HZU18" s="47"/>
      <c r="HZV18" s="47"/>
      <c r="HZW18" s="47"/>
      <c r="HZX18" s="47"/>
      <c r="HZY18" s="47"/>
      <c r="HZZ18" s="47"/>
      <c r="IAA18" s="47"/>
      <c r="IAB18" s="47"/>
      <c r="IAC18" s="47"/>
      <c r="IAD18" s="47"/>
      <c r="IAE18" s="47"/>
      <c r="IAF18" s="47"/>
      <c r="IAG18" s="47"/>
      <c r="IAH18" s="47"/>
      <c r="IAI18" s="47"/>
      <c r="IAJ18" s="47"/>
      <c r="IAK18" s="47"/>
      <c r="IAL18" s="47"/>
      <c r="IAM18" s="47"/>
      <c r="IAN18" s="47"/>
      <c r="IAO18" s="47"/>
      <c r="IAP18" s="47"/>
      <c r="IAQ18" s="47"/>
      <c r="IAR18" s="47"/>
      <c r="IAS18" s="47"/>
      <c r="IAT18" s="47"/>
      <c r="IAU18" s="47"/>
      <c r="IAV18" s="47"/>
      <c r="IAW18" s="47"/>
      <c r="IAX18" s="47"/>
      <c r="IAY18" s="47"/>
      <c r="IAZ18" s="47"/>
      <c r="IBA18" s="47"/>
      <c r="IBB18" s="47"/>
      <c r="IBC18" s="47"/>
      <c r="IBD18" s="47"/>
      <c r="IBE18" s="47"/>
      <c r="IBF18" s="47"/>
      <c r="IBG18" s="47"/>
      <c r="IBH18" s="47"/>
      <c r="IBI18" s="47"/>
      <c r="IBJ18" s="47"/>
      <c r="IBK18" s="47"/>
      <c r="IBL18" s="47"/>
      <c r="IBM18" s="47"/>
      <c r="IBN18" s="47"/>
      <c r="IBO18" s="47"/>
      <c r="IBP18" s="47"/>
      <c r="IBQ18" s="47"/>
      <c r="IBR18" s="47"/>
      <c r="IBS18" s="47"/>
      <c r="IBT18" s="47"/>
      <c r="IBU18" s="47"/>
      <c r="IBV18" s="47"/>
      <c r="IBW18" s="47"/>
      <c r="IBX18" s="47"/>
      <c r="IBY18" s="47"/>
      <c r="IBZ18" s="47"/>
      <c r="ICA18" s="47"/>
      <c r="ICB18" s="47"/>
      <c r="ICC18" s="47"/>
      <c r="ICD18" s="47"/>
      <c r="ICE18" s="47"/>
      <c r="ICF18" s="47"/>
      <c r="ICG18" s="47"/>
      <c r="ICH18" s="47"/>
      <c r="ICI18" s="47"/>
      <c r="ICJ18" s="47"/>
      <c r="ICK18" s="47"/>
      <c r="ICL18" s="47"/>
      <c r="ICM18" s="47"/>
      <c r="ICN18" s="47"/>
      <c r="ICO18" s="47"/>
      <c r="ICP18" s="47"/>
      <c r="ICQ18" s="47"/>
      <c r="ICR18" s="47"/>
      <c r="ICS18" s="47"/>
      <c r="ICT18" s="47"/>
      <c r="ICU18" s="47"/>
      <c r="ICV18" s="47"/>
      <c r="ICW18" s="47"/>
      <c r="ICX18" s="47"/>
      <c r="ICY18" s="47"/>
      <c r="ICZ18" s="47"/>
      <c r="IDA18" s="47"/>
      <c r="IDB18" s="47"/>
      <c r="IDC18" s="47"/>
      <c r="IDD18" s="47"/>
      <c r="IDE18" s="47"/>
      <c r="IDF18" s="47"/>
      <c r="IDG18" s="47"/>
      <c r="IDH18" s="47"/>
      <c r="IDI18" s="47"/>
      <c r="IDJ18" s="47"/>
      <c r="IDK18" s="47"/>
      <c r="IDL18" s="47"/>
      <c r="IDM18" s="47"/>
      <c r="IDN18" s="47"/>
      <c r="IDO18" s="47"/>
      <c r="IDP18" s="47"/>
      <c r="IDQ18" s="47"/>
      <c r="IDR18" s="47"/>
      <c r="IDS18" s="47"/>
      <c r="IDT18" s="47"/>
      <c r="IDU18" s="47"/>
      <c r="IDV18" s="47"/>
      <c r="IDW18" s="47"/>
      <c r="IDX18" s="47"/>
      <c r="IDY18" s="47"/>
      <c r="IDZ18" s="47"/>
      <c r="IEA18" s="47"/>
      <c r="IEB18" s="47"/>
      <c r="IEC18" s="47"/>
      <c r="IED18" s="47"/>
      <c r="IEE18" s="47"/>
      <c r="IEF18" s="47"/>
      <c r="IEG18" s="47"/>
      <c r="IEH18" s="47"/>
      <c r="IEI18" s="47"/>
      <c r="IEJ18" s="47"/>
      <c r="IEK18" s="47"/>
      <c r="IEL18" s="47"/>
      <c r="IEM18" s="47"/>
      <c r="IEN18" s="47"/>
      <c r="IEO18" s="47"/>
      <c r="IEP18" s="47"/>
      <c r="IEQ18" s="47"/>
      <c r="IER18" s="47"/>
      <c r="IES18" s="47"/>
      <c r="IET18" s="47"/>
      <c r="IEU18" s="47"/>
      <c r="IEV18" s="47"/>
      <c r="IEW18" s="47"/>
      <c r="IEX18" s="47"/>
      <c r="IEY18" s="47"/>
      <c r="IEZ18" s="47"/>
      <c r="IFA18" s="47"/>
      <c r="IFB18" s="47"/>
      <c r="IFC18" s="47"/>
      <c r="IFD18" s="47"/>
      <c r="IFE18" s="47"/>
      <c r="IFF18" s="47"/>
      <c r="IFG18" s="47"/>
      <c r="IFH18" s="47"/>
      <c r="IFI18" s="47"/>
      <c r="IFJ18" s="47"/>
      <c r="IFK18" s="47"/>
      <c r="IFL18" s="47"/>
      <c r="IFM18" s="47"/>
      <c r="IFN18" s="47"/>
      <c r="IFO18" s="47"/>
      <c r="IFP18" s="47"/>
      <c r="IFQ18" s="47"/>
      <c r="IFR18" s="47"/>
      <c r="IFS18" s="47"/>
      <c r="IFT18" s="47"/>
      <c r="IFU18" s="47"/>
      <c r="IFV18" s="47"/>
      <c r="IFW18" s="47"/>
      <c r="IFX18" s="47"/>
      <c r="IFY18" s="47"/>
      <c r="IFZ18" s="47"/>
      <c r="IGA18" s="47"/>
      <c r="IGB18" s="47"/>
      <c r="IGC18" s="47"/>
      <c r="IGD18" s="47"/>
      <c r="IGE18" s="47"/>
      <c r="IGF18" s="47"/>
      <c r="IGG18" s="47"/>
      <c r="IGH18" s="47"/>
      <c r="IGI18" s="47"/>
      <c r="IGJ18" s="47"/>
      <c r="IGK18" s="47"/>
      <c r="IGL18" s="47"/>
      <c r="IGM18" s="47"/>
      <c r="IGN18" s="47"/>
      <c r="IGO18" s="47"/>
      <c r="IGP18" s="47"/>
      <c r="IGQ18" s="47"/>
      <c r="IGR18" s="47"/>
      <c r="IGS18" s="47"/>
      <c r="IGT18" s="47"/>
      <c r="IGU18" s="47"/>
      <c r="IGV18" s="47"/>
      <c r="IGW18" s="47"/>
      <c r="IGX18" s="47"/>
      <c r="IGY18" s="47"/>
      <c r="IGZ18" s="47"/>
      <c r="IHA18" s="47"/>
      <c r="IHB18" s="47"/>
      <c r="IHC18" s="47"/>
      <c r="IHD18" s="47"/>
      <c r="IHE18" s="47"/>
      <c r="IHF18" s="47"/>
      <c r="IHG18" s="47"/>
      <c r="IHH18" s="47"/>
      <c r="IHI18" s="47"/>
      <c r="IHJ18" s="47"/>
      <c r="IHK18" s="47"/>
      <c r="IHL18" s="47"/>
      <c r="IHM18" s="47"/>
      <c r="IHN18" s="47"/>
      <c r="IHO18" s="47"/>
      <c r="IHP18" s="47"/>
      <c r="IHQ18" s="47"/>
      <c r="IHR18" s="47"/>
      <c r="IHS18" s="47"/>
      <c r="IHT18" s="47"/>
      <c r="IHU18" s="47"/>
      <c r="IHV18" s="47"/>
      <c r="IHW18" s="47"/>
      <c r="IHX18" s="47"/>
      <c r="IHY18" s="47"/>
      <c r="IHZ18" s="47"/>
      <c r="IIA18" s="47"/>
      <c r="IIB18" s="47"/>
      <c r="IIC18" s="47"/>
      <c r="IID18" s="47"/>
      <c r="IIE18" s="47"/>
      <c r="IIF18" s="47"/>
      <c r="IIG18" s="47"/>
      <c r="IIH18" s="47"/>
      <c r="III18" s="47"/>
      <c r="IIJ18" s="47"/>
      <c r="IIK18" s="47"/>
      <c r="IIL18" s="47"/>
      <c r="IIM18" s="47"/>
      <c r="IIN18" s="47"/>
      <c r="IIO18" s="47"/>
      <c r="IIP18" s="47"/>
      <c r="IIQ18" s="47"/>
      <c r="IIR18" s="47"/>
      <c r="IIS18" s="47"/>
      <c r="IIT18" s="47"/>
      <c r="IIU18" s="47"/>
      <c r="IIV18" s="47"/>
      <c r="IIW18" s="47"/>
      <c r="IIX18" s="47"/>
      <c r="IIY18" s="47"/>
      <c r="IIZ18" s="47"/>
      <c r="IJA18" s="47"/>
      <c r="IJB18" s="47"/>
      <c r="IJC18" s="47"/>
      <c r="IJD18" s="47"/>
      <c r="IJE18" s="47"/>
      <c r="IJF18" s="47"/>
      <c r="IJG18" s="47"/>
      <c r="IJH18" s="47"/>
      <c r="IJI18" s="47"/>
      <c r="IJJ18" s="47"/>
      <c r="IJK18" s="47"/>
      <c r="IJL18" s="47"/>
      <c r="IJM18" s="47"/>
      <c r="IJN18" s="47"/>
      <c r="IJO18" s="47"/>
      <c r="IJP18" s="47"/>
      <c r="IJQ18" s="47"/>
      <c r="IJR18" s="47"/>
      <c r="IJS18" s="47"/>
      <c r="IJT18" s="47"/>
      <c r="IJU18" s="47"/>
      <c r="IJV18" s="47"/>
      <c r="IJW18" s="47"/>
      <c r="IJX18" s="47"/>
      <c r="IJY18" s="47"/>
      <c r="IJZ18" s="47"/>
      <c r="IKA18" s="47"/>
      <c r="IKB18" s="47"/>
      <c r="IKC18" s="47"/>
      <c r="IKD18" s="47"/>
      <c r="IKE18" s="47"/>
      <c r="IKF18" s="47"/>
      <c r="IKG18" s="47"/>
      <c r="IKH18" s="47"/>
      <c r="IKI18" s="47"/>
      <c r="IKJ18" s="47"/>
      <c r="IKK18" s="47"/>
      <c r="IKL18" s="47"/>
      <c r="IKM18" s="47"/>
      <c r="IKN18" s="47"/>
      <c r="IKO18" s="47"/>
      <c r="IKP18" s="47"/>
      <c r="IKQ18" s="47"/>
      <c r="IKR18" s="47"/>
      <c r="IKS18" s="47"/>
      <c r="IKT18" s="47"/>
      <c r="IKU18" s="47"/>
      <c r="IKV18" s="47"/>
      <c r="IKW18" s="47"/>
      <c r="IKX18" s="47"/>
      <c r="IKY18" s="47"/>
      <c r="IKZ18" s="47"/>
      <c r="ILA18" s="47"/>
      <c r="ILB18" s="47"/>
      <c r="ILC18" s="47"/>
      <c r="ILD18" s="47"/>
      <c r="ILE18" s="47"/>
      <c r="ILF18" s="47"/>
      <c r="ILG18" s="47"/>
      <c r="ILH18" s="47"/>
      <c r="ILI18" s="47"/>
      <c r="ILJ18" s="47"/>
      <c r="ILK18" s="47"/>
      <c r="ILL18" s="47"/>
      <c r="ILM18" s="47"/>
      <c r="ILN18" s="47"/>
      <c r="ILO18" s="47"/>
      <c r="ILP18" s="47"/>
      <c r="ILQ18" s="47"/>
      <c r="ILR18" s="47"/>
      <c r="ILS18" s="47"/>
      <c r="ILT18" s="47"/>
      <c r="ILU18" s="47"/>
      <c r="ILV18" s="47"/>
      <c r="ILW18" s="47"/>
      <c r="ILX18" s="47"/>
      <c r="ILY18" s="47"/>
      <c r="ILZ18" s="47"/>
      <c r="IMA18" s="47"/>
      <c r="IMB18" s="47"/>
      <c r="IMC18" s="47"/>
      <c r="IMD18" s="47"/>
      <c r="IME18" s="47"/>
      <c r="IMF18" s="47"/>
      <c r="IMG18" s="47"/>
      <c r="IMH18" s="47"/>
      <c r="IMI18" s="47"/>
      <c r="IMJ18" s="47"/>
      <c r="IMK18" s="47"/>
      <c r="IML18" s="47"/>
      <c r="IMM18" s="47"/>
      <c r="IMN18" s="47"/>
      <c r="IMO18" s="47"/>
      <c r="IMP18" s="47"/>
      <c r="IMQ18" s="47"/>
      <c r="IMR18" s="47"/>
      <c r="IMS18" s="47"/>
      <c r="IMT18" s="47"/>
      <c r="IMU18" s="47"/>
      <c r="IMV18" s="47"/>
      <c r="IMW18" s="47"/>
      <c r="IMX18" s="47"/>
      <c r="IMY18" s="47"/>
      <c r="IMZ18" s="47"/>
      <c r="INA18" s="47"/>
      <c r="INB18" s="47"/>
      <c r="INC18" s="47"/>
      <c r="IND18" s="47"/>
      <c r="INE18" s="47"/>
      <c r="INF18" s="47"/>
      <c r="ING18" s="47"/>
      <c r="INH18" s="47"/>
      <c r="INI18" s="47"/>
      <c r="INJ18" s="47"/>
      <c r="INK18" s="47"/>
      <c r="INL18" s="47"/>
      <c r="INM18" s="47"/>
      <c r="INN18" s="47"/>
      <c r="INO18" s="47"/>
      <c r="INP18" s="47"/>
      <c r="INQ18" s="47"/>
      <c r="INR18" s="47"/>
      <c r="INS18" s="47"/>
      <c r="INT18" s="47"/>
      <c r="INU18" s="47"/>
      <c r="INV18" s="47"/>
      <c r="INW18" s="47"/>
      <c r="INX18" s="47"/>
      <c r="INY18" s="47"/>
      <c r="INZ18" s="47"/>
      <c r="IOA18" s="47"/>
      <c r="IOB18" s="47"/>
      <c r="IOC18" s="47"/>
      <c r="IOD18" s="47"/>
      <c r="IOE18" s="47"/>
      <c r="IOF18" s="47"/>
      <c r="IOG18" s="47"/>
      <c r="IOH18" s="47"/>
      <c r="IOI18" s="47"/>
      <c r="IOJ18" s="47"/>
      <c r="IOK18" s="47"/>
      <c r="IOL18" s="47"/>
      <c r="IOM18" s="47"/>
      <c r="ION18" s="47"/>
      <c r="IOO18" s="47"/>
      <c r="IOP18" s="47"/>
      <c r="IOQ18" s="47"/>
      <c r="IOR18" s="47"/>
      <c r="IOS18" s="47"/>
      <c r="IOT18" s="47"/>
      <c r="IOU18" s="47"/>
      <c r="IOV18" s="47"/>
      <c r="IOW18" s="47"/>
      <c r="IOX18" s="47"/>
      <c r="IOY18" s="47"/>
      <c r="IOZ18" s="47"/>
      <c r="IPA18" s="47"/>
      <c r="IPB18" s="47"/>
      <c r="IPC18" s="47"/>
      <c r="IPD18" s="47"/>
      <c r="IPE18" s="47"/>
      <c r="IPF18" s="47"/>
      <c r="IPG18" s="47"/>
      <c r="IPH18" s="47"/>
      <c r="IPI18" s="47"/>
      <c r="IPJ18" s="47"/>
      <c r="IPK18" s="47"/>
      <c r="IPL18" s="47"/>
      <c r="IPM18" s="47"/>
      <c r="IPN18" s="47"/>
      <c r="IPO18" s="47"/>
      <c r="IPP18" s="47"/>
      <c r="IPQ18" s="47"/>
      <c r="IPR18" s="47"/>
      <c r="IPS18" s="47"/>
      <c r="IPT18" s="47"/>
      <c r="IPU18" s="47"/>
      <c r="IPV18" s="47"/>
      <c r="IPW18" s="47"/>
      <c r="IPX18" s="47"/>
      <c r="IPY18" s="47"/>
      <c r="IPZ18" s="47"/>
      <c r="IQA18" s="47"/>
      <c r="IQB18" s="47"/>
      <c r="IQC18" s="47"/>
      <c r="IQD18" s="47"/>
      <c r="IQE18" s="47"/>
      <c r="IQF18" s="47"/>
      <c r="IQG18" s="47"/>
      <c r="IQH18" s="47"/>
      <c r="IQI18" s="47"/>
      <c r="IQJ18" s="47"/>
      <c r="IQK18" s="47"/>
      <c r="IQL18" s="47"/>
      <c r="IQM18" s="47"/>
      <c r="IQN18" s="47"/>
      <c r="IQO18" s="47"/>
      <c r="IQP18" s="47"/>
      <c r="IQQ18" s="47"/>
      <c r="IQR18" s="47"/>
      <c r="IQS18" s="47"/>
      <c r="IQT18" s="47"/>
      <c r="IQU18" s="47"/>
      <c r="IQV18" s="47"/>
      <c r="IQW18" s="47"/>
      <c r="IQX18" s="47"/>
      <c r="IQY18" s="47"/>
      <c r="IQZ18" s="47"/>
      <c r="IRA18" s="47"/>
      <c r="IRB18" s="47"/>
      <c r="IRC18" s="47"/>
      <c r="IRD18" s="47"/>
      <c r="IRE18" s="47"/>
      <c r="IRF18" s="47"/>
      <c r="IRG18" s="47"/>
      <c r="IRH18" s="47"/>
      <c r="IRI18" s="47"/>
      <c r="IRJ18" s="47"/>
      <c r="IRK18" s="47"/>
      <c r="IRL18" s="47"/>
      <c r="IRM18" s="47"/>
      <c r="IRN18" s="47"/>
      <c r="IRO18" s="47"/>
      <c r="IRP18" s="47"/>
      <c r="IRQ18" s="47"/>
      <c r="IRR18" s="47"/>
      <c r="IRS18" s="47"/>
      <c r="IRT18" s="47"/>
      <c r="IRU18" s="47"/>
      <c r="IRV18" s="47"/>
      <c r="IRW18" s="47"/>
      <c r="IRX18" s="47"/>
      <c r="IRY18" s="47"/>
      <c r="IRZ18" s="47"/>
      <c r="ISA18" s="47"/>
      <c r="ISB18" s="47"/>
      <c r="ISC18" s="47"/>
      <c r="ISD18" s="47"/>
      <c r="ISE18" s="47"/>
      <c r="ISF18" s="47"/>
      <c r="ISG18" s="47"/>
      <c r="ISH18" s="47"/>
      <c r="ISI18" s="47"/>
      <c r="ISJ18" s="47"/>
      <c r="ISK18" s="47"/>
      <c r="ISL18" s="47"/>
      <c r="ISM18" s="47"/>
      <c r="ISN18" s="47"/>
      <c r="ISO18" s="47"/>
      <c r="ISP18" s="47"/>
      <c r="ISQ18" s="47"/>
      <c r="ISR18" s="47"/>
      <c r="ISS18" s="47"/>
      <c r="IST18" s="47"/>
      <c r="ISU18" s="47"/>
      <c r="ISV18" s="47"/>
      <c r="ISW18" s="47"/>
      <c r="ISX18" s="47"/>
      <c r="ISY18" s="47"/>
      <c r="ISZ18" s="47"/>
      <c r="ITA18" s="47"/>
      <c r="ITB18" s="47"/>
      <c r="ITC18" s="47"/>
      <c r="ITD18" s="47"/>
      <c r="ITE18" s="47"/>
      <c r="ITF18" s="47"/>
      <c r="ITG18" s="47"/>
      <c r="ITH18" s="47"/>
      <c r="ITI18" s="47"/>
      <c r="ITJ18" s="47"/>
      <c r="ITK18" s="47"/>
      <c r="ITL18" s="47"/>
      <c r="ITM18" s="47"/>
      <c r="ITN18" s="47"/>
      <c r="ITO18" s="47"/>
      <c r="ITP18" s="47"/>
      <c r="ITQ18" s="47"/>
      <c r="ITR18" s="47"/>
      <c r="ITS18" s="47"/>
      <c r="ITT18" s="47"/>
      <c r="ITU18" s="47"/>
      <c r="ITV18" s="47"/>
      <c r="ITW18" s="47"/>
      <c r="ITX18" s="47"/>
      <c r="ITY18" s="47"/>
      <c r="ITZ18" s="47"/>
      <c r="IUA18" s="47"/>
      <c r="IUB18" s="47"/>
      <c r="IUC18" s="47"/>
      <c r="IUD18" s="47"/>
      <c r="IUE18" s="47"/>
      <c r="IUF18" s="47"/>
      <c r="IUG18" s="47"/>
      <c r="IUH18" s="47"/>
      <c r="IUI18" s="47"/>
      <c r="IUJ18" s="47"/>
      <c r="IUK18" s="47"/>
      <c r="IUL18" s="47"/>
      <c r="IUM18" s="47"/>
      <c r="IUN18" s="47"/>
      <c r="IUO18" s="47"/>
      <c r="IUP18" s="47"/>
      <c r="IUQ18" s="47"/>
      <c r="IUR18" s="47"/>
      <c r="IUS18" s="47"/>
      <c r="IUT18" s="47"/>
      <c r="IUU18" s="47"/>
      <c r="IUV18" s="47"/>
      <c r="IUW18" s="47"/>
      <c r="IUX18" s="47"/>
      <c r="IUY18" s="47"/>
      <c r="IUZ18" s="47"/>
      <c r="IVA18" s="47"/>
      <c r="IVB18" s="47"/>
      <c r="IVC18" s="47"/>
      <c r="IVD18" s="47"/>
      <c r="IVE18" s="47"/>
      <c r="IVF18" s="47"/>
      <c r="IVG18" s="47"/>
      <c r="IVH18" s="47"/>
      <c r="IVI18" s="47"/>
      <c r="IVJ18" s="47"/>
      <c r="IVK18" s="47"/>
      <c r="IVL18" s="47"/>
      <c r="IVM18" s="47"/>
      <c r="IVN18" s="47"/>
      <c r="IVO18" s="47"/>
      <c r="IVP18" s="47"/>
      <c r="IVQ18" s="47"/>
      <c r="IVR18" s="47"/>
      <c r="IVS18" s="47"/>
      <c r="IVT18" s="47"/>
      <c r="IVU18" s="47"/>
      <c r="IVV18" s="47"/>
      <c r="IVW18" s="47"/>
      <c r="IVX18" s="47"/>
      <c r="IVY18" s="47"/>
      <c r="IVZ18" s="47"/>
      <c r="IWA18" s="47"/>
      <c r="IWB18" s="47"/>
      <c r="IWC18" s="47"/>
      <c r="IWD18" s="47"/>
      <c r="IWE18" s="47"/>
      <c r="IWF18" s="47"/>
      <c r="IWG18" s="47"/>
      <c r="IWH18" s="47"/>
      <c r="IWI18" s="47"/>
      <c r="IWJ18" s="47"/>
      <c r="IWK18" s="47"/>
      <c r="IWL18" s="47"/>
      <c r="IWM18" s="47"/>
      <c r="IWN18" s="47"/>
      <c r="IWO18" s="47"/>
      <c r="IWP18" s="47"/>
      <c r="IWQ18" s="47"/>
      <c r="IWR18" s="47"/>
      <c r="IWS18" s="47"/>
      <c r="IWT18" s="47"/>
      <c r="IWU18" s="47"/>
      <c r="IWV18" s="47"/>
      <c r="IWW18" s="47"/>
      <c r="IWX18" s="47"/>
      <c r="IWY18" s="47"/>
      <c r="IWZ18" s="47"/>
      <c r="IXA18" s="47"/>
      <c r="IXB18" s="47"/>
      <c r="IXC18" s="47"/>
      <c r="IXD18" s="47"/>
      <c r="IXE18" s="47"/>
      <c r="IXF18" s="47"/>
      <c r="IXG18" s="47"/>
      <c r="IXH18" s="47"/>
      <c r="IXI18" s="47"/>
      <c r="IXJ18" s="47"/>
      <c r="IXK18" s="47"/>
      <c r="IXL18" s="47"/>
      <c r="IXM18" s="47"/>
      <c r="IXN18" s="47"/>
      <c r="IXO18" s="47"/>
      <c r="IXP18" s="47"/>
      <c r="IXQ18" s="47"/>
      <c r="IXR18" s="47"/>
      <c r="IXS18" s="47"/>
      <c r="IXT18" s="47"/>
      <c r="IXU18" s="47"/>
      <c r="IXV18" s="47"/>
      <c r="IXW18" s="47"/>
      <c r="IXX18" s="47"/>
      <c r="IXY18" s="47"/>
      <c r="IXZ18" s="47"/>
      <c r="IYA18" s="47"/>
      <c r="IYB18" s="47"/>
      <c r="IYC18" s="47"/>
      <c r="IYD18" s="47"/>
      <c r="IYE18" s="47"/>
      <c r="IYF18" s="47"/>
      <c r="IYG18" s="47"/>
      <c r="IYH18" s="47"/>
      <c r="IYI18" s="47"/>
      <c r="IYJ18" s="47"/>
      <c r="IYK18" s="47"/>
      <c r="IYL18" s="47"/>
      <c r="IYM18" s="47"/>
      <c r="IYN18" s="47"/>
      <c r="IYO18" s="47"/>
      <c r="IYP18" s="47"/>
      <c r="IYQ18" s="47"/>
      <c r="IYR18" s="47"/>
      <c r="IYS18" s="47"/>
      <c r="IYT18" s="47"/>
      <c r="IYU18" s="47"/>
      <c r="IYV18" s="47"/>
      <c r="IYW18" s="47"/>
      <c r="IYX18" s="47"/>
      <c r="IYY18" s="47"/>
      <c r="IYZ18" s="47"/>
      <c r="IZA18" s="47"/>
      <c r="IZB18" s="47"/>
      <c r="IZC18" s="47"/>
      <c r="IZD18" s="47"/>
      <c r="IZE18" s="47"/>
      <c r="IZF18" s="47"/>
      <c r="IZG18" s="47"/>
      <c r="IZH18" s="47"/>
      <c r="IZI18" s="47"/>
      <c r="IZJ18" s="47"/>
      <c r="IZK18" s="47"/>
      <c r="IZL18" s="47"/>
      <c r="IZM18" s="47"/>
      <c r="IZN18" s="47"/>
      <c r="IZO18" s="47"/>
      <c r="IZP18" s="47"/>
      <c r="IZQ18" s="47"/>
      <c r="IZR18" s="47"/>
      <c r="IZS18" s="47"/>
      <c r="IZT18" s="47"/>
      <c r="IZU18" s="47"/>
      <c r="IZV18" s="47"/>
      <c r="IZW18" s="47"/>
      <c r="IZX18" s="47"/>
      <c r="IZY18" s="47"/>
      <c r="IZZ18" s="47"/>
      <c r="JAA18" s="47"/>
      <c r="JAB18" s="47"/>
      <c r="JAC18" s="47"/>
      <c r="JAD18" s="47"/>
      <c r="JAE18" s="47"/>
      <c r="JAF18" s="47"/>
      <c r="JAG18" s="47"/>
      <c r="JAH18" s="47"/>
      <c r="JAI18" s="47"/>
      <c r="JAJ18" s="47"/>
      <c r="JAK18" s="47"/>
      <c r="JAL18" s="47"/>
      <c r="JAM18" s="47"/>
      <c r="JAN18" s="47"/>
      <c r="JAO18" s="47"/>
      <c r="JAP18" s="47"/>
      <c r="JAQ18" s="47"/>
      <c r="JAR18" s="47"/>
      <c r="JAS18" s="47"/>
      <c r="JAT18" s="47"/>
      <c r="JAU18" s="47"/>
      <c r="JAV18" s="47"/>
      <c r="JAW18" s="47"/>
      <c r="JAX18" s="47"/>
      <c r="JAY18" s="47"/>
      <c r="JAZ18" s="47"/>
      <c r="JBA18" s="47"/>
      <c r="JBB18" s="47"/>
      <c r="JBC18" s="47"/>
      <c r="JBD18" s="47"/>
      <c r="JBE18" s="47"/>
      <c r="JBF18" s="47"/>
      <c r="JBG18" s="47"/>
      <c r="JBH18" s="47"/>
      <c r="JBI18" s="47"/>
      <c r="JBJ18" s="47"/>
      <c r="JBK18" s="47"/>
      <c r="JBL18" s="47"/>
      <c r="JBM18" s="47"/>
      <c r="JBN18" s="47"/>
      <c r="JBO18" s="47"/>
      <c r="JBP18" s="47"/>
      <c r="JBQ18" s="47"/>
      <c r="JBR18" s="47"/>
      <c r="JBS18" s="47"/>
      <c r="JBT18" s="47"/>
      <c r="JBU18" s="47"/>
      <c r="JBV18" s="47"/>
      <c r="JBW18" s="47"/>
      <c r="JBX18" s="47"/>
      <c r="JBY18" s="47"/>
      <c r="JBZ18" s="47"/>
      <c r="JCA18" s="47"/>
      <c r="JCB18" s="47"/>
      <c r="JCC18" s="47"/>
      <c r="JCD18" s="47"/>
      <c r="JCE18" s="47"/>
      <c r="JCF18" s="47"/>
      <c r="JCG18" s="47"/>
      <c r="JCH18" s="47"/>
      <c r="JCI18" s="47"/>
      <c r="JCJ18" s="47"/>
      <c r="JCK18" s="47"/>
      <c r="JCL18" s="47"/>
      <c r="JCM18" s="47"/>
      <c r="JCN18" s="47"/>
      <c r="JCO18" s="47"/>
      <c r="JCP18" s="47"/>
      <c r="JCQ18" s="47"/>
      <c r="JCR18" s="47"/>
      <c r="JCS18" s="47"/>
      <c r="JCT18" s="47"/>
      <c r="JCU18" s="47"/>
      <c r="JCV18" s="47"/>
      <c r="JCW18" s="47"/>
      <c r="JCX18" s="47"/>
      <c r="JCY18" s="47"/>
      <c r="JCZ18" s="47"/>
      <c r="JDA18" s="47"/>
      <c r="JDB18" s="47"/>
      <c r="JDC18" s="47"/>
      <c r="JDD18" s="47"/>
      <c r="JDE18" s="47"/>
      <c r="JDF18" s="47"/>
      <c r="JDG18" s="47"/>
      <c r="JDH18" s="47"/>
      <c r="JDI18" s="47"/>
      <c r="JDJ18" s="47"/>
      <c r="JDK18" s="47"/>
      <c r="JDL18" s="47"/>
      <c r="JDM18" s="47"/>
      <c r="JDN18" s="47"/>
      <c r="JDO18" s="47"/>
      <c r="JDP18" s="47"/>
      <c r="JDQ18" s="47"/>
      <c r="JDR18" s="47"/>
      <c r="JDS18" s="47"/>
      <c r="JDT18" s="47"/>
      <c r="JDU18" s="47"/>
      <c r="JDV18" s="47"/>
      <c r="JDW18" s="47"/>
      <c r="JDX18" s="47"/>
      <c r="JDY18" s="47"/>
      <c r="JDZ18" s="47"/>
      <c r="JEA18" s="47"/>
      <c r="JEB18" s="47"/>
      <c r="JEC18" s="47"/>
      <c r="JED18" s="47"/>
      <c r="JEE18" s="47"/>
      <c r="JEF18" s="47"/>
      <c r="JEG18" s="47"/>
      <c r="JEH18" s="47"/>
      <c r="JEI18" s="47"/>
      <c r="JEJ18" s="47"/>
      <c r="JEK18" s="47"/>
      <c r="JEL18" s="47"/>
      <c r="JEM18" s="47"/>
      <c r="JEN18" s="47"/>
      <c r="JEO18" s="47"/>
      <c r="JEP18" s="47"/>
      <c r="JEQ18" s="47"/>
      <c r="JER18" s="47"/>
      <c r="JES18" s="47"/>
      <c r="JET18" s="47"/>
      <c r="JEU18" s="47"/>
      <c r="JEV18" s="47"/>
      <c r="JEW18" s="47"/>
      <c r="JEX18" s="47"/>
      <c r="JEY18" s="47"/>
      <c r="JEZ18" s="47"/>
      <c r="JFA18" s="47"/>
      <c r="JFB18" s="47"/>
      <c r="JFC18" s="47"/>
      <c r="JFD18" s="47"/>
      <c r="JFE18" s="47"/>
      <c r="JFF18" s="47"/>
      <c r="JFG18" s="47"/>
      <c r="JFH18" s="47"/>
      <c r="JFI18" s="47"/>
      <c r="JFJ18" s="47"/>
      <c r="JFK18" s="47"/>
      <c r="JFL18" s="47"/>
      <c r="JFM18" s="47"/>
      <c r="JFN18" s="47"/>
      <c r="JFO18" s="47"/>
      <c r="JFP18" s="47"/>
      <c r="JFQ18" s="47"/>
      <c r="JFR18" s="47"/>
      <c r="JFS18" s="47"/>
      <c r="JFT18" s="47"/>
      <c r="JFU18" s="47"/>
      <c r="JFV18" s="47"/>
      <c r="JFW18" s="47"/>
      <c r="JFX18" s="47"/>
      <c r="JFY18" s="47"/>
      <c r="JFZ18" s="47"/>
      <c r="JGA18" s="47"/>
      <c r="JGB18" s="47"/>
      <c r="JGC18" s="47"/>
      <c r="JGD18" s="47"/>
      <c r="JGE18" s="47"/>
      <c r="JGF18" s="47"/>
      <c r="JGG18" s="47"/>
      <c r="JGH18" s="47"/>
      <c r="JGI18" s="47"/>
      <c r="JGJ18" s="47"/>
      <c r="JGK18" s="47"/>
      <c r="JGL18" s="47"/>
      <c r="JGM18" s="47"/>
      <c r="JGN18" s="47"/>
      <c r="JGO18" s="47"/>
      <c r="JGP18" s="47"/>
      <c r="JGQ18" s="47"/>
      <c r="JGR18" s="47"/>
      <c r="JGS18" s="47"/>
      <c r="JGT18" s="47"/>
      <c r="JGU18" s="47"/>
      <c r="JGV18" s="47"/>
      <c r="JGW18" s="47"/>
      <c r="JGX18" s="47"/>
      <c r="JGY18" s="47"/>
      <c r="JGZ18" s="47"/>
      <c r="JHA18" s="47"/>
      <c r="JHB18" s="47"/>
      <c r="JHC18" s="47"/>
      <c r="JHD18" s="47"/>
      <c r="JHE18" s="47"/>
      <c r="JHF18" s="47"/>
      <c r="JHG18" s="47"/>
      <c r="JHH18" s="47"/>
      <c r="JHI18" s="47"/>
      <c r="JHJ18" s="47"/>
      <c r="JHK18" s="47"/>
      <c r="JHL18" s="47"/>
      <c r="JHM18" s="47"/>
      <c r="JHN18" s="47"/>
      <c r="JHO18" s="47"/>
      <c r="JHP18" s="47"/>
      <c r="JHQ18" s="47"/>
      <c r="JHR18" s="47"/>
      <c r="JHS18" s="47"/>
      <c r="JHT18" s="47"/>
      <c r="JHU18" s="47"/>
      <c r="JHV18" s="47"/>
      <c r="JHW18" s="47"/>
      <c r="JHX18" s="47"/>
      <c r="JHY18" s="47"/>
      <c r="JHZ18" s="47"/>
      <c r="JIA18" s="47"/>
      <c r="JIB18" s="47"/>
      <c r="JIC18" s="47"/>
      <c r="JID18" s="47"/>
      <c r="JIE18" s="47"/>
      <c r="JIF18" s="47"/>
      <c r="JIG18" s="47"/>
      <c r="JIH18" s="47"/>
      <c r="JII18" s="47"/>
      <c r="JIJ18" s="47"/>
      <c r="JIK18" s="47"/>
      <c r="JIL18" s="47"/>
      <c r="JIM18" s="47"/>
      <c r="JIN18" s="47"/>
      <c r="JIO18" s="47"/>
      <c r="JIP18" s="47"/>
      <c r="JIQ18" s="47"/>
      <c r="JIR18" s="47"/>
      <c r="JIS18" s="47"/>
      <c r="JIT18" s="47"/>
      <c r="JIU18" s="47"/>
      <c r="JIV18" s="47"/>
      <c r="JIW18" s="47"/>
      <c r="JIX18" s="47"/>
      <c r="JIY18" s="47"/>
      <c r="JIZ18" s="47"/>
      <c r="JJA18" s="47"/>
      <c r="JJB18" s="47"/>
      <c r="JJC18" s="47"/>
      <c r="JJD18" s="47"/>
      <c r="JJE18" s="47"/>
      <c r="JJF18" s="47"/>
      <c r="JJG18" s="47"/>
      <c r="JJH18" s="47"/>
      <c r="JJI18" s="47"/>
      <c r="JJJ18" s="47"/>
      <c r="JJK18" s="47"/>
      <c r="JJL18" s="47"/>
      <c r="JJM18" s="47"/>
      <c r="JJN18" s="47"/>
      <c r="JJO18" s="47"/>
      <c r="JJP18" s="47"/>
      <c r="JJQ18" s="47"/>
      <c r="JJR18" s="47"/>
      <c r="JJS18" s="47"/>
      <c r="JJT18" s="47"/>
      <c r="JJU18" s="47"/>
      <c r="JJV18" s="47"/>
      <c r="JJW18" s="47"/>
      <c r="JJX18" s="47"/>
      <c r="JJY18" s="47"/>
      <c r="JJZ18" s="47"/>
      <c r="JKA18" s="47"/>
      <c r="JKB18" s="47"/>
      <c r="JKC18" s="47"/>
      <c r="JKD18" s="47"/>
      <c r="JKE18" s="47"/>
      <c r="JKF18" s="47"/>
      <c r="JKG18" s="47"/>
      <c r="JKH18" s="47"/>
      <c r="JKI18" s="47"/>
      <c r="JKJ18" s="47"/>
      <c r="JKK18" s="47"/>
      <c r="JKL18" s="47"/>
      <c r="JKM18" s="47"/>
      <c r="JKN18" s="47"/>
      <c r="JKO18" s="47"/>
      <c r="JKP18" s="47"/>
      <c r="JKQ18" s="47"/>
      <c r="JKR18" s="47"/>
      <c r="JKS18" s="47"/>
      <c r="JKT18" s="47"/>
      <c r="JKU18" s="47"/>
      <c r="JKV18" s="47"/>
      <c r="JKW18" s="47"/>
      <c r="JKX18" s="47"/>
      <c r="JKY18" s="47"/>
      <c r="JKZ18" s="47"/>
      <c r="JLA18" s="47"/>
      <c r="JLB18" s="47"/>
      <c r="JLC18" s="47"/>
      <c r="JLD18" s="47"/>
      <c r="JLE18" s="47"/>
      <c r="JLF18" s="47"/>
      <c r="JLG18" s="47"/>
      <c r="JLH18" s="47"/>
      <c r="JLI18" s="47"/>
      <c r="JLJ18" s="47"/>
      <c r="JLK18" s="47"/>
      <c r="JLL18" s="47"/>
      <c r="JLM18" s="47"/>
      <c r="JLN18" s="47"/>
      <c r="JLO18" s="47"/>
      <c r="JLP18" s="47"/>
      <c r="JLQ18" s="47"/>
      <c r="JLR18" s="47"/>
      <c r="JLS18" s="47"/>
      <c r="JLT18" s="47"/>
      <c r="JLU18" s="47"/>
      <c r="JLV18" s="47"/>
      <c r="JLW18" s="47"/>
      <c r="JLX18" s="47"/>
      <c r="JLY18" s="47"/>
      <c r="JLZ18" s="47"/>
      <c r="JMA18" s="47"/>
      <c r="JMB18" s="47"/>
      <c r="JMC18" s="47"/>
      <c r="JMD18" s="47"/>
      <c r="JME18" s="47"/>
      <c r="JMF18" s="47"/>
      <c r="JMG18" s="47"/>
      <c r="JMH18" s="47"/>
      <c r="JMI18" s="47"/>
      <c r="JMJ18" s="47"/>
      <c r="JMK18" s="47"/>
      <c r="JML18" s="47"/>
      <c r="JMM18" s="47"/>
      <c r="JMN18" s="47"/>
      <c r="JMO18" s="47"/>
      <c r="JMP18" s="47"/>
      <c r="JMQ18" s="47"/>
      <c r="JMR18" s="47"/>
      <c r="JMS18" s="47"/>
      <c r="JMT18" s="47"/>
      <c r="JMU18" s="47"/>
      <c r="JMV18" s="47"/>
      <c r="JMW18" s="47"/>
      <c r="JMX18" s="47"/>
      <c r="JMY18" s="47"/>
      <c r="JMZ18" s="47"/>
      <c r="JNA18" s="47"/>
      <c r="JNB18" s="47"/>
      <c r="JNC18" s="47"/>
      <c r="JND18" s="47"/>
      <c r="JNE18" s="47"/>
      <c r="JNF18" s="47"/>
      <c r="JNG18" s="47"/>
      <c r="JNH18" s="47"/>
      <c r="JNI18" s="47"/>
      <c r="JNJ18" s="47"/>
      <c r="JNK18" s="47"/>
      <c r="JNL18" s="47"/>
      <c r="JNM18" s="47"/>
      <c r="JNN18" s="47"/>
      <c r="JNO18" s="47"/>
      <c r="JNP18" s="47"/>
      <c r="JNQ18" s="47"/>
      <c r="JNR18" s="47"/>
      <c r="JNS18" s="47"/>
      <c r="JNT18" s="47"/>
      <c r="JNU18" s="47"/>
      <c r="JNV18" s="47"/>
      <c r="JNW18" s="47"/>
      <c r="JNX18" s="47"/>
      <c r="JNY18" s="47"/>
      <c r="JNZ18" s="47"/>
      <c r="JOA18" s="47"/>
      <c r="JOB18" s="47"/>
      <c r="JOC18" s="47"/>
      <c r="JOD18" s="47"/>
      <c r="JOE18" s="47"/>
      <c r="JOF18" s="47"/>
      <c r="JOG18" s="47"/>
      <c r="JOH18" s="47"/>
      <c r="JOI18" s="47"/>
      <c r="JOJ18" s="47"/>
      <c r="JOK18" s="47"/>
      <c r="JOL18" s="47"/>
      <c r="JOM18" s="47"/>
      <c r="JON18" s="47"/>
      <c r="JOO18" s="47"/>
      <c r="JOP18" s="47"/>
      <c r="JOQ18" s="47"/>
      <c r="JOR18" s="47"/>
      <c r="JOS18" s="47"/>
      <c r="JOT18" s="47"/>
      <c r="JOU18" s="47"/>
      <c r="JOV18" s="47"/>
      <c r="JOW18" s="47"/>
      <c r="JOX18" s="47"/>
      <c r="JOY18" s="47"/>
      <c r="JOZ18" s="47"/>
      <c r="JPA18" s="47"/>
      <c r="JPB18" s="47"/>
      <c r="JPC18" s="47"/>
      <c r="JPD18" s="47"/>
      <c r="JPE18" s="47"/>
      <c r="JPF18" s="47"/>
      <c r="JPG18" s="47"/>
      <c r="JPH18" s="47"/>
      <c r="JPI18" s="47"/>
      <c r="JPJ18" s="47"/>
      <c r="JPK18" s="47"/>
      <c r="JPL18" s="47"/>
      <c r="JPM18" s="47"/>
      <c r="JPN18" s="47"/>
      <c r="JPO18" s="47"/>
      <c r="JPP18" s="47"/>
      <c r="JPQ18" s="47"/>
      <c r="JPR18" s="47"/>
      <c r="JPS18" s="47"/>
      <c r="JPT18" s="47"/>
      <c r="JPU18" s="47"/>
      <c r="JPV18" s="47"/>
      <c r="JPW18" s="47"/>
      <c r="JPX18" s="47"/>
      <c r="JPY18" s="47"/>
      <c r="JPZ18" s="47"/>
      <c r="JQA18" s="47"/>
      <c r="JQB18" s="47"/>
      <c r="JQC18" s="47"/>
      <c r="JQD18" s="47"/>
      <c r="JQE18" s="47"/>
      <c r="JQF18" s="47"/>
      <c r="JQG18" s="47"/>
      <c r="JQH18" s="47"/>
      <c r="JQI18" s="47"/>
      <c r="JQJ18" s="47"/>
      <c r="JQK18" s="47"/>
      <c r="JQL18" s="47"/>
      <c r="JQM18" s="47"/>
      <c r="JQN18" s="47"/>
      <c r="JQO18" s="47"/>
      <c r="JQP18" s="47"/>
      <c r="JQQ18" s="47"/>
      <c r="JQR18" s="47"/>
      <c r="JQS18" s="47"/>
      <c r="JQT18" s="47"/>
      <c r="JQU18" s="47"/>
      <c r="JQV18" s="47"/>
      <c r="JQW18" s="47"/>
      <c r="JQX18" s="47"/>
      <c r="JQY18" s="47"/>
      <c r="JQZ18" s="47"/>
      <c r="JRA18" s="47"/>
      <c r="JRB18" s="47"/>
      <c r="JRC18" s="47"/>
      <c r="JRD18" s="47"/>
      <c r="JRE18" s="47"/>
      <c r="JRF18" s="47"/>
      <c r="JRG18" s="47"/>
      <c r="JRH18" s="47"/>
      <c r="JRI18" s="47"/>
      <c r="JRJ18" s="47"/>
      <c r="JRK18" s="47"/>
      <c r="JRL18" s="47"/>
      <c r="JRM18" s="47"/>
      <c r="JRN18" s="47"/>
      <c r="JRO18" s="47"/>
      <c r="JRP18" s="47"/>
      <c r="JRQ18" s="47"/>
      <c r="JRR18" s="47"/>
      <c r="JRS18" s="47"/>
      <c r="JRT18" s="47"/>
      <c r="JRU18" s="47"/>
      <c r="JRV18" s="47"/>
      <c r="JRW18" s="47"/>
      <c r="JRX18" s="47"/>
      <c r="JRY18" s="47"/>
      <c r="JRZ18" s="47"/>
      <c r="JSA18" s="47"/>
      <c r="JSB18" s="47"/>
      <c r="JSC18" s="47"/>
      <c r="JSD18" s="47"/>
      <c r="JSE18" s="47"/>
      <c r="JSF18" s="47"/>
      <c r="JSG18" s="47"/>
      <c r="JSH18" s="47"/>
      <c r="JSI18" s="47"/>
      <c r="JSJ18" s="47"/>
      <c r="JSK18" s="47"/>
      <c r="JSL18" s="47"/>
      <c r="JSM18" s="47"/>
      <c r="JSN18" s="47"/>
      <c r="JSO18" s="47"/>
      <c r="JSP18" s="47"/>
      <c r="JSQ18" s="47"/>
      <c r="JSR18" s="47"/>
      <c r="JSS18" s="47"/>
      <c r="JST18" s="47"/>
      <c r="JSU18" s="47"/>
      <c r="JSV18" s="47"/>
      <c r="JSW18" s="47"/>
      <c r="JSX18" s="47"/>
      <c r="JSY18" s="47"/>
      <c r="JSZ18" s="47"/>
      <c r="JTA18" s="47"/>
      <c r="JTB18" s="47"/>
      <c r="JTC18" s="47"/>
      <c r="JTD18" s="47"/>
      <c r="JTE18" s="47"/>
      <c r="JTF18" s="47"/>
      <c r="JTG18" s="47"/>
      <c r="JTH18" s="47"/>
      <c r="JTI18" s="47"/>
      <c r="JTJ18" s="47"/>
      <c r="JTK18" s="47"/>
      <c r="JTL18" s="47"/>
      <c r="JTM18" s="47"/>
      <c r="JTN18" s="47"/>
      <c r="JTO18" s="47"/>
      <c r="JTP18" s="47"/>
      <c r="JTQ18" s="47"/>
      <c r="JTR18" s="47"/>
      <c r="JTS18" s="47"/>
      <c r="JTT18" s="47"/>
      <c r="JTU18" s="47"/>
      <c r="JTV18" s="47"/>
      <c r="JTW18" s="47"/>
      <c r="JTX18" s="47"/>
      <c r="JTY18" s="47"/>
      <c r="JTZ18" s="47"/>
      <c r="JUA18" s="47"/>
      <c r="JUB18" s="47"/>
      <c r="JUC18" s="47"/>
      <c r="JUD18" s="47"/>
      <c r="JUE18" s="47"/>
      <c r="JUF18" s="47"/>
      <c r="JUG18" s="47"/>
      <c r="JUH18" s="47"/>
      <c r="JUI18" s="47"/>
      <c r="JUJ18" s="47"/>
      <c r="JUK18" s="47"/>
      <c r="JUL18" s="47"/>
      <c r="JUM18" s="47"/>
      <c r="JUN18" s="47"/>
      <c r="JUO18" s="47"/>
      <c r="JUP18" s="47"/>
      <c r="JUQ18" s="47"/>
      <c r="JUR18" s="47"/>
      <c r="JUS18" s="47"/>
      <c r="JUT18" s="47"/>
      <c r="JUU18" s="47"/>
      <c r="JUV18" s="47"/>
      <c r="JUW18" s="47"/>
      <c r="JUX18" s="47"/>
      <c r="JUY18" s="47"/>
      <c r="JUZ18" s="47"/>
      <c r="JVA18" s="47"/>
      <c r="JVB18" s="47"/>
      <c r="JVC18" s="47"/>
      <c r="JVD18" s="47"/>
      <c r="JVE18" s="47"/>
      <c r="JVF18" s="47"/>
      <c r="JVG18" s="47"/>
      <c r="JVH18" s="47"/>
      <c r="JVI18" s="47"/>
      <c r="JVJ18" s="47"/>
      <c r="JVK18" s="47"/>
      <c r="JVL18" s="47"/>
      <c r="JVM18" s="47"/>
      <c r="JVN18" s="47"/>
      <c r="JVO18" s="47"/>
      <c r="JVP18" s="47"/>
      <c r="JVQ18" s="47"/>
      <c r="JVR18" s="47"/>
      <c r="JVS18" s="47"/>
      <c r="JVT18" s="47"/>
      <c r="JVU18" s="47"/>
      <c r="JVV18" s="47"/>
      <c r="JVW18" s="47"/>
      <c r="JVX18" s="47"/>
      <c r="JVY18" s="47"/>
      <c r="JVZ18" s="47"/>
      <c r="JWA18" s="47"/>
      <c r="JWB18" s="47"/>
      <c r="JWC18" s="47"/>
      <c r="JWD18" s="47"/>
      <c r="JWE18" s="47"/>
      <c r="JWF18" s="47"/>
      <c r="JWG18" s="47"/>
      <c r="JWH18" s="47"/>
      <c r="JWI18" s="47"/>
      <c r="JWJ18" s="47"/>
      <c r="JWK18" s="47"/>
      <c r="JWL18" s="47"/>
      <c r="JWM18" s="47"/>
      <c r="JWN18" s="47"/>
      <c r="JWO18" s="47"/>
      <c r="JWP18" s="47"/>
      <c r="JWQ18" s="47"/>
      <c r="JWR18" s="47"/>
      <c r="JWS18" s="47"/>
      <c r="JWT18" s="47"/>
      <c r="JWU18" s="47"/>
      <c r="JWV18" s="47"/>
      <c r="JWW18" s="47"/>
      <c r="JWX18" s="47"/>
      <c r="JWY18" s="47"/>
      <c r="JWZ18" s="47"/>
      <c r="JXA18" s="47"/>
      <c r="JXB18" s="47"/>
      <c r="JXC18" s="47"/>
      <c r="JXD18" s="47"/>
      <c r="JXE18" s="47"/>
      <c r="JXF18" s="47"/>
      <c r="JXG18" s="47"/>
      <c r="JXH18" s="47"/>
      <c r="JXI18" s="47"/>
      <c r="JXJ18" s="47"/>
      <c r="JXK18" s="47"/>
      <c r="JXL18" s="47"/>
      <c r="JXM18" s="47"/>
      <c r="JXN18" s="47"/>
      <c r="JXO18" s="47"/>
      <c r="JXP18" s="47"/>
      <c r="JXQ18" s="47"/>
      <c r="JXR18" s="47"/>
      <c r="JXS18" s="47"/>
      <c r="JXT18" s="47"/>
      <c r="JXU18" s="47"/>
      <c r="JXV18" s="47"/>
      <c r="JXW18" s="47"/>
      <c r="JXX18" s="47"/>
      <c r="JXY18" s="47"/>
      <c r="JXZ18" s="47"/>
      <c r="JYA18" s="47"/>
      <c r="JYB18" s="47"/>
      <c r="JYC18" s="47"/>
      <c r="JYD18" s="47"/>
      <c r="JYE18" s="47"/>
      <c r="JYF18" s="47"/>
      <c r="JYG18" s="47"/>
      <c r="JYH18" s="47"/>
      <c r="JYI18" s="47"/>
      <c r="JYJ18" s="47"/>
      <c r="JYK18" s="47"/>
      <c r="JYL18" s="47"/>
      <c r="JYM18" s="47"/>
      <c r="JYN18" s="47"/>
      <c r="JYO18" s="47"/>
      <c r="JYP18" s="47"/>
      <c r="JYQ18" s="47"/>
      <c r="JYR18" s="47"/>
      <c r="JYS18" s="47"/>
      <c r="JYT18" s="47"/>
      <c r="JYU18" s="47"/>
      <c r="JYV18" s="47"/>
      <c r="JYW18" s="47"/>
      <c r="JYX18" s="47"/>
      <c r="JYY18" s="47"/>
      <c r="JYZ18" s="47"/>
      <c r="JZA18" s="47"/>
      <c r="JZB18" s="47"/>
      <c r="JZC18" s="47"/>
      <c r="JZD18" s="47"/>
      <c r="JZE18" s="47"/>
      <c r="JZF18" s="47"/>
      <c r="JZG18" s="47"/>
      <c r="JZH18" s="47"/>
      <c r="JZI18" s="47"/>
      <c r="JZJ18" s="47"/>
      <c r="JZK18" s="47"/>
      <c r="JZL18" s="47"/>
      <c r="JZM18" s="47"/>
      <c r="JZN18" s="47"/>
      <c r="JZO18" s="47"/>
      <c r="JZP18" s="47"/>
      <c r="JZQ18" s="47"/>
      <c r="JZR18" s="47"/>
      <c r="JZS18" s="47"/>
      <c r="JZT18" s="47"/>
      <c r="JZU18" s="47"/>
      <c r="JZV18" s="47"/>
      <c r="JZW18" s="47"/>
      <c r="JZX18" s="47"/>
      <c r="JZY18" s="47"/>
      <c r="JZZ18" s="47"/>
      <c r="KAA18" s="47"/>
      <c r="KAB18" s="47"/>
      <c r="KAC18" s="47"/>
      <c r="KAD18" s="47"/>
      <c r="KAE18" s="47"/>
      <c r="KAF18" s="47"/>
      <c r="KAG18" s="47"/>
      <c r="KAH18" s="47"/>
      <c r="KAI18" s="47"/>
      <c r="KAJ18" s="47"/>
      <c r="KAK18" s="47"/>
      <c r="KAL18" s="47"/>
      <c r="KAM18" s="47"/>
      <c r="KAN18" s="47"/>
      <c r="KAO18" s="47"/>
      <c r="KAP18" s="47"/>
      <c r="KAQ18" s="47"/>
      <c r="KAR18" s="47"/>
      <c r="KAS18" s="47"/>
      <c r="KAT18" s="47"/>
      <c r="KAU18" s="47"/>
      <c r="KAV18" s="47"/>
      <c r="KAW18" s="47"/>
      <c r="KAX18" s="47"/>
      <c r="KAY18" s="47"/>
      <c r="KAZ18" s="47"/>
      <c r="KBA18" s="47"/>
      <c r="KBB18" s="47"/>
      <c r="KBC18" s="47"/>
      <c r="KBD18" s="47"/>
      <c r="KBE18" s="47"/>
      <c r="KBF18" s="47"/>
      <c r="KBG18" s="47"/>
      <c r="KBH18" s="47"/>
      <c r="KBI18" s="47"/>
      <c r="KBJ18" s="47"/>
      <c r="KBK18" s="47"/>
      <c r="KBL18" s="47"/>
      <c r="KBM18" s="47"/>
      <c r="KBN18" s="47"/>
      <c r="KBO18" s="47"/>
      <c r="KBP18" s="47"/>
      <c r="KBQ18" s="47"/>
      <c r="KBR18" s="47"/>
      <c r="KBS18" s="47"/>
      <c r="KBT18" s="47"/>
      <c r="KBU18" s="47"/>
      <c r="KBV18" s="47"/>
      <c r="KBW18" s="47"/>
      <c r="KBX18" s="47"/>
      <c r="KBY18" s="47"/>
      <c r="KBZ18" s="47"/>
      <c r="KCA18" s="47"/>
      <c r="KCB18" s="47"/>
      <c r="KCC18" s="47"/>
      <c r="KCD18" s="47"/>
      <c r="KCE18" s="47"/>
      <c r="KCF18" s="47"/>
      <c r="KCG18" s="47"/>
      <c r="KCH18" s="47"/>
      <c r="KCI18" s="47"/>
      <c r="KCJ18" s="47"/>
      <c r="KCK18" s="47"/>
      <c r="KCL18" s="47"/>
      <c r="KCM18" s="47"/>
      <c r="KCN18" s="47"/>
      <c r="KCO18" s="47"/>
      <c r="KCP18" s="47"/>
      <c r="KCQ18" s="47"/>
      <c r="KCR18" s="47"/>
      <c r="KCS18" s="47"/>
      <c r="KCT18" s="47"/>
      <c r="KCU18" s="47"/>
      <c r="KCV18" s="47"/>
      <c r="KCW18" s="47"/>
      <c r="KCX18" s="47"/>
      <c r="KCY18" s="47"/>
      <c r="KCZ18" s="47"/>
      <c r="KDA18" s="47"/>
      <c r="KDB18" s="47"/>
      <c r="KDC18" s="47"/>
      <c r="KDD18" s="47"/>
      <c r="KDE18" s="47"/>
      <c r="KDF18" s="47"/>
      <c r="KDG18" s="47"/>
      <c r="KDH18" s="47"/>
      <c r="KDI18" s="47"/>
      <c r="KDJ18" s="47"/>
      <c r="KDK18" s="47"/>
      <c r="KDL18" s="47"/>
      <c r="KDM18" s="47"/>
      <c r="KDN18" s="47"/>
      <c r="KDO18" s="47"/>
      <c r="KDP18" s="47"/>
      <c r="KDQ18" s="47"/>
      <c r="KDR18" s="47"/>
      <c r="KDS18" s="47"/>
      <c r="KDT18" s="47"/>
      <c r="KDU18" s="47"/>
      <c r="KDV18" s="47"/>
      <c r="KDW18" s="47"/>
      <c r="KDX18" s="47"/>
      <c r="KDY18" s="47"/>
      <c r="KDZ18" s="47"/>
      <c r="KEA18" s="47"/>
      <c r="KEB18" s="47"/>
      <c r="KEC18" s="47"/>
      <c r="KED18" s="47"/>
      <c r="KEE18" s="47"/>
      <c r="KEF18" s="47"/>
      <c r="KEG18" s="47"/>
      <c r="KEH18" s="47"/>
      <c r="KEI18" s="47"/>
      <c r="KEJ18" s="47"/>
      <c r="KEK18" s="47"/>
      <c r="KEL18" s="47"/>
      <c r="KEM18" s="47"/>
      <c r="KEN18" s="47"/>
      <c r="KEO18" s="47"/>
      <c r="KEP18" s="47"/>
      <c r="KEQ18" s="47"/>
      <c r="KER18" s="47"/>
      <c r="KES18" s="47"/>
      <c r="KET18" s="47"/>
      <c r="KEU18" s="47"/>
      <c r="KEV18" s="47"/>
      <c r="KEW18" s="47"/>
      <c r="KEX18" s="47"/>
      <c r="KEY18" s="47"/>
      <c r="KEZ18" s="47"/>
      <c r="KFA18" s="47"/>
      <c r="KFB18" s="47"/>
      <c r="KFC18" s="47"/>
      <c r="KFD18" s="47"/>
      <c r="KFE18" s="47"/>
      <c r="KFF18" s="47"/>
      <c r="KFG18" s="47"/>
      <c r="KFH18" s="47"/>
      <c r="KFI18" s="47"/>
      <c r="KFJ18" s="47"/>
      <c r="KFK18" s="47"/>
      <c r="KFL18" s="47"/>
      <c r="KFM18" s="47"/>
      <c r="KFN18" s="47"/>
      <c r="KFO18" s="47"/>
      <c r="KFP18" s="47"/>
      <c r="KFQ18" s="47"/>
      <c r="KFR18" s="47"/>
      <c r="KFS18" s="47"/>
      <c r="KFT18" s="47"/>
      <c r="KFU18" s="47"/>
      <c r="KFV18" s="47"/>
      <c r="KFW18" s="47"/>
      <c r="KFX18" s="47"/>
      <c r="KFY18" s="47"/>
      <c r="KFZ18" s="47"/>
      <c r="KGA18" s="47"/>
      <c r="KGB18" s="47"/>
      <c r="KGC18" s="47"/>
      <c r="KGD18" s="47"/>
      <c r="KGE18" s="47"/>
      <c r="KGF18" s="47"/>
      <c r="KGG18" s="47"/>
      <c r="KGH18" s="47"/>
      <c r="KGI18" s="47"/>
      <c r="KGJ18" s="47"/>
      <c r="KGK18" s="47"/>
      <c r="KGL18" s="47"/>
      <c r="KGM18" s="47"/>
      <c r="KGN18" s="47"/>
      <c r="KGO18" s="47"/>
      <c r="KGP18" s="47"/>
      <c r="KGQ18" s="47"/>
      <c r="KGR18" s="47"/>
      <c r="KGS18" s="47"/>
      <c r="KGT18" s="47"/>
      <c r="KGU18" s="47"/>
      <c r="KGV18" s="47"/>
      <c r="KGW18" s="47"/>
      <c r="KGX18" s="47"/>
      <c r="KGY18" s="47"/>
      <c r="KGZ18" s="47"/>
      <c r="KHA18" s="47"/>
      <c r="KHB18" s="47"/>
      <c r="KHC18" s="47"/>
      <c r="KHD18" s="47"/>
      <c r="KHE18" s="47"/>
      <c r="KHF18" s="47"/>
      <c r="KHG18" s="47"/>
      <c r="KHH18" s="47"/>
      <c r="KHI18" s="47"/>
      <c r="KHJ18" s="47"/>
      <c r="KHK18" s="47"/>
      <c r="KHL18" s="47"/>
      <c r="KHM18" s="47"/>
      <c r="KHN18" s="47"/>
      <c r="KHO18" s="47"/>
      <c r="KHP18" s="47"/>
      <c r="KHQ18" s="47"/>
      <c r="KHR18" s="47"/>
      <c r="KHS18" s="47"/>
      <c r="KHT18" s="47"/>
      <c r="KHU18" s="47"/>
      <c r="KHV18" s="47"/>
      <c r="KHW18" s="47"/>
      <c r="KHX18" s="47"/>
      <c r="KHY18" s="47"/>
      <c r="KHZ18" s="47"/>
      <c r="KIA18" s="47"/>
      <c r="KIB18" s="47"/>
      <c r="KIC18" s="47"/>
      <c r="KID18" s="47"/>
      <c r="KIE18" s="47"/>
      <c r="KIF18" s="47"/>
      <c r="KIG18" s="47"/>
      <c r="KIH18" s="47"/>
      <c r="KII18" s="47"/>
      <c r="KIJ18" s="47"/>
      <c r="KIK18" s="47"/>
      <c r="KIL18" s="47"/>
      <c r="KIM18" s="47"/>
      <c r="KIN18" s="47"/>
      <c r="KIO18" s="47"/>
      <c r="KIP18" s="47"/>
      <c r="KIQ18" s="47"/>
      <c r="KIR18" s="47"/>
      <c r="KIS18" s="47"/>
      <c r="KIT18" s="47"/>
      <c r="KIU18" s="47"/>
      <c r="KIV18" s="47"/>
      <c r="KIW18" s="47"/>
      <c r="KIX18" s="47"/>
      <c r="KIY18" s="47"/>
      <c r="KIZ18" s="47"/>
      <c r="KJA18" s="47"/>
      <c r="KJB18" s="47"/>
      <c r="KJC18" s="47"/>
      <c r="KJD18" s="47"/>
      <c r="KJE18" s="47"/>
      <c r="KJF18" s="47"/>
      <c r="KJG18" s="47"/>
      <c r="KJH18" s="47"/>
      <c r="KJI18" s="47"/>
      <c r="KJJ18" s="47"/>
      <c r="KJK18" s="47"/>
      <c r="KJL18" s="47"/>
      <c r="KJM18" s="47"/>
      <c r="KJN18" s="47"/>
      <c r="KJO18" s="47"/>
      <c r="KJP18" s="47"/>
      <c r="KJQ18" s="47"/>
      <c r="KJR18" s="47"/>
      <c r="KJS18" s="47"/>
      <c r="KJT18" s="47"/>
      <c r="KJU18" s="47"/>
      <c r="KJV18" s="47"/>
      <c r="KJW18" s="47"/>
      <c r="KJX18" s="47"/>
      <c r="KJY18" s="47"/>
      <c r="KJZ18" s="47"/>
      <c r="KKA18" s="47"/>
      <c r="KKB18" s="47"/>
      <c r="KKC18" s="47"/>
      <c r="KKD18" s="47"/>
      <c r="KKE18" s="47"/>
      <c r="KKF18" s="47"/>
      <c r="KKG18" s="47"/>
      <c r="KKH18" s="47"/>
      <c r="KKI18" s="47"/>
      <c r="KKJ18" s="47"/>
      <c r="KKK18" s="47"/>
      <c r="KKL18" s="47"/>
      <c r="KKM18" s="47"/>
      <c r="KKN18" s="47"/>
      <c r="KKO18" s="47"/>
      <c r="KKP18" s="47"/>
      <c r="KKQ18" s="47"/>
      <c r="KKR18" s="47"/>
      <c r="KKS18" s="47"/>
      <c r="KKT18" s="47"/>
      <c r="KKU18" s="47"/>
      <c r="KKV18" s="47"/>
      <c r="KKW18" s="47"/>
      <c r="KKX18" s="47"/>
      <c r="KKY18" s="47"/>
      <c r="KKZ18" s="47"/>
      <c r="KLA18" s="47"/>
      <c r="KLB18" s="47"/>
      <c r="KLC18" s="47"/>
      <c r="KLD18" s="47"/>
      <c r="KLE18" s="47"/>
      <c r="KLF18" s="47"/>
      <c r="KLG18" s="47"/>
      <c r="KLH18" s="47"/>
      <c r="KLI18" s="47"/>
      <c r="KLJ18" s="47"/>
      <c r="KLK18" s="47"/>
      <c r="KLL18" s="47"/>
      <c r="KLM18" s="47"/>
      <c r="KLN18" s="47"/>
      <c r="KLO18" s="47"/>
      <c r="KLP18" s="47"/>
      <c r="KLQ18" s="47"/>
      <c r="KLR18" s="47"/>
      <c r="KLS18" s="47"/>
      <c r="KLT18" s="47"/>
      <c r="KLU18" s="47"/>
      <c r="KLV18" s="47"/>
      <c r="KLW18" s="47"/>
      <c r="KLX18" s="47"/>
      <c r="KLY18" s="47"/>
      <c r="KLZ18" s="47"/>
      <c r="KMA18" s="47"/>
      <c r="KMB18" s="47"/>
      <c r="KMC18" s="47"/>
      <c r="KMD18" s="47"/>
      <c r="KME18" s="47"/>
      <c r="KMF18" s="47"/>
      <c r="KMG18" s="47"/>
      <c r="KMH18" s="47"/>
      <c r="KMI18" s="47"/>
      <c r="KMJ18" s="47"/>
      <c r="KMK18" s="47"/>
      <c r="KML18" s="47"/>
      <c r="KMM18" s="47"/>
      <c r="KMN18" s="47"/>
      <c r="KMO18" s="47"/>
      <c r="KMP18" s="47"/>
      <c r="KMQ18" s="47"/>
      <c r="KMR18" s="47"/>
      <c r="KMS18" s="47"/>
      <c r="KMT18" s="47"/>
      <c r="KMU18" s="47"/>
      <c r="KMV18" s="47"/>
      <c r="KMW18" s="47"/>
      <c r="KMX18" s="47"/>
      <c r="KMY18" s="47"/>
      <c r="KMZ18" s="47"/>
      <c r="KNA18" s="47"/>
      <c r="KNB18" s="47"/>
      <c r="KNC18" s="47"/>
      <c r="KND18" s="47"/>
      <c r="KNE18" s="47"/>
      <c r="KNF18" s="47"/>
      <c r="KNG18" s="47"/>
      <c r="KNH18" s="47"/>
      <c r="KNI18" s="47"/>
      <c r="KNJ18" s="47"/>
      <c r="KNK18" s="47"/>
      <c r="KNL18" s="47"/>
      <c r="KNM18" s="47"/>
      <c r="KNN18" s="47"/>
      <c r="KNO18" s="47"/>
      <c r="KNP18" s="47"/>
      <c r="KNQ18" s="47"/>
      <c r="KNR18" s="47"/>
      <c r="KNS18" s="47"/>
      <c r="KNT18" s="47"/>
      <c r="KNU18" s="47"/>
      <c r="KNV18" s="47"/>
      <c r="KNW18" s="47"/>
      <c r="KNX18" s="47"/>
      <c r="KNY18" s="47"/>
      <c r="KNZ18" s="47"/>
      <c r="KOA18" s="47"/>
      <c r="KOB18" s="47"/>
      <c r="KOC18" s="47"/>
      <c r="KOD18" s="47"/>
      <c r="KOE18" s="47"/>
      <c r="KOF18" s="47"/>
      <c r="KOG18" s="47"/>
      <c r="KOH18" s="47"/>
      <c r="KOI18" s="47"/>
      <c r="KOJ18" s="47"/>
      <c r="KOK18" s="47"/>
      <c r="KOL18" s="47"/>
      <c r="KOM18" s="47"/>
      <c r="KON18" s="47"/>
      <c r="KOO18" s="47"/>
      <c r="KOP18" s="47"/>
      <c r="KOQ18" s="47"/>
      <c r="KOR18" s="47"/>
      <c r="KOS18" s="47"/>
      <c r="KOT18" s="47"/>
      <c r="KOU18" s="47"/>
      <c r="KOV18" s="47"/>
      <c r="KOW18" s="47"/>
      <c r="KOX18" s="47"/>
      <c r="KOY18" s="47"/>
      <c r="KOZ18" s="47"/>
      <c r="KPA18" s="47"/>
      <c r="KPB18" s="47"/>
      <c r="KPC18" s="47"/>
      <c r="KPD18" s="47"/>
      <c r="KPE18" s="47"/>
      <c r="KPF18" s="47"/>
      <c r="KPG18" s="47"/>
      <c r="KPH18" s="47"/>
      <c r="KPI18" s="47"/>
      <c r="KPJ18" s="47"/>
      <c r="KPK18" s="47"/>
      <c r="KPL18" s="47"/>
      <c r="KPM18" s="47"/>
      <c r="KPN18" s="47"/>
      <c r="KPO18" s="47"/>
      <c r="KPP18" s="47"/>
      <c r="KPQ18" s="47"/>
      <c r="KPR18" s="47"/>
      <c r="KPS18" s="47"/>
      <c r="KPT18" s="47"/>
      <c r="KPU18" s="47"/>
      <c r="KPV18" s="47"/>
      <c r="KPW18" s="47"/>
      <c r="KPX18" s="47"/>
      <c r="KPY18" s="47"/>
      <c r="KPZ18" s="47"/>
      <c r="KQA18" s="47"/>
      <c r="KQB18" s="47"/>
      <c r="KQC18" s="47"/>
      <c r="KQD18" s="47"/>
      <c r="KQE18" s="47"/>
      <c r="KQF18" s="47"/>
      <c r="KQG18" s="47"/>
      <c r="KQH18" s="47"/>
      <c r="KQI18" s="47"/>
      <c r="KQJ18" s="47"/>
      <c r="KQK18" s="47"/>
      <c r="KQL18" s="47"/>
      <c r="KQM18" s="47"/>
      <c r="KQN18" s="47"/>
      <c r="KQO18" s="47"/>
      <c r="KQP18" s="47"/>
      <c r="KQQ18" s="47"/>
      <c r="KQR18" s="47"/>
      <c r="KQS18" s="47"/>
      <c r="KQT18" s="47"/>
      <c r="KQU18" s="47"/>
      <c r="KQV18" s="47"/>
      <c r="KQW18" s="47"/>
      <c r="KQX18" s="47"/>
      <c r="KQY18" s="47"/>
      <c r="KQZ18" s="47"/>
      <c r="KRA18" s="47"/>
      <c r="KRB18" s="47"/>
      <c r="KRC18" s="47"/>
      <c r="KRD18" s="47"/>
      <c r="KRE18" s="47"/>
      <c r="KRF18" s="47"/>
      <c r="KRG18" s="47"/>
      <c r="KRH18" s="47"/>
      <c r="KRI18" s="47"/>
      <c r="KRJ18" s="47"/>
      <c r="KRK18" s="47"/>
      <c r="KRL18" s="47"/>
      <c r="KRM18" s="47"/>
      <c r="KRN18" s="47"/>
      <c r="KRO18" s="47"/>
      <c r="KRP18" s="47"/>
      <c r="KRQ18" s="47"/>
      <c r="KRR18" s="47"/>
      <c r="KRS18" s="47"/>
      <c r="KRT18" s="47"/>
      <c r="KRU18" s="47"/>
      <c r="KRV18" s="47"/>
      <c r="KRW18" s="47"/>
      <c r="KRX18" s="47"/>
      <c r="KRY18" s="47"/>
      <c r="KRZ18" s="47"/>
      <c r="KSA18" s="47"/>
      <c r="KSB18" s="47"/>
      <c r="KSC18" s="47"/>
      <c r="KSD18" s="47"/>
      <c r="KSE18" s="47"/>
      <c r="KSF18" s="47"/>
      <c r="KSG18" s="47"/>
      <c r="KSH18" s="47"/>
      <c r="KSI18" s="47"/>
      <c r="KSJ18" s="47"/>
      <c r="KSK18" s="47"/>
      <c r="KSL18" s="47"/>
      <c r="KSM18" s="47"/>
      <c r="KSN18" s="47"/>
      <c r="KSO18" s="47"/>
      <c r="KSP18" s="47"/>
      <c r="KSQ18" s="47"/>
      <c r="KSR18" s="47"/>
      <c r="KSS18" s="47"/>
      <c r="KST18" s="47"/>
      <c r="KSU18" s="47"/>
      <c r="KSV18" s="47"/>
      <c r="KSW18" s="47"/>
      <c r="KSX18" s="47"/>
      <c r="KSY18" s="47"/>
      <c r="KSZ18" s="47"/>
      <c r="KTA18" s="47"/>
      <c r="KTB18" s="47"/>
      <c r="KTC18" s="47"/>
      <c r="KTD18" s="47"/>
      <c r="KTE18" s="47"/>
      <c r="KTF18" s="47"/>
      <c r="KTG18" s="47"/>
      <c r="KTH18" s="47"/>
      <c r="KTI18" s="47"/>
      <c r="KTJ18" s="47"/>
      <c r="KTK18" s="47"/>
      <c r="KTL18" s="47"/>
      <c r="KTM18" s="47"/>
      <c r="KTN18" s="47"/>
      <c r="KTO18" s="47"/>
      <c r="KTP18" s="47"/>
      <c r="KTQ18" s="47"/>
      <c r="KTR18" s="47"/>
      <c r="KTS18" s="47"/>
      <c r="KTT18" s="47"/>
      <c r="KTU18" s="47"/>
      <c r="KTV18" s="47"/>
      <c r="KTW18" s="47"/>
      <c r="KTX18" s="47"/>
      <c r="KTY18" s="47"/>
      <c r="KTZ18" s="47"/>
      <c r="KUA18" s="47"/>
      <c r="KUB18" s="47"/>
      <c r="KUC18" s="47"/>
      <c r="KUD18" s="47"/>
      <c r="KUE18" s="47"/>
      <c r="KUF18" s="47"/>
      <c r="KUG18" s="47"/>
      <c r="KUH18" s="47"/>
      <c r="KUI18" s="47"/>
      <c r="KUJ18" s="47"/>
      <c r="KUK18" s="47"/>
      <c r="KUL18" s="47"/>
      <c r="KUM18" s="47"/>
      <c r="KUN18" s="47"/>
      <c r="KUO18" s="47"/>
      <c r="KUP18" s="47"/>
      <c r="KUQ18" s="47"/>
      <c r="KUR18" s="47"/>
      <c r="KUS18" s="47"/>
      <c r="KUT18" s="47"/>
      <c r="KUU18" s="47"/>
      <c r="KUV18" s="47"/>
      <c r="KUW18" s="47"/>
      <c r="KUX18" s="47"/>
      <c r="KUY18" s="47"/>
      <c r="KUZ18" s="47"/>
      <c r="KVA18" s="47"/>
      <c r="KVB18" s="47"/>
      <c r="KVC18" s="47"/>
      <c r="KVD18" s="47"/>
      <c r="KVE18" s="47"/>
      <c r="KVF18" s="47"/>
      <c r="KVG18" s="47"/>
      <c r="KVH18" s="47"/>
      <c r="KVI18" s="47"/>
      <c r="KVJ18" s="47"/>
      <c r="KVK18" s="47"/>
      <c r="KVL18" s="47"/>
      <c r="KVM18" s="47"/>
      <c r="KVN18" s="47"/>
      <c r="KVO18" s="47"/>
      <c r="KVP18" s="47"/>
      <c r="KVQ18" s="47"/>
      <c r="KVR18" s="47"/>
      <c r="KVS18" s="47"/>
      <c r="KVT18" s="47"/>
      <c r="KVU18" s="47"/>
      <c r="KVV18" s="47"/>
      <c r="KVW18" s="47"/>
      <c r="KVX18" s="47"/>
      <c r="KVY18" s="47"/>
      <c r="KVZ18" s="47"/>
      <c r="KWA18" s="47"/>
      <c r="KWB18" s="47"/>
      <c r="KWC18" s="47"/>
      <c r="KWD18" s="47"/>
      <c r="KWE18" s="47"/>
      <c r="KWF18" s="47"/>
      <c r="KWG18" s="47"/>
      <c r="KWH18" s="47"/>
      <c r="KWI18" s="47"/>
      <c r="KWJ18" s="47"/>
      <c r="KWK18" s="47"/>
      <c r="KWL18" s="47"/>
      <c r="KWM18" s="47"/>
      <c r="KWN18" s="47"/>
      <c r="KWO18" s="47"/>
      <c r="KWP18" s="47"/>
      <c r="KWQ18" s="47"/>
      <c r="KWR18" s="47"/>
      <c r="KWS18" s="47"/>
      <c r="KWT18" s="47"/>
      <c r="KWU18" s="47"/>
      <c r="KWV18" s="47"/>
      <c r="KWW18" s="47"/>
      <c r="KWX18" s="47"/>
      <c r="KWY18" s="47"/>
      <c r="KWZ18" s="47"/>
      <c r="KXA18" s="47"/>
      <c r="KXB18" s="47"/>
      <c r="KXC18" s="47"/>
      <c r="KXD18" s="47"/>
      <c r="KXE18" s="47"/>
      <c r="KXF18" s="47"/>
      <c r="KXG18" s="47"/>
      <c r="KXH18" s="47"/>
      <c r="KXI18" s="47"/>
      <c r="KXJ18" s="47"/>
      <c r="KXK18" s="47"/>
      <c r="KXL18" s="47"/>
      <c r="KXM18" s="47"/>
      <c r="KXN18" s="47"/>
      <c r="KXO18" s="47"/>
      <c r="KXP18" s="47"/>
      <c r="KXQ18" s="47"/>
      <c r="KXR18" s="47"/>
      <c r="KXS18" s="47"/>
      <c r="KXT18" s="47"/>
      <c r="KXU18" s="47"/>
      <c r="KXV18" s="47"/>
      <c r="KXW18" s="47"/>
      <c r="KXX18" s="47"/>
      <c r="KXY18" s="47"/>
      <c r="KXZ18" s="47"/>
      <c r="KYA18" s="47"/>
      <c r="KYB18" s="47"/>
      <c r="KYC18" s="47"/>
      <c r="KYD18" s="47"/>
      <c r="KYE18" s="47"/>
      <c r="KYF18" s="47"/>
      <c r="KYG18" s="47"/>
      <c r="KYH18" s="47"/>
      <c r="KYI18" s="47"/>
      <c r="KYJ18" s="47"/>
      <c r="KYK18" s="47"/>
      <c r="KYL18" s="47"/>
      <c r="KYM18" s="47"/>
      <c r="KYN18" s="47"/>
      <c r="KYO18" s="47"/>
      <c r="KYP18" s="47"/>
      <c r="KYQ18" s="47"/>
      <c r="KYR18" s="47"/>
      <c r="KYS18" s="47"/>
      <c r="KYT18" s="47"/>
      <c r="KYU18" s="47"/>
      <c r="KYV18" s="47"/>
      <c r="KYW18" s="47"/>
      <c r="KYX18" s="47"/>
      <c r="KYY18" s="47"/>
      <c r="KYZ18" s="47"/>
      <c r="KZA18" s="47"/>
      <c r="KZB18" s="47"/>
      <c r="KZC18" s="47"/>
      <c r="KZD18" s="47"/>
      <c r="KZE18" s="47"/>
      <c r="KZF18" s="47"/>
      <c r="KZG18" s="47"/>
      <c r="KZH18" s="47"/>
      <c r="KZI18" s="47"/>
      <c r="KZJ18" s="47"/>
      <c r="KZK18" s="47"/>
      <c r="KZL18" s="47"/>
      <c r="KZM18" s="47"/>
      <c r="KZN18" s="47"/>
      <c r="KZO18" s="47"/>
      <c r="KZP18" s="47"/>
      <c r="KZQ18" s="47"/>
      <c r="KZR18" s="47"/>
      <c r="KZS18" s="47"/>
      <c r="KZT18" s="47"/>
      <c r="KZU18" s="47"/>
      <c r="KZV18" s="47"/>
      <c r="KZW18" s="47"/>
      <c r="KZX18" s="47"/>
      <c r="KZY18" s="47"/>
      <c r="KZZ18" s="47"/>
      <c r="LAA18" s="47"/>
      <c r="LAB18" s="47"/>
      <c r="LAC18" s="47"/>
      <c r="LAD18" s="47"/>
      <c r="LAE18" s="47"/>
      <c r="LAF18" s="47"/>
      <c r="LAG18" s="47"/>
      <c r="LAH18" s="47"/>
      <c r="LAI18" s="47"/>
      <c r="LAJ18" s="47"/>
      <c r="LAK18" s="47"/>
      <c r="LAL18" s="47"/>
      <c r="LAM18" s="47"/>
      <c r="LAN18" s="47"/>
      <c r="LAO18" s="47"/>
      <c r="LAP18" s="47"/>
      <c r="LAQ18" s="47"/>
      <c r="LAR18" s="47"/>
      <c r="LAS18" s="47"/>
      <c r="LAT18" s="47"/>
      <c r="LAU18" s="47"/>
      <c r="LAV18" s="47"/>
      <c r="LAW18" s="47"/>
      <c r="LAX18" s="47"/>
      <c r="LAY18" s="47"/>
      <c r="LAZ18" s="47"/>
      <c r="LBA18" s="47"/>
      <c r="LBB18" s="47"/>
      <c r="LBC18" s="47"/>
      <c r="LBD18" s="47"/>
      <c r="LBE18" s="47"/>
      <c r="LBF18" s="47"/>
      <c r="LBG18" s="47"/>
      <c r="LBH18" s="47"/>
      <c r="LBI18" s="47"/>
      <c r="LBJ18" s="47"/>
      <c r="LBK18" s="47"/>
      <c r="LBL18" s="47"/>
      <c r="LBM18" s="47"/>
      <c r="LBN18" s="47"/>
      <c r="LBO18" s="47"/>
      <c r="LBP18" s="47"/>
      <c r="LBQ18" s="47"/>
      <c r="LBR18" s="47"/>
      <c r="LBS18" s="47"/>
      <c r="LBT18" s="47"/>
      <c r="LBU18" s="47"/>
      <c r="LBV18" s="47"/>
      <c r="LBW18" s="47"/>
      <c r="LBX18" s="47"/>
      <c r="LBY18" s="47"/>
      <c r="LBZ18" s="47"/>
      <c r="LCA18" s="47"/>
      <c r="LCB18" s="47"/>
      <c r="LCC18" s="47"/>
      <c r="LCD18" s="47"/>
      <c r="LCE18" s="47"/>
      <c r="LCF18" s="47"/>
      <c r="LCG18" s="47"/>
      <c r="LCH18" s="47"/>
      <c r="LCI18" s="47"/>
      <c r="LCJ18" s="47"/>
      <c r="LCK18" s="47"/>
      <c r="LCL18" s="47"/>
      <c r="LCM18" s="47"/>
      <c r="LCN18" s="47"/>
      <c r="LCO18" s="47"/>
      <c r="LCP18" s="47"/>
      <c r="LCQ18" s="47"/>
      <c r="LCR18" s="47"/>
      <c r="LCS18" s="47"/>
      <c r="LCT18" s="47"/>
      <c r="LCU18" s="47"/>
      <c r="LCV18" s="47"/>
      <c r="LCW18" s="47"/>
      <c r="LCX18" s="47"/>
      <c r="LCY18" s="47"/>
      <c r="LCZ18" s="47"/>
      <c r="LDA18" s="47"/>
      <c r="LDB18" s="47"/>
      <c r="LDC18" s="47"/>
      <c r="LDD18" s="47"/>
      <c r="LDE18" s="47"/>
      <c r="LDF18" s="47"/>
      <c r="LDG18" s="47"/>
      <c r="LDH18" s="47"/>
      <c r="LDI18" s="47"/>
      <c r="LDJ18" s="47"/>
      <c r="LDK18" s="47"/>
      <c r="LDL18" s="47"/>
      <c r="LDM18" s="47"/>
      <c r="LDN18" s="47"/>
      <c r="LDO18" s="47"/>
      <c r="LDP18" s="47"/>
      <c r="LDQ18" s="47"/>
      <c r="LDR18" s="47"/>
      <c r="LDS18" s="47"/>
      <c r="LDT18" s="47"/>
      <c r="LDU18" s="47"/>
      <c r="LDV18" s="47"/>
      <c r="LDW18" s="47"/>
      <c r="LDX18" s="47"/>
      <c r="LDY18" s="47"/>
      <c r="LDZ18" s="47"/>
      <c r="LEA18" s="47"/>
      <c r="LEB18" s="47"/>
      <c r="LEC18" s="47"/>
      <c r="LED18" s="47"/>
      <c r="LEE18" s="47"/>
      <c r="LEF18" s="47"/>
      <c r="LEG18" s="47"/>
      <c r="LEH18" s="47"/>
      <c r="LEI18" s="47"/>
      <c r="LEJ18" s="47"/>
      <c r="LEK18" s="47"/>
      <c r="LEL18" s="47"/>
      <c r="LEM18" s="47"/>
      <c r="LEN18" s="47"/>
      <c r="LEO18" s="47"/>
      <c r="LEP18" s="47"/>
      <c r="LEQ18" s="47"/>
      <c r="LER18" s="47"/>
      <c r="LES18" s="47"/>
      <c r="LET18" s="47"/>
      <c r="LEU18" s="47"/>
      <c r="LEV18" s="47"/>
      <c r="LEW18" s="47"/>
      <c r="LEX18" s="47"/>
      <c r="LEY18" s="47"/>
      <c r="LEZ18" s="47"/>
      <c r="LFA18" s="47"/>
      <c r="LFB18" s="47"/>
      <c r="LFC18" s="47"/>
      <c r="LFD18" s="47"/>
      <c r="LFE18" s="47"/>
      <c r="LFF18" s="47"/>
      <c r="LFG18" s="47"/>
      <c r="LFH18" s="47"/>
      <c r="LFI18" s="47"/>
      <c r="LFJ18" s="47"/>
      <c r="LFK18" s="47"/>
      <c r="LFL18" s="47"/>
      <c r="LFM18" s="47"/>
      <c r="LFN18" s="47"/>
      <c r="LFO18" s="47"/>
      <c r="LFP18" s="47"/>
      <c r="LFQ18" s="47"/>
      <c r="LFR18" s="47"/>
      <c r="LFS18" s="47"/>
      <c r="LFT18" s="47"/>
      <c r="LFU18" s="47"/>
      <c r="LFV18" s="47"/>
      <c r="LFW18" s="47"/>
      <c r="LFX18" s="47"/>
      <c r="LFY18" s="47"/>
      <c r="LFZ18" s="47"/>
      <c r="LGA18" s="47"/>
      <c r="LGB18" s="47"/>
      <c r="LGC18" s="47"/>
      <c r="LGD18" s="47"/>
      <c r="LGE18" s="47"/>
      <c r="LGF18" s="47"/>
      <c r="LGG18" s="47"/>
      <c r="LGH18" s="47"/>
      <c r="LGI18" s="47"/>
      <c r="LGJ18" s="47"/>
      <c r="LGK18" s="47"/>
      <c r="LGL18" s="47"/>
      <c r="LGM18" s="47"/>
      <c r="LGN18" s="47"/>
      <c r="LGO18" s="47"/>
      <c r="LGP18" s="47"/>
      <c r="LGQ18" s="47"/>
      <c r="LGR18" s="47"/>
      <c r="LGS18" s="47"/>
      <c r="LGT18" s="47"/>
      <c r="LGU18" s="47"/>
      <c r="LGV18" s="47"/>
      <c r="LGW18" s="47"/>
      <c r="LGX18" s="47"/>
      <c r="LGY18" s="47"/>
      <c r="LGZ18" s="47"/>
      <c r="LHA18" s="47"/>
      <c r="LHB18" s="47"/>
      <c r="LHC18" s="47"/>
      <c r="LHD18" s="47"/>
      <c r="LHE18" s="47"/>
      <c r="LHF18" s="47"/>
      <c r="LHG18" s="47"/>
      <c r="LHH18" s="47"/>
      <c r="LHI18" s="47"/>
      <c r="LHJ18" s="47"/>
      <c r="LHK18" s="47"/>
      <c r="LHL18" s="47"/>
      <c r="LHM18" s="47"/>
      <c r="LHN18" s="47"/>
      <c r="LHO18" s="47"/>
      <c r="LHP18" s="47"/>
      <c r="LHQ18" s="47"/>
      <c r="LHR18" s="47"/>
      <c r="LHS18" s="47"/>
      <c r="LHT18" s="47"/>
      <c r="LHU18" s="47"/>
      <c r="LHV18" s="47"/>
      <c r="LHW18" s="47"/>
      <c r="LHX18" s="47"/>
      <c r="LHY18" s="47"/>
      <c r="LHZ18" s="47"/>
      <c r="LIA18" s="47"/>
      <c r="LIB18" s="47"/>
      <c r="LIC18" s="47"/>
      <c r="LID18" s="47"/>
      <c r="LIE18" s="47"/>
      <c r="LIF18" s="47"/>
      <c r="LIG18" s="47"/>
      <c r="LIH18" s="47"/>
      <c r="LII18" s="47"/>
      <c r="LIJ18" s="47"/>
      <c r="LIK18" s="47"/>
      <c r="LIL18" s="47"/>
      <c r="LIM18" s="47"/>
      <c r="LIN18" s="47"/>
      <c r="LIO18" s="47"/>
      <c r="LIP18" s="47"/>
      <c r="LIQ18" s="47"/>
      <c r="LIR18" s="47"/>
      <c r="LIS18" s="47"/>
      <c r="LIT18" s="47"/>
      <c r="LIU18" s="47"/>
      <c r="LIV18" s="47"/>
      <c r="LIW18" s="47"/>
      <c r="LIX18" s="47"/>
      <c r="LIY18" s="47"/>
      <c r="LIZ18" s="47"/>
      <c r="LJA18" s="47"/>
      <c r="LJB18" s="47"/>
      <c r="LJC18" s="47"/>
      <c r="LJD18" s="47"/>
      <c r="LJE18" s="47"/>
      <c r="LJF18" s="47"/>
      <c r="LJG18" s="47"/>
      <c r="LJH18" s="47"/>
      <c r="LJI18" s="47"/>
      <c r="LJJ18" s="47"/>
      <c r="LJK18" s="47"/>
      <c r="LJL18" s="47"/>
      <c r="LJM18" s="47"/>
      <c r="LJN18" s="47"/>
      <c r="LJO18" s="47"/>
      <c r="LJP18" s="47"/>
      <c r="LJQ18" s="47"/>
      <c r="LJR18" s="47"/>
      <c r="LJS18" s="47"/>
      <c r="LJT18" s="47"/>
      <c r="LJU18" s="47"/>
      <c r="LJV18" s="47"/>
      <c r="LJW18" s="47"/>
      <c r="LJX18" s="47"/>
      <c r="LJY18" s="47"/>
      <c r="LJZ18" s="47"/>
      <c r="LKA18" s="47"/>
      <c r="LKB18" s="47"/>
      <c r="LKC18" s="47"/>
      <c r="LKD18" s="47"/>
      <c r="LKE18" s="47"/>
      <c r="LKF18" s="47"/>
      <c r="LKG18" s="47"/>
      <c r="LKH18" s="47"/>
      <c r="LKI18" s="47"/>
      <c r="LKJ18" s="47"/>
      <c r="LKK18" s="47"/>
      <c r="LKL18" s="47"/>
      <c r="LKM18" s="47"/>
      <c r="LKN18" s="47"/>
      <c r="LKO18" s="47"/>
      <c r="LKP18" s="47"/>
      <c r="LKQ18" s="47"/>
      <c r="LKR18" s="47"/>
      <c r="LKS18" s="47"/>
      <c r="LKT18" s="47"/>
      <c r="LKU18" s="47"/>
      <c r="LKV18" s="47"/>
      <c r="LKW18" s="47"/>
      <c r="LKX18" s="47"/>
      <c r="LKY18" s="47"/>
      <c r="LKZ18" s="47"/>
      <c r="LLA18" s="47"/>
      <c r="LLB18" s="47"/>
      <c r="LLC18" s="47"/>
      <c r="LLD18" s="47"/>
      <c r="LLE18" s="47"/>
      <c r="LLF18" s="47"/>
      <c r="LLG18" s="47"/>
      <c r="LLH18" s="47"/>
      <c r="LLI18" s="47"/>
      <c r="LLJ18" s="47"/>
      <c r="LLK18" s="47"/>
      <c r="LLL18" s="47"/>
      <c r="LLM18" s="47"/>
      <c r="LLN18" s="47"/>
      <c r="LLO18" s="47"/>
      <c r="LLP18" s="47"/>
      <c r="LLQ18" s="47"/>
      <c r="LLR18" s="47"/>
      <c r="LLS18" s="47"/>
      <c r="LLT18" s="47"/>
      <c r="LLU18" s="47"/>
      <c r="LLV18" s="47"/>
      <c r="LLW18" s="47"/>
      <c r="LLX18" s="47"/>
      <c r="LLY18" s="47"/>
      <c r="LLZ18" s="47"/>
      <c r="LMA18" s="47"/>
      <c r="LMB18" s="47"/>
      <c r="LMC18" s="47"/>
      <c r="LMD18" s="47"/>
      <c r="LME18" s="47"/>
      <c r="LMF18" s="47"/>
      <c r="LMG18" s="47"/>
      <c r="LMH18" s="47"/>
      <c r="LMI18" s="47"/>
      <c r="LMJ18" s="47"/>
      <c r="LMK18" s="47"/>
      <c r="LML18" s="47"/>
      <c r="LMM18" s="47"/>
      <c r="LMN18" s="47"/>
      <c r="LMO18" s="47"/>
      <c r="LMP18" s="47"/>
      <c r="LMQ18" s="47"/>
      <c r="LMR18" s="47"/>
      <c r="LMS18" s="47"/>
      <c r="LMT18" s="47"/>
      <c r="LMU18" s="47"/>
      <c r="LMV18" s="47"/>
      <c r="LMW18" s="47"/>
      <c r="LMX18" s="47"/>
      <c r="LMY18" s="47"/>
      <c r="LMZ18" s="47"/>
      <c r="LNA18" s="47"/>
      <c r="LNB18" s="47"/>
      <c r="LNC18" s="47"/>
      <c r="LND18" s="47"/>
      <c r="LNE18" s="47"/>
      <c r="LNF18" s="47"/>
      <c r="LNG18" s="47"/>
      <c r="LNH18" s="47"/>
      <c r="LNI18" s="47"/>
      <c r="LNJ18" s="47"/>
      <c r="LNK18" s="47"/>
      <c r="LNL18" s="47"/>
      <c r="LNM18" s="47"/>
      <c r="LNN18" s="47"/>
      <c r="LNO18" s="47"/>
      <c r="LNP18" s="47"/>
      <c r="LNQ18" s="47"/>
      <c r="LNR18" s="47"/>
      <c r="LNS18" s="47"/>
      <c r="LNT18" s="47"/>
      <c r="LNU18" s="47"/>
      <c r="LNV18" s="47"/>
      <c r="LNW18" s="47"/>
      <c r="LNX18" s="47"/>
      <c r="LNY18" s="47"/>
      <c r="LNZ18" s="47"/>
      <c r="LOA18" s="47"/>
      <c r="LOB18" s="47"/>
      <c r="LOC18" s="47"/>
      <c r="LOD18" s="47"/>
      <c r="LOE18" s="47"/>
      <c r="LOF18" s="47"/>
      <c r="LOG18" s="47"/>
      <c r="LOH18" s="47"/>
      <c r="LOI18" s="47"/>
      <c r="LOJ18" s="47"/>
      <c r="LOK18" s="47"/>
      <c r="LOL18" s="47"/>
      <c r="LOM18" s="47"/>
      <c r="LON18" s="47"/>
      <c r="LOO18" s="47"/>
      <c r="LOP18" s="47"/>
      <c r="LOQ18" s="47"/>
      <c r="LOR18" s="47"/>
      <c r="LOS18" s="47"/>
      <c r="LOT18" s="47"/>
      <c r="LOU18" s="47"/>
      <c r="LOV18" s="47"/>
      <c r="LOW18" s="47"/>
      <c r="LOX18" s="47"/>
      <c r="LOY18" s="47"/>
      <c r="LOZ18" s="47"/>
      <c r="LPA18" s="47"/>
      <c r="LPB18" s="47"/>
      <c r="LPC18" s="47"/>
      <c r="LPD18" s="47"/>
      <c r="LPE18" s="47"/>
      <c r="LPF18" s="47"/>
      <c r="LPG18" s="47"/>
      <c r="LPH18" s="47"/>
      <c r="LPI18" s="47"/>
      <c r="LPJ18" s="47"/>
      <c r="LPK18" s="47"/>
      <c r="LPL18" s="47"/>
      <c r="LPM18" s="47"/>
      <c r="LPN18" s="47"/>
      <c r="LPO18" s="47"/>
      <c r="LPP18" s="47"/>
      <c r="LPQ18" s="47"/>
      <c r="LPR18" s="47"/>
      <c r="LPS18" s="47"/>
      <c r="LPT18" s="47"/>
      <c r="LPU18" s="47"/>
      <c r="LPV18" s="47"/>
      <c r="LPW18" s="47"/>
      <c r="LPX18" s="47"/>
      <c r="LPY18" s="47"/>
      <c r="LPZ18" s="47"/>
      <c r="LQA18" s="47"/>
      <c r="LQB18" s="47"/>
      <c r="LQC18" s="47"/>
      <c r="LQD18" s="47"/>
      <c r="LQE18" s="47"/>
      <c r="LQF18" s="47"/>
      <c r="LQG18" s="47"/>
      <c r="LQH18" s="47"/>
      <c r="LQI18" s="47"/>
      <c r="LQJ18" s="47"/>
      <c r="LQK18" s="47"/>
      <c r="LQL18" s="47"/>
      <c r="LQM18" s="47"/>
      <c r="LQN18" s="47"/>
      <c r="LQO18" s="47"/>
      <c r="LQP18" s="47"/>
      <c r="LQQ18" s="47"/>
      <c r="LQR18" s="47"/>
      <c r="LQS18" s="47"/>
      <c r="LQT18" s="47"/>
      <c r="LQU18" s="47"/>
      <c r="LQV18" s="47"/>
      <c r="LQW18" s="47"/>
      <c r="LQX18" s="47"/>
      <c r="LQY18" s="47"/>
      <c r="LQZ18" s="47"/>
      <c r="LRA18" s="47"/>
      <c r="LRB18" s="47"/>
      <c r="LRC18" s="47"/>
      <c r="LRD18" s="47"/>
      <c r="LRE18" s="47"/>
      <c r="LRF18" s="47"/>
      <c r="LRG18" s="47"/>
      <c r="LRH18" s="47"/>
      <c r="LRI18" s="47"/>
      <c r="LRJ18" s="47"/>
      <c r="LRK18" s="47"/>
      <c r="LRL18" s="47"/>
      <c r="LRM18" s="47"/>
      <c r="LRN18" s="47"/>
      <c r="LRO18" s="47"/>
      <c r="LRP18" s="47"/>
      <c r="LRQ18" s="47"/>
      <c r="LRR18" s="47"/>
      <c r="LRS18" s="47"/>
      <c r="LRT18" s="47"/>
      <c r="LRU18" s="47"/>
      <c r="LRV18" s="47"/>
      <c r="LRW18" s="47"/>
      <c r="LRX18" s="47"/>
      <c r="LRY18" s="47"/>
      <c r="LRZ18" s="47"/>
      <c r="LSA18" s="47"/>
      <c r="LSB18" s="47"/>
      <c r="LSC18" s="47"/>
      <c r="LSD18" s="47"/>
      <c r="LSE18" s="47"/>
      <c r="LSF18" s="47"/>
      <c r="LSG18" s="47"/>
      <c r="LSH18" s="47"/>
      <c r="LSI18" s="47"/>
      <c r="LSJ18" s="47"/>
      <c r="LSK18" s="47"/>
      <c r="LSL18" s="47"/>
      <c r="LSM18" s="47"/>
      <c r="LSN18" s="47"/>
      <c r="LSO18" s="47"/>
      <c r="LSP18" s="47"/>
      <c r="LSQ18" s="47"/>
      <c r="LSR18" s="47"/>
      <c r="LSS18" s="47"/>
      <c r="LST18" s="47"/>
      <c r="LSU18" s="47"/>
      <c r="LSV18" s="47"/>
      <c r="LSW18" s="47"/>
      <c r="LSX18" s="47"/>
      <c r="LSY18" s="47"/>
      <c r="LSZ18" s="47"/>
      <c r="LTA18" s="47"/>
      <c r="LTB18" s="47"/>
      <c r="LTC18" s="47"/>
      <c r="LTD18" s="47"/>
      <c r="LTE18" s="47"/>
      <c r="LTF18" s="47"/>
      <c r="LTG18" s="47"/>
      <c r="LTH18" s="47"/>
      <c r="LTI18" s="47"/>
      <c r="LTJ18" s="47"/>
      <c r="LTK18" s="47"/>
      <c r="LTL18" s="47"/>
      <c r="LTM18" s="47"/>
      <c r="LTN18" s="47"/>
      <c r="LTO18" s="47"/>
      <c r="LTP18" s="47"/>
      <c r="LTQ18" s="47"/>
      <c r="LTR18" s="47"/>
      <c r="LTS18" s="47"/>
      <c r="LTT18" s="47"/>
      <c r="LTU18" s="47"/>
      <c r="LTV18" s="47"/>
      <c r="LTW18" s="47"/>
      <c r="LTX18" s="47"/>
      <c r="LTY18" s="47"/>
      <c r="LTZ18" s="47"/>
      <c r="LUA18" s="47"/>
      <c r="LUB18" s="47"/>
      <c r="LUC18" s="47"/>
      <c r="LUD18" s="47"/>
      <c r="LUE18" s="47"/>
      <c r="LUF18" s="47"/>
      <c r="LUG18" s="47"/>
      <c r="LUH18" s="47"/>
      <c r="LUI18" s="47"/>
      <c r="LUJ18" s="47"/>
      <c r="LUK18" s="47"/>
      <c r="LUL18" s="47"/>
      <c r="LUM18" s="47"/>
      <c r="LUN18" s="47"/>
      <c r="LUO18" s="47"/>
      <c r="LUP18" s="47"/>
      <c r="LUQ18" s="47"/>
      <c r="LUR18" s="47"/>
      <c r="LUS18" s="47"/>
      <c r="LUT18" s="47"/>
      <c r="LUU18" s="47"/>
      <c r="LUV18" s="47"/>
      <c r="LUW18" s="47"/>
      <c r="LUX18" s="47"/>
      <c r="LUY18" s="47"/>
      <c r="LUZ18" s="47"/>
      <c r="LVA18" s="47"/>
      <c r="LVB18" s="47"/>
      <c r="LVC18" s="47"/>
      <c r="LVD18" s="47"/>
      <c r="LVE18" s="47"/>
      <c r="LVF18" s="47"/>
      <c r="LVG18" s="47"/>
      <c r="LVH18" s="47"/>
      <c r="LVI18" s="47"/>
      <c r="LVJ18" s="47"/>
      <c r="LVK18" s="47"/>
      <c r="LVL18" s="47"/>
      <c r="LVM18" s="47"/>
      <c r="LVN18" s="47"/>
      <c r="LVO18" s="47"/>
      <c r="LVP18" s="47"/>
      <c r="LVQ18" s="47"/>
      <c r="LVR18" s="47"/>
      <c r="LVS18" s="47"/>
      <c r="LVT18" s="47"/>
      <c r="LVU18" s="47"/>
      <c r="LVV18" s="47"/>
      <c r="LVW18" s="47"/>
      <c r="LVX18" s="47"/>
      <c r="LVY18" s="47"/>
      <c r="LVZ18" s="47"/>
      <c r="LWA18" s="47"/>
      <c r="LWB18" s="47"/>
      <c r="LWC18" s="47"/>
      <c r="LWD18" s="47"/>
      <c r="LWE18" s="47"/>
      <c r="LWF18" s="47"/>
      <c r="LWG18" s="47"/>
      <c r="LWH18" s="47"/>
      <c r="LWI18" s="47"/>
      <c r="LWJ18" s="47"/>
      <c r="LWK18" s="47"/>
      <c r="LWL18" s="47"/>
      <c r="LWM18" s="47"/>
      <c r="LWN18" s="47"/>
      <c r="LWO18" s="47"/>
      <c r="LWP18" s="47"/>
      <c r="LWQ18" s="47"/>
      <c r="LWR18" s="47"/>
      <c r="LWS18" s="47"/>
      <c r="LWT18" s="47"/>
      <c r="LWU18" s="47"/>
      <c r="LWV18" s="47"/>
      <c r="LWW18" s="47"/>
      <c r="LWX18" s="47"/>
      <c r="LWY18" s="47"/>
      <c r="LWZ18" s="47"/>
      <c r="LXA18" s="47"/>
      <c r="LXB18" s="47"/>
      <c r="LXC18" s="47"/>
      <c r="LXD18" s="47"/>
      <c r="LXE18" s="47"/>
      <c r="LXF18" s="47"/>
      <c r="LXG18" s="47"/>
      <c r="LXH18" s="47"/>
      <c r="LXI18" s="47"/>
      <c r="LXJ18" s="47"/>
      <c r="LXK18" s="47"/>
      <c r="LXL18" s="47"/>
      <c r="LXM18" s="47"/>
      <c r="LXN18" s="47"/>
      <c r="LXO18" s="47"/>
      <c r="LXP18" s="47"/>
      <c r="LXQ18" s="47"/>
      <c r="LXR18" s="47"/>
      <c r="LXS18" s="47"/>
      <c r="LXT18" s="47"/>
      <c r="LXU18" s="47"/>
      <c r="LXV18" s="47"/>
      <c r="LXW18" s="47"/>
      <c r="LXX18" s="47"/>
      <c r="LXY18" s="47"/>
      <c r="LXZ18" s="47"/>
      <c r="LYA18" s="47"/>
      <c r="LYB18" s="47"/>
      <c r="LYC18" s="47"/>
      <c r="LYD18" s="47"/>
      <c r="LYE18" s="47"/>
      <c r="LYF18" s="47"/>
      <c r="LYG18" s="47"/>
      <c r="LYH18" s="47"/>
      <c r="LYI18" s="47"/>
      <c r="LYJ18" s="47"/>
      <c r="LYK18" s="47"/>
      <c r="LYL18" s="47"/>
      <c r="LYM18" s="47"/>
      <c r="LYN18" s="47"/>
      <c r="LYO18" s="47"/>
      <c r="LYP18" s="47"/>
      <c r="LYQ18" s="47"/>
      <c r="LYR18" s="47"/>
      <c r="LYS18" s="47"/>
      <c r="LYT18" s="47"/>
      <c r="LYU18" s="47"/>
      <c r="LYV18" s="47"/>
      <c r="LYW18" s="47"/>
      <c r="LYX18" s="47"/>
      <c r="LYY18" s="47"/>
      <c r="LYZ18" s="47"/>
      <c r="LZA18" s="47"/>
      <c r="LZB18" s="47"/>
      <c r="LZC18" s="47"/>
      <c r="LZD18" s="47"/>
      <c r="LZE18" s="47"/>
      <c r="LZF18" s="47"/>
      <c r="LZG18" s="47"/>
      <c r="LZH18" s="47"/>
      <c r="LZI18" s="47"/>
      <c r="LZJ18" s="47"/>
      <c r="LZK18" s="47"/>
      <c r="LZL18" s="47"/>
      <c r="LZM18" s="47"/>
      <c r="LZN18" s="47"/>
      <c r="LZO18" s="47"/>
      <c r="LZP18" s="47"/>
      <c r="LZQ18" s="47"/>
      <c r="LZR18" s="47"/>
      <c r="LZS18" s="47"/>
      <c r="LZT18" s="47"/>
      <c r="LZU18" s="47"/>
      <c r="LZV18" s="47"/>
      <c r="LZW18" s="47"/>
      <c r="LZX18" s="47"/>
      <c r="LZY18" s="47"/>
      <c r="LZZ18" s="47"/>
      <c r="MAA18" s="47"/>
      <c r="MAB18" s="47"/>
      <c r="MAC18" s="47"/>
      <c r="MAD18" s="47"/>
      <c r="MAE18" s="47"/>
      <c r="MAF18" s="47"/>
      <c r="MAG18" s="47"/>
      <c r="MAH18" s="47"/>
      <c r="MAI18" s="47"/>
      <c r="MAJ18" s="47"/>
      <c r="MAK18" s="47"/>
      <c r="MAL18" s="47"/>
      <c r="MAM18" s="47"/>
      <c r="MAN18" s="47"/>
      <c r="MAO18" s="47"/>
      <c r="MAP18" s="47"/>
      <c r="MAQ18" s="47"/>
      <c r="MAR18" s="47"/>
      <c r="MAS18" s="47"/>
      <c r="MAT18" s="47"/>
      <c r="MAU18" s="47"/>
      <c r="MAV18" s="47"/>
      <c r="MAW18" s="47"/>
      <c r="MAX18" s="47"/>
      <c r="MAY18" s="47"/>
      <c r="MAZ18" s="47"/>
      <c r="MBA18" s="47"/>
      <c r="MBB18" s="47"/>
      <c r="MBC18" s="47"/>
      <c r="MBD18" s="47"/>
      <c r="MBE18" s="47"/>
      <c r="MBF18" s="47"/>
      <c r="MBG18" s="47"/>
      <c r="MBH18" s="47"/>
      <c r="MBI18" s="47"/>
      <c r="MBJ18" s="47"/>
      <c r="MBK18" s="47"/>
      <c r="MBL18" s="47"/>
      <c r="MBM18" s="47"/>
      <c r="MBN18" s="47"/>
      <c r="MBO18" s="47"/>
      <c r="MBP18" s="47"/>
      <c r="MBQ18" s="47"/>
      <c r="MBR18" s="47"/>
      <c r="MBS18" s="47"/>
      <c r="MBT18" s="47"/>
      <c r="MBU18" s="47"/>
      <c r="MBV18" s="47"/>
      <c r="MBW18" s="47"/>
      <c r="MBX18" s="47"/>
      <c r="MBY18" s="47"/>
      <c r="MBZ18" s="47"/>
      <c r="MCA18" s="47"/>
      <c r="MCB18" s="47"/>
      <c r="MCC18" s="47"/>
      <c r="MCD18" s="47"/>
      <c r="MCE18" s="47"/>
      <c r="MCF18" s="47"/>
      <c r="MCG18" s="47"/>
      <c r="MCH18" s="47"/>
      <c r="MCI18" s="47"/>
      <c r="MCJ18" s="47"/>
      <c r="MCK18" s="47"/>
      <c r="MCL18" s="47"/>
      <c r="MCM18" s="47"/>
      <c r="MCN18" s="47"/>
      <c r="MCO18" s="47"/>
      <c r="MCP18" s="47"/>
      <c r="MCQ18" s="47"/>
      <c r="MCR18" s="47"/>
      <c r="MCS18" s="47"/>
      <c r="MCT18" s="47"/>
      <c r="MCU18" s="47"/>
      <c r="MCV18" s="47"/>
      <c r="MCW18" s="47"/>
      <c r="MCX18" s="47"/>
      <c r="MCY18" s="47"/>
      <c r="MCZ18" s="47"/>
      <c r="MDA18" s="47"/>
      <c r="MDB18" s="47"/>
      <c r="MDC18" s="47"/>
      <c r="MDD18" s="47"/>
      <c r="MDE18" s="47"/>
      <c r="MDF18" s="47"/>
      <c r="MDG18" s="47"/>
      <c r="MDH18" s="47"/>
      <c r="MDI18" s="47"/>
      <c r="MDJ18" s="47"/>
      <c r="MDK18" s="47"/>
      <c r="MDL18" s="47"/>
      <c r="MDM18" s="47"/>
      <c r="MDN18" s="47"/>
      <c r="MDO18" s="47"/>
      <c r="MDP18" s="47"/>
      <c r="MDQ18" s="47"/>
      <c r="MDR18" s="47"/>
      <c r="MDS18" s="47"/>
      <c r="MDT18" s="47"/>
      <c r="MDU18" s="47"/>
      <c r="MDV18" s="47"/>
      <c r="MDW18" s="47"/>
      <c r="MDX18" s="47"/>
      <c r="MDY18" s="47"/>
      <c r="MDZ18" s="47"/>
      <c r="MEA18" s="47"/>
      <c r="MEB18" s="47"/>
      <c r="MEC18" s="47"/>
      <c r="MED18" s="47"/>
      <c r="MEE18" s="47"/>
      <c r="MEF18" s="47"/>
      <c r="MEG18" s="47"/>
      <c r="MEH18" s="47"/>
      <c r="MEI18" s="47"/>
      <c r="MEJ18" s="47"/>
      <c r="MEK18" s="47"/>
      <c r="MEL18" s="47"/>
      <c r="MEM18" s="47"/>
      <c r="MEN18" s="47"/>
      <c r="MEO18" s="47"/>
      <c r="MEP18" s="47"/>
      <c r="MEQ18" s="47"/>
      <c r="MER18" s="47"/>
      <c r="MES18" s="47"/>
      <c r="MET18" s="47"/>
      <c r="MEU18" s="47"/>
      <c r="MEV18" s="47"/>
      <c r="MEW18" s="47"/>
      <c r="MEX18" s="47"/>
      <c r="MEY18" s="47"/>
      <c r="MEZ18" s="47"/>
      <c r="MFA18" s="47"/>
      <c r="MFB18" s="47"/>
      <c r="MFC18" s="47"/>
      <c r="MFD18" s="47"/>
      <c r="MFE18" s="47"/>
      <c r="MFF18" s="47"/>
      <c r="MFG18" s="47"/>
      <c r="MFH18" s="47"/>
      <c r="MFI18" s="47"/>
      <c r="MFJ18" s="47"/>
      <c r="MFK18" s="47"/>
      <c r="MFL18" s="47"/>
      <c r="MFM18" s="47"/>
      <c r="MFN18" s="47"/>
      <c r="MFO18" s="47"/>
      <c r="MFP18" s="47"/>
      <c r="MFQ18" s="47"/>
      <c r="MFR18" s="47"/>
      <c r="MFS18" s="47"/>
      <c r="MFT18" s="47"/>
      <c r="MFU18" s="47"/>
      <c r="MFV18" s="47"/>
      <c r="MFW18" s="47"/>
      <c r="MFX18" s="47"/>
      <c r="MFY18" s="47"/>
      <c r="MFZ18" s="47"/>
      <c r="MGA18" s="47"/>
      <c r="MGB18" s="47"/>
      <c r="MGC18" s="47"/>
      <c r="MGD18" s="47"/>
      <c r="MGE18" s="47"/>
      <c r="MGF18" s="47"/>
      <c r="MGG18" s="47"/>
      <c r="MGH18" s="47"/>
      <c r="MGI18" s="47"/>
      <c r="MGJ18" s="47"/>
      <c r="MGK18" s="47"/>
      <c r="MGL18" s="47"/>
      <c r="MGM18" s="47"/>
      <c r="MGN18" s="47"/>
      <c r="MGO18" s="47"/>
      <c r="MGP18" s="47"/>
      <c r="MGQ18" s="47"/>
      <c r="MGR18" s="47"/>
      <c r="MGS18" s="47"/>
      <c r="MGT18" s="47"/>
      <c r="MGU18" s="47"/>
      <c r="MGV18" s="47"/>
      <c r="MGW18" s="47"/>
      <c r="MGX18" s="47"/>
      <c r="MGY18" s="47"/>
      <c r="MGZ18" s="47"/>
      <c r="MHA18" s="47"/>
      <c r="MHB18" s="47"/>
      <c r="MHC18" s="47"/>
      <c r="MHD18" s="47"/>
      <c r="MHE18" s="47"/>
      <c r="MHF18" s="47"/>
      <c r="MHG18" s="47"/>
      <c r="MHH18" s="47"/>
      <c r="MHI18" s="47"/>
      <c r="MHJ18" s="47"/>
      <c r="MHK18" s="47"/>
      <c r="MHL18" s="47"/>
      <c r="MHM18" s="47"/>
      <c r="MHN18" s="47"/>
      <c r="MHO18" s="47"/>
      <c r="MHP18" s="47"/>
      <c r="MHQ18" s="47"/>
      <c r="MHR18" s="47"/>
      <c r="MHS18" s="47"/>
      <c r="MHT18" s="47"/>
      <c r="MHU18" s="47"/>
      <c r="MHV18" s="47"/>
      <c r="MHW18" s="47"/>
      <c r="MHX18" s="47"/>
      <c r="MHY18" s="47"/>
      <c r="MHZ18" s="47"/>
      <c r="MIA18" s="47"/>
      <c r="MIB18" s="47"/>
      <c r="MIC18" s="47"/>
      <c r="MID18" s="47"/>
      <c r="MIE18" s="47"/>
      <c r="MIF18" s="47"/>
      <c r="MIG18" s="47"/>
      <c r="MIH18" s="47"/>
      <c r="MII18" s="47"/>
      <c r="MIJ18" s="47"/>
      <c r="MIK18" s="47"/>
      <c r="MIL18" s="47"/>
      <c r="MIM18" s="47"/>
      <c r="MIN18" s="47"/>
      <c r="MIO18" s="47"/>
      <c r="MIP18" s="47"/>
      <c r="MIQ18" s="47"/>
      <c r="MIR18" s="47"/>
      <c r="MIS18" s="47"/>
      <c r="MIT18" s="47"/>
      <c r="MIU18" s="47"/>
      <c r="MIV18" s="47"/>
      <c r="MIW18" s="47"/>
      <c r="MIX18" s="47"/>
      <c r="MIY18" s="47"/>
      <c r="MIZ18" s="47"/>
      <c r="MJA18" s="47"/>
      <c r="MJB18" s="47"/>
      <c r="MJC18" s="47"/>
      <c r="MJD18" s="47"/>
      <c r="MJE18" s="47"/>
      <c r="MJF18" s="47"/>
      <c r="MJG18" s="47"/>
      <c r="MJH18" s="47"/>
      <c r="MJI18" s="47"/>
      <c r="MJJ18" s="47"/>
      <c r="MJK18" s="47"/>
      <c r="MJL18" s="47"/>
      <c r="MJM18" s="47"/>
      <c r="MJN18" s="47"/>
      <c r="MJO18" s="47"/>
      <c r="MJP18" s="47"/>
      <c r="MJQ18" s="47"/>
      <c r="MJR18" s="47"/>
      <c r="MJS18" s="47"/>
      <c r="MJT18" s="47"/>
      <c r="MJU18" s="47"/>
      <c r="MJV18" s="47"/>
      <c r="MJW18" s="47"/>
      <c r="MJX18" s="47"/>
      <c r="MJY18" s="47"/>
      <c r="MJZ18" s="47"/>
      <c r="MKA18" s="47"/>
      <c r="MKB18" s="47"/>
      <c r="MKC18" s="47"/>
      <c r="MKD18" s="47"/>
      <c r="MKE18" s="47"/>
      <c r="MKF18" s="47"/>
      <c r="MKG18" s="47"/>
      <c r="MKH18" s="47"/>
      <c r="MKI18" s="47"/>
      <c r="MKJ18" s="47"/>
      <c r="MKK18" s="47"/>
      <c r="MKL18" s="47"/>
      <c r="MKM18" s="47"/>
      <c r="MKN18" s="47"/>
      <c r="MKO18" s="47"/>
      <c r="MKP18" s="47"/>
      <c r="MKQ18" s="47"/>
      <c r="MKR18" s="47"/>
      <c r="MKS18" s="47"/>
      <c r="MKT18" s="47"/>
      <c r="MKU18" s="47"/>
      <c r="MKV18" s="47"/>
      <c r="MKW18" s="47"/>
      <c r="MKX18" s="47"/>
      <c r="MKY18" s="47"/>
      <c r="MKZ18" s="47"/>
      <c r="MLA18" s="47"/>
      <c r="MLB18" s="47"/>
      <c r="MLC18" s="47"/>
      <c r="MLD18" s="47"/>
      <c r="MLE18" s="47"/>
      <c r="MLF18" s="47"/>
      <c r="MLG18" s="47"/>
      <c r="MLH18" s="47"/>
      <c r="MLI18" s="47"/>
      <c r="MLJ18" s="47"/>
      <c r="MLK18" s="47"/>
      <c r="MLL18" s="47"/>
      <c r="MLM18" s="47"/>
      <c r="MLN18" s="47"/>
      <c r="MLO18" s="47"/>
      <c r="MLP18" s="47"/>
      <c r="MLQ18" s="47"/>
      <c r="MLR18" s="47"/>
      <c r="MLS18" s="47"/>
      <c r="MLT18" s="47"/>
      <c r="MLU18" s="47"/>
      <c r="MLV18" s="47"/>
      <c r="MLW18" s="47"/>
      <c r="MLX18" s="47"/>
      <c r="MLY18" s="47"/>
      <c r="MLZ18" s="47"/>
      <c r="MMA18" s="47"/>
      <c r="MMB18" s="47"/>
      <c r="MMC18" s="47"/>
      <c r="MMD18" s="47"/>
      <c r="MME18" s="47"/>
      <c r="MMF18" s="47"/>
      <c r="MMG18" s="47"/>
      <c r="MMH18" s="47"/>
      <c r="MMI18" s="47"/>
      <c r="MMJ18" s="47"/>
      <c r="MMK18" s="47"/>
      <c r="MML18" s="47"/>
      <c r="MMM18" s="47"/>
      <c r="MMN18" s="47"/>
      <c r="MMO18" s="47"/>
      <c r="MMP18" s="47"/>
      <c r="MMQ18" s="47"/>
      <c r="MMR18" s="47"/>
      <c r="MMS18" s="47"/>
      <c r="MMT18" s="47"/>
      <c r="MMU18" s="47"/>
      <c r="MMV18" s="47"/>
      <c r="MMW18" s="47"/>
      <c r="MMX18" s="47"/>
      <c r="MMY18" s="47"/>
      <c r="MMZ18" s="47"/>
      <c r="MNA18" s="47"/>
      <c r="MNB18" s="47"/>
      <c r="MNC18" s="47"/>
      <c r="MND18" s="47"/>
      <c r="MNE18" s="47"/>
      <c r="MNF18" s="47"/>
      <c r="MNG18" s="47"/>
      <c r="MNH18" s="47"/>
      <c r="MNI18" s="47"/>
      <c r="MNJ18" s="47"/>
      <c r="MNK18" s="47"/>
      <c r="MNL18" s="47"/>
      <c r="MNM18" s="47"/>
      <c r="MNN18" s="47"/>
      <c r="MNO18" s="47"/>
      <c r="MNP18" s="47"/>
      <c r="MNQ18" s="47"/>
      <c r="MNR18" s="47"/>
      <c r="MNS18" s="47"/>
      <c r="MNT18" s="47"/>
      <c r="MNU18" s="47"/>
      <c r="MNV18" s="47"/>
      <c r="MNW18" s="47"/>
      <c r="MNX18" s="47"/>
      <c r="MNY18" s="47"/>
      <c r="MNZ18" s="47"/>
      <c r="MOA18" s="47"/>
      <c r="MOB18" s="47"/>
      <c r="MOC18" s="47"/>
      <c r="MOD18" s="47"/>
      <c r="MOE18" s="47"/>
      <c r="MOF18" s="47"/>
      <c r="MOG18" s="47"/>
      <c r="MOH18" s="47"/>
      <c r="MOI18" s="47"/>
      <c r="MOJ18" s="47"/>
      <c r="MOK18" s="47"/>
      <c r="MOL18" s="47"/>
      <c r="MOM18" s="47"/>
      <c r="MON18" s="47"/>
      <c r="MOO18" s="47"/>
      <c r="MOP18" s="47"/>
      <c r="MOQ18" s="47"/>
      <c r="MOR18" s="47"/>
      <c r="MOS18" s="47"/>
      <c r="MOT18" s="47"/>
      <c r="MOU18" s="47"/>
      <c r="MOV18" s="47"/>
      <c r="MOW18" s="47"/>
      <c r="MOX18" s="47"/>
      <c r="MOY18" s="47"/>
      <c r="MOZ18" s="47"/>
      <c r="MPA18" s="47"/>
      <c r="MPB18" s="47"/>
      <c r="MPC18" s="47"/>
      <c r="MPD18" s="47"/>
      <c r="MPE18" s="47"/>
      <c r="MPF18" s="47"/>
      <c r="MPG18" s="47"/>
      <c r="MPH18" s="47"/>
      <c r="MPI18" s="47"/>
      <c r="MPJ18" s="47"/>
      <c r="MPK18" s="47"/>
      <c r="MPL18" s="47"/>
      <c r="MPM18" s="47"/>
      <c r="MPN18" s="47"/>
      <c r="MPO18" s="47"/>
      <c r="MPP18" s="47"/>
      <c r="MPQ18" s="47"/>
      <c r="MPR18" s="47"/>
      <c r="MPS18" s="47"/>
      <c r="MPT18" s="47"/>
      <c r="MPU18" s="47"/>
      <c r="MPV18" s="47"/>
      <c r="MPW18" s="47"/>
      <c r="MPX18" s="47"/>
      <c r="MPY18" s="47"/>
      <c r="MPZ18" s="47"/>
      <c r="MQA18" s="47"/>
      <c r="MQB18" s="47"/>
      <c r="MQC18" s="47"/>
      <c r="MQD18" s="47"/>
      <c r="MQE18" s="47"/>
      <c r="MQF18" s="47"/>
      <c r="MQG18" s="47"/>
      <c r="MQH18" s="47"/>
      <c r="MQI18" s="47"/>
      <c r="MQJ18" s="47"/>
      <c r="MQK18" s="47"/>
      <c r="MQL18" s="47"/>
      <c r="MQM18" s="47"/>
      <c r="MQN18" s="47"/>
      <c r="MQO18" s="47"/>
      <c r="MQP18" s="47"/>
      <c r="MQQ18" s="47"/>
      <c r="MQR18" s="47"/>
      <c r="MQS18" s="47"/>
      <c r="MQT18" s="47"/>
      <c r="MQU18" s="47"/>
      <c r="MQV18" s="47"/>
      <c r="MQW18" s="47"/>
      <c r="MQX18" s="47"/>
      <c r="MQY18" s="47"/>
      <c r="MQZ18" s="47"/>
      <c r="MRA18" s="47"/>
      <c r="MRB18" s="47"/>
      <c r="MRC18" s="47"/>
      <c r="MRD18" s="47"/>
      <c r="MRE18" s="47"/>
      <c r="MRF18" s="47"/>
      <c r="MRG18" s="47"/>
      <c r="MRH18" s="47"/>
      <c r="MRI18" s="47"/>
      <c r="MRJ18" s="47"/>
      <c r="MRK18" s="47"/>
      <c r="MRL18" s="47"/>
      <c r="MRM18" s="47"/>
      <c r="MRN18" s="47"/>
      <c r="MRO18" s="47"/>
      <c r="MRP18" s="47"/>
      <c r="MRQ18" s="47"/>
      <c r="MRR18" s="47"/>
      <c r="MRS18" s="47"/>
      <c r="MRT18" s="47"/>
      <c r="MRU18" s="47"/>
      <c r="MRV18" s="47"/>
      <c r="MRW18" s="47"/>
      <c r="MRX18" s="47"/>
      <c r="MRY18" s="47"/>
      <c r="MRZ18" s="47"/>
      <c r="MSA18" s="47"/>
      <c r="MSB18" s="47"/>
      <c r="MSC18" s="47"/>
      <c r="MSD18" s="47"/>
      <c r="MSE18" s="47"/>
      <c r="MSF18" s="47"/>
      <c r="MSG18" s="47"/>
      <c r="MSH18" s="47"/>
      <c r="MSI18" s="47"/>
      <c r="MSJ18" s="47"/>
      <c r="MSK18" s="47"/>
      <c r="MSL18" s="47"/>
      <c r="MSM18" s="47"/>
      <c r="MSN18" s="47"/>
      <c r="MSO18" s="47"/>
      <c r="MSP18" s="47"/>
      <c r="MSQ18" s="47"/>
      <c r="MSR18" s="47"/>
      <c r="MSS18" s="47"/>
      <c r="MST18" s="47"/>
      <c r="MSU18" s="47"/>
      <c r="MSV18" s="47"/>
      <c r="MSW18" s="47"/>
      <c r="MSX18" s="47"/>
      <c r="MSY18" s="47"/>
      <c r="MSZ18" s="47"/>
      <c r="MTA18" s="47"/>
      <c r="MTB18" s="47"/>
      <c r="MTC18" s="47"/>
      <c r="MTD18" s="47"/>
      <c r="MTE18" s="47"/>
      <c r="MTF18" s="47"/>
      <c r="MTG18" s="47"/>
      <c r="MTH18" s="47"/>
      <c r="MTI18" s="47"/>
      <c r="MTJ18" s="47"/>
      <c r="MTK18" s="47"/>
      <c r="MTL18" s="47"/>
      <c r="MTM18" s="47"/>
      <c r="MTN18" s="47"/>
      <c r="MTO18" s="47"/>
      <c r="MTP18" s="47"/>
      <c r="MTQ18" s="47"/>
      <c r="MTR18" s="47"/>
      <c r="MTS18" s="47"/>
      <c r="MTT18" s="47"/>
      <c r="MTU18" s="47"/>
      <c r="MTV18" s="47"/>
      <c r="MTW18" s="47"/>
      <c r="MTX18" s="47"/>
      <c r="MTY18" s="47"/>
      <c r="MTZ18" s="47"/>
      <c r="MUA18" s="47"/>
      <c r="MUB18" s="47"/>
      <c r="MUC18" s="47"/>
      <c r="MUD18" s="47"/>
      <c r="MUE18" s="47"/>
      <c r="MUF18" s="47"/>
      <c r="MUG18" s="47"/>
      <c r="MUH18" s="47"/>
      <c r="MUI18" s="47"/>
      <c r="MUJ18" s="47"/>
      <c r="MUK18" s="47"/>
      <c r="MUL18" s="47"/>
      <c r="MUM18" s="47"/>
      <c r="MUN18" s="47"/>
      <c r="MUO18" s="47"/>
      <c r="MUP18" s="47"/>
      <c r="MUQ18" s="47"/>
      <c r="MUR18" s="47"/>
      <c r="MUS18" s="47"/>
      <c r="MUT18" s="47"/>
      <c r="MUU18" s="47"/>
      <c r="MUV18" s="47"/>
      <c r="MUW18" s="47"/>
      <c r="MUX18" s="47"/>
      <c r="MUY18" s="47"/>
      <c r="MUZ18" s="47"/>
      <c r="MVA18" s="47"/>
      <c r="MVB18" s="47"/>
      <c r="MVC18" s="47"/>
      <c r="MVD18" s="47"/>
      <c r="MVE18" s="47"/>
      <c r="MVF18" s="47"/>
      <c r="MVG18" s="47"/>
      <c r="MVH18" s="47"/>
      <c r="MVI18" s="47"/>
      <c r="MVJ18" s="47"/>
      <c r="MVK18" s="47"/>
      <c r="MVL18" s="47"/>
      <c r="MVM18" s="47"/>
      <c r="MVN18" s="47"/>
      <c r="MVO18" s="47"/>
      <c r="MVP18" s="47"/>
      <c r="MVQ18" s="47"/>
      <c r="MVR18" s="47"/>
      <c r="MVS18" s="47"/>
      <c r="MVT18" s="47"/>
      <c r="MVU18" s="47"/>
      <c r="MVV18" s="47"/>
      <c r="MVW18" s="47"/>
      <c r="MVX18" s="47"/>
      <c r="MVY18" s="47"/>
      <c r="MVZ18" s="47"/>
      <c r="MWA18" s="47"/>
      <c r="MWB18" s="47"/>
      <c r="MWC18" s="47"/>
      <c r="MWD18" s="47"/>
      <c r="MWE18" s="47"/>
      <c r="MWF18" s="47"/>
      <c r="MWG18" s="47"/>
      <c r="MWH18" s="47"/>
      <c r="MWI18" s="47"/>
      <c r="MWJ18" s="47"/>
      <c r="MWK18" s="47"/>
      <c r="MWL18" s="47"/>
      <c r="MWM18" s="47"/>
      <c r="MWN18" s="47"/>
      <c r="MWO18" s="47"/>
      <c r="MWP18" s="47"/>
      <c r="MWQ18" s="47"/>
      <c r="MWR18" s="47"/>
      <c r="MWS18" s="47"/>
      <c r="MWT18" s="47"/>
      <c r="MWU18" s="47"/>
      <c r="MWV18" s="47"/>
      <c r="MWW18" s="47"/>
      <c r="MWX18" s="47"/>
      <c r="MWY18" s="47"/>
      <c r="MWZ18" s="47"/>
      <c r="MXA18" s="47"/>
      <c r="MXB18" s="47"/>
      <c r="MXC18" s="47"/>
      <c r="MXD18" s="47"/>
      <c r="MXE18" s="47"/>
      <c r="MXF18" s="47"/>
      <c r="MXG18" s="47"/>
      <c r="MXH18" s="47"/>
      <c r="MXI18" s="47"/>
      <c r="MXJ18" s="47"/>
      <c r="MXK18" s="47"/>
      <c r="MXL18" s="47"/>
      <c r="MXM18" s="47"/>
      <c r="MXN18" s="47"/>
      <c r="MXO18" s="47"/>
      <c r="MXP18" s="47"/>
      <c r="MXQ18" s="47"/>
      <c r="MXR18" s="47"/>
      <c r="MXS18" s="47"/>
      <c r="MXT18" s="47"/>
      <c r="MXU18" s="47"/>
      <c r="MXV18" s="47"/>
      <c r="MXW18" s="47"/>
      <c r="MXX18" s="47"/>
      <c r="MXY18" s="47"/>
      <c r="MXZ18" s="47"/>
      <c r="MYA18" s="47"/>
      <c r="MYB18" s="47"/>
      <c r="MYC18" s="47"/>
      <c r="MYD18" s="47"/>
      <c r="MYE18" s="47"/>
      <c r="MYF18" s="47"/>
      <c r="MYG18" s="47"/>
      <c r="MYH18" s="47"/>
      <c r="MYI18" s="47"/>
      <c r="MYJ18" s="47"/>
      <c r="MYK18" s="47"/>
      <c r="MYL18" s="47"/>
      <c r="MYM18" s="47"/>
      <c r="MYN18" s="47"/>
      <c r="MYO18" s="47"/>
      <c r="MYP18" s="47"/>
      <c r="MYQ18" s="47"/>
      <c r="MYR18" s="47"/>
      <c r="MYS18" s="47"/>
      <c r="MYT18" s="47"/>
      <c r="MYU18" s="47"/>
      <c r="MYV18" s="47"/>
      <c r="MYW18" s="47"/>
      <c r="MYX18" s="47"/>
      <c r="MYY18" s="47"/>
      <c r="MYZ18" s="47"/>
      <c r="MZA18" s="47"/>
      <c r="MZB18" s="47"/>
      <c r="MZC18" s="47"/>
      <c r="MZD18" s="47"/>
      <c r="MZE18" s="47"/>
      <c r="MZF18" s="47"/>
      <c r="MZG18" s="47"/>
      <c r="MZH18" s="47"/>
      <c r="MZI18" s="47"/>
      <c r="MZJ18" s="47"/>
      <c r="MZK18" s="47"/>
      <c r="MZL18" s="47"/>
      <c r="MZM18" s="47"/>
      <c r="MZN18" s="47"/>
      <c r="MZO18" s="47"/>
      <c r="MZP18" s="47"/>
      <c r="MZQ18" s="47"/>
      <c r="MZR18" s="47"/>
      <c r="MZS18" s="47"/>
      <c r="MZT18" s="47"/>
      <c r="MZU18" s="47"/>
      <c r="MZV18" s="47"/>
      <c r="MZW18" s="47"/>
      <c r="MZX18" s="47"/>
      <c r="MZY18" s="47"/>
      <c r="MZZ18" s="47"/>
      <c r="NAA18" s="47"/>
      <c r="NAB18" s="47"/>
      <c r="NAC18" s="47"/>
      <c r="NAD18" s="47"/>
      <c r="NAE18" s="47"/>
      <c r="NAF18" s="47"/>
      <c r="NAG18" s="47"/>
      <c r="NAH18" s="47"/>
      <c r="NAI18" s="47"/>
      <c r="NAJ18" s="47"/>
      <c r="NAK18" s="47"/>
      <c r="NAL18" s="47"/>
      <c r="NAM18" s="47"/>
      <c r="NAN18" s="47"/>
      <c r="NAO18" s="47"/>
      <c r="NAP18" s="47"/>
      <c r="NAQ18" s="47"/>
      <c r="NAR18" s="47"/>
      <c r="NAS18" s="47"/>
      <c r="NAT18" s="47"/>
      <c r="NAU18" s="47"/>
      <c r="NAV18" s="47"/>
      <c r="NAW18" s="47"/>
      <c r="NAX18" s="47"/>
      <c r="NAY18" s="47"/>
      <c r="NAZ18" s="47"/>
      <c r="NBA18" s="47"/>
      <c r="NBB18" s="47"/>
      <c r="NBC18" s="47"/>
      <c r="NBD18" s="47"/>
      <c r="NBE18" s="47"/>
      <c r="NBF18" s="47"/>
      <c r="NBG18" s="47"/>
      <c r="NBH18" s="47"/>
      <c r="NBI18" s="47"/>
      <c r="NBJ18" s="47"/>
      <c r="NBK18" s="47"/>
      <c r="NBL18" s="47"/>
      <c r="NBM18" s="47"/>
      <c r="NBN18" s="47"/>
      <c r="NBO18" s="47"/>
      <c r="NBP18" s="47"/>
      <c r="NBQ18" s="47"/>
      <c r="NBR18" s="47"/>
      <c r="NBS18" s="47"/>
      <c r="NBT18" s="47"/>
      <c r="NBU18" s="47"/>
      <c r="NBV18" s="47"/>
      <c r="NBW18" s="47"/>
      <c r="NBX18" s="47"/>
      <c r="NBY18" s="47"/>
      <c r="NBZ18" s="47"/>
      <c r="NCA18" s="47"/>
      <c r="NCB18" s="47"/>
      <c r="NCC18" s="47"/>
      <c r="NCD18" s="47"/>
      <c r="NCE18" s="47"/>
      <c r="NCF18" s="47"/>
      <c r="NCG18" s="47"/>
      <c r="NCH18" s="47"/>
      <c r="NCI18" s="47"/>
      <c r="NCJ18" s="47"/>
      <c r="NCK18" s="47"/>
      <c r="NCL18" s="47"/>
      <c r="NCM18" s="47"/>
      <c r="NCN18" s="47"/>
      <c r="NCO18" s="47"/>
      <c r="NCP18" s="47"/>
      <c r="NCQ18" s="47"/>
      <c r="NCR18" s="47"/>
      <c r="NCS18" s="47"/>
      <c r="NCT18" s="47"/>
      <c r="NCU18" s="47"/>
      <c r="NCV18" s="47"/>
      <c r="NCW18" s="47"/>
      <c r="NCX18" s="47"/>
      <c r="NCY18" s="47"/>
      <c r="NCZ18" s="47"/>
      <c r="NDA18" s="47"/>
      <c r="NDB18" s="47"/>
      <c r="NDC18" s="47"/>
      <c r="NDD18" s="47"/>
      <c r="NDE18" s="47"/>
      <c r="NDF18" s="47"/>
      <c r="NDG18" s="47"/>
      <c r="NDH18" s="47"/>
      <c r="NDI18" s="47"/>
      <c r="NDJ18" s="47"/>
      <c r="NDK18" s="47"/>
      <c r="NDL18" s="47"/>
      <c r="NDM18" s="47"/>
      <c r="NDN18" s="47"/>
      <c r="NDO18" s="47"/>
      <c r="NDP18" s="47"/>
      <c r="NDQ18" s="47"/>
      <c r="NDR18" s="47"/>
      <c r="NDS18" s="47"/>
      <c r="NDT18" s="47"/>
      <c r="NDU18" s="47"/>
      <c r="NDV18" s="47"/>
      <c r="NDW18" s="47"/>
      <c r="NDX18" s="47"/>
      <c r="NDY18" s="47"/>
      <c r="NDZ18" s="47"/>
      <c r="NEA18" s="47"/>
      <c r="NEB18" s="47"/>
      <c r="NEC18" s="47"/>
      <c r="NED18" s="47"/>
      <c r="NEE18" s="47"/>
      <c r="NEF18" s="47"/>
      <c r="NEG18" s="47"/>
      <c r="NEH18" s="47"/>
      <c r="NEI18" s="47"/>
      <c r="NEJ18" s="47"/>
      <c r="NEK18" s="47"/>
      <c r="NEL18" s="47"/>
      <c r="NEM18" s="47"/>
      <c r="NEN18" s="47"/>
      <c r="NEO18" s="47"/>
      <c r="NEP18" s="47"/>
      <c r="NEQ18" s="47"/>
      <c r="NER18" s="47"/>
      <c r="NES18" s="47"/>
      <c r="NET18" s="47"/>
      <c r="NEU18" s="47"/>
      <c r="NEV18" s="47"/>
      <c r="NEW18" s="47"/>
      <c r="NEX18" s="47"/>
      <c r="NEY18" s="47"/>
      <c r="NEZ18" s="47"/>
      <c r="NFA18" s="47"/>
      <c r="NFB18" s="47"/>
      <c r="NFC18" s="47"/>
      <c r="NFD18" s="47"/>
      <c r="NFE18" s="47"/>
      <c r="NFF18" s="47"/>
      <c r="NFG18" s="47"/>
      <c r="NFH18" s="47"/>
      <c r="NFI18" s="47"/>
      <c r="NFJ18" s="47"/>
      <c r="NFK18" s="47"/>
      <c r="NFL18" s="47"/>
      <c r="NFM18" s="47"/>
      <c r="NFN18" s="47"/>
      <c r="NFO18" s="47"/>
      <c r="NFP18" s="47"/>
      <c r="NFQ18" s="47"/>
      <c r="NFR18" s="47"/>
      <c r="NFS18" s="47"/>
      <c r="NFT18" s="47"/>
      <c r="NFU18" s="47"/>
      <c r="NFV18" s="47"/>
      <c r="NFW18" s="47"/>
      <c r="NFX18" s="47"/>
      <c r="NFY18" s="47"/>
      <c r="NFZ18" s="47"/>
      <c r="NGA18" s="47"/>
      <c r="NGB18" s="47"/>
      <c r="NGC18" s="47"/>
      <c r="NGD18" s="47"/>
      <c r="NGE18" s="47"/>
      <c r="NGF18" s="47"/>
      <c r="NGG18" s="47"/>
      <c r="NGH18" s="47"/>
      <c r="NGI18" s="47"/>
      <c r="NGJ18" s="47"/>
      <c r="NGK18" s="47"/>
      <c r="NGL18" s="47"/>
      <c r="NGM18" s="47"/>
      <c r="NGN18" s="47"/>
      <c r="NGO18" s="47"/>
      <c r="NGP18" s="47"/>
      <c r="NGQ18" s="47"/>
      <c r="NGR18" s="47"/>
      <c r="NGS18" s="47"/>
      <c r="NGT18" s="47"/>
      <c r="NGU18" s="47"/>
      <c r="NGV18" s="47"/>
      <c r="NGW18" s="47"/>
      <c r="NGX18" s="47"/>
      <c r="NGY18" s="47"/>
      <c r="NGZ18" s="47"/>
      <c r="NHA18" s="47"/>
      <c r="NHB18" s="47"/>
      <c r="NHC18" s="47"/>
      <c r="NHD18" s="47"/>
      <c r="NHE18" s="47"/>
      <c r="NHF18" s="47"/>
      <c r="NHG18" s="47"/>
      <c r="NHH18" s="47"/>
      <c r="NHI18" s="47"/>
      <c r="NHJ18" s="47"/>
      <c r="NHK18" s="47"/>
      <c r="NHL18" s="47"/>
      <c r="NHM18" s="47"/>
      <c r="NHN18" s="47"/>
      <c r="NHO18" s="47"/>
      <c r="NHP18" s="47"/>
      <c r="NHQ18" s="47"/>
      <c r="NHR18" s="47"/>
      <c r="NHS18" s="47"/>
      <c r="NHT18" s="47"/>
      <c r="NHU18" s="47"/>
      <c r="NHV18" s="47"/>
      <c r="NHW18" s="47"/>
      <c r="NHX18" s="47"/>
      <c r="NHY18" s="47"/>
      <c r="NHZ18" s="47"/>
      <c r="NIA18" s="47"/>
      <c r="NIB18" s="47"/>
      <c r="NIC18" s="47"/>
      <c r="NID18" s="47"/>
      <c r="NIE18" s="47"/>
      <c r="NIF18" s="47"/>
      <c r="NIG18" s="47"/>
      <c r="NIH18" s="47"/>
      <c r="NII18" s="47"/>
      <c r="NIJ18" s="47"/>
      <c r="NIK18" s="47"/>
      <c r="NIL18" s="47"/>
      <c r="NIM18" s="47"/>
      <c r="NIN18" s="47"/>
      <c r="NIO18" s="47"/>
      <c r="NIP18" s="47"/>
      <c r="NIQ18" s="47"/>
      <c r="NIR18" s="47"/>
      <c r="NIS18" s="47"/>
      <c r="NIT18" s="47"/>
      <c r="NIU18" s="47"/>
      <c r="NIV18" s="47"/>
      <c r="NIW18" s="47"/>
      <c r="NIX18" s="47"/>
      <c r="NIY18" s="47"/>
      <c r="NIZ18" s="47"/>
      <c r="NJA18" s="47"/>
      <c r="NJB18" s="47"/>
      <c r="NJC18" s="47"/>
      <c r="NJD18" s="47"/>
      <c r="NJE18" s="47"/>
      <c r="NJF18" s="47"/>
      <c r="NJG18" s="47"/>
      <c r="NJH18" s="47"/>
      <c r="NJI18" s="47"/>
      <c r="NJJ18" s="47"/>
      <c r="NJK18" s="47"/>
      <c r="NJL18" s="47"/>
      <c r="NJM18" s="47"/>
      <c r="NJN18" s="47"/>
      <c r="NJO18" s="47"/>
      <c r="NJP18" s="47"/>
      <c r="NJQ18" s="47"/>
      <c r="NJR18" s="47"/>
      <c r="NJS18" s="47"/>
      <c r="NJT18" s="47"/>
      <c r="NJU18" s="47"/>
      <c r="NJV18" s="47"/>
      <c r="NJW18" s="47"/>
      <c r="NJX18" s="47"/>
      <c r="NJY18" s="47"/>
      <c r="NJZ18" s="47"/>
      <c r="NKA18" s="47"/>
      <c r="NKB18" s="47"/>
      <c r="NKC18" s="47"/>
      <c r="NKD18" s="47"/>
      <c r="NKE18" s="47"/>
      <c r="NKF18" s="47"/>
      <c r="NKG18" s="47"/>
      <c r="NKH18" s="47"/>
      <c r="NKI18" s="47"/>
      <c r="NKJ18" s="47"/>
      <c r="NKK18" s="47"/>
      <c r="NKL18" s="47"/>
      <c r="NKM18" s="47"/>
      <c r="NKN18" s="47"/>
      <c r="NKO18" s="47"/>
      <c r="NKP18" s="47"/>
      <c r="NKQ18" s="47"/>
      <c r="NKR18" s="47"/>
      <c r="NKS18" s="47"/>
      <c r="NKT18" s="47"/>
      <c r="NKU18" s="47"/>
      <c r="NKV18" s="47"/>
      <c r="NKW18" s="47"/>
      <c r="NKX18" s="47"/>
      <c r="NKY18" s="47"/>
      <c r="NKZ18" s="47"/>
      <c r="NLA18" s="47"/>
      <c r="NLB18" s="47"/>
      <c r="NLC18" s="47"/>
      <c r="NLD18" s="47"/>
      <c r="NLE18" s="47"/>
      <c r="NLF18" s="47"/>
      <c r="NLG18" s="47"/>
      <c r="NLH18" s="47"/>
      <c r="NLI18" s="47"/>
      <c r="NLJ18" s="47"/>
      <c r="NLK18" s="47"/>
      <c r="NLL18" s="47"/>
      <c r="NLM18" s="47"/>
      <c r="NLN18" s="47"/>
      <c r="NLO18" s="47"/>
      <c r="NLP18" s="47"/>
      <c r="NLQ18" s="47"/>
      <c r="NLR18" s="47"/>
      <c r="NLS18" s="47"/>
      <c r="NLT18" s="47"/>
      <c r="NLU18" s="47"/>
      <c r="NLV18" s="47"/>
      <c r="NLW18" s="47"/>
      <c r="NLX18" s="47"/>
      <c r="NLY18" s="47"/>
      <c r="NLZ18" s="47"/>
      <c r="NMA18" s="47"/>
      <c r="NMB18" s="47"/>
      <c r="NMC18" s="47"/>
      <c r="NMD18" s="47"/>
      <c r="NME18" s="47"/>
      <c r="NMF18" s="47"/>
      <c r="NMG18" s="47"/>
      <c r="NMH18" s="47"/>
      <c r="NMI18" s="47"/>
      <c r="NMJ18" s="47"/>
      <c r="NMK18" s="47"/>
      <c r="NML18" s="47"/>
      <c r="NMM18" s="47"/>
      <c r="NMN18" s="47"/>
      <c r="NMO18" s="47"/>
      <c r="NMP18" s="47"/>
      <c r="NMQ18" s="47"/>
      <c r="NMR18" s="47"/>
      <c r="NMS18" s="47"/>
      <c r="NMT18" s="47"/>
      <c r="NMU18" s="47"/>
      <c r="NMV18" s="47"/>
      <c r="NMW18" s="47"/>
      <c r="NMX18" s="47"/>
      <c r="NMY18" s="47"/>
      <c r="NMZ18" s="47"/>
      <c r="NNA18" s="47"/>
      <c r="NNB18" s="47"/>
      <c r="NNC18" s="47"/>
      <c r="NND18" s="47"/>
      <c r="NNE18" s="47"/>
      <c r="NNF18" s="47"/>
      <c r="NNG18" s="47"/>
      <c r="NNH18" s="47"/>
      <c r="NNI18" s="47"/>
      <c r="NNJ18" s="47"/>
      <c r="NNK18" s="47"/>
      <c r="NNL18" s="47"/>
      <c r="NNM18" s="47"/>
      <c r="NNN18" s="47"/>
      <c r="NNO18" s="47"/>
      <c r="NNP18" s="47"/>
      <c r="NNQ18" s="47"/>
      <c r="NNR18" s="47"/>
      <c r="NNS18" s="47"/>
      <c r="NNT18" s="47"/>
      <c r="NNU18" s="47"/>
      <c r="NNV18" s="47"/>
      <c r="NNW18" s="47"/>
      <c r="NNX18" s="47"/>
      <c r="NNY18" s="47"/>
      <c r="NNZ18" s="47"/>
      <c r="NOA18" s="47"/>
      <c r="NOB18" s="47"/>
      <c r="NOC18" s="47"/>
      <c r="NOD18" s="47"/>
      <c r="NOE18" s="47"/>
      <c r="NOF18" s="47"/>
      <c r="NOG18" s="47"/>
      <c r="NOH18" s="47"/>
      <c r="NOI18" s="47"/>
      <c r="NOJ18" s="47"/>
      <c r="NOK18" s="47"/>
      <c r="NOL18" s="47"/>
      <c r="NOM18" s="47"/>
      <c r="NON18" s="47"/>
      <c r="NOO18" s="47"/>
      <c r="NOP18" s="47"/>
      <c r="NOQ18" s="47"/>
      <c r="NOR18" s="47"/>
      <c r="NOS18" s="47"/>
      <c r="NOT18" s="47"/>
      <c r="NOU18" s="47"/>
      <c r="NOV18" s="47"/>
      <c r="NOW18" s="47"/>
      <c r="NOX18" s="47"/>
      <c r="NOY18" s="47"/>
      <c r="NOZ18" s="47"/>
      <c r="NPA18" s="47"/>
      <c r="NPB18" s="47"/>
      <c r="NPC18" s="47"/>
      <c r="NPD18" s="47"/>
      <c r="NPE18" s="47"/>
      <c r="NPF18" s="47"/>
      <c r="NPG18" s="47"/>
      <c r="NPH18" s="47"/>
      <c r="NPI18" s="47"/>
      <c r="NPJ18" s="47"/>
      <c r="NPK18" s="47"/>
      <c r="NPL18" s="47"/>
      <c r="NPM18" s="47"/>
      <c r="NPN18" s="47"/>
      <c r="NPO18" s="47"/>
      <c r="NPP18" s="47"/>
      <c r="NPQ18" s="47"/>
      <c r="NPR18" s="47"/>
      <c r="NPS18" s="47"/>
      <c r="NPT18" s="47"/>
      <c r="NPU18" s="47"/>
      <c r="NPV18" s="47"/>
      <c r="NPW18" s="47"/>
      <c r="NPX18" s="47"/>
      <c r="NPY18" s="47"/>
      <c r="NPZ18" s="47"/>
      <c r="NQA18" s="47"/>
      <c r="NQB18" s="47"/>
      <c r="NQC18" s="47"/>
      <c r="NQD18" s="47"/>
      <c r="NQE18" s="47"/>
      <c r="NQF18" s="47"/>
      <c r="NQG18" s="47"/>
      <c r="NQH18" s="47"/>
      <c r="NQI18" s="47"/>
      <c r="NQJ18" s="47"/>
      <c r="NQK18" s="47"/>
      <c r="NQL18" s="47"/>
      <c r="NQM18" s="47"/>
      <c r="NQN18" s="47"/>
      <c r="NQO18" s="47"/>
      <c r="NQP18" s="47"/>
      <c r="NQQ18" s="47"/>
      <c r="NQR18" s="47"/>
      <c r="NQS18" s="47"/>
      <c r="NQT18" s="47"/>
      <c r="NQU18" s="47"/>
      <c r="NQV18" s="47"/>
      <c r="NQW18" s="47"/>
      <c r="NQX18" s="47"/>
      <c r="NQY18" s="47"/>
      <c r="NQZ18" s="47"/>
      <c r="NRA18" s="47"/>
      <c r="NRB18" s="47"/>
      <c r="NRC18" s="47"/>
      <c r="NRD18" s="47"/>
      <c r="NRE18" s="47"/>
      <c r="NRF18" s="47"/>
      <c r="NRG18" s="47"/>
      <c r="NRH18" s="47"/>
      <c r="NRI18" s="47"/>
      <c r="NRJ18" s="47"/>
      <c r="NRK18" s="47"/>
      <c r="NRL18" s="47"/>
      <c r="NRM18" s="47"/>
      <c r="NRN18" s="47"/>
      <c r="NRO18" s="47"/>
      <c r="NRP18" s="47"/>
      <c r="NRQ18" s="47"/>
      <c r="NRR18" s="47"/>
      <c r="NRS18" s="47"/>
      <c r="NRT18" s="47"/>
      <c r="NRU18" s="47"/>
      <c r="NRV18" s="47"/>
      <c r="NRW18" s="47"/>
      <c r="NRX18" s="47"/>
      <c r="NRY18" s="47"/>
      <c r="NRZ18" s="47"/>
      <c r="NSA18" s="47"/>
      <c r="NSB18" s="47"/>
      <c r="NSC18" s="47"/>
      <c r="NSD18" s="47"/>
      <c r="NSE18" s="47"/>
      <c r="NSF18" s="47"/>
      <c r="NSG18" s="47"/>
      <c r="NSH18" s="47"/>
      <c r="NSI18" s="47"/>
      <c r="NSJ18" s="47"/>
      <c r="NSK18" s="47"/>
      <c r="NSL18" s="47"/>
      <c r="NSM18" s="47"/>
      <c r="NSN18" s="47"/>
      <c r="NSO18" s="47"/>
      <c r="NSP18" s="47"/>
      <c r="NSQ18" s="47"/>
      <c r="NSR18" s="47"/>
      <c r="NSS18" s="47"/>
      <c r="NST18" s="47"/>
      <c r="NSU18" s="47"/>
      <c r="NSV18" s="47"/>
      <c r="NSW18" s="47"/>
      <c r="NSX18" s="47"/>
      <c r="NSY18" s="47"/>
      <c r="NSZ18" s="47"/>
      <c r="NTA18" s="47"/>
      <c r="NTB18" s="47"/>
      <c r="NTC18" s="47"/>
      <c r="NTD18" s="47"/>
      <c r="NTE18" s="47"/>
      <c r="NTF18" s="47"/>
      <c r="NTG18" s="47"/>
      <c r="NTH18" s="47"/>
      <c r="NTI18" s="47"/>
      <c r="NTJ18" s="47"/>
      <c r="NTK18" s="47"/>
      <c r="NTL18" s="47"/>
      <c r="NTM18" s="47"/>
      <c r="NTN18" s="47"/>
      <c r="NTO18" s="47"/>
      <c r="NTP18" s="47"/>
      <c r="NTQ18" s="47"/>
      <c r="NTR18" s="47"/>
      <c r="NTS18" s="47"/>
      <c r="NTT18" s="47"/>
      <c r="NTU18" s="47"/>
      <c r="NTV18" s="47"/>
      <c r="NTW18" s="47"/>
      <c r="NTX18" s="47"/>
      <c r="NTY18" s="47"/>
      <c r="NTZ18" s="47"/>
      <c r="NUA18" s="47"/>
      <c r="NUB18" s="47"/>
      <c r="NUC18" s="47"/>
      <c r="NUD18" s="47"/>
      <c r="NUE18" s="47"/>
      <c r="NUF18" s="47"/>
      <c r="NUG18" s="47"/>
      <c r="NUH18" s="47"/>
      <c r="NUI18" s="47"/>
      <c r="NUJ18" s="47"/>
      <c r="NUK18" s="47"/>
      <c r="NUL18" s="47"/>
      <c r="NUM18" s="47"/>
      <c r="NUN18" s="47"/>
      <c r="NUO18" s="47"/>
      <c r="NUP18" s="47"/>
      <c r="NUQ18" s="47"/>
      <c r="NUR18" s="47"/>
      <c r="NUS18" s="47"/>
      <c r="NUT18" s="47"/>
      <c r="NUU18" s="47"/>
      <c r="NUV18" s="47"/>
      <c r="NUW18" s="47"/>
      <c r="NUX18" s="47"/>
      <c r="NUY18" s="47"/>
      <c r="NUZ18" s="47"/>
      <c r="NVA18" s="47"/>
      <c r="NVB18" s="47"/>
      <c r="NVC18" s="47"/>
      <c r="NVD18" s="47"/>
      <c r="NVE18" s="47"/>
      <c r="NVF18" s="47"/>
      <c r="NVG18" s="47"/>
      <c r="NVH18" s="47"/>
      <c r="NVI18" s="47"/>
      <c r="NVJ18" s="47"/>
      <c r="NVK18" s="47"/>
      <c r="NVL18" s="47"/>
      <c r="NVM18" s="47"/>
      <c r="NVN18" s="47"/>
      <c r="NVO18" s="47"/>
      <c r="NVP18" s="47"/>
      <c r="NVQ18" s="47"/>
      <c r="NVR18" s="47"/>
      <c r="NVS18" s="47"/>
      <c r="NVT18" s="47"/>
      <c r="NVU18" s="47"/>
      <c r="NVV18" s="47"/>
      <c r="NVW18" s="47"/>
      <c r="NVX18" s="47"/>
      <c r="NVY18" s="47"/>
      <c r="NVZ18" s="47"/>
      <c r="NWA18" s="47"/>
      <c r="NWB18" s="47"/>
      <c r="NWC18" s="47"/>
      <c r="NWD18" s="47"/>
      <c r="NWE18" s="47"/>
      <c r="NWF18" s="47"/>
      <c r="NWG18" s="47"/>
      <c r="NWH18" s="47"/>
      <c r="NWI18" s="47"/>
      <c r="NWJ18" s="47"/>
      <c r="NWK18" s="47"/>
      <c r="NWL18" s="47"/>
      <c r="NWM18" s="47"/>
      <c r="NWN18" s="47"/>
      <c r="NWO18" s="47"/>
      <c r="NWP18" s="47"/>
      <c r="NWQ18" s="47"/>
      <c r="NWR18" s="47"/>
      <c r="NWS18" s="47"/>
      <c r="NWT18" s="47"/>
      <c r="NWU18" s="47"/>
      <c r="NWV18" s="47"/>
      <c r="NWW18" s="47"/>
      <c r="NWX18" s="47"/>
      <c r="NWY18" s="47"/>
      <c r="NWZ18" s="47"/>
      <c r="NXA18" s="47"/>
      <c r="NXB18" s="47"/>
      <c r="NXC18" s="47"/>
      <c r="NXD18" s="47"/>
      <c r="NXE18" s="47"/>
      <c r="NXF18" s="47"/>
      <c r="NXG18" s="47"/>
      <c r="NXH18" s="47"/>
      <c r="NXI18" s="47"/>
      <c r="NXJ18" s="47"/>
      <c r="NXK18" s="47"/>
      <c r="NXL18" s="47"/>
      <c r="NXM18" s="47"/>
      <c r="NXN18" s="47"/>
      <c r="NXO18" s="47"/>
      <c r="NXP18" s="47"/>
      <c r="NXQ18" s="47"/>
      <c r="NXR18" s="47"/>
      <c r="NXS18" s="47"/>
      <c r="NXT18" s="47"/>
      <c r="NXU18" s="47"/>
      <c r="NXV18" s="47"/>
      <c r="NXW18" s="47"/>
      <c r="NXX18" s="47"/>
      <c r="NXY18" s="47"/>
      <c r="NXZ18" s="47"/>
      <c r="NYA18" s="47"/>
      <c r="NYB18" s="47"/>
      <c r="NYC18" s="47"/>
      <c r="NYD18" s="47"/>
      <c r="NYE18" s="47"/>
      <c r="NYF18" s="47"/>
      <c r="NYG18" s="47"/>
      <c r="NYH18" s="47"/>
      <c r="NYI18" s="47"/>
      <c r="NYJ18" s="47"/>
      <c r="NYK18" s="47"/>
      <c r="NYL18" s="47"/>
      <c r="NYM18" s="47"/>
      <c r="NYN18" s="47"/>
      <c r="NYO18" s="47"/>
      <c r="NYP18" s="47"/>
      <c r="NYQ18" s="47"/>
      <c r="NYR18" s="47"/>
      <c r="NYS18" s="47"/>
      <c r="NYT18" s="47"/>
      <c r="NYU18" s="47"/>
      <c r="NYV18" s="47"/>
      <c r="NYW18" s="47"/>
      <c r="NYX18" s="47"/>
      <c r="NYY18" s="47"/>
      <c r="NYZ18" s="47"/>
      <c r="NZA18" s="47"/>
      <c r="NZB18" s="47"/>
      <c r="NZC18" s="47"/>
      <c r="NZD18" s="47"/>
      <c r="NZE18" s="47"/>
      <c r="NZF18" s="47"/>
      <c r="NZG18" s="47"/>
      <c r="NZH18" s="47"/>
      <c r="NZI18" s="47"/>
      <c r="NZJ18" s="47"/>
      <c r="NZK18" s="47"/>
      <c r="NZL18" s="47"/>
      <c r="NZM18" s="47"/>
      <c r="NZN18" s="47"/>
      <c r="NZO18" s="47"/>
      <c r="NZP18" s="47"/>
      <c r="NZQ18" s="47"/>
      <c r="NZR18" s="47"/>
      <c r="NZS18" s="47"/>
      <c r="NZT18" s="47"/>
      <c r="NZU18" s="47"/>
      <c r="NZV18" s="47"/>
      <c r="NZW18" s="47"/>
      <c r="NZX18" s="47"/>
      <c r="NZY18" s="47"/>
      <c r="NZZ18" s="47"/>
      <c r="OAA18" s="47"/>
      <c r="OAB18" s="47"/>
      <c r="OAC18" s="47"/>
      <c r="OAD18" s="47"/>
      <c r="OAE18" s="47"/>
      <c r="OAF18" s="47"/>
      <c r="OAG18" s="47"/>
      <c r="OAH18" s="47"/>
      <c r="OAI18" s="47"/>
      <c r="OAJ18" s="47"/>
      <c r="OAK18" s="47"/>
      <c r="OAL18" s="47"/>
      <c r="OAM18" s="47"/>
      <c r="OAN18" s="47"/>
      <c r="OAO18" s="47"/>
      <c r="OAP18" s="47"/>
      <c r="OAQ18" s="47"/>
      <c r="OAR18" s="47"/>
      <c r="OAS18" s="47"/>
      <c r="OAT18" s="47"/>
      <c r="OAU18" s="47"/>
      <c r="OAV18" s="47"/>
      <c r="OAW18" s="47"/>
      <c r="OAX18" s="47"/>
      <c r="OAY18" s="47"/>
      <c r="OAZ18" s="47"/>
      <c r="OBA18" s="47"/>
      <c r="OBB18" s="47"/>
      <c r="OBC18" s="47"/>
      <c r="OBD18" s="47"/>
      <c r="OBE18" s="47"/>
      <c r="OBF18" s="47"/>
      <c r="OBG18" s="47"/>
      <c r="OBH18" s="47"/>
      <c r="OBI18" s="47"/>
      <c r="OBJ18" s="47"/>
      <c r="OBK18" s="47"/>
      <c r="OBL18" s="47"/>
      <c r="OBM18" s="47"/>
      <c r="OBN18" s="47"/>
      <c r="OBO18" s="47"/>
      <c r="OBP18" s="47"/>
      <c r="OBQ18" s="47"/>
      <c r="OBR18" s="47"/>
      <c r="OBS18" s="47"/>
      <c r="OBT18" s="47"/>
      <c r="OBU18" s="47"/>
      <c r="OBV18" s="47"/>
      <c r="OBW18" s="47"/>
      <c r="OBX18" s="47"/>
      <c r="OBY18" s="47"/>
      <c r="OBZ18" s="47"/>
      <c r="OCA18" s="47"/>
      <c r="OCB18" s="47"/>
      <c r="OCC18" s="47"/>
      <c r="OCD18" s="47"/>
      <c r="OCE18" s="47"/>
      <c r="OCF18" s="47"/>
      <c r="OCG18" s="47"/>
      <c r="OCH18" s="47"/>
      <c r="OCI18" s="47"/>
      <c r="OCJ18" s="47"/>
      <c r="OCK18" s="47"/>
      <c r="OCL18" s="47"/>
      <c r="OCM18" s="47"/>
      <c r="OCN18" s="47"/>
      <c r="OCO18" s="47"/>
      <c r="OCP18" s="47"/>
      <c r="OCQ18" s="47"/>
      <c r="OCR18" s="47"/>
      <c r="OCS18" s="47"/>
      <c r="OCT18" s="47"/>
      <c r="OCU18" s="47"/>
      <c r="OCV18" s="47"/>
      <c r="OCW18" s="47"/>
      <c r="OCX18" s="47"/>
      <c r="OCY18" s="47"/>
      <c r="OCZ18" s="47"/>
      <c r="ODA18" s="47"/>
      <c r="ODB18" s="47"/>
      <c r="ODC18" s="47"/>
      <c r="ODD18" s="47"/>
      <c r="ODE18" s="47"/>
      <c r="ODF18" s="47"/>
      <c r="ODG18" s="47"/>
      <c r="ODH18" s="47"/>
      <c r="ODI18" s="47"/>
      <c r="ODJ18" s="47"/>
      <c r="ODK18" s="47"/>
      <c r="ODL18" s="47"/>
      <c r="ODM18" s="47"/>
      <c r="ODN18" s="47"/>
      <c r="ODO18" s="47"/>
      <c r="ODP18" s="47"/>
      <c r="ODQ18" s="47"/>
      <c r="ODR18" s="47"/>
      <c r="ODS18" s="47"/>
      <c r="ODT18" s="47"/>
      <c r="ODU18" s="47"/>
      <c r="ODV18" s="47"/>
      <c r="ODW18" s="47"/>
      <c r="ODX18" s="47"/>
      <c r="ODY18" s="47"/>
      <c r="ODZ18" s="47"/>
      <c r="OEA18" s="47"/>
      <c r="OEB18" s="47"/>
      <c r="OEC18" s="47"/>
      <c r="OED18" s="47"/>
      <c r="OEE18" s="47"/>
      <c r="OEF18" s="47"/>
      <c r="OEG18" s="47"/>
      <c r="OEH18" s="47"/>
      <c r="OEI18" s="47"/>
      <c r="OEJ18" s="47"/>
      <c r="OEK18" s="47"/>
      <c r="OEL18" s="47"/>
      <c r="OEM18" s="47"/>
      <c r="OEN18" s="47"/>
      <c r="OEO18" s="47"/>
      <c r="OEP18" s="47"/>
      <c r="OEQ18" s="47"/>
      <c r="OER18" s="47"/>
      <c r="OES18" s="47"/>
      <c r="OET18" s="47"/>
      <c r="OEU18" s="47"/>
      <c r="OEV18" s="47"/>
      <c r="OEW18" s="47"/>
      <c r="OEX18" s="47"/>
      <c r="OEY18" s="47"/>
      <c r="OEZ18" s="47"/>
      <c r="OFA18" s="47"/>
      <c r="OFB18" s="47"/>
      <c r="OFC18" s="47"/>
      <c r="OFD18" s="47"/>
      <c r="OFE18" s="47"/>
      <c r="OFF18" s="47"/>
      <c r="OFG18" s="47"/>
      <c r="OFH18" s="47"/>
      <c r="OFI18" s="47"/>
      <c r="OFJ18" s="47"/>
      <c r="OFK18" s="47"/>
      <c r="OFL18" s="47"/>
      <c r="OFM18" s="47"/>
      <c r="OFN18" s="47"/>
      <c r="OFO18" s="47"/>
      <c r="OFP18" s="47"/>
      <c r="OFQ18" s="47"/>
      <c r="OFR18" s="47"/>
      <c r="OFS18" s="47"/>
      <c r="OFT18" s="47"/>
      <c r="OFU18" s="47"/>
      <c r="OFV18" s="47"/>
      <c r="OFW18" s="47"/>
      <c r="OFX18" s="47"/>
      <c r="OFY18" s="47"/>
      <c r="OFZ18" s="47"/>
      <c r="OGA18" s="47"/>
      <c r="OGB18" s="47"/>
      <c r="OGC18" s="47"/>
      <c r="OGD18" s="47"/>
      <c r="OGE18" s="47"/>
      <c r="OGF18" s="47"/>
      <c r="OGG18" s="47"/>
      <c r="OGH18" s="47"/>
      <c r="OGI18" s="47"/>
      <c r="OGJ18" s="47"/>
      <c r="OGK18" s="47"/>
      <c r="OGL18" s="47"/>
      <c r="OGM18" s="47"/>
      <c r="OGN18" s="47"/>
      <c r="OGO18" s="47"/>
      <c r="OGP18" s="47"/>
      <c r="OGQ18" s="47"/>
      <c r="OGR18" s="47"/>
      <c r="OGS18" s="47"/>
      <c r="OGT18" s="47"/>
      <c r="OGU18" s="47"/>
      <c r="OGV18" s="47"/>
      <c r="OGW18" s="47"/>
      <c r="OGX18" s="47"/>
      <c r="OGY18" s="47"/>
      <c r="OGZ18" s="47"/>
      <c r="OHA18" s="47"/>
      <c r="OHB18" s="47"/>
      <c r="OHC18" s="47"/>
      <c r="OHD18" s="47"/>
      <c r="OHE18" s="47"/>
      <c r="OHF18" s="47"/>
      <c r="OHG18" s="47"/>
      <c r="OHH18" s="47"/>
      <c r="OHI18" s="47"/>
      <c r="OHJ18" s="47"/>
      <c r="OHK18" s="47"/>
      <c r="OHL18" s="47"/>
      <c r="OHM18" s="47"/>
      <c r="OHN18" s="47"/>
      <c r="OHO18" s="47"/>
      <c r="OHP18" s="47"/>
      <c r="OHQ18" s="47"/>
      <c r="OHR18" s="47"/>
      <c r="OHS18" s="47"/>
      <c r="OHT18" s="47"/>
      <c r="OHU18" s="47"/>
      <c r="OHV18" s="47"/>
      <c r="OHW18" s="47"/>
      <c r="OHX18" s="47"/>
      <c r="OHY18" s="47"/>
      <c r="OHZ18" s="47"/>
      <c r="OIA18" s="47"/>
      <c r="OIB18" s="47"/>
      <c r="OIC18" s="47"/>
      <c r="OID18" s="47"/>
      <c r="OIE18" s="47"/>
      <c r="OIF18" s="47"/>
      <c r="OIG18" s="47"/>
      <c r="OIH18" s="47"/>
      <c r="OII18" s="47"/>
      <c r="OIJ18" s="47"/>
      <c r="OIK18" s="47"/>
      <c r="OIL18" s="47"/>
      <c r="OIM18" s="47"/>
      <c r="OIN18" s="47"/>
      <c r="OIO18" s="47"/>
      <c r="OIP18" s="47"/>
      <c r="OIQ18" s="47"/>
      <c r="OIR18" s="47"/>
      <c r="OIS18" s="47"/>
      <c r="OIT18" s="47"/>
      <c r="OIU18" s="47"/>
      <c r="OIV18" s="47"/>
      <c r="OIW18" s="47"/>
      <c r="OIX18" s="47"/>
      <c r="OIY18" s="47"/>
      <c r="OIZ18" s="47"/>
      <c r="OJA18" s="47"/>
      <c r="OJB18" s="47"/>
      <c r="OJC18" s="47"/>
      <c r="OJD18" s="47"/>
      <c r="OJE18" s="47"/>
      <c r="OJF18" s="47"/>
      <c r="OJG18" s="47"/>
      <c r="OJH18" s="47"/>
      <c r="OJI18" s="47"/>
      <c r="OJJ18" s="47"/>
      <c r="OJK18" s="47"/>
      <c r="OJL18" s="47"/>
      <c r="OJM18" s="47"/>
      <c r="OJN18" s="47"/>
      <c r="OJO18" s="47"/>
      <c r="OJP18" s="47"/>
      <c r="OJQ18" s="47"/>
      <c r="OJR18" s="47"/>
      <c r="OJS18" s="47"/>
      <c r="OJT18" s="47"/>
      <c r="OJU18" s="47"/>
      <c r="OJV18" s="47"/>
      <c r="OJW18" s="47"/>
      <c r="OJX18" s="47"/>
      <c r="OJY18" s="47"/>
      <c r="OJZ18" s="47"/>
      <c r="OKA18" s="47"/>
      <c r="OKB18" s="47"/>
      <c r="OKC18" s="47"/>
      <c r="OKD18" s="47"/>
      <c r="OKE18" s="47"/>
      <c r="OKF18" s="47"/>
      <c r="OKG18" s="47"/>
      <c r="OKH18" s="47"/>
      <c r="OKI18" s="47"/>
      <c r="OKJ18" s="47"/>
      <c r="OKK18" s="47"/>
      <c r="OKL18" s="47"/>
      <c r="OKM18" s="47"/>
      <c r="OKN18" s="47"/>
      <c r="OKO18" s="47"/>
      <c r="OKP18" s="47"/>
      <c r="OKQ18" s="47"/>
      <c r="OKR18" s="47"/>
      <c r="OKS18" s="47"/>
      <c r="OKT18" s="47"/>
      <c r="OKU18" s="47"/>
      <c r="OKV18" s="47"/>
      <c r="OKW18" s="47"/>
      <c r="OKX18" s="47"/>
      <c r="OKY18" s="47"/>
      <c r="OKZ18" s="47"/>
      <c r="OLA18" s="47"/>
      <c r="OLB18" s="47"/>
      <c r="OLC18" s="47"/>
      <c r="OLD18" s="47"/>
      <c r="OLE18" s="47"/>
      <c r="OLF18" s="47"/>
      <c r="OLG18" s="47"/>
      <c r="OLH18" s="47"/>
      <c r="OLI18" s="47"/>
      <c r="OLJ18" s="47"/>
      <c r="OLK18" s="47"/>
      <c r="OLL18" s="47"/>
      <c r="OLM18" s="47"/>
      <c r="OLN18" s="47"/>
      <c r="OLO18" s="47"/>
      <c r="OLP18" s="47"/>
      <c r="OLQ18" s="47"/>
      <c r="OLR18" s="47"/>
      <c r="OLS18" s="47"/>
      <c r="OLT18" s="47"/>
      <c r="OLU18" s="47"/>
      <c r="OLV18" s="47"/>
      <c r="OLW18" s="47"/>
      <c r="OLX18" s="47"/>
      <c r="OLY18" s="47"/>
      <c r="OLZ18" s="47"/>
      <c r="OMA18" s="47"/>
      <c r="OMB18" s="47"/>
      <c r="OMC18" s="47"/>
      <c r="OMD18" s="47"/>
      <c r="OME18" s="47"/>
      <c r="OMF18" s="47"/>
      <c r="OMG18" s="47"/>
      <c r="OMH18" s="47"/>
      <c r="OMI18" s="47"/>
      <c r="OMJ18" s="47"/>
      <c r="OMK18" s="47"/>
      <c r="OML18" s="47"/>
      <c r="OMM18" s="47"/>
      <c r="OMN18" s="47"/>
      <c r="OMO18" s="47"/>
      <c r="OMP18" s="47"/>
      <c r="OMQ18" s="47"/>
      <c r="OMR18" s="47"/>
      <c r="OMS18" s="47"/>
      <c r="OMT18" s="47"/>
      <c r="OMU18" s="47"/>
      <c r="OMV18" s="47"/>
      <c r="OMW18" s="47"/>
      <c r="OMX18" s="47"/>
      <c r="OMY18" s="47"/>
      <c r="OMZ18" s="47"/>
      <c r="ONA18" s="47"/>
      <c r="ONB18" s="47"/>
      <c r="ONC18" s="47"/>
      <c r="OND18" s="47"/>
      <c r="ONE18" s="47"/>
      <c r="ONF18" s="47"/>
      <c r="ONG18" s="47"/>
      <c r="ONH18" s="47"/>
      <c r="ONI18" s="47"/>
      <c r="ONJ18" s="47"/>
      <c r="ONK18" s="47"/>
      <c r="ONL18" s="47"/>
      <c r="ONM18" s="47"/>
      <c r="ONN18" s="47"/>
      <c r="ONO18" s="47"/>
      <c r="ONP18" s="47"/>
      <c r="ONQ18" s="47"/>
      <c r="ONR18" s="47"/>
      <c r="ONS18" s="47"/>
      <c r="ONT18" s="47"/>
      <c r="ONU18" s="47"/>
      <c r="ONV18" s="47"/>
      <c r="ONW18" s="47"/>
      <c r="ONX18" s="47"/>
      <c r="ONY18" s="47"/>
      <c r="ONZ18" s="47"/>
      <c r="OOA18" s="47"/>
      <c r="OOB18" s="47"/>
      <c r="OOC18" s="47"/>
      <c r="OOD18" s="47"/>
      <c r="OOE18" s="47"/>
      <c r="OOF18" s="47"/>
      <c r="OOG18" s="47"/>
      <c r="OOH18" s="47"/>
      <c r="OOI18" s="47"/>
      <c r="OOJ18" s="47"/>
      <c r="OOK18" s="47"/>
      <c r="OOL18" s="47"/>
      <c r="OOM18" s="47"/>
      <c r="OON18" s="47"/>
      <c r="OOO18" s="47"/>
      <c r="OOP18" s="47"/>
      <c r="OOQ18" s="47"/>
      <c r="OOR18" s="47"/>
      <c r="OOS18" s="47"/>
      <c r="OOT18" s="47"/>
      <c r="OOU18" s="47"/>
      <c r="OOV18" s="47"/>
      <c r="OOW18" s="47"/>
      <c r="OOX18" s="47"/>
      <c r="OOY18" s="47"/>
      <c r="OOZ18" s="47"/>
      <c r="OPA18" s="47"/>
      <c r="OPB18" s="47"/>
      <c r="OPC18" s="47"/>
      <c r="OPD18" s="47"/>
      <c r="OPE18" s="47"/>
      <c r="OPF18" s="47"/>
      <c r="OPG18" s="47"/>
      <c r="OPH18" s="47"/>
      <c r="OPI18" s="47"/>
      <c r="OPJ18" s="47"/>
      <c r="OPK18" s="47"/>
      <c r="OPL18" s="47"/>
      <c r="OPM18" s="47"/>
      <c r="OPN18" s="47"/>
      <c r="OPO18" s="47"/>
      <c r="OPP18" s="47"/>
      <c r="OPQ18" s="47"/>
      <c r="OPR18" s="47"/>
      <c r="OPS18" s="47"/>
      <c r="OPT18" s="47"/>
      <c r="OPU18" s="47"/>
      <c r="OPV18" s="47"/>
      <c r="OPW18" s="47"/>
      <c r="OPX18" s="47"/>
      <c r="OPY18" s="47"/>
      <c r="OPZ18" s="47"/>
      <c r="OQA18" s="47"/>
      <c r="OQB18" s="47"/>
      <c r="OQC18" s="47"/>
      <c r="OQD18" s="47"/>
      <c r="OQE18" s="47"/>
      <c r="OQF18" s="47"/>
      <c r="OQG18" s="47"/>
      <c r="OQH18" s="47"/>
      <c r="OQI18" s="47"/>
      <c r="OQJ18" s="47"/>
      <c r="OQK18" s="47"/>
      <c r="OQL18" s="47"/>
      <c r="OQM18" s="47"/>
      <c r="OQN18" s="47"/>
      <c r="OQO18" s="47"/>
      <c r="OQP18" s="47"/>
      <c r="OQQ18" s="47"/>
      <c r="OQR18" s="47"/>
      <c r="OQS18" s="47"/>
      <c r="OQT18" s="47"/>
      <c r="OQU18" s="47"/>
      <c r="OQV18" s="47"/>
      <c r="OQW18" s="47"/>
      <c r="OQX18" s="47"/>
      <c r="OQY18" s="47"/>
      <c r="OQZ18" s="47"/>
      <c r="ORA18" s="47"/>
      <c r="ORB18" s="47"/>
      <c r="ORC18" s="47"/>
      <c r="ORD18" s="47"/>
      <c r="ORE18" s="47"/>
      <c r="ORF18" s="47"/>
      <c r="ORG18" s="47"/>
      <c r="ORH18" s="47"/>
      <c r="ORI18" s="47"/>
      <c r="ORJ18" s="47"/>
      <c r="ORK18" s="47"/>
      <c r="ORL18" s="47"/>
      <c r="ORM18" s="47"/>
      <c r="ORN18" s="47"/>
      <c r="ORO18" s="47"/>
      <c r="ORP18" s="47"/>
      <c r="ORQ18" s="47"/>
      <c r="ORR18" s="47"/>
      <c r="ORS18" s="47"/>
      <c r="ORT18" s="47"/>
      <c r="ORU18" s="47"/>
      <c r="ORV18" s="47"/>
      <c r="ORW18" s="47"/>
      <c r="ORX18" s="47"/>
      <c r="ORY18" s="47"/>
      <c r="ORZ18" s="47"/>
      <c r="OSA18" s="47"/>
      <c r="OSB18" s="47"/>
      <c r="OSC18" s="47"/>
      <c r="OSD18" s="47"/>
      <c r="OSE18" s="47"/>
      <c r="OSF18" s="47"/>
      <c r="OSG18" s="47"/>
      <c r="OSH18" s="47"/>
      <c r="OSI18" s="47"/>
      <c r="OSJ18" s="47"/>
      <c r="OSK18" s="47"/>
      <c r="OSL18" s="47"/>
      <c r="OSM18" s="47"/>
      <c r="OSN18" s="47"/>
      <c r="OSO18" s="47"/>
      <c r="OSP18" s="47"/>
      <c r="OSQ18" s="47"/>
      <c r="OSR18" s="47"/>
      <c r="OSS18" s="47"/>
      <c r="OST18" s="47"/>
      <c r="OSU18" s="47"/>
      <c r="OSV18" s="47"/>
      <c r="OSW18" s="47"/>
      <c r="OSX18" s="47"/>
      <c r="OSY18" s="47"/>
      <c r="OSZ18" s="47"/>
      <c r="OTA18" s="47"/>
      <c r="OTB18" s="47"/>
      <c r="OTC18" s="47"/>
      <c r="OTD18" s="47"/>
      <c r="OTE18" s="47"/>
      <c r="OTF18" s="47"/>
      <c r="OTG18" s="47"/>
      <c r="OTH18" s="47"/>
      <c r="OTI18" s="47"/>
      <c r="OTJ18" s="47"/>
      <c r="OTK18" s="47"/>
      <c r="OTL18" s="47"/>
      <c r="OTM18" s="47"/>
      <c r="OTN18" s="47"/>
      <c r="OTO18" s="47"/>
      <c r="OTP18" s="47"/>
      <c r="OTQ18" s="47"/>
      <c r="OTR18" s="47"/>
      <c r="OTS18" s="47"/>
      <c r="OTT18" s="47"/>
      <c r="OTU18" s="47"/>
      <c r="OTV18" s="47"/>
      <c r="OTW18" s="47"/>
      <c r="OTX18" s="47"/>
      <c r="OTY18" s="47"/>
      <c r="OTZ18" s="47"/>
      <c r="OUA18" s="47"/>
      <c r="OUB18" s="47"/>
      <c r="OUC18" s="47"/>
      <c r="OUD18" s="47"/>
      <c r="OUE18" s="47"/>
      <c r="OUF18" s="47"/>
      <c r="OUG18" s="47"/>
      <c r="OUH18" s="47"/>
      <c r="OUI18" s="47"/>
      <c r="OUJ18" s="47"/>
      <c r="OUK18" s="47"/>
      <c r="OUL18" s="47"/>
      <c r="OUM18" s="47"/>
      <c r="OUN18" s="47"/>
      <c r="OUO18" s="47"/>
      <c r="OUP18" s="47"/>
      <c r="OUQ18" s="47"/>
      <c r="OUR18" s="47"/>
      <c r="OUS18" s="47"/>
      <c r="OUT18" s="47"/>
      <c r="OUU18" s="47"/>
      <c r="OUV18" s="47"/>
      <c r="OUW18" s="47"/>
      <c r="OUX18" s="47"/>
      <c r="OUY18" s="47"/>
      <c r="OUZ18" s="47"/>
      <c r="OVA18" s="47"/>
      <c r="OVB18" s="47"/>
      <c r="OVC18" s="47"/>
      <c r="OVD18" s="47"/>
      <c r="OVE18" s="47"/>
      <c r="OVF18" s="47"/>
      <c r="OVG18" s="47"/>
      <c r="OVH18" s="47"/>
      <c r="OVI18" s="47"/>
      <c r="OVJ18" s="47"/>
      <c r="OVK18" s="47"/>
      <c r="OVL18" s="47"/>
      <c r="OVM18" s="47"/>
      <c r="OVN18" s="47"/>
      <c r="OVO18" s="47"/>
      <c r="OVP18" s="47"/>
      <c r="OVQ18" s="47"/>
      <c r="OVR18" s="47"/>
      <c r="OVS18" s="47"/>
      <c r="OVT18" s="47"/>
      <c r="OVU18" s="47"/>
      <c r="OVV18" s="47"/>
      <c r="OVW18" s="47"/>
      <c r="OVX18" s="47"/>
      <c r="OVY18" s="47"/>
      <c r="OVZ18" s="47"/>
      <c r="OWA18" s="47"/>
      <c r="OWB18" s="47"/>
      <c r="OWC18" s="47"/>
      <c r="OWD18" s="47"/>
      <c r="OWE18" s="47"/>
      <c r="OWF18" s="47"/>
      <c r="OWG18" s="47"/>
      <c r="OWH18" s="47"/>
      <c r="OWI18" s="47"/>
      <c r="OWJ18" s="47"/>
      <c r="OWK18" s="47"/>
      <c r="OWL18" s="47"/>
      <c r="OWM18" s="47"/>
      <c r="OWN18" s="47"/>
      <c r="OWO18" s="47"/>
      <c r="OWP18" s="47"/>
      <c r="OWQ18" s="47"/>
      <c r="OWR18" s="47"/>
      <c r="OWS18" s="47"/>
      <c r="OWT18" s="47"/>
      <c r="OWU18" s="47"/>
      <c r="OWV18" s="47"/>
      <c r="OWW18" s="47"/>
      <c r="OWX18" s="47"/>
      <c r="OWY18" s="47"/>
      <c r="OWZ18" s="47"/>
      <c r="OXA18" s="47"/>
      <c r="OXB18" s="47"/>
      <c r="OXC18" s="47"/>
      <c r="OXD18" s="47"/>
      <c r="OXE18" s="47"/>
      <c r="OXF18" s="47"/>
      <c r="OXG18" s="47"/>
      <c r="OXH18" s="47"/>
      <c r="OXI18" s="47"/>
      <c r="OXJ18" s="47"/>
      <c r="OXK18" s="47"/>
      <c r="OXL18" s="47"/>
      <c r="OXM18" s="47"/>
      <c r="OXN18" s="47"/>
      <c r="OXO18" s="47"/>
      <c r="OXP18" s="47"/>
      <c r="OXQ18" s="47"/>
      <c r="OXR18" s="47"/>
      <c r="OXS18" s="47"/>
      <c r="OXT18" s="47"/>
      <c r="OXU18" s="47"/>
      <c r="OXV18" s="47"/>
      <c r="OXW18" s="47"/>
      <c r="OXX18" s="47"/>
      <c r="OXY18" s="47"/>
      <c r="OXZ18" s="47"/>
      <c r="OYA18" s="47"/>
      <c r="OYB18" s="47"/>
      <c r="OYC18" s="47"/>
      <c r="OYD18" s="47"/>
      <c r="OYE18" s="47"/>
      <c r="OYF18" s="47"/>
      <c r="OYG18" s="47"/>
      <c r="OYH18" s="47"/>
      <c r="OYI18" s="47"/>
      <c r="OYJ18" s="47"/>
      <c r="OYK18" s="47"/>
      <c r="OYL18" s="47"/>
      <c r="OYM18" s="47"/>
      <c r="OYN18" s="47"/>
      <c r="OYO18" s="47"/>
      <c r="OYP18" s="47"/>
      <c r="OYQ18" s="47"/>
      <c r="OYR18" s="47"/>
      <c r="OYS18" s="47"/>
      <c r="OYT18" s="47"/>
      <c r="OYU18" s="47"/>
      <c r="OYV18" s="47"/>
      <c r="OYW18" s="47"/>
      <c r="OYX18" s="47"/>
      <c r="OYY18" s="47"/>
      <c r="OYZ18" s="47"/>
      <c r="OZA18" s="47"/>
      <c r="OZB18" s="47"/>
      <c r="OZC18" s="47"/>
      <c r="OZD18" s="47"/>
      <c r="OZE18" s="47"/>
      <c r="OZF18" s="47"/>
      <c r="OZG18" s="47"/>
      <c r="OZH18" s="47"/>
      <c r="OZI18" s="47"/>
      <c r="OZJ18" s="47"/>
      <c r="OZK18" s="47"/>
      <c r="OZL18" s="47"/>
      <c r="OZM18" s="47"/>
      <c r="OZN18" s="47"/>
      <c r="OZO18" s="47"/>
      <c r="OZP18" s="47"/>
      <c r="OZQ18" s="47"/>
      <c r="OZR18" s="47"/>
      <c r="OZS18" s="47"/>
      <c r="OZT18" s="47"/>
      <c r="OZU18" s="47"/>
      <c r="OZV18" s="47"/>
      <c r="OZW18" s="47"/>
      <c r="OZX18" s="47"/>
      <c r="OZY18" s="47"/>
      <c r="OZZ18" s="47"/>
      <c r="PAA18" s="47"/>
      <c r="PAB18" s="47"/>
      <c r="PAC18" s="47"/>
      <c r="PAD18" s="47"/>
      <c r="PAE18" s="47"/>
      <c r="PAF18" s="47"/>
      <c r="PAG18" s="47"/>
      <c r="PAH18" s="47"/>
      <c r="PAI18" s="47"/>
      <c r="PAJ18" s="47"/>
      <c r="PAK18" s="47"/>
      <c r="PAL18" s="47"/>
      <c r="PAM18" s="47"/>
      <c r="PAN18" s="47"/>
      <c r="PAO18" s="47"/>
      <c r="PAP18" s="47"/>
      <c r="PAQ18" s="47"/>
      <c r="PAR18" s="47"/>
      <c r="PAS18" s="47"/>
      <c r="PAT18" s="47"/>
      <c r="PAU18" s="47"/>
      <c r="PAV18" s="47"/>
      <c r="PAW18" s="47"/>
      <c r="PAX18" s="47"/>
      <c r="PAY18" s="47"/>
      <c r="PAZ18" s="47"/>
      <c r="PBA18" s="47"/>
      <c r="PBB18" s="47"/>
      <c r="PBC18" s="47"/>
      <c r="PBD18" s="47"/>
      <c r="PBE18" s="47"/>
      <c r="PBF18" s="47"/>
      <c r="PBG18" s="47"/>
      <c r="PBH18" s="47"/>
      <c r="PBI18" s="47"/>
      <c r="PBJ18" s="47"/>
      <c r="PBK18" s="47"/>
      <c r="PBL18" s="47"/>
      <c r="PBM18" s="47"/>
      <c r="PBN18" s="47"/>
      <c r="PBO18" s="47"/>
      <c r="PBP18" s="47"/>
      <c r="PBQ18" s="47"/>
      <c r="PBR18" s="47"/>
      <c r="PBS18" s="47"/>
      <c r="PBT18" s="47"/>
      <c r="PBU18" s="47"/>
      <c r="PBV18" s="47"/>
      <c r="PBW18" s="47"/>
      <c r="PBX18" s="47"/>
      <c r="PBY18" s="47"/>
      <c r="PBZ18" s="47"/>
      <c r="PCA18" s="47"/>
      <c r="PCB18" s="47"/>
      <c r="PCC18" s="47"/>
      <c r="PCD18" s="47"/>
      <c r="PCE18" s="47"/>
      <c r="PCF18" s="47"/>
      <c r="PCG18" s="47"/>
      <c r="PCH18" s="47"/>
      <c r="PCI18" s="47"/>
      <c r="PCJ18" s="47"/>
      <c r="PCK18" s="47"/>
      <c r="PCL18" s="47"/>
      <c r="PCM18" s="47"/>
      <c r="PCN18" s="47"/>
      <c r="PCO18" s="47"/>
      <c r="PCP18" s="47"/>
      <c r="PCQ18" s="47"/>
      <c r="PCR18" s="47"/>
      <c r="PCS18" s="47"/>
      <c r="PCT18" s="47"/>
      <c r="PCU18" s="47"/>
      <c r="PCV18" s="47"/>
      <c r="PCW18" s="47"/>
      <c r="PCX18" s="47"/>
      <c r="PCY18" s="47"/>
      <c r="PCZ18" s="47"/>
      <c r="PDA18" s="47"/>
      <c r="PDB18" s="47"/>
      <c r="PDC18" s="47"/>
      <c r="PDD18" s="47"/>
      <c r="PDE18" s="47"/>
      <c r="PDF18" s="47"/>
      <c r="PDG18" s="47"/>
      <c r="PDH18" s="47"/>
      <c r="PDI18" s="47"/>
      <c r="PDJ18" s="47"/>
      <c r="PDK18" s="47"/>
      <c r="PDL18" s="47"/>
      <c r="PDM18" s="47"/>
      <c r="PDN18" s="47"/>
      <c r="PDO18" s="47"/>
      <c r="PDP18" s="47"/>
      <c r="PDQ18" s="47"/>
      <c r="PDR18" s="47"/>
      <c r="PDS18" s="47"/>
      <c r="PDT18" s="47"/>
      <c r="PDU18" s="47"/>
      <c r="PDV18" s="47"/>
      <c r="PDW18" s="47"/>
      <c r="PDX18" s="47"/>
      <c r="PDY18" s="47"/>
      <c r="PDZ18" s="47"/>
      <c r="PEA18" s="47"/>
      <c r="PEB18" s="47"/>
      <c r="PEC18" s="47"/>
      <c r="PED18" s="47"/>
      <c r="PEE18" s="47"/>
      <c r="PEF18" s="47"/>
      <c r="PEG18" s="47"/>
      <c r="PEH18" s="47"/>
      <c r="PEI18" s="47"/>
      <c r="PEJ18" s="47"/>
      <c r="PEK18" s="47"/>
      <c r="PEL18" s="47"/>
      <c r="PEM18" s="47"/>
      <c r="PEN18" s="47"/>
      <c r="PEO18" s="47"/>
      <c r="PEP18" s="47"/>
      <c r="PEQ18" s="47"/>
      <c r="PER18" s="47"/>
      <c r="PES18" s="47"/>
      <c r="PET18" s="47"/>
      <c r="PEU18" s="47"/>
      <c r="PEV18" s="47"/>
      <c r="PEW18" s="47"/>
      <c r="PEX18" s="47"/>
      <c r="PEY18" s="47"/>
      <c r="PEZ18" s="47"/>
      <c r="PFA18" s="47"/>
      <c r="PFB18" s="47"/>
      <c r="PFC18" s="47"/>
      <c r="PFD18" s="47"/>
      <c r="PFE18" s="47"/>
      <c r="PFF18" s="47"/>
      <c r="PFG18" s="47"/>
      <c r="PFH18" s="47"/>
      <c r="PFI18" s="47"/>
      <c r="PFJ18" s="47"/>
      <c r="PFK18" s="47"/>
      <c r="PFL18" s="47"/>
      <c r="PFM18" s="47"/>
      <c r="PFN18" s="47"/>
      <c r="PFO18" s="47"/>
      <c r="PFP18" s="47"/>
      <c r="PFQ18" s="47"/>
      <c r="PFR18" s="47"/>
      <c r="PFS18" s="47"/>
      <c r="PFT18" s="47"/>
      <c r="PFU18" s="47"/>
      <c r="PFV18" s="47"/>
      <c r="PFW18" s="47"/>
      <c r="PFX18" s="47"/>
      <c r="PFY18" s="47"/>
      <c r="PFZ18" s="47"/>
      <c r="PGA18" s="47"/>
      <c r="PGB18" s="47"/>
      <c r="PGC18" s="47"/>
      <c r="PGD18" s="47"/>
      <c r="PGE18" s="47"/>
      <c r="PGF18" s="47"/>
      <c r="PGG18" s="47"/>
      <c r="PGH18" s="47"/>
      <c r="PGI18" s="47"/>
      <c r="PGJ18" s="47"/>
      <c r="PGK18" s="47"/>
      <c r="PGL18" s="47"/>
      <c r="PGM18" s="47"/>
      <c r="PGN18" s="47"/>
      <c r="PGO18" s="47"/>
      <c r="PGP18" s="47"/>
      <c r="PGQ18" s="47"/>
      <c r="PGR18" s="47"/>
      <c r="PGS18" s="47"/>
      <c r="PGT18" s="47"/>
      <c r="PGU18" s="47"/>
      <c r="PGV18" s="47"/>
      <c r="PGW18" s="47"/>
      <c r="PGX18" s="47"/>
      <c r="PGY18" s="47"/>
      <c r="PGZ18" s="47"/>
      <c r="PHA18" s="47"/>
      <c r="PHB18" s="47"/>
      <c r="PHC18" s="47"/>
      <c r="PHD18" s="47"/>
      <c r="PHE18" s="47"/>
      <c r="PHF18" s="47"/>
      <c r="PHG18" s="47"/>
      <c r="PHH18" s="47"/>
      <c r="PHI18" s="47"/>
      <c r="PHJ18" s="47"/>
      <c r="PHK18" s="47"/>
      <c r="PHL18" s="47"/>
      <c r="PHM18" s="47"/>
      <c r="PHN18" s="47"/>
      <c r="PHO18" s="47"/>
      <c r="PHP18" s="47"/>
      <c r="PHQ18" s="47"/>
      <c r="PHR18" s="47"/>
      <c r="PHS18" s="47"/>
      <c r="PHT18" s="47"/>
      <c r="PHU18" s="47"/>
      <c r="PHV18" s="47"/>
      <c r="PHW18" s="47"/>
      <c r="PHX18" s="47"/>
      <c r="PHY18" s="47"/>
      <c r="PHZ18" s="47"/>
      <c r="PIA18" s="47"/>
      <c r="PIB18" s="47"/>
      <c r="PIC18" s="47"/>
      <c r="PID18" s="47"/>
      <c r="PIE18" s="47"/>
      <c r="PIF18" s="47"/>
      <c r="PIG18" s="47"/>
      <c r="PIH18" s="47"/>
      <c r="PII18" s="47"/>
      <c r="PIJ18" s="47"/>
      <c r="PIK18" s="47"/>
      <c r="PIL18" s="47"/>
      <c r="PIM18" s="47"/>
      <c r="PIN18" s="47"/>
      <c r="PIO18" s="47"/>
      <c r="PIP18" s="47"/>
      <c r="PIQ18" s="47"/>
      <c r="PIR18" s="47"/>
      <c r="PIS18" s="47"/>
      <c r="PIT18" s="47"/>
      <c r="PIU18" s="47"/>
      <c r="PIV18" s="47"/>
      <c r="PIW18" s="47"/>
      <c r="PIX18" s="47"/>
      <c r="PIY18" s="47"/>
      <c r="PIZ18" s="47"/>
      <c r="PJA18" s="47"/>
      <c r="PJB18" s="47"/>
      <c r="PJC18" s="47"/>
      <c r="PJD18" s="47"/>
      <c r="PJE18" s="47"/>
      <c r="PJF18" s="47"/>
      <c r="PJG18" s="47"/>
      <c r="PJH18" s="47"/>
      <c r="PJI18" s="47"/>
      <c r="PJJ18" s="47"/>
      <c r="PJK18" s="47"/>
      <c r="PJL18" s="47"/>
      <c r="PJM18" s="47"/>
      <c r="PJN18" s="47"/>
      <c r="PJO18" s="47"/>
      <c r="PJP18" s="47"/>
      <c r="PJQ18" s="47"/>
      <c r="PJR18" s="47"/>
      <c r="PJS18" s="47"/>
      <c r="PJT18" s="47"/>
      <c r="PJU18" s="47"/>
      <c r="PJV18" s="47"/>
      <c r="PJW18" s="47"/>
      <c r="PJX18" s="47"/>
      <c r="PJY18" s="47"/>
      <c r="PJZ18" s="47"/>
      <c r="PKA18" s="47"/>
      <c r="PKB18" s="47"/>
      <c r="PKC18" s="47"/>
      <c r="PKD18" s="47"/>
      <c r="PKE18" s="47"/>
      <c r="PKF18" s="47"/>
      <c r="PKG18" s="47"/>
      <c r="PKH18" s="47"/>
      <c r="PKI18" s="47"/>
      <c r="PKJ18" s="47"/>
      <c r="PKK18" s="47"/>
      <c r="PKL18" s="47"/>
      <c r="PKM18" s="47"/>
      <c r="PKN18" s="47"/>
      <c r="PKO18" s="47"/>
      <c r="PKP18" s="47"/>
      <c r="PKQ18" s="47"/>
      <c r="PKR18" s="47"/>
      <c r="PKS18" s="47"/>
      <c r="PKT18" s="47"/>
      <c r="PKU18" s="47"/>
      <c r="PKV18" s="47"/>
      <c r="PKW18" s="47"/>
      <c r="PKX18" s="47"/>
      <c r="PKY18" s="47"/>
      <c r="PKZ18" s="47"/>
      <c r="PLA18" s="47"/>
      <c r="PLB18" s="47"/>
      <c r="PLC18" s="47"/>
      <c r="PLD18" s="47"/>
      <c r="PLE18" s="47"/>
      <c r="PLF18" s="47"/>
      <c r="PLG18" s="47"/>
      <c r="PLH18" s="47"/>
      <c r="PLI18" s="47"/>
      <c r="PLJ18" s="47"/>
      <c r="PLK18" s="47"/>
      <c r="PLL18" s="47"/>
      <c r="PLM18" s="47"/>
      <c r="PLN18" s="47"/>
      <c r="PLO18" s="47"/>
      <c r="PLP18" s="47"/>
      <c r="PLQ18" s="47"/>
      <c r="PLR18" s="47"/>
      <c r="PLS18" s="47"/>
      <c r="PLT18" s="47"/>
      <c r="PLU18" s="47"/>
      <c r="PLV18" s="47"/>
      <c r="PLW18" s="47"/>
      <c r="PLX18" s="47"/>
      <c r="PLY18" s="47"/>
      <c r="PLZ18" s="47"/>
      <c r="PMA18" s="47"/>
      <c r="PMB18" s="47"/>
      <c r="PMC18" s="47"/>
      <c r="PMD18" s="47"/>
      <c r="PME18" s="47"/>
      <c r="PMF18" s="47"/>
      <c r="PMG18" s="47"/>
      <c r="PMH18" s="47"/>
      <c r="PMI18" s="47"/>
      <c r="PMJ18" s="47"/>
      <c r="PMK18" s="47"/>
      <c r="PML18" s="47"/>
      <c r="PMM18" s="47"/>
      <c r="PMN18" s="47"/>
      <c r="PMO18" s="47"/>
      <c r="PMP18" s="47"/>
      <c r="PMQ18" s="47"/>
      <c r="PMR18" s="47"/>
      <c r="PMS18" s="47"/>
      <c r="PMT18" s="47"/>
      <c r="PMU18" s="47"/>
      <c r="PMV18" s="47"/>
      <c r="PMW18" s="47"/>
      <c r="PMX18" s="47"/>
      <c r="PMY18" s="47"/>
      <c r="PMZ18" s="47"/>
      <c r="PNA18" s="47"/>
      <c r="PNB18" s="47"/>
      <c r="PNC18" s="47"/>
      <c r="PND18" s="47"/>
      <c r="PNE18" s="47"/>
      <c r="PNF18" s="47"/>
      <c r="PNG18" s="47"/>
      <c r="PNH18" s="47"/>
      <c r="PNI18" s="47"/>
      <c r="PNJ18" s="47"/>
      <c r="PNK18" s="47"/>
      <c r="PNL18" s="47"/>
      <c r="PNM18" s="47"/>
      <c r="PNN18" s="47"/>
      <c r="PNO18" s="47"/>
      <c r="PNP18" s="47"/>
      <c r="PNQ18" s="47"/>
      <c r="PNR18" s="47"/>
      <c r="PNS18" s="47"/>
      <c r="PNT18" s="47"/>
      <c r="PNU18" s="47"/>
      <c r="PNV18" s="47"/>
      <c r="PNW18" s="47"/>
      <c r="PNX18" s="47"/>
      <c r="PNY18" s="47"/>
      <c r="PNZ18" s="47"/>
      <c r="POA18" s="47"/>
      <c r="POB18" s="47"/>
      <c r="POC18" s="47"/>
      <c r="POD18" s="47"/>
      <c r="POE18" s="47"/>
      <c r="POF18" s="47"/>
      <c r="POG18" s="47"/>
      <c r="POH18" s="47"/>
      <c r="POI18" s="47"/>
      <c r="POJ18" s="47"/>
      <c r="POK18" s="47"/>
      <c r="POL18" s="47"/>
      <c r="POM18" s="47"/>
      <c r="PON18" s="47"/>
      <c r="POO18" s="47"/>
      <c r="POP18" s="47"/>
      <c r="POQ18" s="47"/>
      <c r="POR18" s="47"/>
      <c r="POS18" s="47"/>
      <c r="POT18" s="47"/>
      <c r="POU18" s="47"/>
      <c r="POV18" s="47"/>
      <c r="POW18" s="47"/>
      <c r="POX18" s="47"/>
      <c r="POY18" s="47"/>
      <c r="POZ18" s="47"/>
      <c r="PPA18" s="47"/>
      <c r="PPB18" s="47"/>
      <c r="PPC18" s="47"/>
      <c r="PPD18" s="47"/>
      <c r="PPE18" s="47"/>
      <c r="PPF18" s="47"/>
      <c r="PPG18" s="47"/>
      <c r="PPH18" s="47"/>
      <c r="PPI18" s="47"/>
      <c r="PPJ18" s="47"/>
      <c r="PPK18" s="47"/>
      <c r="PPL18" s="47"/>
      <c r="PPM18" s="47"/>
      <c r="PPN18" s="47"/>
      <c r="PPO18" s="47"/>
      <c r="PPP18" s="47"/>
      <c r="PPQ18" s="47"/>
      <c r="PPR18" s="47"/>
      <c r="PPS18" s="47"/>
      <c r="PPT18" s="47"/>
      <c r="PPU18" s="47"/>
      <c r="PPV18" s="47"/>
      <c r="PPW18" s="47"/>
      <c r="PPX18" s="47"/>
      <c r="PPY18" s="47"/>
      <c r="PPZ18" s="47"/>
      <c r="PQA18" s="47"/>
      <c r="PQB18" s="47"/>
      <c r="PQC18" s="47"/>
      <c r="PQD18" s="47"/>
      <c r="PQE18" s="47"/>
      <c r="PQF18" s="47"/>
      <c r="PQG18" s="47"/>
      <c r="PQH18" s="47"/>
      <c r="PQI18" s="47"/>
      <c r="PQJ18" s="47"/>
      <c r="PQK18" s="47"/>
      <c r="PQL18" s="47"/>
      <c r="PQM18" s="47"/>
      <c r="PQN18" s="47"/>
      <c r="PQO18" s="47"/>
      <c r="PQP18" s="47"/>
      <c r="PQQ18" s="47"/>
      <c r="PQR18" s="47"/>
      <c r="PQS18" s="47"/>
      <c r="PQT18" s="47"/>
      <c r="PQU18" s="47"/>
      <c r="PQV18" s="47"/>
      <c r="PQW18" s="47"/>
      <c r="PQX18" s="47"/>
      <c r="PQY18" s="47"/>
      <c r="PQZ18" s="47"/>
      <c r="PRA18" s="47"/>
      <c r="PRB18" s="47"/>
      <c r="PRC18" s="47"/>
      <c r="PRD18" s="47"/>
      <c r="PRE18" s="47"/>
      <c r="PRF18" s="47"/>
      <c r="PRG18" s="47"/>
      <c r="PRH18" s="47"/>
      <c r="PRI18" s="47"/>
      <c r="PRJ18" s="47"/>
      <c r="PRK18" s="47"/>
      <c r="PRL18" s="47"/>
      <c r="PRM18" s="47"/>
      <c r="PRN18" s="47"/>
      <c r="PRO18" s="47"/>
      <c r="PRP18" s="47"/>
      <c r="PRQ18" s="47"/>
      <c r="PRR18" s="47"/>
      <c r="PRS18" s="47"/>
      <c r="PRT18" s="47"/>
      <c r="PRU18" s="47"/>
      <c r="PRV18" s="47"/>
      <c r="PRW18" s="47"/>
      <c r="PRX18" s="47"/>
      <c r="PRY18" s="47"/>
      <c r="PRZ18" s="47"/>
      <c r="PSA18" s="47"/>
      <c r="PSB18" s="47"/>
      <c r="PSC18" s="47"/>
      <c r="PSD18" s="47"/>
      <c r="PSE18" s="47"/>
      <c r="PSF18" s="47"/>
      <c r="PSG18" s="47"/>
      <c r="PSH18" s="47"/>
      <c r="PSI18" s="47"/>
      <c r="PSJ18" s="47"/>
      <c r="PSK18" s="47"/>
      <c r="PSL18" s="47"/>
      <c r="PSM18" s="47"/>
      <c r="PSN18" s="47"/>
      <c r="PSO18" s="47"/>
      <c r="PSP18" s="47"/>
      <c r="PSQ18" s="47"/>
      <c r="PSR18" s="47"/>
      <c r="PSS18" s="47"/>
      <c r="PST18" s="47"/>
      <c r="PSU18" s="47"/>
      <c r="PSV18" s="47"/>
      <c r="PSW18" s="47"/>
      <c r="PSX18" s="47"/>
      <c r="PSY18" s="47"/>
      <c r="PSZ18" s="47"/>
      <c r="PTA18" s="47"/>
      <c r="PTB18" s="47"/>
      <c r="PTC18" s="47"/>
      <c r="PTD18" s="47"/>
      <c r="PTE18" s="47"/>
      <c r="PTF18" s="47"/>
      <c r="PTG18" s="47"/>
      <c r="PTH18" s="47"/>
      <c r="PTI18" s="47"/>
      <c r="PTJ18" s="47"/>
      <c r="PTK18" s="47"/>
      <c r="PTL18" s="47"/>
      <c r="PTM18" s="47"/>
      <c r="PTN18" s="47"/>
      <c r="PTO18" s="47"/>
      <c r="PTP18" s="47"/>
      <c r="PTQ18" s="47"/>
      <c r="PTR18" s="47"/>
      <c r="PTS18" s="47"/>
      <c r="PTT18" s="47"/>
      <c r="PTU18" s="47"/>
      <c r="PTV18" s="47"/>
      <c r="PTW18" s="47"/>
      <c r="PTX18" s="47"/>
      <c r="PTY18" s="47"/>
      <c r="PTZ18" s="47"/>
      <c r="PUA18" s="47"/>
      <c r="PUB18" s="47"/>
      <c r="PUC18" s="47"/>
      <c r="PUD18" s="47"/>
      <c r="PUE18" s="47"/>
      <c r="PUF18" s="47"/>
      <c r="PUG18" s="47"/>
      <c r="PUH18" s="47"/>
      <c r="PUI18" s="47"/>
      <c r="PUJ18" s="47"/>
      <c r="PUK18" s="47"/>
      <c r="PUL18" s="47"/>
      <c r="PUM18" s="47"/>
      <c r="PUN18" s="47"/>
      <c r="PUO18" s="47"/>
      <c r="PUP18" s="47"/>
      <c r="PUQ18" s="47"/>
      <c r="PUR18" s="47"/>
      <c r="PUS18" s="47"/>
      <c r="PUT18" s="47"/>
      <c r="PUU18" s="47"/>
      <c r="PUV18" s="47"/>
      <c r="PUW18" s="47"/>
      <c r="PUX18" s="47"/>
      <c r="PUY18" s="47"/>
      <c r="PUZ18" s="47"/>
      <c r="PVA18" s="47"/>
      <c r="PVB18" s="47"/>
      <c r="PVC18" s="47"/>
      <c r="PVD18" s="47"/>
      <c r="PVE18" s="47"/>
      <c r="PVF18" s="47"/>
      <c r="PVG18" s="47"/>
      <c r="PVH18" s="47"/>
      <c r="PVI18" s="47"/>
      <c r="PVJ18" s="47"/>
      <c r="PVK18" s="47"/>
      <c r="PVL18" s="47"/>
      <c r="PVM18" s="47"/>
      <c r="PVN18" s="47"/>
      <c r="PVO18" s="47"/>
      <c r="PVP18" s="47"/>
      <c r="PVQ18" s="47"/>
      <c r="PVR18" s="47"/>
      <c r="PVS18" s="47"/>
      <c r="PVT18" s="47"/>
      <c r="PVU18" s="47"/>
      <c r="PVV18" s="47"/>
      <c r="PVW18" s="47"/>
      <c r="PVX18" s="47"/>
      <c r="PVY18" s="47"/>
      <c r="PVZ18" s="47"/>
      <c r="PWA18" s="47"/>
      <c r="PWB18" s="47"/>
      <c r="PWC18" s="47"/>
      <c r="PWD18" s="47"/>
      <c r="PWE18" s="47"/>
      <c r="PWF18" s="47"/>
      <c r="PWG18" s="47"/>
      <c r="PWH18" s="47"/>
      <c r="PWI18" s="47"/>
      <c r="PWJ18" s="47"/>
      <c r="PWK18" s="47"/>
      <c r="PWL18" s="47"/>
      <c r="PWM18" s="47"/>
      <c r="PWN18" s="47"/>
      <c r="PWO18" s="47"/>
      <c r="PWP18" s="47"/>
      <c r="PWQ18" s="47"/>
      <c r="PWR18" s="47"/>
      <c r="PWS18" s="47"/>
      <c r="PWT18" s="47"/>
      <c r="PWU18" s="47"/>
      <c r="PWV18" s="47"/>
      <c r="PWW18" s="47"/>
      <c r="PWX18" s="47"/>
      <c r="PWY18" s="47"/>
      <c r="PWZ18" s="47"/>
      <c r="PXA18" s="47"/>
      <c r="PXB18" s="47"/>
      <c r="PXC18" s="47"/>
      <c r="PXD18" s="47"/>
      <c r="PXE18" s="47"/>
      <c r="PXF18" s="47"/>
      <c r="PXG18" s="47"/>
      <c r="PXH18" s="47"/>
      <c r="PXI18" s="47"/>
      <c r="PXJ18" s="47"/>
      <c r="PXK18" s="47"/>
      <c r="PXL18" s="47"/>
      <c r="PXM18" s="47"/>
      <c r="PXN18" s="47"/>
      <c r="PXO18" s="47"/>
      <c r="PXP18" s="47"/>
      <c r="PXQ18" s="47"/>
      <c r="PXR18" s="47"/>
      <c r="PXS18" s="47"/>
      <c r="PXT18" s="47"/>
      <c r="PXU18" s="47"/>
      <c r="PXV18" s="47"/>
      <c r="PXW18" s="47"/>
      <c r="PXX18" s="47"/>
      <c r="PXY18" s="47"/>
      <c r="PXZ18" s="47"/>
      <c r="PYA18" s="47"/>
      <c r="PYB18" s="47"/>
      <c r="PYC18" s="47"/>
      <c r="PYD18" s="47"/>
      <c r="PYE18" s="47"/>
      <c r="PYF18" s="47"/>
      <c r="PYG18" s="47"/>
      <c r="PYH18" s="47"/>
      <c r="PYI18" s="47"/>
      <c r="PYJ18" s="47"/>
      <c r="PYK18" s="47"/>
      <c r="PYL18" s="47"/>
      <c r="PYM18" s="47"/>
      <c r="PYN18" s="47"/>
      <c r="PYO18" s="47"/>
      <c r="PYP18" s="47"/>
      <c r="PYQ18" s="47"/>
      <c r="PYR18" s="47"/>
      <c r="PYS18" s="47"/>
      <c r="PYT18" s="47"/>
      <c r="PYU18" s="47"/>
      <c r="PYV18" s="47"/>
      <c r="PYW18" s="47"/>
      <c r="PYX18" s="47"/>
      <c r="PYY18" s="47"/>
      <c r="PYZ18" s="47"/>
      <c r="PZA18" s="47"/>
      <c r="PZB18" s="47"/>
      <c r="PZC18" s="47"/>
      <c r="PZD18" s="47"/>
      <c r="PZE18" s="47"/>
      <c r="PZF18" s="47"/>
      <c r="PZG18" s="47"/>
      <c r="PZH18" s="47"/>
      <c r="PZI18" s="47"/>
      <c r="PZJ18" s="47"/>
      <c r="PZK18" s="47"/>
      <c r="PZL18" s="47"/>
      <c r="PZM18" s="47"/>
      <c r="PZN18" s="47"/>
      <c r="PZO18" s="47"/>
      <c r="PZP18" s="47"/>
      <c r="PZQ18" s="47"/>
      <c r="PZR18" s="47"/>
      <c r="PZS18" s="47"/>
      <c r="PZT18" s="47"/>
      <c r="PZU18" s="47"/>
      <c r="PZV18" s="47"/>
      <c r="PZW18" s="47"/>
      <c r="PZX18" s="47"/>
      <c r="PZY18" s="47"/>
      <c r="PZZ18" s="47"/>
      <c r="QAA18" s="47"/>
      <c r="QAB18" s="47"/>
      <c r="QAC18" s="47"/>
      <c r="QAD18" s="47"/>
      <c r="QAE18" s="47"/>
      <c r="QAF18" s="47"/>
      <c r="QAG18" s="47"/>
      <c r="QAH18" s="47"/>
      <c r="QAI18" s="47"/>
      <c r="QAJ18" s="47"/>
      <c r="QAK18" s="47"/>
      <c r="QAL18" s="47"/>
      <c r="QAM18" s="47"/>
      <c r="QAN18" s="47"/>
      <c r="QAO18" s="47"/>
      <c r="QAP18" s="47"/>
      <c r="QAQ18" s="47"/>
      <c r="QAR18" s="47"/>
      <c r="QAS18" s="47"/>
      <c r="QAT18" s="47"/>
      <c r="QAU18" s="47"/>
      <c r="QAV18" s="47"/>
      <c r="QAW18" s="47"/>
      <c r="QAX18" s="47"/>
      <c r="QAY18" s="47"/>
      <c r="QAZ18" s="47"/>
      <c r="QBA18" s="47"/>
      <c r="QBB18" s="47"/>
      <c r="QBC18" s="47"/>
      <c r="QBD18" s="47"/>
      <c r="QBE18" s="47"/>
      <c r="QBF18" s="47"/>
      <c r="QBG18" s="47"/>
      <c r="QBH18" s="47"/>
      <c r="QBI18" s="47"/>
      <c r="QBJ18" s="47"/>
      <c r="QBK18" s="47"/>
      <c r="QBL18" s="47"/>
      <c r="QBM18" s="47"/>
      <c r="QBN18" s="47"/>
      <c r="QBO18" s="47"/>
      <c r="QBP18" s="47"/>
      <c r="QBQ18" s="47"/>
      <c r="QBR18" s="47"/>
      <c r="QBS18" s="47"/>
      <c r="QBT18" s="47"/>
      <c r="QBU18" s="47"/>
      <c r="QBV18" s="47"/>
      <c r="QBW18" s="47"/>
      <c r="QBX18" s="47"/>
      <c r="QBY18" s="47"/>
      <c r="QBZ18" s="47"/>
      <c r="QCA18" s="47"/>
      <c r="QCB18" s="47"/>
      <c r="QCC18" s="47"/>
      <c r="QCD18" s="47"/>
      <c r="QCE18" s="47"/>
      <c r="QCF18" s="47"/>
      <c r="QCG18" s="47"/>
      <c r="QCH18" s="47"/>
      <c r="QCI18" s="47"/>
      <c r="QCJ18" s="47"/>
      <c r="QCK18" s="47"/>
      <c r="QCL18" s="47"/>
      <c r="QCM18" s="47"/>
      <c r="QCN18" s="47"/>
      <c r="QCO18" s="47"/>
      <c r="QCP18" s="47"/>
      <c r="QCQ18" s="47"/>
      <c r="QCR18" s="47"/>
      <c r="QCS18" s="47"/>
      <c r="QCT18" s="47"/>
      <c r="QCU18" s="47"/>
      <c r="QCV18" s="47"/>
      <c r="QCW18" s="47"/>
      <c r="QCX18" s="47"/>
      <c r="QCY18" s="47"/>
      <c r="QCZ18" s="47"/>
      <c r="QDA18" s="47"/>
      <c r="QDB18" s="47"/>
      <c r="QDC18" s="47"/>
      <c r="QDD18" s="47"/>
      <c r="QDE18" s="47"/>
      <c r="QDF18" s="47"/>
      <c r="QDG18" s="47"/>
      <c r="QDH18" s="47"/>
      <c r="QDI18" s="47"/>
      <c r="QDJ18" s="47"/>
      <c r="QDK18" s="47"/>
      <c r="QDL18" s="47"/>
      <c r="QDM18" s="47"/>
      <c r="QDN18" s="47"/>
      <c r="QDO18" s="47"/>
      <c r="QDP18" s="47"/>
      <c r="QDQ18" s="47"/>
      <c r="QDR18" s="47"/>
      <c r="QDS18" s="47"/>
      <c r="QDT18" s="47"/>
      <c r="QDU18" s="47"/>
      <c r="QDV18" s="47"/>
      <c r="QDW18" s="47"/>
      <c r="QDX18" s="47"/>
      <c r="QDY18" s="47"/>
      <c r="QDZ18" s="47"/>
      <c r="QEA18" s="47"/>
      <c r="QEB18" s="47"/>
      <c r="QEC18" s="47"/>
      <c r="QED18" s="47"/>
      <c r="QEE18" s="47"/>
      <c r="QEF18" s="47"/>
      <c r="QEG18" s="47"/>
      <c r="QEH18" s="47"/>
      <c r="QEI18" s="47"/>
      <c r="QEJ18" s="47"/>
      <c r="QEK18" s="47"/>
      <c r="QEL18" s="47"/>
      <c r="QEM18" s="47"/>
      <c r="QEN18" s="47"/>
      <c r="QEO18" s="47"/>
      <c r="QEP18" s="47"/>
      <c r="QEQ18" s="47"/>
      <c r="QER18" s="47"/>
      <c r="QES18" s="47"/>
      <c r="QET18" s="47"/>
      <c r="QEU18" s="47"/>
      <c r="QEV18" s="47"/>
      <c r="QEW18" s="47"/>
      <c r="QEX18" s="47"/>
      <c r="QEY18" s="47"/>
      <c r="QEZ18" s="47"/>
      <c r="QFA18" s="47"/>
      <c r="QFB18" s="47"/>
      <c r="QFC18" s="47"/>
      <c r="QFD18" s="47"/>
      <c r="QFE18" s="47"/>
      <c r="QFF18" s="47"/>
      <c r="QFG18" s="47"/>
      <c r="QFH18" s="47"/>
      <c r="QFI18" s="47"/>
      <c r="QFJ18" s="47"/>
      <c r="QFK18" s="47"/>
      <c r="QFL18" s="47"/>
      <c r="QFM18" s="47"/>
      <c r="QFN18" s="47"/>
      <c r="QFO18" s="47"/>
      <c r="QFP18" s="47"/>
      <c r="QFQ18" s="47"/>
      <c r="QFR18" s="47"/>
      <c r="QFS18" s="47"/>
      <c r="QFT18" s="47"/>
      <c r="QFU18" s="47"/>
      <c r="QFV18" s="47"/>
      <c r="QFW18" s="47"/>
      <c r="QFX18" s="47"/>
      <c r="QFY18" s="47"/>
      <c r="QFZ18" s="47"/>
      <c r="QGA18" s="47"/>
      <c r="QGB18" s="47"/>
      <c r="QGC18" s="47"/>
      <c r="QGD18" s="47"/>
      <c r="QGE18" s="47"/>
      <c r="QGF18" s="47"/>
      <c r="QGG18" s="47"/>
      <c r="QGH18" s="47"/>
      <c r="QGI18" s="47"/>
      <c r="QGJ18" s="47"/>
      <c r="QGK18" s="47"/>
      <c r="QGL18" s="47"/>
      <c r="QGM18" s="47"/>
      <c r="QGN18" s="47"/>
      <c r="QGO18" s="47"/>
      <c r="QGP18" s="47"/>
      <c r="QGQ18" s="47"/>
      <c r="QGR18" s="47"/>
      <c r="QGS18" s="47"/>
      <c r="QGT18" s="47"/>
      <c r="QGU18" s="47"/>
      <c r="QGV18" s="47"/>
      <c r="QGW18" s="47"/>
      <c r="QGX18" s="47"/>
      <c r="QGY18" s="47"/>
      <c r="QGZ18" s="47"/>
      <c r="QHA18" s="47"/>
      <c r="QHB18" s="47"/>
      <c r="QHC18" s="47"/>
      <c r="QHD18" s="47"/>
      <c r="QHE18" s="47"/>
      <c r="QHF18" s="47"/>
      <c r="QHG18" s="47"/>
      <c r="QHH18" s="47"/>
      <c r="QHI18" s="47"/>
      <c r="QHJ18" s="47"/>
      <c r="QHK18" s="47"/>
      <c r="QHL18" s="47"/>
      <c r="QHM18" s="47"/>
      <c r="QHN18" s="47"/>
      <c r="QHO18" s="47"/>
      <c r="QHP18" s="47"/>
      <c r="QHQ18" s="47"/>
      <c r="QHR18" s="47"/>
      <c r="QHS18" s="47"/>
      <c r="QHT18" s="47"/>
      <c r="QHU18" s="47"/>
      <c r="QHV18" s="47"/>
      <c r="QHW18" s="47"/>
      <c r="QHX18" s="47"/>
      <c r="QHY18" s="47"/>
      <c r="QHZ18" s="47"/>
      <c r="QIA18" s="47"/>
      <c r="QIB18" s="47"/>
      <c r="QIC18" s="47"/>
      <c r="QID18" s="47"/>
      <c r="QIE18" s="47"/>
      <c r="QIF18" s="47"/>
      <c r="QIG18" s="47"/>
      <c r="QIH18" s="47"/>
      <c r="QII18" s="47"/>
      <c r="QIJ18" s="47"/>
      <c r="QIK18" s="47"/>
      <c r="QIL18" s="47"/>
      <c r="QIM18" s="47"/>
      <c r="QIN18" s="47"/>
      <c r="QIO18" s="47"/>
      <c r="QIP18" s="47"/>
      <c r="QIQ18" s="47"/>
      <c r="QIR18" s="47"/>
      <c r="QIS18" s="47"/>
      <c r="QIT18" s="47"/>
      <c r="QIU18" s="47"/>
      <c r="QIV18" s="47"/>
      <c r="QIW18" s="47"/>
      <c r="QIX18" s="47"/>
      <c r="QIY18" s="47"/>
      <c r="QIZ18" s="47"/>
      <c r="QJA18" s="47"/>
      <c r="QJB18" s="47"/>
      <c r="QJC18" s="47"/>
      <c r="QJD18" s="47"/>
      <c r="QJE18" s="47"/>
      <c r="QJF18" s="47"/>
      <c r="QJG18" s="47"/>
      <c r="QJH18" s="47"/>
      <c r="QJI18" s="47"/>
      <c r="QJJ18" s="47"/>
      <c r="QJK18" s="47"/>
      <c r="QJL18" s="47"/>
      <c r="QJM18" s="47"/>
      <c r="QJN18" s="47"/>
      <c r="QJO18" s="47"/>
      <c r="QJP18" s="47"/>
      <c r="QJQ18" s="47"/>
      <c r="QJR18" s="47"/>
      <c r="QJS18" s="47"/>
      <c r="QJT18" s="47"/>
      <c r="QJU18" s="47"/>
      <c r="QJV18" s="47"/>
      <c r="QJW18" s="47"/>
      <c r="QJX18" s="47"/>
      <c r="QJY18" s="47"/>
      <c r="QJZ18" s="47"/>
      <c r="QKA18" s="47"/>
      <c r="QKB18" s="47"/>
      <c r="QKC18" s="47"/>
      <c r="QKD18" s="47"/>
      <c r="QKE18" s="47"/>
      <c r="QKF18" s="47"/>
      <c r="QKG18" s="47"/>
      <c r="QKH18" s="47"/>
      <c r="QKI18" s="47"/>
      <c r="QKJ18" s="47"/>
      <c r="QKK18" s="47"/>
      <c r="QKL18" s="47"/>
      <c r="QKM18" s="47"/>
      <c r="QKN18" s="47"/>
      <c r="QKO18" s="47"/>
      <c r="QKP18" s="47"/>
      <c r="QKQ18" s="47"/>
      <c r="QKR18" s="47"/>
      <c r="QKS18" s="47"/>
      <c r="QKT18" s="47"/>
      <c r="QKU18" s="47"/>
      <c r="QKV18" s="47"/>
      <c r="QKW18" s="47"/>
      <c r="QKX18" s="47"/>
      <c r="QKY18" s="47"/>
      <c r="QKZ18" s="47"/>
      <c r="QLA18" s="47"/>
      <c r="QLB18" s="47"/>
      <c r="QLC18" s="47"/>
      <c r="QLD18" s="47"/>
      <c r="QLE18" s="47"/>
      <c r="QLF18" s="47"/>
      <c r="QLG18" s="47"/>
      <c r="QLH18" s="47"/>
      <c r="QLI18" s="47"/>
      <c r="QLJ18" s="47"/>
      <c r="QLK18" s="47"/>
      <c r="QLL18" s="47"/>
      <c r="QLM18" s="47"/>
      <c r="QLN18" s="47"/>
      <c r="QLO18" s="47"/>
      <c r="QLP18" s="47"/>
      <c r="QLQ18" s="47"/>
      <c r="QLR18" s="47"/>
      <c r="QLS18" s="47"/>
      <c r="QLT18" s="47"/>
      <c r="QLU18" s="47"/>
      <c r="QLV18" s="47"/>
      <c r="QLW18" s="47"/>
      <c r="QLX18" s="47"/>
      <c r="QLY18" s="47"/>
      <c r="QLZ18" s="47"/>
      <c r="QMA18" s="47"/>
      <c r="QMB18" s="47"/>
      <c r="QMC18" s="47"/>
      <c r="QMD18" s="47"/>
      <c r="QME18" s="47"/>
      <c r="QMF18" s="47"/>
      <c r="QMG18" s="47"/>
      <c r="QMH18" s="47"/>
      <c r="QMI18" s="47"/>
      <c r="QMJ18" s="47"/>
      <c r="QMK18" s="47"/>
      <c r="QML18" s="47"/>
      <c r="QMM18" s="47"/>
      <c r="QMN18" s="47"/>
      <c r="QMO18" s="47"/>
      <c r="QMP18" s="47"/>
      <c r="QMQ18" s="47"/>
      <c r="QMR18" s="47"/>
      <c r="QMS18" s="47"/>
      <c r="QMT18" s="47"/>
      <c r="QMU18" s="47"/>
      <c r="QMV18" s="47"/>
      <c r="QMW18" s="47"/>
      <c r="QMX18" s="47"/>
      <c r="QMY18" s="47"/>
      <c r="QMZ18" s="47"/>
      <c r="QNA18" s="47"/>
      <c r="QNB18" s="47"/>
      <c r="QNC18" s="47"/>
      <c r="QND18" s="47"/>
      <c r="QNE18" s="47"/>
      <c r="QNF18" s="47"/>
      <c r="QNG18" s="47"/>
      <c r="QNH18" s="47"/>
      <c r="QNI18" s="47"/>
      <c r="QNJ18" s="47"/>
      <c r="QNK18" s="47"/>
      <c r="QNL18" s="47"/>
      <c r="QNM18" s="47"/>
      <c r="QNN18" s="47"/>
      <c r="QNO18" s="47"/>
      <c r="QNP18" s="47"/>
      <c r="QNQ18" s="47"/>
      <c r="QNR18" s="47"/>
      <c r="QNS18" s="47"/>
      <c r="QNT18" s="47"/>
      <c r="QNU18" s="47"/>
      <c r="QNV18" s="47"/>
      <c r="QNW18" s="47"/>
      <c r="QNX18" s="47"/>
      <c r="QNY18" s="47"/>
      <c r="QNZ18" s="47"/>
      <c r="QOA18" s="47"/>
      <c r="QOB18" s="47"/>
      <c r="QOC18" s="47"/>
      <c r="QOD18" s="47"/>
      <c r="QOE18" s="47"/>
      <c r="QOF18" s="47"/>
      <c r="QOG18" s="47"/>
      <c r="QOH18" s="47"/>
      <c r="QOI18" s="47"/>
      <c r="QOJ18" s="47"/>
      <c r="QOK18" s="47"/>
      <c r="QOL18" s="47"/>
      <c r="QOM18" s="47"/>
      <c r="QON18" s="47"/>
      <c r="QOO18" s="47"/>
      <c r="QOP18" s="47"/>
      <c r="QOQ18" s="47"/>
      <c r="QOR18" s="47"/>
      <c r="QOS18" s="47"/>
      <c r="QOT18" s="47"/>
      <c r="QOU18" s="47"/>
      <c r="QOV18" s="47"/>
      <c r="QOW18" s="47"/>
      <c r="QOX18" s="47"/>
      <c r="QOY18" s="47"/>
      <c r="QOZ18" s="47"/>
      <c r="QPA18" s="47"/>
      <c r="QPB18" s="47"/>
      <c r="QPC18" s="47"/>
      <c r="QPD18" s="47"/>
      <c r="QPE18" s="47"/>
      <c r="QPF18" s="47"/>
      <c r="QPG18" s="47"/>
      <c r="QPH18" s="47"/>
      <c r="QPI18" s="47"/>
      <c r="QPJ18" s="47"/>
      <c r="QPK18" s="47"/>
      <c r="QPL18" s="47"/>
      <c r="QPM18" s="47"/>
      <c r="QPN18" s="47"/>
      <c r="QPO18" s="47"/>
      <c r="QPP18" s="47"/>
      <c r="QPQ18" s="47"/>
      <c r="QPR18" s="47"/>
      <c r="QPS18" s="47"/>
      <c r="QPT18" s="47"/>
      <c r="QPU18" s="47"/>
      <c r="QPV18" s="47"/>
      <c r="QPW18" s="47"/>
      <c r="QPX18" s="47"/>
      <c r="QPY18" s="47"/>
      <c r="QPZ18" s="47"/>
      <c r="QQA18" s="47"/>
      <c r="QQB18" s="47"/>
      <c r="QQC18" s="47"/>
      <c r="QQD18" s="47"/>
      <c r="QQE18" s="47"/>
      <c r="QQF18" s="47"/>
      <c r="QQG18" s="47"/>
      <c r="QQH18" s="47"/>
      <c r="QQI18" s="47"/>
      <c r="QQJ18" s="47"/>
      <c r="QQK18" s="47"/>
      <c r="QQL18" s="47"/>
      <c r="QQM18" s="47"/>
      <c r="QQN18" s="47"/>
      <c r="QQO18" s="47"/>
      <c r="QQP18" s="47"/>
      <c r="QQQ18" s="47"/>
      <c r="QQR18" s="47"/>
      <c r="QQS18" s="47"/>
      <c r="QQT18" s="47"/>
      <c r="QQU18" s="47"/>
      <c r="QQV18" s="47"/>
      <c r="QQW18" s="47"/>
      <c r="QQX18" s="47"/>
      <c r="QQY18" s="47"/>
      <c r="QQZ18" s="47"/>
      <c r="QRA18" s="47"/>
      <c r="QRB18" s="47"/>
      <c r="QRC18" s="47"/>
      <c r="QRD18" s="47"/>
      <c r="QRE18" s="47"/>
      <c r="QRF18" s="47"/>
      <c r="QRG18" s="47"/>
      <c r="QRH18" s="47"/>
      <c r="QRI18" s="47"/>
      <c r="QRJ18" s="47"/>
      <c r="QRK18" s="47"/>
      <c r="QRL18" s="47"/>
      <c r="QRM18" s="47"/>
      <c r="QRN18" s="47"/>
      <c r="QRO18" s="47"/>
      <c r="QRP18" s="47"/>
      <c r="QRQ18" s="47"/>
      <c r="QRR18" s="47"/>
      <c r="QRS18" s="47"/>
      <c r="QRT18" s="47"/>
      <c r="QRU18" s="47"/>
      <c r="QRV18" s="47"/>
      <c r="QRW18" s="47"/>
      <c r="QRX18" s="47"/>
      <c r="QRY18" s="47"/>
      <c r="QRZ18" s="47"/>
      <c r="QSA18" s="47"/>
      <c r="QSB18" s="47"/>
      <c r="QSC18" s="47"/>
      <c r="QSD18" s="47"/>
      <c r="QSE18" s="47"/>
      <c r="QSF18" s="47"/>
      <c r="QSG18" s="47"/>
      <c r="QSH18" s="47"/>
      <c r="QSI18" s="47"/>
      <c r="QSJ18" s="47"/>
      <c r="QSK18" s="47"/>
      <c r="QSL18" s="47"/>
      <c r="QSM18" s="47"/>
      <c r="QSN18" s="47"/>
      <c r="QSO18" s="47"/>
      <c r="QSP18" s="47"/>
      <c r="QSQ18" s="47"/>
      <c r="QSR18" s="47"/>
      <c r="QSS18" s="47"/>
      <c r="QST18" s="47"/>
      <c r="QSU18" s="47"/>
      <c r="QSV18" s="47"/>
      <c r="QSW18" s="47"/>
      <c r="QSX18" s="47"/>
      <c r="QSY18" s="47"/>
      <c r="QSZ18" s="47"/>
      <c r="QTA18" s="47"/>
      <c r="QTB18" s="47"/>
      <c r="QTC18" s="47"/>
      <c r="QTD18" s="47"/>
      <c r="QTE18" s="47"/>
      <c r="QTF18" s="47"/>
      <c r="QTG18" s="47"/>
      <c r="QTH18" s="47"/>
      <c r="QTI18" s="47"/>
      <c r="QTJ18" s="47"/>
      <c r="QTK18" s="47"/>
      <c r="QTL18" s="47"/>
      <c r="QTM18" s="47"/>
      <c r="QTN18" s="47"/>
      <c r="QTO18" s="47"/>
      <c r="QTP18" s="47"/>
      <c r="QTQ18" s="47"/>
      <c r="QTR18" s="47"/>
      <c r="QTS18" s="47"/>
      <c r="QTT18" s="47"/>
      <c r="QTU18" s="47"/>
      <c r="QTV18" s="47"/>
      <c r="QTW18" s="47"/>
      <c r="QTX18" s="47"/>
      <c r="QTY18" s="47"/>
      <c r="QTZ18" s="47"/>
      <c r="QUA18" s="47"/>
      <c r="QUB18" s="47"/>
      <c r="QUC18" s="47"/>
      <c r="QUD18" s="47"/>
      <c r="QUE18" s="47"/>
      <c r="QUF18" s="47"/>
      <c r="QUG18" s="47"/>
      <c r="QUH18" s="47"/>
      <c r="QUI18" s="47"/>
      <c r="QUJ18" s="47"/>
      <c r="QUK18" s="47"/>
      <c r="QUL18" s="47"/>
      <c r="QUM18" s="47"/>
      <c r="QUN18" s="47"/>
      <c r="QUO18" s="47"/>
      <c r="QUP18" s="47"/>
      <c r="QUQ18" s="47"/>
      <c r="QUR18" s="47"/>
      <c r="QUS18" s="47"/>
      <c r="QUT18" s="47"/>
      <c r="QUU18" s="47"/>
      <c r="QUV18" s="47"/>
      <c r="QUW18" s="47"/>
      <c r="QUX18" s="47"/>
      <c r="QUY18" s="47"/>
      <c r="QUZ18" s="47"/>
      <c r="QVA18" s="47"/>
      <c r="QVB18" s="47"/>
      <c r="QVC18" s="47"/>
      <c r="QVD18" s="47"/>
      <c r="QVE18" s="47"/>
      <c r="QVF18" s="47"/>
      <c r="QVG18" s="47"/>
      <c r="QVH18" s="47"/>
      <c r="QVI18" s="47"/>
      <c r="QVJ18" s="47"/>
      <c r="QVK18" s="47"/>
      <c r="QVL18" s="47"/>
      <c r="QVM18" s="47"/>
      <c r="QVN18" s="47"/>
      <c r="QVO18" s="47"/>
      <c r="QVP18" s="47"/>
      <c r="QVQ18" s="47"/>
      <c r="QVR18" s="47"/>
      <c r="QVS18" s="47"/>
      <c r="QVT18" s="47"/>
      <c r="QVU18" s="47"/>
      <c r="QVV18" s="47"/>
      <c r="QVW18" s="47"/>
      <c r="QVX18" s="47"/>
      <c r="QVY18" s="47"/>
      <c r="QVZ18" s="47"/>
      <c r="QWA18" s="47"/>
      <c r="QWB18" s="47"/>
      <c r="QWC18" s="47"/>
      <c r="QWD18" s="47"/>
      <c r="QWE18" s="47"/>
      <c r="QWF18" s="47"/>
      <c r="QWG18" s="47"/>
      <c r="QWH18" s="47"/>
      <c r="QWI18" s="47"/>
      <c r="QWJ18" s="47"/>
      <c r="QWK18" s="47"/>
      <c r="QWL18" s="47"/>
      <c r="QWM18" s="47"/>
      <c r="QWN18" s="47"/>
      <c r="QWO18" s="47"/>
      <c r="QWP18" s="47"/>
      <c r="QWQ18" s="47"/>
      <c r="QWR18" s="47"/>
      <c r="QWS18" s="47"/>
      <c r="QWT18" s="47"/>
      <c r="QWU18" s="47"/>
      <c r="QWV18" s="47"/>
      <c r="QWW18" s="47"/>
      <c r="QWX18" s="47"/>
      <c r="QWY18" s="47"/>
      <c r="QWZ18" s="47"/>
      <c r="QXA18" s="47"/>
      <c r="QXB18" s="47"/>
      <c r="QXC18" s="47"/>
      <c r="QXD18" s="47"/>
      <c r="QXE18" s="47"/>
      <c r="QXF18" s="47"/>
      <c r="QXG18" s="47"/>
      <c r="QXH18" s="47"/>
      <c r="QXI18" s="47"/>
      <c r="QXJ18" s="47"/>
      <c r="QXK18" s="47"/>
      <c r="QXL18" s="47"/>
      <c r="QXM18" s="47"/>
      <c r="QXN18" s="47"/>
      <c r="QXO18" s="47"/>
      <c r="QXP18" s="47"/>
      <c r="QXQ18" s="47"/>
      <c r="QXR18" s="47"/>
      <c r="QXS18" s="47"/>
      <c r="QXT18" s="47"/>
      <c r="QXU18" s="47"/>
      <c r="QXV18" s="47"/>
      <c r="QXW18" s="47"/>
      <c r="QXX18" s="47"/>
      <c r="QXY18" s="47"/>
      <c r="QXZ18" s="47"/>
      <c r="QYA18" s="47"/>
      <c r="QYB18" s="47"/>
      <c r="QYC18" s="47"/>
      <c r="QYD18" s="47"/>
      <c r="QYE18" s="47"/>
      <c r="QYF18" s="47"/>
      <c r="QYG18" s="47"/>
      <c r="QYH18" s="47"/>
      <c r="QYI18" s="47"/>
      <c r="QYJ18" s="47"/>
      <c r="QYK18" s="47"/>
      <c r="QYL18" s="47"/>
      <c r="QYM18" s="47"/>
      <c r="QYN18" s="47"/>
      <c r="QYO18" s="47"/>
      <c r="QYP18" s="47"/>
      <c r="QYQ18" s="47"/>
      <c r="QYR18" s="47"/>
      <c r="QYS18" s="47"/>
      <c r="QYT18" s="47"/>
      <c r="QYU18" s="47"/>
      <c r="QYV18" s="47"/>
      <c r="QYW18" s="47"/>
      <c r="QYX18" s="47"/>
      <c r="QYY18" s="47"/>
      <c r="QYZ18" s="47"/>
      <c r="QZA18" s="47"/>
      <c r="QZB18" s="47"/>
      <c r="QZC18" s="47"/>
      <c r="QZD18" s="47"/>
      <c r="QZE18" s="47"/>
      <c r="QZF18" s="47"/>
      <c r="QZG18" s="47"/>
      <c r="QZH18" s="47"/>
      <c r="QZI18" s="47"/>
      <c r="QZJ18" s="47"/>
      <c r="QZK18" s="47"/>
      <c r="QZL18" s="47"/>
      <c r="QZM18" s="47"/>
      <c r="QZN18" s="47"/>
      <c r="QZO18" s="47"/>
      <c r="QZP18" s="47"/>
      <c r="QZQ18" s="47"/>
      <c r="QZR18" s="47"/>
      <c r="QZS18" s="47"/>
      <c r="QZT18" s="47"/>
      <c r="QZU18" s="47"/>
      <c r="QZV18" s="47"/>
      <c r="QZW18" s="47"/>
      <c r="QZX18" s="47"/>
      <c r="QZY18" s="47"/>
      <c r="QZZ18" s="47"/>
      <c r="RAA18" s="47"/>
      <c r="RAB18" s="47"/>
      <c r="RAC18" s="47"/>
      <c r="RAD18" s="47"/>
      <c r="RAE18" s="47"/>
      <c r="RAF18" s="47"/>
      <c r="RAG18" s="47"/>
      <c r="RAH18" s="47"/>
      <c r="RAI18" s="47"/>
      <c r="RAJ18" s="47"/>
      <c r="RAK18" s="47"/>
      <c r="RAL18" s="47"/>
      <c r="RAM18" s="47"/>
      <c r="RAN18" s="47"/>
      <c r="RAO18" s="47"/>
      <c r="RAP18" s="47"/>
      <c r="RAQ18" s="47"/>
      <c r="RAR18" s="47"/>
      <c r="RAS18" s="47"/>
      <c r="RAT18" s="47"/>
      <c r="RAU18" s="47"/>
      <c r="RAV18" s="47"/>
      <c r="RAW18" s="47"/>
      <c r="RAX18" s="47"/>
      <c r="RAY18" s="47"/>
      <c r="RAZ18" s="47"/>
      <c r="RBA18" s="47"/>
      <c r="RBB18" s="47"/>
      <c r="RBC18" s="47"/>
      <c r="RBD18" s="47"/>
      <c r="RBE18" s="47"/>
      <c r="RBF18" s="47"/>
      <c r="RBG18" s="47"/>
      <c r="RBH18" s="47"/>
      <c r="RBI18" s="47"/>
      <c r="RBJ18" s="47"/>
      <c r="RBK18" s="47"/>
      <c r="RBL18" s="47"/>
      <c r="RBM18" s="47"/>
      <c r="RBN18" s="47"/>
      <c r="RBO18" s="47"/>
      <c r="RBP18" s="47"/>
      <c r="RBQ18" s="47"/>
      <c r="RBR18" s="47"/>
      <c r="RBS18" s="47"/>
      <c r="RBT18" s="47"/>
      <c r="RBU18" s="47"/>
      <c r="RBV18" s="47"/>
      <c r="RBW18" s="47"/>
      <c r="RBX18" s="47"/>
      <c r="RBY18" s="47"/>
      <c r="RBZ18" s="47"/>
      <c r="RCA18" s="47"/>
      <c r="RCB18" s="47"/>
      <c r="RCC18" s="47"/>
      <c r="RCD18" s="47"/>
      <c r="RCE18" s="47"/>
      <c r="RCF18" s="47"/>
      <c r="RCG18" s="47"/>
      <c r="RCH18" s="47"/>
      <c r="RCI18" s="47"/>
      <c r="RCJ18" s="47"/>
      <c r="RCK18" s="47"/>
      <c r="RCL18" s="47"/>
      <c r="RCM18" s="47"/>
      <c r="RCN18" s="47"/>
      <c r="RCO18" s="47"/>
      <c r="RCP18" s="47"/>
      <c r="RCQ18" s="47"/>
      <c r="RCR18" s="47"/>
      <c r="RCS18" s="47"/>
      <c r="RCT18" s="47"/>
      <c r="RCU18" s="47"/>
      <c r="RCV18" s="47"/>
      <c r="RCW18" s="47"/>
      <c r="RCX18" s="47"/>
      <c r="RCY18" s="47"/>
      <c r="RCZ18" s="47"/>
      <c r="RDA18" s="47"/>
      <c r="RDB18" s="47"/>
      <c r="RDC18" s="47"/>
      <c r="RDD18" s="47"/>
      <c r="RDE18" s="47"/>
      <c r="RDF18" s="47"/>
      <c r="RDG18" s="47"/>
      <c r="RDH18" s="47"/>
      <c r="RDI18" s="47"/>
      <c r="RDJ18" s="47"/>
      <c r="RDK18" s="47"/>
      <c r="RDL18" s="47"/>
      <c r="RDM18" s="47"/>
      <c r="RDN18" s="47"/>
      <c r="RDO18" s="47"/>
      <c r="RDP18" s="47"/>
      <c r="RDQ18" s="47"/>
      <c r="RDR18" s="47"/>
      <c r="RDS18" s="47"/>
      <c r="RDT18" s="47"/>
      <c r="RDU18" s="47"/>
      <c r="RDV18" s="47"/>
      <c r="RDW18" s="47"/>
      <c r="RDX18" s="47"/>
      <c r="RDY18" s="47"/>
      <c r="RDZ18" s="47"/>
      <c r="REA18" s="47"/>
      <c r="REB18" s="47"/>
      <c r="REC18" s="47"/>
      <c r="RED18" s="47"/>
      <c r="REE18" s="47"/>
      <c r="REF18" s="47"/>
      <c r="REG18" s="47"/>
      <c r="REH18" s="47"/>
      <c r="REI18" s="47"/>
      <c r="REJ18" s="47"/>
      <c r="REK18" s="47"/>
      <c r="REL18" s="47"/>
      <c r="REM18" s="47"/>
      <c r="REN18" s="47"/>
      <c r="REO18" s="47"/>
      <c r="REP18" s="47"/>
      <c r="REQ18" s="47"/>
      <c r="RER18" s="47"/>
      <c r="RES18" s="47"/>
      <c r="RET18" s="47"/>
      <c r="REU18" s="47"/>
      <c r="REV18" s="47"/>
      <c r="REW18" s="47"/>
      <c r="REX18" s="47"/>
      <c r="REY18" s="47"/>
      <c r="REZ18" s="47"/>
      <c r="RFA18" s="47"/>
      <c r="RFB18" s="47"/>
      <c r="RFC18" s="47"/>
      <c r="RFD18" s="47"/>
      <c r="RFE18" s="47"/>
      <c r="RFF18" s="47"/>
      <c r="RFG18" s="47"/>
      <c r="RFH18" s="47"/>
      <c r="RFI18" s="47"/>
      <c r="RFJ18" s="47"/>
      <c r="RFK18" s="47"/>
      <c r="RFL18" s="47"/>
      <c r="RFM18" s="47"/>
      <c r="RFN18" s="47"/>
      <c r="RFO18" s="47"/>
      <c r="RFP18" s="47"/>
      <c r="RFQ18" s="47"/>
      <c r="RFR18" s="47"/>
      <c r="RFS18" s="47"/>
      <c r="RFT18" s="47"/>
      <c r="RFU18" s="47"/>
      <c r="RFV18" s="47"/>
      <c r="RFW18" s="47"/>
      <c r="RFX18" s="47"/>
      <c r="RFY18" s="47"/>
      <c r="RFZ18" s="47"/>
      <c r="RGA18" s="47"/>
      <c r="RGB18" s="47"/>
      <c r="RGC18" s="47"/>
      <c r="RGD18" s="47"/>
      <c r="RGE18" s="47"/>
      <c r="RGF18" s="47"/>
      <c r="RGG18" s="47"/>
      <c r="RGH18" s="47"/>
      <c r="RGI18" s="47"/>
      <c r="RGJ18" s="47"/>
      <c r="RGK18" s="47"/>
      <c r="RGL18" s="47"/>
      <c r="RGM18" s="47"/>
      <c r="RGN18" s="47"/>
      <c r="RGO18" s="47"/>
      <c r="RGP18" s="47"/>
      <c r="RGQ18" s="47"/>
      <c r="RGR18" s="47"/>
      <c r="RGS18" s="47"/>
      <c r="RGT18" s="47"/>
      <c r="RGU18" s="47"/>
      <c r="RGV18" s="47"/>
      <c r="RGW18" s="47"/>
      <c r="RGX18" s="47"/>
      <c r="RGY18" s="47"/>
      <c r="RGZ18" s="47"/>
      <c r="RHA18" s="47"/>
      <c r="RHB18" s="47"/>
      <c r="RHC18" s="47"/>
      <c r="RHD18" s="47"/>
      <c r="RHE18" s="47"/>
      <c r="RHF18" s="47"/>
      <c r="RHG18" s="47"/>
      <c r="RHH18" s="47"/>
      <c r="RHI18" s="47"/>
      <c r="RHJ18" s="47"/>
      <c r="RHK18" s="47"/>
      <c r="RHL18" s="47"/>
      <c r="RHM18" s="47"/>
      <c r="RHN18" s="47"/>
      <c r="RHO18" s="47"/>
      <c r="RHP18" s="47"/>
      <c r="RHQ18" s="47"/>
      <c r="RHR18" s="47"/>
      <c r="RHS18" s="47"/>
      <c r="RHT18" s="47"/>
      <c r="RHU18" s="47"/>
      <c r="RHV18" s="47"/>
      <c r="RHW18" s="47"/>
      <c r="RHX18" s="47"/>
      <c r="RHY18" s="47"/>
      <c r="RHZ18" s="47"/>
      <c r="RIA18" s="47"/>
      <c r="RIB18" s="47"/>
      <c r="RIC18" s="47"/>
      <c r="RID18" s="47"/>
      <c r="RIE18" s="47"/>
      <c r="RIF18" s="47"/>
      <c r="RIG18" s="47"/>
      <c r="RIH18" s="47"/>
      <c r="RII18" s="47"/>
      <c r="RIJ18" s="47"/>
      <c r="RIK18" s="47"/>
      <c r="RIL18" s="47"/>
      <c r="RIM18" s="47"/>
      <c r="RIN18" s="47"/>
      <c r="RIO18" s="47"/>
      <c r="RIP18" s="47"/>
      <c r="RIQ18" s="47"/>
      <c r="RIR18" s="47"/>
      <c r="RIS18" s="47"/>
      <c r="RIT18" s="47"/>
      <c r="RIU18" s="47"/>
      <c r="RIV18" s="47"/>
      <c r="RIW18" s="47"/>
      <c r="RIX18" s="47"/>
      <c r="RIY18" s="47"/>
      <c r="RIZ18" s="47"/>
      <c r="RJA18" s="47"/>
      <c r="RJB18" s="47"/>
      <c r="RJC18" s="47"/>
      <c r="RJD18" s="47"/>
      <c r="RJE18" s="47"/>
      <c r="RJF18" s="47"/>
      <c r="RJG18" s="47"/>
      <c r="RJH18" s="47"/>
      <c r="RJI18" s="47"/>
      <c r="RJJ18" s="47"/>
      <c r="RJK18" s="47"/>
      <c r="RJL18" s="47"/>
      <c r="RJM18" s="47"/>
      <c r="RJN18" s="47"/>
      <c r="RJO18" s="47"/>
      <c r="RJP18" s="47"/>
      <c r="RJQ18" s="47"/>
      <c r="RJR18" s="47"/>
      <c r="RJS18" s="47"/>
      <c r="RJT18" s="47"/>
      <c r="RJU18" s="47"/>
      <c r="RJV18" s="47"/>
      <c r="RJW18" s="47"/>
      <c r="RJX18" s="47"/>
      <c r="RJY18" s="47"/>
      <c r="RJZ18" s="47"/>
      <c r="RKA18" s="47"/>
      <c r="RKB18" s="47"/>
      <c r="RKC18" s="47"/>
      <c r="RKD18" s="47"/>
      <c r="RKE18" s="47"/>
      <c r="RKF18" s="47"/>
      <c r="RKG18" s="47"/>
      <c r="RKH18" s="47"/>
      <c r="RKI18" s="47"/>
      <c r="RKJ18" s="47"/>
      <c r="RKK18" s="47"/>
      <c r="RKL18" s="47"/>
      <c r="RKM18" s="47"/>
      <c r="RKN18" s="47"/>
      <c r="RKO18" s="47"/>
      <c r="RKP18" s="47"/>
      <c r="RKQ18" s="47"/>
      <c r="RKR18" s="47"/>
      <c r="RKS18" s="47"/>
      <c r="RKT18" s="47"/>
      <c r="RKU18" s="47"/>
      <c r="RKV18" s="47"/>
      <c r="RKW18" s="47"/>
      <c r="RKX18" s="47"/>
      <c r="RKY18" s="47"/>
      <c r="RKZ18" s="47"/>
      <c r="RLA18" s="47"/>
      <c r="RLB18" s="47"/>
      <c r="RLC18" s="47"/>
      <c r="RLD18" s="47"/>
      <c r="RLE18" s="47"/>
      <c r="RLF18" s="47"/>
      <c r="RLG18" s="47"/>
      <c r="RLH18" s="47"/>
      <c r="RLI18" s="47"/>
      <c r="RLJ18" s="47"/>
      <c r="RLK18" s="47"/>
      <c r="RLL18" s="47"/>
      <c r="RLM18" s="47"/>
      <c r="RLN18" s="47"/>
      <c r="RLO18" s="47"/>
      <c r="RLP18" s="47"/>
      <c r="RLQ18" s="47"/>
      <c r="RLR18" s="47"/>
      <c r="RLS18" s="47"/>
      <c r="RLT18" s="47"/>
      <c r="RLU18" s="47"/>
      <c r="RLV18" s="47"/>
      <c r="RLW18" s="47"/>
      <c r="RLX18" s="47"/>
      <c r="RLY18" s="47"/>
      <c r="RLZ18" s="47"/>
      <c r="RMA18" s="47"/>
      <c r="RMB18" s="47"/>
      <c r="RMC18" s="47"/>
      <c r="RMD18" s="47"/>
      <c r="RME18" s="47"/>
      <c r="RMF18" s="47"/>
      <c r="RMG18" s="47"/>
      <c r="RMH18" s="47"/>
      <c r="RMI18" s="47"/>
      <c r="RMJ18" s="47"/>
      <c r="RMK18" s="47"/>
      <c r="RML18" s="47"/>
      <c r="RMM18" s="47"/>
      <c r="RMN18" s="47"/>
      <c r="RMO18" s="47"/>
      <c r="RMP18" s="47"/>
      <c r="RMQ18" s="47"/>
      <c r="RMR18" s="47"/>
      <c r="RMS18" s="47"/>
      <c r="RMT18" s="47"/>
      <c r="RMU18" s="47"/>
      <c r="RMV18" s="47"/>
      <c r="RMW18" s="47"/>
      <c r="RMX18" s="47"/>
      <c r="RMY18" s="47"/>
      <c r="RMZ18" s="47"/>
      <c r="RNA18" s="47"/>
      <c r="RNB18" s="47"/>
      <c r="RNC18" s="47"/>
      <c r="RND18" s="47"/>
      <c r="RNE18" s="47"/>
      <c r="RNF18" s="47"/>
      <c r="RNG18" s="47"/>
      <c r="RNH18" s="47"/>
      <c r="RNI18" s="47"/>
      <c r="RNJ18" s="47"/>
      <c r="RNK18" s="47"/>
      <c r="RNL18" s="47"/>
      <c r="RNM18" s="47"/>
      <c r="RNN18" s="47"/>
      <c r="RNO18" s="47"/>
      <c r="RNP18" s="47"/>
      <c r="RNQ18" s="47"/>
      <c r="RNR18" s="47"/>
      <c r="RNS18" s="47"/>
      <c r="RNT18" s="47"/>
      <c r="RNU18" s="47"/>
      <c r="RNV18" s="47"/>
      <c r="RNW18" s="47"/>
      <c r="RNX18" s="47"/>
      <c r="RNY18" s="47"/>
      <c r="RNZ18" s="47"/>
      <c r="ROA18" s="47"/>
      <c r="ROB18" s="47"/>
      <c r="ROC18" s="47"/>
      <c r="ROD18" s="47"/>
      <c r="ROE18" s="47"/>
      <c r="ROF18" s="47"/>
      <c r="ROG18" s="47"/>
      <c r="ROH18" s="47"/>
      <c r="ROI18" s="47"/>
      <c r="ROJ18" s="47"/>
      <c r="ROK18" s="47"/>
      <c r="ROL18" s="47"/>
      <c r="ROM18" s="47"/>
      <c r="RON18" s="47"/>
      <c r="ROO18" s="47"/>
      <c r="ROP18" s="47"/>
      <c r="ROQ18" s="47"/>
      <c r="ROR18" s="47"/>
      <c r="ROS18" s="47"/>
      <c r="ROT18" s="47"/>
      <c r="ROU18" s="47"/>
      <c r="ROV18" s="47"/>
      <c r="ROW18" s="47"/>
      <c r="ROX18" s="47"/>
      <c r="ROY18" s="47"/>
      <c r="ROZ18" s="47"/>
      <c r="RPA18" s="47"/>
      <c r="RPB18" s="47"/>
      <c r="RPC18" s="47"/>
      <c r="RPD18" s="47"/>
      <c r="RPE18" s="47"/>
      <c r="RPF18" s="47"/>
      <c r="RPG18" s="47"/>
      <c r="RPH18" s="47"/>
      <c r="RPI18" s="47"/>
      <c r="RPJ18" s="47"/>
      <c r="RPK18" s="47"/>
      <c r="RPL18" s="47"/>
      <c r="RPM18" s="47"/>
      <c r="RPN18" s="47"/>
      <c r="RPO18" s="47"/>
      <c r="RPP18" s="47"/>
      <c r="RPQ18" s="47"/>
      <c r="RPR18" s="47"/>
      <c r="RPS18" s="47"/>
      <c r="RPT18" s="47"/>
      <c r="RPU18" s="47"/>
      <c r="RPV18" s="47"/>
      <c r="RPW18" s="47"/>
      <c r="RPX18" s="47"/>
      <c r="RPY18" s="47"/>
      <c r="RPZ18" s="47"/>
      <c r="RQA18" s="47"/>
      <c r="RQB18" s="47"/>
      <c r="RQC18" s="47"/>
      <c r="RQD18" s="47"/>
      <c r="RQE18" s="47"/>
      <c r="RQF18" s="47"/>
      <c r="RQG18" s="47"/>
      <c r="RQH18" s="47"/>
      <c r="RQI18" s="47"/>
      <c r="RQJ18" s="47"/>
      <c r="RQK18" s="47"/>
      <c r="RQL18" s="47"/>
      <c r="RQM18" s="47"/>
      <c r="RQN18" s="47"/>
      <c r="RQO18" s="47"/>
      <c r="RQP18" s="47"/>
      <c r="RQQ18" s="47"/>
      <c r="RQR18" s="47"/>
      <c r="RQS18" s="47"/>
      <c r="RQT18" s="47"/>
      <c r="RQU18" s="47"/>
      <c r="RQV18" s="47"/>
      <c r="RQW18" s="47"/>
      <c r="RQX18" s="47"/>
      <c r="RQY18" s="47"/>
      <c r="RQZ18" s="47"/>
      <c r="RRA18" s="47"/>
      <c r="RRB18" s="47"/>
      <c r="RRC18" s="47"/>
      <c r="RRD18" s="47"/>
      <c r="RRE18" s="47"/>
      <c r="RRF18" s="47"/>
      <c r="RRG18" s="47"/>
      <c r="RRH18" s="47"/>
      <c r="RRI18" s="47"/>
      <c r="RRJ18" s="47"/>
      <c r="RRK18" s="47"/>
      <c r="RRL18" s="47"/>
      <c r="RRM18" s="47"/>
      <c r="RRN18" s="47"/>
      <c r="RRO18" s="47"/>
      <c r="RRP18" s="47"/>
      <c r="RRQ18" s="47"/>
      <c r="RRR18" s="47"/>
      <c r="RRS18" s="47"/>
      <c r="RRT18" s="47"/>
      <c r="RRU18" s="47"/>
      <c r="RRV18" s="47"/>
      <c r="RRW18" s="47"/>
      <c r="RRX18" s="47"/>
      <c r="RRY18" s="47"/>
      <c r="RRZ18" s="47"/>
      <c r="RSA18" s="47"/>
      <c r="RSB18" s="47"/>
      <c r="RSC18" s="47"/>
      <c r="RSD18" s="47"/>
      <c r="RSE18" s="47"/>
      <c r="RSF18" s="47"/>
      <c r="RSG18" s="47"/>
      <c r="RSH18" s="47"/>
      <c r="RSI18" s="47"/>
      <c r="RSJ18" s="47"/>
      <c r="RSK18" s="47"/>
      <c r="RSL18" s="47"/>
      <c r="RSM18" s="47"/>
      <c r="RSN18" s="47"/>
      <c r="RSO18" s="47"/>
      <c r="RSP18" s="47"/>
      <c r="RSQ18" s="47"/>
      <c r="RSR18" s="47"/>
      <c r="RSS18" s="47"/>
      <c r="RST18" s="47"/>
      <c r="RSU18" s="47"/>
      <c r="RSV18" s="47"/>
      <c r="RSW18" s="47"/>
      <c r="RSX18" s="47"/>
      <c r="RSY18" s="47"/>
      <c r="RSZ18" s="47"/>
      <c r="RTA18" s="47"/>
      <c r="RTB18" s="47"/>
      <c r="RTC18" s="47"/>
      <c r="RTD18" s="47"/>
      <c r="RTE18" s="47"/>
      <c r="RTF18" s="47"/>
      <c r="RTG18" s="47"/>
      <c r="RTH18" s="47"/>
      <c r="RTI18" s="47"/>
      <c r="RTJ18" s="47"/>
      <c r="RTK18" s="47"/>
      <c r="RTL18" s="47"/>
      <c r="RTM18" s="47"/>
      <c r="RTN18" s="47"/>
      <c r="RTO18" s="47"/>
      <c r="RTP18" s="47"/>
      <c r="RTQ18" s="47"/>
      <c r="RTR18" s="47"/>
      <c r="RTS18" s="47"/>
      <c r="RTT18" s="47"/>
      <c r="RTU18" s="47"/>
      <c r="RTV18" s="47"/>
      <c r="RTW18" s="47"/>
      <c r="RTX18" s="47"/>
      <c r="RTY18" s="47"/>
      <c r="RTZ18" s="47"/>
      <c r="RUA18" s="47"/>
      <c r="RUB18" s="47"/>
      <c r="RUC18" s="47"/>
      <c r="RUD18" s="47"/>
      <c r="RUE18" s="47"/>
      <c r="RUF18" s="47"/>
      <c r="RUG18" s="47"/>
      <c r="RUH18" s="47"/>
      <c r="RUI18" s="47"/>
      <c r="RUJ18" s="47"/>
      <c r="RUK18" s="47"/>
      <c r="RUL18" s="47"/>
      <c r="RUM18" s="47"/>
      <c r="RUN18" s="47"/>
      <c r="RUO18" s="47"/>
      <c r="RUP18" s="47"/>
      <c r="RUQ18" s="47"/>
      <c r="RUR18" s="47"/>
      <c r="RUS18" s="47"/>
      <c r="RUT18" s="47"/>
      <c r="RUU18" s="47"/>
      <c r="RUV18" s="47"/>
      <c r="RUW18" s="47"/>
      <c r="RUX18" s="47"/>
      <c r="RUY18" s="47"/>
      <c r="RUZ18" s="47"/>
      <c r="RVA18" s="47"/>
      <c r="RVB18" s="47"/>
      <c r="RVC18" s="47"/>
      <c r="RVD18" s="47"/>
      <c r="RVE18" s="47"/>
      <c r="RVF18" s="47"/>
      <c r="RVG18" s="47"/>
      <c r="RVH18" s="47"/>
      <c r="RVI18" s="47"/>
      <c r="RVJ18" s="47"/>
      <c r="RVK18" s="47"/>
      <c r="RVL18" s="47"/>
      <c r="RVM18" s="47"/>
      <c r="RVN18" s="47"/>
      <c r="RVO18" s="47"/>
      <c r="RVP18" s="47"/>
      <c r="RVQ18" s="47"/>
      <c r="RVR18" s="47"/>
      <c r="RVS18" s="47"/>
      <c r="RVT18" s="47"/>
      <c r="RVU18" s="47"/>
      <c r="RVV18" s="47"/>
      <c r="RVW18" s="47"/>
      <c r="RVX18" s="47"/>
      <c r="RVY18" s="47"/>
      <c r="RVZ18" s="47"/>
      <c r="RWA18" s="47"/>
      <c r="RWB18" s="47"/>
      <c r="RWC18" s="47"/>
      <c r="RWD18" s="47"/>
      <c r="RWE18" s="47"/>
      <c r="RWF18" s="47"/>
      <c r="RWG18" s="47"/>
      <c r="RWH18" s="47"/>
      <c r="RWI18" s="47"/>
      <c r="RWJ18" s="47"/>
      <c r="RWK18" s="47"/>
      <c r="RWL18" s="47"/>
      <c r="RWM18" s="47"/>
      <c r="RWN18" s="47"/>
      <c r="RWO18" s="47"/>
      <c r="RWP18" s="47"/>
      <c r="RWQ18" s="47"/>
      <c r="RWR18" s="47"/>
      <c r="RWS18" s="47"/>
      <c r="RWT18" s="47"/>
      <c r="RWU18" s="47"/>
      <c r="RWV18" s="47"/>
      <c r="RWW18" s="47"/>
      <c r="RWX18" s="47"/>
      <c r="RWY18" s="47"/>
      <c r="RWZ18" s="47"/>
      <c r="RXA18" s="47"/>
      <c r="RXB18" s="47"/>
      <c r="RXC18" s="47"/>
      <c r="RXD18" s="47"/>
      <c r="RXE18" s="47"/>
      <c r="RXF18" s="47"/>
      <c r="RXG18" s="47"/>
      <c r="RXH18" s="47"/>
      <c r="RXI18" s="47"/>
      <c r="RXJ18" s="47"/>
      <c r="RXK18" s="47"/>
      <c r="RXL18" s="47"/>
      <c r="RXM18" s="47"/>
      <c r="RXN18" s="47"/>
      <c r="RXO18" s="47"/>
      <c r="RXP18" s="47"/>
      <c r="RXQ18" s="47"/>
      <c r="RXR18" s="47"/>
      <c r="RXS18" s="47"/>
      <c r="RXT18" s="47"/>
      <c r="RXU18" s="47"/>
      <c r="RXV18" s="47"/>
      <c r="RXW18" s="47"/>
      <c r="RXX18" s="47"/>
      <c r="RXY18" s="47"/>
      <c r="RXZ18" s="47"/>
      <c r="RYA18" s="47"/>
      <c r="RYB18" s="47"/>
      <c r="RYC18" s="47"/>
      <c r="RYD18" s="47"/>
      <c r="RYE18" s="47"/>
      <c r="RYF18" s="47"/>
      <c r="RYG18" s="47"/>
      <c r="RYH18" s="47"/>
      <c r="RYI18" s="47"/>
      <c r="RYJ18" s="47"/>
      <c r="RYK18" s="47"/>
      <c r="RYL18" s="47"/>
      <c r="RYM18" s="47"/>
      <c r="RYN18" s="47"/>
      <c r="RYO18" s="47"/>
      <c r="RYP18" s="47"/>
      <c r="RYQ18" s="47"/>
      <c r="RYR18" s="47"/>
      <c r="RYS18" s="47"/>
      <c r="RYT18" s="47"/>
      <c r="RYU18" s="47"/>
      <c r="RYV18" s="47"/>
      <c r="RYW18" s="47"/>
      <c r="RYX18" s="47"/>
      <c r="RYY18" s="47"/>
      <c r="RYZ18" s="47"/>
      <c r="RZA18" s="47"/>
      <c r="RZB18" s="47"/>
      <c r="RZC18" s="47"/>
      <c r="RZD18" s="47"/>
      <c r="RZE18" s="47"/>
      <c r="RZF18" s="47"/>
      <c r="RZG18" s="47"/>
      <c r="RZH18" s="47"/>
      <c r="RZI18" s="47"/>
      <c r="RZJ18" s="47"/>
      <c r="RZK18" s="47"/>
      <c r="RZL18" s="47"/>
      <c r="RZM18" s="47"/>
      <c r="RZN18" s="47"/>
      <c r="RZO18" s="47"/>
      <c r="RZP18" s="47"/>
      <c r="RZQ18" s="47"/>
      <c r="RZR18" s="47"/>
      <c r="RZS18" s="47"/>
      <c r="RZT18" s="47"/>
      <c r="RZU18" s="47"/>
      <c r="RZV18" s="47"/>
      <c r="RZW18" s="47"/>
      <c r="RZX18" s="47"/>
      <c r="RZY18" s="47"/>
      <c r="RZZ18" s="47"/>
      <c r="SAA18" s="47"/>
      <c r="SAB18" s="47"/>
      <c r="SAC18" s="47"/>
      <c r="SAD18" s="47"/>
      <c r="SAE18" s="47"/>
      <c r="SAF18" s="47"/>
      <c r="SAG18" s="47"/>
      <c r="SAH18" s="47"/>
      <c r="SAI18" s="47"/>
      <c r="SAJ18" s="47"/>
      <c r="SAK18" s="47"/>
      <c r="SAL18" s="47"/>
      <c r="SAM18" s="47"/>
      <c r="SAN18" s="47"/>
      <c r="SAO18" s="47"/>
      <c r="SAP18" s="47"/>
      <c r="SAQ18" s="47"/>
      <c r="SAR18" s="47"/>
      <c r="SAS18" s="47"/>
      <c r="SAT18" s="47"/>
      <c r="SAU18" s="47"/>
      <c r="SAV18" s="47"/>
      <c r="SAW18" s="47"/>
      <c r="SAX18" s="47"/>
      <c r="SAY18" s="47"/>
      <c r="SAZ18" s="47"/>
      <c r="SBA18" s="47"/>
      <c r="SBB18" s="47"/>
      <c r="SBC18" s="47"/>
      <c r="SBD18" s="47"/>
      <c r="SBE18" s="47"/>
      <c r="SBF18" s="47"/>
      <c r="SBG18" s="47"/>
      <c r="SBH18" s="47"/>
      <c r="SBI18" s="47"/>
      <c r="SBJ18" s="47"/>
      <c r="SBK18" s="47"/>
      <c r="SBL18" s="47"/>
      <c r="SBM18" s="47"/>
      <c r="SBN18" s="47"/>
      <c r="SBO18" s="47"/>
      <c r="SBP18" s="47"/>
      <c r="SBQ18" s="47"/>
      <c r="SBR18" s="47"/>
      <c r="SBS18" s="47"/>
      <c r="SBT18" s="47"/>
      <c r="SBU18" s="47"/>
      <c r="SBV18" s="47"/>
      <c r="SBW18" s="47"/>
      <c r="SBX18" s="47"/>
      <c r="SBY18" s="47"/>
      <c r="SBZ18" s="47"/>
      <c r="SCA18" s="47"/>
      <c r="SCB18" s="47"/>
      <c r="SCC18" s="47"/>
      <c r="SCD18" s="47"/>
      <c r="SCE18" s="47"/>
      <c r="SCF18" s="47"/>
      <c r="SCG18" s="47"/>
      <c r="SCH18" s="47"/>
      <c r="SCI18" s="47"/>
      <c r="SCJ18" s="47"/>
      <c r="SCK18" s="47"/>
      <c r="SCL18" s="47"/>
      <c r="SCM18" s="47"/>
      <c r="SCN18" s="47"/>
      <c r="SCO18" s="47"/>
      <c r="SCP18" s="47"/>
      <c r="SCQ18" s="47"/>
      <c r="SCR18" s="47"/>
      <c r="SCS18" s="47"/>
      <c r="SCT18" s="47"/>
      <c r="SCU18" s="47"/>
      <c r="SCV18" s="47"/>
      <c r="SCW18" s="47"/>
      <c r="SCX18" s="47"/>
      <c r="SCY18" s="47"/>
      <c r="SCZ18" s="47"/>
      <c r="SDA18" s="47"/>
      <c r="SDB18" s="47"/>
      <c r="SDC18" s="47"/>
      <c r="SDD18" s="47"/>
      <c r="SDE18" s="47"/>
      <c r="SDF18" s="47"/>
      <c r="SDG18" s="47"/>
      <c r="SDH18" s="47"/>
      <c r="SDI18" s="47"/>
      <c r="SDJ18" s="47"/>
      <c r="SDK18" s="47"/>
      <c r="SDL18" s="47"/>
      <c r="SDM18" s="47"/>
      <c r="SDN18" s="47"/>
      <c r="SDO18" s="47"/>
      <c r="SDP18" s="47"/>
      <c r="SDQ18" s="47"/>
      <c r="SDR18" s="47"/>
      <c r="SDS18" s="47"/>
      <c r="SDT18" s="47"/>
      <c r="SDU18" s="47"/>
      <c r="SDV18" s="47"/>
      <c r="SDW18" s="47"/>
      <c r="SDX18" s="47"/>
      <c r="SDY18" s="47"/>
      <c r="SDZ18" s="47"/>
      <c r="SEA18" s="47"/>
      <c r="SEB18" s="47"/>
      <c r="SEC18" s="47"/>
      <c r="SED18" s="47"/>
      <c r="SEE18" s="47"/>
      <c r="SEF18" s="47"/>
      <c r="SEG18" s="47"/>
      <c r="SEH18" s="47"/>
      <c r="SEI18" s="47"/>
      <c r="SEJ18" s="47"/>
      <c r="SEK18" s="47"/>
      <c r="SEL18" s="47"/>
      <c r="SEM18" s="47"/>
      <c r="SEN18" s="47"/>
      <c r="SEO18" s="47"/>
      <c r="SEP18" s="47"/>
      <c r="SEQ18" s="47"/>
      <c r="SER18" s="47"/>
      <c r="SES18" s="47"/>
      <c r="SET18" s="47"/>
      <c r="SEU18" s="47"/>
      <c r="SEV18" s="47"/>
      <c r="SEW18" s="47"/>
      <c r="SEX18" s="47"/>
      <c r="SEY18" s="47"/>
      <c r="SEZ18" s="47"/>
      <c r="SFA18" s="47"/>
      <c r="SFB18" s="47"/>
      <c r="SFC18" s="47"/>
      <c r="SFD18" s="47"/>
      <c r="SFE18" s="47"/>
      <c r="SFF18" s="47"/>
      <c r="SFG18" s="47"/>
      <c r="SFH18" s="47"/>
      <c r="SFI18" s="47"/>
      <c r="SFJ18" s="47"/>
      <c r="SFK18" s="47"/>
      <c r="SFL18" s="47"/>
      <c r="SFM18" s="47"/>
      <c r="SFN18" s="47"/>
      <c r="SFO18" s="47"/>
      <c r="SFP18" s="47"/>
      <c r="SFQ18" s="47"/>
      <c r="SFR18" s="47"/>
      <c r="SFS18" s="47"/>
      <c r="SFT18" s="47"/>
      <c r="SFU18" s="47"/>
      <c r="SFV18" s="47"/>
      <c r="SFW18" s="47"/>
      <c r="SFX18" s="47"/>
      <c r="SFY18" s="47"/>
      <c r="SFZ18" s="47"/>
      <c r="SGA18" s="47"/>
      <c r="SGB18" s="47"/>
      <c r="SGC18" s="47"/>
      <c r="SGD18" s="47"/>
      <c r="SGE18" s="47"/>
      <c r="SGF18" s="47"/>
      <c r="SGG18" s="47"/>
      <c r="SGH18" s="47"/>
      <c r="SGI18" s="47"/>
      <c r="SGJ18" s="47"/>
      <c r="SGK18" s="47"/>
      <c r="SGL18" s="47"/>
      <c r="SGM18" s="47"/>
      <c r="SGN18" s="47"/>
      <c r="SGO18" s="47"/>
      <c r="SGP18" s="47"/>
      <c r="SGQ18" s="47"/>
      <c r="SGR18" s="47"/>
      <c r="SGS18" s="47"/>
      <c r="SGT18" s="47"/>
      <c r="SGU18" s="47"/>
      <c r="SGV18" s="47"/>
      <c r="SGW18" s="47"/>
      <c r="SGX18" s="47"/>
      <c r="SGY18" s="47"/>
      <c r="SGZ18" s="47"/>
      <c r="SHA18" s="47"/>
      <c r="SHB18" s="47"/>
      <c r="SHC18" s="47"/>
      <c r="SHD18" s="47"/>
      <c r="SHE18" s="47"/>
      <c r="SHF18" s="47"/>
      <c r="SHG18" s="47"/>
      <c r="SHH18" s="47"/>
      <c r="SHI18" s="47"/>
      <c r="SHJ18" s="47"/>
      <c r="SHK18" s="47"/>
      <c r="SHL18" s="47"/>
      <c r="SHM18" s="47"/>
      <c r="SHN18" s="47"/>
      <c r="SHO18" s="47"/>
      <c r="SHP18" s="47"/>
      <c r="SHQ18" s="47"/>
      <c r="SHR18" s="47"/>
      <c r="SHS18" s="47"/>
      <c r="SHT18" s="47"/>
      <c r="SHU18" s="47"/>
      <c r="SHV18" s="47"/>
      <c r="SHW18" s="47"/>
      <c r="SHX18" s="47"/>
      <c r="SHY18" s="47"/>
      <c r="SHZ18" s="47"/>
      <c r="SIA18" s="47"/>
      <c r="SIB18" s="47"/>
      <c r="SIC18" s="47"/>
      <c r="SID18" s="47"/>
      <c r="SIE18" s="47"/>
      <c r="SIF18" s="47"/>
      <c r="SIG18" s="47"/>
      <c r="SIH18" s="47"/>
      <c r="SII18" s="47"/>
      <c r="SIJ18" s="47"/>
      <c r="SIK18" s="47"/>
      <c r="SIL18" s="47"/>
      <c r="SIM18" s="47"/>
      <c r="SIN18" s="47"/>
      <c r="SIO18" s="47"/>
      <c r="SIP18" s="47"/>
      <c r="SIQ18" s="47"/>
      <c r="SIR18" s="47"/>
      <c r="SIS18" s="47"/>
      <c r="SIT18" s="47"/>
      <c r="SIU18" s="47"/>
      <c r="SIV18" s="47"/>
      <c r="SIW18" s="47"/>
      <c r="SIX18" s="47"/>
      <c r="SIY18" s="47"/>
      <c r="SIZ18" s="47"/>
      <c r="SJA18" s="47"/>
      <c r="SJB18" s="47"/>
      <c r="SJC18" s="47"/>
      <c r="SJD18" s="47"/>
      <c r="SJE18" s="47"/>
      <c r="SJF18" s="47"/>
      <c r="SJG18" s="47"/>
      <c r="SJH18" s="47"/>
      <c r="SJI18" s="47"/>
      <c r="SJJ18" s="47"/>
      <c r="SJK18" s="47"/>
      <c r="SJL18" s="47"/>
      <c r="SJM18" s="47"/>
      <c r="SJN18" s="47"/>
      <c r="SJO18" s="47"/>
      <c r="SJP18" s="47"/>
      <c r="SJQ18" s="47"/>
      <c r="SJR18" s="47"/>
      <c r="SJS18" s="47"/>
      <c r="SJT18" s="47"/>
      <c r="SJU18" s="47"/>
      <c r="SJV18" s="47"/>
      <c r="SJW18" s="47"/>
      <c r="SJX18" s="47"/>
      <c r="SJY18" s="47"/>
      <c r="SJZ18" s="47"/>
      <c r="SKA18" s="47"/>
      <c r="SKB18" s="47"/>
      <c r="SKC18" s="47"/>
      <c r="SKD18" s="47"/>
      <c r="SKE18" s="47"/>
      <c r="SKF18" s="47"/>
      <c r="SKG18" s="47"/>
      <c r="SKH18" s="47"/>
      <c r="SKI18" s="47"/>
      <c r="SKJ18" s="47"/>
      <c r="SKK18" s="47"/>
      <c r="SKL18" s="47"/>
      <c r="SKM18" s="47"/>
      <c r="SKN18" s="47"/>
      <c r="SKO18" s="47"/>
      <c r="SKP18" s="47"/>
      <c r="SKQ18" s="47"/>
      <c r="SKR18" s="47"/>
      <c r="SKS18" s="47"/>
      <c r="SKT18" s="47"/>
      <c r="SKU18" s="47"/>
      <c r="SKV18" s="47"/>
      <c r="SKW18" s="47"/>
      <c r="SKX18" s="47"/>
      <c r="SKY18" s="47"/>
      <c r="SKZ18" s="47"/>
      <c r="SLA18" s="47"/>
      <c r="SLB18" s="47"/>
      <c r="SLC18" s="47"/>
      <c r="SLD18" s="47"/>
      <c r="SLE18" s="47"/>
      <c r="SLF18" s="47"/>
      <c r="SLG18" s="47"/>
      <c r="SLH18" s="47"/>
      <c r="SLI18" s="47"/>
      <c r="SLJ18" s="47"/>
      <c r="SLK18" s="47"/>
      <c r="SLL18" s="47"/>
      <c r="SLM18" s="47"/>
      <c r="SLN18" s="47"/>
      <c r="SLO18" s="47"/>
      <c r="SLP18" s="47"/>
      <c r="SLQ18" s="47"/>
      <c r="SLR18" s="47"/>
      <c r="SLS18" s="47"/>
      <c r="SLT18" s="47"/>
      <c r="SLU18" s="47"/>
      <c r="SLV18" s="47"/>
      <c r="SLW18" s="47"/>
      <c r="SLX18" s="47"/>
      <c r="SLY18" s="47"/>
      <c r="SLZ18" s="47"/>
      <c r="SMA18" s="47"/>
      <c r="SMB18" s="47"/>
      <c r="SMC18" s="47"/>
      <c r="SMD18" s="47"/>
      <c r="SME18" s="47"/>
      <c r="SMF18" s="47"/>
      <c r="SMG18" s="47"/>
      <c r="SMH18" s="47"/>
      <c r="SMI18" s="47"/>
      <c r="SMJ18" s="47"/>
      <c r="SMK18" s="47"/>
      <c r="SML18" s="47"/>
      <c r="SMM18" s="47"/>
      <c r="SMN18" s="47"/>
      <c r="SMO18" s="47"/>
      <c r="SMP18" s="47"/>
      <c r="SMQ18" s="47"/>
      <c r="SMR18" s="47"/>
      <c r="SMS18" s="47"/>
      <c r="SMT18" s="47"/>
      <c r="SMU18" s="47"/>
      <c r="SMV18" s="47"/>
      <c r="SMW18" s="47"/>
      <c r="SMX18" s="47"/>
      <c r="SMY18" s="47"/>
      <c r="SMZ18" s="47"/>
      <c r="SNA18" s="47"/>
      <c r="SNB18" s="47"/>
      <c r="SNC18" s="47"/>
      <c r="SND18" s="47"/>
      <c r="SNE18" s="47"/>
      <c r="SNF18" s="47"/>
      <c r="SNG18" s="47"/>
      <c r="SNH18" s="47"/>
      <c r="SNI18" s="47"/>
      <c r="SNJ18" s="47"/>
      <c r="SNK18" s="47"/>
      <c r="SNL18" s="47"/>
      <c r="SNM18" s="47"/>
      <c r="SNN18" s="47"/>
      <c r="SNO18" s="47"/>
      <c r="SNP18" s="47"/>
      <c r="SNQ18" s="47"/>
      <c r="SNR18" s="47"/>
      <c r="SNS18" s="47"/>
      <c r="SNT18" s="47"/>
      <c r="SNU18" s="47"/>
      <c r="SNV18" s="47"/>
      <c r="SNW18" s="47"/>
      <c r="SNX18" s="47"/>
      <c r="SNY18" s="47"/>
      <c r="SNZ18" s="47"/>
      <c r="SOA18" s="47"/>
      <c r="SOB18" s="47"/>
      <c r="SOC18" s="47"/>
      <c r="SOD18" s="47"/>
      <c r="SOE18" s="47"/>
      <c r="SOF18" s="47"/>
      <c r="SOG18" s="47"/>
      <c r="SOH18" s="47"/>
      <c r="SOI18" s="47"/>
      <c r="SOJ18" s="47"/>
      <c r="SOK18" s="47"/>
      <c r="SOL18" s="47"/>
      <c r="SOM18" s="47"/>
      <c r="SON18" s="47"/>
      <c r="SOO18" s="47"/>
      <c r="SOP18" s="47"/>
      <c r="SOQ18" s="47"/>
      <c r="SOR18" s="47"/>
      <c r="SOS18" s="47"/>
      <c r="SOT18" s="47"/>
      <c r="SOU18" s="47"/>
      <c r="SOV18" s="47"/>
      <c r="SOW18" s="47"/>
      <c r="SOX18" s="47"/>
      <c r="SOY18" s="47"/>
      <c r="SOZ18" s="47"/>
      <c r="SPA18" s="47"/>
      <c r="SPB18" s="47"/>
      <c r="SPC18" s="47"/>
      <c r="SPD18" s="47"/>
      <c r="SPE18" s="47"/>
      <c r="SPF18" s="47"/>
      <c r="SPG18" s="47"/>
      <c r="SPH18" s="47"/>
      <c r="SPI18" s="47"/>
      <c r="SPJ18" s="47"/>
      <c r="SPK18" s="47"/>
      <c r="SPL18" s="47"/>
      <c r="SPM18" s="47"/>
      <c r="SPN18" s="47"/>
      <c r="SPO18" s="47"/>
      <c r="SPP18" s="47"/>
      <c r="SPQ18" s="47"/>
      <c r="SPR18" s="47"/>
      <c r="SPS18" s="47"/>
      <c r="SPT18" s="47"/>
      <c r="SPU18" s="47"/>
      <c r="SPV18" s="47"/>
      <c r="SPW18" s="47"/>
      <c r="SPX18" s="47"/>
      <c r="SPY18" s="47"/>
      <c r="SPZ18" s="47"/>
      <c r="SQA18" s="47"/>
      <c r="SQB18" s="47"/>
      <c r="SQC18" s="47"/>
      <c r="SQD18" s="47"/>
      <c r="SQE18" s="47"/>
      <c r="SQF18" s="47"/>
      <c r="SQG18" s="47"/>
      <c r="SQH18" s="47"/>
      <c r="SQI18" s="47"/>
      <c r="SQJ18" s="47"/>
      <c r="SQK18" s="47"/>
      <c r="SQL18" s="47"/>
      <c r="SQM18" s="47"/>
      <c r="SQN18" s="47"/>
      <c r="SQO18" s="47"/>
      <c r="SQP18" s="47"/>
      <c r="SQQ18" s="47"/>
      <c r="SQR18" s="47"/>
      <c r="SQS18" s="47"/>
      <c r="SQT18" s="47"/>
      <c r="SQU18" s="47"/>
      <c r="SQV18" s="47"/>
      <c r="SQW18" s="47"/>
      <c r="SQX18" s="47"/>
      <c r="SQY18" s="47"/>
      <c r="SQZ18" s="47"/>
      <c r="SRA18" s="47"/>
      <c r="SRB18" s="47"/>
      <c r="SRC18" s="47"/>
      <c r="SRD18" s="47"/>
      <c r="SRE18" s="47"/>
      <c r="SRF18" s="47"/>
      <c r="SRG18" s="47"/>
      <c r="SRH18" s="47"/>
      <c r="SRI18" s="47"/>
      <c r="SRJ18" s="47"/>
      <c r="SRK18" s="47"/>
      <c r="SRL18" s="47"/>
      <c r="SRM18" s="47"/>
      <c r="SRN18" s="47"/>
      <c r="SRO18" s="47"/>
      <c r="SRP18" s="47"/>
      <c r="SRQ18" s="47"/>
      <c r="SRR18" s="47"/>
      <c r="SRS18" s="47"/>
      <c r="SRT18" s="47"/>
      <c r="SRU18" s="47"/>
      <c r="SRV18" s="47"/>
      <c r="SRW18" s="47"/>
      <c r="SRX18" s="47"/>
      <c r="SRY18" s="47"/>
      <c r="SRZ18" s="47"/>
      <c r="SSA18" s="47"/>
      <c r="SSB18" s="47"/>
      <c r="SSC18" s="47"/>
      <c r="SSD18" s="47"/>
      <c r="SSE18" s="47"/>
      <c r="SSF18" s="47"/>
      <c r="SSG18" s="47"/>
      <c r="SSH18" s="47"/>
      <c r="SSI18" s="47"/>
      <c r="SSJ18" s="47"/>
      <c r="SSK18" s="47"/>
      <c r="SSL18" s="47"/>
      <c r="SSM18" s="47"/>
      <c r="SSN18" s="47"/>
      <c r="SSO18" s="47"/>
      <c r="SSP18" s="47"/>
      <c r="SSQ18" s="47"/>
      <c r="SSR18" s="47"/>
      <c r="SSS18" s="47"/>
      <c r="SST18" s="47"/>
      <c r="SSU18" s="47"/>
      <c r="SSV18" s="47"/>
      <c r="SSW18" s="47"/>
      <c r="SSX18" s="47"/>
      <c r="SSY18" s="47"/>
      <c r="SSZ18" s="47"/>
      <c r="STA18" s="47"/>
      <c r="STB18" s="47"/>
      <c r="STC18" s="47"/>
      <c r="STD18" s="47"/>
      <c r="STE18" s="47"/>
      <c r="STF18" s="47"/>
      <c r="STG18" s="47"/>
      <c r="STH18" s="47"/>
      <c r="STI18" s="47"/>
      <c r="STJ18" s="47"/>
      <c r="STK18" s="47"/>
      <c r="STL18" s="47"/>
      <c r="STM18" s="47"/>
      <c r="STN18" s="47"/>
      <c r="STO18" s="47"/>
      <c r="STP18" s="47"/>
      <c r="STQ18" s="47"/>
      <c r="STR18" s="47"/>
      <c r="STS18" s="47"/>
      <c r="STT18" s="47"/>
      <c r="STU18" s="47"/>
      <c r="STV18" s="47"/>
      <c r="STW18" s="47"/>
      <c r="STX18" s="47"/>
      <c r="STY18" s="47"/>
      <c r="STZ18" s="47"/>
      <c r="SUA18" s="47"/>
      <c r="SUB18" s="47"/>
      <c r="SUC18" s="47"/>
      <c r="SUD18" s="47"/>
      <c r="SUE18" s="47"/>
      <c r="SUF18" s="47"/>
      <c r="SUG18" s="47"/>
      <c r="SUH18" s="47"/>
      <c r="SUI18" s="47"/>
      <c r="SUJ18" s="47"/>
      <c r="SUK18" s="47"/>
      <c r="SUL18" s="47"/>
      <c r="SUM18" s="47"/>
      <c r="SUN18" s="47"/>
      <c r="SUO18" s="47"/>
      <c r="SUP18" s="47"/>
      <c r="SUQ18" s="47"/>
      <c r="SUR18" s="47"/>
      <c r="SUS18" s="47"/>
      <c r="SUT18" s="47"/>
      <c r="SUU18" s="47"/>
      <c r="SUV18" s="47"/>
      <c r="SUW18" s="47"/>
      <c r="SUX18" s="47"/>
      <c r="SUY18" s="47"/>
      <c r="SUZ18" s="47"/>
      <c r="SVA18" s="47"/>
      <c r="SVB18" s="47"/>
      <c r="SVC18" s="47"/>
      <c r="SVD18" s="47"/>
      <c r="SVE18" s="47"/>
      <c r="SVF18" s="47"/>
      <c r="SVG18" s="47"/>
      <c r="SVH18" s="47"/>
      <c r="SVI18" s="47"/>
      <c r="SVJ18" s="47"/>
      <c r="SVK18" s="47"/>
      <c r="SVL18" s="47"/>
      <c r="SVM18" s="47"/>
      <c r="SVN18" s="47"/>
      <c r="SVO18" s="47"/>
      <c r="SVP18" s="47"/>
      <c r="SVQ18" s="47"/>
      <c r="SVR18" s="47"/>
      <c r="SVS18" s="47"/>
      <c r="SVT18" s="47"/>
      <c r="SVU18" s="47"/>
      <c r="SVV18" s="47"/>
      <c r="SVW18" s="47"/>
      <c r="SVX18" s="47"/>
      <c r="SVY18" s="47"/>
      <c r="SVZ18" s="47"/>
      <c r="SWA18" s="47"/>
      <c r="SWB18" s="47"/>
      <c r="SWC18" s="47"/>
      <c r="SWD18" s="47"/>
      <c r="SWE18" s="47"/>
      <c r="SWF18" s="47"/>
      <c r="SWG18" s="47"/>
      <c r="SWH18" s="47"/>
      <c r="SWI18" s="47"/>
      <c r="SWJ18" s="47"/>
      <c r="SWK18" s="47"/>
      <c r="SWL18" s="47"/>
      <c r="SWM18" s="47"/>
      <c r="SWN18" s="47"/>
      <c r="SWO18" s="47"/>
      <c r="SWP18" s="47"/>
      <c r="SWQ18" s="47"/>
      <c r="SWR18" s="47"/>
      <c r="SWS18" s="47"/>
      <c r="SWT18" s="47"/>
      <c r="SWU18" s="47"/>
      <c r="SWV18" s="47"/>
      <c r="SWW18" s="47"/>
      <c r="SWX18" s="47"/>
      <c r="SWY18" s="47"/>
      <c r="SWZ18" s="47"/>
      <c r="SXA18" s="47"/>
      <c r="SXB18" s="47"/>
      <c r="SXC18" s="47"/>
      <c r="SXD18" s="47"/>
      <c r="SXE18" s="47"/>
      <c r="SXF18" s="47"/>
      <c r="SXG18" s="47"/>
      <c r="SXH18" s="47"/>
      <c r="SXI18" s="47"/>
      <c r="SXJ18" s="47"/>
      <c r="SXK18" s="47"/>
      <c r="SXL18" s="47"/>
      <c r="SXM18" s="47"/>
      <c r="SXN18" s="47"/>
      <c r="SXO18" s="47"/>
      <c r="SXP18" s="47"/>
      <c r="SXQ18" s="47"/>
      <c r="SXR18" s="47"/>
      <c r="SXS18" s="47"/>
      <c r="SXT18" s="47"/>
      <c r="SXU18" s="47"/>
      <c r="SXV18" s="47"/>
      <c r="SXW18" s="47"/>
      <c r="SXX18" s="47"/>
      <c r="SXY18" s="47"/>
      <c r="SXZ18" s="47"/>
      <c r="SYA18" s="47"/>
      <c r="SYB18" s="47"/>
      <c r="SYC18" s="47"/>
      <c r="SYD18" s="47"/>
      <c r="SYE18" s="47"/>
      <c r="SYF18" s="47"/>
      <c r="SYG18" s="47"/>
      <c r="SYH18" s="47"/>
      <c r="SYI18" s="47"/>
      <c r="SYJ18" s="47"/>
      <c r="SYK18" s="47"/>
      <c r="SYL18" s="47"/>
      <c r="SYM18" s="47"/>
      <c r="SYN18" s="47"/>
      <c r="SYO18" s="47"/>
      <c r="SYP18" s="47"/>
      <c r="SYQ18" s="47"/>
      <c r="SYR18" s="47"/>
      <c r="SYS18" s="47"/>
      <c r="SYT18" s="47"/>
      <c r="SYU18" s="47"/>
      <c r="SYV18" s="47"/>
      <c r="SYW18" s="47"/>
      <c r="SYX18" s="47"/>
      <c r="SYY18" s="47"/>
      <c r="SYZ18" s="47"/>
      <c r="SZA18" s="47"/>
      <c r="SZB18" s="47"/>
      <c r="SZC18" s="47"/>
      <c r="SZD18" s="47"/>
      <c r="SZE18" s="47"/>
      <c r="SZF18" s="47"/>
      <c r="SZG18" s="47"/>
      <c r="SZH18" s="47"/>
      <c r="SZI18" s="47"/>
      <c r="SZJ18" s="47"/>
      <c r="SZK18" s="47"/>
      <c r="SZL18" s="47"/>
      <c r="SZM18" s="47"/>
      <c r="SZN18" s="47"/>
      <c r="SZO18" s="47"/>
      <c r="SZP18" s="47"/>
      <c r="SZQ18" s="47"/>
      <c r="SZR18" s="47"/>
      <c r="SZS18" s="47"/>
      <c r="SZT18" s="47"/>
      <c r="SZU18" s="47"/>
      <c r="SZV18" s="47"/>
      <c r="SZW18" s="47"/>
      <c r="SZX18" s="47"/>
      <c r="SZY18" s="47"/>
      <c r="SZZ18" s="47"/>
      <c r="TAA18" s="47"/>
      <c r="TAB18" s="47"/>
      <c r="TAC18" s="47"/>
      <c r="TAD18" s="47"/>
      <c r="TAE18" s="47"/>
      <c r="TAF18" s="47"/>
      <c r="TAG18" s="47"/>
      <c r="TAH18" s="47"/>
      <c r="TAI18" s="47"/>
      <c r="TAJ18" s="47"/>
      <c r="TAK18" s="47"/>
      <c r="TAL18" s="47"/>
      <c r="TAM18" s="47"/>
      <c r="TAN18" s="47"/>
      <c r="TAO18" s="47"/>
      <c r="TAP18" s="47"/>
      <c r="TAQ18" s="47"/>
      <c r="TAR18" s="47"/>
      <c r="TAS18" s="47"/>
      <c r="TAT18" s="47"/>
      <c r="TAU18" s="47"/>
      <c r="TAV18" s="47"/>
      <c r="TAW18" s="47"/>
      <c r="TAX18" s="47"/>
      <c r="TAY18" s="47"/>
      <c r="TAZ18" s="47"/>
      <c r="TBA18" s="47"/>
      <c r="TBB18" s="47"/>
      <c r="TBC18" s="47"/>
      <c r="TBD18" s="47"/>
      <c r="TBE18" s="47"/>
      <c r="TBF18" s="47"/>
      <c r="TBG18" s="47"/>
      <c r="TBH18" s="47"/>
      <c r="TBI18" s="47"/>
      <c r="TBJ18" s="47"/>
      <c r="TBK18" s="47"/>
      <c r="TBL18" s="47"/>
      <c r="TBM18" s="47"/>
      <c r="TBN18" s="47"/>
      <c r="TBO18" s="47"/>
      <c r="TBP18" s="47"/>
      <c r="TBQ18" s="47"/>
      <c r="TBR18" s="47"/>
      <c r="TBS18" s="47"/>
      <c r="TBT18" s="47"/>
      <c r="TBU18" s="47"/>
      <c r="TBV18" s="47"/>
      <c r="TBW18" s="47"/>
      <c r="TBX18" s="47"/>
      <c r="TBY18" s="47"/>
      <c r="TBZ18" s="47"/>
      <c r="TCA18" s="47"/>
      <c r="TCB18" s="47"/>
      <c r="TCC18" s="47"/>
      <c r="TCD18" s="47"/>
      <c r="TCE18" s="47"/>
      <c r="TCF18" s="47"/>
      <c r="TCG18" s="47"/>
      <c r="TCH18" s="47"/>
      <c r="TCI18" s="47"/>
      <c r="TCJ18" s="47"/>
      <c r="TCK18" s="47"/>
      <c r="TCL18" s="47"/>
      <c r="TCM18" s="47"/>
      <c r="TCN18" s="47"/>
      <c r="TCO18" s="47"/>
      <c r="TCP18" s="47"/>
      <c r="TCQ18" s="47"/>
      <c r="TCR18" s="47"/>
      <c r="TCS18" s="47"/>
      <c r="TCT18" s="47"/>
      <c r="TCU18" s="47"/>
      <c r="TCV18" s="47"/>
      <c r="TCW18" s="47"/>
      <c r="TCX18" s="47"/>
      <c r="TCY18" s="47"/>
      <c r="TCZ18" s="47"/>
      <c r="TDA18" s="47"/>
      <c r="TDB18" s="47"/>
      <c r="TDC18" s="47"/>
      <c r="TDD18" s="47"/>
      <c r="TDE18" s="47"/>
      <c r="TDF18" s="47"/>
      <c r="TDG18" s="47"/>
      <c r="TDH18" s="47"/>
      <c r="TDI18" s="47"/>
      <c r="TDJ18" s="47"/>
      <c r="TDK18" s="47"/>
      <c r="TDL18" s="47"/>
      <c r="TDM18" s="47"/>
      <c r="TDN18" s="47"/>
      <c r="TDO18" s="47"/>
      <c r="TDP18" s="47"/>
      <c r="TDQ18" s="47"/>
      <c r="TDR18" s="47"/>
      <c r="TDS18" s="47"/>
      <c r="TDT18" s="47"/>
      <c r="TDU18" s="47"/>
      <c r="TDV18" s="47"/>
      <c r="TDW18" s="47"/>
      <c r="TDX18" s="47"/>
      <c r="TDY18" s="47"/>
      <c r="TDZ18" s="47"/>
      <c r="TEA18" s="47"/>
      <c r="TEB18" s="47"/>
      <c r="TEC18" s="47"/>
      <c r="TED18" s="47"/>
      <c r="TEE18" s="47"/>
      <c r="TEF18" s="47"/>
      <c r="TEG18" s="47"/>
      <c r="TEH18" s="47"/>
      <c r="TEI18" s="47"/>
      <c r="TEJ18" s="47"/>
      <c r="TEK18" s="47"/>
      <c r="TEL18" s="47"/>
      <c r="TEM18" s="47"/>
      <c r="TEN18" s="47"/>
      <c r="TEO18" s="47"/>
      <c r="TEP18" s="47"/>
      <c r="TEQ18" s="47"/>
      <c r="TER18" s="47"/>
      <c r="TES18" s="47"/>
      <c r="TET18" s="47"/>
      <c r="TEU18" s="47"/>
      <c r="TEV18" s="47"/>
      <c r="TEW18" s="47"/>
      <c r="TEX18" s="47"/>
      <c r="TEY18" s="47"/>
      <c r="TEZ18" s="47"/>
      <c r="TFA18" s="47"/>
      <c r="TFB18" s="47"/>
      <c r="TFC18" s="47"/>
      <c r="TFD18" s="47"/>
      <c r="TFE18" s="47"/>
      <c r="TFF18" s="47"/>
      <c r="TFG18" s="47"/>
      <c r="TFH18" s="47"/>
      <c r="TFI18" s="47"/>
      <c r="TFJ18" s="47"/>
      <c r="TFK18" s="47"/>
      <c r="TFL18" s="47"/>
      <c r="TFM18" s="47"/>
      <c r="TFN18" s="47"/>
      <c r="TFO18" s="47"/>
      <c r="TFP18" s="47"/>
      <c r="TFQ18" s="47"/>
      <c r="TFR18" s="47"/>
      <c r="TFS18" s="47"/>
      <c r="TFT18" s="47"/>
      <c r="TFU18" s="47"/>
      <c r="TFV18" s="47"/>
      <c r="TFW18" s="47"/>
      <c r="TFX18" s="47"/>
      <c r="TFY18" s="47"/>
      <c r="TFZ18" s="47"/>
      <c r="TGA18" s="47"/>
      <c r="TGB18" s="47"/>
      <c r="TGC18" s="47"/>
      <c r="TGD18" s="47"/>
      <c r="TGE18" s="47"/>
      <c r="TGF18" s="47"/>
      <c r="TGG18" s="47"/>
      <c r="TGH18" s="47"/>
      <c r="TGI18" s="47"/>
      <c r="TGJ18" s="47"/>
      <c r="TGK18" s="47"/>
      <c r="TGL18" s="47"/>
      <c r="TGM18" s="47"/>
      <c r="TGN18" s="47"/>
      <c r="TGO18" s="47"/>
      <c r="TGP18" s="47"/>
      <c r="TGQ18" s="47"/>
      <c r="TGR18" s="47"/>
      <c r="TGS18" s="47"/>
      <c r="TGT18" s="47"/>
      <c r="TGU18" s="47"/>
      <c r="TGV18" s="47"/>
      <c r="TGW18" s="47"/>
      <c r="TGX18" s="47"/>
      <c r="TGY18" s="47"/>
      <c r="TGZ18" s="47"/>
      <c r="THA18" s="47"/>
      <c r="THB18" s="47"/>
      <c r="THC18" s="47"/>
      <c r="THD18" s="47"/>
      <c r="THE18" s="47"/>
      <c r="THF18" s="47"/>
      <c r="THG18" s="47"/>
      <c r="THH18" s="47"/>
      <c r="THI18" s="47"/>
      <c r="THJ18" s="47"/>
      <c r="THK18" s="47"/>
      <c r="THL18" s="47"/>
      <c r="THM18" s="47"/>
      <c r="THN18" s="47"/>
      <c r="THO18" s="47"/>
      <c r="THP18" s="47"/>
      <c r="THQ18" s="47"/>
      <c r="THR18" s="47"/>
      <c r="THS18" s="47"/>
      <c r="THT18" s="47"/>
      <c r="THU18" s="47"/>
      <c r="THV18" s="47"/>
      <c r="THW18" s="47"/>
      <c r="THX18" s="47"/>
      <c r="THY18" s="47"/>
      <c r="THZ18" s="47"/>
      <c r="TIA18" s="47"/>
      <c r="TIB18" s="47"/>
      <c r="TIC18" s="47"/>
      <c r="TID18" s="47"/>
      <c r="TIE18" s="47"/>
      <c r="TIF18" s="47"/>
      <c r="TIG18" s="47"/>
      <c r="TIH18" s="47"/>
      <c r="TII18" s="47"/>
      <c r="TIJ18" s="47"/>
      <c r="TIK18" s="47"/>
      <c r="TIL18" s="47"/>
      <c r="TIM18" s="47"/>
      <c r="TIN18" s="47"/>
      <c r="TIO18" s="47"/>
      <c r="TIP18" s="47"/>
      <c r="TIQ18" s="47"/>
      <c r="TIR18" s="47"/>
      <c r="TIS18" s="47"/>
      <c r="TIT18" s="47"/>
      <c r="TIU18" s="47"/>
      <c r="TIV18" s="47"/>
      <c r="TIW18" s="47"/>
      <c r="TIX18" s="47"/>
      <c r="TIY18" s="47"/>
      <c r="TIZ18" s="47"/>
      <c r="TJA18" s="47"/>
      <c r="TJB18" s="47"/>
      <c r="TJC18" s="47"/>
      <c r="TJD18" s="47"/>
      <c r="TJE18" s="47"/>
      <c r="TJF18" s="47"/>
      <c r="TJG18" s="47"/>
      <c r="TJH18" s="47"/>
      <c r="TJI18" s="47"/>
      <c r="TJJ18" s="47"/>
      <c r="TJK18" s="47"/>
      <c r="TJL18" s="47"/>
      <c r="TJM18" s="47"/>
      <c r="TJN18" s="47"/>
      <c r="TJO18" s="47"/>
      <c r="TJP18" s="47"/>
      <c r="TJQ18" s="47"/>
      <c r="TJR18" s="47"/>
      <c r="TJS18" s="47"/>
      <c r="TJT18" s="47"/>
      <c r="TJU18" s="47"/>
      <c r="TJV18" s="47"/>
      <c r="TJW18" s="47"/>
      <c r="TJX18" s="47"/>
      <c r="TJY18" s="47"/>
      <c r="TJZ18" s="47"/>
      <c r="TKA18" s="47"/>
      <c r="TKB18" s="47"/>
      <c r="TKC18" s="47"/>
      <c r="TKD18" s="47"/>
      <c r="TKE18" s="47"/>
      <c r="TKF18" s="47"/>
      <c r="TKG18" s="47"/>
      <c r="TKH18" s="47"/>
      <c r="TKI18" s="47"/>
      <c r="TKJ18" s="47"/>
      <c r="TKK18" s="47"/>
      <c r="TKL18" s="47"/>
      <c r="TKM18" s="47"/>
      <c r="TKN18" s="47"/>
      <c r="TKO18" s="47"/>
      <c r="TKP18" s="47"/>
      <c r="TKQ18" s="47"/>
      <c r="TKR18" s="47"/>
      <c r="TKS18" s="47"/>
      <c r="TKT18" s="47"/>
      <c r="TKU18" s="47"/>
      <c r="TKV18" s="47"/>
      <c r="TKW18" s="47"/>
      <c r="TKX18" s="47"/>
      <c r="TKY18" s="47"/>
      <c r="TKZ18" s="47"/>
      <c r="TLA18" s="47"/>
      <c r="TLB18" s="47"/>
      <c r="TLC18" s="47"/>
      <c r="TLD18" s="47"/>
      <c r="TLE18" s="47"/>
      <c r="TLF18" s="47"/>
      <c r="TLG18" s="47"/>
      <c r="TLH18" s="47"/>
      <c r="TLI18" s="47"/>
      <c r="TLJ18" s="47"/>
      <c r="TLK18" s="47"/>
      <c r="TLL18" s="47"/>
      <c r="TLM18" s="47"/>
      <c r="TLN18" s="47"/>
      <c r="TLO18" s="47"/>
      <c r="TLP18" s="47"/>
      <c r="TLQ18" s="47"/>
      <c r="TLR18" s="47"/>
      <c r="TLS18" s="47"/>
      <c r="TLT18" s="47"/>
      <c r="TLU18" s="47"/>
      <c r="TLV18" s="47"/>
      <c r="TLW18" s="47"/>
      <c r="TLX18" s="47"/>
      <c r="TLY18" s="47"/>
      <c r="TLZ18" s="47"/>
      <c r="TMA18" s="47"/>
      <c r="TMB18" s="47"/>
      <c r="TMC18" s="47"/>
      <c r="TMD18" s="47"/>
      <c r="TME18" s="47"/>
      <c r="TMF18" s="47"/>
      <c r="TMG18" s="47"/>
      <c r="TMH18" s="47"/>
      <c r="TMI18" s="47"/>
      <c r="TMJ18" s="47"/>
      <c r="TMK18" s="47"/>
      <c r="TML18" s="47"/>
      <c r="TMM18" s="47"/>
      <c r="TMN18" s="47"/>
      <c r="TMO18" s="47"/>
      <c r="TMP18" s="47"/>
      <c r="TMQ18" s="47"/>
      <c r="TMR18" s="47"/>
      <c r="TMS18" s="47"/>
      <c r="TMT18" s="47"/>
      <c r="TMU18" s="47"/>
      <c r="TMV18" s="47"/>
      <c r="TMW18" s="47"/>
      <c r="TMX18" s="47"/>
      <c r="TMY18" s="47"/>
      <c r="TMZ18" s="47"/>
      <c r="TNA18" s="47"/>
      <c r="TNB18" s="47"/>
      <c r="TNC18" s="47"/>
      <c r="TND18" s="47"/>
      <c r="TNE18" s="47"/>
      <c r="TNF18" s="47"/>
      <c r="TNG18" s="47"/>
      <c r="TNH18" s="47"/>
      <c r="TNI18" s="47"/>
      <c r="TNJ18" s="47"/>
      <c r="TNK18" s="47"/>
      <c r="TNL18" s="47"/>
      <c r="TNM18" s="47"/>
      <c r="TNN18" s="47"/>
      <c r="TNO18" s="47"/>
      <c r="TNP18" s="47"/>
      <c r="TNQ18" s="47"/>
      <c r="TNR18" s="47"/>
      <c r="TNS18" s="47"/>
      <c r="TNT18" s="47"/>
      <c r="TNU18" s="47"/>
      <c r="TNV18" s="47"/>
      <c r="TNW18" s="47"/>
      <c r="TNX18" s="47"/>
      <c r="TNY18" s="47"/>
      <c r="TNZ18" s="47"/>
      <c r="TOA18" s="47"/>
      <c r="TOB18" s="47"/>
      <c r="TOC18" s="47"/>
      <c r="TOD18" s="47"/>
      <c r="TOE18" s="47"/>
      <c r="TOF18" s="47"/>
      <c r="TOG18" s="47"/>
      <c r="TOH18" s="47"/>
      <c r="TOI18" s="47"/>
      <c r="TOJ18" s="47"/>
      <c r="TOK18" s="47"/>
      <c r="TOL18" s="47"/>
      <c r="TOM18" s="47"/>
      <c r="TON18" s="47"/>
      <c r="TOO18" s="47"/>
      <c r="TOP18" s="47"/>
      <c r="TOQ18" s="47"/>
      <c r="TOR18" s="47"/>
      <c r="TOS18" s="47"/>
      <c r="TOT18" s="47"/>
      <c r="TOU18" s="47"/>
      <c r="TOV18" s="47"/>
      <c r="TOW18" s="47"/>
      <c r="TOX18" s="47"/>
      <c r="TOY18" s="47"/>
      <c r="TOZ18" s="47"/>
      <c r="TPA18" s="47"/>
      <c r="TPB18" s="47"/>
      <c r="TPC18" s="47"/>
      <c r="TPD18" s="47"/>
      <c r="TPE18" s="47"/>
      <c r="TPF18" s="47"/>
      <c r="TPG18" s="47"/>
      <c r="TPH18" s="47"/>
      <c r="TPI18" s="47"/>
      <c r="TPJ18" s="47"/>
      <c r="TPK18" s="47"/>
      <c r="TPL18" s="47"/>
      <c r="TPM18" s="47"/>
      <c r="TPN18" s="47"/>
      <c r="TPO18" s="47"/>
      <c r="TPP18" s="47"/>
      <c r="TPQ18" s="47"/>
      <c r="TPR18" s="47"/>
      <c r="TPS18" s="47"/>
      <c r="TPT18" s="47"/>
      <c r="TPU18" s="47"/>
      <c r="TPV18" s="47"/>
      <c r="TPW18" s="47"/>
      <c r="TPX18" s="47"/>
      <c r="TPY18" s="47"/>
      <c r="TPZ18" s="47"/>
      <c r="TQA18" s="47"/>
      <c r="TQB18" s="47"/>
      <c r="TQC18" s="47"/>
      <c r="TQD18" s="47"/>
      <c r="TQE18" s="47"/>
      <c r="TQF18" s="47"/>
      <c r="TQG18" s="47"/>
      <c r="TQH18" s="47"/>
      <c r="TQI18" s="47"/>
      <c r="TQJ18" s="47"/>
      <c r="TQK18" s="47"/>
      <c r="TQL18" s="47"/>
      <c r="TQM18" s="47"/>
      <c r="TQN18" s="47"/>
      <c r="TQO18" s="47"/>
      <c r="TQP18" s="47"/>
      <c r="TQQ18" s="47"/>
      <c r="TQR18" s="47"/>
      <c r="TQS18" s="47"/>
      <c r="TQT18" s="47"/>
      <c r="TQU18" s="47"/>
      <c r="TQV18" s="47"/>
      <c r="TQW18" s="47"/>
      <c r="TQX18" s="47"/>
      <c r="TQY18" s="47"/>
      <c r="TQZ18" s="47"/>
      <c r="TRA18" s="47"/>
      <c r="TRB18" s="47"/>
      <c r="TRC18" s="47"/>
      <c r="TRD18" s="47"/>
      <c r="TRE18" s="47"/>
      <c r="TRF18" s="47"/>
      <c r="TRG18" s="47"/>
      <c r="TRH18" s="47"/>
      <c r="TRI18" s="47"/>
      <c r="TRJ18" s="47"/>
      <c r="TRK18" s="47"/>
      <c r="TRL18" s="47"/>
      <c r="TRM18" s="47"/>
      <c r="TRN18" s="47"/>
      <c r="TRO18" s="47"/>
      <c r="TRP18" s="47"/>
      <c r="TRQ18" s="47"/>
      <c r="TRR18" s="47"/>
      <c r="TRS18" s="47"/>
      <c r="TRT18" s="47"/>
      <c r="TRU18" s="47"/>
      <c r="TRV18" s="47"/>
      <c r="TRW18" s="47"/>
      <c r="TRX18" s="47"/>
      <c r="TRY18" s="47"/>
      <c r="TRZ18" s="47"/>
      <c r="TSA18" s="47"/>
      <c r="TSB18" s="47"/>
      <c r="TSC18" s="47"/>
      <c r="TSD18" s="47"/>
      <c r="TSE18" s="47"/>
      <c r="TSF18" s="47"/>
      <c r="TSG18" s="47"/>
      <c r="TSH18" s="47"/>
      <c r="TSI18" s="47"/>
      <c r="TSJ18" s="47"/>
      <c r="TSK18" s="47"/>
      <c r="TSL18" s="47"/>
      <c r="TSM18" s="47"/>
      <c r="TSN18" s="47"/>
      <c r="TSO18" s="47"/>
      <c r="TSP18" s="47"/>
      <c r="TSQ18" s="47"/>
      <c r="TSR18" s="47"/>
      <c r="TSS18" s="47"/>
      <c r="TST18" s="47"/>
      <c r="TSU18" s="47"/>
      <c r="TSV18" s="47"/>
      <c r="TSW18" s="47"/>
      <c r="TSX18" s="47"/>
      <c r="TSY18" s="47"/>
      <c r="TSZ18" s="47"/>
      <c r="TTA18" s="47"/>
      <c r="TTB18" s="47"/>
      <c r="TTC18" s="47"/>
      <c r="TTD18" s="47"/>
      <c r="TTE18" s="47"/>
      <c r="TTF18" s="47"/>
      <c r="TTG18" s="47"/>
      <c r="TTH18" s="47"/>
      <c r="TTI18" s="47"/>
      <c r="TTJ18" s="47"/>
      <c r="TTK18" s="47"/>
      <c r="TTL18" s="47"/>
      <c r="TTM18" s="47"/>
      <c r="TTN18" s="47"/>
      <c r="TTO18" s="47"/>
      <c r="TTP18" s="47"/>
      <c r="TTQ18" s="47"/>
      <c r="TTR18" s="47"/>
      <c r="TTS18" s="47"/>
      <c r="TTT18" s="47"/>
      <c r="TTU18" s="47"/>
      <c r="TTV18" s="47"/>
      <c r="TTW18" s="47"/>
      <c r="TTX18" s="47"/>
      <c r="TTY18" s="47"/>
      <c r="TTZ18" s="47"/>
      <c r="TUA18" s="47"/>
      <c r="TUB18" s="47"/>
      <c r="TUC18" s="47"/>
      <c r="TUD18" s="47"/>
      <c r="TUE18" s="47"/>
      <c r="TUF18" s="47"/>
      <c r="TUG18" s="47"/>
      <c r="TUH18" s="47"/>
      <c r="TUI18" s="47"/>
      <c r="TUJ18" s="47"/>
      <c r="TUK18" s="47"/>
      <c r="TUL18" s="47"/>
      <c r="TUM18" s="47"/>
      <c r="TUN18" s="47"/>
      <c r="TUO18" s="47"/>
      <c r="TUP18" s="47"/>
      <c r="TUQ18" s="47"/>
      <c r="TUR18" s="47"/>
      <c r="TUS18" s="47"/>
      <c r="TUT18" s="47"/>
      <c r="TUU18" s="47"/>
      <c r="TUV18" s="47"/>
      <c r="TUW18" s="47"/>
      <c r="TUX18" s="47"/>
      <c r="TUY18" s="47"/>
      <c r="TUZ18" s="47"/>
      <c r="TVA18" s="47"/>
      <c r="TVB18" s="47"/>
      <c r="TVC18" s="47"/>
      <c r="TVD18" s="47"/>
      <c r="TVE18" s="47"/>
      <c r="TVF18" s="47"/>
      <c r="TVG18" s="47"/>
      <c r="TVH18" s="47"/>
      <c r="TVI18" s="47"/>
      <c r="TVJ18" s="47"/>
      <c r="TVK18" s="47"/>
      <c r="TVL18" s="47"/>
      <c r="TVM18" s="47"/>
      <c r="TVN18" s="47"/>
      <c r="TVO18" s="47"/>
      <c r="TVP18" s="47"/>
      <c r="TVQ18" s="47"/>
      <c r="TVR18" s="47"/>
      <c r="TVS18" s="47"/>
      <c r="TVT18" s="47"/>
      <c r="TVU18" s="47"/>
      <c r="TVV18" s="47"/>
      <c r="TVW18" s="47"/>
      <c r="TVX18" s="47"/>
      <c r="TVY18" s="47"/>
      <c r="TVZ18" s="47"/>
      <c r="TWA18" s="47"/>
      <c r="TWB18" s="47"/>
      <c r="TWC18" s="47"/>
      <c r="TWD18" s="47"/>
      <c r="TWE18" s="47"/>
      <c r="TWF18" s="47"/>
      <c r="TWG18" s="47"/>
      <c r="TWH18" s="47"/>
      <c r="TWI18" s="47"/>
      <c r="TWJ18" s="47"/>
      <c r="TWK18" s="47"/>
      <c r="TWL18" s="47"/>
      <c r="TWM18" s="47"/>
      <c r="TWN18" s="47"/>
      <c r="TWO18" s="47"/>
      <c r="TWP18" s="47"/>
      <c r="TWQ18" s="47"/>
      <c r="TWR18" s="47"/>
      <c r="TWS18" s="47"/>
      <c r="TWT18" s="47"/>
      <c r="TWU18" s="47"/>
      <c r="TWV18" s="47"/>
      <c r="TWW18" s="47"/>
      <c r="TWX18" s="47"/>
      <c r="TWY18" s="47"/>
      <c r="TWZ18" s="47"/>
      <c r="TXA18" s="47"/>
      <c r="TXB18" s="47"/>
      <c r="TXC18" s="47"/>
      <c r="TXD18" s="47"/>
      <c r="TXE18" s="47"/>
      <c r="TXF18" s="47"/>
      <c r="TXG18" s="47"/>
      <c r="TXH18" s="47"/>
      <c r="TXI18" s="47"/>
      <c r="TXJ18" s="47"/>
      <c r="TXK18" s="47"/>
      <c r="TXL18" s="47"/>
      <c r="TXM18" s="47"/>
      <c r="TXN18" s="47"/>
      <c r="TXO18" s="47"/>
      <c r="TXP18" s="47"/>
      <c r="TXQ18" s="47"/>
      <c r="TXR18" s="47"/>
      <c r="TXS18" s="47"/>
      <c r="TXT18" s="47"/>
      <c r="TXU18" s="47"/>
      <c r="TXV18" s="47"/>
      <c r="TXW18" s="47"/>
      <c r="TXX18" s="47"/>
      <c r="TXY18" s="47"/>
      <c r="TXZ18" s="47"/>
      <c r="TYA18" s="47"/>
      <c r="TYB18" s="47"/>
      <c r="TYC18" s="47"/>
      <c r="TYD18" s="47"/>
      <c r="TYE18" s="47"/>
      <c r="TYF18" s="47"/>
      <c r="TYG18" s="47"/>
      <c r="TYH18" s="47"/>
      <c r="TYI18" s="47"/>
      <c r="TYJ18" s="47"/>
      <c r="TYK18" s="47"/>
      <c r="TYL18" s="47"/>
      <c r="TYM18" s="47"/>
      <c r="TYN18" s="47"/>
      <c r="TYO18" s="47"/>
      <c r="TYP18" s="47"/>
      <c r="TYQ18" s="47"/>
      <c r="TYR18" s="47"/>
      <c r="TYS18" s="47"/>
      <c r="TYT18" s="47"/>
      <c r="TYU18" s="47"/>
      <c r="TYV18" s="47"/>
      <c r="TYW18" s="47"/>
      <c r="TYX18" s="47"/>
      <c r="TYY18" s="47"/>
      <c r="TYZ18" s="47"/>
      <c r="TZA18" s="47"/>
      <c r="TZB18" s="47"/>
      <c r="TZC18" s="47"/>
      <c r="TZD18" s="47"/>
      <c r="TZE18" s="47"/>
      <c r="TZF18" s="47"/>
      <c r="TZG18" s="47"/>
      <c r="TZH18" s="47"/>
      <c r="TZI18" s="47"/>
      <c r="TZJ18" s="47"/>
      <c r="TZK18" s="47"/>
      <c r="TZL18" s="47"/>
      <c r="TZM18" s="47"/>
      <c r="TZN18" s="47"/>
      <c r="TZO18" s="47"/>
      <c r="TZP18" s="47"/>
      <c r="TZQ18" s="47"/>
      <c r="TZR18" s="47"/>
      <c r="TZS18" s="47"/>
      <c r="TZT18" s="47"/>
      <c r="TZU18" s="47"/>
      <c r="TZV18" s="47"/>
      <c r="TZW18" s="47"/>
      <c r="TZX18" s="47"/>
      <c r="TZY18" s="47"/>
      <c r="TZZ18" s="47"/>
      <c r="UAA18" s="47"/>
      <c r="UAB18" s="47"/>
      <c r="UAC18" s="47"/>
      <c r="UAD18" s="47"/>
      <c r="UAE18" s="47"/>
      <c r="UAF18" s="47"/>
      <c r="UAG18" s="47"/>
      <c r="UAH18" s="47"/>
      <c r="UAI18" s="47"/>
      <c r="UAJ18" s="47"/>
      <c r="UAK18" s="47"/>
      <c r="UAL18" s="47"/>
      <c r="UAM18" s="47"/>
      <c r="UAN18" s="47"/>
      <c r="UAO18" s="47"/>
      <c r="UAP18" s="47"/>
      <c r="UAQ18" s="47"/>
      <c r="UAR18" s="47"/>
      <c r="UAS18" s="47"/>
      <c r="UAT18" s="47"/>
      <c r="UAU18" s="47"/>
      <c r="UAV18" s="47"/>
      <c r="UAW18" s="47"/>
      <c r="UAX18" s="47"/>
      <c r="UAY18" s="47"/>
      <c r="UAZ18" s="47"/>
      <c r="UBA18" s="47"/>
      <c r="UBB18" s="47"/>
      <c r="UBC18" s="47"/>
      <c r="UBD18" s="47"/>
      <c r="UBE18" s="47"/>
      <c r="UBF18" s="47"/>
      <c r="UBG18" s="47"/>
      <c r="UBH18" s="47"/>
      <c r="UBI18" s="47"/>
      <c r="UBJ18" s="47"/>
      <c r="UBK18" s="47"/>
      <c r="UBL18" s="47"/>
      <c r="UBM18" s="47"/>
      <c r="UBN18" s="47"/>
      <c r="UBO18" s="47"/>
      <c r="UBP18" s="47"/>
      <c r="UBQ18" s="47"/>
      <c r="UBR18" s="47"/>
      <c r="UBS18" s="47"/>
      <c r="UBT18" s="47"/>
      <c r="UBU18" s="47"/>
      <c r="UBV18" s="47"/>
      <c r="UBW18" s="47"/>
      <c r="UBX18" s="47"/>
      <c r="UBY18" s="47"/>
      <c r="UBZ18" s="47"/>
      <c r="UCA18" s="47"/>
      <c r="UCB18" s="47"/>
      <c r="UCC18" s="47"/>
      <c r="UCD18" s="47"/>
      <c r="UCE18" s="47"/>
      <c r="UCF18" s="47"/>
      <c r="UCG18" s="47"/>
      <c r="UCH18" s="47"/>
      <c r="UCI18" s="47"/>
      <c r="UCJ18" s="47"/>
      <c r="UCK18" s="47"/>
      <c r="UCL18" s="47"/>
      <c r="UCM18" s="47"/>
      <c r="UCN18" s="47"/>
      <c r="UCO18" s="47"/>
      <c r="UCP18" s="47"/>
      <c r="UCQ18" s="47"/>
      <c r="UCR18" s="47"/>
      <c r="UCS18" s="47"/>
      <c r="UCT18" s="47"/>
      <c r="UCU18" s="47"/>
      <c r="UCV18" s="47"/>
      <c r="UCW18" s="47"/>
      <c r="UCX18" s="47"/>
      <c r="UCY18" s="47"/>
      <c r="UCZ18" s="47"/>
      <c r="UDA18" s="47"/>
      <c r="UDB18" s="47"/>
      <c r="UDC18" s="47"/>
      <c r="UDD18" s="47"/>
      <c r="UDE18" s="47"/>
      <c r="UDF18" s="47"/>
      <c r="UDG18" s="47"/>
      <c r="UDH18" s="47"/>
      <c r="UDI18" s="47"/>
      <c r="UDJ18" s="47"/>
      <c r="UDK18" s="47"/>
      <c r="UDL18" s="47"/>
      <c r="UDM18" s="47"/>
      <c r="UDN18" s="47"/>
      <c r="UDO18" s="47"/>
      <c r="UDP18" s="47"/>
      <c r="UDQ18" s="47"/>
      <c r="UDR18" s="47"/>
      <c r="UDS18" s="47"/>
      <c r="UDT18" s="47"/>
      <c r="UDU18" s="47"/>
      <c r="UDV18" s="47"/>
      <c r="UDW18" s="47"/>
      <c r="UDX18" s="47"/>
      <c r="UDY18" s="47"/>
      <c r="UDZ18" s="47"/>
      <c r="UEA18" s="47"/>
      <c r="UEB18" s="47"/>
      <c r="UEC18" s="47"/>
      <c r="UED18" s="47"/>
      <c r="UEE18" s="47"/>
      <c r="UEF18" s="47"/>
      <c r="UEG18" s="47"/>
      <c r="UEH18" s="47"/>
      <c r="UEI18" s="47"/>
      <c r="UEJ18" s="47"/>
      <c r="UEK18" s="47"/>
      <c r="UEL18" s="47"/>
      <c r="UEM18" s="47"/>
      <c r="UEN18" s="47"/>
      <c r="UEO18" s="47"/>
      <c r="UEP18" s="47"/>
      <c r="UEQ18" s="47"/>
      <c r="UER18" s="47"/>
      <c r="UES18" s="47"/>
      <c r="UET18" s="47"/>
      <c r="UEU18" s="47"/>
      <c r="UEV18" s="47"/>
      <c r="UEW18" s="47"/>
      <c r="UEX18" s="47"/>
      <c r="UEY18" s="47"/>
      <c r="UEZ18" s="47"/>
      <c r="UFA18" s="47"/>
      <c r="UFB18" s="47"/>
      <c r="UFC18" s="47"/>
      <c r="UFD18" s="47"/>
      <c r="UFE18" s="47"/>
      <c r="UFF18" s="47"/>
      <c r="UFG18" s="47"/>
      <c r="UFH18" s="47"/>
      <c r="UFI18" s="47"/>
      <c r="UFJ18" s="47"/>
      <c r="UFK18" s="47"/>
      <c r="UFL18" s="47"/>
      <c r="UFM18" s="47"/>
      <c r="UFN18" s="47"/>
      <c r="UFO18" s="47"/>
      <c r="UFP18" s="47"/>
      <c r="UFQ18" s="47"/>
      <c r="UFR18" s="47"/>
      <c r="UFS18" s="47"/>
      <c r="UFT18" s="47"/>
      <c r="UFU18" s="47"/>
      <c r="UFV18" s="47"/>
      <c r="UFW18" s="47"/>
      <c r="UFX18" s="47"/>
      <c r="UFY18" s="47"/>
      <c r="UFZ18" s="47"/>
      <c r="UGA18" s="47"/>
      <c r="UGB18" s="47"/>
      <c r="UGC18" s="47"/>
      <c r="UGD18" s="47"/>
      <c r="UGE18" s="47"/>
      <c r="UGF18" s="47"/>
      <c r="UGG18" s="47"/>
      <c r="UGH18" s="47"/>
      <c r="UGI18" s="47"/>
      <c r="UGJ18" s="47"/>
      <c r="UGK18" s="47"/>
      <c r="UGL18" s="47"/>
      <c r="UGM18" s="47"/>
      <c r="UGN18" s="47"/>
      <c r="UGO18" s="47"/>
      <c r="UGP18" s="47"/>
      <c r="UGQ18" s="47"/>
      <c r="UGR18" s="47"/>
      <c r="UGS18" s="47"/>
      <c r="UGT18" s="47"/>
      <c r="UGU18" s="47"/>
      <c r="UGV18" s="47"/>
      <c r="UGW18" s="47"/>
      <c r="UGX18" s="47"/>
      <c r="UGY18" s="47"/>
      <c r="UGZ18" s="47"/>
      <c r="UHA18" s="47"/>
      <c r="UHB18" s="47"/>
      <c r="UHC18" s="47"/>
      <c r="UHD18" s="47"/>
      <c r="UHE18" s="47"/>
      <c r="UHF18" s="47"/>
      <c r="UHG18" s="47"/>
      <c r="UHH18" s="47"/>
      <c r="UHI18" s="47"/>
      <c r="UHJ18" s="47"/>
      <c r="UHK18" s="47"/>
      <c r="UHL18" s="47"/>
      <c r="UHM18" s="47"/>
      <c r="UHN18" s="47"/>
      <c r="UHO18" s="47"/>
      <c r="UHP18" s="47"/>
      <c r="UHQ18" s="47"/>
      <c r="UHR18" s="47"/>
      <c r="UHS18" s="47"/>
      <c r="UHT18" s="47"/>
      <c r="UHU18" s="47"/>
      <c r="UHV18" s="47"/>
      <c r="UHW18" s="47"/>
      <c r="UHX18" s="47"/>
      <c r="UHY18" s="47"/>
      <c r="UHZ18" s="47"/>
      <c r="UIA18" s="47"/>
      <c r="UIB18" s="47"/>
      <c r="UIC18" s="47"/>
      <c r="UID18" s="47"/>
      <c r="UIE18" s="47"/>
      <c r="UIF18" s="47"/>
      <c r="UIG18" s="47"/>
      <c r="UIH18" s="47"/>
      <c r="UII18" s="47"/>
      <c r="UIJ18" s="47"/>
      <c r="UIK18" s="47"/>
      <c r="UIL18" s="47"/>
      <c r="UIM18" s="47"/>
      <c r="UIN18" s="47"/>
      <c r="UIO18" s="47"/>
      <c r="UIP18" s="47"/>
      <c r="UIQ18" s="47"/>
      <c r="UIR18" s="47"/>
      <c r="UIS18" s="47"/>
      <c r="UIT18" s="47"/>
      <c r="UIU18" s="47"/>
      <c r="UIV18" s="47"/>
      <c r="UIW18" s="47"/>
      <c r="UIX18" s="47"/>
      <c r="UIY18" s="47"/>
      <c r="UIZ18" s="47"/>
      <c r="UJA18" s="47"/>
      <c r="UJB18" s="47"/>
      <c r="UJC18" s="47"/>
      <c r="UJD18" s="47"/>
      <c r="UJE18" s="47"/>
      <c r="UJF18" s="47"/>
      <c r="UJG18" s="47"/>
      <c r="UJH18" s="47"/>
      <c r="UJI18" s="47"/>
      <c r="UJJ18" s="47"/>
      <c r="UJK18" s="47"/>
      <c r="UJL18" s="47"/>
      <c r="UJM18" s="47"/>
      <c r="UJN18" s="47"/>
      <c r="UJO18" s="47"/>
      <c r="UJP18" s="47"/>
      <c r="UJQ18" s="47"/>
      <c r="UJR18" s="47"/>
      <c r="UJS18" s="47"/>
      <c r="UJT18" s="47"/>
      <c r="UJU18" s="47"/>
      <c r="UJV18" s="47"/>
      <c r="UJW18" s="47"/>
      <c r="UJX18" s="47"/>
      <c r="UJY18" s="47"/>
      <c r="UJZ18" s="47"/>
      <c r="UKA18" s="47"/>
      <c r="UKB18" s="47"/>
      <c r="UKC18" s="47"/>
      <c r="UKD18" s="47"/>
      <c r="UKE18" s="47"/>
      <c r="UKF18" s="47"/>
      <c r="UKG18" s="47"/>
      <c r="UKH18" s="47"/>
      <c r="UKI18" s="47"/>
      <c r="UKJ18" s="47"/>
      <c r="UKK18" s="47"/>
      <c r="UKL18" s="47"/>
      <c r="UKM18" s="47"/>
      <c r="UKN18" s="47"/>
      <c r="UKO18" s="47"/>
      <c r="UKP18" s="47"/>
      <c r="UKQ18" s="47"/>
      <c r="UKR18" s="47"/>
      <c r="UKS18" s="47"/>
      <c r="UKT18" s="47"/>
      <c r="UKU18" s="47"/>
      <c r="UKV18" s="47"/>
      <c r="UKW18" s="47"/>
      <c r="UKX18" s="47"/>
      <c r="UKY18" s="47"/>
      <c r="UKZ18" s="47"/>
      <c r="ULA18" s="47"/>
      <c r="ULB18" s="47"/>
      <c r="ULC18" s="47"/>
      <c r="ULD18" s="47"/>
      <c r="ULE18" s="47"/>
      <c r="ULF18" s="47"/>
      <c r="ULG18" s="47"/>
      <c r="ULH18" s="47"/>
      <c r="ULI18" s="47"/>
      <c r="ULJ18" s="47"/>
      <c r="ULK18" s="47"/>
      <c r="ULL18" s="47"/>
      <c r="ULM18" s="47"/>
      <c r="ULN18" s="47"/>
      <c r="ULO18" s="47"/>
      <c r="ULP18" s="47"/>
      <c r="ULQ18" s="47"/>
      <c r="ULR18" s="47"/>
      <c r="ULS18" s="47"/>
      <c r="ULT18" s="47"/>
      <c r="ULU18" s="47"/>
      <c r="ULV18" s="47"/>
      <c r="ULW18" s="47"/>
      <c r="ULX18" s="47"/>
      <c r="ULY18" s="47"/>
      <c r="ULZ18" s="47"/>
      <c r="UMA18" s="47"/>
      <c r="UMB18" s="47"/>
      <c r="UMC18" s="47"/>
      <c r="UMD18" s="47"/>
      <c r="UME18" s="47"/>
      <c r="UMF18" s="47"/>
      <c r="UMG18" s="47"/>
      <c r="UMH18" s="47"/>
      <c r="UMI18" s="47"/>
      <c r="UMJ18" s="47"/>
      <c r="UMK18" s="47"/>
      <c r="UML18" s="47"/>
      <c r="UMM18" s="47"/>
      <c r="UMN18" s="47"/>
      <c r="UMO18" s="47"/>
      <c r="UMP18" s="47"/>
      <c r="UMQ18" s="47"/>
      <c r="UMR18" s="47"/>
      <c r="UMS18" s="47"/>
      <c r="UMT18" s="47"/>
      <c r="UMU18" s="47"/>
      <c r="UMV18" s="47"/>
      <c r="UMW18" s="47"/>
      <c r="UMX18" s="47"/>
      <c r="UMY18" s="47"/>
      <c r="UMZ18" s="47"/>
      <c r="UNA18" s="47"/>
      <c r="UNB18" s="47"/>
      <c r="UNC18" s="47"/>
      <c r="UND18" s="47"/>
      <c r="UNE18" s="47"/>
      <c r="UNF18" s="47"/>
      <c r="UNG18" s="47"/>
      <c r="UNH18" s="47"/>
      <c r="UNI18" s="47"/>
      <c r="UNJ18" s="47"/>
      <c r="UNK18" s="47"/>
      <c r="UNL18" s="47"/>
      <c r="UNM18" s="47"/>
      <c r="UNN18" s="47"/>
      <c r="UNO18" s="47"/>
      <c r="UNP18" s="47"/>
      <c r="UNQ18" s="47"/>
      <c r="UNR18" s="47"/>
      <c r="UNS18" s="47"/>
      <c r="UNT18" s="47"/>
      <c r="UNU18" s="47"/>
      <c r="UNV18" s="47"/>
      <c r="UNW18" s="47"/>
      <c r="UNX18" s="47"/>
      <c r="UNY18" s="47"/>
      <c r="UNZ18" s="47"/>
      <c r="UOA18" s="47"/>
      <c r="UOB18" s="47"/>
      <c r="UOC18" s="47"/>
      <c r="UOD18" s="47"/>
      <c r="UOE18" s="47"/>
      <c r="UOF18" s="47"/>
      <c r="UOG18" s="47"/>
      <c r="UOH18" s="47"/>
      <c r="UOI18" s="47"/>
      <c r="UOJ18" s="47"/>
      <c r="UOK18" s="47"/>
      <c r="UOL18" s="47"/>
      <c r="UOM18" s="47"/>
      <c r="UON18" s="47"/>
      <c r="UOO18" s="47"/>
      <c r="UOP18" s="47"/>
      <c r="UOQ18" s="47"/>
      <c r="UOR18" s="47"/>
      <c r="UOS18" s="47"/>
      <c r="UOT18" s="47"/>
      <c r="UOU18" s="47"/>
      <c r="UOV18" s="47"/>
      <c r="UOW18" s="47"/>
      <c r="UOX18" s="47"/>
      <c r="UOY18" s="47"/>
      <c r="UOZ18" s="47"/>
      <c r="UPA18" s="47"/>
      <c r="UPB18" s="47"/>
      <c r="UPC18" s="47"/>
      <c r="UPD18" s="47"/>
      <c r="UPE18" s="47"/>
      <c r="UPF18" s="47"/>
      <c r="UPG18" s="47"/>
      <c r="UPH18" s="47"/>
      <c r="UPI18" s="47"/>
      <c r="UPJ18" s="47"/>
      <c r="UPK18" s="47"/>
      <c r="UPL18" s="47"/>
      <c r="UPM18" s="47"/>
      <c r="UPN18" s="47"/>
      <c r="UPO18" s="47"/>
      <c r="UPP18" s="47"/>
      <c r="UPQ18" s="47"/>
      <c r="UPR18" s="47"/>
      <c r="UPS18" s="47"/>
      <c r="UPT18" s="47"/>
      <c r="UPU18" s="47"/>
      <c r="UPV18" s="47"/>
      <c r="UPW18" s="47"/>
      <c r="UPX18" s="47"/>
      <c r="UPY18" s="47"/>
      <c r="UPZ18" s="47"/>
      <c r="UQA18" s="47"/>
      <c r="UQB18" s="47"/>
      <c r="UQC18" s="47"/>
      <c r="UQD18" s="47"/>
      <c r="UQE18" s="47"/>
      <c r="UQF18" s="47"/>
      <c r="UQG18" s="47"/>
      <c r="UQH18" s="47"/>
      <c r="UQI18" s="47"/>
      <c r="UQJ18" s="47"/>
      <c r="UQK18" s="47"/>
      <c r="UQL18" s="47"/>
      <c r="UQM18" s="47"/>
      <c r="UQN18" s="47"/>
      <c r="UQO18" s="47"/>
      <c r="UQP18" s="47"/>
      <c r="UQQ18" s="47"/>
      <c r="UQR18" s="47"/>
      <c r="UQS18" s="47"/>
      <c r="UQT18" s="47"/>
      <c r="UQU18" s="47"/>
      <c r="UQV18" s="47"/>
      <c r="UQW18" s="47"/>
      <c r="UQX18" s="47"/>
      <c r="UQY18" s="47"/>
      <c r="UQZ18" s="47"/>
      <c r="URA18" s="47"/>
      <c r="URB18" s="47"/>
      <c r="URC18" s="47"/>
      <c r="URD18" s="47"/>
      <c r="URE18" s="47"/>
      <c r="URF18" s="47"/>
      <c r="URG18" s="47"/>
      <c r="URH18" s="47"/>
      <c r="URI18" s="47"/>
      <c r="URJ18" s="47"/>
      <c r="URK18" s="47"/>
      <c r="URL18" s="47"/>
      <c r="URM18" s="47"/>
      <c r="URN18" s="47"/>
      <c r="URO18" s="47"/>
      <c r="URP18" s="47"/>
      <c r="URQ18" s="47"/>
      <c r="URR18" s="47"/>
      <c r="URS18" s="47"/>
      <c r="URT18" s="47"/>
      <c r="URU18" s="47"/>
      <c r="URV18" s="47"/>
      <c r="URW18" s="47"/>
      <c r="URX18" s="47"/>
      <c r="URY18" s="47"/>
      <c r="URZ18" s="47"/>
      <c r="USA18" s="47"/>
      <c r="USB18" s="47"/>
      <c r="USC18" s="47"/>
      <c r="USD18" s="47"/>
      <c r="USE18" s="47"/>
      <c r="USF18" s="47"/>
      <c r="USG18" s="47"/>
      <c r="USH18" s="47"/>
      <c r="USI18" s="47"/>
      <c r="USJ18" s="47"/>
      <c r="USK18" s="47"/>
      <c r="USL18" s="47"/>
      <c r="USM18" s="47"/>
      <c r="USN18" s="47"/>
      <c r="USO18" s="47"/>
      <c r="USP18" s="47"/>
      <c r="USQ18" s="47"/>
      <c r="USR18" s="47"/>
      <c r="USS18" s="47"/>
      <c r="UST18" s="47"/>
      <c r="USU18" s="47"/>
      <c r="USV18" s="47"/>
      <c r="USW18" s="47"/>
      <c r="USX18" s="47"/>
      <c r="USY18" s="47"/>
      <c r="USZ18" s="47"/>
      <c r="UTA18" s="47"/>
      <c r="UTB18" s="47"/>
      <c r="UTC18" s="47"/>
      <c r="UTD18" s="47"/>
      <c r="UTE18" s="47"/>
      <c r="UTF18" s="47"/>
      <c r="UTG18" s="47"/>
      <c r="UTH18" s="47"/>
      <c r="UTI18" s="47"/>
      <c r="UTJ18" s="47"/>
      <c r="UTK18" s="47"/>
      <c r="UTL18" s="47"/>
      <c r="UTM18" s="47"/>
      <c r="UTN18" s="47"/>
      <c r="UTO18" s="47"/>
      <c r="UTP18" s="47"/>
      <c r="UTQ18" s="47"/>
      <c r="UTR18" s="47"/>
      <c r="UTS18" s="47"/>
      <c r="UTT18" s="47"/>
      <c r="UTU18" s="47"/>
      <c r="UTV18" s="47"/>
      <c r="UTW18" s="47"/>
      <c r="UTX18" s="47"/>
      <c r="UTY18" s="47"/>
      <c r="UTZ18" s="47"/>
      <c r="UUA18" s="47"/>
      <c r="UUB18" s="47"/>
      <c r="UUC18" s="47"/>
      <c r="UUD18" s="47"/>
      <c r="UUE18" s="47"/>
      <c r="UUF18" s="47"/>
      <c r="UUG18" s="47"/>
      <c r="UUH18" s="47"/>
      <c r="UUI18" s="47"/>
      <c r="UUJ18" s="47"/>
      <c r="UUK18" s="47"/>
      <c r="UUL18" s="47"/>
      <c r="UUM18" s="47"/>
      <c r="UUN18" s="47"/>
      <c r="UUO18" s="47"/>
      <c r="UUP18" s="47"/>
      <c r="UUQ18" s="47"/>
      <c r="UUR18" s="47"/>
      <c r="UUS18" s="47"/>
      <c r="UUT18" s="47"/>
      <c r="UUU18" s="47"/>
      <c r="UUV18" s="47"/>
      <c r="UUW18" s="47"/>
      <c r="UUX18" s="47"/>
      <c r="UUY18" s="47"/>
      <c r="UUZ18" s="47"/>
      <c r="UVA18" s="47"/>
      <c r="UVB18" s="47"/>
      <c r="UVC18" s="47"/>
      <c r="UVD18" s="47"/>
      <c r="UVE18" s="47"/>
      <c r="UVF18" s="47"/>
      <c r="UVG18" s="47"/>
      <c r="UVH18" s="47"/>
      <c r="UVI18" s="47"/>
      <c r="UVJ18" s="47"/>
      <c r="UVK18" s="47"/>
      <c r="UVL18" s="47"/>
      <c r="UVM18" s="47"/>
      <c r="UVN18" s="47"/>
      <c r="UVO18" s="47"/>
      <c r="UVP18" s="47"/>
      <c r="UVQ18" s="47"/>
      <c r="UVR18" s="47"/>
      <c r="UVS18" s="47"/>
      <c r="UVT18" s="47"/>
      <c r="UVU18" s="47"/>
      <c r="UVV18" s="47"/>
      <c r="UVW18" s="47"/>
      <c r="UVX18" s="47"/>
      <c r="UVY18" s="47"/>
      <c r="UVZ18" s="47"/>
      <c r="UWA18" s="47"/>
      <c r="UWB18" s="47"/>
      <c r="UWC18" s="47"/>
      <c r="UWD18" s="47"/>
      <c r="UWE18" s="47"/>
      <c r="UWF18" s="47"/>
      <c r="UWG18" s="47"/>
      <c r="UWH18" s="47"/>
      <c r="UWI18" s="47"/>
      <c r="UWJ18" s="47"/>
      <c r="UWK18" s="47"/>
      <c r="UWL18" s="47"/>
      <c r="UWM18" s="47"/>
      <c r="UWN18" s="47"/>
      <c r="UWO18" s="47"/>
      <c r="UWP18" s="47"/>
      <c r="UWQ18" s="47"/>
      <c r="UWR18" s="47"/>
      <c r="UWS18" s="47"/>
      <c r="UWT18" s="47"/>
      <c r="UWU18" s="47"/>
      <c r="UWV18" s="47"/>
      <c r="UWW18" s="47"/>
      <c r="UWX18" s="47"/>
      <c r="UWY18" s="47"/>
      <c r="UWZ18" s="47"/>
      <c r="UXA18" s="47"/>
      <c r="UXB18" s="47"/>
      <c r="UXC18" s="47"/>
      <c r="UXD18" s="47"/>
      <c r="UXE18" s="47"/>
      <c r="UXF18" s="47"/>
      <c r="UXG18" s="47"/>
      <c r="UXH18" s="47"/>
      <c r="UXI18" s="47"/>
      <c r="UXJ18" s="47"/>
      <c r="UXK18" s="47"/>
      <c r="UXL18" s="47"/>
      <c r="UXM18" s="47"/>
      <c r="UXN18" s="47"/>
      <c r="UXO18" s="47"/>
      <c r="UXP18" s="47"/>
      <c r="UXQ18" s="47"/>
      <c r="UXR18" s="47"/>
      <c r="UXS18" s="47"/>
      <c r="UXT18" s="47"/>
      <c r="UXU18" s="47"/>
      <c r="UXV18" s="47"/>
      <c r="UXW18" s="47"/>
      <c r="UXX18" s="47"/>
      <c r="UXY18" s="47"/>
      <c r="UXZ18" s="47"/>
      <c r="UYA18" s="47"/>
      <c r="UYB18" s="47"/>
      <c r="UYC18" s="47"/>
      <c r="UYD18" s="47"/>
      <c r="UYE18" s="47"/>
      <c r="UYF18" s="47"/>
      <c r="UYG18" s="47"/>
      <c r="UYH18" s="47"/>
      <c r="UYI18" s="47"/>
      <c r="UYJ18" s="47"/>
      <c r="UYK18" s="47"/>
      <c r="UYL18" s="47"/>
      <c r="UYM18" s="47"/>
      <c r="UYN18" s="47"/>
      <c r="UYO18" s="47"/>
      <c r="UYP18" s="47"/>
      <c r="UYQ18" s="47"/>
      <c r="UYR18" s="47"/>
      <c r="UYS18" s="47"/>
      <c r="UYT18" s="47"/>
      <c r="UYU18" s="47"/>
      <c r="UYV18" s="47"/>
      <c r="UYW18" s="47"/>
      <c r="UYX18" s="47"/>
      <c r="UYY18" s="47"/>
      <c r="UYZ18" s="47"/>
      <c r="UZA18" s="47"/>
      <c r="UZB18" s="47"/>
      <c r="UZC18" s="47"/>
      <c r="UZD18" s="47"/>
      <c r="UZE18" s="47"/>
      <c r="UZF18" s="47"/>
      <c r="UZG18" s="47"/>
      <c r="UZH18" s="47"/>
      <c r="UZI18" s="47"/>
      <c r="UZJ18" s="47"/>
      <c r="UZK18" s="47"/>
      <c r="UZL18" s="47"/>
      <c r="UZM18" s="47"/>
      <c r="UZN18" s="47"/>
      <c r="UZO18" s="47"/>
      <c r="UZP18" s="47"/>
      <c r="UZQ18" s="47"/>
      <c r="UZR18" s="47"/>
      <c r="UZS18" s="47"/>
      <c r="UZT18" s="47"/>
      <c r="UZU18" s="47"/>
      <c r="UZV18" s="47"/>
      <c r="UZW18" s="47"/>
      <c r="UZX18" s="47"/>
      <c r="UZY18" s="47"/>
      <c r="UZZ18" s="47"/>
      <c r="VAA18" s="47"/>
      <c r="VAB18" s="47"/>
      <c r="VAC18" s="47"/>
      <c r="VAD18" s="47"/>
      <c r="VAE18" s="47"/>
      <c r="VAF18" s="47"/>
      <c r="VAG18" s="47"/>
      <c r="VAH18" s="47"/>
      <c r="VAI18" s="47"/>
      <c r="VAJ18" s="47"/>
      <c r="VAK18" s="47"/>
      <c r="VAL18" s="47"/>
      <c r="VAM18" s="47"/>
      <c r="VAN18" s="47"/>
      <c r="VAO18" s="47"/>
      <c r="VAP18" s="47"/>
      <c r="VAQ18" s="47"/>
      <c r="VAR18" s="47"/>
      <c r="VAS18" s="47"/>
      <c r="VAT18" s="47"/>
      <c r="VAU18" s="47"/>
      <c r="VAV18" s="47"/>
      <c r="VAW18" s="47"/>
      <c r="VAX18" s="47"/>
      <c r="VAY18" s="47"/>
      <c r="VAZ18" s="47"/>
      <c r="VBA18" s="47"/>
      <c r="VBB18" s="47"/>
      <c r="VBC18" s="47"/>
      <c r="VBD18" s="47"/>
      <c r="VBE18" s="47"/>
      <c r="VBF18" s="47"/>
      <c r="VBG18" s="47"/>
      <c r="VBH18" s="47"/>
      <c r="VBI18" s="47"/>
      <c r="VBJ18" s="47"/>
      <c r="VBK18" s="47"/>
      <c r="VBL18" s="47"/>
      <c r="VBM18" s="47"/>
      <c r="VBN18" s="47"/>
      <c r="VBO18" s="47"/>
      <c r="VBP18" s="47"/>
      <c r="VBQ18" s="47"/>
      <c r="VBR18" s="47"/>
      <c r="VBS18" s="47"/>
      <c r="VBT18" s="47"/>
      <c r="VBU18" s="47"/>
      <c r="VBV18" s="47"/>
      <c r="VBW18" s="47"/>
      <c r="VBX18" s="47"/>
      <c r="VBY18" s="47"/>
      <c r="VBZ18" s="47"/>
      <c r="VCA18" s="47"/>
      <c r="VCB18" s="47"/>
      <c r="VCC18" s="47"/>
      <c r="VCD18" s="47"/>
      <c r="VCE18" s="47"/>
      <c r="VCF18" s="47"/>
      <c r="VCG18" s="47"/>
      <c r="VCH18" s="47"/>
      <c r="VCI18" s="47"/>
      <c r="VCJ18" s="47"/>
      <c r="VCK18" s="47"/>
      <c r="VCL18" s="47"/>
      <c r="VCM18" s="47"/>
      <c r="VCN18" s="47"/>
      <c r="VCO18" s="47"/>
      <c r="VCP18" s="47"/>
      <c r="VCQ18" s="47"/>
      <c r="VCR18" s="47"/>
      <c r="VCS18" s="47"/>
      <c r="VCT18" s="47"/>
      <c r="VCU18" s="47"/>
      <c r="VCV18" s="47"/>
      <c r="VCW18" s="47"/>
      <c r="VCX18" s="47"/>
      <c r="VCY18" s="47"/>
      <c r="VCZ18" s="47"/>
      <c r="VDA18" s="47"/>
      <c r="VDB18" s="47"/>
      <c r="VDC18" s="47"/>
      <c r="VDD18" s="47"/>
      <c r="VDE18" s="47"/>
      <c r="VDF18" s="47"/>
      <c r="VDG18" s="47"/>
      <c r="VDH18" s="47"/>
      <c r="VDI18" s="47"/>
      <c r="VDJ18" s="47"/>
      <c r="VDK18" s="47"/>
      <c r="VDL18" s="47"/>
      <c r="VDM18" s="47"/>
      <c r="VDN18" s="47"/>
      <c r="VDO18" s="47"/>
      <c r="VDP18" s="47"/>
      <c r="VDQ18" s="47"/>
      <c r="VDR18" s="47"/>
      <c r="VDS18" s="47"/>
      <c r="VDT18" s="47"/>
      <c r="VDU18" s="47"/>
      <c r="VDV18" s="47"/>
      <c r="VDW18" s="47"/>
      <c r="VDX18" s="47"/>
      <c r="VDY18" s="47"/>
      <c r="VDZ18" s="47"/>
      <c r="VEA18" s="47"/>
      <c r="VEB18" s="47"/>
      <c r="VEC18" s="47"/>
      <c r="VED18" s="47"/>
      <c r="VEE18" s="47"/>
      <c r="VEF18" s="47"/>
      <c r="VEG18" s="47"/>
      <c r="VEH18" s="47"/>
      <c r="VEI18" s="47"/>
      <c r="VEJ18" s="47"/>
      <c r="VEK18" s="47"/>
      <c r="VEL18" s="47"/>
      <c r="VEM18" s="47"/>
      <c r="VEN18" s="47"/>
      <c r="VEO18" s="47"/>
      <c r="VEP18" s="47"/>
      <c r="VEQ18" s="47"/>
      <c r="VER18" s="47"/>
      <c r="VES18" s="47"/>
      <c r="VET18" s="47"/>
      <c r="VEU18" s="47"/>
      <c r="VEV18" s="47"/>
      <c r="VEW18" s="47"/>
      <c r="VEX18" s="47"/>
      <c r="VEY18" s="47"/>
      <c r="VEZ18" s="47"/>
      <c r="VFA18" s="47"/>
      <c r="VFB18" s="47"/>
      <c r="VFC18" s="47"/>
      <c r="VFD18" s="47"/>
      <c r="VFE18" s="47"/>
      <c r="VFF18" s="47"/>
      <c r="VFG18" s="47"/>
      <c r="VFH18" s="47"/>
      <c r="VFI18" s="47"/>
      <c r="VFJ18" s="47"/>
      <c r="VFK18" s="47"/>
      <c r="VFL18" s="47"/>
      <c r="VFM18" s="47"/>
      <c r="VFN18" s="47"/>
      <c r="VFO18" s="47"/>
      <c r="VFP18" s="47"/>
      <c r="VFQ18" s="47"/>
      <c r="VFR18" s="47"/>
      <c r="VFS18" s="47"/>
      <c r="VFT18" s="47"/>
      <c r="VFU18" s="47"/>
      <c r="VFV18" s="47"/>
      <c r="VFW18" s="47"/>
      <c r="VFX18" s="47"/>
      <c r="VFY18" s="47"/>
      <c r="VFZ18" s="47"/>
      <c r="VGA18" s="47"/>
      <c r="VGB18" s="47"/>
      <c r="VGC18" s="47"/>
      <c r="VGD18" s="47"/>
      <c r="VGE18" s="47"/>
      <c r="VGF18" s="47"/>
      <c r="VGG18" s="47"/>
      <c r="VGH18" s="47"/>
      <c r="VGI18" s="47"/>
      <c r="VGJ18" s="47"/>
      <c r="VGK18" s="47"/>
      <c r="VGL18" s="47"/>
      <c r="VGM18" s="47"/>
      <c r="VGN18" s="47"/>
      <c r="VGO18" s="47"/>
      <c r="VGP18" s="47"/>
      <c r="VGQ18" s="47"/>
      <c r="VGR18" s="47"/>
      <c r="VGS18" s="47"/>
      <c r="VGT18" s="47"/>
      <c r="VGU18" s="47"/>
      <c r="VGV18" s="47"/>
      <c r="VGW18" s="47"/>
      <c r="VGX18" s="47"/>
      <c r="VGY18" s="47"/>
      <c r="VGZ18" s="47"/>
      <c r="VHA18" s="47"/>
      <c r="VHB18" s="47"/>
      <c r="VHC18" s="47"/>
      <c r="VHD18" s="47"/>
      <c r="VHE18" s="47"/>
      <c r="VHF18" s="47"/>
      <c r="VHG18" s="47"/>
      <c r="VHH18" s="47"/>
      <c r="VHI18" s="47"/>
      <c r="VHJ18" s="47"/>
      <c r="VHK18" s="47"/>
      <c r="VHL18" s="47"/>
      <c r="VHM18" s="47"/>
      <c r="VHN18" s="47"/>
      <c r="VHO18" s="47"/>
      <c r="VHP18" s="47"/>
      <c r="VHQ18" s="47"/>
      <c r="VHR18" s="47"/>
      <c r="VHS18" s="47"/>
      <c r="VHT18" s="47"/>
      <c r="VHU18" s="47"/>
      <c r="VHV18" s="47"/>
      <c r="VHW18" s="47"/>
      <c r="VHX18" s="47"/>
      <c r="VHY18" s="47"/>
      <c r="VHZ18" s="47"/>
      <c r="VIA18" s="47"/>
      <c r="VIB18" s="47"/>
      <c r="VIC18" s="47"/>
      <c r="VID18" s="47"/>
      <c r="VIE18" s="47"/>
      <c r="VIF18" s="47"/>
      <c r="VIG18" s="47"/>
      <c r="VIH18" s="47"/>
      <c r="VII18" s="47"/>
      <c r="VIJ18" s="47"/>
      <c r="VIK18" s="47"/>
      <c r="VIL18" s="47"/>
      <c r="VIM18" s="47"/>
      <c r="VIN18" s="47"/>
      <c r="VIO18" s="47"/>
      <c r="VIP18" s="47"/>
      <c r="VIQ18" s="47"/>
      <c r="VIR18" s="47"/>
      <c r="VIS18" s="47"/>
      <c r="VIT18" s="47"/>
      <c r="VIU18" s="47"/>
      <c r="VIV18" s="47"/>
      <c r="VIW18" s="47"/>
      <c r="VIX18" s="47"/>
      <c r="VIY18" s="47"/>
      <c r="VIZ18" s="47"/>
      <c r="VJA18" s="47"/>
      <c r="VJB18" s="47"/>
      <c r="VJC18" s="47"/>
      <c r="VJD18" s="47"/>
      <c r="VJE18" s="47"/>
      <c r="VJF18" s="47"/>
      <c r="VJG18" s="47"/>
      <c r="VJH18" s="47"/>
      <c r="VJI18" s="47"/>
      <c r="VJJ18" s="47"/>
      <c r="VJK18" s="47"/>
      <c r="VJL18" s="47"/>
      <c r="VJM18" s="47"/>
      <c r="VJN18" s="47"/>
      <c r="VJO18" s="47"/>
      <c r="VJP18" s="47"/>
      <c r="VJQ18" s="47"/>
      <c r="VJR18" s="47"/>
      <c r="VJS18" s="47"/>
      <c r="VJT18" s="47"/>
      <c r="VJU18" s="47"/>
      <c r="VJV18" s="47"/>
      <c r="VJW18" s="47"/>
      <c r="VJX18" s="47"/>
      <c r="VJY18" s="47"/>
      <c r="VJZ18" s="47"/>
      <c r="VKA18" s="47"/>
      <c r="VKB18" s="47"/>
      <c r="VKC18" s="47"/>
      <c r="VKD18" s="47"/>
      <c r="VKE18" s="47"/>
      <c r="VKF18" s="47"/>
      <c r="VKG18" s="47"/>
      <c r="VKH18" s="47"/>
      <c r="VKI18" s="47"/>
      <c r="VKJ18" s="47"/>
      <c r="VKK18" s="47"/>
      <c r="VKL18" s="47"/>
      <c r="VKM18" s="47"/>
      <c r="VKN18" s="47"/>
      <c r="VKO18" s="47"/>
      <c r="VKP18" s="47"/>
      <c r="VKQ18" s="47"/>
      <c r="VKR18" s="47"/>
      <c r="VKS18" s="47"/>
      <c r="VKT18" s="47"/>
      <c r="VKU18" s="47"/>
      <c r="VKV18" s="47"/>
      <c r="VKW18" s="47"/>
      <c r="VKX18" s="47"/>
      <c r="VKY18" s="47"/>
      <c r="VKZ18" s="47"/>
      <c r="VLA18" s="47"/>
      <c r="VLB18" s="47"/>
      <c r="VLC18" s="47"/>
      <c r="VLD18" s="47"/>
      <c r="VLE18" s="47"/>
      <c r="VLF18" s="47"/>
      <c r="VLG18" s="47"/>
      <c r="VLH18" s="47"/>
      <c r="VLI18" s="47"/>
      <c r="VLJ18" s="47"/>
      <c r="VLK18" s="47"/>
      <c r="VLL18" s="47"/>
      <c r="VLM18" s="47"/>
      <c r="VLN18" s="47"/>
      <c r="VLO18" s="47"/>
      <c r="VLP18" s="47"/>
      <c r="VLQ18" s="47"/>
      <c r="VLR18" s="47"/>
      <c r="VLS18" s="47"/>
      <c r="VLT18" s="47"/>
      <c r="VLU18" s="47"/>
      <c r="VLV18" s="47"/>
      <c r="VLW18" s="47"/>
      <c r="VLX18" s="47"/>
      <c r="VLY18" s="47"/>
      <c r="VLZ18" s="47"/>
      <c r="VMA18" s="47"/>
      <c r="VMB18" s="47"/>
      <c r="VMC18" s="47"/>
      <c r="VMD18" s="47"/>
      <c r="VME18" s="47"/>
      <c r="VMF18" s="47"/>
      <c r="VMG18" s="47"/>
      <c r="VMH18" s="47"/>
      <c r="VMI18" s="47"/>
      <c r="VMJ18" s="47"/>
      <c r="VMK18" s="47"/>
      <c r="VML18" s="47"/>
      <c r="VMM18" s="47"/>
      <c r="VMN18" s="47"/>
      <c r="VMO18" s="47"/>
      <c r="VMP18" s="47"/>
      <c r="VMQ18" s="47"/>
      <c r="VMR18" s="47"/>
      <c r="VMS18" s="47"/>
      <c r="VMT18" s="47"/>
      <c r="VMU18" s="47"/>
      <c r="VMV18" s="47"/>
      <c r="VMW18" s="47"/>
      <c r="VMX18" s="47"/>
      <c r="VMY18" s="47"/>
      <c r="VMZ18" s="47"/>
      <c r="VNA18" s="47"/>
      <c r="VNB18" s="47"/>
      <c r="VNC18" s="47"/>
      <c r="VND18" s="47"/>
      <c r="VNE18" s="47"/>
      <c r="VNF18" s="47"/>
      <c r="VNG18" s="47"/>
      <c r="VNH18" s="47"/>
      <c r="VNI18" s="47"/>
      <c r="VNJ18" s="47"/>
      <c r="VNK18" s="47"/>
      <c r="VNL18" s="47"/>
      <c r="VNM18" s="47"/>
      <c r="VNN18" s="47"/>
      <c r="VNO18" s="47"/>
      <c r="VNP18" s="47"/>
      <c r="VNQ18" s="47"/>
      <c r="VNR18" s="47"/>
      <c r="VNS18" s="47"/>
      <c r="VNT18" s="47"/>
      <c r="VNU18" s="47"/>
      <c r="VNV18" s="47"/>
      <c r="VNW18" s="47"/>
      <c r="VNX18" s="47"/>
      <c r="VNY18" s="47"/>
      <c r="VNZ18" s="47"/>
      <c r="VOA18" s="47"/>
      <c r="VOB18" s="47"/>
      <c r="VOC18" s="47"/>
      <c r="VOD18" s="47"/>
      <c r="VOE18" s="47"/>
      <c r="VOF18" s="47"/>
      <c r="VOG18" s="47"/>
      <c r="VOH18" s="47"/>
      <c r="VOI18" s="47"/>
      <c r="VOJ18" s="47"/>
      <c r="VOK18" s="47"/>
      <c r="VOL18" s="47"/>
      <c r="VOM18" s="47"/>
      <c r="VON18" s="47"/>
      <c r="VOO18" s="47"/>
      <c r="VOP18" s="47"/>
      <c r="VOQ18" s="47"/>
      <c r="VOR18" s="47"/>
      <c r="VOS18" s="47"/>
      <c r="VOT18" s="47"/>
      <c r="VOU18" s="47"/>
      <c r="VOV18" s="47"/>
      <c r="VOW18" s="47"/>
      <c r="VOX18" s="47"/>
      <c r="VOY18" s="47"/>
      <c r="VOZ18" s="47"/>
      <c r="VPA18" s="47"/>
      <c r="VPB18" s="47"/>
      <c r="VPC18" s="47"/>
      <c r="VPD18" s="47"/>
      <c r="VPE18" s="47"/>
      <c r="VPF18" s="47"/>
      <c r="VPG18" s="47"/>
      <c r="VPH18" s="47"/>
      <c r="VPI18" s="47"/>
      <c r="VPJ18" s="47"/>
      <c r="VPK18" s="47"/>
      <c r="VPL18" s="47"/>
      <c r="VPM18" s="47"/>
      <c r="VPN18" s="47"/>
      <c r="VPO18" s="47"/>
      <c r="VPP18" s="47"/>
      <c r="VPQ18" s="47"/>
      <c r="VPR18" s="47"/>
      <c r="VPS18" s="47"/>
      <c r="VPT18" s="47"/>
      <c r="VPU18" s="47"/>
      <c r="VPV18" s="47"/>
      <c r="VPW18" s="47"/>
      <c r="VPX18" s="47"/>
      <c r="VPY18" s="47"/>
      <c r="VPZ18" s="47"/>
      <c r="VQA18" s="47"/>
      <c r="VQB18" s="47"/>
      <c r="VQC18" s="47"/>
      <c r="VQD18" s="47"/>
      <c r="VQE18" s="47"/>
      <c r="VQF18" s="47"/>
      <c r="VQG18" s="47"/>
      <c r="VQH18" s="47"/>
      <c r="VQI18" s="47"/>
      <c r="VQJ18" s="47"/>
      <c r="VQK18" s="47"/>
      <c r="VQL18" s="47"/>
      <c r="VQM18" s="47"/>
      <c r="VQN18" s="47"/>
      <c r="VQO18" s="47"/>
      <c r="VQP18" s="47"/>
      <c r="VQQ18" s="47"/>
      <c r="VQR18" s="47"/>
      <c r="VQS18" s="47"/>
      <c r="VQT18" s="47"/>
      <c r="VQU18" s="47"/>
      <c r="VQV18" s="47"/>
      <c r="VQW18" s="47"/>
      <c r="VQX18" s="47"/>
      <c r="VQY18" s="47"/>
      <c r="VQZ18" s="47"/>
      <c r="VRA18" s="47"/>
      <c r="VRB18" s="47"/>
      <c r="VRC18" s="47"/>
      <c r="VRD18" s="47"/>
      <c r="VRE18" s="47"/>
      <c r="VRF18" s="47"/>
      <c r="VRG18" s="47"/>
      <c r="VRH18" s="47"/>
      <c r="VRI18" s="47"/>
      <c r="VRJ18" s="47"/>
      <c r="VRK18" s="47"/>
      <c r="VRL18" s="47"/>
      <c r="VRM18" s="47"/>
      <c r="VRN18" s="47"/>
      <c r="VRO18" s="47"/>
      <c r="VRP18" s="47"/>
      <c r="VRQ18" s="47"/>
      <c r="VRR18" s="47"/>
      <c r="VRS18" s="47"/>
      <c r="VRT18" s="47"/>
      <c r="VRU18" s="47"/>
      <c r="VRV18" s="47"/>
      <c r="VRW18" s="47"/>
      <c r="VRX18" s="47"/>
      <c r="VRY18" s="47"/>
      <c r="VRZ18" s="47"/>
      <c r="VSA18" s="47"/>
      <c r="VSB18" s="47"/>
      <c r="VSC18" s="47"/>
      <c r="VSD18" s="47"/>
      <c r="VSE18" s="47"/>
      <c r="VSF18" s="47"/>
      <c r="VSG18" s="47"/>
      <c r="VSH18" s="47"/>
      <c r="VSI18" s="47"/>
      <c r="VSJ18" s="47"/>
      <c r="VSK18" s="47"/>
      <c r="VSL18" s="47"/>
      <c r="VSM18" s="47"/>
      <c r="VSN18" s="47"/>
      <c r="VSO18" s="47"/>
      <c r="VSP18" s="47"/>
      <c r="VSQ18" s="47"/>
      <c r="VSR18" s="47"/>
      <c r="VSS18" s="47"/>
      <c r="VST18" s="47"/>
      <c r="VSU18" s="47"/>
      <c r="VSV18" s="47"/>
      <c r="VSW18" s="47"/>
      <c r="VSX18" s="47"/>
      <c r="VSY18" s="47"/>
      <c r="VSZ18" s="47"/>
      <c r="VTA18" s="47"/>
      <c r="VTB18" s="47"/>
      <c r="VTC18" s="47"/>
      <c r="VTD18" s="47"/>
      <c r="VTE18" s="47"/>
      <c r="VTF18" s="47"/>
      <c r="VTG18" s="47"/>
      <c r="VTH18" s="47"/>
      <c r="VTI18" s="47"/>
      <c r="VTJ18" s="47"/>
      <c r="VTK18" s="47"/>
      <c r="VTL18" s="47"/>
      <c r="VTM18" s="47"/>
      <c r="VTN18" s="47"/>
      <c r="VTO18" s="47"/>
      <c r="VTP18" s="47"/>
      <c r="VTQ18" s="47"/>
      <c r="VTR18" s="47"/>
      <c r="VTS18" s="47"/>
      <c r="VTT18" s="47"/>
      <c r="VTU18" s="47"/>
      <c r="VTV18" s="47"/>
      <c r="VTW18" s="47"/>
      <c r="VTX18" s="47"/>
      <c r="VTY18" s="47"/>
      <c r="VTZ18" s="47"/>
      <c r="VUA18" s="47"/>
      <c r="VUB18" s="47"/>
      <c r="VUC18" s="47"/>
      <c r="VUD18" s="47"/>
      <c r="VUE18" s="47"/>
      <c r="VUF18" s="47"/>
      <c r="VUG18" s="47"/>
      <c r="VUH18" s="47"/>
      <c r="VUI18" s="47"/>
      <c r="VUJ18" s="47"/>
      <c r="VUK18" s="47"/>
      <c r="VUL18" s="47"/>
      <c r="VUM18" s="47"/>
      <c r="VUN18" s="47"/>
      <c r="VUO18" s="47"/>
      <c r="VUP18" s="47"/>
      <c r="VUQ18" s="47"/>
      <c r="VUR18" s="47"/>
      <c r="VUS18" s="47"/>
      <c r="VUT18" s="47"/>
      <c r="VUU18" s="47"/>
      <c r="VUV18" s="47"/>
      <c r="VUW18" s="47"/>
      <c r="VUX18" s="47"/>
      <c r="VUY18" s="47"/>
      <c r="VUZ18" s="47"/>
      <c r="VVA18" s="47"/>
      <c r="VVB18" s="47"/>
      <c r="VVC18" s="47"/>
      <c r="VVD18" s="47"/>
      <c r="VVE18" s="47"/>
      <c r="VVF18" s="47"/>
      <c r="VVG18" s="47"/>
      <c r="VVH18" s="47"/>
      <c r="VVI18" s="47"/>
      <c r="VVJ18" s="47"/>
      <c r="VVK18" s="47"/>
      <c r="VVL18" s="47"/>
      <c r="VVM18" s="47"/>
      <c r="VVN18" s="47"/>
      <c r="VVO18" s="47"/>
      <c r="VVP18" s="47"/>
      <c r="VVQ18" s="47"/>
      <c r="VVR18" s="47"/>
      <c r="VVS18" s="47"/>
      <c r="VVT18" s="47"/>
      <c r="VVU18" s="47"/>
      <c r="VVV18" s="47"/>
      <c r="VVW18" s="47"/>
      <c r="VVX18" s="47"/>
      <c r="VVY18" s="47"/>
      <c r="VVZ18" s="47"/>
      <c r="VWA18" s="47"/>
      <c r="VWB18" s="47"/>
      <c r="VWC18" s="47"/>
      <c r="VWD18" s="47"/>
      <c r="VWE18" s="47"/>
      <c r="VWF18" s="47"/>
      <c r="VWG18" s="47"/>
      <c r="VWH18" s="47"/>
      <c r="VWI18" s="47"/>
      <c r="VWJ18" s="47"/>
      <c r="VWK18" s="47"/>
      <c r="VWL18" s="47"/>
      <c r="VWM18" s="47"/>
      <c r="VWN18" s="47"/>
      <c r="VWO18" s="47"/>
      <c r="VWP18" s="47"/>
      <c r="VWQ18" s="47"/>
      <c r="VWR18" s="47"/>
      <c r="VWS18" s="47"/>
      <c r="VWT18" s="47"/>
      <c r="VWU18" s="47"/>
      <c r="VWV18" s="47"/>
      <c r="VWW18" s="47"/>
      <c r="VWX18" s="47"/>
      <c r="VWY18" s="47"/>
      <c r="VWZ18" s="47"/>
      <c r="VXA18" s="47"/>
      <c r="VXB18" s="47"/>
      <c r="VXC18" s="47"/>
      <c r="VXD18" s="47"/>
      <c r="VXE18" s="47"/>
      <c r="VXF18" s="47"/>
      <c r="VXG18" s="47"/>
      <c r="VXH18" s="47"/>
      <c r="VXI18" s="47"/>
      <c r="VXJ18" s="47"/>
      <c r="VXK18" s="47"/>
      <c r="VXL18" s="47"/>
      <c r="VXM18" s="47"/>
      <c r="VXN18" s="47"/>
      <c r="VXO18" s="47"/>
      <c r="VXP18" s="47"/>
      <c r="VXQ18" s="47"/>
      <c r="VXR18" s="47"/>
      <c r="VXS18" s="47"/>
      <c r="VXT18" s="47"/>
      <c r="VXU18" s="47"/>
      <c r="VXV18" s="47"/>
      <c r="VXW18" s="47"/>
      <c r="VXX18" s="47"/>
      <c r="VXY18" s="47"/>
      <c r="VXZ18" s="47"/>
      <c r="VYA18" s="47"/>
      <c r="VYB18" s="47"/>
      <c r="VYC18" s="47"/>
      <c r="VYD18" s="47"/>
      <c r="VYE18" s="47"/>
      <c r="VYF18" s="47"/>
      <c r="VYG18" s="47"/>
      <c r="VYH18" s="47"/>
      <c r="VYI18" s="47"/>
      <c r="VYJ18" s="47"/>
      <c r="VYK18" s="47"/>
      <c r="VYL18" s="47"/>
      <c r="VYM18" s="47"/>
      <c r="VYN18" s="47"/>
      <c r="VYO18" s="47"/>
      <c r="VYP18" s="47"/>
      <c r="VYQ18" s="47"/>
      <c r="VYR18" s="47"/>
      <c r="VYS18" s="47"/>
      <c r="VYT18" s="47"/>
      <c r="VYU18" s="47"/>
      <c r="VYV18" s="47"/>
      <c r="VYW18" s="47"/>
      <c r="VYX18" s="47"/>
      <c r="VYY18" s="47"/>
      <c r="VYZ18" s="47"/>
      <c r="VZA18" s="47"/>
      <c r="VZB18" s="47"/>
      <c r="VZC18" s="47"/>
      <c r="VZD18" s="47"/>
      <c r="VZE18" s="47"/>
      <c r="VZF18" s="47"/>
      <c r="VZG18" s="47"/>
      <c r="VZH18" s="47"/>
      <c r="VZI18" s="47"/>
      <c r="VZJ18" s="47"/>
      <c r="VZK18" s="47"/>
      <c r="VZL18" s="47"/>
      <c r="VZM18" s="47"/>
      <c r="VZN18" s="47"/>
      <c r="VZO18" s="47"/>
      <c r="VZP18" s="47"/>
      <c r="VZQ18" s="47"/>
      <c r="VZR18" s="47"/>
      <c r="VZS18" s="47"/>
      <c r="VZT18" s="47"/>
      <c r="VZU18" s="47"/>
      <c r="VZV18" s="47"/>
      <c r="VZW18" s="47"/>
      <c r="VZX18" s="47"/>
      <c r="VZY18" s="47"/>
      <c r="VZZ18" s="47"/>
      <c r="WAA18" s="47"/>
      <c r="WAB18" s="47"/>
      <c r="WAC18" s="47"/>
      <c r="WAD18" s="47"/>
      <c r="WAE18" s="47"/>
      <c r="WAF18" s="47"/>
      <c r="WAG18" s="47"/>
      <c r="WAH18" s="47"/>
      <c r="WAI18" s="47"/>
      <c r="WAJ18" s="47"/>
      <c r="WAK18" s="47"/>
      <c r="WAL18" s="47"/>
      <c r="WAM18" s="47"/>
      <c r="WAN18" s="47"/>
      <c r="WAO18" s="47"/>
      <c r="WAP18" s="47"/>
      <c r="WAQ18" s="47"/>
      <c r="WAR18" s="47"/>
      <c r="WAS18" s="47"/>
      <c r="WAT18" s="47"/>
      <c r="WAU18" s="47"/>
      <c r="WAV18" s="47"/>
      <c r="WAW18" s="47"/>
      <c r="WAX18" s="47"/>
      <c r="WAY18" s="47"/>
      <c r="WAZ18" s="47"/>
      <c r="WBA18" s="47"/>
      <c r="WBB18" s="47"/>
      <c r="WBC18" s="47"/>
      <c r="WBD18" s="47"/>
      <c r="WBE18" s="47"/>
      <c r="WBF18" s="47"/>
      <c r="WBG18" s="47"/>
      <c r="WBH18" s="47"/>
      <c r="WBI18" s="47"/>
      <c r="WBJ18" s="47"/>
      <c r="WBK18" s="47"/>
      <c r="WBL18" s="47"/>
      <c r="WBM18" s="47"/>
      <c r="WBN18" s="47"/>
      <c r="WBO18" s="47"/>
      <c r="WBP18" s="47"/>
      <c r="WBQ18" s="47"/>
      <c r="WBR18" s="47"/>
      <c r="WBS18" s="47"/>
      <c r="WBT18" s="47"/>
      <c r="WBU18" s="47"/>
      <c r="WBV18" s="47"/>
      <c r="WBW18" s="47"/>
      <c r="WBX18" s="47"/>
      <c r="WBY18" s="47"/>
      <c r="WBZ18" s="47"/>
      <c r="WCA18" s="47"/>
      <c r="WCB18" s="47"/>
      <c r="WCC18" s="47"/>
      <c r="WCD18" s="47"/>
      <c r="WCE18" s="47"/>
      <c r="WCF18" s="47"/>
      <c r="WCG18" s="47"/>
      <c r="WCH18" s="47"/>
      <c r="WCI18" s="47"/>
      <c r="WCJ18" s="47"/>
      <c r="WCK18" s="47"/>
      <c r="WCL18" s="47"/>
      <c r="WCM18" s="47"/>
      <c r="WCN18" s="47"/>
      <c r="WCO18" s="47"/>
      <c r="WCP18" s="47"/>
      <c r="WCQ18" s="47"/>
      <c r="WCR18" s="47"/>
      <c r="WCS18" s="47"/>
      <c r="WCT18" s="47"/>
      <c r="WCU18" s="47"/>
      <c r="WCV18" s="47"/>
      <c r="WCW18" s="47"/>
      <c r="WCX18" s="47"/>
      <c r="WCY18" s="47"/>
      <c r="WCZ18" s="47"/>
      <c r="WDA18" s="47"/>
      <c r="WDB18" s="47"/>
      <c r="WDC18" s="47"/>
      <c r="WDD18" s="47"/>
      <c r="WDE18" s="47"/>
      <c r="WDF18" s="47"/>
      <c r="WDG18" s="47"/>
      <c r="WDH18" s="47"/>
      <c r="WDI18" s="47"/>
      <c r="WDJ18" s="47"/>
      <c r="WDK18" s="47"/>
      <c r="WDL18" s="47"/>
      <c r="WDM18" s="47"/>
      <c r="WDN18" s="47"/>
      <c r="WDO18" s="47"/>
      <c r="WDP18" s="47"/>
      <c r="WDQ18" s="47"/>
      <c r="WDR18" s="47"/>
      <c r="WDS18" s="47"/>
      <c r="WDT18" s="47"/>
      <c r="WDU18" s="47"/>
      <c r="WDV18" s="47"/>
      <c r="WDW18" s="47"/>
      <c r="WDX18" s="47"/>
      <c r="WDY18" s="47"/>
      <c r="WDZ18" s="47"/>
      <c r="WEA18" s="47"/>
      <c r="WEB18" s="47"/>
      <c r="WEC18" s="47"/>
      <c r="WED18" s="47"/>
      <c r="WEE18" s="47"/>
      <c r="WEF18" s="47"/>
      <c r="WEG18" s="47"/>
      <c r="WEH18" s="47"/>
      <c r="WEI18" s="47"/>
      <c r="WEJ18" s="47"/>
      <c r="WEK18" s="47"/>
      <c r="WEL18" s="47"/>
      <c r="WEM18" s="47"/>
      <c r="WEN18" s="47"/>
      <c r="WEO18" s="47"/>
      <c r="WEP18" s="47"/>
      <c r="WEQ18" s="47"/>
      <c r="WER18" s="47"/>
      <c r="WES18" s="47"/>
      <c r="WET18" s="47"/>
      <c r="WEU18" s="47"/>
      <c r="WEV18" s="47"/>
      <c r="WEW18" s="47"/>
      <c r="WEX18" s="47"/>
      <c r="WEY18" s="47"/>
      <c r="WEZ18" s="47"/>
      <c r="WFA18" s="47"/>
      <c r="WFB18" s="47"/>
      <c r="WFC18" s="47"/>
      <c r="WFD18" s="47"/>
      <c r="WFE18" s="47"/>
      <c r="WFF18" s="47"/>
      <c r="WFG18" s="47"/>
      <c r="WFH18" s="47"/>
      <c r="WFI18" s="47"/>
      <c r="WFJ18" s="47"/>
      <c r="WFK18" s="47"/>
      <c r="WFL18" s="47"/>
      <c r="WFM18" s="47"/>
      <c r="WFN18" s="47"/>
      <c r="WFO18" s="47"/>
      <c r="WFP18" s="47"/>
      <c r="WFQ18" s="47"/>
      <c r="WFR18" s="47"/>
      <c r="WFS18" s="47"/>
      <c r="WFT18" s="47"/>
      <c r="WFU18" s="47"/>
      <c r="WFV18" s="47"/>
      <c r="WFW18" s="47"/>
      <c r="WFX18" s="47"/>
      <c r="WFY18" s="47"/>
      <c r="WFZ18" s="47"/>
      <c r="WGA18" s="47"/>
      <c r="WGB18" s="47"/>
      <c r="WGC18" s="47"/>
      <c r="WGD18" s="47"/>
      <c r="WGE18" s="47"/>
      <c r="WGF18" s="47"/>
      <c r="WGG18" s="47"/>
      <c r="WGH18" s="47"/>
      <c r="WGI18" s="47"/>
      <c r="WGJ18" s="47"/>
      <c r="WGK18" s="47"/>
      <c r="WGL18" s="47"/>
      <c r="WGM18" s="47"/>
      <c r="WGN18" s="47"/>
      <c r="WGO18" s="47"/>
      <c r="WGP18" s="47"/>
      <c r="WGQ18" s="47"/>
      <c r="WGR18" s="47"/>
      <c r="WGS18" s="47"/>
      <c r="WGT18" s="47"/>
      <c r="WGU18" s="47"/>
      <c r="WGV18" s="47"/>
      <c r="WGW18" s="47"/>
      <c r="WGX18" s="47"/>
      <c r="WGY18" s="47"/>
      <c r="WGZ18" s="47"/>
      <c r="WHA18" s="47"/>
      <c r="WHB18" s="47"/>
      <c r="WHC18" s="47"/>
      <c r="WHD18" s="47"/>
      <c r="WHE18" s="47"/>
      <c r="WHF18" s="47"/>
      <c r="WHG18" s="47"/>
      <c r="WHH18" s="47"/>
      <c r="WHI18" s="47"/>
      <c r="WHJ18" s="47"/>
      <c r="WHK18" s="47"/>
      <c r="WHL18" s="47"/>
      <c r="WHM18" s="47"/>
      <c r="WHN18" s="47"/>
      <c r="WHO18" s="47"/>
      <c r="WHP18" s="47"/>
      <c r="WHQ18" s="47"/>
      <c r="WHR18" s="47"/>
      <c r="WHS18" s="47"/>
      <c r="WHT18" s="47"/>
      <c r="WHU18" s="47"/>
      <c r="WHV18" s="47"/>
      <c r="WHW18" s="47"/>
      <c r="WHX18" s="47"/>
      <c r="WHY18" s="47"/>
      <c r="WHZ18" s="47"/>
      <c r="WIA18" s="47"/>
      <c r="WIB18" s="47"/>
      <c r="WIC18" s="47"/>
      <c r="WID18" s="47"/>
      <c r="WIE18" s="47"/>
      <c r="WIF18" s="47"/>
      <c r="WIG18" s="47"/>
      <c r="WIH18" s="47"/>
      <c r="WII18" s="47"/>
      <c r="WIJ18" s="47"/>
      <c r="WIK18" s="47"/>
      <c r="WIL18" s="47"/>
      <c r="WIM18" s="47"/>
      <c r="WIN18" s="47"/>
      <c r="WIO18" s="47"/>
      <c r="WIP18" s="47"/>
      <c r="WIQ18" s="47"/>
      <c r="WIR18" s="47"/>
      <c r="WIS18" s="47"/>
      <c r="WIT18" s="47"/>
      <c r="WIU18" s="47"/>
      <c r="WIV18" s="47"/>
      <c r="WIW18" s="47"/>
      <c r="WIX18" s="47"/>
      <c r="WIY18" s="47"/>
      <c r="WIZ18" s="47"/>
      <c r="WJA18" s="47"/>
      <c r="WJB18" s="47"/>
      <c r="WJC18" s="47"/>
      <c r="WJD18" s="47"/>
      <c r="WJE18" s="47"/>
      <c r="WJF18" s="47"/>
      <c r="WJG18" s="47"/>
      <c r="WJH18" s="47"/>
      <c r="WJI18" s="47"/>
      <c r="WJJ18" s="47"/>
      <c r="WJK18" s="47"/>
      <c r="WJL18" s="47"/>
      <c r="WJM18" s="47"/>
      <c r="WJN18" s="47"/>
      <c r="WJO18" s="47"/>
      <c r="WJP18" s="47"/>
      <c r="WJQ18" s="47"/>
      <c r="WJR18" s="47"/>
      <c r="WJS18" s="47"/>
      <c r="WJT18" s="47"/>
      <c r="WJU18" s="47"/>
      <c r="WJV18" s="47"/>
      <c r="WJW18" s="47"/>
      <c r="WJX18" s="47"/>
      <c r="WJY18" s="47"/>
      <c r="WJZ18" s="47"/>
      <c r="WKA18" s="47"/>
      <c r="WKB18" s="47"/>
      <c r="WKC18" s="47"/>
      <c r="WKD18" s="47"/>
      <c r="WKE18" s="47"/>
      <c r="WKF18" s="47"/>
      <c r="WKG18" s="47"/>
      <c r="WKH18" s="47"/>
      <c r="WKI18" s="47"/>
      <c r="WKJ18" s="47"/>
      <c r="WKK18" s="47"/>
      <c r="WKL18" s="47"/>
      <c r="WKM18" s="47"/>
      <c r="WKN18" s="47"/>
      <c r="WKO18" s="47"/>
      <c r="WKP18" s="47"/>
      <c r="WKQ18" s="47"/>
      <c r="WKR18" s="47"/>
      <c r="WKS18" s="47"/>
      <c r="WKT18" s="47"/>
      <c r="WKU18" s="47"/>
      <c r="WKV18" s="47"/>
      <c r="WKW18" s="47"/>
      <c r="WKX18" s="47"/>
      <c r="WKY18" s="47"/>
      <c r="WKZ18" s="47"/>
      <c r="WLA18" s="47"/>
      <c r="WLB18" s="47"/>
      <c r="WLC18" s="47"/>
      <c r="WLD18" s="47"/>
      <c r="WLE18" s="47"/>
      <c r="WLF18" s="47"/>
      <c r="WLG18" s="47"/>
      <c r="WLH18" s="47"/>
      <c r="WLI18" s="47"/>
      <c r="WLJ18" s="47"/>
      <c r="WLK18" s="47"/>
      <c r="WLL18" s="47"/>
      <c r="WLM18" s="47"/>
      <c r="WLN18" s="47"/>
      <c r="WLO18" s="47"/>
      <c r="WLP18" s="47"/>
      <c r="WLQ18" s="47"/>
      <c r="WLR18" s="47"/>
      <c r="WLS18" s="47"/>
      <c r="WLT18" s="47"/>
      <c r="WLU18" s="47"/>
      <c r="WLV18" s="47"/>
      <c r="WLW18" s="47"/>
      <c r="WLX18" s="47"/>
      <c r="WLY18" s="47"/>
      <c r="WLZ18" s="47"/>
      <c r="WMA18" s="47"/>
      <c r="WMB18" s="47"/>
      <c r="WMC18" s="47"/>
      <c r="WMD18" s="47"/>
      <c r="WME18" s="47"/>
      <c r="WMF18" s="47"/>
      <c r="WMG18" s="47"/>
      <c r="WMH18" s="47"/>
      <c r="WMI18" s="47"/>
      <c r="WMJ18" s="47"/>
      <c r="WMK18" s="47"/>
      <c r="WML18" s="47"/>
      <c r="WMM18" s="47"/>
      <c r="WMN18" s="47"/>
      <c r="WMO18" s="47"/>
      <c r="WMP18" s="47"/>
      <c r="WMQ18" s="47"/>
      <c r="WMR18" s="47"/>
      <c r="WMS18" s="47"/>
      <c r="WMT18" s="47"/>
      <c r="WMU18" s="47"/>
      <c r="WMV18" s="47"/>
      <c r="WMW18" s="47"/>
      <c r="WMX18" s="47"/>
      <c r="WMY18" s="47"/>
      <c r="WMZ18" s="47"/>
      <c r="WNA18" s="47"/>
      <c r="WNB18" s="47"/>
      <c r="WNC18" s="47"/>
      <c r="WND18" s="47"/>
      <c r="WNE18" s="47"/>
      <c r="WNF18" s="47"/>
      <c r="WNG18" s="47"/>
      <c r="WNH18" s="47"/>
      <c r="WNI18" s="47"/>
      <c r="WNJ18" s="47"/>
      <c r="WNK18" s="47"/>
      <c r="WNL18" s="47"/>
      <c r="WNM18" s="47"/>
      <c r="WNN18" s="47"/>
      <c r="WNO18" s="47"/>
      <c r="WNP18" s="47"/>
      <c r="WNQ18" s="47"/>
      <c r="WNR18" s="47"/>
      <c r="WNS18" s="47"/>
      <c r="WNT18" s="47"/>
      <c r="WNU18" s="47"/>
      <c r="WNV18" s="47"/>
      <c r="WNW18" s="47"/>
      <c r="WNX18" s="47"/>
      <c r="WNY18" s="47"/>
      <c r="WNZ18" s="47"/>
      <c r="WOA18" s="47"/>
      <c r="WOB18" s="47"/>
      <c r="WOC18" s="47"/>
      <c r="WOD18" s="47"/>
      <c r="WOE18" s="47"/>
      <c r="WOF18" s="47"/>
      <c r="WOG18" s="47"/>
      <c r="WOH18" s="47"/>
      <c r="WOI18" s="47"/>
      <c r="WOJ18" s="47"/>
      <c r="WOK18" s="47"/>
      <c r="WOL18" s="47"/>
      <c r="WOM18" s="47"/>
      <c r="WON18" s="47"/>
      <c r="WOO18" s="47"/>
      <c r="WOP18" s="47"/>
      <c r="WOQ18" s="47"/>
      <c r="WOR18" s="47"/>
      <c r="WOS18" s="47"/>
      <c r="WOT18" s="47"/>
      <c r="WOU18" s="47"/>
      <c r="WOV18" s="47"/>
      <c r="WOW18" s="47"/>
      <c r="WOX18" s="47"/>
      <c r="WOY18" s="47"/>
      <c r="WOZ18" s="47"/>
      <c r="WPA18" s="47"/>
      <c r="WPB18" s="47"/>
      <c r="WPC18" s="47"/>
      <c r="WPD18" s="47"/>
      <c r="WPE18" s="47"/>
      <c r="WPF18" s="47"/>
      <c r="WPG18" s="47"/>
      <c r="WPH18" s="47"/>
      <c r="WPI18" s="47"/>
      <c r="WPJ18" s="47"/>
      <c r="WPK18" s="47"/>
      <c r="WPL18" s="47"/>
      <c r="WPM18" s="47"/>
      <c r="WPN18" s="47"/>
      <c r="WPO18" s="47"/>
      <c r="WPP18" s="47"/>
      <c r="WPQ18" s="47"/>
      <c r="WPR18" s="47"/>
      <c r="WPS18" s="47"/>
      <c r="WPT18" s="47"/>
      <c r="WPU18" s="47"/>
      <c r="WPV18" s="47"/>
      <c r="WPW18" s="47"/>
      <c r="WPX18" s="47"/>
      <c r="WPY18" s="47"/>
      <c r="WPZ18" s="47"/>
      <c r="WQA18" s="47"/>
      <c r="WQB18" s="47"/>
      <c r="WQC18" s="47"/>
      <c r="WQD18" s="47"/>
      <c r="WQE18" s="47"/>
      <c r="WQF18" s="47"/>
      <c r="WQG18" s="47"/>
      <c r="WQH18" s="47"/>
      <c r="WQI18" s="47"/>
      <c r="WQJ18" s="47"/>
      <c r="WQK18" s="47"/>
      <c r="WQL18" s="47"/>
      <c r="WQM18" s="47"/>
      <c r="WQN18" s="47"/>
      <c r="WQO18" s="47"/>
      <c r="WQP18" s="47"/>
      <c r="WQQ18" s="47"/>
      <c r="WQR18" s="47"/>
      <c r="WQS18" s="47"/>
      <c r="WQT18" s="47"/>
      <c r="WQU18" s="47"/>
      <c r="WQV18" s="47"/>
      <c r="WQW18" s="47"/>
      <c r="WQX18" s="47"/>
      <c r="WQY18" s="47"/>
      <c r="WQZ18" s="47"/>
      <c r="WRA18" s="47"/>
      <c r="WRB18" s="47"/>
      <c r="WRC18" s="47"/>
      <c r="WRD18" s="47"/>
      <c r="WRE18" s="47"/>
      <c r="WRF18" s="47"/>
      <c r="WRG18" s="47"/>
      <c r="WRH18" s="47"/>
      <c r="WRI18" s="47"/>
      <c r="WRJ18" s="47"/>
      <c r="WRK18" s="47"/>
      <c r="WRL18" s="47"/>
      <c r="WRM18" s="47"/>
      <c r="WRN18" s="47"/>
      <c r="WRO18" s="47"/>
      <c r="WRP18" s="47"/>
      <c r="WRQ18" s="47"/>
      <c r="WRR18" s="47"/>
      <c r="WRS18" s="47"/>
      <c r="WRT18" s="47"/>
      <c r="WRU18" s="47"/>
      <c r="WRV18" s="47"/>
      <c r="WRW18" s="47"/>
      <c r="WRX18" s="47"/>
      <c r="WRY18" s="47"/>
      <c r="WRZ18" s="47"/>
      <c r="WSA18" s="47"/>
      <c r="WSB18" s="47"/>
      <c r="WSC18" s="47"/>
      <c r="WSD18" s="47"/>
      <c r="WSE18" s="47"/>
      <c r="WSF18" s="47"/>
      <c r="WSG18" s="47"/>
      <c r="WSH18" s="47"/>
      <c r="WSI18" s="47"/>
      <c r="WSJ18" s="47"/>
      <c r="WSK18" s="47"/>
      <c r="WSL18" s="47"/>
      <c r="WSM18" s="47"/>
      <c r="WSN18" s="47"/>
      <c r="WSO18" s="47"/>
      <c r="WSP18" s="47"/>
      <c r="WSQ18" s="47"/>
      <c r="WSR18" s="47"/>
      <c r="WSS18" s="47"/>
      <c r="WST18" s="47"/>
      <c r="WSU18" s="47"/>
      <c r="WSV18" s="47"/>
      <c r="WSW18" s="47"/>
      <c r="WSX18" s="47"/>
      <c r="WSY18" s="47"/>
      <c r="WSZ18" s="47"/>
      <c r="WTA18" s="47"/>
      <c r="WTB18" s="47"/>
      <c r="WTC18" s="47"/>
      <c r="WTD18" s="47"/>
      <c r="WTE18" s="47"/>
      <c r="WTF18" s="47"/>
      <c r="WTG18" s="47"/>
      <c r="WTH18" s="47"/>
      <c r="WTI18" s="47"/>
      <c r="WTJ18" s="47"/>
      <c r="WTK18" s="47"/>
      <c r="WTL18" s="47"/>
      <c r="WTM18" s="47"/>
      <c r="WTN18" s="47"/>
      <c r="WTO18" s="47"/>
      <c r="WTP18" s="47"/>
      <c r="WTQ18" s="47"/>
      <c r="WTR18" s="47"/>
      <c r="WTS18" s="47"/>
      <c r="WTT18" s="47"/>
      <c r="WTU18" s="47"/>
      <c r="WTV18" s="47"/>
      <c r="WTW18" s="47"/>
      <c r="WTX18" s="47"/>
      <c r="WTY18" s="47"/>
      <c r="WTZ18" s="47"/>
      <c r="WUA18" s="47"/>
      <c r="WUB18" s="47"/>
      <c r="WUC18" s="47"/>
      <c r="WUD18" s="47"/>
      <c r="WUE18" s="47"/>
      <c r="WUF18" s="47"/>
      <c r="WUG18" s="47"/>
      <c r="WUH18" s="47"/>
      <c r="WUI18" s="47"/>
      <c r="WUJ18" s="47"/>
      <c r="WUK18" s="47"/>
      <c r="WUL18" s="47"/>
      <c r="WUM18" s="47"/>
      <c r="WUN18" s="47"/>
      <c r="WUO18" s="47"/>
      <c r="WUP18" s="47"/>
      <c r="WUQ18" s="47"/>
      <c r="WUR18" s="47"/>
      <c r="WUS18" s="47"/>
      <c r="WUT18" s="47"/>
      <c r="WUU18" s="47"/>
      <c r="WUV18" s="47"/>
      <c r="WUW18" s="47"/>
      <c r="WUX18" s="47"/>
      <c r="WUY18" s="47"/>
      <c r="WUZ18" s="47"/>
      <c r="WVA18" s="47"/>
      <c r="WVB18" s="47"/>
      <c r="WVC18" s="47"/>
      <c r="WVD18" s="47"/>
      <c r="WVE18" s="47"/>
      <c r="WVF18" s="47"/>
      <c r="WVG18" s="47"/>
      <c r="WVH18" s="47"/>
      <c r="WVI18" s="47"/>
      <c r="WVJ18" s="47"/>
      <c r="WVK18" s="47"/>
      <c r="WVL18" s="47"/>
      <c r="WVM18" s="47"/>
      <c r="WVN18" s="47"/>
      <c r="WVO18" s="47"/>
      <c r="WVP18" s="47"/>
      <c r="WVQ18" s="47"/>
      <c r="WVR18" s="47"/>
      <c r="WVS18" s="47"/>
      <c r="WVT18" s="47"/>
      <c r="WVU18" s="47"/>
      <c r="WVV18" s="47"/>
      <c r="WVW18" s="47"/>
      <c r="WVX18" s="47"/>
      <c r="WVY18" s="47"/>
      <c r="WVZ18" s="47"/>
      <c r="WWA18" s="47"/>
      <c r="WWB18" s="47"/>
      <c r="WWC18" s="47"/>
      <c r="WWD18" s="47"/>
      <c r="WWE18" s="47"/>
      <c r="WWF18" s="47"/>
      <c r="WWG18" s="47"/>
      <c r="WWH18" s="47"/>
      <c r="WWI18" s="47"/>
      <c r="WWJ18" s="47"/>
      <c r="WWK18" s="47"/>
      <c r="WWL18" s="47"/>
    </row>
    <row r="19" spans="1:16158" x14ac:dyDescent="0.35">
      <c r="A19" s="49"/>
      <c r="B19" s="247"/>
      <c r="C19" s="247"/>
      <c r="D19" s="245"/>
      <c r="E19" s="245"/>
      <c r="G19" s="233"/>
      <c r="H19" s="246"/>
      <c r="J19" s="233"/>
      <c r="L19" s="233"/>
      <c r="M19" s="58"/>
      <c r="N19" s="58"/>
      <c r="P19" s="58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  <c r="AIU19" s="47"/>
      <c r="AIV19" s="47"/>
      <c r="AIW19" s="47"/>
      <c r="AIX19" s="47"/>
      <c r="AIY19" s="47"/>
      <c r="AIZ19" s="47"/>
      <c r="AJA19" s="47"/>
      <c r="AJB19" s="47"/>
      <c r="AJC19" s="47"/>
      <c r="AJD19" s="47"/>
      <c r="AJE19" s="47"/>
      <c r="AJF19" s="47"/>
      <c r="AJG19" s="47"/>
      <c r="AJH19" s="47"/>
      <c r="AJI19" s="47"/>
      <c r="AJJ19" s="47"/>
      <c r="AJK19" s="47"/>
      <c r="AJL19" s="47"/>
      <c r="AJM19" s="47"/>
      <c r="AJN19" s="47"/>
      <c r="AJO19" s="47"/>
      <c r="AJP19" s="47"/>
      <c r="AJQ19" s="47"/>
      <c r="AJR19" s="47"/>
      <c r="AJS19" s="47"/>
      <c r="AJT19" s="47"/>
      <c r="AJU19" s="47"/>
      <c r="AJV19" s="47"/>
      <c r="AJW19" s="47"/>
      <c r="AJX19" s="47"/>
      <c r="AJY19" s="47"/>
      <c r="AJZ19" s="47"/>
      <c r="AKA19" s="47"/>
      <c r="AKB19" s="47"/>
      <c r="AKC19" s="47"/>
      <c r="AKD19" s="47"/>
      <c r="AKE19" s="47"/>
      <c r="AKF19" s="47"/>
      <c r="AKG19" s="47"/>
      <c r="AKH19" s="47"/>
      <c r="AKI19" s="47"/>
      <c r="AKJ19" s="47"/>
      <c r="AKK19" s="47"/>
      <c r="AKL19" s="47"/>
      <c r="AKM19" s="47"/>
      <c r="AKN19" s="47"/>
      <c r="AKO19" s="47"/>
      <c r="AKP19" s="47"/>
      <c r="AKQ19" s="47"/>
      <c r="AKR19" s="47"/>
      <c r="AKS19" s="47"/>
      <c r="AKT19" s="47"/>
      <c r="AKU19" s="47"/>
      <c r="AKV19" s="47"/>
      <c r="AKW19" s="47"/>
      <c r="AKX19" s="47"/>
      <c r="AKY19" s="47"/>
      <c r="AKZ19" s="47"/>
      <c r="ALA19" s="47"/>
      <c r="ALB19" s="47"/>
      <c r="ALC19" s="47"/>
      <c r="ALD19" s="47"/>
      <c r="ALE19" s="47"/>
      <c r="ALF19" s="47"/>
      <c r="ALG19" s="47"/>
      <c r="ALH19" s="47"/>
      <c r="ALI19" s="47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47"/>
      <c r="AMI19" s="47"/>
      <c r="AMJ19" s="47"/>
      <c r="AMK19" s="47"/>
      <c r="AML19" s="47"/>
      <c r="AMM19" s="47"/>
      <c r="AMN19" s="47"/>
      <c r="AMO19" s="47"/>
      <c r="AMP19" s="47"/>
      <c r="AMQ19" s="47"/>
      <c r="AMR19" s="47"/>
      <c r="AMS19" s="47"/>
      <c r="AMT19" s="47"/>
      <c r="AMU19" s="47"/>
      <c r="AMV19" s="47"/>
      <c r="AMW19" s="47"/>
      <c r="AMX19" s="47"/>
      <c r="AMY19" s="47"/>
      <c r="AMZ19" s="47"/>
      <c r="ANA19" s="47"/>
      <c r="ANB19" s="47"/>
      <c r="ANC19" s="47"/>
      <c r="AND19" s="47"/>
      <c r="ANE19" s="47"/>
      <c r="ANF19" s="47"/>
      <c r="ANG19" s="47"/>
      <c r="ANH19" s="47"/>
      <c r="ANI19" s="47"/>
      <c r="ANJ19" s="47"/>
      <c r="ANK19" s="47"/>
      <c r="ANL19" s="47"/>
      <c r="ANM19" s="47"/>
      <c r="ANN19" s="47"/>
      <c r="ANO19" s="47"/>
      <c r="ANP19" s="47"/>
      <c r="ANQ19" s="47"/>
      <c r="ANR19" s="47"/>
      <c r="ANS19" s="47"/>
      <c r="ANT19" s="47"/>
      <c r="ANU19" s="47"/>
      <c r="ANV19" s="47"/>
      <c r="ANW19" s="47"/>
      <c r="ANX19" s="47"/>
      <c r="ANY19" s="47"/>
      <c r="ANZ19" s="47"/>
      <c r="AOA19" s="47"/>
      <c r="AOB19" s="47"/>
      <c r="AOC19" s="47"/>
      <c r="AOD19" s="47"/>
      <c r="AOE19" s="47"/>
      <c r="AOF19" s="47"/>
      <c r="AOG19" s="47"/>
      <c r="AOH19" s="47"/>
      <c r="AOI19" s="47"/>
      <c r="AOJ19" s="47"/>
      <c r="AOK19" s="47"/>
      <c r="AOL19" s="47"/>
      <c r="AOM19" s="47"/>
      <c r="AON19" s="47"/>
      <c r="AOO19" s="47"/>
      <c r="AOP19" s="47"/>
      <c r="AOQ19" s="47"/>
      <c r="AOR19" s="47"/>
      <c r="AOS19" s="47"/>
      <c r="AOT19" s="47"/>
      <c r="AOU19" s="47"/>
      <c r="AOV19" s="47"/>
      <c r="AOW19" s="47"/>
      <c r="AOX19" s="47"/>
      <c r="AOY19" s="47"/>
      <c r="AOZ19" s="47"/>
      <c r="APA19" s="47"/>
      <c r="APB19" s="47"/>
      <c r="APC19" s="47"/>
      <c r="APD19" s="47"/>
      <c r="APE19" s="47"/>
      <c r="APF19" s="47"/>
      <c r="APG19" s="47"/>
      <c r="APH19" s="47"/>
      <c r="API19" s="47"/>
      <c r="APJ19" s="47"/>
      <c r="APK19" s="47"/>
      <c r="APL19" s="47"/>
      <c r="APM19" s="47"/>
      <c r="APN19" s="47"/>
      <c r="APO19" s="47"/>
      <c r="APP19" s="47"/>
      <c r="APQ19" s="47"/>
      <c r="APR19" s="47"/>
      <c r="APS19" s="47"/>
      <c r="APT19" s="47"/>
      <c r="APU19" s="47"/>
      <c r="APV19" s="47"/>
      <c r="APW19" s="47"/>
      <c r="APX19" s="47"/>
      <c r="APY19" s="47"/>
      <c r="APZ19" s="47"/>
      <c r="AQA19" s="47"/>
      <c r="AQB19" s="47"/>
      <c r="AQC19" s="47"/>
      <c r="AQD19" s="47"/>
      <c r="AQE19" s="47"/>
      <c r="AQF19" s="47"/>
      <c r="AQG19" s="47"/>
      <c r="AQH19" s="47"/>
      <c r="AQI19" s="47"/>
      <c r="AQJ19" s="47"/>
      <c r="AQK19" s="47"/>
      <c r="AQL19" s="47"/>
      <c r="AQM19" s="47"/>
      <c r="AQN19" s="47"/>
      <c r="AQO19" s="47"/>
      <c r="AQP19" s="47"/>
      <c r="AQQ19" s="47"/>
      <c r="AQR19" s="47"/>
      <c r="AQS19" s="47"/>
      <c r="AQT19" s="47"/>
      <c r="AQU19" s="47"/>
      <c r="AQV19" s="47"/>
      <c r="AQW19" s="47"/>
      <c r="AQX19" s="47"/>
      <c r="AQY19" s="47"/>
      <c r="AQZ19" s="47"/>
      <c r="ARA19" s="47"/>
      <c r="ARB19" s="47"/>
      <c r="ARC19" s="47"/>
      <c r="ARD19" s="47"/>
      <c r="ARE19" s="47"/>
      <c r="ARF19" s="47"/>
      <c r="ARG19" s="47"/>
      <c r="ARH19" s="47"/>
      <c r="ARI19" s="47"/>
      <c r="ARJ19" s="47"/>
      <c r="ARK19" s="47"/>
      <c r="ARL19" s="47"/>
      <c r="ARM19" s="47"/>
      <c r="ARN19" s="47"/>
      <c r="ARO19" s="47"/>
      <c r="ARP19" s="47"/>
      <c r="ARQ19" s="47"/>
      <c r="ARR19" s="47"/>
      <c r="ARS19" s="47"/>
      <c r="ART19" s="47"/>
      <c r="ARU19" s="47"/>
      <c r="ARV19" s="47"/>
      <c r="ARW19" s="47"/>
      <c r="ARX19" s="47"/>
      <c r="ARY19" s="47"/>
      <c r="ARZ19" s="47"/>
      <c r="ASA19" s="47"/>
      <c r="ASB19" s="47"/>
      <c r="ASC19" s="47"/>
      <c r="ASD19" s="47"/>
      <c r="ASE19" s="47"/>
      <c r="ASF19" s="47"/>
      <c r="ASG19" s="47"/>
      <c r="ASH19" s="47"/>
      <c r="ASI19" s="47"/>
      <c r="ASJ19" s="47"/>
      <c r="ASK19" s="47"/>
      <c r="ASL19" s="47"/>
      <c r="ASM19" s="47"/>
      <c r="ASN19" s="47"/>
      <c r="ASO19" s="47"/>
      <c r="ASP19" s="47"/>
      <c r="ASQ19" s="47"/>
      <c r="ASR19" s="47"/>
      <c r="ASS19" s="47"/>
      <c r="AST19" s="47"/>
      <c r="ASU19" s="47"/>
      <c r="ASV19" s="47"/>
      <c r="ASW19" s="47"/>
      <c r="ASX19" s="47"/>
      <c r="ASY19" s="47"/>
      <c r="ASZ19" s="47"/>
      <c r="ATA19" s="47"/>
      <c r="ATB19" s="47"/>
      <c r="ATC19" s="47"/>
      <c r="ATD19" s="47"/>
      <c r="ATE19" s="47"/>
      <c r="ATF19" s="47"/>
      <c r="ATG19" s="47"/>
      <c r="ATH19" s="47"/>
      <c r="ATI19" s="47"/>
      <c r="ATJ19" s="47"/>
      <c r="ATK19" s="47"/>
      <c r="ATL19" s="47"/>
      <c r="ATM19" s="47"/>
      <c r="ATN19" s="47"/>
      <c r="ATO19" s="47"/>
      <c r="ATP19" s="47"/>
      <c r="ATQ19" s="47"/>
      <c r="ATR19" s="47"/>
      <c r="ATS19" s="47"/>
      <c r="ATT19" s="47"/>
      <c r="ATU19" s="47"/>
      <c r="ATV19" s="47"/>
      <c r="ATW19" s="47"/>
      <c r="ATX19" s="47"/>
      <c r="ATY19" s="47"/>
      <c r="ATZ19" s="47"/>
      <c r="AUA19" s="47"/>
      <c r="AUB19" s="47"/>
      <c r="AUC19" s="47"/>
      <c r="AUD19" s="47"/>
      <c r="AUE19" s="47"/>
      <c r="AUF19" s="47"/>
      <c r="AUG19" s="47"/>
      <c r="AUH19" s="47"/>
      <c r="AUI19" s="47"/>
      <c r="AUJ19" s="47"/>
      <c r="AUK19" s="47"/>
      <c r="AUL19" s="47"/>
      <c r="AUM19" s="47"/>
      <c r="AUN19" s="47"/>
      <c r="AUO19" s="47"/>
      <c r="AUP19" s="47"/>
      <c r="AUQ19" s="47"/>
      <c r="AUR19" s="47"/>
      <c r="AUS19" s="47"/>
      <c r="AUT19" s="47"/>
      <c r="AUU19" s="47"/>
      <c r="AUV19" s="47"/>
      <c r="AUW19" s="47"/>
      <c r="AUX19" s="47"/>
      <c r="AUY19" s="47"/>
      <c r="AUZ19" s="47"/>
      <c r="AVA19" s="47"/>
      <c r="AVB19" s="47"/>
      <c r="AVC19" s="47"/>
      <c r="AVD19" s="47"/>
      <c r="AVE19" s="47"/>
      <c r="AVF19" s="47"/>
      <c r="AVG19" s="47"/>
      <c r="AVH19" s="47"/>
      <c r="AVI19" s="47"/>
      <c r="AVJ19" s="47"/>
      <c r="AVK19" s="47"/>
      <c r="AVL19" s="47"/>
      <c r="AVM19" s="47"/>
      <c r="AVN19" s="47"/>
      <c r="AVO19" s="47"/>
      <c r="AVP19" s="47"/>
      <c r="AVQ19" s="47"/>
      <c r="AVR19" s="47"/>
      <c r="AVS19" s="47"/>
      <c r="AVT19" s="47"/>
      <c r="AVU19" s="47"/>
      <c r="AVV19" s="47"/>
      <c r="AVW19" s="47"/>
      <c r="AVX19" s="47"/>
      <c r="AVY19" s="47"/>
      <c r="AVZ19" s="47"/>
      <c r="AWA19" s="47"/>
      <c r="AWB19" s="47"/>
      <c r="AWC19" s="47"/>
      <c r="AWD19" s="47"/>
      <c r="AWE19" s="47"/>
      <c r="AWF19" s="47"/>
      <c r="AWG19" s="47"/>
      <c r="AWH19" s="47"/>
      <c r="AWI19" s="47"/>
      <c r="AWJ19" s="47"/>
      <c r="AWK19" s="47"/>
      <c r="AWL19" s="47"/>
      <c r="AWM19" s="47"/>
      <c r="AWN19" s="47"/>
      <c r="AWO19" s="47"/>
      <c r="AWP19" s="47"/>
      <c r="AWQ19" s="47"/>
      <c r="AWR19" s="47"/>
      <c r="AWS19" s="47"/>
      <c r="AWT19" s="47"/>
      <c r="AWU19" s="47"/>
      <c r="AWV19" s="47"/>
      <c r="AWW19" s="47"/>
      <c r="AWX19" s="47"/>
      <c r="AWY19" s="47"/>
      <c r="AWZ19" s="47"/>
      <c r="AXA19" s="47"/>
      <c r="AXB19" s="47"/>
      <c r="AXC19" s="47"/>
      <c r="AXD19" s="47"/>
      <c r="AXE19" s="47"/>
      <c r="AXF19" s="47"/>
      <c r="AXG19" s="47"/>
      <c r="AXH19" s="47"/>
      <c r="AXI19" s="47"/>
      <c r="AXJ19" s="47"/>
      <c r="AXK19" s="47"/>
      <c r="AXL19" s="47"/>
      <c r="AXM19" s="47"/>
      <c r="AXN19" s="47"/>
      <c r="AXO19" s="47"/>
      <c r="AXP19" s="47"/>
      <c r="AXQ19" s="47"/>
      <c r="AXR19" s="47"/>
      <c r="AXS19" s="47"/>
      <c r="AXT19" s="47"/>
      <c r="AXU19" s="47"/>
      <c r="AXV19" s="47"/>
      <c r="AXW19" s="47"/>
      <c r="AXX19" s="47"/>
      <c r="AXY19" s="47"/>
      <c r="AXZ19" s="47"/>
      <c r="AYA19" s="47"/>
      <c r="AYB19" s="47"/>
      <c r="AYC19" s="47"/>
      <c r="AYD19" s="47"/>
      <c r="AYE19" s="47"/>
      <c r="AYF19" s="47"/>
      <c r="AYG19" s="47"/>
      <c r="AYH19" s="47"/>
      <c r="AYI19" s="47"/>
      <c r="AYJ19" s="47"/>
      <c r="AYK19" s="47"/>
      <c r="AYL19" s="47"/>
      <c r="AYM19" s="47"/>
      <c r="AYN19" s="47"/>
      <c r="AYO19" s="47"/>
      <c r="AYP19" s="47"/>
      <c r="AYQ19" s="47"/>
      <c r="AYR19" s="47"/>
      <c r="AYS19" s="47"/>
      <c r="AYT19" s="47"/>
      <c r="AYU19" s="47"/>
      <c r="AYV19" s="47"/>
      <c r="AYW19" s="47"/>
      <c r="AYX19" s="47"/>
      <c r="AYY19" s="47"/>
      <c r="AYZ19" s="47"/>
      <c r="AZA19" s="47"/>
      <c r="AZB19" s="47"/>
      <c r="AZC19" s="47"/>
      <c r="AZD19" s="47"/>
      <c r="AZE19" s="47"/>
      <c r="AZF19" s="47"/>
      <c r="AZG19" s="47"/>
      <c r="AZH19" s="47"/>
      <c r="AZI19" s="47"/>
      <c r="AZJ19" s="47"/>
      <c r="AZK19" s="47"/>
      <c r="AZL19" s="47"/>
      <c r="AZM19" s="47"/>
      <c r="AZN19" s="47"/>
      <c r="AZO19" s="47"/>
      <c r="AZP19" s="47"/>
      <c r="AZQ19" s="47"/>
      <c r="AZR19" s="47"/>
      <c r="AZS19" s="47"/>
      <c r="AZT19" s="47"/>
      <c r="AZU19" s="47"/>
      <c r="AZV19" s="47"/>
      <c r="AZW19" s="47"/>
      <c r="AZX19" s="47"/>
      <c r="AZY19" s="47"/>
      <c r="AZZ19" s="47"/>
      <c r="BAA19" s="47"/>
      <c r="BAB19" s="47"/>
      <c r="BAC19" s="47"/>
      <c r="BAD19" s="47"/>
      <c r="BAE19" s="47"/>
      <c r="BAF19" s="47"/>
      <c r="BAG19" s="47"/>
      <c r="BAH19" s="47"/>
      <c r="BAI19" s="47"/>
      <c r="BAJ19" s="47"/>
      <c r="BAK19" s="47"/>
      <c r="BAL19" s="47"/>
      <c r="BAM19" s="47"/>
      <c r="BAN19" s="47"/>
      <c r="BAO19" s="47"/>
      <c r="BAP19" s="47"/>
      <c r="BAQ19" s="47"/>
      <c r="BAR19" s="47"/>
      <c r="BAS19" s="47"/>
      <c r="BAT19" s="47"/>
      <c r="BAU19" s="47"/>
      <c r="BAV19" s="47"/>
      <c r="BAW19" s="47"/>
      <c r="BAX19" s="47"/>
      <c r="BAY19" s="47"/>
      <c r="BAZ19" s="47"/>
      <c r="BBA19" s="47"/>
      <c r="BBB19" s="47"/>
      <c r="BBC19" s="47"/>
      <c r="BBD19" s="47"/>
      <c r="BBE19" s="47"/>
      <c r="BBF19" s="47"/>
      <c r="BBG19" s="47"/>
      <c r="BBH19" s="47"/>
      <c r="BBI19" s="47"/>
      <c r="BBJ19" s="47"/>
      <c r="BBK19" s="47"/>
      <c r="BBL19" s="47"/>
      <c r="BBM19" s="47"/>
      <c r="BBN19" s="47"/>
      <c r="BBO19" s="47"/>
      <c r="BBP19" s="47"/>
      <c r="BBQ19" s="47"/>
      <c r="BBR19" s="47"/>
      <c r="BBS19" s="47"/>
      <c r="BBT19" s="47"/>
      <c r="BBU19" s="47"/>
      <c r="BBV19" s="47"/>
      <c r="BBW19" s="47"/>
      <c r="BBX19" s="47"/>
      <c r="BBY19" s="47"/>
      <c r="BBZ19" s="47"/>
      <c r="BCA19" s="47"/>
      <c r="BCB19" s="47"/>
      <c r="BCC19" s="47"/>
      <c r="BCD19" s="47"/>
      <c r="BCE19" s="47"/>
      <c r="BCF19" s="47"/>
      <c r="BCG19" s="47"/>
      <c r="BCH19" s="47"/>
      <c r="BCI19" s="47"/>
      <c r="BCJ19" s="47"/>
      <c r="BCK19" s="47"/>
      <c r="BCL19" s="47"/>
      <c r="BCM19" s="47"/>
      <c r="BCN19" s="47"/>
      <c r="BCO19" s="47"/>
      <c r="BCP19" s="47"/>
      <c r="BCQ19" s="47"/>
      <c r="BCR19" s="47"/>
      <c r="BCS19" s="47"/>
      <c r="BCT19" s="47"/>
      <c r="BCU19" s="47"/>
      <c r="BCV19" s="47"/>
      <c r="BCW19" s="47"/>
      <c r="BCX19" s="47"/>
      <c r="BCY19" s="47"/>
      <c r="BCZ19" s="47"/>
      <c r="BDA19" s="47"/>
      <c r="BDB19" s="47"/>
      <c r="BDC19" s="47"/>
      <c r="BDD19" s="47"/>
      <c r="BDE19" s="47"/>
      <c r="BDF19" s="47"/>
      <c r="BDG19" s="47"/>
      <c r="BDH19" s="47"/>
      <c r="BDI19" s="47"/>
      <c r="BDJ19" s="47"/>
      <c r="BDK19" s="47"/>
      <c r="BDL19" s="47"/>
      <c r="BDM19" s="47"/>
      <c r="BDN19" s="47"/>
      <c r="BDO19" s="47"/>
      <c r="BDP19" s="47"/>
      <c r="BDQ19" s="47"/>
      <c r="BDR19" s="47"/>
      <c r="BDS19" s="47"/>
      <c r="BDT19" s="47"/>
      <c r="BDU19" s="47"/>
      <c r="BDV19" s="47"/>
      <c r="BDW19" s="47"/>
      <c r="BDX19" s="47"/>
      <c r="BDY19" s="47"/>
      <c r="BDZ19" s="47"/>
      <c r="BEA19" s="47"/>
      <c r="BEB19" s="47"/>
      <c r="BEC19" s="47"/>
      <c r="BED19" s="47"/>
      <c r="BEE19" s="47"/>
      <c r="BEF19" s="47"/>
      <c r="BEG19" s="47"/>
      <c r="BEH19" s="47"/>
      <c r="BEI19" s="47"/>
      <c r="BEJ19" s="47"/>
      <c r="BEK19" s="47"/>
      <c r="BEL19" s="47"/>
      <c r="BEM19" s="47"/>
      <c r="BEN19" s="47"/>
      <c r="BEO19" s="47"/>
      <c r="BEP19" s="47"/>
      <c r="BEQ19" s="47"/>
      <c r="BER19" s="47"/>
      <c r="BES19" s="47"/>
      <c r="BET19" s="47"/>
      <c r="BEU19" s="47"/>
      <c r="BEV19" s="47"/>
      <c r="BEW19" s="47"/>
      <c r="BEX19" s="47"/>
      <c r="BEY19" s="47"/>
      <c r="BEZ19" s="47"/>
      <c r="BFA19" s="47"/>
      <c r="BFB19" s="47"/>
      <c r="BFC19" s="47"/>
      <c r="BFD19" s="47"/>
      <c r="BFE19" s="47"/>
      <c r="BFF19" s="47"/>
      <c r="BFG19" s="47"/>
      <c r="BFH19" s="47"/>
      <c r="BFI19" s="47"/>
      <c r="BFJ19" s="47"/>
      <c r="BFK19" s="47"/>
      <c r="BFL19" s="47"/>
      <c r="BFM19" s="47"/>
      <c r="BFN19" s="47"/>
      <c r="BFO19" s="47"/>
      <c r="BFP19" s="47"/>
      <c r="BFQ19" s="47"/>
      <c r="BFR19" s="47"/>
      <c r="BFS19" s="47"/>
      <c r="BFT19" s="47"/>
      <c r="BFU19" s="47"/>
      <c r="BFV19" s="47"/>
      <c r="BFW19" s="47"/>
      <c r="BFX19" s="47"/>
      <c r="BFY19" s="47"/>
      <c r="BFZ19" s="47"/>
      <c r="BGA19" s="47"/>
      <c r="BGB19" s="47"/>
      <c r="BGC19" s="47"/>
      <c r="BGD19" s="47"/>
      <c r="BGE19" s="47"/>
      <c r="BGF19" s="47"/>
      <c r="BGG19" s="47"/>
      <c r="BGH19" s="47"/>
      <c r="BGI19" s="47"/>
      <c r="BGJ19" s="47"/>
      <c r="BGK19" s="47"/>
      <c r="BGL19" s="47"/>
      <c r="BGM19" s="47"/>
      <c r="BGN19" s="47"/>
      <c r="BGO19" s="47"/>
      <c r="BGP19" s="47"/>
      <c r="BGQ19" s="47"/>
      <c r="BGR19" s="47"/>
      <c r="BGS19" s="47"/>
      <c r="BGT19" s="47"/>
      <c r="BGU19" s="47"/>
      <c r="BGV19" s="47"/>
      <c r="BGW19" s="47"/>
      <c r="BGX19" s="47"/>
      <c r="BGY19" s="47"/>
      <c r="BGZ19" s="47"/>
      <c r="BHA19" s="47"/>
      <c r="BHB19" s="47"/>
      <c r="BHC19" s="47"/>
      <c r="BHD19" s="47"/>
      <c r="BHE19" s="47"/>
      <c r="BHF19" s="47"/>
      <c r="BHG19" s="47"/>
      <c r="BHH19" s="47"/>
      <c r="BHI19" s="47"/>
      <c r="BHJ19" s="47"/>
      <c r="BHK19" s="47"/>
      <c r="BHL19" s="47"/>
      <c r="BHM19" s="47"/>
      <c r="BHN19" s="47"/>
      <c r="BHO19" s="47"/>
      <c r="BHP19" s="47"/>
      <c r="BHQ19" s="47"/>
      <c r="BHR19" s="47"/>
      <c r="BHS19" s="47"/>
      <c r="BHT19" s="47"/>
      <c r="BHU19" s="47"/>
      <c r="BHV19" s="47"/>
      <c r="BHW19" s="47"/>
      <c r="BHX19" s="47"/>
      <c r="BHY19" s="47"/>
      <c r="BHZ19" s="47"/>
      <c r="BIA19" s="47"/>
      <c r="BIB19" s="47"/>
      <c r="BIC19" s="47"/>
      <c r="BID19" s="47"/>
      <c r="BIE19" s="47"/>
      <c r="BIF19" s="47"/>
      <c r="BIG19" s="47"/>
      <c r="BIH19" s="47"/>
      <c r="BII19" s="47"/>
      <c r="BIJ19" s="47"/>
      <c r="BIK19" s="47"/>
      <c r="BIL19" s="47"/>
      <c r="BIM19" s="47"/>
      <c r="BIN19" s="47"/>
      <c r="BIO19" s="47"/>
      <c r="BIP19" s="47"/>
      <c r="BIQ19" s="47"/>
      <c r="BIR19" s="47"/>
      <c r="BIS19" s="47"/>
      <c r="BIT19" s="47"/>
      <c r="BIU19" s="47"/>
      <c r="BIV19" s="47"/>
      <c r="BIW19" s="47"/>
      <c r="BIX19" s="47"/>
      <c r="BIY19" s="47"/>
      <c r="BIZ19" s="47"/>
      <c r="BJA19" s="47"/>
      <c r="BJB19" s="47"/>
      <c r="BJC19" s="47"/>
      <c r="BJD19" s="47"/>
      <c r="BJE19" s="47"/>
      <c r="BJF19" s="47"/>
      <c r="BJG19" s="47"/>
      <c r="BJH19" s="47"/>
      <c r="BJI19" s="47"/>
      <c r="BJJ19" s="47"/>
      <c r="BJK19" s="47"/>
      <c r="BJL19" s="47"/>
      <c r="BJM19" s="47"/>
      <c r="BJN19" s="47"/>
      <c r="BJO19" s="47"/>
      <c r="BJP19" s="47"/>
      <c r="BJQ19" s="47"/>
      <c r="BJR19" s="47"/>
      <c r="BJS19" s="47"/>
      <c r="BJT19" s="47"/>
      <c r="BJU19" s="47"/>
      <c r="BJV19" s="47"/>
      <c r="BJW19" s="47"/>
      <c r="BJX19" s="47"/>
      <c r="BJY19" s="47"/>
      <c r="BJZ19" s="47"/>
      <c r="BKA19" s="47"/>
      <c r="BKB19" s="47"/>
      <c r="BKC19" s="47"/>
      <c r="BKD19" s="47"/>
      <c r="BKE19" s="47"/>
      <c r="BKF19" s="47"/>
      <c r="BKG19" s="47"/>
      <c r="BKH19" s="47"/>
      <c r="BKI19" s="47"/>
      <c r="BKJ19" s="47"/>
      <c r="BKK19" s="47"/>
      <c r="BKL19" s="47"/>
      <c r="BKM19" s="47"/>
      <c r="BKN19" s="47"/>
      <c r="BKO19" s="47"/>
      <c r="BKP19" s="47"/>
      <c r="BKQ19" s="47"/>
      <c r="BKR19" s="47"/>
      <c r="BKS19" s="47"/>
      <c r="BKT19" s="47"/>
      <c r="BKU19" s="47"/>
      <c r="BKV19" s="47"/>
      <c r="BKW19" s="47"/>
      <c r="BKX19" s="47"/>
      <c r="BKY19" s="47"/>
      <c r="BKZ19" s="47"/>
      <c r="BLA19" s="47"/>
      <c r="BLB19" s="47"/>
      <c r="BLC19" s="47"/>
      <c r="BLD19" s="47"/>
      <c r="BLE19" s="47"/>
      <c r="BLF19" s="47"/>
      <c r="BLG19" s="47"/>
      <c r="BLH19" s="47"/>
      <c r="BLI19" s="47"/>
      <c r="BLJ19" s="47"/>
      <c r="BLK19" s="47"/>
      <c r="BLL19" s="47"/>
      <c r="BLM19" s="47"/>
      <c r="BLN19" s="47"/>
      <c r="BLO19" s="47"/>
      <c r="BLP19" s="47"/>
      <c r="BLQ19" s="47"/>
      <c r="BLR19" s="47"/>
      <c r="BLS19" s="47"/>
      <c r="BLT19" s="47"/>
      <c r="BLU19" s="47"/>
      <c r="BLV19" s="47"/>
      <c r="BLW19" s="47"/>
      <c r="BLX19" s="47"/>
      <c r="BLY19" s="47"/>
      <c r="BLZ19" s="47"/>
      <c r="BMA19" s="47"/>
      <c r="BMB19" s="47"/>
      <c r="BMC19" s="47"/>
      <c r="BMD19" s="47"/>
      <c r="BME19" s="47"/>
      <c r="BMF19" s="47"/>
      <c r="BMG19" s="47"/>
      <c r="BMH19" s="47"/>
      <c r="BMI19" s="47"/>
      <c r="BMJ19" s="47"/>
      <c r="BMK19" s="47"/>
      <c r="BML19" s="47"/>
      <c r="BMM19" s="47"/>
      <c r="BMN19" s="47"/>
      <c r="BMO19" s="47"/>
      <c r="BMP19" s="47"/>
      <c r="BMQ19" s="47"/>
      <c r="BMR19" s="47"/>
      <c r="BMS19" s="47"/>
      <c r="BMT19" s="47"/>
      <c r="BMU19" s="47"/>
      <c r="BMV19" s="47"/>
      <c r="BMW19" s="47"/>
      <c r="BMX19" s="47"/>
      <c r="BMY19" s="47"/>
      <c r="BMZ19" s="47"/>
      <c r="BNA19" s="47"/>
      <c r="BNB19" s="47"/>
      <c r="BNC19" s="47"/>
      <c r="BND19" s="47"/>
      <c r="BNE19" s="47"/>
      <c r="BNF19" s="47"/>
      <c r="BNG19" s="47"/>
      <c r="BNH19" s="47"/>
      <c r="BNI19" s="47"/>
      <c r="BNJ19" s="47"/>
      <c r="BNK19" s="47"/>
      <c r="BNL19" s="47"/>
      <c r="BNM19" s="47"/>
      <c r="BNN19" s="47"/>
      <c r="BNO19" s="47"/>
      <c r="BNP19" s="47"/>
      <c r="BNQ19" s="47"/>
      <c r="BNR19" s="47"/>
      <c r="BNS19" s="47"/>
      <c r="BNT19" s="47"/>
      <c r="BNU19" s="47"/>
      <c r="BNV19" s="47"/>
      <c r="BNW19" s="47"/>
      <c r="BNX19" s="47"/>
      <c r="BNY19" s="47"/>
      <c r="BNZ19" s="47"/>
      <c r="BOA19" s="47"/>
      <c r="BOB19" s="47"/>
      <c r="BOC19" s="47"/>
      <c r="BOD19" s="47"/>
      <c r="BOE19" s="47"/>
      <c r="BOF19" s="47"/>
      <c r="BOG19" s="47"/>
      <c r="BOH19" s="47"/>
      <c r="BOI19" s="47"/>
      <c r="BOJ19" s="47"/>
      <c r="BOK19" s="47"/>
      <c r="BOL19" s="47"/>
      <c r="BOM19" s="47"/>
      <c r="BON19" s="47"/>
      <c r="BOO19" s="47"/>
      <c r="BOP19" s="47"/>
      <c r="BOQ19" s="47"/>
      <c r="BOR19" s="47"/>
      <c r="BOS19" s="47"/>
      <c r="BOT19" s="47"/>
      <c r="BOU19" s="47"/>
      <c r="BOV19" s="47"/>
      <c r="BOW19" s="47"/>
      <c r="BOX19" s="47"/>
      <c r="BOY19" s="47"/>
      <c r="BOZ19" s="47"/>
      <c r="BPA19" s="47"/>
      <c r="BPB19" s="47"/>
      <c r="BPC19" s="47"/>
      <c r="BPD19" s="47"/>
      <c r="BPE19" s="47"/>
      <c r="BPF19" s="47"/>
      <c r="BPG19" s="47"/>
      <c r="BPH19" s="47"/>
      <c r="BPI19" s="47"/>
      <c r="BPJ19" s="47"/>
      <c r="BPK19" s="47"/>
      <c r="BPL19" s="47"/>
      <c r="BPM19" s="47"/>
      <c r="BPN19" s="47"/>
      <c r="BPO19" s="47"/>
      <c r="BPP19" s="47"/>
      <c r="BPQ19" s="47"/>
      <c r="BPR19" s="47"/>
      <c r="BPS19" s="47"/>
      <c r="BPT19" s="47"/>
      <c r="BPU19" s="47"/>
      <c r="BPV19" s="47"/>
      <c r="BPW19" s="47"/>
      <c r="BPX19" s="47"/>
      <c r="BPY19" s="47"/>
      <c r="BPZ19" s="47"/>
      <c r="BQA19" s="47"/>
      <c r="BQB19" s="47"/>
      <c r="BQC19" s="47"/>
      <c r="BQD19" s="47"/>
      <c r="BQE19" s="47"/>
      <c r="BQF19" s="47"/>
      <c r="BQG19" s="47"/>
      <c r="BQH19" s="47"/>
      <c r="BQI19" s="47"/>
      <c r="BQJ19" s="47"/>
      <c r="BQK19" s="47"/>
      <c r="BQL19" s="47"/>
      <c r="BQM19" s="47"/>
      <c r="BQN19" s="47"/>
      <c r="BQO19" s="47"/>
      <c r="BQP19" s="47"/>
      <c r="BQQ19" s="47"/>
      <c r="BQR19" s="47"/>
      <c r="BQS19" s="47"/>
      <c r="BQT19" s="47"/>
      <c r="BQU19" s="47"/>
      <c r="BQV19" s="47"/>
      <c r="BQW19" s="47"/>
      <c r="BQX19" s="47"/>
      <c r="BQY19" s="47"/>
      <c r="BQZ19" s="47"/>
      <c r="BRA19" s="47"/>
      <c r="BRB19" s="47"/>
      <c r="BRC19" s="47"/>
      <c r="BRD19" s="47"/>
      <c r="BRE19" s="47"/>
      <c r="BRF19" s="47"/>
      <c r="BRG19" s="47"/>
      <c r="BRH19" s="47"/>
      <c r="BRI19" s="47"/>
      <c r="BRJ19" s="47"/>
      <c r="BRK19" s="47"/>
      <c r="BRL19" s="47"/>
      <c r="BRM19" s="47"/>
      <c r="BRN19" s="47"/>
      <c r="BRO19" s="47"/>
      <c r="BRP19" s="47"/>
      <c r="BRQ19" s="47"/>
      <c r="BRR19" s="47"/>
      <c r="BRS19" s="47"/>
      <c r="BRT19" s="47"/>
      <c r="BRU19" s="47"/>
      <c r="BRV19" s="47"/>
      <c r="BRW19" s="47"/>
      <c r="BRX19" s="47"/>
      <c r="BRY19" s="47"/>
      <c r="BRZ19" s="47"/>
      <c r="BSA19" s="47"/>
      <c r="BSB19" s="47"/>
      <c r="BSC19" s="47"/>
      <c r="BSD19" s="47"/>
      <c r="BSE19" s="47"/>
      <c r="BSF19" s="47"/>
      <c r="BSG19" s="47"/>
      <c r="BSH19" s="47"/>
      <c r="BSI19" s="47"/>
      <c r="BSJ19" s="47"/>
      <c r="BSK19" s="47"/>
      <c r="BSL19" s="47"/>
      <c r="BSM19" s="47"/>
      <c r="BSN19" s="47"/>
      <c r="BSO19" s="47"/>
      <c r="BSP19" s="47"/>
      <c r="BSQ19" s="47"/>
      <c r="BSR19" s="47"/>
      <c r="BSS19" s="47"/>
      <c r="BST19" s="47"/>
      <c r="BSU19" s="47"/>
      <c r="BSV19" s="47"/>
      <c r="BSW19" s="47"/>
      <c r="BSX19" s="47"/>
      <c r="BSY19" s="47"/>
      <c r="BSZ19" s="47"/>
      <c r="BTA19" s="47"/>
      <c r="BTB19" s="47"/>
      <c r="BTC19" s="47"/>
      <c r="BTD19" s="47"/>
      <c r="BTE19" s="47"/>
      <c r="BTF19" s="47"/>
      <c r="BTG19" s="47"/>
      <c r="BTH19" s="47"/>
      <c r="BTI19" s="47"/>
      <c r="BTJ19" s="47"/>
      <c r="BTK19" s="47"/>
      <c r="BTL19" s="47"/>
      <c r="BTM19" s="47"/>
      <c r="BTN19" s="47"/>
      <c r="BTO19" s="47"/>
      <c r="BTP19" s="47"/>
      <c r="BTQ19" s="47"/>
      <c r="BTR19" s="47"/>
      <c r="BTS19" s="47"/>
      <c r="BTT19" s="47"/>
      <c r="BTU19" s="47"/>
      <c r="BTV19" s="47"/>
      <c r="BTW19" s="47"/>
      <c r="BTX19" s="47"/>
      <c r="BTY19" s="47"/>
      <c r="BTZ19" s="47"/>
      <c r="BUA19" s="47"/>
      <c r="BUB19" s="47"/>
      <c r="BUC19" s="47"/>
      <c r="BUD19" s="47"/>
      <c r="BUE19" s="47"/>
      <c r="BUF19" s="47"/>
      <c r="BUG19" s="47"/>
      <c r="BUH19" s="47"/>
      <c r="BUI19" s="47"/>
      <c r="BUJ19" s="47"/>
      <c r="BUK19" s="47"/>
      <c r="BUL19" s="47"/>
      <c r="BUM19" s="47"/>
      <c r="BUN19" s="47"/>
      <c r="BUO19" s="47"/>
      <c r="BUP19" s="47"/>
      <c r="BUQ19" s="47"/>
      <c r="BUR19" s="47"/>
      <c r="BUS19" s="47"/>
      <c r="BUT19" s="47"/>
      <c r="BUU19" s="47"/>
      <c r="BUV19" s="47"/>
      <c r="BUW19" s="47"/>
      <c r="BUX19" s="47"/>
      <c r="BUY19" s="47"/>
      <c r="BUZ19" s="47"/>
      <c r="BVA19" s="47"/>
      <c r="BVB19" s="47"/>
      <c r="BVC19" s="47"/>
      <c r="BVD19" s="47"/>
      <c r="BVE19" s="47"/>
      <c r="BVF19" s="47"/>
      <c r="BVG19" s="47"/>
      <c r="BVH19" s="47"/>
      <c r="BVI19" s="47"/>
      <c r="BVJ19" s="47"/>
      <c r="BVK19" s="47"/>
      <c r="BVL19" s="47"/>
      <c r="BVM19" s="47"/>
      <c r="BVN19" s="47"/>
      <c r="BVO19" s="47"/>
      <c r="BVP19" s="47"/>
      <c r="BVQ19" s="47"/>
      <c r="BVR19" s="47"/>
      <c r="BVS19" s="47"/>
      <c r="BVT19" s="47"/>
      <c r="BVU19" s="47"/>
      <c r="BVV19" s="47"/>
      <c r="BVW19" s="47"/>
      <c r="BVX19" s="47"/>
      <c r="BVY19" s="47"/>
      <c r="BVZ19" s="47"/>
      <c r="BWA19" s="47"/>
      <c r="BWB19" s="47"/>
      <c r="BWC19" s="47"/>
      <c r="BWD19" s="47"/>
      <c r="BWE19" s="47"/>
      <c r="BWF19" s="47"/>
      <c r="BWG19" s="47"/>
      <c r="BWH19" s="47"/>
      <c r="BWI19" s="47"/>
      <c r="BWJ19" s="47"/>
      <c r="BWK19" s="47"/>
      <c r="BWL19" s="47"/>
      <c r="BWM19" s="47"/>
      <c r="BWN19" s="47"/>
      <c r="BWO19" s="47"/>
      <c r="BWP19" s="47"/>
      <c r="BWQ19" s="47"/>
      <c r="BWR19" s="47"/>
      <c r="BWS19" s="47"/>
      <c r="BWT19" s="47"/>
      <c r="BWU19" s="47"/>
      <c r="BWV19" s="47"/>
      <c r="BWW19" s="47"/>
      <c r="BWX19" s="47"/>
      <c r="BWY19" s="47"/>
      <c r="BWZ19" s="47"/>
      <c r="BXA19" s="47"/>
      <c r="BXB19" s="47"/>
      <c r="BXC19" s="47"/>
      <c r="BXD19" s="47"/>
      <c r="BXE19" s="47"/>
      <c r="BXF19" s="47"/>
      <c r="BXG19" s="47"/>
      <c r="BXH19" s="47"/>
      <c r="BXI19" s="47"/>
      <c r="BXJ19" s="47"/>
      <c r="BXK19" s="47"/>
      <c r="BXL19" s="47"/>
      <c r="BXM19" s="47"/>
      <c r="BXN19" s="47"/>
      <c r="BXO19" s="47"/>
      <c r="BXP19" s="47"/>
      <c r="BXQ19" s="47"/>
      <c r="BXR19" s="47"/>
      <c r="BXS19" s="47"/>
      <c r="BXT19" s="47"/>
      <c r="BXU19" s="47"/>
      <c r="BXV19" s="47"/>
      <c r="BXW19" s="47"/>
      <c r="BXX19" s="47"/>
      <c r="BXY19" s="47"/>
      <c r="BXZ19" s="47"/>
      <c r="BYA19" s="47"/>
      <c r="BYB19" s="47"/>
      <c r="BYC19" s="47"/>
      <c r="BYD19" s="47"/>
      <c r="BYE19" s="47"/>
      <c r="BYF19" s="47"/>
      <c r="BYG19" s="47"/>
      <c r="BYH19" s="47"/>
      <c r="BYI19" s="47"/>
      <c r="BYJ19" s="47"/>
      <c r="BYK19" s="47"/>
      <c r="BYL19" s="47"/>
      <c r="BYM19" s="47"/>
      <c r="BYN19" s="47"/>
      <c r="BYO19" s="47"/>
      <c r="BYP19" s="47"/>
      <c r="BYQ19" s="47"/>
      <c r="BYR19" s="47"/>
      <c r="BYS19" s="47"/>
      <c r="BYT19" s="47"/>
      <c r="BYU19" s="47"/>
      <c r="BYV19" s="47"/>
      <c r="BYW19" s="47"/>
      <c r="BYX19" s="47"/>
      <c r="BYY19" s="47"/>
      <c r="BYZ19" s="47"/>
      <c r="BZA19" s="47"/>
      <c r="BZB19" s="47"/>
      <c r="BZC19" s="47"/>
      <c r="BZD19" s="47"/>
      <c r="BZE19" s="47"/>
      <c r="BZF19" s="47"/>
      <c r="BZG19" s="47"/>
      <c r="BZH19" s="47"/>
      <c r="BZI19" s="47"/>
      <c r="BZJ19" s="47"/>
      <c r="BZK19" s="47"/>
      <c r="BZL19" s="47"/>
      <c r="BZM19" s="47"/>
      <c r="BZN19" s="47"/>
      <c r="BZO19" s="47"/>
      <c r="BZP19" s="47"/>
      <c r="BZQ19" s="47"/>
      <c r="BZR19" s="47"/>
      <c r="BZS19" s="47"/>
      <c r="BZT19" s="47"/>
      <c r="BZU19" s="47"/>
      <c r="BZV19" s="47"/>
      <c r="BZW19" s="47"/>
      <c r="BZX19" s="47"/>
      <c r="BZY19" s="47"/>
      <c r="BZZ19" s="47"/>
      <c r="CAA19" s="47"/>
      <c r="CAB19" s="47"/>
      <c r="CAC19" s="47"/>
      <c r="CAD19" s="47"/>
      <c r="CAE19" s="47"/>
      <c r="CAF19" s="47"/>
      <c r="CAG19" s="47"/>
      <c r="CAH19" s="47"/>
      <c r="CAI19" s="47"/>
      <c r="CAJ19" s="47"/>
      <c r="CAK19" s="47"/>
      <c r="CAL19" s="47"/>
      <c r="CAM19" s="47"/>
      <c r="CAN19" s="47"/>
      <c r="CAO19" s="47"/>
      <c r="CAP19" s="47"/>
      <c r="CAQ19" s="47"/>
      <c r="CAR19" s="47"/>
      <c r="CAS19" s="47"/>
      <c r="CAT19" s="47"/>
      <c r="CAU19" s="47"/>
      <c r="CAV19" s="47"/>
      <c r="CAW19" s="47"/>
      <c r="CAX19" s="47"/>
      <c r="CAY19" s="47"/>
      <c r="CAZ19" s="47"/>
      <c r="CBA19" s="47"/>
      <c r="CBB19" s="47"/>
      <c r="CBC19" s="47"/>
      <c r="CBD19" s="47"/>
      <c r="CBE19" s="47"/>
      <c r="CBF19" s="47"/>
      <c r="CBG19" s="47"/>
      <c r="CBH19" s="47"/>
      <c r="CBI19" s="47"/>
      <c r="CBJ19" s="47"/>
      <c r="CBK19" s="47"/>
      <c r="CBL19" s="47"/>
      <c r="CBM19" s="47"/>
      <c r="CBN19" s="47"/>
      <c r="CBO19" s="47"/>
      <c r="CBP19" s="47"/>
      <c r="CBQ19" s="47"/>
      <c r="CBR19" s="47"/>
      <c r="CBS19" s="47"/>
      <c r="CBT19" s="47"/>
      <c r="CBU19" s="47"/>
      <c r="CBV19" s="47"/>
      <c r="CBW19" s="47"/>
      <c r="CBX19" s="47"/>
      <c r="CBY19" s="47"/>
      <c r="CBZ19" s="47"/>
      <c r="CCA19" s="47"/>
      <c r="CCB19" s="47"/>
      <c r="CCC19" s="47"/>
      <c r="CCD19" s="47"/>
      <c r="CCE19" s="47"/>
      <c r="CCF19" s="47"/>
      <c r="CCG19" s="47"/>
      <c r="CCH19" s="47"/>
      <c r="CCI19" s="47"/>
      <c r="CCJ19" s="47"/>
      <c r="CCK19" s="47"/>
      <c r="CCL19" s="47"/>
      <c r="CCM19" s="47"/>
      <c r="CCN19" s="47"/>
      <c r="CCO19" s="47"/>
      <c r="CCP19" s="47"/>
      <c r="CCQ19" s="47"/>
      <c r="CCR19" s="47"/>
      <c r="CCS19" s="47"/>
      <c r="CCT19" s="47"/>
      <c r="CCU19" s="47"/>
      <c r="CCV19" s="47"/>
      <c r="CCW19" s="47"/>
      <c r="CCX19" s="47"/>
      <c r="CCY19" s="47"/>
      <c r="CCZ19" s="47"/>
      <c r="CDA19" s="47"/>
      <c r="CDB19" s="47"/>
      <c r="CDC19" s="47"/>
      <c r="CDD19" s="47"/>
      <c r="CDE19" s="47"/>
      <c r="CDF19" s="47"/>
      <c r="CDG19" s="47"/>
      <c r="CDH19" s="47"/>
      <c r="CDI19" s="47"/>
      <c r="CDJ19" s="47"/>
      <c r="CDK19" s="47"/>
      <c r="CDL19" s="47"/>
      <c r="CDM19" s="47"/>
      <c r="CDN19" s="47"/>
      <c r="CDO19" s="47"/>
      <c r="CDP19" s="47"/>
      <c r="CDQ19" s="47"/>
      <c r="CDR19" s="47"/>
      <c r="CDS19" s="47"/>
      <c r="CDT19" s="47"/>
      <c r="CDU19" s="47"/>
      <c r="CDV19" s="47"/>
      <c r="CDW19" s="47"/>
      <c r="CDX19" s="47"/>
      <c r="CDY19" s="47"/>
      <c r="CDZ19" s="47"/>
      <c r="CEA19" s="47"/>
      <c r="CEB19" s="47"/>
      <c r="CEC19" s="47"/>
      <c r="CED19" s="47"/>
      <c r="CEE19" s="47"/>
      <c r="CEF19" s="47"/>
      <c r="CEG19" s="47"/>
      <c r="CEH19" s="47"/>
      <c r="CEI19" s="47"/>
      <c r="CEJ19" s="47"/>
      <c r="CEK19" s="47"/>
      <c r="CEL19" s="47"/>
      <c r="CEM19" s="47"/>
      <c r="CEN19" s="47"/>
      <c r="CEO19" s="47"/>
      <c r="CEP19" s="47"/>
      <c r="CEQ19" s="47"/>
      <c r="CER19" s="47"/>
      <c r="CES19" s="47"/>
      <c r="CET19" s="47"/>
      <c r="CEU19" s="47"/>
      <c r="CEV19" s="47"/>
      <c r="CEW19" s="47"/>
      <c r="CEX19" s="47"/>
      <c r="CEY19" s="47"/>
      <c r="CEZ19" s="47"/>
      <c r="CFA19" s="47"/>
      <c r="CFB19" s="47"/>
      <c r="CFC19" s="47"/>
      <c r="CFD19" s="47"/>
      <c r="CFE19" s="47"/>
      <c r="CFF19" s="47"/>
      <c r="CFG19" s="47"/>
      <c r="CFH19" s="47"/>
      <c r="CFI19" s="47"/>
      <c r="CFJ19" s="47"/>
      <c r="CFK19" s="47"/>
      <c r="CFL19" s="47"/>
      <c r="CFM19" s="47"/>
      <c r="CFN19" s="47"/>
      <c r="CFO19" s="47"/>
      <c r="CFP19" s="47"/>
      <c r="CFQ19" s="47"/>
      <c r="CFR19" s="47"/>
      <c r="CFS19" s="47"/>
      <c r="CFT19" s="47"/>
      <c r="CFU19" s="47"/>
      <c r="CFV19" s="47"/>
      <c r="CFW19" s="47"/>
      <c r="CFX19" s="47"/>
      <c r="CFY19" s="47"/>
      <c r="CFZ19" s="47"/>
      <c r="CGA19" s="47"/>
      <c r="CGB19" s="47"/>
      <c r="CGC19" s="47"/>
      <c r="CGD19" s="47"/>
      <c r="CGE19" s="47"/>
      <c r="CGF19" s="47"/>
      <c r="CGG19" s="47"/>
      <c r="CGH19" s="47"/>
      <c r="CGI19" s="47"/>
      <c r="CGJ19" s="47"/>
      <c r="CGK19" s="47"/>
      <c r="CGL19" s="47"/>
      <c r="CGM19" s="47"/>
      <c r="CGN19" s="47"/>
      <c r="CGO19" s="47"/>
      <c r="CGP19" s="47"/>
      <c r="CGQ19" s="47"/>
      <c r="CGR19" s="47"/>
      <c r="CGS19" s="47"/>
      <c r="CGT19" s="47"/>
      <c r="CGU19" s="47"/>
      <c r="CGV19" s="47"/>
      <c r="CGW19" s="47"/>
      <c r="CGX19" s="47"/>
      <c r="CGY19" s="47"/>
      <c r="CGZ19" s="47"/>
      <c r="CHA19" s="47"/>
      <c r="CHB19" s="47"/>
      <c r="CHC19" s="47"/>
      <c r="CHD19" s="47"/>
      <c r="CHE19" s="47"/>
      <c r="CHF19" s="47"/>
      <c r="CHG19" s="47"/>
      <c r="CHH19" s="47"/>
      <c r="CHI19" s="47"/>
      <c r="CHJ19" s="47"/>
      <c r="CHK19" s="47"/>
      <c r="CHL19" s="47"/>
      <c r="CHM19" s="47"/>
      <c r="CHN19" s="47"/>
      <c r="CHO19" s="47"/>
      <c r="CHP19" s="47"/>
      <c r="CHQ19" s="47"/>
      <c r="CHR19" s="47"/>
      <c r="CHS19" s="47"/>
      <c r="CHT19" s="47"/>
      <c r="CHU19" s="47"/>
      <c r="CHV19" s="47"/>
      <c r="CHW19" s="47"/>
      <c r="CHX19" s="47"/>
      <c r="CHY19" s="47"/>
      <c r="CHZ19" s="47"/>
      <c r="CIA19" s="47"/>
      <c r="CIB19" s="47"/>
      <c r="CIC19" s="47"/>
      <c r="CID19" s="47"/>
      <c r="CIE19" s="47"/>
      <c r="CIF19" s="47"/>
      <c r="CIG19" s="47"/>
      <c r="CIH19" s="47"/>
      <c r="CII19" s="47"/>
      <c r="CIJ19" s="47"/>
      <c r="CIK19" s="47"/>
      <c r="CIL19" s="47"/>
      <c r="CIM19" s="47"/>
      <c r="CIN19" s="47"/>
      <c r="CIO19" s="47"/>
      <c r="CIP19" s="47"/>
      <c r="CIQ19" s="47"/>
      <c r="CIR19" s="47"/>
      <c r="CIS19" s="47"/>
      <c r="CIT19" s="47"/>
      <c r="CIU19" s="47"/>
      <c r="CIV19" s="47"/>
      <c r="CIW19" s="47"/>
      <c r="CIX19" s="47"/>
      <c r="CIY19" s="47"/>
      <c r="CIZ19" s="47"/>
      <c r="CJA19" s="47"/>
      <c r="CJB19" s="47"/>
      <c r="CJC19" s="47"/>
      <c r="CJD19" s="47"/>
      <c r="CJE19" s="47"/>
      <c r="CJF19" s="47"/>
      <c r="CJG19" s="47"/>
      <c r="CJH19" s="47"/>
      <c r="CJI19" s="47"/>
      <c r="CJJ19" s="47"/>
      <c r="CJK19" s="47"/>
      <c r="CJL19" s="47"/>
      <c r="CJM19" s="47"/>
      <c r="CJN19" s="47"/>
      <c r="CJO19" s="47"/>
      <c r="CJP19" s="47"/>
      <c r="CJQ19" s="47"/>
      <c r="CJR19" s="47"/>
      <c r="CJS19" s="47"/>
      <c r="CJT19" s="47"/>
      <c r="CJU19" s="47"/>
      <c r="CJV19" s="47"/>
      <c r="CJW19" s="47"/>
      <c r="CJX19" s="47"/>
      <c r="CJY19" s="47"/>
      <c r="CJZ19" s="47"/>
      <c r="CKA19" s="47"/>
      <c r="CKB19" s="47"/>
      <c r="CKC19" s="47"/>
      <c r="CKD19" s="47"/>
      <c r="CKE19" s="47"/>
      <c r="CKF19" s="47"/>
      <c r="CKG19" s="47"/>
      <c r="CKH19" s="47"/>
      <c r="CKI19" s="47"/>
      <c r="CKJ19" s="47"/>
      <c r="CKK19" s="47"/>
      <c r="CKL19" s="47"/>
      <c r="CKM19" s="47"/>
      <c r="CKN19" s="47"/>
      <c r="CKO19" s="47"/>
      <c r="CKP19" s="47"/>
      <c r="CKQ19" s="47"/>
      <c r="CKR19" s="47"/>
      <c r="CKS19" s="47"/>
      <c r="CKT19" s="47"/>
      <c r="CKU19" s="47"/>
      <c r="CKV19" s="47"/>
      <c r="CKW19" s="47"/>
      <c r="CKX19" s="47"/>
      <c r="CKY19" s="47"/>
      <c r="CKZ19" s="47"/>
      <c r="CLA19" s="47"/>
      <c r="CLB19" s="47"/>
      <c r="CLC19" s="47"/>
      <c r="CLD19" s="47"/>
      <c r="CLE19" s="47"/>
      <c r="CLF19" s="47"/>
      <c r="CLG19" s="47"/>
      <c r="CLH19" s="47"/>
      <c r="CLI19" s="47"/>
      <c r="CLJ19" s="47"/>
      <c r="CLK19" s="47"/>
      <c r="CLL19" s="47"/>
      <c r="CLM19" s="47"/>
      <c r="CLN19" s="47"/>
      <c r="CLO19" s="47"/>
      <c r="CLP19" s="47"/>
      <c r="CLQ19" s="47"/>
      <c r="CLR19" s="47"/>
      <c r="CLS19" s="47"/>
      <c r="CLT19" s="47"/>
      <c r="CLU19" s="47"/>
      <c r="CLV19" s="47"/>
      <c r="CLW19" s="47"/>
      <c r="CLX19" s="47"/>
      <c r="CLY19" s="47"/>
      <c r="CLZ19" s="47"/>
      <c r="CMA19" s="47"/>
      <c r="CMB19" s="47"/>
      <c r="CMC19" s="47"/>
      <c r="CMD19" s="47"/>
      <c r="CME19" s="47"/>
      <c r="CMF19" s="47"/>
      <c r="CMG19" s="47"/>
      <c r="CMH19" s="47"/>
      <c r="CMI19" s="47"/>
      <c r="CMJ19" s="47"/>
      <c r="CMK19" s="47"/>
      <c r="CML19" s="47"/>
      <c r="CMM19" s="47"/>
      <c r="CMN19" s="47"/>
      <c r="CMO19" s="47"/>
      <c r="CMP19" s="47"/>
      <c r="CMQ19" s="47"/>
      <c r="CMR19" s="47"/>
      <c r="CMS19" s="47"/>
      <c r="CMT19" s="47"/>
      <c r="CMU19" s="47"/>
      <c r="CMV19" s="47"/>
      <c r="CMW19" s="47"/>
      <c r="CMX19" s="47"/>
      <c r="CMY19" s="47"/>
      <c r="CMZ19" s="47"/>
      <c r="CNA19" s="47"/>
      <c r="CNB19" s="47"/>
      <c r="CNC19" s="47"/>
      <c r="CND19" s="47"/>
      <c r="CNE19" s="47"/>
      <c r="CNF19" s="47"/>
      <c r="CNG19" s="47"/>
      <c r="CNH19" s="47"/>
      <c r="CNI19" s="47"/>
      <c r="CNJ19" s="47"/>
      <c r="CNK19" s="47"/>
      <c r="CNL19" s="47"/>
      <c r="CNM19" s="47"/>
      <c r="CNN19" s="47"/>
      <c r="CNO19" s="47"/>
      <c r="CNP19" s="47"/>
      <c r="CNQ19" s="47"/>
      <c r="CNR19" s="47"/>
      <c r="CNS19" s="47"/>
      <c r="CNT19" s="47"/>
      <c r="CNU19" s="47"/>
      <c r="CNV19" s="47"/>
      <c r="CNW19" s="47"/>
      <c r="CNX19" s="47"/>
      <c r="CNY19" s="47"/>
      <c r="CNZ19" s="47"/>
      <c r="COA19" s="47"/>
      <c r="COB19" s="47"/>
      <c r="COC19" s="47"/>
      <c r="COD19" s="47"/>
      <c r="COE19" s="47"/>
      <c r="COF19" s="47"/>
      <c r="COG19" s="47"/>
      <c r="COH19" s="47"/>
      <c r="COI19" s="47"/>
      <c r="COJ19" s="47"/>
      <c r="COK19" s="47"/>
      <c r="COL19" s="47"/>
      <c r="COM19" s="47"/>
      <c r="CON19" s="47"/>
      <c r="COO19" s="47"/>
      <c r="COP19" s="47"/>
      <c r="COQ19" s="47"/>
      <c r="COR19" s="47"/>
      <c r="COS19" s="47"/>
      <c r="COT19" s="47"/>
      <c r="COU19" s="47"/>
      <c r="COV19" s="47"/>
      <c r="COW19" s="47"/>
      <c r="COX19" s="47"/>
      <c r="COY19" s="47"/>
      <c r="COZ19" s="47"/>
      <c r="CPA19" s="47"/>
      <c r="CPB19" s="47"/>
      <c r="CPC19" s="47"/>
      <c r="CPD19" s="47"/>
      <c r="CPE19" s="47"/>
      <c r="CPF19" s="47"/>
      <c r="CPG19" s="47"/>
      <c r="CPH19" s="47"/>
      <c r="CPI19" s="47"/>
      <c r="CPJ19" s="47"/>
      <c r="CPK19" s="47"/>
      <c r="CPL19" s="47"/>
      <c r="CPM19" s="47"/>
      <c r="CPN19" s="47"/>
      <c r="CPO19" s="47"/>
      <c r="CPP19" s="47"/>
      <c r="CPQ19" s="47"/>
      <c r="CPR19" s="47"/>
      <c r="CPS19" s="47"/>
      <c r="CPT19" s="47"/>
      <c r="CPU19" s="47"/>
      <c r="CPV19" s="47"/>
      <c r="CPW19" s="47"/>
      <c r="CPX19" s="47"/>
      <c r="CPY19" s="47"/>
      <c r="CPZ19" s="47"/>
      <c r="CQA19" s="47"/>
      <c r="CQB19" s="47"/>
      <c r="CQC19" s="47"/>
      <c r="CQD19" s="47"/>
      <c r="CQE19" s="47"/>
      <c r="CQF19" s="47"/>
      <c r="CQG19" s="47"/>
      <c r="CQH19" s="47"/>
      <c r="CQI19" s="47"/>
      <c r="CQJ19" s="47"/>
      <c r="CQK19" s="47"/>
      <c r="CQL19" s="47"/>
      <c r="CQM19" s="47"/>
      <c r="CQN19" s="47"/>
      <c r="CQO19" s="47"/>
      <c r="CQP19" s="47"/>
      <c r="CQQ19" s="47"/>
      <c r="CQR19" s="47"/>
      <c r="CQS19" s="47"/>
      <c r="CQT19" s="47"/>
      <c r="CQU19" s="47"/>
      <c r="CQV19" s="47"/>
      <c r="CQW19" s="47"/>
      <c r="CQX19" s="47"/>
      <c r="CQY19" s="47"/>
      <c r="CQZ19" s="47"/>
      <c r="CRA19" s="47"/>
      <c r="CRB19" s="47"/>
      <c r="CRC19" s="47"/>
      <c r="CRD19" s="47"/>
      <c r="CRE19" s="47"/>
      <c r="CRF19" s="47"/>
      <c r="CRG19" s="47"/>
      <c r="CRH19" s="47"/>
      <c r="CRI19" s="47"/>
      <c r="CRJ19" s="47"/>
      <c r="CRK19" s="47"/>
      <c r="CRL19" s="47"/>
      <c r="CRM19" s="47"/>
      <c r="CRN19" s="47"/>
      <c r="CRO19" s="47"/>
      <c r="CRP19" s="47"/>
      <c r="CRQ19" s="47"/>
      <c r="CRR19" s="47"/>
      <c r="CRS19" s="47"/>
      <c r="CRT19" s="47"/>
      <c r="CRU19" s="47"/>
      <c r="CRV19" s="47"/>
      <c r="CRW19" s="47"/>
      <c r="CRX19" s="47"/>
      <c r="CRY19" s="47"/>
      <c r="CRZ19" s="47"/>
      <c r="CSA19" s="47"/>
      <c r="CSB19" s="47"/>
      <c r="CSC19" s="47"/>
      <c r="CSD19" s="47"/>
      <c r="CSE19" s="47"/>
      <c r="CSF19" s="47"/>
      <c r="CSG19" s="47"/>
      <c r="CSH19" s="47"/>
      <c r="CSI19" s="47"/>
      <c r="CSJ19" s="47"/>
      <c r="CSK19" s="47"/>
      <c r="CSL19" s="47"/>
      <c r="CSM19" s="47"/>
      <c r="CSN19" s="47"/>
      <c r="CSO19" s="47"/>
      <c r="CSP19" s="47"/>
      <c r="CSQ19" s="47"/>
      <c r="CSR19" s="47"/>
      <c r="CSS19" s="47"/>
      <c r="CST19" s="47"/>
      <c r="CSU19" s="47"/>
      <c r="CSV19" s="47"/>
      <c r="CSW19" s="47"/>
      <c r="CSX19" s="47"/>
      <c r="CSY19" s="47"/>
      <c r="CSZ19" s="47"/>
      <c r="CTA19" s="47"/>
      <c r="CTB19" s="47"/>
      <c r="CTC19" s="47"/>
      <c r="CTD19" s="47"/>
      <c r="CTE19" s="47"/>
      <c r="CTF19" s="47"/>
      <c r="CTG19" s="47"/>
      <c r="CTH19" s="47"/>
      <c r="CTI19" s="47"/>
      <c r="CTJ19" s="47"/>
      <c r="CTK19" s="47"/>
      <c r="CTL19" s="47"/>
      <c r="CTM19" s="47"/>
      <c r="CTN19" s="47"/>
      <c r="CTO19" s="47"/>
      <c r="CTP19" s="47"/>
      <c r="CTQ19" s="47"/>
      <c r="CTR19" s="47"/>
      <c r="CTS19" s="47"/>
      <c r="CTT19" s="47"/>
      <c r="CTU19" s="47"/>
      <c r="CTV19" s="47"/>
      <c r="CTW19" s="47"/>
      <c r="CTX19" s="47"/>
      <c r="CTY19" s="47"/>
      <c r="CTZ19" s="47"/>
      <c r="CUA19" s="47"/>
      <c r="CUB19" s="47"/>
      <c r="CUC19" s="47"/>
      <c r="CUD19" s="47"/>
      <c r="CUE19" s="47"/>
      <c r="CUF19" s="47"/>
      <c r="CUG19" s="47"/>
      <c r="CUH19" s="47"/>
      <c r="CUI19" s="47"/>
      <c r="CUJ19" s="47"/>
      <c r="CUK19" s="47"/>
      <c r="CUL19" s="47"/>
      <c r="CUM19" s="47"/>
      <c r="CUN19" s="47"/>
      <c r="CUO19" s="47"/>
      <c r="CUP19" s="47"/>
      <c r="CUQ19" s="47"/>
      <c r="CUR19" s="47"/>
      <c r="CUS19" s="47"/>
      <c r="CUT19" s="47"/>
      <c r="CUU19" s="47"/>
      <c r="CUV19" s="47"/>
      <c r="CUW19" s="47"/>
      <c r="CUX19" s="47"/>
      <c r="CUY19" s="47"/>
      <c r="CUZ19" s="47"/>
      <c r="CVA19" s="47"/>
      <c r="CVB19" s="47"/>
      <c r="CVC19" s="47"/>
      <c r="CVD19" s="47"/>
      <c r="CVE19" s="47"/>
      <c r="CVF19" s="47"/>
      <c r="CVG19" s="47"/>
      <c r="CVH19" s="47"/>
      <c r="CVI19" s="47"/>
      <c r="CVJ19" s="47"/>
      <c r="CVK19" s="47"/>
      <c r="CVL19" s="47"/>
      <c r="CVM19" s="47"/>
      <c r="CVN19" s="47"/>
      <c r="CVO19" s="47"/>
      <c r="CVP19" s="47"/>
      <c r="CVQ19" s="47"/>
      <c r="CVR19" s="47"/>
      <c r="CVS19" s="47"/>
      <c r="CVT19" s="47"/>
      <c r="CVU19" s="47"/>
      <c r="CVV19" s="47"/>
      <c r="CVW19" s="47"/>
      <c r="CVX19" s="47"/>
      <c r="CVY19" s="47"/>
      <c r="CVZ19" s="47"/>
      <c r="CWA19" s="47"/>
      <c r="CWB19" s="47"/>
      <c r="CWC19" s="47"/>
      <c r="CWD19" s="47"/>
      <c r="CWE19" s="47"/>
      <c r="CWF19" s="47"/>
      <c r="CWG19" s="47"/>
      <c r="CWH19" s="47"/>
      <c r="CWI19" s="47"/>
      <c r="CWJ19" s="47"/>
      <c r="CWK19" s="47"/>
      <c r="CWL19" s="47"/>
      <c r="CWM19" s="47"/>
      <c r="CWN19" s="47"/>
      <c r="CWO19" s="47"/>
      <c r="CWP19" s="47"/>
      <c r="CWQ19" s="47"/>
      <c r="CWR19" s="47"/>
      <c r="CWS19" s="47"/>
      <c r="CWT19" s="47"/>
      <c r="CWU19" s="47"/>
      <c r="CWV19" s="47"/>
      <c r="CWW19" s="47"/>
      <c r="CWX19" s="47"/>
      <c r="CWY19" s="47"/>
      <c r="CWZ19" s="47"/>
      <c r="CXA19" s="47"/>
      <c r="CXB19" s="47"/>
      <c r="CXC19" s="47"/>
      <c r="CXD19" s="47"/>
      <c r="CXE19" s="47"/>
      <c r="CXF19" s="47"/>
      <c r="CXG19" s="47"/>
      <c r="CXH19" s="47"/>
      <c r="CXI19" s="47"/>
      <c r="CXJ19" s="47"/>
      <c r="CXK19" s="47"/>
      <c r="CXL19" s="47"/>
      <c r="CXM19" s="47"/>
      <c r="CXN19" s="47"/>
      <c r="CXO19" s="47"/>
      <c r="CXP19" s="47"/>
      <c r="CXQ19" s="47"/>
      <c r="CXR19" s="47"/>
      <c r="CXS19" s="47"/>
      <c r="CXT19" s="47"/>
      <c r="CXU19" s="47"/>
      <c r="CXV19" s="47"/>
      <c r="CXW19" s="47"/>
      <c r="CXX19" s="47"/>
      <c r="CXY19" s="47"/>
      <c r="CXZ19" s="47"/>
      <c r="CYA19" s="47"/>
      <c r="CYB19" s="47"/>
      <c r="CYC19" s="47"/>
      <c r="CYD19" s="47"/>
      <c r="CYE19" s="47"/>
      <c r="CYF19" s="47"/>
      <c r="CYG19" s="47"/>
      <c r="CYH19" s="47"/>
      <c r="CYI19" s="47"/>
      <c r="CYJ19" s="47"/>
      <c r="CYK19" s="47"/>
      <c r="CYL19" s="47"/>
      <c r="CYM19" s="47"/>
      <c r="CYN19" s="47"/>
      <c r="CYO19" s="47"/>
      <c r="CYP19" s="47"/>
      <c r="CYQ19" s="47"/>
      <c r="CYR19" s="47"/>
      <c r="CYS19" s="47"/>
      <c r="CYT19" s="47"/>
      <c r="CYU19" s="47"/>
      <c r="CYV19" s="47"/>
      <c r="CYW19" s="47"/>
      <c r="CYX19" s="47"/>
      <c r="CYY19" s="47"/>
      <c r="CYZ19" s="47"/>
      <c r="CZA19" s="47"/>
      <c r="CZB19" s="47"/>
      <c r="CZC19" s="47"/>
      <c r="CZD19" s="47"/>
      <c r="CZE19" s="47"/>
      <c r="CZF19" s="47"/>
      <c r="CZG19" s="47"/>
      <c r="CZH19" s="47"/>
      <c r="CZI19" s="47"/>
      <c r="CZJ19" s="47"/>
      <c r="CZK19" s="47"/>
      <c r="CZL19" s="47"/>
      <c r="CZM19" s="47"/>
      <c r="CZN19" s="47"/>
      <c r="CZO19" s="47"/>
      <c r="CZP19" s="47"/>
      <c r="CZQ19" s="47"/>
      <c r="CZR19" s="47"/>
      <c r="CZS19" s="47"/>
      <c r="CZT19" s="47"/>
      <c r="CZU19" s="47"/>
      <c r="CZV19" s="47"/>
      <c r="CZW19" s="47"/>
      <c r="CZX19" s="47"/>
      <c r="CZY19" s="47"/>
      <c r="CZZ19" s="47"/>
      <c r="DAA19" s="47"/>
      <c r="DAB19" s="47"/>
      <c r="DAC19" s="47"/>
      <c r="DAD19" s="47"/>
      <c r="DAE19" s="47"/>
      <c r="DAF19" s="47"/>
      <c r="DAG19" s="47"/>
      <c r="DAH19" s="47"/>
      <c r="DAI19" s="47"/>
      <c r="DAJ19" s="47"/>
      <c r="DAK19" s="47"/>
      <c r="DAL19" s="47"/>
      <c r="DAM19" s="47"/>
      <c r="DAN19" s="47"/>
      <c r="DAO19" s="47"/>
      <c r="DAP19" s="47"/>
      <c r="DAQ19" s="47"/>
      <c r="DAR19" s="47"/>
      <c r="DAS19" s="47"/>
      <c r="DAT19" s="47"/>
      <c r="DAU19" s="47"/>
      <c r="DAV19" s="47"/>
      <c r="DAW19" s="47"/>
      <c r="DAX19" s="47"/>
      <c r="DAY19" s="47"/>
      <c r="DAZ19" s="47"/>
      <c r="DBA19" s="47"/>
      <c r="DBB19" s="47"/>
      <c r="DBC19" s="47"/>
      <c r="DBD19" s="47"/>
      <c r="DBE19" s="47"/>
      <c r="DBF19" s="47"/>
      <c r="DBG19" s="47"/>
      <c r="DBH19" s="47"/>
      <c r="DBI19" s="47"/>
      <c r="DBJ19" s="47"/>
      <c r="DBK19" s="47"/>
      <c r="DBL19" s="47"/>
      <c r="DBM19" s="47"/>
      <c r="DBN19" s="47"/>
      <c r="DBO19" s="47"/>
      <c r="DBP19" s="47"/>
      <c r="DBQ19" s="47"/>
      <c r="DBR19" s="47"/>
      <c r="DBS19" s="47"/>
      <c r="DBT19" s="47"/>
      <c r="DBU19" s="47"/>
      <c r="DBV19" s="47"/>
      <c r="DBW19" s="47"/>
      <c r="DBX19" s="47"/>
      <c r="DBY19" s="47"/>
      <c r="DBZ19" s="47"/>
      <c r="DCA19" s="47"/>
      <c r="DCB19" s="47"/>
      <c r="DCC19" s="47"/>
      <c r="DCD19" s="47"/>
      <c r="DCE19" s="47"/>
      <c r="DCF19" s="47"/>
      <c r="DCG19" s="47"/>
      <c r="DCH19" s="47"/>
      <c r="DCI19" s="47"/>
      <c r="DCJ19" s="47"/>
      <c r="DCK19" s="47"/>
      <c r="DCL19" s="47"/>
      <c r="DCM19" s="47"/>
      <c r="DCN19" s="47"/>
      <c r="DCO19" s="47"/>
      <c r="DCP19" s="47"/>
      <c r="DCQ19" s="47"/>
      <c r="DCR19" s="47"/>
      <c r="DCS19" s="47"/>
      <c r="DCT19" s="47"/>
      <c r="DCU19" s="47"/>
      <c r="DCV19" s="47"/>
      <c r="DCW19" s="47"/>
      <c r="DCX19" s="47"/>
      <c r="DCY19" s="47"/>
      <c r="DCZ19" s="47"/>
      <c r="DDA19" s="47"/>
      <c r="DDB19" s="47"/>
      <c r="DDC19" s="47"/>
      <c r="DDD19" s="47"/>
      <c r="DDE19" s="47"/>
      <c r="DDF19" s="47"/>
      <c r="DDG19" s="47"/>
      <c r="DDH19" s="47"/>
      <c r="DDI19" s="47"/>
      <c r="DDJ19" s="47"/>
      <c r="DDK19" s="47"/>
      <c r="DDL19" s="47"/>
      <c r="DDM19" s="47"/>
      <c r="DDN19" s="47"/>
      <c r="DDO19" s="47"/>
      <c r="DDP19" s="47"/>
      <c r="DDQ19" s="47"/>
      <c r="DDR19" s="47"/>
      <c r="DDS19" s="47"/>
      <c r="DDT19" s="47"/>
      <c r="DDU19" s="47"/>
      <c r="DDV19" s="47"/>
      <c r="DDW19" s="47"/>
      <c r="DDX19" s="47"/>
      <c r="DDY19" s="47"/>
      <c r="DDZ19" s="47"/>
      <c r="DEA19" s="47"/>
      <c r="DEB19" s="47"/>
      <c r="DEC19" s="47"/>
      <c r="DED19" s="47"/>
      <c r="DEE19" s="47"/>
      <c r="DEF19" s="47"/>
      <c r="DEG19" s="47"/>
      <c r="DEH19" s="47"/>
      <c r="DEI19" s="47"/>
      <c r="DEJ19" s="47"/>
      <c r="DEK19" s="47"/>
      <c r="DEL19" s="47"/>
      <c r="DEM19" s="47"/>
      <c r="DEN19" s="47"/>
      <c r="DEO19" s="47"/>
      <c r="DEP19" s="47"/>
      <c r="DEQ19" s="47"/>
      <c r="DER19" s="47"/>
      <c r="DES19" s="47"/>
      <c r="DET19" s="47"/>
      <c r="DEU19" s="47"/>
      <c r="DEV19" s="47"/>
      <c r="DEW19" s="47"/>
      <c r="DEX19" s="47"/>
      <c r="DEY19" s="47"/>
      <c r="DEZ19" s="47"/>
      <c r="DFA19" s="47"/>
      <c r="DFB19" s="47"/>
      <c r="DFC19" s="47"/>
      <c r="DFD19" s="47"/>
      <c r="DFE19" s="47"/>
      <c r="DFF19" s="47"/>
      <c r="DFG19" s="47"/>
      <c r="DFH19" s="47"/>
      <c r="DFI19" s="47"/>
      <c r="DFJ19" s="47"/>
      <c r="DFK19" s="47"/>
      <c r="DFL19" s="47"/>
      <c r="DFM19" s="47"/>
      <c r="DFN19" s="47"/>
      <c r="DFO19" s="47"/>
      <c r="DFP19" s="47"/>
      <c r="DFQ19" s="47"/>
      <c r="DFR19" s="47"/>
      <c r="DFS19" s="47"/>
      <c r="DFT19" s="47"/>
      <c r="DFU19" s="47"/>
      <c r="DFV19" s="47"/>
      <c r="DFW19" s="47"/>
      <c r="DFX19" s="47"/>
      <c r="DFY19" s="47"/>
      <c r="DFZ19" s="47"/>
      <c r="DGA19" s="47"/>
      <c r="DGB19" s="47"/>
      <c r="DGC19" s="47"/>
      <c r="DGD19" s="47"/>
      <c r="DGE19" s="47"/>
      <c r="DGF19" s="47"/>
      <c r="DGG19" s="47"/>
      <c r="DGH19" s="47"/>
      <c r="DGI19" s="47"/>
      <c r="DGJ19" s="47"/>
      <c r="DGK19" s="47"/>
      <c r="DGL19" s="47"/>
      <c r="DGM19" s="47"/>
      <c r="DGN19" s="47"/>
      <c r="DGO19" s="47"/>
      <c r="DGP19" s="47"/>
      <c r="DGQ19" s="47"/>
      <c r="DGR19" s="47"/>
      <c r="DGS19" s="47"/>
      <c r="DGT19" s="47"/>
      <c r="DGU19" s="47"/>
      <c r="DGV19" s="47"/>
      <c r="DGW19" s="47"/>
      <c r="DGX19" s="47"/>
      <c r="DGY19" s="47"/>
      <c r="DGZ19" s="47"/>
      <c r="DHA19" s="47"/>
      <c r="DHB19" s="47"/>
      <c r="DHC19" s="47"/>
      <c r="DHD19" s="47"/>
      <c r="DHE19" s="47"/>
      <c r="DHF19" s="47"/>
      <c r="DHG19" s="47"/>
      <c r="DHH19" s="47"/>
      <c r="DHI19" s="47"/>
      <c r="DHJ19" s="47"/>
      <c r="DHK19" s="47"/>
      <c r="DHL19" s="47"/>
      <c r="DHM19" s="47"/>
      <c r="DHN19" s="47"/>
      <c r="DHO19" s="47"/>
      <c r="DHP19" s="47"/>
      <c r="DHQ19" s="47"/>
      <c r="DHR19" s="47"/>
      <c r="DHS19" s="47"/>
      <c r="DHT19" s="47"/>
      <c r="DHU19" s="47"/>
      <c r="DHV19" s="47"/>
      <c r="DHW19" s="47"/>
      <c r="DHX19" s="47"/>
      <c r="DHY19" s="47"/>
      <c r="DHZ19" s="47"/>
      <c r="DIA19" s="47"/>
      <c r="DIB19" s="47"/>
      <c r="DIC19" s="47"/>
      <c r="DID19" s="47"/>
      <c r="DIE19" s="47"/>
      <c r="DIF19" s="47"/>
      <c r="DIG19" s="47"/>
      <c r="DIH19" s="47"/>
      <c r="DII19" s="47"/>
      <c r="DIJ19" s="47"/>
      <c r="DIK19" s="47"/>
      <c r="DIL19" s="47"/>
      <c r="DIM19" s="47"/>
      <c r="DIN19" s="47"/>
      <c r="DIO19" s="47"/>
      <c r="DIP19" s="47"/>
      <c r="DIQ19" s="47"/>
      <c r="DIR19" s="47"/>
      <c r="DIS19" s="47"/>
      <c r="DIT19" s="47"/>
      <c r="DIU19" s="47"/>
      <c r="DIV19" s="47"/>
      <c r="DIW19" s="47"/>
      <c r="DIX19" s="47"/>
      <c r="DIY19" s="47"/>
      <c r="DIZ19" s="47"/>
      <c r="DJA19" s="47"/>
      <c r="DJB19" s="47"/>
      <c r="DJC19" s="47"/>
      <c r="DJD19" s="47"/>
      <c r="DJE19" s="47"/>
      <c r="DJF19" s="47"/>
      <c r="DJG19" s="47"/>
      <c r="DJH19" s="47"/>
      <c r="DJI19" s="47"/>
      <c r="DJJ19" s="47"/>
      <c r="DJK19" s="47"/>
      <c r="DJL19" s="47"/>
      <c r="DJM19" s="47"/>
      <c r="DJN19" s="47"/>
      <c r="DJO19" s="47"/>
      <c r="DJP19" s="47"/>
      <c r="DJQ19" s="47"/>
      <c r="DJR19" s="47"/>
      <c r="DJS19" s="47"/>
      <c r="DJT19" s="47"/>
      <c r="DJU19" s="47"/>
      <c r="DJV19" s="47"/>
      <c r="DJW19" s="47"/>
      <c r="DJX19" s="47"/>
      <c r="DJY19" s="47"/>
      <c r="DJZ19" s="47"/>
      <c r="DKA19" s="47"/>
      <c r="DKB19" s="47"/>
      <c r="DKC19" s="47"/>
      <c r="DKD19" s="47"/>
      <c r="DKE19" s="47"/>
      <c r="DKF19" s="47"/>
      <c r="DKG19" s="47"/>
      <c r="DKH19" s="47"/>
      <c r="DKI19" s="47"/>
      <c r="DKJ19" s="47"/>
      <c r="DKK19" s="47"/>
      <c r="DKL19" s="47"/>
      <c r="DKM19" s="47"/>
      <c r="DKN19" s="47"/>
      <c r="DKO19" s="47"/>
      <c r="DKP19" s="47"/>
      <c r="DKQ19" s="47"/>
      <c r="DKR19" s="47"/>
      <c r="DKS19" s="47"/>
      <c r="DKT19" s="47"/>
      <c r="DKU19" s="47"/>
      <c r="DKV19" s="47"/>
      <c r="DKW19" s="47"/>
      <c r="DKX19" s="47"/>
      <c r="DKY19" s="47"/>
      <c r="DKZ19" s="47"/>
      <c r="DLA19" s="47"/>
      <c r="DLB19" s="47"/>
      <c r="DLC19" s="47"/>
      <c r="DLD19" s="47"/>
      <c r="DLE19" s="47"/>
      <c r="DLF19" s="47"/>
      <c r="DLG19" s="47"/>
      <c r="DLH19" s="47"/>
      <c r="DLI19" s="47"/>
      <c r="DLJ19" s="47"/>
      <c r="DLK19" s="47"/>
      <c r="DLL19" s="47"/>
      <c r="DLM19" s="47"/>
      <c r="DLN19" s="47"/>
      <c r="DLO19" s="47"/>
      <c r="DLP19" s="47"/>
      <c r="DLQ19" s="47"/>
      <c r="DLR19" s="47"/>
      <c r="DLS19" s="47"/>
      <c r="DLT19" s="47"/>
      <c r="DLU19" s="47"/>
      <c r="DLV19" s="47"/>
      <c r="DLW19" s="47"/>
      <c r="DLX19" s="47"/>
      <c r="DLY19" s="47"/>
      <c r="DLZ19" s="47"/>
      <c r="DMA19" s="47"/>
      <c r="DMB19" s="47"/>
      <c r="DMC19" s="47"/>
      <c r="DMD19" s="47"/>
      <c r="DME19" s="47"/>
      <c r="DMF19" s="47"/>
      <c r="DMG19" s="47"/>
      <c r="DMH19" s="47"/>
      <c r="DMI19" s="47"/>
      <c r="DMJ19" s="47"/>
      <c r="DMK19" s="47"/>
      <c r="DML19" s="47"/>
      <c r="DMM19" s="47"/>
      <c r="DMN19" s="47"/>
      <c r="DMO19" s="47"/>
      <c r="DMP19" s="47"/>
      <c r="DMQ19" s="47"/>
      <c r="DMR19" s="47"/>
      <c r="DMS19" s="47"/>
      <c r="DMT19" s="47"/>
      <c r="DMU19" s="47"/>
      <c r="DMV19" s="47"/>
      <c r="DMW19" s="47"/>
      <c r="DMX19" s="47"/>
      <c r="DMY19" s="47"/>
      <c r="DMZ19" s="47"/>
      <c r="DNA19" s="47"/>
      <c r="DNB19" s="47"/>
      <c r="DNC19" s="47"/>
      <c r="DND19" s="47"/>
      <c r="DNE19" s="47"/>
      <c r="DNF19" s="47"/>
      <c r="DNG19" s="47"/>
      <c r="DNH19" s="47"/>
      <c r="DNI19" s="47"/>
      <c r="DNJ19" s="47"/>
      <c r="DNK19" s="47"/>
      <c r="DNL19" s="47"/>
      <c r="DNM19" s="47"/>
      <c r="DNN19" s="47"/>
      <c r="DNO19" s="47"/>
      <c r="DNP19" s="47"/>
      <c r="DNQ19" s="47"/>
      <c r="DNR19" s="47"/>
      <c r="DNS19" s="47"/>
      <c r="DNT19" s="47"/>
      <c r="DNU19" s="47"/>
      <c r="DNV19" s="47"/>
      <c r="DNW19" s="47"/>
      <c r="DNX19" s="47"/>
      <c r="DNY19" s="47"/>
      <c r="DNZ19" s="47"/>
      <c r="DOA19" s="47"/>
      <c r="DOB19" s="47"/>
      <c r="DOC19" s="47"/>
      <c r="DOD19" s="47"/>
      <c r="DOE19" s="47"/>
      <c r="DOF19" s="47"/>
      <c r="DOG19" s="47"/>
      <c r="DOH19" s="47"/>
      <c r="DOI19" s="47"/>
      <c r="DOJ19" s="47"/>
      <c r="DOK19" s="47"/>
      <c r="DOL19" s="47"/>
      <c r="DOM19" s="47"/>
      <c r="DON19" s="47"/>
      <c r="DOO19" s="47"/>
      <c r="DOP19" s="47"/>
      <c r="DOQ19" s="47"/>
      <c r="DOR19" s="47"/>
      <c r="DOS19" s="47"/>
      <c r="DOT19" s="47"/>
      <c r="DOU19" s="47"/>
      <c r="DOV19" s="47"/>
      <c r="DOW19" s="47"/>
      <c r="DOX19" s="47"/>
      <c r="DOY19" s="47"/>
      <c r="DOZ19" s="47"/>
      <c r="DPA19" s="47"/>
      <c r="DPB19" s="47"/>
      <c r="DPC19" s="47"/>
      <c r="DPD19" s="47"/>
      <c r="DPE19" s="47"/>
      <c r="DPF19" s="47"/>
      <c r="DPG19" s="47"/>
      <c r="DPH19" s="47"/>
      <c r="DPI19" s="47"/>
      <c r="DPJ19" s="47"/>
      <c r="DPK19" s="47"/>
      <c r="DPL19" s="47"/>
      <c r="DPM19" s="47"/>
      <c r="DPN19" s="47"/>
      <c r="DPO19" s="47"/>
      <c r="DPP19" s="47"/>
      <c r="DPQ19" s="47"/>
      <c r="DPR19" s="47"/>
      <c r="DPS19" s="47"/>
      <c r="DPT19" s="47"/>
      <c r="DPU19" s="47"/>
      <c r="DPV19" s="47"/>
      <c r="DPW19" s="47"/>
      <c r="DPX19" s="47"/>
      <c r="DPY19" s="47"/>
      <c r="DPZ19" s="47"/>
      <c r="DQA19" s="47"/>
      <c r="DQB19" s="47"/>
      <c r="DQC19" s="47"/>
      <c r="DQD19" s="47"/>
      <c r="DQE19" s="47"/>
      <c r="DQF19" s="47"/>
      <c r="DQG19" s="47"/>
      <c r="DQH19" s="47"/>
      <c r="DQI19" s="47"/>
      <c r="DQJ19" s="47"/>
      <c r="DQK19" s="47"/>
      <c r="DQL19" s="47"/>
      <c r="DQM19" s="47"/>
      <c r="DQN19" s="47"/>
      <c r="DQO19" s="47"/>
      <c r="DQP19" s="47"/>
      <c r="DQQ19" s="47"/>
      <c r="DQR19" s="47"/>
      <c r="DQS19" s="47"/>
      <c r="DQT19" s="47"/>
      <c r="DQU19" s="47"/>
      <c r="DQV19" s="47"/>
      <c r="DQW19" s="47"/>
      <c r="DQX19" s="47"/>
      <c r="DQY19" s="47"/>
      <c r="DQZ19" s="47"/>
      <c r="DRA19" s="47"/>
      <c r="DRB19" s="47"/>
      <c r="DRC19" s="47"/>
      <c r="DRD19" s="47"/>
      <c r="DRE19" s="47"/>
      <c r="DRF19" s="47"/>
      <c r="DRG19" s="47"/>
      <c r="DRH19" s="47"/>
      <c r="DRI19" s="47"/>
      <c r="DRJ19" s="47"/>
      <c r="DRK19" s="47"/>
      <c r="DRL19" s="47"/>
      <c r="DRM19" s="47"/>
      <c r="DRN19" s="47"/>
      <c r="DRO19" s="47"/>
      <c r="DRP19" s="47"/>
      <c r="DRQ19" s="47"/>
      <c r="DRR19" s="47"/>
      <c r="DRS19" s="47"/>
      <c r="DRT19" s="47"/>
      <c r="DRU19" s="47"/>
      <c r="DRV19" s="47"/>
      <c r="DRW19" s="47"/>
      <c r="DRX19" s="47"/>
      <c r="DRY19" s="47"/>
      <c r="DRZ19" s="47"/>
      <c r="DSA19" s="47"/>
      <c r="DSB19" s="47"/>
      <c r="DSC19" s="47"/>
      <c r="DSD19" s="47"/>
      <c r="DSE19" s="47"/>
      <c r="DSF19" s="47"/>
      <c r="DSG19" s="47"/>
      <c r="DSH19" s="47"/>
      <c r="DSI19" s="47"/>
      <c r="DSJ19" s="47"/>
      <c r="DSK19" s="47"/>
      <c r="DSL19" s="47"/>
      <c r="DSM19" s="47"/>
      <c r="DSN19" s="47"/>
      <c r="DSO19" s="47"/>
      <c r="DSP19" s="47"/>
      <c r="DSQ19" s="47"/>
      <c r="DSR19" s="47"/>
      <c r="DSS19" s="47"/>
      <c r="DST19" s="47"/>
      <c r="DSU19" s="47"/>
      <c r="DSV19" s="47"/>
      <c r="DSW19" s="47"/>
      <c r="DSX19" s="47"/>
      <c r="DSY19" s="47"/>
      <c r="DSZ19" s="47"/>
      <c r="DTA19" s="47"/>
      <c r="DTB19" s="47"/>
      <c r="DTC19" s="47"/>
      <c r="DTD19" s="47"/>
      <c r="DTE19" s="47"/>
      <c r="DTF19" s="47"/>
      <c r="DTG19" s="47"/>
      <c r="DTH19" s="47"/>
      <c r="DTI19" s="47"/>
      <c r="DTJ19" s="47"/>
      <c r="DTK19" s="47"/>
      <c r="DTL19" s="47"/>
      <c r="DTM19" s="47"/>
      <c r="DTN19" s="47"/>
      <c r="DTO19" s="47"/>
      <c r="DTP19" s="47"/>
      <c r="DTQ19" s="47"/>
      <c r="DTR19" s="47"/>
      <c r="DTS19" s="47"/>
      <c r="DTT19" s="47"/>
      <c r="DTU19" s="47"/>
      <c r="DTV19" s="47"/>
      <c r="DTW19" s="47"/>
      <c r="DTX19" s="47"/>
      <c r="DTY19" s="47"/>
      <c r="DTZ19" s="47"/>
      <c r="DUA19" s="47"/>
      <c r="DUB19" s="47"/>
      <c r="DUC19" s="47"/>
      <c r="DUD19" s="47"/>
      <c r="DUE19" s="47"/>
      <c r="DUF19" s="47"/>
      <c r="DUG19" s="47"/>
      <c r="DUH19" s="47"/>
      <c r="DUI19" s="47"/>
      <c r="DUJ19" s="47"/>
      <c r="DUK19" s="47"/>
      <c r="DUL19" s="47"/>
      <c r="DUM19" s="47"/>
      <c r="DUN19" s="47"/>
      <c r="DUO19" s="47"/>
      <c r="DUP19" s="47"/>
      <c r="DUQ19" s="47"/>
      <c r="DUR19" s="47"/>
      <c r="DUS19" s="47"/>
      <c r="DUT19" s="47"/>
      <c r="DUU19" s="47"/>
      <c r="DUV19" s="47"/>
      <c r="DUW19" s="47"/>
      <c r="DUX19" s="47"/>
      <c r="DUY19" s="47"/>
      <c r="DUZ19" s="47"/>
      <c r="DVA19" s="47"/>
      <c r="DVB19" s="47"/>
      <c r="DVC19" s="47"/>
      <c r="DVD19" s="47"/>
      <c r="DVE19" s="47"/>
      <c r="DVF19" s="47"/>
      <c r="DVG19" s="47"/>
      <c r="DVH19" s="47"/>
      <c r="DVI19" s="47"/>
      <c r="DVJ19" s="47"/>
      <c r="DVK19" s="47"/>
      <c r="DVL19" s="47"/>
      <c r="DVM19" s="47"/>
      <c r="DVN19" s="47"/>
      <c r="DVO19" s="47"/>
      <c r="DVP19" s="47"/>
      <c r="DVQ19" s="47"/>
      <c r="DVR19" s="47"/>
      <c r="DVS19" s="47"/>
      <c r="DVT19" s="47"/>
      <c r="DVU19" s="47"/>
      <c r="DVV19" s="47"/>
      <c r="DVW19" s="47"/>
      <c r="DVX19" s="47"/>
      <c r="DVY19" s="47"/>
      <c r="DVZ19" s="47"/>
      <c r="DWA19" s="47"/>
      <c r="DWB19" s="47"/>
      <c r="DWC19" s="47"/>
      <c r="DWD19" s="47"/>
      <c r="DWE19" s="47"/>
      <c r="DWF19" s="47"/>
      <c r="DWG19" s="47"/>
      <c r="DWH19" s="47"/>
      <c r="DWI19" s="47"/>
      <c r="DWJ19" s="47"/>
      <c r="DWK19" s="47"/>
      <c r="DWL19" s="47"/>
      <c r="DWM19" s="47"/>
      <c r="DWN19" s="47"/>
      <c r="DWO19" s="47"/>
      <c r="DWP19" s="47"/>
      <c r="DWQ19" s="47"/>
      <c r="DWR19" s="47"/>
      <c r="DWS19" s="47"/>
      <c r="DWT19" s="47"/>
      <c r="DWU19" s="47"/>
      <c r="DWV19" s="47"/>
      <c r="DWW19" s="47"/>
      <c r="DWX19" s="47"/>
      <c r="DWY19" s="47"/>
      <c r="DWZ19" s="47"/>
      <c r="DXA19" s="47"/>
      <c r="DXB19" s="47"/>
      <c r="DXC19" s="47"/>
      <c r="DXD19" s="47"/>
      <c r="DXE19" s="47"/>
      <c r="DXF19" s="47"/>
      <c r="DXG19" s="47"/>
      <c r="DXH19" s="47"/>
      <c r="DXI19" s="47"/>
      <c r="DXJ19" s="47"/>
      <c r="DXK19" s="47"/>
      <c r="DXL19" s="47"/>
      <c r="DXM19" s="47"/>
      <c r="DXN19" s="47"/>
      <c r="DXO19" s="47"/>
      <c r="DXP19" s="47"/>
      <c r="DXQ19" s="47"/>
      <c r="DXR19" s="47"/>
      <c r="DXS19" s="47"/>
      <c r="DXT19" s="47"/>
      <c r="DXU19" s="47"/>
      <c r="DXV19" s="47"/>
      <c r="DXW19" s="47"/>
      <c r="DXX19" s="47"/>
      <c r="DXY19" s="47"/>
      <c r="DXZ19" s="47"/>
      <c r="DYA19" s="47"/>
      <c r="DYB19" s="47"/>
      <c r="DYC19" s="47"/>
      <c r="DYD19" s="47"/>
      <c r="DYE19" s="47"/>
      <c r="DYF19" s="47"/>
      <c r="DYG19" s="47"/>
      <c r="DYH19" s="47"/>
      <c r="DYI19" s="47"/>
      <c r="DYJ19" s="47"/>
      <c r="DYK19" s="47"/>
      <c r="DYL19" s="47"/>
      <c r="DYM19" s="47"/>
      <c r="DYN19" s="47"/>
      <c r="DYO19" s="47"/>
      <c r="DYP19" s="47"/>
      <c r="DYQ19" s="47"/>
      <c r="DYR19" s="47"/>
      <c r="DYS19" s="47"/>
      <c r="DYT19" s="47"/>
      <c r="DYU19" s="47"/>
      <c r="DYV19" s="47"/>
      <c r="DYW19" s="47"/>
      <c r="DYX19" s="47"/>
      <c r="DYY19" s="47"/>
      <c r="DYZ19" s="47"/>
      <c r="DZA19" s="47"/>
      <c r="DZB19" s="47"/>
      <c r="DZC19" s="47"/>
      <c r="DZD19" s="47"/>
      <c r="DZE19" s="47"/>
      <c r="DZF19" s="47"/>
      <c r="DZG19" s="47"/>
      <c r="DZH19" s="47"/>
      <c r="DZI19" s="47"/>
      <c r="DZJ19" s="47"/>
      <c r="DZK19" s="47"/>
      <c r="DZL19" s="47"/>
      <c r="DZM19" s="47"/>
      <c r="DZN19" s="47"/>
      <c r="DZO19" s="47"/>
      <c r="DZP19" s="47"/>
      <c r="DZQ19" s="47"/>
      <c r="DZR19" s="47"/>
      <c r="DZS19" s="47"/>
      <c r="DZT19" s="47"/>
      <c r="DZU19" s="47"/>
      <c r="DZV19" s="47"/>
      <c r="DZW19" s="47"/>
      <c r="DZX19" s="47"/>
      <c r="DZY19" s="47"/>
      <c r="DZZ19" s="47"/>
      <c r="EAA19" s="47"/>
      <c r="EAB19" s="47"/>
      <c r="EAC19" s="47"/>
      <c r="EAD19" s="47"/>
      <c r="EAE19" s="47"/>
      <c r="EAF19" s="47"/>
      <c r="EAG19" s="47"/>
      <c r="EAH19" s="47"/>
      <c r="EAI19" s="47"/>
      <c r="EAJ19" s="47"/>
      <c r="EAK19" s="47"/>
      <c r="EAL19" s="47"/>
      <c r="EAM19" s="47"/>
      <c r="EAN19" s="47"/>
      <c r="EAO19" s="47"/>
      <c r="EAP19" s="47"/>
      <c r="EAQ19" s="47"/>
      <c r="EAR19" s="47"/>
      <c r="EAS19" s="47"/>
      <c r="EAT19" s="47"/>
      <c r="EAU19" s="47"/>
      <c r="EAV19" s="47"/>
      <c r="EAW19" s="47"/>
      <c r="EAX19" s="47"/>
      <c r="EAY19" s="47"/>
      <c r="EAZ19" s="47"/>
      <c r="EBA19" s="47"/>
      <c r="EBB19" s="47"/>
      <c r="EBC19" s="47"/>
      <c r="EBD19" s="47"/>
      <c r="EBE19" s="47"/>
      <c r="EBF19" s="47"/>
      <c r="EBG19" s="47"/>
      <c r="EBH19" s="47"/>
      <c r="EBI19" s="47"/>
      <c r="EBJ19" s="47"/>
      <c r="EBK19" s="47"/>
      <c r="EBL19" s="47"/>
      <c r="EBM19" s="47"/>
      <c r="EBN19" s="47"/>
      <c r="EBO19" s="47"/>
      <c r="EBP19" s="47"/>
      <c r="EBQ19" s="47"/>
      <c r="EBR19" s="47"/>
      <c r="EBS19" s="47"/>
      <c r="EBT19" s="47"/>
      <c r="EBU19" s="47"/>
      <c r="EBV19" s="47"/>
      <c r="EBW19" s="47"/>
      <c r="EBX19" s="47"/>
      <c r="EBY19" s="47"/>
      <c r="EBZ19" s="47"/>
      <c r="ECA19" s="47"/>
      <c r="ECB19" s="47"/>
      <c r="ECC19" s="47"/>
      <c r="ECD19" s="47"/>
      <c r="ECE19" s="47"/>
      <c r="ECF19" s="47"/>
      <c r="ECG19" s="47"/>
      <c r="ECH19" s="47"/>
      <c r="ECI19" s="47"/>
      <c r="ECJ19" s="47"/>
      <c r="ECK19" s="47"/>
      <c r="ECL19" s="47"/>
      <c r="ECM19" s="47"/>
      <c r="ECN19" s="47"/>
      <c r="ECO19" s="47"/>
      <c r="ECP19" s="47"/>
      <c r="ECQ19" s="47"/>
      <c r="ECR19" s="47"/>
      <c r="ECS19" s="47"/>
      <c r="ECT19" s="47"/>
      <c r="ECU19" s="47"/>
      <c r="ECV19" s="47"/>
      <c r="ECW19" s="47"/>
      <c r="ECX19" s="47"/>
      <c r="ECY19" s="47"/>
      <c r="ECZ19" s="47"/>
      <c r="EDA19" s="47"/>
      <c r="EDB19" s="47"/>
      <c r="EDC19" s="47"/>
      <c r="EDD19" s="47"/>
      <c r="EDE19" s="47"/>
      <c r="EDF19" s="47"/>
      <c r="EDG19" s="47"/>
      <c r="EDH19" s="47"/>
      <c r="EDI19" s="47"/>
      <c r="EDJ19" s="47"/>
      <c r="EDK19" s="47"/>
      <c r="EDL19" s="47"/>
      <c r="EDM19" s="47"/>
      <c r="EDN19" s="47"/>
      <c r="EDO19" s="47"/>
      <c r="EDP19" s="47"/>
      <c r="EDQ19" s="47"/>
      <c r="EDR19" s="47"/>
      <c r="EDS19" s="47"/>
      <c r="EDT19" s="47"/>
      <c r="EDU19" s="47"/>
      <c r="EDV19" s="47"/>
      <c r="EDW19" s="47"/>
      <c r="EDX19" s="47"/>
      <c r="EDY19" s="47"/>
      <c r="EDZ19" s="47"/>
      <c r="EEA19" s="47"/>
      <c r="EEB19" s="47"/>
      <c r="EEC19" s="47"/>
      <c r="EED19" s="47"/>
      <c r="EEE19" s="47"/>
      <c r="EEF19" s="47"/>
      <c r="EEG19" s="47"/>
      <c r="EEH19" s="47"/>
      <c r="EEI19" s="47"/>
      <c r="EEJ19" s="47"/>
      <c r="EEK19" s="47"/>
      <c r="EEL19" s="47"/>
      <c r="EEM19" s="47"/>
      <c r="EEN19" s="47"/>
      <c r="EEO19" s="47"/>
      <c r="EEP19" s="47"/>
      <c r="EEQ19" s="47"/>
      <c r="EER19" s="47"/>
      <c r="EES19" s="47"/>
      <c r="EET19" s="47"/>
      <c r="EEU19" s="47"/>
      <c r="EEV19" s="47"/>
      <c r="EEW19" s="47"/>
      <c r="EEX19" s="47"/>
      <c r="EEY19" s="47"/>
      <c r="EEZ19" s="47"/>
      <c r="EFA19" s="47"/>
      <c r="EFB19" s="47"/>
      <c r="EFC19" s="47"/>
      <c r="EFD19" s="47"/>
      <c r="EFE19" s="47"/>
      <c r="EFF19" s="47"/>
      <c r="EFG19" s="47"/>
      <c r="EFH19" s="47"/>
      <c r="EFI19" s="47"/>
      <c r="EFJ19" s="47"/>
      <c r="EFK19" s="47"/>
      <c r="EFL19" s="47"/>
      <c r="EFM19" s="47"/>
      <c r="EFN19" s="47"/>
      <c r="EFO19" s="47"/>
      <c r="EFP19" s="47"/>
      <c r="EFQ19" s="47"/>
      <c r="EFR19" s="47"/>
      <c r="EFS19" s="47"/>
      <c r="EFT19" s="47"/>
      <c r="EFU19" s="47"/>
      <c r="EFV19" s="47"/>
      <c r="EFW19" s="47"/>
      <c r="EFX19" s="47"/>
      <c r="EFY19" s="47"/>
      <c r="EFZ19" s="47"/>
      <c r="EGA19" s="47"/>
      <c r="EGB19" s="47"/>
      <c r="EGC19" s="47"/>
      <c r="EGD19" s="47"/>
      <c r="EGE19" s="47"/>
      <c r="EGF19" s="47"/>
      <c r="EGG19" s="47"/>
      <c r="EGH19" s="47"/>
      <c r="EGI19" s="47"/>
      <c r="EGJ19" s="47"/>
      <c r="EGK19" s="47"/>
      <c r="EGL19" s="47"/>
      <c r="EGM19" s="47"/>
      <c r="EGN19" s="47"/>
      <c r="EGO19" s="47"/>
      <c r="EGP19" s="47"/>
      <c r="EGQ19" s="47"/>
      <c r="EGR19" s="47"/>
      <c r="EGS19" s="47"/>
      <c r="EGT19" s="47"/>
      <c r="EGU19" s="47"/>
      <c r="EGV19" s="47"/>
      <c r="EGW19" s="47"/>
      <c r="EGX19" s="47"/>
      <c r="EGY19" s="47"/>
      <c r="EGZ19" s="47"/>
      <c r="EHA19" s="47"/>
      <c r="EHB19" s="47"/>
      <c r="EHC19" s="47"/>
      <c r="EHD19" s="47"/>
      <c r="EHE19" s="47"/>
      <c r="EHF19" s="47"/>
      <c r="EHG19" s="47"/>
      <c r="EHH19" s="47"/>
      <c r="EHI19" s="47"/>
      <c r="EHJ19" s="47"/>
      <c r="EHK19" s="47"/>
      <c r="EHL19" s="47"/>
      <c r="EHM19" s="47"/>
      <c r="EHN19" s="47"/>
      <c r="EHO19" s="47"/>
      <c r="EHP19" s="47"/>
      <c r="EHQ19" s="47"/>
      <c r="EHR19" s="47"/>
      <c r="EHS19" s="47"/>
      <c r="EHT19" s="47"/>
      <c r="EHU19" s="47"/>
      <c r="EHV19" s="47"/>
      <c r="EHW19" s="47"/>
      <c r="EHX19" s="47"/>
      <c r="EHY19" s="47"/>
      <c r="EHZ19" s="47"/>
      <c r="EIA19" s="47"/>
      <c r="EIB19" s="47"/>
      <c r="EIC19" s="47"/>
      <c r="EID19" s="47"/>
      <c r="EIE19" s="47"/>
      <c r="EIF19" s="47"/>
      <c r="EIG19" s="47"/>
      <c r="EIH19" s="47"/>
      <c r="EII19" s="47"/>
      <c r="EIJ19" s="47"/>
      <c r="EIK19" s="47"/>
      <c r="EIL19" s="47"/>
      <c r="EIM19" s="47"/>
      <c r="EIN19" s="47"/>
      <c r="EIO19" s="47"/>
      <c r="EIP19" s="47"/>
      <c r="EIQ19" s="47"/>
      <c r="EIR19" s="47"/>
      <c r="EIS19" s="47"/>
      <c r="EIT19" s="47"/>
      <c r="EIU19" s="47"/>
      <c r="EIV19" s="47"/>
      <c r="EIW19" s="47"/>
      <c r="EIX19" s="47"/>
      <c r="EIY19" s="47"/>
      <c r="EIZ19" s="47"/>
      <c r="EJA19" s="47"/>
      <c r="EJB19" s="47"/>
      <c r="EJC19" s="47"/>
      <c r="EJD19" s="47"/>
      <c r="EJE19" s="47"/>
      <c r="EJF19" s="47"/>
      <c r="EJG19" s="47"/>
      <c r="EJH19" s="47"/>
      <c r="EJI19" s="47"/>
      <c r="EJJ19" s="47"/>
      <c r="EJK19" s="47"/>
      <c r="EJL19" s="47"/>
      <c r="EJM19" s="47"/>
      <c r="EJN19" s="47"/>
      <c r="EJO19" s="47"/>
      <c r="EJP19" s="47"/>
      <c r="EJQ19" s="47"/>
      <c r="EJR19" s="47"/>
      <c r="EJS19" s="47"/>
      <c r="EJT19" s="47"/>
      <c r="EJU19" s="47"/>
      <c r="EJV19" s="47"/>
      <c r="EJW19" s="47"/>
      <c r="EJX19" s="47"/>
      <c r="EJY19" s="47"/>
      <c r="EJZ19" s="47"/>
      <c r="EKA19" s="47"/>
      <c r="EKB19" s="47"/>
      <c r="EKC19" s="47"/>
      <c r="EKD19" s="47"/>
      <c r="EKE19" s="47"/>
      <c r="EKF19" s="47"/>
      <c r="EKG19" s="47"/>
      <c r="EKH19" s="47"/>
      <c r="EKI19" s="47"/>
      <c r="EKJ19" s="47"/>
      <c r="EKK19" s="47"/>
      <c r="EKL19" s="47"/>
      <c r="EKM19" s="47"/>
      <c r="EKN19" s="47"/>
      <c r="EKO19" s="47"/>
      <c r="EKP19" s="47"/>
      <c r="EKQ19" s="47"/>
      <c r="EKR19" s="47"/>
      <c r="EKS19" s="47"/>
      <c r="EKT19" s="47"/>
      <c r="EKU19" s="47"/>
      <c r="EKV19" s="47"/>
      <c r="EKW19" s="47"/>
      <c r="EKX19" s="47"/>
      <c r="EKY19" s="47"/>
      <c r="EKZ19" s="47"/>
      <c r="ELA19" s="47"/>
      <c r="ELB19" s="47"/>
      <c r="ELC19" s="47"/>
      <c r="ELD19" s="47"/>
      <c r="ELE19" s="47"/>
      <c r="ELF19" s="47"/>
      <c r="ELG19" s="47"/>
      <c r="ELH19" s="47"/>
      <c r="ELI19" s="47"/>
      <c r="ELJ19" s="47"/>
      <c r="ELK19" s="47"/>
      <c r="ELL19" s="47"/>
      <c r="ELM19" s="47"/>
      <c r="ELN19" s="47"/>
      <c r="ELO19" s="47"/>
      <c r="ELP19" s="47"/>
      <c r="ELQ19" s="47"/>
      <c r="ELR19" s="47"/>
      <c r="ELS19" s="47"/>
      <c r="ELT19" s="47"/>
      <c r="ELU19" s="47"/>
      <c r="ELV19" s="47"/>
      <c r="ELW19" s="47"/>
      <c r="ELX19" s="47"/>
      <c r="ELY19" s="47"/>
      <c r="ELZ19" s="47"/>
      <c r="EMA19" s="47"/>
      <c r="EMB19" s="47"/>
      <c r="EMC19" s="47"/>
      <c r="EMD19" s="47"/>
      <c r="EME19" s="47"/>
      <c r="EMF19" s="47"/>
      <c r="EMG19" s="47"/>
      <c r="EMH19" s="47"/>
      <c r="EMI19" s="47"/>
      <c r="EMJ19" s="47"/>
      <c r="EMK19" s="47"/>
      <c r="EML19" s="47"/>
      <c r="EMM19" s="47"/>
      <c r="EMN19" s="47"/>
      <c r="EMO19" s="47"/>
      <c r="EMP19" s="47"/>
      <c r="EMQ19" s="47"/>
      <c r="EMR19" s="47"/>
      <c r="EMS19" s="47"/>
      <c r="EMT19" s="47"/>
      <c r="EMU19" s="47"/>
      <c r="EMV19" s="47"/>
      <c r="EMW19" s="47"/>
      <c r="EMX19" s="47"/>
      <c r="EMY19" s="47"/>
      <c r="EMZ19" s="47"/>
      <c r="ENA19" s="47"/>
      <c r="ENB19" s="47"/>
      <c r="ENC19" s="47"/>
      <c r="END19" s="47"/>
      <c r="ENE19" s="47"/>
      <c r="ENF19" s="47"/>
      <c r="ENG19" s="47"/>
      <c r="ENH19" s="47"/>
      <c r="ENI19" s="47"/>
      <c r="ENJ19" s="47"/>
      <c r="ENK19" s="47"/>
      <c r="ENL19" s="47"/>
      <c r="ENM19" s="47"/>
      <c r="ENN19" s="47"/>
      <c r="ENO19" s="47"/>
      <c r="ENP19" s="47"/>
      <c r="ENQ19" s="47"/>
      <c r="ENR19" s="47"/>
      <c r="ENS19" s="47"/>
      <c r="ENT19" s="47"/>
      <c r="ENU19" s="47"/>
      <c r="ENV19" s="47"/>
      <c r="ENW19" s="47"/>
      <c r="ENX19" s="47"/>
      <c r="ENY19" s="47"/>
      <c r="ENZ19" s="47"/>
      <c r="EOA19" s="47"/>
      <c r="EOB19" s="47"/>
      <c r="EOC19" s="47"/>
      <c r="EOD19" s="47"/>
      <c r="EOE19" s="47"/>
      <c r="EOF19" s="47"/>
      <c r="EOG19" s="47"/>
      <c r="EOH19" s="47"/>
      <c r="EOI19" s="47"/>
      <c r="EOJ19" s="47"/>
      <c r="EOK19" s="47"/>
      <c r="EOL19" s="47"/>
      <c r="EOM19" s="47"/>
      <c r="EON19" s="47"/>
      <c r="EOO19" s="47"/>
      <c r="EOP19" s="47"/>
      <c r="EOQ19" s="47"/>
      <c r="EOR19" s="47"/>
      <c r="EOS19" s="47"/>
      <c r="EOT19" s="47"/>
      <c r="EOU19" s="47"/>
      <c r="EOV19" s="47"/>
      <c r="EOW19" s="47"/>
      <c r="EOX19" s="47"/>
      <c r="EOY19" s="47"/>
      <c r="EOZ19" s="47"/>
      <c r="EPA19" s="47"/>
      <c r="EPB19" s="47"/>
      <c r="EPC19" s="47"/>
      <c r="EPD19" s="47"/>
      <c r="EPE19" s="47"/>
      <c r="EPF19" s="47"/>
      <c r="EPG19" s="47"/>
      <c r="EPH19" s="47"/>
      <c r="EPI19" s="47"/>
      <c r="EPJ19" s="47"/>
      <c r="EPK19" s="47"/>
      <c r="EPL19" s="47"/>
      <c r="EPM19" s="47"/>
      <c r="EPN19" s="47"/>
      <c r="EPO19" s="47"/>
      <c r="EPP19" s="47"/>
      <c r="EPQ19" s="47"/>
      <c r="EPR19" s="47"/>
      <c r="EPS19" s="47"/>
      <c r="EPT19" s="47"/>
      <c r="EPU19" s="47"/>
      <c r="EPV19" s="47"/>
      <c r="EPW19" s="47"/>
      <c r="EPX19" s="47"/>
      <c r="EPY19" s="47"/>
      <c r="EPZ19" s="47"/>
      <c r="EQA19" s="47"/>
      <c r="EQB19" s="47"/>
      <c r="EQC19" s="47"/>
      <c r="EQD19" s="47"/>
      <c r="EQE19" s="47"/>
      <c r="EQF19" s="47"/>
      <c r="EQG19" s="47"/>
      <c r="EQH19" s="47"/>
      <c r="EQI19" s="47"/>
      <c r="EQJ19" s="47"/>
      <c r="EQK19" s="47"/>
      <c r="EQL19" s="47"/>
      <c r="EQM19" s="47"/>
      <c r="EQN19" s="47"/>
      <c r="EQO19" s="47"/>
      <c r="EQP19" s="47"/>
      <c r="EQQ19" s="47"/>
      <c r="EQR19" s="47"/>
      <c r="EQS19" s="47"/>
      <c r="EQT19" s="47"/>
      <c r="EQU19" s="47"/>
      <c r="EQV19" s="47"/>
      <c r="EQW19" s="47"/>
      <c r="EQX19" s="47"/>
      <c r="EQY19" s="47"/>
      <c r="EQZ19" s="47"/>
      <c r="ERA19" s="47"/>
      <c r="ERB19" s="47"/>
      <c r="ERC19" s="47"/>
      <c r="ERD19" s="47"/>
      <c r="ERE19" s="47"/>
      <c r="ERF19" s="47"/>
      <c r="ERG19" s="47"/>
      <c r="ERH19" s="47"/>
      <c r="ERI19" s="47"/>
      <c r="ERJ19" s="47"/>
      <c r="ERK19" s="47"/>
      <c r="ERL19" s="47"/>
      <c r="ERM19" s="47"/>
      <c r="ERN19" s="47"/>
      <c r="ERO19" s="47"/>
      <c r="ERP19" s="47"/>
      <c r="ERQ19" s="47"/>
      <c r="ERR19" s="47"/>
      <c r="ERS19" s="47"/>
      <c r="ERT19" s="47"/>
      <c r="ERU19" s="47"/>
      <c r="ERV19" s="47"/>
      <c r="ERW19" s="47"/>
      <c r="ERX19" s="47"/>
      <c r="ERY19" s="47"/>
      <c r="ERZ19" s="47"/>
      <c r="ESA19" s="47"/>
      <c r="ESB19" s="47"/>
      <c r="ESC19" s="47"/>
      <c r="ESD19" s="47"/>
      <c r="ESE19" s="47"/>
      <c r="ESF19" s="47"/>
      <c r="ESG19" s="47"/>
      <c r="ESH19" s="47"/>
      <c r="ESI19" s="47"/>
      <c r="ESJ19" s="47"/>
      <c r="ESK19" s="47"/>
      <c r="ESL19" s="47"/>
      <c r="ESM19" s="47"/>
      <c r="ESN19" s="47"/>
      <c r="ESO19" s="47"/>
      <c r="ESP19" s="47"/>
      <c r="ESQ19" s="47"/>
      <c r="ESR19" s="47"/>
      <c r="ESS19" s="47"/>
      <c r="EST19" s="47"/>
      <c r="ESU19" s="47"/>
      <c r="ESV19" s="47"/>
      <c r="ESW19" s="47"/>
      <c r="ESX19" s="47"/>
      <c r="ESY19" s="47"/>
      <c r="ESZ19" s="47"/>
      <c r="ETA19" s="47"/>
      <c r="ETB19" s="47"/>
      <c r="ETC19" s="47"/>
      <c r="ETD19" s="47"/>
      <c r="ETE19" s="47"/>
      <c r="ETF19" s="47"/>
      <c r="ETG19" s="47"/>
      <c r="ETH19" s="47"/>
      <c r="ETI19" s="47"/>
      <c r="ETJ19" s="47"/>
      <c r="ETK19" s="47"/>
      <c r="ETL19" s="47"/>
      <c r="ETM19" s="47"/>
      <c r="ETN19" s="47"/>
      <c r="ETO19" s="47"/>
      <c r="ETP19" s="47"/>
      <c r="ETQ19" s="47"/>
      <c r="ETR19" s="47"/>
      <c r="ETS19" s="47"/>
      <c r="ETT19" s="47"/>
      <c r="ETU19" s="47"/>
      <c r="ETV19" s="47"/>
      <c r="ETW19" s="47"/>
      <c r="ETX19" s="47"/>
      <c r="ETY19" s="47"/>
      <c r="ETZ19" s="47"/>
      <c r="EUA19" s="47"/>
      <c r="EUB19" s="47"/>
      <c r="EUC19" s="47"/>
      <c r="EUD19" s="47"/>
      <c r="EUE19" s="47"/>
      <c r="EUF19" s="47"/>
      <c r="EUG19" s="47"/>
      <c r="EUH19" s="47"/>
      <c r="EUI19" s="47"/>
      <c r="EUJ19" s="47"/>
      <c r="EUK19" s="47"/>
      <c r="EUL19" s="47"/>
      <c r="EUM19" s="47"/>
      <c r="EUN19" s="47"/>
      <c r="EUO19" s="47"/>
      <c r="EUP19" s="47"/>
      <c r="EUQ19" s="47"/>
      <c r="EUR19" s="47"/>
      <c r="EUS19" s="47"/>
      <c r="EUT19" s="47"/>
      <c r="EUU19" s="47"/>
      <c r="EUV19" s="47"/>
      <c r="EUW19" s="47"/>
      <c r="EUX19" s="47"/>
      <c r="EUY19" s="47"/>
      <c r="EUZ19" s="47"/>
      <c r="EVA19" s="47"/>
      <c r="EVB19" s="47"/>
      <c r="EVC19" s="47"/>
      <c r="EVD19" s="47"/>
      <c r="EVE19" s="47"/>
      <c r="EVF19" s="47"/>
      <c r="EVG19" s="47"/>
      <c r="EVH19" s="47"/>
      <c r="EVI19" s="47"/>
      <c r="EVJ19" s="47"/>
      <c r="EVK19" s="47"/>
      <c r="EVL19" s="47"/>
      <c r="EVM19" s="47"/>
      <c r="EVN19" s="47"/>
      <c r="EVO19" s="47"/>
      <c r="EVP19" s="47"/>
      <c r="EVQ19" s="47"/>
      <c r="EVR19" s="47"/>
      <c r="EVS19" s="47"/>
      <c r="EVT19" s="47"/>
      <c r="EVU19" s="47"/>
      <c r="EVV19" s="47"/>
      <c r="EVW19" s="47"/>
      <c r="EVX19" s="47"/>
      <c r="EVY19" s="47"/>
      <c r="EVZ19" s="47"/>
      <c r="EWA19" s="47"/>
      <c r="EWB19" s="47"/>
      <c r="EWC19" s="47"/>
      <c r="EWD19" s="47"/>
      <c r="EWE19" s="47"/>
      <c r="EWF19" s="47"/>
      <c r="EWG19" s="47"/>
      <c r="EWH19" s="47"/>
      <c r="EWI19" s="47"/>
      <c r="EWJ19" s="47"/>
      <c r="EWK19" s="47"/>
      <c r="EWL19" s="47"/>
      <c r="EWM19" s="47"/>
      <c r="EWN19" s="47"/>
      <c r="EWO19" s="47"/>
      <c r="EWP19" s="47"/>
      <c r="EWQ19" s="47"/>
      <c r="EWR19" s="47"/>
      <c r="EWS19" s="47"/>
      <c r="EWT19" s="47"/>
      <c r="EWU19" s="47"/>
      <c r="EWV19" s="47"/>
      <c r="EWW19" s="47"/>
      <c r="EWX19" s="47"/>
      <c r="EWY19" s="47"/>
      <c r="EWZ19" s="47"/>
      <c r="EXA19" s="47"/>
      <c r="EXB19" s="47"/>
      <c r="EXC19" s="47"/>
      <c r="EXD19" s="47"/>
      <c r="EXE19" s="47"/>
      <c r="EXF19" s="47"/>
      <c r="EXG19" s="47"/>
      <c r="EXH19" s="47"/>
      <c r="EXI19" s="47"/>
      <c r="EXJ19" s="47"/>
      <c r="EXK19" s="47"/>
      <c r="EXL19" s="47"/>
      <c r="EXM19" s="47"/>
      <c r="EXN19" s="47"/>
      <c r="EXO19" s="47"/>
      <c r="EXP19" s="47"/>
      <c r="EXQ19" s="47"/>
      <c r="EXR19" s="47"/>
      <c r="EXS19" s="47"/>
      <c r="EXT19" s="47"/>
      <c r="EXU19" s="47"/>
      <c r="EXV19" s="47"/>
      <c r="EXW19" s="47"/>
      <c r="EXX19" s="47"/>
      <c r="EXY19" s="47"/>
      <c r="EXZ19" s="47"/>
      <c r="EYA19" s="47"/>
      <c r="EYB19" s="47"/>
      <c r="EYC19" s="47"/>
      <c r="EYD19" s="47"/>
      <c r="EYE19" s="47"/>
      <c r="EYF19" s="47"/>
      <c r="EYG19" s="47"/>
      <c r="EYH19" s="47"/>
      <c r="EYI19" s="47"/>
      <c r="EYJ19" s="47"/>
      <c r="EYK19" s="47"/>
      <c r="EYL19" s="47"/>
      <c r="EYM19" s="47"/>
      <c r="EYN19" s="47"/>
      <c r="EYO19" s="47"/>
      <c r="EYP19" s="47"/>
      <c r="EYQ19" s="47"/>
      <c r="EYR19" s="47"/>
      <c r="EYS19" s="47"/>
      <c r="EYT19" s="47"/>
      <c r="EYU19" s="47"/>
      <c r="EYV19" s="47"/>
      <c r="EYW19" s="47"/>
      <c r="EYX19" s="47"/>
      <c r="EYY19" s="47"/>
      <c r="EYZ19" s="47"/>
      <c r="EZA19" s="47"/>
      <c r="EZB19" s="47"/>
      <c r="EZC19" s="47"/>
      <c r="EZD19" s="47"/>
      <c r="EZE19" s="47"/>
      <c r="EZF19" s="47"/>
      <c r="EZG19" s="47"/>
      <c r="EZH19" s="47"/>
      <c r="EZI19" s="47"/>
      <c r="EZJ19" s="47"/>
      <c r="EZK19" s="47"/>
      <c r="EZL19" s="47"/>
      <c r="EZM19" s="47"/>
      <c r="EZN19" s="47"/>
      <c r="EZO19" s="47"/>
      <c r="EZP19" s="47"/>
      <c r="EZQ19" s="47"/>
      <c r="EZR19" s="47"/>
      <c r="EZS19" s="47"/>
      <c r="EZT19" s="47"/>
      <c r="EZU19" s="47"/>
      <c r="EZV19" s="47"/>
      <c r="EZW19" s="47"/>
      <c r="EZX19" s="47"/>
      <c r="EZY19" s="47"/>
      <c r="EZZ19" s="47"/>
      <c r="FAA19" s="47"/>
      <c r="FAB19" s="47"/>
      <c r="FAC19" s="47"/>
      <c r="FAD19" s="47"/>
      <c r="FAE19" s="47"/>
      <c r="FAF19" s="47"/>
      <c r="FAG19" s="47"/>
      <c r="FAH19" s="47"/>
      <c r="FAI19" s="47"/>
      <c r="FAJ19" s="47"/>
      <c r="FAK19" s="47"/>
      <c r="FAL19" s="47"/>
      <c r="FAM19" s="47"/>
      <c r="FAN19" s="47"/>
      <c r="FAO19" s="47"/>
      <c r="FAP19" s="47"/>
      <c r="FAQ19" s="47"/>
      <c r="FAR19" s="47"/>
      <c r="FAS19" s="47"/>
      <c r="FAT19" s="47"/>
      <c r="FAU19" s="47"/>
      <c r="FAV19" s="47"/>
      <c r="FAW19" s="47"/>
      <c r="FAX19" s="47"/>
      <c r="FAY19" s="47"/>
      <c r="FAZ19" s="47"/>
      <c r="FBA19" s="47"/>
      <c r="FBB19" s="47"/>
      <c r="FBC19" s="47"/>
      <c r="FBD19" s="47"/>
      <c r="FBE19" s="47"/>
      <c r="FBF19" s="47"/>
      <c r="FBG19" s="47"/>
      <c r="FBH19" s="47"/>
      <c r="FBI19" s="47"/>
      <c r="FBJ19" s="47"/>
      <c r="FBK19" s="47"/>
      <c r="FBL19" s="47"/>
      <c r="FBM19" s="47"/>
      <c r="FBN19" s="47"/>
      <c r="FBO19" s="47"/>
      <c r="FBP19" s="47"/>
      <c r="FBQ19" s="47"/>
      <c r="FBR19" s="47"/>
      <c r="FBS19" s="47"/>
      <c r="FBT19" s="47"/>
      <c r="FBU19" s="47"/>
      <c r="FBV19" s="47"/>
      <c r="FBW19" s="47"/>
      <c r="FBX19" s="47"/>
      <c r="FBY19" s="47"/>
      <c r="FBZ19" s="47"/>
      <c r="FCA19" s="47"/>
      <c r="FCB19" s="47"/>
      <c r="FCC19" s="47"/>
      <c r="FCD19" s="47"/>
      <c r="FCE19" s="47"/>
      <c r="FCF19" s="47"/>
      <c r="FCG19" s="47"/>
      <c r="FCH19" s="47"/>
      <c r="FCI19" s="47"/>
      <c r="FCJ19" s="47"/>
      <c r="FCK19" s="47"/>
      <c r="FCL19" s="47"/>
      <c r="FCM19" s="47"/>
      <c r="FCN19" s="47"/>
      <c r="FCO19" s="47"/>
      <c r="FCP19" s="47"/>
      <c r="FCQ19" s="47"/>
      <c r="FCR19" s="47"/>
      <c r="FCS19" s="47"/>
      <c r="FCT19" s="47"/>
      <c r="FCU19" s="47"/>
      <c r="FCV19" s="47"/>
      <c r="FCW19" s="47"/>
      <c r="FCX19" s="47"/>
      <c r="FCY19" s="47"/>
      <c r="FCZ19" s="47"/>
      <c r="FDA19" s="47"/>
      <c r="FDB19" s="47"/>
      <c r="FDC19" s="47"/>
      <c r="FDD19" s="47"/>
      <c r="FDE19" s="47"/>
      <c r="FDF19" s="47"/>
      <c r="FDG19" s="47"/>
      <c r="FDH19" s="47"/>
      <c r="FDI19" s="47"/>
      <c r="FDJ19" s="47"/>
      <c r="FDK19" s="47"/>
      <c r="FDL19" s="47"/>
      <c r="FDM19" s="47"/>
      <c r="FDN19" s="47"/>
      <c r="FDO19" s="47"/>
      <c r="FDP19" s="47"/>
      <c r="FDQ19" s="47"/>
      <c r="FDR19" s="47"/>
      <c r="FDS19" s="47"/>
      <c r="FDT19" s="47"/>
      <c r="FDU19" s="47"/>
      <c r="FDV19" s="47"/>
      <c r="FDW19" s="47"/>
      <c r="FDX19" s="47"/>
      <c r="FDY19" s="47"/>
      <c r="FDZ19" s="47"/>
      <c r="FEA19" s="47"/>
      <c r="FEB19" s="47"/>
      <c r="FEC19" s="47"/>
      <c r="FED19" s="47"/>
      <c r="FEE19" s="47"/>
      <c r="FEF19" s="47"/>
      <c r="FEG19" s="47"/>
      <c r="FEH19" s="47"/>
      <c r="FEI19" s="47"/>
      <c r="FEJ19" s="47"/>
      <c r="FEK19" s="47"/>
      <c r="FEL19" s="47"/>
      <c r="FEM19" s="47"/>
      <c r="FEN19" s="47"/>
      <c r="FEO19" s="47"/>
      <c r="FEP19" s="47"/>
      <c r="FEQ19" s="47"/>
      <c r="FER19" s="47"/>
      <c r="FES19" s="47"/>
      <c r="FET19" s="47"/>
      <c r="FEU19" s="47"/>
      <c r="FEV19" s="47"/>
      <c r="FEW19" s="47"/>
      <c r="FEX19" s="47"/>
      <c r="FEY19" s="47"/>
      <c r="FEZ19" s="47"/>
      <c r="FFA19" s="47"/>
      <c r="FFB19" s="47"/>
      <c r="FFC19" s="47"/>
      <c r="FFD19" s="47"/>
      <c r="FFE19" s="47"/>
      <c r="FFF19" s="47"/>
      <c r="FFG19" s="47"/>
      <c r="FFH19" s="47"/>
      <c r="FFI19" s="47"/>
      <c r="FFJ19" s="47"/>
      <c r="FFK19" s="47"/>
      <c r="FFL19" s="47"/>
      <c r="FFM19" s="47"/>
      <c r="FFN19" s="47"/>
      <c r="FFO19" s="47"/>
      <c r="FFP19" s="47"/>
      <c r="FFQ19" s="47"/>
      <c r="FFR19" s="47"/>
      <c r="FFS19" s="47"/>
      <c r="FFT19" s="47"/>
      <c r="FFU19" s="47"/>
      <c r="FFV19" s="47"/>
      <c r="FFW19" s="47"/>
      <c r="FFX19" s="47"/>
      <c r="FFY19" s="47"/>
      <c r="FFZ19" s="47"/>
      <c r="FGA19" s="47"/>
      <c r="FGB19" s="47"/>
      <c r="FGC19" s="47"/>
      <c r="FGD19" s="47"/>
      <c r="FGE19" s="47"/>
      <c r="FGF19" s="47"/>
      <c r="FGG19" s="47"/>
      <c r="FGH19" s="47"/>
      <c r="FGI19" s="47"/>
      <c r="FGJ19" s="47"/>
      <c r="FGK19" s="47"/>
      <c r="FGL19" s="47"/>
      <c r="FGM19" s="47"/>
      <c r="FGN19" s="47"/>
      <c r="FGO19" s="47"/>
      <c r="FGP19" s="47"/>
      <c r="FGQ19" s="47"/>
      <c r="FGR19" s="47"/>
      <c r="FGS19" s="47"/>
      <c r="FGT19" s="47"/>
      <c r="FGU19" s="47"/>
      <c r="FGV19" s="47"/>
      <c r="FGW19" s="47"/>
      <c r="FGX19" s="47"/>
      <c r="FGY19" s="47"/>
      <c r="FGZ19" s="47"/>
      <c r="FHA19" s="47"/>
      <c r="FHB19" s="47"/>
      <c r="FHC19" s="47"/>
      <c r="FHD19" s="47"/>
      <c r="FHE19" s="47"/>
      <c r="FHF19" s="47"/>
      <c r="FHG19" s="47"/>
      <c r="FHH19" s="47"/>
      <c r="FHI19" s="47"/>
      <c r="FHJ19" s="47"/>
      <c r="FHK19" s="47"/>
      <c r="FHL19" s="47"/>
      <c r="FHM19" s="47"/>
      <c r="FHN19" s="47"/>
      <c r="FHO19" s="47"/>
      <c r="FHP19" s="47"/>
      <c r="FHQ19" s="47"/>
      <c r="FHR19" s="47"/>
      <c r="FHS19" s="47"/>
      <c r="FHT19" s="47"/>
      <c r="FHU19" s="47"/>
      <c r="FHV19" s="47"/>
      <c r="FHW19" s="47"/>
      <c r="FHX19" s="47"/>
      <c r="FHY19" s="47"/>
      <c r="FHZ19" s="47"/>
      <c r="FIA19" s="47"/>
      <c r="FIB19" s="47"/>
      <c r="FIC19" s="47"/>
      <c r="FID19" s="47"/>
      <c r="FIE19" s="47"/>
      <c r="FIF19" s="47"/>
      <c r="FIG19" s="47"/>
      <c r="FIH19" s="47"/>
      <c r="FII19" s="47"/>
      <c r="FIJ19" s="47"/>
      <c r="FIK19" s="47"/>
      <c r="FIL19" s="47"/>
      <c r="FIM19" s="47"/>
      <c r="FIN19" s="47"/>
      <c r="FIO19" s="47"/>
      <c r="FIP19" s="47"/>
      <c r="FIQ19" s="47"/>
      <c r="FIR19" s="47"/>
      <c r="FIS19" s="47"/>
      <c r="FIT19" s="47"/>
      <c r="FIU19" s="47"/>
      <c r="FIV19" s="47"/>
      <c r="FIW19" s="47"/>
      <c r="FIX19" s="47"/>
      <c r="FIY19" s="47"/>
      <c r="FIZ19" s="47"/>
      <c r="FJA19" s="47"/>
      <c r="FJB19" s="47"/>
      <c r="FJC19" s="47"/>
      <c r="FJD19" s="47"/>
      <c r="FJE19" s="47"/>
      <c r="FJF19" s="47"/>
      <c r="FJG19" s="47"/>
      <c r="FJH19" s="47"/>
      <c r="FJI19" s="47"/>
      <c r="FJJ19" s="47"/>
      <c r="FJK19" s="47"/>
      <c r="FJL19" s="47"/>
      <c r="FJM19" s="47"/>
      <c r="FJN19" s="47"/>
      <c r="FJO19" s="47"/>
      <c r="FJP19" s="47"/>
      <c r="FJQ19" s="47"/>
      <c r="FJR19" s="47"/>
      <c r="FJS19" s="47"/>
      <c r="FJT19" s="47"/>
      <c r="FJU19" s="47"/>
      <c r="FJV19" s="47"/>
      <c r="FJW19" s="47"/>
      <c r="FJX19" s="47"/>
      <c r="FJY19" s="47"/>
      <c r="FJZ19" s="47"/>
      <c r="FKA19" s="47"/>
      <c r="FKB19" s="47"/>
      <c r="FKC19" s="47"/>
      <c r="FKD19" s="47"/>
      <c r="FKE19" s="47"/>
      <c r="FKF19" s="47"/>
      <c r="FKG19" s="47"/>
      <c r="FKH19" s="47"/>
      <c r="FKI19" s="47"/>
      <c r="FKJ19" s="47"/>
      <c r="FKK19" s="47"/>
      <c r="FKL19" s="47"/>
      <c r="FKM19" s="47"/>
      <c r="FKN19" s="47"/>
      <c r="FKO19" s="47"/>
      <c r="FKP19" s="47"/>
      <c r="FKQ19" s="47"/>
      <c r="FKR19" s="47"/>
      <c r="FKS19" s="47"/>
      <c r="FKT19" s="47"/>
      <c r="FKU19" s="47"/>
      <c r="FKV19" s="47"/>
      <c r="FKW19" s="47"/>
      <c r="FKX19" s="47"/>
      <c r="FKY19" s="47"/>
      <c r="FKZ19" s="47"/>
      <c r="FLA19" s="47"/>
      <c r="FLB19" s="47"/>
      <c r="FLC19" s="47"/>
      <c r="FLD19" s="47"/>
      <c r="FLE19" s="47"/>
      <c r="FLF19" s="47"/>
      <c r="FLG19" s="47"/>
      <c r="FLH19" s="47"/>
      <c r="FLI19" s="47"/>
      <c r="FLJ19" s="47"/>
      <c r="FLK19" s="47"/>
      <c r="FLL19" s="47"/>
      <c r="FLM19" s="47"/>
      <c r="FLN19" s="47"/>
      <c r="FLO19" s="47"/>
      <c r="FLP19" s="47"/>
      <c r="FLQ19" s="47"/>
      <c r="FLR19" s="47"/>
      <c r="FLS19" s="47"/>
      <c r="FLT19" s="47"/>
      <c r="FLU19" s="47"/>
      <c r="FLV19" s="47"/>
      <c r="FLW19" s="47"/>
      <c r="FLX19" s="47"/>
      <c r="FLY19" s="47"/>
      <c r="FLZ19" s="47"/>
      <c r="FMA19" s="47"/>
      <c r="FMB19" s="47"/>
      <c r="FMC19" s="47"/>
      <c r="FMD19" s="47"/>
      <c r="FME19" s="47"/>
      <c r="FMF19" s="47"/>
      <c r="FMG19" s="47"/>
      <c r="FMH19" s="47"/>
      <c r="FMI19" s="47"/>
      <c r="FMJ19" s="47"/>
      <c r="FMK19" s="47"/>
      <c r="FML19" s="47"/>
      <c r="FMM19" s="47"/>
      <c r="FMN19" s="47"/>
      <c r="FMO19" s="47"/>
      <c r="FMP19" s="47"/>
      <c r="FMQ19" s="47"/>
      <c r="FMR19" s="47"/>
      <c r="FMS19" s="47"/>
      <c r="FMT19" s="47"/>
      <c r="FMU19" s="47"/>
      <c r="FMV19" s="47"/>
      <c r="FMW19" s="47"/>
      <c r="FMX19" s="47"/>
      <c r="FMY19" s="47"/>
      <c r="FMZ19" s="47"/>
      <c r="FNA19" s="47"/>
      <c r="FNB19" s="47"/>
      <c r="FNC19" s="47"/>
      <c r="FND19" s="47"/>
      <c r="FNE19" s="47"/>
      <c r="FNF19" s="47"/>
      <c r="FNG19" s="47"/>
      <c r="FNH19" s="47"/>
      <c r="FNI19" s="47"/>
      <c r="FNJ19" s="47"/>
      <c r="FNK19" s="47"/>
      <c r="FNL19" s="47"/>
      <c r="FNM19" s="47"/>
      <c r="FNN19" s="47"/>
      <c r="FNO19" s="47"/>
      <c r="FNP19" s="47"/>
      <c r="FNQ19" s="47"/>
      <c r="FNR19" s="47"/>
      <c r="FNS19" s="47"/>
      <c r="FNT19" s="47"/>
      <c r="FNU19" s="47"/>
      <c r="FNV19" s="47"/>
      <c r="FNW19" s="47"/>
      <c r="FNX19" s="47"/>
      <c r="FNY19" s="47"/>
      <c r="FNZ19" s="47"/>
      <c r="FOA19" s="47"/>
      <c r="FOB19" s="47"/>
      <c r="FOC19" s="47"/>
      <c r="FOD19" s="47"/>
      <c r="FOE19" s="47"/>
      <c r="FOF19" s="47"/>
      <c r="FOG19" s="47"/>
      <c r="FOH19" s="47"/>
      <c r="FOI19" s="47"/>
      <c r="FOJ19" s="47"/>
      <c r="FOK19" s="47"/>
      <c r="FOL19" s="47"/>
      <c r="FOM19" s="47"/>
      <c r="FON19" s="47"/>
      <c r="FOO19" s="47"/>
      <c r="FOP19" s="47"/>
      <c r="FOQ19" s="47"/>
      <c r="FOR19" s="47"/>
      <c r="FOS19" s="47"/>
      <c r="FOT19" s="47"/>
      <c r="FOU19" s="47"/>
      <c r="FOV19" s="47"/>
      <c r="FOW19" s="47"/>
      <c r="FOX19" s="47"/>
      <c r="FOY19" s="47"/>
      <c r="FOZ19" s="47"/>
      <c r="FPA19" s="47"/>
      <c r="FPB19" s="47"/>
      <c r="FPC19" s="47"/>
      <c r="FPD19" s="47"/>
      <c r="FPE19" s="47"/>
      <c r="FPF19" s="47"/>
      <c r="FPG19" s="47"/>
      <c r="FPH19" s="47"/>
      <c r="FPI19" s="47"/>
      <c r="FPJ19" s="47"/>
      <c r="FPK19" s="47"/>
      <c r="FPL19" s="47"/>
      <c r="FPM19" s="47"/>
      <c r="FPN19" s="47"/>
      <c r="FPO19" s="47"/>
      <c r="FPP19" s="47"/>
      <c r="FPQ19" s="47"/>
      <c r="FPR19" s="47"/>
      <c r="FPS19" s="47"/>
      <c r="FPT19" s="47"/>
      <c r="FPU19" s="47"/>
      <c r="FPV19" s="47"/>
      <c r="FPW19" s="47"/>
      <c r="FPX19" s="47"/>
      <c r="FPY19" s="47"/>
      <c r="FPZ19" s="47"/>
      <c r="FQA19" s="47"/>
      <c r="FQB19" s="47"/>
      <c r="FQC19" s="47"/>
      <c r="FQD19" s="47"/>
      <c r="FQE19" s="47"/>
      <c r="FQF19" s="47"/>
      <c r="FQG19" s="47"/>
      <c r="FQH19" s="47"/>
      <c r="FQI19" s="47"/>
      <c r="FQJ19" s="47"/>
      <c r="FQK19" s="47"/>
      <c r="FQL19" s="47"/>
      <c r="FQM19" s="47"/>
      <c r="FQN19" s="47"/>
      <c r="FQO19" s="47"/>
      <c r="FQP19" s="47"/>
      <c r="FQQ19" s="47"/>
      <c r="FQR19" s="47"/>
      <c r="FQS19" s="47"/>
      <c r="FQT19" s="47"/>
      <c r="FQU19" s="47"/>
      <c r="FQV19" s="47"/>
      <c r="FQW19" s="47"/>
      <c r="FQX19" s="47"/>
      <c r="FQY19" s="47"/>
      <c r="FQZ19" s="47"/>
      <c r="FRA19" s="47"/>
      <c r="FRB19" s="47"/>
      <c r="FRC19" s="47"/>
      <c r="FRD19" s="47"/>
      <c r="FRE19" s="47"/>
      <c r="FRF19" s="47"/>
      <c r="FRG19" s="47"/>
      <c r="FRH19" s="47"/>
      <c r="FRI19" s="47"/>
      <c r="FRJ19" s="47"/>
      <c r="FRK19" s="47"/>
      <c r="FRL19" s="47"/>
      <c r="FRM19" s="47"/>
      <c r="FRN19" s="47"/>
      <c r="FRO19" s="47"/>
      <c r="FRP19" s="47"/>
      <c r="FRQ19" s="47"/>
      <c r="FRR19" s="47"/>
      <c r="FRS19" s="47"/>
      <c r="FRT19" s="47"/>
      <c r="FRU19" s="47"/>
      <c r="FRV19" s="47"/>
      <c r="FRW19" s="47"/>
      <c r="FRX19" s="47"/>
      <c r="FRY19" s="47"/>
      <c r="FRZ19" s="47"/>
      <c r="FSA19" s="47"/>
      <c r="FSB19" s="47"/>
      <c r="FSC19" s="47"/>
      <c r="FSD19" s="47"/>
      <c r="FSE19" s="47"/>
      <c r="FSF19" s="47"/>
      <c r="FSG19" s="47"/>
      <c r="FSH19" s="47"/>
      <c r="FSI19" s="47"/>
      <c r="FSJ19" s="47"/>
      <c r="FSK19" s="47"/>
      <c r="FSL19" s="47"/>
      <c r="FSM19" s="47"/>
      <c r="FSN19" s="47"/>
      <c r="FSO19" s="47"/>
      <c r="FSP19" s="47"/>
      <c r="FSQ19" s="47"/>
      <c r="FSR19" s="47"/>
      <c r="FSS19" s="47"/>
      <c r="FST19" s="47"/>
      <c r="FSU19" s="47"/>
      <c r="FSV19" s="47"/>
      <c r="FSW19" s="47"/>
      <c r="FSX19" s="47"/>
      <c r="FSY19" s="47"/>
      <c r="FSZ19" s="47"/>
      <c r="FTA19" s="47"/>
      <c r="FTB19" s="47"/>
      <c r="FTC19" s="47"/>
      <c r="FTD19" s="47"/>
      <c r="FTE19" s="47"/>
      <c r="FTF19" s="47"/>
      <c r="FTG19" s="47"/>
      <c r="FTH19" s="47"/>
      <c r="FTI19" s="47"/>
      <c r="FTJ19" s="47"/>
      <c r="FTK19" s="47"/>
      <c r="FTL19" s="47"/>
      <c r="FTM19" s="47"/>
      <c r="FTN19" s="47"/>
      <c r="FTO19" s="47"/>
      <c r="FTP19" s="47"/>
      <c r="FTQ19" s="47"/>
      <c r="FTR19" s="47"/>
      <c r="FTS19" s="47"/>
      <c r="FTT19" s="47"/>
      <c r="FTU19" s="47"/>
      <c r="FTV19" s="47"/>
      <c r="FTW19" s="47"/>
      <c r="FTX19" s="47"/>
      <c r="FTY19" s="47"/>
      <c r="FTZ19" s="47"/>
      <c r="FUA19" s="47"/>
      <c r="FUB19" s="47"/>
      <c r="FUC19" s="47"/>
      <c r="FUD19" s="47"/>
      <c r="FUE19" s="47"/>
      <c r="FUF19" s="47"/>
      <c r="FUG19" s="47"/>
      <c r="FUH19" s="47"/>
      <c r="FUI19" s="47"/>
      <c r="FUJ19" s="47"/>
      <c r="FUK19" s="47"/>
      <c r="FUL19" s="47"/>
      <c r="FUM19" s="47"/>
      <c r="FUN19" s="47"/>
      <c r="FUO19" s="47"/>
      <c r="FUP19" s="47"/>
      <c r="FUQ19" s="47"/>
      <c r="FUR19" s="47"/>
      <c r="FUS19" s="47"/>
      <c r="FUT19" s="47"/>
      <c r="FUU19" s="47"/>
      <c r="FUV19" s="47"/>
      <c r="FUW19" s="47"/>
      <c r="FUX19" s="47"/>
      <c r="FUY19" s="47"/>
      <c r="FUZ19" s="47"/>
      <c r="FVA19" s="47"/>
      <c r="FVB19" s="47"/>
      <c r="FVC19" s="47"/>
      <c r="FVD19" s="47"/>
      <c r="FVE19" s="47"/>
      <c r="FVF19" s="47"/>
      <c r="FVG19" s="47"/>
      <c r="FVH19" s="47"/>
      <c r="FVI19" s="47"/>
      <c r="FVJ19" s="47"/>
      <c r="FVK19" s="47"/>
      <c r="FVL19" s="47"/>
      <c r="FVM19" s="47"/>
      <c r="FVN19" s="47"/>
      <c r="FVO19" s="47"/>
      <c r="FVP19" s="47"/>
      <c r="FVQ19" s="47"/>
      <c r="FVR19" s="47"/>
      <c r="FVS19" s="47"/>
      <c r="FVT19" s="47"/>
      <c r="FVU19" s="47"/>
      <c r="FVV19" s="47"/>
      <c r="FVW19" s="47"/>
      <c r="FVX19" s="47"/>
      <c r="FVY19" s="47"/>
      <c r="FVZ19" s="47"/>
      <c r="FWA19" s="47"/>
      <c r="FWB19" s="47"/>
      <c r="FWC19" s="47"/>
      <c r="FWD19" s="47"/>
      <c r="FWE19" s="47"/>
      <c r="FWF19" s="47"/>
      <c r="FWG19" s="47"/>
      <c r="FWH19" s="47"/>
      <c r="FWI19" s="47"/>
      <c r="FWJ19" s="47"/>
      <c r="FWK19" s="47"/>
      <c r="FWL19" s="47"/>
      <c r="FWM19" s="47"/>
      <c r="FWN19" s="47"/>
      <c r="FWO19" s="47"/>
      <c r="FWP19" s="47"/>
      <c r="FWQ19" s="47"/>
      <c r="FWR19" s="47"/>
      <c r="FWS19" s="47"/>
      <c r="FWT19" s="47"/>
      <c r="FWU19" s="47"/>
      <c r="FWV19" s="47"/>
      <c r="FWW19" s="47"/>
      <c r="FWX19" s="47"/>
      <c r="FWY19" s="47"/>
      <c r="FWZ19" s="47"/>
      <c r="FXA19" s="47"/>
      <c r="FXB19" s="47"/>
      <c r="FXC19" s="47"/>
      <c r="FXD19" s="47"/>
      <c r="FXE19" s="47"/>
      <c r="FXF19" s="47"/>
      <c r="FXG19" s="47"/>
      <c r="FXH19" s="47"/>
      <c r="FXI19" s="47"/>
      <c r="FXJ19" s="47"/>
      <c r="FXK19" s="47"/>
      <c r="FXL19" s="47"/>
      <c r="FXM19" s="47"/>
      <c r="FXN19" s="47"/>
      <c r="FXO19" s="47"/>
      <c r="FXP19" s="47"/>
      <c r="FXQ19" s="47"/>
      <c r="FXR19" s="47"/>
      <c r="FXS19" s="47"/>
      <c r="FXT19" s="47"/>
      <c r="FXU19" s="47"/>
      <c r="FXV19" s="47"/>
      <c r="FXW19" s="47"/>
      <c r="FXX19" s="47"/>
      <c r="FXY19" s="47"/>
      <c r="FXZ19" s="47"/>
      <c r="FYA19" s="47"/>
      <c r="FYB19" s="47"/>
      <c r="FYC19" s="47"/>
      <c r="FYD19" s="47"/>
      <c r="FYE19" s="47"/>
      <c r="FYF19" s="47"/>
      <c r="FYG19" s="47"/>
      <c r="FYH19" s="47"/>
      <c r="FYI19" s="47"/>
      <c r="FYJ19" s="47"/>
      <c r="FYK19" s="47"/>
      <c r="FYL19" s="47"/>
      <c r="FYM19" s="47"/>
      <c r="FYN19" s="47"/>
      <c r="FYO19" s="47"/>
      <c r="FYP19" s="47"/>
      <c r="FYQ19" s="47"/>
      <c r="FYR19" s="47"/>
      <c r="FYS19" s="47"/>
      <c r="FYT19" s="47"/>
      <c r="FYU19" s="47"/>
      <c r="FYV19" s="47"/>
      <c r="FYW19" s="47"/>
      <c r="FYX19" s="47"/>
      <c r="FYY19" s="47"/>
      <c r="FYZ19" s="47"/>
      <c r="FZA19" s="47"/>
      <c r="FZB19" s="47"/>
      <c r="FZC19" s="47"/>
      <c r="FZD19" s="47"/>
      <c r="FZE19" s="47"/>
      <c r="FZF19" s="47"/>
      <c r="FZG19" s="47"/>
      <c r="FZH19" s="47"/>
      <c r="FZI19" s="47"/>
      <c r="FZJ19" s="47"/>
      <c r="FZK19" s="47"/>
      <c r="FZL19" s="47"/>
      <c r="FZM19" s="47"/>
      <c r="FZN19" s="47"/>
      <c r="FZO19" s="47"/>
      <c r="FZP19" s="47"/>
      <c r="FZQ19" s="47"/>
      <c r="FZR19" s="47"/>
      <c r="FZS19" s="47"/>
      <c r="FZT19" s="47"/>
      <c r="FZU19" s="47"/>
      <c r="FZV19" s="47"/>
      <c r="FZW19" s="47"/>
      <c r="FZX19" s="47"/>
      <c r="FZY19" s="47"/>
      <c r="FZZ19" s="47"/>
      <c r="GAA19" s="47"/>
      <c r="GAB19" s="47"/>
      <c r="GAC19" s="47"/>
      <c r="GAD19" s="47"/>
      <c r="GAE19" s="47"/>
      <c r="GAF19" s="47"/>
      <c r="GAG19" s="47"/>
      <c r="GAH19" s="47"/>
      <c r="GAI19" s="47"/>
      <c r="GAJ19" s="47"/>
      <c r="GAK19" s="47"/>
      <c r="GAL19" s="47"/>
      <c r="GAM19" s="47"/>
      <c r="GAN19" s="47"/>
      <c r="GAO19" s="47"/>
      <c r="GAP19" s="47"/>
      <c r="GAQ19" s="47"/>
      <c r="GAR19" s="47"/>
      <c r="GAS19" s="47"/>
      <c r="GAT19" s="47"/>
      <c r="GAU19" s="47"/>
      <c r="GAV19" s="47"/>
      <c r="GAW19" s="47"/>
      <c r="GAX19" s="47"/>
      <c r="GAY19" s="47"/>
      <c r="GAZ19" s="47"/>
      <c r="GBA19" s="47"/>
      <c r="GBB19" s="47"/>
      <c r="GBC19" s="47"/>
      <c r="GBD19" s="47"/>
      <c r="GBE19" s="47"/>
      <c r="GBF19" s="47"/>
      <c r="GBG19" s="47"/>
      <c r="GBH19" s="47"/>
      <c r="GBI19" s="47"/>
      <c r="GBJ19" s="47"/>
      <c r="GBK19" s="47"/>
      <c r="GBL19" s="47"/>
      <c r="GBM19" s="47"/>
      <c r="GBN19" s="47"/>
      <c r="GBO19" s="47"/>
      <c r="GBP19" s="47"/>
      <c r="GBQ19" s="47"/>
      <c r="GBR19" s="47"/>
      <c r="GBS19" s="47"/>
      <c r="GBT19" s="47"/>
      <c r="GBU19" s="47"/>
      <c r="GBV19" s="47"/>
      <c r="GBW19" s="47"/>
      <c r="GBX19" s="47"/>
      <c r="GBY19" s="47"/>
      <c r="GBZ19" s="47"/>
      <c r="GCA19" s="47"/>
      <c r="GCB19" s="47"/>
      <c r="GCC19" s="47"/>
      <c r="GCD19" s="47"/>
      <c r="GCE19" s="47"/>
      <c r="GCF19" s="47"/>
      <c r="GCG19" s="47"/>
      <c r="GCH19" s="47"/>
      <c r="GCI19" s="47"/>
      <c r="GCJ19" s="47"/>
      <c r="GCK19" s="47"/>
      <c r="GCL19" s="47"/>
      <c r="GCM19" s="47"/>
      <c r="GCN19" s="47"/>
      <c r="GCO19" s="47"/>
      <c r="GCP19" s="47"/>
      <c r="GCQ19" s="47"/>
      <c r="GCR19" s="47"/>
      <c r="GCS19" s="47"/>
      <c r="GCT19" s="47"/>
      <c r="GCU19" s="47"/>
      <c r="GCV19" s="47"/>
      <c r="GCW19" s="47"/>
      <c r="GCX19" s="47"/>
      <c r="GCY19" s="47"/>
      <c r="GCZ19" s="47"/>
      <c r="GDA19" s="47"/>
      <c r="GDB19" s="47"/>
      <c r="GDC19" s="47"/>
      <c r="GDD19" s="47"/>
      <c r="GDE19" s="47"/>
      <c r="GDF19" s="47"/>
      <c r="GDG19" s="47"/>
      <c r="GDH19" s="47"/>
      <c r="GDI19" s="47"/>
      <c r="GDJ19" s="47"/>
      <c r="GDK19" s="47"/>
      <c r="GDL19" s="47"/>
      <c r="GDM19" s="47"/>
      <c r="GDN19" s="47"/>
      <c r="GDO19" s="47"/>
      <c r="GDP19" s="47"/>
      <c r="GDQ19" s="47"/>
      <c r="GDR19" s="47"/>
      <c r="GDS19" s="47"/>
      <c r="GDT19" s="47"/>
      <c r="GDU19" s="47"/>
      <c r="GDV19" s="47"/>
      <c r="GDW19" s="47"/>
      <c r="GDX19" s="47"/>
      <c r="GDY19" s="47"/>
      <c r="GDZ19" s="47"/>
      <c r="GEA19" s="47"/>
      <c r="GEB19" s="47"/>
      <c r="GEC19" s="47"/>
      <c r="GED19" s="47"/>
      <c r="GEE19" s="47"/>
      <c r="GEF19" s="47"/>
      <c r="GEG19" s="47"/>
      <c r="GEH19" s="47"/>
      <c r="GEI19" s="47"/>
      <c r="GEJ19" s="47"/>
      <c r="GEK19" s="47"/>
      <c r="GEL19" s="47"/>
      <c r="GEM19" s="47"/>
      <c r="GEN19" s="47"/>
      <c r="GEO19" s="47"/>
      <c r="GEP19" s="47"/>
      <c r="GEQ19" s="47"/>
      <c r="GER19" s="47"/>
      <c r="GES19" s="47"/>
      <c r="GET19" s="47"/>
      <c r="GEU19" s="47"/>
      <c r="GEV19" s="47"/>
      <c r="GEW19" s="47"/>
      <c r="GEX19" s="47"/>
      <c r="GEY19" s="47"/>
      <c r="GEZ19" s="47"/>
      <c r="GFA19" s="47"/>
      <c r="GFB19" s="47"/>
      <c r="GFC19" s="47"/>
      <c r="GFD19" s="47"/>
      <c r="GFE19" s="47"/>
      <c r="GFF19" s="47"/>
      <c r="GFG19" s="47"/>
      <c r="GFH19" s="47"/>
      <c r="GFI19" s="47"/>
      <c r="GFJ19" s="47"/>
      <c r="GFK19" s="47"/>
      <c r="GFL19" s="47"/>
      <c r="GFM19" s="47"/>
      <c r="GFN19" s="47"/>
      <c r="GFO19" s="47"/>
      <c r="GFP19" s="47"/>
      <c r="GFQ19" s="47"/>
      <c r="GFR19" s="47"/>
      <c r="GFS19" s="47"/>
      <c r="GFT19" s="47"/>
      <c r="GFU19" s="47"/>
      <c r="GFV19" s="47"/>
      <c r="GFW19" s="47"/>
      <c r="GFX19" s="47"/>
      <c r="GFY19" s="47"/>
      <c r="GFZ19" s="47"/>
      <c r="GGA19" s="47"/>
      <c r="GGB19" s="47"/>
      <c r="GGC19" s="47"/>
      <c r="GGD19" s="47"/>
      <c r="GGE19" s="47"/>
      <c r="GGF19" s="47"/>
      <c r="GGG19" s="47"/>
      <c r="GGH19" s="47"/>
      <c r="GGI19" s="47"/>
      <c r="GGJ19" s="47"/>
      <c r="GGK19" s="47"/>
      <c r="GGL19" s="47"/>
      <c r="GGM19" s="47"/>
      <c r="GGN19" s="47"/>
      <c r="GGO19" s="47"/>
      <c r="GGP19" s="47"/>
      <c r="GGQ19" s="47"/>
      <c r="GGR19" s="47"/>
      <c r="GGS19" s="47"/>
      <c r="GGT19" s="47"/>
      <c r="GGU19" s="47"/>
      <c r="GGV19" s="47"/>
      <c r="GGW19" s="47"/>
      <c r="GGX19" s="47"/>
      <c r="GGY19" s="47"/>
      <c r="GGZ19" s="47"/>
      <c r="GHA19" s="47"/>
      <c r="GHB19" s="47"/>
      <c r="GHC19" s="47"/>
      <c r="GHD19" s="47"/>
      <c r="GHE19" s="47"/>
      <c r="GHF19" s="47"/>
      <c r="GHG19" s="47"/>
      <c r="GHH19" s="47"/>
      <c r="GHI19" s="47"/>
      <c r="GHJ19" s="47"/>
      <c r="GHK19" s="47"/>
      <c r="GHL19" s="47"/>
      <c r="GHM19" s="47"/>
      <c r="GHN19" s="47"/>
      <c r="GHO19" s="47"/>
      <c r="GHP19" s="47"/>
      <c r="GHQ19" s="47"/>
      <c r="GHR19" s="47"/>
      <c r="GHS19" s="47"/>
      <c r="GHT19" s="47"/>
      <c r="GHU19" s="47"/>
      <c r="GHV19" s="47"/>
      <c r="GHW19" s="47"/>
      <c r="GHX19" s="47"/>
      <c r="GHY19" s="47"/>
      <c r="GHZ19" s="47"/>
      <c r="GIA19" s="47"/>
      <c r="GIB19" s="47"/>
      <c r="GIC19" s="47"/>
      <c r="GID19" s="47"/>
      <c r="GIE19" s="47"/>
      <c r="GIF19" s="47"/>
      <c r="GIG19" s="47"/>
      <c r="GIH19" s="47"/>
      <c r="GII19" s="47"/>
      <c r="GIJ19" s="47"/>
      <c r="GIK19" s="47"/>
      <c r="GIL19" s="47"/>
      <c r="GIM19" s="47"/>
      <c r="GIN19" s="47"/>
      <c r="GIO19" s="47"/>
      <c r="GIP19" s="47"/>
      <c r="GIQ19" s="47"/>
      <c r="GIR19" s="47"/>
      <c r="GIS19" s="47"/>
      <c r="GIT19" s="47"/>
      <c r="GIU19" s="47"/>
      <c r="GIV19" s="47"/>
      <c r="GIW19" s="47"/>
      <c r="GIX19" s="47"/>
      <c r="GIY19" s="47"/>
      <c r="GIZ19" s="47"/>
      <c r="GJA19" s="47"/>
      <c r="GJB19" s="47"/>
      <c r="GJC19" s="47"/>
      <c r="GJD19" s="47"/>
      <c r="GJE19" s="47"/>
      <c r="GJF19" s="47"/>
      <c r="GJG19" s="47"/>
      <c r="GJH19" s="47"/>
      <c r="GJI19" s="47"/>
      <c r="GJJ19" s="47"/>
      <c r="GJK19" s="47"/>
      <c r="GJL19" s="47"/>
      <c r="GJM19" s="47"/>
      <c r="GJN19" s="47"/>
      <c r="GJO19" s="47"/>
      <c r="GJP19" s="47"/>
      <c r="GJQ19" s="47"/>
      <c r="GJR19" s="47"/>
      <c r="GJS19" s="47"/>
      <c r="GJT19" s="47"/>
      <c r="GJU19" s="47"/>
      <c r="GJV19" s="47"/>
      <c r="GJW19" s="47"/>
      <c r="GJX19" s="47"/>
      <c r="GJY19" s="47"/>
      <c r="GJZ19" s="47"/>
      <c r="GKA19" s="47"/>
      <c r="GKB19" s="47"/>
      <c r="GKC19" s="47"/>
      <c r="GKD19" s="47"/>
      <c r="GKE19" s="47"/>
      <c r="GKF19" s="47"/>
      <c r="GKG19" s="47"/>
      <c r="GKH19" s="47"/>
      <c r="GKI19" s="47"/>
      <c r="GKJ19" s="47"/>
      <c r="GKK19" s="47"/>
      <c r="GKL19" s="47"/>
      <c r="GKM19" s="47"/>
      <c r="GKN19" s="47"/>
      <c r="GKO19" s="47"/>
      <c r="GKP19" s="47"/>
      <c r="GKQ19" s="47"/>
      <c r="GKR19" s="47"/>
      <c r="GKS19" s="47"/>
      <c r="GKT19" s="47"/>
      <c r="GKU19" s="47"/>
      <c r="GKV19" s="47"/>
      <c r="GKW19" s="47"/>
      <c r="GKX19" s="47"/>
      <c r="GKY19" s="47"/>
      <c r="GKZ19" s="47"/>
      <c r="GLA19" s="47"/>
      <c r="GLB19" s="47"/>
      <c r="GLC19" s="47"/>
      <c r="GLD19" s="47"/>
      <c r="GLE19" s="47"/>
      <c r="GLF19" s="47"/>
      <c r="GLG19" s="47"/>
      <c r="GLH19" s="47"/>
      <c r="GLI19" s="47"/>
      <c r="GLJ19" s="47"/>
      <c r="GLK19" s="47"/>
      <c r="GLL19" s="47"/>
      <c r="GLM19" s="47"/>
      <c r="GLN19" s="47"/>
      <c r="GLO19" s="47"/>
      <c r="GLP19" s="47"/>
      <c r="GLQ19" s="47"/>
      <c r="GLR19" s="47"/>
      <c r="GLS19" s="47"/>
      <c r="GLT19" s="47"/>
      <c r="GLU19" s="47"/>
      <c r="GLV19" s="47"/>
      <c r="GLW19" s="47"/>
      <c r="GLX19" s="47"/>
      <c r="GLY19" s="47"/>
      <c r="GLZ19" s="47"/>
      <c r="GMA19" s="47"/>
      <c r="GMB19" s="47"/>
      <c r="GMC19" s="47"/>
      <c r="GMD19" s="47"/>
      <c r="GME19" s="47"/>
      <c r="GMF19" s="47"/>
      <c r="GMG19" s="47"/>
      <c r="GMH19" s="47"/>
      <c r="GMI19" s="47"/>
      <c r="GMJ19" s="47"/>
      <c r="GMK19" s="47"/>
      <c r="GML19" s="47"/>
      <c r="GMM19" s="47"/>
      <c r="GMN19" s="47"/>
      <c r="GMO19" s="47"/>
      <c r="GMP19" s="47"/>
      <c r="GMQ19" s="47"/>
      <c r="GMR19" s="47"/>
      <c r="GMS19" s="47"/>
      <c r="GMT19" s="47"/>
      <c r="GMU19" s="47"/>
      <c r="GMV19" s="47"/>
      <c r="GMW19" s="47"/>
      <c r="GMX19" s="47"/>
      <c r="GMY19" s="47"/>
      <c r="GMZ19" s="47"/>
      <c r="GNA19" s="47"/>
      <c r="GNB19" s="47"/>
      <c r="GNC19" s="47"/>
      <c r="GND19" s="47"/>
      <c r="GNE19" s="47"/>
      <c r="GNF19" s="47"/>
      <c r="GNG19" s="47"/>
      <c r="GNH19" s="47"/>
      <c r="GNI19" s="47"/>
      <c r="GNJ19" s="47"/>
      <c r="GNK19" s="47"/>
      <c r="GNL19" s="47"/>
      <c r="GNM19" s="47"/>
      <c r="GNN19" s="47"/>
      <c r="GNO19" s="47"/>
      <c r="GNP19" s="47"/>
      <c r="GNQ19" s="47"/>
      <c r="GNR19" s="47"/>
      <c r="GNS19" s="47"/>
      <c r="GNT19" s="47"/>
      <c r="GNU19" s="47"/>
      <c r="GNV19" s="47"/>
      <c r="GNW19" s="47"/>
      <c r="GNX19" s="47"/>
      <c r="GNY19" s="47"/>
      <c r="GNZ19" s="47"/>
      <c r="GOA19" s="47"/>
      <c r="GOB19" s="47"/>
      <c r="GOC19" s="47"/>
      <c r="GOD19" s="47"/>
      <c r="GOE19" s="47"/>
      <c r="GOF19" s="47"/>
      <c r="GOG19" s="47"/>
      <c r="GOH19" s="47"/>
      <c r="GOI19" s="47"/>
      <c r="GOJ19" s="47"/>
      <c r="GOK19" s="47"/>
      <c r="GOL19" s="47"/>
      <c r="GOM19" s="47"/>
      <c r="GON19" s="47"/>
      <c r="GOO19" s="47"/>
      <c r="GOP19" s="47"/>
      <c r="GOQ19" s="47"/>
      <c r="GOR19" s="47"/>
      <c r="GOS19" s="47"/>
      <c r="GOT19" s="47"/>
      <c r="GOU19" s="47"/>
      <c r="GOV19" s="47"/>
      <c r="GOW19" s="47"/>
      <c r="GOX19" s="47"/>
      <c r="GOY19" s="47"/>
      <c r="GOZ19" s="47"/>
      <c r="GPA19" s="47"/>
      <c r="GPB19" s="47"/>
      <c r="GPC19" s="47"/>
      <c r="GPD19" s="47"/>
      <c r="GPE19" s="47"/>
      <c r="GPF19" s="47"/>
      <c r="GPG19" s="47"/>
      <c r="GPH19" s="47"/>
      <c r="GPI19" s="47"/>
      <c r="GPJ19" s="47"/>
      <c r="GPK19" s="47"/>
      <c r="GPL19" s="47"/>
      <c r="GPM19" s="47"/>
      <c r="GPN19" s="47"/>
      <c r="GPO19" s="47"/>
      <c r="GPP19" s="47"/>
      <c r="GPQ19" s="47"/>
      <c r="GPR19" s="47"/>
      <c r="GPS19" s="47"/>
      <c r="GPT19" s="47"/>
      <c r="GPU19" s="47"/>
      <c r="GPV19" s="47"/>
      <c r="GPW19" s="47"/>
      <c r="GPX19" s="47"/>
      <c r="GPY19" s="47"/>
      <c r="GPZ19" s="47"/>
      <c r="GQA19" s="47"/>
      <c r="GQB19" s="47"/>
      <c r="GQC19" s="47"/>
      <c r="GQD19" s="47"/>
      <c r="GQE19" s="47"/>
      <c r="GQF19" s="47"/>
      <c r="GQG19" s="47"/>
      <c r="GQH19" s="47"/>
      <c r="GQI19" s="47"/>
      <c r="GQJ19" s="47"/>
      <c r="GQK19" s="47"/>
      <c r="GQL19" s="47"/>
      <c r="GQM19" s="47"/>
      <c r="GQN19" s="47"/>
      <c r="GQO19" s="47"/>
      <c r="GQP19" s="47"/>
      <c r="GQQ19" s="47"/>
      <c r="GQR19" s="47"/>
      <c r="GQS19" s="47"/>
      <c r="GQT19" s="47"/>
      <c r="GQU19" s="47"/>
      <c r="GQV19" s="47"/>
      <c r="GQW19" s="47"/>
      <c r="GQX19" s="47"/>
      <c r="GQY19" s="47"/>
      <c r="GQZ19" s="47"/>
      <c r="GRA19" s="47"/>
      <c r="GRB19" s="47"/>
      <c r="GRC19" s="47"/>
      <c r="GRD19" s="47"/>
      <c r="GRE19" s="47"/>
      <c r="GRF19" s="47"/>
      <c r="GRG19" s="47"/>
      <c r="GRH19" s="47"/>
      <c r="GRI19" s="47"/>
      <c r="GRJ19" s="47"/>
      <c r="GRK19" s="47"/>
      <c r="GRL19" s="47"/>
      <c r="GRM19" s="47"/>
      <c r="GRN19" s="47"/>
      <c r="GRO19" s="47"/>
      <c r="GRP19" s="47"/>
      <c r="GRQ19" s="47"/>
      <c r="GRR19" s="47"/>
      <c r="GRS19" s="47"/>
      <c r="GRT19" s="47"/>
      <c r="GRU19" s="47"/>
      <c r="GRV19" s="47"/>
      <c r="GRW19" s="47"/>
      <c r="GRX19" s="47"/>
      <c r="GRY19" s="47"/>
      <c r="GRZ19" s="47"/>
      <c r="GSA19" s="47"/>
      <c r="GSB19" s="47"/>
      <c r="GSC19" s="47"/>
      <c r="GSD19" s="47"/>
      <c r="GSE19" s="47"/>
      <c r="GSF19" s="47"/>
      <c r="GSG19" s="47"/>
      <c r="GSH19" s="47"/>
      <c r="GSI19" s="47"/>
      <c r="GSJ19" s="47"/>
      <c r="GSK19" s="47"/>
      <c r="GSL19" s="47"/>
      <c r="GSM19" s="47"/>
      <c r="GSN19" s="47"/>
      <c r="GSO19" s="47"/>
      <c r="GSP19" s="47"/>
      <c r="GSQ19" s="47"/>
      <c r="GSR19" s="47"/>
      <c r="GSS19" s="47"/>
      <c r="GST19" s="47"/>
      <c r="GSU19" s="47"/>
      <c r="GSV19" s="47"/>
      <c r="GSW19" s="47"/>
      <c r="GSX19" s="47"/>
      <c r="GSY19" s="47"/>
      <c r="GSZ19" s="47"/>
      <c r="GTA19" s="47"/>
      <c r="GTB19" s="47"/>
      <c r="GTC19" s="47"/>
      <c r="GTD19" s="47"/>
      <c r="GTE19" s="47"/>
      <c r="GTF19" s="47"/>
      <c r="GTG19" s="47"/>
      <c r="GTH19" s="47"/>
      <c r="GTI19" s="47"/>
      <c r="GTJ19" s="47"/>
      <c r="GTK19" s="47"/>
      <c r="GTL19" s="47"/>
      <c r="GTM19" s="47"/>
      <c r="GTN19" s="47"/>
      <c r="GTO19" s="47"/>
      <c r="GTP19" s="47"/>
      <c r="GTQ19" s="47"/>
      <c r="GTR19" s="47"/>
      <c r="GTS19" s="47"/>
      <c r="GTT19" s="47"/>
      <c r="GTU19" s="47"/>
      <c r="GTV19" s="47"/>
      <c r="GTW19" s="47"/>
      <c r="GTX19" s="47"/>
      <c r="GTY19" s="47"/>
      <c r="GTZ19" s="47"/>
      <c r="GUA19" s="47"/>
      <c r="GUB19" s="47"/>
      <c r="GUC19" s="47"/>
      <c r="GUD19" s="47"/>
      <c r="GUE19" s="47"/>
      <c r="GUF19" s="47"/>
      <c r="GUG19" s="47"/>
      <c r="GUH19" s="47"/>
      <c r="GUI19" s="47"/>
      <c r="GUJ19" s="47"/>
      <c r="GUK19" s="47"/>
      <c r="GUL19" s="47"/>
      <c r="GUM19" s="47"/>
      <c r="GUN19" s="47"/>
      <c r="GUO19" s="47"/>
      <c r="GUP19" s="47"/>
      <c r="GUQ19" s="47"/>
      <c r="GUR19" s="47"/>
      <c r="GUS19" s="47"/>
      <c r="GUT19" s="47"/>
      <c r="GUU19" s="47"/>
      <c r="GUV19" s="47"/>
      <c r="GUW19" s="47"/>
      <c r="GUX19" s="47"/>
      <c r="GUY19" s="47"/>
      <c r="GUZ19" s="47"/>
      <c r="GVA19" s="47"/>
      <c r="GVB19" s="47"/>
      <c r="GVC19" s="47"/>
      <c r="GVD19" s="47"/>
      <c r="GVE19" s="47"/>
      <c r="GVF19" s="47"/>
      <c r="GVG19" s="47"/>
      <c r="GVH19" s="47"/>
      <c r="GVI19" s="47"/>
      <c r="GVJ19" s="47"/>
      <c r="GVK19" s="47"/>
      <c r="GVL19" s="47"/>
      <c r="GVM19" s="47"/>
      <c r="GVN19" s="47"/>
      <c r="GVO19" s="47"/>
      <c r="GVP19" s="47"/>
      <c r="GVQ19" s="47"/>
      <c r="GVR19" s="47"/>
      <c r="GVS19" s="47"/>
      <c r="GVT19" s="47"/>
      <c r="GVU19" s="47"/>
      <c r="GVV19" s="47"/>
      <c r="GVW19" s="47"/>
      <c r="GVX19" s="47"/>
      <c r="GVY19" s="47"/>
      <c r="GVZ19" s="47"/>
      <c r="GWA19" s="47"/>
      <c r="GWB19" s="47"/>
      <c r="GWC19" s="47"/>
      <c r="GWD19" s="47"/>
      <c r="GWE19" s="47"/>
      <c r="GWF19" s="47"/>
      <c r="GWG19" s="47"/>
      <c r="GWH19" s="47"/>
      <c r="GWI19" s="47"/>
      <c r="GWJ19" s="47"/>
      <c r="GWK19" s="47"/>
      <c r="GWL19" s="47"/>
      <c r="GWM19" s="47"/>
      <c r="GWN19" s="47"/>
      <c r="GWO19" s="47"/>
      <c r="GWP19" s="47"/>
      <c r="GWQ19" s="47"/>
      <c r="GWR19" s="47"/>
      <c r="GWS19" s="47"/>
      <c r="GWT19" s="47"/>
      <c r="GWU19" s="47"/>
      <c r="GWV19" s="47"/>
      <c r="GWW19" s="47"/>
      <c r="GWX19" s="47"/>
      <c r="GWY19" s="47"/>
      <c r="GWZ19" s="47"/>
      <c r="GXA19" s="47"/>
      <c r="GXB19" s="47"/>
      <c r="GXC19" s="47"/>
      <c r="GXD19" s="47"/>
      <c r="GXE19" s="47"/>
      <c r="GXF19" s="47"/>
      <c r="GXG19" s="47"/>
      <c r="GXH19" s="47"/>
      <c r="GXI19" s="47"/>
      <c r="GXJ19" s="47"/>
      <c r="GXK19" s="47"/>
      <c r="GXL19" s="47"/>
      <c r="GXM19" s="47"/>
      <c r="GXN19" s="47"/>
      <c r="GXO19" s="47"/>
      <c r="GXP19" s="47"/>
      <c r="GXQ19" s="47"/>
      <c r="GXR19" s="47"/>
      <c r="GXS19" s="47"/>
      <c r="GXT19" s="47"/>
      <c r="GXU19" s="47"/>
      <c r="GXV19" s="47"/>
      <c r="GXW19" s="47"/>
      <c r="GXX19" s="47"/>
      <c r="GXY19" s="47"/>
      <c r="GXZ19" s="47"/>
      <c r="GYA19" s="47"/>
      <c r="GYB19" s="47"/>
      <c r="GYC19" s="47"/>
      <c r="GYD19" s="47"/>
      <c r="GYE19" s="47"/>
      <c r="GYF19" s="47"/>
      <c r="GYG19" s="47"/>
      <c r="GYH19" s="47"/>
      <c r="GYI19" s="47"/>
      <c r="GYJ19" s="47"/>
      <c r="GYK19" s="47"/>
      <c r="GYL19" s="47"/>
      <c r="GYM19" s="47"/>
      <c r="GYN19" s="47"/>
      <c r="GYO19" s="47"/>
      <c r="GYP19" s="47"/>
      <c r="GYQ19" s="47"/>
      <c r="GYR19" s="47"/>
      <c r="GYS19" s="47"/>
      <c r="GYT19" s="47"/>
      <c r="GYU19" s="47"/>
      <c r="GYV19" s="47"/>
      <c r="GYW19" s="47"/>
      <c r="GYX19" s="47"/>
      <c r="GYY19" s="47"/>
      <c r="GYZ19" s="47"/>
      <c r="GZA19" s="47"/>
      <c r="GZB19" s="47"/>
      <c r="GZC19" s="47"/>
      <c r="GZD19" s="47"/>
      <c r="GZE19" s="47"/>
      <c r="GZF19" s="47"/>
      <c r="GZG19" s="47"/>
      <c r="GZH19" s="47"/>
      <c r="GZI19" s="47"/>
      <c r="GZJ19" s="47"/>
      <c r="GZK19" s="47"/>
      <c r="GZL19" s="47"/>
      <c r="GZM19" s="47"/>
      <c r="GZN19" s="47"/>
      <c r="GZO19" s="47"/>
      <c r="GZP19" s="47"/>
      <c r="GZQ19" s="47"/>
      <c r="GZR19" s="47"/>
      <c r="GZS19" s="47"/>
      <c r="GZT19" s="47"/>
      <c r="GZU19" s="47"/>
      <c r="GZV19" s="47"/>
      <c r="GZW19" s="47"/>
      <c r="GZX19" s="47"/>
      <c r="GZY19" s="47"/>
      <c r="GZZ19" s="47"/>
      <c r="HAA19" s="47"/>
      <c r="HAB19" s="47"/>
      <c r="HAC19" s="47"/>
      <c r="HAD19" s="47"/>
      <c r="HAE19" s="47"/>
      <c r="HAF19" s="47"/>
      <c r="HAG19" s="47"/>
      <c r="HAH19" s="47"/>
      <c r="HAI19" s="47"/>
      <c r="HAJ19" s="47"/>
      <c r="HAK19" s="47"/>
      <c r="HAL19" s="47"/>
      <c r="HAM19" s="47"/>
      <c r="HAN19" s="47"/>
      <c r="HAO19" s="47"/>
      <c r="HAP19" s="47"/>
      <c r="HAQ19" s="47"/>
      <c r="HAR19" s="47"/>
      <c r="HAS19" s="47"/>
      <c r="HAT19" s="47"/>
      <c r="HAU19" s="47"/>
      <c r="HAV19" s="47"/>
      <c r="HAW19" s="47"/>
      <c r="HAX19" s="47"/>
      <c r="HAY19" s="47"/>
      <c r="HAZ19" s="47"/>
      <c r="HBA19" s="47"/>
      <c r="HBB19" s="47"/>
      <c r="HBC19" s="47"/>
      <c r="HBD19" s="47"/>
      <c r="HBE19" s="47"/>
      <c r="HBF19" s="47"/>
      <c r="HBG19" s="47"/>
      <c r="HBH19" s="47"/>
      <c r="HBI19" s="47"/>
      <c r="HBJ19" s="47"/>
      <c r="HBK19" s="47"/>
      <c r="HBL19" s="47"/>
      <c r="HBM19" s="47"/>
      <c r="HBN19" s="47"/>
      <c r="HBO19" s="47"/>
      <c r="HBP19" s="47"/>
      <c r="HBQ19" s="47"/>
      <c r="HBR19" s="47"/>
      <c r="HBS19" s="47"/>
      <c r="HBT19" s="47"/>
      <c r="HBU19" s="47"/>
      <c r="HBV19" s="47"/>
      <c r="HBW19" s="47"/>
      <c r="HBX19" s="47"/>
      <c r="HBY19" s="47"/>
      <c r="HBZ19" s="47"/>
      <c r="HCA19" s="47"/>
      <c r="HCB19" s="47"/>
      <c r="HCC19" s="47"/>
      <c r="HCD19" s="47"/>
      <c r="HCE19" s="47"/>
      <c r="HCF19" s="47"/>
      <c r="HCG19" s="47"/>
      <c r="HCH19" s="47"/>
      <c r="HCI19" s="47"/>
      <c r="HCJ19" s="47"/>
      <c r="HCK19" s="47"/>
      <c r="HCL19" s="47"/>
      <c r="HCM19" s="47"/>
      <c r="HCN19" s="47"/>
      <c r="HCO19" s="47"/>
      <c r="HCP19" s="47"/>
      <c r="HCQ19" s="47"/>
      <c r="HCR19" s="47"/>
      <c r="HCS19" s="47"/>
      <c r="HCT19" s="47"/>
      <c r="HCU19" s="47"/>
      <c r="HCV19" s="47"/>
      <c r="HCW19" s="47"/>
      <c r="HCX19" s="47"/>
      <c r="HCY19" s="47"/>
      <c r="HCZ19" s="47"/>
      <c r="HDA19" s="47"/>
      <c r="HDB19" s="47"/>
      <c r="HDC19" s="47"/>
      <c r="HDD19" s="47"/>
      <c r="HDE19" s="47"/>
      <c r="HDF19" s="47"/>
      <c r="HDG19" s="47"/>
      <c r="HDH19" s="47"/>
      <c r="HDI19" s="47"/>
      <c r="HDJ19" s="47"/>
      <c r="HDK19" s="47"/>
      <c r="HDL19" s="47"/>
      <c r="HDM19" s="47"/>
      <c r="HDN19" s="47"/>
      <c r="HDO19" s="47"/>
      <c r="HDP19" s="47"/>
      <c r="HDQ19" s="47"/>
      <c r="HDR19" s="47"/>
      <c r="HDS19" s="47"/>
      <c r="HDT19" s="47"/>
      <c r="HDU19" s="47"/>
      <c r="HDV19" s="47"/>
      <c r="HDW19" s="47"/>
      <c r="HDX19" s="47"/>
      <c r="HDY19" s="47"/>
      <c r="HDZ19" s="47"/>
      <c r="HEA19" s="47"/>
      <c r="HEB19" s="47"/>
      <c r="HEC19" s="47"/>
      <c r="HED19" s="47"/>
      <c r="HEE19" s="47"/>
      <c r="HEF19" s="47"/>
      <c r="HEG19" s="47"/>
      <c r="HEH19" s="47"/>
      <c r="HEI19" s="47"/>
      <c r="HEJ19" s="47"/>
      <c r="HEK19" s="47"/>
      <c r="HEL19" s="47"/>
      <c r="HEM19" s="47"/>
      <c r="HEN19" s="47"/>
      <c r="HEO19" s="47"/>
      <c r="HEP19" s="47"/>
      <c r="HEQ19" s="47"/>
      <c r="HER19" s="47"/>
      <c r="HES19" s="47"/>
      <c r="HET19" s="47"/>
      <c r="HEU19" s="47"/>
      <c r="HEV19" s="47"/>
      <c r="HEW19" s="47"/>
      <c r="HEX19" s="47"/>
      <c r="HEY19" s="47"/>
      <c r="HEZ19" s="47"/>
      <c r="HFA19" s="47"/>
      <c r="HFB19" s="47"/>
      <c r="HFC19" s="47"/>
      <c r="HFD19" s="47"/>
      <c r="HFE19" s="47"/>
      <c r="HFF19" s="47"/>
      <c r="HFG19" s="47"/>
      <c r="HFH19" s="47"/>
      <c r="HFI19" s="47"/>
      <c r="HFJ19" s="47"/>
      <c r="HFK19" s="47"/>
      <c r="HFL19" s="47"/>
      <c r="HFM19" s="47"/>
      <c r="HFN19" s="47"/>
      <c r="HFO19" s="47"/>
      <c r="HFP19" s="47"/>
      <c r="HFQ19" s="47"/>
      <c r="HFR19" s="47"/>
      <c r="HFS19" s="47"/>
      <c r="HFT19" s="47"/>
      <c r="HFU19" s="47"/>
      <c r="HFV19" s="47"/>
      <c r="HFW19" s="47"/>
      <c r="HFX19" s="47"/>
      <c r="HFY19" s="47"/>
      <c r="HFZ19" s="47"/>
      <c r="HGA19" s="47"/>
      <c r="HGB19" s="47"/>
      <c r="HGC19" s="47"/>
      <c r="HGD19" s="47"/>
      <c r="HGE19" s="47"/>
      <c r="HGF19" s="47"/>
      <c r="HGG19" s="47"/>
      <c r="HGH19" s="47"/>
      <c r="HGI19" s="47"/>
      <c r="HGJ19" s="47"/>
      <c r="HGK19" s="47"/>
      <c r="HGL19" s="47"/>
      <c r="HGM19" s="47"/>
      <c r="HGN19" s="47"/>
      <c r="HGO19" s="47"/>
      <c r="HGP19" s="47"/>
      <c r="HGQ19" s="47"/>
      <c r="HGR19" s="47"/>
      <c r="HGS19" s="47"/>
      <c r="HGT19" s="47"/>
      <c r="HGU19" s="47"/>
      <c r="HGV19" s="47"/>
      <c r="HGW19" s="47"/>
      <c r="HGX19" s="47"/>
      <c r="HGY19" s="47"/>
      <c r="HGZ19" s="47"/>
      <c r="HHA19" s="47"/>
      <c r="HHB19" s="47"/>
      <c r="HHC19" s="47"/>
      <c r="HHD19" s="47"/>
      <c r="HHE19" s="47"/>
      <c r="HHF19" s="47"/>
      <c r="HHG19" s="47"/>
      <c r="HHH19" s="47"/>
      <c r="HHI19" s="47"/>
      <c r="HHJ19" s="47"/>
      <c r="HHK19" s="47"/>
      <c r="HHL19" s="47"/>
      <c r="HHM19" s="47"/>
      <c r="HHN19" s="47"/>
      <c r="HHO19" s="47"/>
      <c r="HHP19" s="47"/>
      <c r="HHQ19" s="47"/>
      <c r="HHR19" s="47"/>
      <c r="HHS19" s="47"/>
      <c r="HHT19" s="47"/>
      <c r="HHU19" s="47"/>
      <c r="HHV19" s="47"/>
      <c r="HHW19" s="47"/>
      <c r="HHX19" s="47"/>
      <c r="HHY19" s="47"/>
      <c r="HHZ19" s="47"/>
      <c r="HIA19" s="47"/>
      <c r="HIB19" s="47"/>
      <c r="HIC19" s="47"/>
      <c r="HID19" s="47"/>
      <c r="HIE19" s="47"/>
      <c r="HIF19" s="47"/>
      <c r="HIG19" s="47"/>
      <c r="HIH19" s="47"/>
      <c r="HII19" s="47"/>
      <c r="HIJ19" s="47"/>
      <c r="HIK19" s="47"/>
      <c r="HIL19" s="47"/>
      <c r="HIM19" s="47"/>
      <c r="HIN19" s="47"/>
      <c r="HIO19" s="47"/>
      <c r="HIP19" s="47"/>
      <c r="HIQ19" s="47"/>
      <c r="HIR19" s="47"/>
      <c r="HIS19" s="47"/>
      <c r="HIT19" s="47"/>
      <c r="HIU19" s="47"/>
      <c r="HIV19" s="47"/>
      <c r="HIW19" s="47"/>
      <c r="HIX19" s="47"/>
      <c r="HIY19" s="47"/>
      <c r="HIZ19" s="47"/>
      <c r="HJA19" s="47"/>
      <c r="HJB19" s="47"/>
      <c r="HJC19" s="47"/>
      <c r="HJD19" s="47"/>
      <c r="HJE19" s="47"/>
      <c r="HJF19" s="47"/>
      <c r="HJG19" s="47"/>
      <c r="HJH19" s="47"/>
      <c r="HJI19" s="47"/>
      <c r="HJJ19" s="47"/>
      <c r="HJK19" s="47"/>
      <c r="HJL19" s="47"/>
      <c r="HJM19" s="47"/>
      <c r="HJN19" s="47"/>
      <c r="HJO19" s="47"/>
      <c r="HJP19" s="47"/>
      <c r="HJQ19" s="47"/>
      <c r="HJR19" s="47"/>
      <c r="HJS19" s="47"/>
      <c r="HJT19" s="47"/>
      <c r="HJU19" s="47"/>
      <c r="HJV19" s="47"/>
      <c r="HJW19" s="47"/>
      <c r="HJX19" s="47"/>
      <c r="HJY19" s="47"/>
      <c r="HJZ19" s="47"/>
      <c r="HKA19" s="47"/>
      <c r="HKB19" s="47"/>
      <c r="HKC19" s="47"/>
      <c r="HKD19" s="47"/>
      <c r="HKE19" s="47"/>
      <c r="HKF19" s="47"/>
      <c r="HKG19" s="47"/>
      <c r="HKH19" s="47"/>
      <c r="HKI19" s="47"/>
      <c r="HKJ19" s="47"/>
      <c r="HKK19" s="47"/>
      <c r="HKL19" s="47"/>
      <c r="HKM19" s="47"/>
      <c r="HKN19" s="47"/>
      <c r="HKO19" s="47"/>
      <c r="HKP19" s="47"/>
      <c r="HKQ19" s="47"/>
      <c r="HKR19" s="47"/>
      <c r="HKS19" s="47"/>
      <c r="HKT19" s="47"/>
      <c r="HKU19" s="47"/>
      <c r="HKV19" s="47"/>
      <c r="HKW19" s="47"/>
      <c r="HKX19" s="47"/>
      <c r="HKY19" s="47"/>
      <c r="HKZ19" s="47"/>
      <c r="HLA19" s="47"/>
      <c r="HLB19" s="47"/>
      <c r="HLC19" s="47"/>
      <c r="HLD19" s="47"/>
      <c r="HLE19" s="47"/>
      <c r="HLF19" s="47"/>
      <c r="HLG19" s="47"/>
      <c r="HLH19" s="47"/>
      <c r="HLI19" s="47"/>
      <c r="HLJ19" s="47"/>
      <c r="HLK19" s="47"/>
      <c r="HLL19" s="47"/>
      <c r="HLM19" s="47"/>
      <c r="HLN19" s="47"/>
      <c r="HLO19" s="47"/>
      <c r="HLP19" s="47"/>
      <c r="HLQ19" s="47"/>
      <c r="HLR19" s="47"/>
      <c r="HLS19" s="47"/>
      <c r="HLT19" s="47"/>
      <c r="HLU19" s="47"/>
      <c r="HLV19" s="47"/>
      <c r="HLW19" s="47"/>
      <c r="HLX19" s="47"/>
      <c r="HLY19" s="47"/>
      <c r="HLZ19" s="47"/>
      <c r="HMA19" s="47"/>
      <c r="HMB19" s="47"/>
      <c r="HMC19" s="47"/>
      <c r="HMD19" s="47"/>
      <c r="HME19" s="47"/>
      <c r="HMF19" s="47"/>
      <c r="HMG19" s="47"/>
      <c r="HMH19" s="47"/>
      <c r="HMI19" s="47"/>
      <c r="HMJ19" s="47"/>
      <c r="HMK19" s="47"/>
      <c r="HML19" s="47"/>
      <c r="HMM19" s="47"/>
      <c r="HMN19" s="47"/>
      <c r="HMO19" s="47"/>
      <c r="HMP19" s="47"/>
      <c r="HMQ19" s="47"/>
      <c r="HMR19" s="47"/>
      <c r="HMS19" s="47"/>
      <c r="HMT19" s="47"/>
      <c r="HMU19" s="47"/>
      <c r="HMV19" s="47"/>
      <c r="HMW19" s="47"/>
      <c r="HMX19" s="47"/>
      <c r="HMY19" s="47"/>
      <c r="HMZ19" s="47"/>
      <c r="HNA19" s="47"/>
      <c r="HNB19" s="47"/>
      <c r="HNC19" s="47"/>
      <c r="HND19" s="47"/>
      <c r="HNE19" s="47"/>
      <c r="HNF19" s="47"/>
      <c r="HNG19" s="47"/>
      <c r="HNH19" s="47"/>
      <c r="HNI19" s="47"/>
      <c r="HNJ19" s="47"/>
      <c r="HNK19" s="47"/>
      <c r="HNL19" s="47"/>
      <c r="HNM19" s="47"/>
      <c r="HNN19" s="47"/>
      <c r="HNO19" s="47"/>
      <c r="HNP19" s="47"/>
      <c r="HNQ19" s="47"/>
      <c r="HNR19" s="47"/>
      <c r="HNS19" s="47"/>
      <c r="HNT19" s="47"/>
      <c r="HNU19" s="47"/>
      <c r="HNV19" s="47"/>
      <c r="HNW19" s="47"/>
      <c r="HNX19" s="47"/>
      <c r="HNY19" s="47"/>
      <c r="HNZ19" s="47"/>
      <c r="HOA19" s="47"/>
      <c r="HOB19" s="47"/>
      <c r="HOC19" s="47"/>
      <c r="HOD19" s="47"/>
      <c r="HOE19" s="47"/>
      <c r="HOF19" s="47"/>
      <c r="HOG19" s="47"/>
      <c r="HOH19" s="47"/>
      <c r="HOI19" s="47"/>
      <c r="HOJ19" s="47"/>
      <c r="HOK19" s="47"/>
      <c r="HOL19" s="47"/>
      <c r="HOM19" s="47"/>
      <c r="HON19" s="47"/>
      <c r="HOO19" s="47"/>
      <c r="HOP19" s="47"/>
      <c r="HOQ19" s="47"/>
      <c r="HOR19" s="47"/>
      <c r="HOS19" s="47"/>
      <c r="HOT19" s="47"/>
      <c r="HOU19" s="47"/>
      <c r="HOV19" s="47"/>
      <c r="HOW19" s="47"/>
      <c r="HOX19" s="47"/>
      <c r="HOY19" s="47"/>
      <c r="HOZ19" s="47"/>
      <c r="HPA19" s="47"/>
      <c r="HPB19" s="47"/>
      <c r="HPC19" s="47"/>
      <c r="HPD19" s="47"/>
      <c r="HPE19" s="47"/>
      <c r="HPF19" s="47"/>
      <c r="HPG19" s="47"/>
      <c r="HPH19" s="47"/>
      <c r="HPI19" s="47"/>
      <c r="HPJ19" s="47"/>
      <c r="HPK19" s="47"/>
      <c r="HPL19" s="47"/>
      <c r="HPM19" s="47"/>
      <c r="HPN19" s="47"/>
      <c r="HPO19" s="47"/>
      <c r="HPP19" s="47"/>
      <c r="HPQ19" s="47"/>
      <c r="HPR19" s="47"/>
      <c r="HPS19" s="47"/>
      <c r="HPT19" s="47"/>
      <c r="HPU19" s="47"/>
      <c r="HPV19" s="47"/>
      <c r="HPW19" s="47"/>
      <c r="HPX19" s="47"/>
      <c r="HPY19" s="47"/>
      <c r="HPZ19" s="47"/>
      <c r="HQA19" s="47"/>
      <c r="HQB19" s="47"/>
      <c r="HQC19" s="47"/>
      <c r="HQD19" s="47"/>
      <c r="HQE19" s="47"/>
      <c r="HQF19" s="47"/>
      <c r="HQG19" s="47"/>
      <c r="HQH19" s="47"/>
      <c r="HQI19" s="47"/>
      <c r="HQJ19" s="47"/>
      <c r="HQK19" s="47"/>
      <c r="HQL19" s="47"/>
      <c r="HQM19" s="47"/>
      <c r="HQN19" s="47"/>
      <c r="HQO19" s="47"/>
      <c r="HQP19" s="47"/>
      <c r="HQQ19" s="47"/>
      <c r="HQR19" s="47"/>
      <c r="HQS19" s="47"/>
      <c r="HQT19" s="47"/>
      <c r="HQU19" s="47"/>
      <c r="HQV19" s="47"/>
      <c r="HQW19" s="47"/>
      <c r="HQX19" s="47"/>
      <c r="HQY19" s="47"/>
      <c r="HQZ19" s="47"/>
      <c r="HRA19" s="47"/>
      <c r="HRB19" s="47"/>
      <c r="HRC19" s="47"/>
      <c r="HRD19" s="47"/>
      <c r="HRE19" s="47"/>
      <c r="HRF19" s="47"/>
      <c r="HRG19" s="47"/>
      <c r="HRH19" s="47"/>
      <c r="HRI19" s="47"/>
      <c r="HRJ19" s="47"/>
      <c r="HRK19" s="47"/>
      <c r="HRL19" s="47"/>
      <c r="HRM19" s="47"/>
      <c r="HRN19" s="47"/>
      <c r="HRO19" s="47"/>
      <c r="HRP19" s="47"/>
      <c r="HRQ19" s="47"/>
      <c r="HRR19" s="47"/>
      <c r="HRS19" s="47"/>
      <c r="HRT19" s="47"/>
      <c r="HRU19" s="47"/>
      <c r="HRV19" s="47"/>
      <c r="HRW19" s="47"/>
      <c r="HRX19" s="47"/>
      <c r="HRY19" s="47"/>
      <c r="HRZ19" s="47"/>
      <c r="HSA19" s="47"/>
      <c r="HSB19" s="47"/>
      <c r="HSC19" s="47"/>
      <c r="HSD19" s="47"/>
      <c r="HSE19" s="47"/>
      <c r="HSF19" s="47"/>
      <c r="HSG19" s="47"/>
      <c r="HSH19" s="47"/>
      <c r="HSI19" s="47"/>
      <c r="HSJ19" s="47"/>
      <c r="HSK19" s="47"/>
      <c r="HSL19" s="47"/>
      <c r="HSM19" s="47"/>
      <c r="HSN19" s="47"/>
      <c r="HSO19" s="47"/>
      <c r="HSP19" s="47"/>
      <c r="HSQ19" s="47"/>
      <c r="HSR19" s="47"/>
      <c r="HSS19" s="47"/>
      <c r="HST19" s="47"/>
      <c r="HSU19" s="47"/>
      <c r="HSV19" s="47"/>
      <c r="HSW19" s="47"/>
      <c r="HSX19" s="47"/>
      <c r="HSY19" s="47"/>
      <c r="HSZ19" s="47"/>
      <c r="HTA19" s="47"/>
      <c r="HTB19" s="47"/>
      <c r="HTC19" s="47"/>
      <c r="HTD19" s="47"/>
      <c r="HTE19" s="47"/>
      <c r="HTF19" s="47"/>
      <c r="HTG19" s="47"/>
      <c r="HTH19" s="47"/>
      <c r="HTI19" s="47"/>
      <c r="HTJ19" s="47"/>
      <c r="HTK19" s="47"/>
      <c r="HTL19" s="47"/>
      <c r="HTM19" s="47"/>
      <c r="HTN19" s="47"/>
      <c r="HTO19" s="47"/>
      <c r="HTP19" s="47"/>
      <c r="HTQ19" s="47"/>
      <c r="HTR19" s="47"/>
      <c r="HTS19" s="47"/>
      <c r="HTT19" s="47"/>
      <c r="HTU19" s="47"/>
      <c r="HTV19" s="47"/>
      <c r="HTW19" s="47"/>
      <c r="HTX19" s="47"/>
      <c r="HTY19" s="47"/>
      <c r="HTZ19" s="47"/>
      <c r="HUA19" s="47"/>
      <c r="HUB19" s="47"/>
      <c r="HUC19" s="47"/>
      <c r="HUD19" s="47"/>
      <c r="HUE19" s="47"/>
      <c r="HUF19" s="47"/>
      <c r="HUG19" s="47"/>
      <c r="HUH19" s="47"/>
      <c r="HUI19" s="47"/>
      <c r="HUJ19" s="47"/>
      <c r="HUK19" s="47"/>
      <c r="HUL19" s="47"/>
      <c r="HUM19" s="47"/>
      <c r="HUN19" s="47"/>
      <c r="HUO19" s="47"/>
      <c r="HUP19" s="47"/>
      <c r="HUQ19" s="47"/>
      <c r="HUR19" s="47"/>
      <c r="HUS19" s="47"/>
      <c r="HUT19" s="47"/>
      <c r="HUU19" s="47"/>
      <c r="HUV19" s="47"/>
      <c r="HUW19" s="47"/>
      <c r="HUX19" s="47"/>
      <c r="HUY19" s="47"/>
      <c r="HUZ19" s="47"/>
      <c r="HVA19" s="47"/>
      <c r="HVB19" s="47"/>
      <c r="HVC19" s="47"/>
      <c r="HVD19" s="47"/>
      <c r="HVE19" s="47"/>
      <c r="HVF19" s="47"/>
      <c r="HVG19" s="47"/>
      <c r="HVH19" s="47"/>
      <c r="HVI19" s="47"/>
      <c r="HVJ19" s="47"/>
      <c r="HVK19" s="47"/>
      <c r="HVL19" s="47"/>
      <c r="HVM19" s="47"/>
      <c r="HVN19" s="47"/>
      <c r="HVO19" s="47"/>
      <c r="HVP19" s="47"/>
      <c r="HVQ19" s="47"/>
      <c r="HVR19" s="47"/>
      <c r="HVS19" s="47"/>
      <c r="HVT19" s="47"/>
      <c r="HVU19" s="47"/>
      <c r="HVV19" s="47"/>
      <c r="HVW19" s="47"/>
      <c r="HVX19" s="47"/>
      <c r="HVY19" s="47"/>
      <c r="HVZ19" s="47"/>
      <c r="HWA19" s="47"/>
      <c r="HWB19" s="47"/>
      <c r="HWC19" s="47"/>
      <c r="HWD19" s="47"/>
      <c r="HWE19" s="47"/>
      <c r="HWF19" s="47"/>
      <c r="HWG19" s="47"/>
      <c r="HWH19" s="47"/>
      <c r="HWI19" s="47"/>
      <c r="HWJ19" s="47"/>
      <c r="HWK19" s="47"/>
      <c r="HWL19" s="47"/>
      <c r="HWM19" s="47"/>
      <c r="HWN19" s="47"/>
      <c r="HWO19" s="47"/>
      <c r="HWP19" s="47"/>
      <c r="HWQ19" s="47"/>
      <c r="HWR19" s="47"/>
      <c r="HWS19" s="47"/>
      <c r="HWT19" s="47"/>
      <c r="HWU19" s="47"/>
      <c r="HWV19" s="47"/>
      <c r="HWW19" s="47"/>
      <c r="HWX19" s="47"/>
      <c r="HWY19" s="47"/>
      <c r="HWZ19" s="47"/>
      <c r="HXA19" s="47"/>
      <c r="HXB19" s="47"/>
      <c r="HXC19" s="47"/>
      <c r="HXD19" s="47"/>
      <c r="HXE19" s="47"/>
      <c r="HXF19" s="47"/>
      <c r="HXG19" s="47"/>
      <c r="HXH19" s="47"/>
      <c r="HXI19" s="47"/>
      <c r="HXJ19" s="47"/>
      <c r="HXK19" s="47"/>
      <c r="HXL19" s="47"/>
      <c r="HXM19" s="47"/>
      <c r="HXN19" s="47"/>
      <c r="HXO19" s="47"/>
      <c r="HXP19" s="47"/>
      <c r="HXQ19" s="47"/>
      <c r="HXR19" s="47"/>
      <c r="HXS19" s="47"/>
      <c r="HXT19" s="47"/>
      <c r="HXU19" s="47"/>
      <c r="HXV19" s="47"/>
      <c r="HXW19" s="47"/>
      <c r="HXX19" s="47"/>
      <c r="HXY19" s="47"/>
      <c r="HXZ19" s="47"/>
      <c r="HYA19" s="47"/>
      <c r="HYB19" s="47"/>
      <c r="HYC19" s="47"/>
      <c r="HYD19" s="47"/>
      <c r="HYE19" s="47"/>
      <c r="HYF19" s="47"/>
      <c r="HYG19" s="47"/>
      <c r="HYH19" s="47"/>
      <c r="HYI19" s="47"/>
      <c r="HYJ19" s="47"/>
      <c r="HYK19" s="47"/>
      <c r="HYL19" s="47"/>
      <c r="HYM19" s="47"/>
      <c r="HYN19" s="47"/>
      <c r="HYO19" s="47"/>
      <c r="HYP19" s="47"/>
      <c r="HYQ19" s="47"/>
      <c r="HYR19" s="47"/>
      <c r="HYS19" s="47"/>
      <c r="HYT19" s="47"/>
      <c r="HYU19" s="47"/>
      <c r="HYV19" s="47"/>
      <c r="HYW19" s="47"/>
      <c r="HYX19" s="47"/>
      <c r="HYY19" s="47"/>
      <c r="HYZ19" s="47"/>
      <c r="HZA19" s="47"/>
      <c r="HZB19" s="47"/>
      <c r="HZC19" s="47"/>
      <c r="HZD19" s="47"/>
      <c r="HZE19" s="47"/>
      <c r="HZF19" s="47"/>
      <c r="HZG19" s="47"/>
      <c r="HZH19" s="47"/>
      <c r="HZI19" s="47"/>
      <c r="HZJ19" s="47"/>
      <c r="HZK19" s="47"/>
      <c r="HZL19" s="47"/>
      <c r="HZM19" s="47"/>
      <c r="HZN19" s="47"/>
      <c r="HZO19" s="47"/>
      <c r="HZP19" s="47"/>
      <c r="HZQ19" s="47"/>
      <c r="HZR19" s="47"/>
      <c r="HZS19" s="47"/>
      <c r="HZT19" s="47"/>
      <c r="HZU19" s="47"/>
      <c r="HZV19" s="47"/>
      <c r="HZW19" s="47"/>
      <c r="HZX19" s="47"/>
      <c r="HZY19" s="47"/>
      <c r="HZZ19" s="47"/>
      <c r="IAA19" s="47"/>
      <c r="IAB19" s="47"/>
      <c r="IAC19" s="47"/>
      <c r="IAD19" s="47"/>
      <c r="IAE19" s="47"/>
      <c r="IAF19" s="47"/>
      <c r="IAG19" s="47"/>
      <c r="IAH19" s="47"/>
      <c r="IAI19" s="47"/>
      <c r="IAJ19" s="47"/>
      <c r="IAK19" s="47"/>
      <c r="IAL19" s="47"/>
      <c r="IAM19" s="47"/>
      <c r="IAN19" s="47"/>
      <c r="IAO19" s="47"/>
      <c r="IAP19" s="47"/>
      <c r="IAQ19" s="47"/>
      <c r="IAR19" s="47"/>
      <c r="IAS19" s="47"/>
      <c r="IAT19" s="47"/>
      <c r="IAU19" s="47"/>
      <c r="IAV19" s="47"/>
      <c r="IAW19" s="47"/>
      <c r="IAX19" s="47"/>
      <c r="IAY19" s="47"/>
      <c r="IAZ19" s="47"/>
      <c r="IBA19" s="47"/>
      <c r="IBB19" s="47"/>
      <c r="IBC19" s="47"/>
      <c r="IBD19" s="47"/>
      <c r="IBE19" s="47"/>
      <c r="IBF19" s="47"/>
      <c r="IBG19" s="47"/>
      <c r="IBH19" s="47"/>
      <c r="IBI19" s="47"/>
      <c r="IBJ19" s="47"/>
      <c r="IBK19" s="47"/>
      <c r="IBL19" s="47"/>
      <c r="IBM19" s="47"/>
      <c r="IBN19" s="47"/>
      <c r="IBO19" s="47"/>
      <c r="IBP19" s="47"/>
      <c r="IBQ19" s="47"/>
      <c r="IBR19" s="47"/>
      <c r="IBS19" s="47"/>
      <c r="IBT19" s="47"/>
      <c r="IBU19" s="47"/>
      <c r="IBV19" s="47"/>
      <c r="IBW19" s="47"/>
      <c r="IBX19" s="47"/>
      <c r="IBY19" s="47"/>
      <c r="IBZ19" s="47"/>
      <c r="ICA19" s="47"/>
      <c r="ICB19" s="47"/>
      <c r="ICC19" s="47"/>
      <c r="ICD19" s="47"/>
      <c r="ICE19" s="47"/>
      <c r="ICF19" s="47"/>
      <c r="ICG19" s="47"/>
      <c r="ICH19" s="47"/>
      <c r="ICI19" s="47"/>
      <c r="ICJ19" s="47"/>
      <c r="ICK19" s="47"/>
      <c r="ICL19" s="47"/>
      <c r="ICM19" s="47"/>
      <c r="ICN19" s="47"/>
      <c r="ICO19" s="47"/>
      <c r="ICP19" s="47"/>
      <c r="ICQ19" s="47"/>
      <c r="ICR19" s="47"/>
      <c r="ICS19" s="47"/>
      <c r="ICT19" s="47"/>
      <c r="ICU19" s="47"/>
      <c r="ICV19" s="47"/>
      <c r="ICW19" s="47"/>
      <c r="ICX19" s="47"/>
      <c r="ICY19" s="47"/>
      <c r="ICZ19" s="47"/>
      <c r="IDA19" s="47"/>
      <c r="IDB19" s="47"/>
      <c r="IDC19" s="47"/>
      <c r="IDD19" s="47"/>
      <c r="IDE19" s="47"/>
      <c r="IDF19" s="47"/>
      <c r="IDG19" s="47"/>
      <c r="IDH19" s="47"/>
      <c r="IDI19" s="47"/>
      <c r="IDJ19" s="47"/>
      <c r="IDK19" s="47"/>
      <c r="IDL19" s="47"/>
      <c r="IDM19" s="47"/>
      <c r="IDN19" s="47"/>
      <c r="IDO19" s="47"/>
      <c r="IDP19" s="47"/>
      <c r="IDQ19" s="47"/>
      <c r="IDR19" s="47"/>
      <c r="IDS19" s="47"/>
      <c r="IDT19" s="47"/>
      <c r="IDU19" s="47"/>
      <c r="IDV19" s="47"/>
      <c r="IDW19" s="47"/>
      <c r="IDX19" s="47"/>
      <c r="IDY19" s="47"/>
      <c r="IDZ19" s="47"/>
      <c r="IEA19" s="47"/>
      <c r="IEB19" s="47"/>
      <c r="IEC19" s="47"/>
      <c r="IED19" s="47"/>
      <c r="IEE19" s="47"/>
      <c r="IEF19" s="47"/>
      <c r="IEG19" s="47"/>
      <c r="IEH19" s="47"/>
      <c r="IEI19" s="47"/>
      <c r="IEJ19" s="47"/>
      <c r="IEK19" s="47"/>
      <c r="IEL19" s="47"/>
      <c r="IEM19" s="47"/>
      <c r="IEN19" s="47"/>
      <c r="IEO19" s="47"/>
      <c r="IEP19" s="47"/>
      <c r="IEQ19" s="47"/>
      <c r="IER19" s="47"/>
      <c r="IES19" s="47"/>
      <c r="IET19" s="47"/>
      <c r="IEU19" s="47"/>
      <c r="IEV19" s="47"/>
      <c r="IEW19" s="47"/>
      <c r="IEX19" s="47"/>
      <c r="IEY19" s="47"/>
      <c r="IEZ19" s="47"/>
      <c r="IFA19" s="47"/>
      <c r="IFB19" s="47"/>
      <c r="IFC19" s="47"/>
      <c r="IFD19" s="47"/>
      <c r="IFE19" s="47"/>
      <c r="IFF19" s="47"/>
      <c r="IFG19" s="47"/>
      <c r="IFH19" s="47"/>
      <c r="IFI19" s="47"/>
      <c r="IFJ19" s="47"/>
      <c r="IFK19" s="47"/>
      <c r="IFL19" s="47"/>
      <c r="IFM19" s="47"/>
      <c r="IFN19" s="47"/>
      <c r="IFO19" s="47"/>
      <c r="IFP19" s="47"/>
      <c r="IFQ19" s="47"/>
      <c r="IFR19" s="47"/>
      <c r="IFS19" s="47"/>
      <c r="IFT19" s="47"/>
      <c r="IFU19" s="47"/>
      <c r="IFV19" s="47"/>
      <c r="IFW19" s="47"/>
      <c r="IFX19" s="47"/>
      <c r="IFY19" s="47"/>
      <c r="IFZ19" s="47"/>
      <c r="IGA19" s="47"/>
      <c r="IGB19" s="47"/>
      <c r="IGC19" s="47"/>
      <c r="IGD19" s="47"/>
      <c r="IGE19" s="47"/>
      <c r="IGF19" s="47"/>
      <c r="IGG19" s="47"/>
      <c r="IGH19" s="47"/>
      <c r="IGI19" s="47"/>
      <c r="IGJ19" s="47"/>
      <c r="IGK19" s="47"/>
      <c r="IGL19" s="47"/>
      <c r="IGM19" s="47"/>
      <c r="IGN19" s="47"/>
      <c r="IGO19" s="47"/>
      <c r="IGP19" s="47"/>
      <c r="IGQ19" s="47"/>
      <c r="IGR19" s="47"/>
      <c r="IGS19" s="47"/>
      <c r="IGT19" s="47"/>
      <c r="IGU19" s="47"/>
      <c r="IGV19" s="47"/>
      <c r="IGW19" s="47"/>
      <c r="IGX19" s="47"/>
      <c r="IGY19" s="47"/>
      <c r="IGZ19" s="47"/>
      <c r="IHA19" s="47"/>
      <c r="IHB19" s="47"/>
      <c r="IHC19" s="47"/>
      <c r="IHD19" s="47"/>
      <c r="IHE19" s="47"/>
      <c r="IHF19" s="47"/>
      <c r="IHG19" s="47"/>
      <c r="IHH19" s="47"/>
      <c r="IHI19" s="47"/>
      <c r="IHJ19" s="47"/>
      <c r="IHK19" s="47"/>
      <c r="IHL19" s="47"/>
      <c r="IHM19" s="47"/>
      <c r="IHN19" s="47"/>
      <c r="IHO19" s="47"/>
      <c r="IHP19" s="47"/>
      <c r="IHQ19" s="47"/>
      <c r="IHR19" s="47"/>
      <c r="IHS19" s="47"/>
      <c r="IHT19" s="47"/>
      <c r="IHU19" s="47"/>
      <c r="IHV19" s="47"/>
      <c r="IHW19" s="47"/>
      <c r="IHX19" s="47"/>
      <c r="IHY19" s="47"/>
      <c r="IHZ19" s="47"/>
      <c r="IIA19" s="47"/>
      <c r="IIB19" s="47"/>
      <c r="IIC19" s="47"/>
      <c r="IID19" s="47"/>
      <c r="IIE19" s="47"/>
      <c r="IIF19" s="47"/>
      <c r="IIG19" s="47"/>
      <c r="IIH19" s="47"/>
      <c r="III19" s="47"/>
      <c r="IIJ19" s="47"/>
      <c r="IIK19" s="47"/>
      <c r="IIL19" s="47"/>
      <c r="IIM19" s="47"/>
      <c r="IIN19" s="47"/>
      <c r="IIO19" s="47"/>
      <c r="IIP19" s="47"/>
      <c r="IIQ19" s="47"/>
      <c r="IIR19" s="47"/>
      <c r="IIS19" s="47"/>
      <c r="IIT19" s="47"/>
      <c r="IIU19" s="47"/>
      <c r="IIV19" s="47"/>
      <c r="IIW19" s="47"/>
      <c r="IIX19" s="47"/>
      <c r="IIY19" s="47"/>
      <c r="IIZ19" s="47"/>
      <c r="IJA19" s="47"/>
      <c r="IJB19" s="47"/>
      <c r="IJC19" s="47"/>
      <c r="IJD19" s="47"/>
      <c r="IJE19" s="47"/>
      <c r="IJF19" s="47"/>
      <c r="IJG19" s="47"/>
      <c r="IJH19" s="47"/>
      <c r="IJI19" s="47"/>
      <c r="IJJ19" s="47"/>
      <c r="IJK19" s="47"/>
      <c r="IJL19" s="47"/>
      <c r="IJM19" s="47"/>
      <c r="IJN19" s="47"/>
      <c r="IJO19" s="47"/>
      <c r="IJP19" s="47"/>
      <c r="IJQ19" s="47"/>
      <c r="IJR19" s="47"/>
      <c r="IJS19" s="47"/>
      <c r="IJT19" s="47"/>
      <c r="IJU19" s="47"/>
      <c r="IJV19" s="47"/>
      <c r="IJW19" s="47"/>
      <c r="IJX19" s="47"/>
      <c r="IJY19" s="47"/>
      <c r="IJZ19" s="47"/>
      <c r="IKA19" s="47"/>
      <c r="IKB19" s="47"/>
      <c r="IKC19" s="47"/>
      <c r="IKD19" s="47"/>
      <c r="IKE19" s="47"/>
      <c r="IKF19" s="47"/>
      <c r="IKG19" s="47"/>
      <c r="IKH19" s="47"/>
      <c r="IKI19" s="47"/>
      <c r="IKJ19" s="47"/>
      <c r="IKK19" s="47"/>
      <c r="IKL19" s="47"/>
      <c r="IKM19" s="47"/>
      <c r="IKN19" s="47"/>
      <c r="IKO19" s="47"/>
      <c r="IKP19" s="47"/>
      <c r="IKQ19" s="47"/>
      <c r="IKR19" s="47"/>
      <c r="IKS19" s="47"/>
      <c r="IKT19" s="47"/>
      <c r="IKU19" s="47"/>
      <c r="IKV19" s="47"/>
      <c r="IKW19" s="47"/>
      <c r="IKX19" s="47"/>
      <c r="IKY19" s="47"/>
      <c r="IKZ19" s="47"/>
      <c r="ILA19" s="47"/>
      <c r="ILB19" s="47"/>
      <c r="ILC19" s="47"/>
      <c r="ILD19" s="47"/>
      <c r="ILE19" s="47"/>
      <c r="ILF19" s="47"/>
      <c r="ILG19" s="47"/>
      <c r="ILH19" s="47"/>
      <c r="ILI19" s="47"/>
      <c r="ILJ19" s="47"/>
      <c r="ILK19" s="47"/>
      <c r="ILL19" s="47"/>
      <c r="ILM19" s="47"/>
      <c r="ILN19" s="47"/>
      <c r="ILO19" s="47"/>
      <c r="ILP19" s="47"/>
      <c r="ILQ19" s="47"/>
      <c r="ILR19" s="47"/>
      <c r="ILS19" s="47"/>
      <c r="ILT19" s="47"/>
      <c r="ILU19" s="47"/>
      <c r="ILV19" s="47"/>
      <c r="ILW19" s="47"/>
      <c r="ILX19" s="47"/>
      <c r="ILY19" s="47"/>
      <c r="ILZ19" s="47"/>
      <c r="IMA19" s="47"/>
      <c r="IMB19" s="47"/>
      <c r="IMC19" s="47"/>
      <c r="IMD19" s="47"/>
      <c r="IME19" s="47"/>
      <c r="IMF19" s="47"/>
      <c r="IMG19" s="47"/>
      <c r="IMH19" s="47"/>
      <c r="IMI19" s="47"/>
      <c r="IMJ19" s="47"/>
      <c r="IMK19" s="47"/>
      <c r="IML19" s="47"/>
      <c r="IMM19" s="47"/>
      <c r="IMN19" s="47"/>
      <c r="IMO19" s="47"/>
      <c r="IMP19" s="47"/>
      <c r="IMQ19" s="47"/>
      <c r="IMR19" s="47"/>
      <c r="IMS19" s="47"/>
      <c r="IMT19" s="47"/>
      <c r="IMU19" s="47"/>
      <c r="IMV19" s="47"/>
      <c r="IMW19" s="47"/>
      <c r="IMX19" s="47"/>
      <c r="IMY19" s="47"/>
      <c r="IMZ19" s="47"/>
      <c r="INA19" s="47"/>
      <c r="INB19" s="47"/>
      <c r="INC19" s="47"/>
      <c r="IND19" s="47"/>
      <c r="INE19" s="47"/>
      <c r="INF19" s="47"/>
      <c r="ING19" s="47"/>
      <c r="INH19" s="47"/>
      <c r="INI19" s="47"/>
      <c r="INJ19" s="47"/>
      <c r="INK19" s="47"/>
      <c r="INL19" s="47"/>
      <c r="INM19" s="47"/>
      <c r="INN19" s="47"/>
      <c r="INO19" s="47"/>
      <c r="INP19" s="47"/>
      <c r="INQ19" s="47"/>
      <c r="INR19" s="47"/>
      <c r="INS19" s="47"/>
      <c r="INT19" s="47"/>
      <c r="INU19" s="47"/>
      <c r="INV19" s="47"/>
      <c r="INW19" s="47"/>
      <c r="INX19" s="47"/>
      <c r="INY19" s="47"/>
      <c r="INZ19" s="47"/>
      <c r="IOA19" s="47"/>
      <c r="IOB19" s="47"/>
      <c r="IOC19" s="47"/>
      <c r="IOD19" s="47"/>
      <c r="IOE19" s="47"/>
      <c r="IOF19" s="47"/>
      <c r="IOG19" s="47"/>
      <c r="IOH19" s="47"/>
      <c r="IOI19" s="47"/>
      <c r="IOJ19" s="47"/>
      <c r="IOK19" s="47"/>
      <c r="IOL19" s="47"/>
      <c r="IOM19" s="47"/>
      <c r="ION19" s="47"/>
      <c r="IOO19" s="47"/>
      <c r="IOP19" s="47"/>
      <c r="IOQ19" s="47"/>
      <c r="IOR19" s="47"/>
      <c r="IOS19" s="47"/>
      <c r="IOT19" s="47"/>
      <c r="IOU19" s="47"/>
      <c r="IOV19" s="47"/>
      <c r="IOW19" s="47"/>
      <c r="IOX19" s="47"/>
      <c r="IOY19" s="47"/>
      <c r="IOZ19" s="47"/>
      <c r="IPA19" s="47"/>
      <c r="IPB19" s="47"/>
      <c r="IPC19" s="47"/>
      <c r="IPD19" s="47"/>
      <c r="IPE19" s="47"/>
      <c r="IPF19" s="47"/>
      <c r="IPG19" s="47"/>
      <c r="IPH19" s="47"/>
      <c r="IPI19" s="47"/>
      <c r="IPJ19" s="47"/>
      <c r="IPK19" s="47"/>
      <c r="IPL19" s="47"/>
      <c r="IPM19" s="47"/>
      <c r="IPN19" s="47"/>
      <c r="IPO19" s="47"/>
      <c r="IPP19" s="47"/>
      <c r="IPQ19" s="47"/>
      <c r="IPR19" s="47"/>
      <c r="IPS19" s="47"/>
      <c r="IPT19" s="47"/>
      <c r="IPU19" s="47"/>
      <c r="IPV19" s="47"/>
      <c r="IPW19" s="47"/>
      <c r="IPX19" s="47"/>
      <c r="IPY19" s="47"/>
      <c r="IPZ19" s="47"/>
      <c r="IQA19" s="47"/>
      <c r="IQB19" s="47"/>
      <c r="IQC19" s="47"/>
      <c r="IQD19" s="47"/>
      <c r="IQE19" s="47"/>
      <c r="IQF19" s="47"/>
      <c r="IQG19" s="47"/>
      <c r="IQH19" s="47"/>
      <c r="IQI19" s="47"/>
      <c r="IQJ19" s="47"/>
      <c r="IQK19" s="47"/>
      <c r="IQL19" s="47"/>
      <c r="IQM19" s="47"/>
      <c r="IQN19" s="47"/>
      <c r="IQO19" s="47"/>
      <c r="IQP19" s="47"/>
      <c r="IQQ19" s="47"/>
      <c r="IQR19" s="47"/>
      <c r="IQS19" s="47"/>
      <c r="IQT19" s="47"/>
      <c r="IQU19" s="47"/>
      <c r="IQV19" s="47"/>
      <c r="IQW19" s="47"/>
      <c r="IQX19" s="47"/>
      <c r="IQY19" s="47"/>
      <c r="IQZ19" s="47"/>
      <c r="IRA19" s="47"/>
      <c r="IRB19" s="47"/>
      <c r="IRC19" s="47"/>
      <c r="IRD19" s="47"/>
      <c r="IRE19" s="47"/>
      <c r="IRF19" s="47"/>
      <c r="IRG19" s="47"/>
      <c r="IRH19" s="47"/>
      <c r="IRI19" s="47"/>
      <c r="IRJ19" s="47"/>
      <c r="IRK19" s="47"/>
      <c r="IRL19" s="47"/>
      <c r="IRM19" s="47"/>
      <c r="IRN19" s="47"/>
      <c r="IRO19" s="47"/>
      <c r="IRP19" s="47"/>
      <c r="IRQ19" s="47"/>
      <c r="IRR19" s="47"/>
      <c r="IRS19" s="47"/>
      <c r="IRT19" s="47"/>
      <c r="IRU19" s="47"/>
      <c r="IRV19" s="47"/>
      <c r="IRW19" s="47"/>
      <c r="IRX19" s="47"/>
      <c r="IRY19" s="47"/>
      <c r="IRZ19" s="47"/>
      <c r="ISA19" s="47"/>
      <c r="ISB19" s="47"/>
      <c r="ISC19" s="47"/>
      <c r="ISD19" s="47"/>
      <c r="ISE19" s="47"/>
      <c r="ISF19" s="47"/>
      <c r="ISG19" s="47"/>
      <c r="ISH19" s="47"/>
      <c r="ISI19" s="47"/>
      <c r="ISJ19" s="47"/>
      <c r="ISK19" s="47"/>
      <c r="ISL19" s="47"/>
      <c r="ISM19" s="47"/>
      <c r="ISN19" s="47"/>
      <c r="ISO19" s="47"/>
      <c r="ISP19" s="47"/>
      <c r="ISQ19" s="47"/>
      <c r="ISR19" s="47"/>
      <c r="ISS19" s="47"/>
      <c r="IST19" s="47"/>
      <c r="ISU19" s="47"/>
      <c r="ISV19" s="47"/>
      <c r="ISW19" s="47"/>
      <c r="ISX19" s="47"/>
      <c r="ISY19" s="47"/>
      <c r="ISZ19" s="47"/>
      <c r="ITA19" s="47"/>
      <c r="ITB19" s="47"/>
      <c r="ITC19" s="47"/>
      <c r="ITD19" s="47"/>
      <c r="ITE19" s="47"/>
      <c r="ITF19" s="47"/>
      <c r="ITG19" s="47"/>
      <c r="ITH19" s="47"/>
      <c r="ITI19" s="47"/>
      <c r="ITJ19" s="47"/>
      <c r="ITK19" s="47"/>
      <c r="ITL19" s="47"/>
      <c r="ITM19" s="47"/>
      <c r="ITN19" s="47"/>
      <c r="ITO19" s="47"/>
      <c r="ITP19" s="47"/>
      <c r="ITQ19" s="47"/>
      <c r="ITR19" s="47"/>
      <c r="ITS19" s="47"/>
      <c r="ITT19" s="47"/>
      <c r="ITU19" s="47"/>
      <c r="ITV19" s="47"/>
      <c r="ITW19" s="47"/>
      <c r="ITX19" s="47"/>
      <c r="ITY19" s="47"/>
      <c r="ITZ19" s="47"/>
      <c r="IUA19" s="47"/>
      <c r="IUB19" s="47"/>
      <c r="IUC19" s="47"/>
      <c r="IUD19" s="47"/>
      <c r="IUE19" s="47"/>
      <c r="IUF19" s="47"/>
      <c r="IUG19" s="47"/>
      <c r="IUH19" s="47"/>
      <c r="IUI19" s="47"/>
      <c r="IUJ19" s="47"/>
      <c r="IUK19" s="47"/>
      <c r="IUL19" s="47"/>
      <c r="IUM19" s="47"/>
      <c r="IUN19" s="47"/>
      <c r="IUO19" s="47"/>
      <c r="IUP19" s="47"/>
      <c r="IUQ19" s="47"/>
      <c r="IUR19" s="47"/>
      <c r="IUS19" s="47"/>
      <c r="IUT19" s="47"/>
      <c r="IUU19" s="47"/>
      <c r="IUV19" s="47"/>
      <c r="IUW19" s="47"/>
      <c r="IUX19" s="47"/>
      <c r="IUY19" s="47"/>
      <c r="IUZ19" s="47"/>
      <c r="IVA19" s="47"/>
      <c r="IVB19" s="47"/>
      <c r="IVC19" s="47"/>
      <c r="IVD19" s="47"/>
      <c r="IVE19" s="47"/>
      <c r="IVF19" s="47"/>
      <c r="IVG19" s="47"/>
      <c r="IVH19" s="47"/>
      <c r="IVI19" s="47"/>
      <c r="IVJ19" s="47"/>
      <c r="IVK19" s="47"/>
      <c r="IVL19" s="47"/>
      <c r="IVM19" s="47"/>
      <c r="IVN19" s="47"/>
      <c r="IVO19" s="47"/>
      <c r="IVP19" s="47"/>
      <c r="IVQ19" s="47"/>
      <c r="IVR19" s="47"/>
      <c r="IVS19" s="47"/>
      <c r="IVT19" s="47"/>
      <c r="IVU19" s="47"/>
      <c r="IVV19" s="47"/>
      <c r="IVW19" s="47"/>
      <c r="IVX19" s="47"/>
      <c r="IVY19" s="47"/>
      <c r="IVZ19" s="47"/>
      <c r="IWA19" s="47"/>
      <c r="IWB19" s="47"/>
      <c r="IWC19" s="47"/>
      <c r="IWD19" s="47"/>
      <c r="IWE19" s="47"/>
      <c r="IWF19" s="47"/>
      <c r="IWG19" s="47"/>
      <c r="IWH19" s="47"/>
      <c r="IWI19" s="47"/>
      <c r="IWJ19" s="47"/>
      <c r="IWK19" s="47"/>
      <c r="IWL19" s="47"/>
      <c r="IWM19" s="47"/>
      <c r="IWN19" s="47"/>
      <c r="IWO19" s="47"/>
      <c r="IWP19" s="47"/>
      <c r="IWQ19" s="47"/>
      <c r="IWR19" s="47"/>
      <c r="IWS19" s="47"/>
      <c r="IWT19" s="47"/>
      <c r="IWU19" s="47"/>
      <c r="IWV19" s="47"/>
      <c r="IWW19" s="47"/>
      <c r="IWX19" s="47"/>
      <c r="IWY19" s="47"/>
      <c r="IWZ19" s="47"/>
      <c r="IXA19" s="47"/>
      <c r="IXB19" s="47"/>
      <c r="IXC19" s="47"/>
      <c r="IXD19" s="47"/>
      <c r="IXE19" s="47"/>
      <c r="IXF19" s="47"/>
      <c r="IXG19" s="47"/>
      <c r="IXH19" s="47"/>
      <c r="IXI19" s="47"/>
      <c r="IXJ19" s="47"/>
      <c r="IXK19" s="47"/>
      <c r="IXL19" s="47"/>
      <c r="IXM19" s="47"/>
      <c r="IXN19" s="47"/>
      <c r="IXO19" s="47"/>
      <c r="IXP19" s="47"/>
      <c r="IXQ19" s="47"/>
      <c r="IXR19" s="47"/>
      <c r="IXS19" s="47"/>
      <c r="IXT19" s="47"/>
      <c r="IXU19" s="47"/>
      <c r="IXV19" s="47"/>
      <c r="IXW19" s="47"/>
      <c r="IXX19" s="47"/>
      <c r="IXY19" s="47"/>
      <c r="IXZ19" s="47"/>
      <c r="IYA19" s="47"/>
      <c r="IYB19" s="47"/>
      <c r="IYC19" s="47"/>
      <c r="IYD19" s="47"/>
      <c r="IYE19" s="47"/>
      <c r="IYF19" s="47"/>
      <c r="IYG19" s="47"/>
      <c r="IYH19" s="47"/>
      <c r="IYI19" s="47"/>
      <c r="IYJ19" s="47"/>
      <c r="IYK19" s="47"/>
      <c r="IYL19" s="47"/>
      <c r="IYM19" s="47"/>
      <c r="IYN19" s="47"/>
      <c r="IYO19" s="47"/>
      <c r="IYP19" s="47"/>
      <c r="IYQ19" s="47"/>
      <c r="IYR19" s="47"/>
      <c r="IYS19" s="47"/>
      <c r="IYT19" s="47"/>
      <c r="IYU19" s="47"/>
      <c r="IYV19" s="47"/>
      <c r="IYW19" s="47"/>
      <c r="IYX19" s="47"/>
      <c r="IYY19" s="47"/>
      <c r="IYZ19" s="47"/>
      <c r="IZA19" s="47"/>
      <c r="IZB19" s="47"/>
      <c r="IZC19" s="47"/>
      <c r="IZD19" s="47"/>
      <c r="IZE19" s="47"/>
      <c r="IZF19" s="47"/>
      <c r="IZG19" s="47"/>
      <c r="IZH19" s="47"/>
      <c r="IZI19" s="47"/>
      <c r="IZJ19" s="47"/>
      <c r="IZK19" s="47"/>
      <c r="IZL19" s="47"/>
      <c r="IZM19" s="47"/>
      <c r="IZN19" s="47"/>
      <c r="IZO19" s="47"/>
      <c r="IZP19" s="47"/>
      <c r="IZQ19" s="47"/>
      <c r="IZR19" s="47"/>
      <c r="IZS19" s="47"/>
      <c r="IZT19" s="47"/>
      <c r="IZU19" s="47"/>
      <c r="IZV19" s="47"/>
      <c r="IZW19" s="47"/>
      <c r="IZX19" s="47"/>
      <c r="IZY19" s="47"/>
      <c r="IZZ19" s="47"/>
      <c r="JAA19" s="47"/>
      <c r="JAB19" s="47"/>
      <c r="JAC19" s="47"/>
      <c r="JAD19" s="47"/>
      <c r="JAE19" s="47"/>
      <c r="JAF19" s="47"/>
      <c r="JAG19" s="47"/>
      <c r="JAH19" s="47"/>
      <c r="JAI19" s="47"/>
      <c r="JAJ19" s="47"/>
      <c r="JAK19" s="47"/>
      <c r="JAL19" s="47"/>
      <c r="JAM19" s="47"/>
      <c r="JAN19" s="47"/>
      <c r="JAO19" s="47"/>
      <c r="JAP19" s="47"/>
      <c r="JAQ19" s="47"/>
      <c r="JAR19" s="47"/>
      <c r="JAS19" s="47"/>
      <c r="JAT19" s="47"/>
      <c r="JAU19" s="47"/>
      <c r="JAV19" s="47"/>
      <c r="JAW19" s="47"/>
      <c r="JAX19" s="47"/>
      <c r="JAY19" s="47"/>
      <c r="JAZ19" s="47"/>
      <c r="JBA19" s="47"/>
      <c r="JBB19" s="47"/>
      <c r="JBC19" s="47"/>
      <c r="JBD19" s="47"/>
      <c r="JBE19" s="47"/>
      <c r="JBF19" s="47"/>
      <c r="JBG19" s="47"/>
      <c r="JBH19" s="47"/>
      <c r="JBI19" s="47"/>
      <c r="JBJ19" s="47"/>
      <c r="JBK19" s="47"/>
      <c r="JBL19" s="47"/>
      <c r="JBM19" s="47"/>
      <c r="JBN19" s="47"/>
      <c r="JBO19" s="47"/>
      <c r="JBP19" s="47"/>
      <c r="JBQ19" s="47"/>
      <c r="JBR19" s="47"/>
      <c r="JBS19" s="47"/>
      <c r="JBT19" s="47"/>
      <c r="JBU19" s="47"/>
      <c r="JBV19" s="47"/>
      <c r="JBW19" s="47"/>
      <c r="JBX19" s="47"/>
      <c r="JBY19" s="47"/>
      <c r="JBZ19" s="47"/>
      <c r="JCA19" s="47"/>
      <c r="JCB19" s="47"/>
      <c r="JCC19" s="47"/>
      <c r="JCD19" s="47"/>
      <c r="JCE19" s="47"/>
      <c r="JCF19" s="47"/>
      <c r="JCG19" s="47"/>
      <c r="JCH19" s="47"/>
      <c r="JCI19" s="47"/>
      <c r="JCJ19" s="47"/>
      <c r="JCK19" s="47"/>
      <c r="JCL19" s="47"/>
      <c r="JCM19" s="47"/>
      <c r="JCN19" s="47"/>
      <c r="JCO19" s="47"/>
      <c r="JCP19" s="47"/>
      <c r="JCQ19" s="47"/>
      <c r="JCR19" s="47"/>
      <c r="JCS19" s="47"/>
      <c r="JCT19" s="47"/>
      <c r="JCU19" s="47"/>
      <c r="JCV19" s="47"/>
      <c r="JCW19" s="47"/>
      <c r="JCX19" s="47"/>
      <c r="JCY19" s="47"/>
      <c r="JCZ19" s="47"/>
      <c r="JDA19" s="47"/>
      <c r="JDB19" s="47"/>
      <c r="JDC19" s="47"/>
      <c r="JDD19" s="47"/>
      <c r="JDE19" s="47"/>
      <c r="JDF19" s="47"/>
      <c r="JDG19" s="47"/>
      <c r="JDH19" s="47"/>
      <c r="JDI19" s="47"/>
      <c r="JDJ19" s="47"/>
      <c r="JDK19" s="47"/>
      <c r="JDL19" s="47"/>
      <c r="JDM19" s="47"/>
      <c r="JDN19" s="47"/>
      <c r="JDO19" s="47"/>
      <c r="JDP19" s="47"/>
      <c r="JDQ19" s="47"/>
      <c r="JDR19" s="47"/>
      <c r="JDS19" s="47"/>
      <c r="JDT19" s="47"/>
      <c r="JDU19" s="47"/>
      <c r="JDV19" s="47"/>
      <c r="JDW19" s="47"/>
      <c r="JDX19" s="47"/>
      <c r="JDY19" s="47"/>
      <c r="JDZ19" s="47"/>
      <c r="JEA19" s="47"/>
      <c r="JEB19" s="47"/>
      <c r="JEC19" s="47"/>
      <c r="JED19" s="47"/>
      <c r="JEE19" s="47"/>
      <c r="JEF19" s="47"/>
      <c r="JEG19" s="47"/>
      <c r="JEH19" s="47"/>
      <c r="JEI19" s="47"/>
      <c r="JEJ19" s="47"/>
      <c r="JEK19" s="47"/>
      <c r="JEL19" s="47"/>
      <c r="JEM19" s="47"/>
      <c r="JEN19" s="47"/>
      <c r="JEO19" s="47"/>
      <c r="JEP19" s="47"/>
      <c r="JEQ19" s="47"/>
      <c r="JER19" s="47"/>
      <c r="JES19" s="47"/>
      <c r="JET19" s="47"/>
      <c r="JEU19" s="47"/>
      <c r="JEV19" s="47"/>
      <c r="JEW19" s="47"/>
      <c r="JEX19" s="47"/>
      <c r="JEY19" s="47"/>
      <c r="JEZ19" s="47"/>
      <c r="JFA19" s="47"/>
      <c r="JFB19" s="47"/>
      <c r="JFC19" s="47"/>
      <c r="JFD19" s="47"/>
      <c r="JFE19" s="47"/>
      <c r="JFF19" s="47"/>
      <c r="JFG19" s="47"/>
      <c r="JFH19" s="47"/>
      <c r="JFI19" s="47"/>
      <c r="JFJ19" s="47"/>
      <c r="JFK19" s="47"/>
      <c r="JFL19" s="47"/>
      <c r="JFM19" s="47"/>
      <c r="JFN19" s="47"/>
      <c r="JFO19" s="47"/>
      <c r="JFP19" s="47"/>
      <c r="JFQ19" s="47"/>
      <c r="JFR19" s="47"/>
      <c r="JFS19" s="47"/>
      <c r="JFT19" s="47"/>
      <c r="JFU19" s="47"/>
      <c r="JFV19" s="47"/>
      <c r="JFW19" s="47"/>
      <c r="JFX19" s="47"/>
      <c r="JFY19" s="47"/>
      <c r="JFZ19" s="47"/>
      <c r="JGA19" s="47"/>
      <c r="JGB19" s="47"/>
      <c r="JGC19" s="47"/>
      <c r="JGD19" s="47"/>
      <c r="JGE19" s="47"/>
      <c r="JGF19" s="47"/>
      <c r="JGG19" s="47"/>
      <c r="JGH19" s="47"/>
      <c r="JGI19" s="47"/>
      <c r="JGJ19" s="47"/>
      <c r="JGK19" s="47"/>
      <c r="JGL19" s="47"/>
      <c r="JGM19" s="47"/>
      <c r="JGN19" s="47"/>
      <c r="JGO19" s="47"/>
      <c r="JGP19" s="47"/>
      <c r="JGQ19" s="47"/>
      <c r="JGR19" s="47"/>
      <c r="JGS19" s="47"/>
      <c r="JGT19" s="47"/>
      <c r="JGU19" s="47"/>
      <c r="JGV19" s="47"/>
      <c r="JGW19" s="47"/>
      <c r="JGX19" s="47"/>
      <c r="JGY19" s="47"/>
      <c r="JGZ19" s="47"/>
      <c r="JHA19" s="47"/>
      <c r="JHB19" s="47"/>
      <c r="JHC19" s="47"/>
      <c r="JHD19" s="47"/>
      <c r="JHE19" s="47"/>
      <c r="JHF19" s="47"/>
      <c r="JHG19" s="47"/>
      <c r="JHH19" s="47"/>
      <c r="JHI19" s="47"/>
      <c r="JHJ19" s="47"/>
      <c r="JHK19" s="47"/>
      <c r="JHL19" s="47"/>
      <c r="JHM19" s="47"/>
      <c r="JHN19" s="47"/>
      <c r="JHO19" s="47"/>
      <c r="JHP19" s="47"/>
      <c r="JHQ19" s="47"/>
      <c r="JHR19" s="47"/>
      <c r="JHS19" s="47"/>
      <c r="JHT19" s="47"/>
      <c r="JHU19" s="47"/>
      <c r="JHV19" s="47"/>
      <c r="JHW19" s="47"/>
      <c r="JHX19" s="47"/>
      <c r="JHY19" s="47"/>
      <c r="JHZ19" s="47"/>
      <c r="JIA19" s="47"/>
      <c r="JIB19" s="47"/>
      <c r="JIC19" s="47"/>
      <c r="JID19" s="47"/>
      <c r="JIE19" s="47"/>
      <c r="JIF19" s="47"/>
      <c r="JIG19" s="47"/>
      <c r="JIH19" s="47"/>
      <c r="JII19" s="47"/>
      <c r="JIJ19" s="47"/>
      <c r="JIK19" s="47"/>
      <c r="JIL19" s="47"/>
      <c r="JIM19" s="47"/>
      <c r="JIN19" s="47"/>
      <c r="JIO19" s="47"/>
      <c r="JIP19" s="47"/>
      <c r="JIQ19" s="47"/>
      <c r="JIR19" s="47"/>
      <c r="JIS19" s="47"/>
      <c r="JIT19" s="47"/>
      <c r="JIU19" s="47"/>
      <c r="JIV19" s="47"/>
      <c r="JIW19" s="47"/>
      <c r="JIX19" s="47"/>
      <c r="JIY19" s="47"/>
      <c r="JIZ19" s="47"/>
      <c r="JJA19" s="47"/>
      <c r="JJB19" s="47"/>
      <c r="JJC19" s="47"/>
      <c r="JJD19" s="47"/>
      <c r="JJE19" s="47"/>
      <c r="JJF19" s="47"/>
      <c r="JJG19" s="47"/>
      <c r="JJH19" s="47"/>
      <c r="JJI19" s="47"/>
      <c r="JJJ19" s="47"/>
      <c r="JJK19" s="47"/>
      <c r="JJL19" s="47"/>
      <c r="JJM19" s="47"/>
      <c r="JJN19" s="47"/>
      <c r="JJO19" s="47"/>
      <c r="JJP19" s="47"/>
      <c r="JJQ19" s="47"/>
      <c r="JJR19" s="47"/>
      <c r="JJS19" s="47"/>
      <c r="JJT19" s="47"/>
      <c r="JJU19" s="47"/>
      <c r="JJV19" s="47"/>
      <c r="JJW19" s="47"/>
      <c r="JJX19" s="47"/>
      <c r="JJY19" s="47"/>
      <c r="JJZ19" s="47"/>
      <c r="JKA19" s="47"/>
      <c r="JKB19" s="47"/>
      <c r="JKC19" s="47"/>
      <c r="JKD19" s="47"/>
      <c r="JKE19" s="47"/>
      <c r="JKF19" s="47"/>
      <c r="JKG19" s="47"/>
      <c r="JKH19" s="47"/>
      <c r="JKI19" s="47"/>
      <c r="JKJ19" s="47"/>
      <c r="JKK19" s="47"/>
      <c r="JKL19" s="47"/>
      <c r="JKM19" s="47"/>
      <c r="JKN19" s="47"/>
      <c r="JKO19" s="47"/>
      <c r="JKP19" s="47"/>
      <c r="JKQ19" s="47"/>
      <c r="JKR19" s="47"/>
      <c r="JKS19" s="47"/>
      <c r="JKT19" s="47"/>
      <c r="JKU19" s="47"/>
      <c r="JKV19" s="47"/>
      <c r="JKW19" s="47"/>
      <c r="JKX19" s="47"/>
      <c r="JKY19" s="47"/>
      <c r="JKZ19" s="47"/>
      <c r="JLA19" s="47"/>
      <c r="JLB19" s="47"/>
      <c r="JLC19" s="47"/>
      <c r="JLD19" s="47"/>
      <c r="JLE19" s="47"/>
      <c r="JLF19" s="47"/>
      <c r="JLG19" s="47"/>
      <c r="JLH19" s="47"/>
      <c r="JLI19" s="47"/>
      <c r="JLJ19" s="47"/>
      <c r="JLK19" s="47"/>
      <c r="JLL19" s="47"/>
      <c r="JLM19" s="47"/>
      <c r="JLN19" s="47"/>
      <c r="JLO19" s="47"/>
      <c r="JLP19" s="47"/>
      <c r="JLQ19" s="47"/>
      <c r="JLR19" s="47"/>
      <c r="JLS19" s="47"/>
      <c r="JLT19" s="47"/>
      <c r="JLU19" s="47"/>
      <c r="JLV19" s="47"/>
      <c r="JLW19" s="47"/>
      <c r="JLX19" s="47"/>
      <c r="JLY19" s="47"/>
      <c r="JLZ19" s="47"/>
      <c r="JMA19" s="47"/>
      <c r="JMB19" s="47"/>
      <c r="JMC19" s="47"/>
      <c r="JMD19" s="47"/>
      <c r="JME19" s="47"/>
      <c r="JMF19" s="47"/>
      <c r="JMG19" s="47"/>
      <c r="JMH19" s="47"/>
      <c r="JMI19" s="47"/>
      <c r="JMJ19" s="47"/>
      <c r="JMK19" s="47"/>
      <c r="JML19" s="47"/>
      <c r="JMM19" s="47"/>
      <c r="JMN19" s="47"/>
      <c r="JMO19" s="47"/>
      <c r="JMP19" s="47"/>
      <c r="JMQ19" s="47"/>
      <c r="JMR19" s="47"/>
      <c r="JMS19" s="47"/>
      <c r="JMT19" s="47"/>
      <c r="JMU19" s="47"/>
      <c r="JMV19" s="47"/>
      <c r="JMW19" s="47"/>
      <c r="JMX19" s="47"/>
      <c r="JMY19" s="47"/>
      <c r="JMZ19" s="47"/>
      <c r="JNA19" s="47"/>
      <c r="JNB19" s="47"/>
      <c r="JNC19" s="47"/>
      <c r="JND19" s="47"/>
      <c r="JNE19" s="47"/>
      <c r="JNF19" s="47"/>
      <c r="JNG19" s="47"/>
      <c r="JNH19" s="47"/>
      <c r="JNI19" s="47"/>
      <c r="JNJ19" s="47"/>
      <c r="JNK19" s="47"/>
      <c r="JNL19" s="47"/>
      <c r="JNM19" s="47"/>
      <c r="JNN19" s="47"/>
      <c r="JNO19" s="47"/>
      <c r="JNP19" s="47"/>
      <c r="JNQ19" s="47"/>
      <c r="JNR19" s="47"/>
      <c r="JNS19" s="47"/>
      <c r="JNT19" s="47"/>
      <c r="JNU19" s="47"/>
      <c r="JNV19" s="47"/>
      <c r="JNW19" s="47"/>
      <c r="JNX19" s="47"/>
      <c r="JNY19" s="47"/>
      <c r="JNZ19" s="47"/>
      <c r="JOA19" s="47"/>
      <c r="JOB19" s="47"/>
      <c r="JOC19" s="47"/>
      <c r="JOD19" s="47"/>
      <c r="JOE19" s="47"/>
      <c r="JOF19" s="47"/>
      <c r="JOG19" s="47"/>
      <c r="JOH19" s="47"/>
      <c r="JOI19" s="47"/>
      <c r="JOJ19" s="47"/>
      <c r="JOK19" s="47"/>
      <c r="JOL19" s="47"/>
      <c r="JOM19" s="47"/>
      <c r="JON19" s="47"/>
      <c r="JOO19" s="47"/>
      <c r="JOP19" s="47"/>
      <c r="JOQ19" s="47"/>
      <c r="JOR19" s="47"/>
      <c r="JOS19" s="47"/>
      <c r="JOT19" s="47"/>
      <c r="JOU19" s="47"/>
      <c r="JOV19" s="47"/>
      <c r="JOW19" s="47"/>
      <c r="JOX19" s="47"/>
      <c r="JOY19" s="47"/>
      <c r="JOZ19" s="47"/>
      <c r="JPA19" s="47"/>
      <c r="JPB19" s="47"/>
      <c r="JPC19" s="47"/>
      <c r="JPD19" s="47"/>
      <c r="JPE19" s="47"/>
      <c r="JPF19" s="47"/>
      <c r="JPG19" s="47"/>
      <c r="JPH19" s="47"/>
      <c r="JPI19" s="47"/>
      <c r="JPJ19" s="47"/>
      <c r="JPK19" s="47"/>
      <c r="JPL19" s="47"/>
      <c r="JPM19" s="47"/>
      <c r="JPN19" s="47"/>
      <c r="JPO19" s="47"/>
      <c r="JPP19" s="47"/>
      <c r="JPQ19" s="47"/>
      <c r="JPR19" s="47"/>
      <c r="JPS19" s="47"/>
      <c r="JPT19" s="47"/>
      <c r="JPU19" s="47"/>
      <c r="JPV19" s="47"/>
      <c r="JPW19" s="47"/>
      <c r="JPX19" s="47"/>
      <c r="JPY19" s="47"/>
      <c r="JPZ19" s="47"/>
      <c r="JQA19" s="47"/>
      <c r="JQB19" s="47"/>
      <c r="JQC19" s="47"/>
      <c r="JQD19" s="47"/>
      <c r="JQE19" s="47"/>
      <c r="JQF19" s="47"/>
      <c r="JQG19" s="47"/>
      <c r="JQH19" s="47"/>
      <c r="JQI19" s="47"/>
      <c r="JQJ19" s="47"/>
      <c r="JQK19" s="47"/>
      <c r="JQL19" s="47"/>
      <c r="JQM19" s="47"/>
      <c r="JQN19" s="47"/>
      <c r="JQO19" s="47"/>
      <c r="JQP19" s="47"/>
      <c r="JQQ19" s="47"/>
      <c r="JQR19" s="47"/>
      <c r="JQS19" s="47"/>
      <c r="JQT19" s="47"/>
      <c r="JQU19" s="47"/>
      <c r="JQV19" s="47"/>
      <c r="JQW19" s="47"/>
      <c r="JQX19" s="47"/>
      <c r="JQY19" s="47"/>
      <c r="JQZ19" s="47"/>
      <c r="JRA19" s="47"/>
      <c r="JRB19" s="47"/>
      <c r="JRC19" s="47"/>
      <c r="JRD19" s="47"/>
      <c r="JRE19" s="47"/>
      <c r="JRF19" s="47"/>
      <c r="JRG19" s="47"/>
      <c r="JRH19" s="47"/>
      <c r="JRI19" s="47"/>
      <c r="JRJ19" s="47"/>
      <c r="JRK19" s="47"/>
      <c r="JRL19" s="47"/>
      <c r="JRM19" s="47"/>
      <c r="JRN19" s="47"/>
      <c r="JRO19" s="47"/>
      <c r="JRP19" s="47"/>
      <c r="JRQ19" s="47"/>
      <c r="JRR19" s="47"/>
      <c r="JRS19" s="47"/>
      <c r="JRT19" s="47"/>
      <c r="JRU19" s="47"/>
      <c r="JRV19" s="47"/>
      <c r="JRW19" s="47"/>
      <c r="JRX19" s="47"/>
      <c r="JRY19" s="47"/>
      <c r="JRZ19" s="47"/>
      <c r="JSA19" s="47"/>
      <c r="JSB19" s="47"/>
      <c r="JSC19" s="47"/>
      <c r="JSD19" s="47"/>
      <c r="JSE19" s="47"/>
      <c r="JSF19" s="47"/>
      <c r="JSG19" s="47"/>
      <c r="JSH19" s="47"/>
      <c r="JSI19" s="47"/>
      <c r="JSJ19" s="47"/>
      <c r="JSK19" s="47"/>
      <c r="JSL19" s="47"/>
      <c r="JSM19" s="47"/>
      <c r="JSN19" s="47"/>
      <c r="JSO19" s="47"/>
      <c r="JSP19" s="47"/>
      <c r="JSQ19" s="47"/>
      <c r="JSR19" s="47"/>
      <c r="JSS19" s="47"/>
      <c r="JST19" s="47"/>
      <c r="JSU19" s="47"/>
      <c r="JSV19" s="47"/>
      <c r="JSW19" s="47"/>
      <c r="JSX19" s="47"/>
      <c r="JSY19" s="47"/>
      <c r="JSZ19" s="47"/>
      <c r="JTA19" s="47"/>
      <c r="JTB19" s="47"/>
      <c r="JTC19" s="47"/>
      <c r="JTD19" s="47"/>
      <c r="JTE19" s="47"/>
      <c r="JTF19" s="47"/>
      <c r="JTG19" s="47"/>
      <c r="JTH19" s="47"/>
      <c r="JTI19" s="47"/>
      <c r="JTJ19" s="47"/>
      <c r="JTK19" s="47"/>
      <c r="JTL19" s="47"/>
      <c r="JTM19" s="47"/>
      <c r="JTN19" s="47"/>
      <c r="JTO19" s="47"/>
      <c r="JTP19" s="47"/>
      <c r="JTQ19" s="47"/>
      <c r="JTR19" s="47"/>
      <c r="JTS19" s="47"/>
      <c r="JTT19" s="47"/>
      <c r="JTU19" s="47"/>
      <c r="JTV19" s="47"/>
      <c r="JTW19" s="47"/>
      <c r="JTX19" s="47"/>
      <c r="JTY19" s="47"/>
      <c r="JTZ19" s="47"/>
      <c r="JUA19" s="47"/>
      <c r="JUB19" s="47"/>
      <c r="JUC19" s="47"/>
      <c r="JUD19" s="47"/>
      <c r="JUE19" s="47"/>
      <c r="JUF19" s="47"/>
      <c r="JUG19" s="47"/>
      <c r="JUH19" s="47"/>
      <c r="JUI19" s="47"/>
      <c r="JUJ19" s="47"/>
      <c r="JUK19" s="47"/>
      <c r="JUL19" s="47"/>
      <c r="JUM19" s="47"/>
      <c r="JUN19" s="47"/>
      <c r="JUO19" s="47"/>
      <c r="JUP19" s="47"/>
      <c r="JUQ19" s="47"/>
      <c r="JUR19" s="47"/>
      <c r="JUS19" s="47"/>
      <c r="JUT19" s="47"/>
      <c r="JUU19" s="47"/>
      <c r="JUV19" s="47"/>
      <c r="JUW19" s="47"/>
      <c r="JUX19" s="47"/>
      <c r="JUY19" s="47"/>
      <c r="JUZ19" s="47"/>
      <c r="JVA19" s="47"/>
      <c r="JVB19" s="47"/>
      <c r="JVC19" s="47"/>
      <c r="JVD19" s="47"/>
      <c r="JVE19" s="47"/>
      <c r="JVF19" s="47"/>
      <c r="JVG19" s="47"/>
      <c r="JVH19" s="47"/>
      <c r="JVI19" s="47"/>
      <c r="JVJ19" s="47"/>
      <c r="JVK19" s="47"/>
      <c r="JVL19" s="47"/>
      <c r="JVM19" s="47"/>
      <c r="JVN19" s="47"/>
      <c r="JVO19" s="47"/>
      <c r="JVP19" s="47"/>
      <c r="JVQ19" s="47"/>
      <c r="JVR19" s="47"/>
      <c r="JVS19" s="47"/>
      <c r="JVT19" s="47"/>
      <c r="JVU19" s="47"/>
      <c r="JVV19" s="47"/>
      <c r="JVW19" s="47"/>
      <c r="JVX19" s="47"/>
      <c r="JVY19" s="47"/>
      <c r="JVZ19" s="47"/>
      <c r="JWA19" s="47"/>
      <c r="JWB19" s="47"/>
      <c r="JWC19" s="47"/>
      <c r="JWD19" s="47"/>
      <c r="JWE19" s="47"/>
      <c r="JWF19" s="47"/>
      <c r="JWG19" s="47"/>
      <c r="JWH19" s="47"/>
      <c r="JWI19" s="47"/>
      <c r="JWJ19" s="47"/>
      <c r="JWK19" s="47"/>
      <c r="JWL19" s="47"/>
      <c r="JWM19" s="47"/>
      <c r="JWN19" s="47"/>
      <c r="JWO19" s="47"/>
      <c r="JWP19" s="47"/>
      <c r="JWQ19" s="47"/>
      <c r="JWR19" s="47"/>
      <c r="JWS19" s="47"/>
      <c r="JWT19" s="47"/>
      <c r="JWU19" s="47"/>
      <c r="JWV19" s="47"/>
      <c r="JWW19" s="47"/>
      <c r="JWX19" s="47"/>
      <c r="JWY19" s="47"/>
      <c r="JWZ19" s="47"/>
      <c r="JXA19" s="47"/>
      <c r="JXB19" s="47"/>
      <c r="JXC19" s="47"/>
      <c r="JXD19" s="47"/>
      <c r="JXE19" s="47"/>
      <c r="JXF19" s="47"/>
      <c r="JXG19" s="47"/>
      <c r="JXH19" s="47"/>
      <c r="JXI19" s="47"/>
      <c r="JXJ19" s="47"/>
      <c r="JXK19" s="47"/>
      <c r="JXL19" s="47"/>
      <c r="JXM19" s="47"/>
      <c r="JXN19" s="47"/>
      <c r="JXO19" s="47"/>
      <c r="JXP19" s="47"/>
      <c r="JXQ19" s="47"/>
      <c r="JXR19" s="47"/>
      <c r="JXS19" s="47"/>
      <c r="JXT19" s="47"/>
      <c r="JXU19" s="47"/>
      <c r="JXV19" s="47"/>
      <c r="JXW19" s="47"/>
      <c r="JXX19" s="47"/>
      <c r="JXY19" s="47"/>
      <c r="JXZ19" s="47"/>
      <c r="JYA19" s="47"/>
      <c r="JYB19" s="47"/>
      <c r="JYC19" s="47"/>
      <c r="JYD19" s="47"/>
      <c r="JYE19" s="47"/>
      <c r="JYF19" s="47"/>
      <c r="JYG19" s="47"/>
      <c r="JYH19" s="47"/>
      <c r="JYI19" s="47"/>
      <c r="JYJ19" s="47"/>
      <c r="JYK19" s="47"/>
      <c r="JYL19" s="47"/>
      <c r="JYM19" s="47"/>
      <c r="JYN19" s="47"/>
      <c r="JYO19" s="47"/>
      <c r="JYP19" s="47"/>
      <c r="JYQ19" s="47"/>
      <c r="JYR19" s="47"/>
      <c r="JYS19" s="47"/>
      <c r="JYT19" s="47"/>
      <c r="JYU19" s="47"/>
      <c r="JYV19" s="47"/>
      <c r="JYW19" s="47"/>
      <c r="JYX19" s="47"/>
      <c r="JYY19" s="47"/>
      <c r="JYZ19" s="47"/>
      <c r="JZA19" s="47"/>
      <c r="JZB19" s="47"/>
      <c r="JZC19" s="47"/>
      <c r="JZD19" s="47"/>
      <c r="JZE19" s="47"/>
      <c r="JZF19" s="47"/>
      <c r="JZG19" s="47"/>
      <c r="JZH19" s="47"/>
      <c r="JZI19" s="47"/>
      <c r="JZJ19" s="47"/>
      <c r="JZK19" s="47"/>
      <c r="JZL19" s="47"/>
      <c r="JZM19" s="47"/>
      <c r="JZN19" s="47"/>
      <c r="JZO19" s="47"/>
      <c r="JZP19" s="47"/>
      <c r="JZQ19" s="47"/>
      <c r="JZR19" s="47"/>
      <c r="JZS19" s="47"/>
      <c r="JZT19" s="47"/>
      <c r="JZU19" s="47"/>
      <c r="JZV19" s="47"/>
      <c r="JZW19" s="47"/>
      <c r="JZX19" s="47"/>
      <c r="JZY19" s="47"/>
      <c r="JZZ19" s="47"/>
      <c r="KAA19" s="47"/>
      <c r="KAB19" s="47"/>
      <c r="KAC19" s="47"/>
      <c r="KAD19" s="47"/>
      <c r="KAE19" s="47"/>
      <c r="KAF19" s="47"/>
      <c r="KAG19" s="47"/>
      <c r="KAH19" s="47"/>
      <c r="KAI19" s="47"/>
      <c r="KAJ19" s="47"/>
      <c r="KAK19" s="47"/>
      <c r="KAL19" s="47"/>
      <c r="KAM19" s="47"/>
      <c r="KAN19" s="47"/>
      <c r="KAO19" s="47"/>
      <c r="KAP19" s="47"/>
      <c r="KAQ19" s="47"/>
      <c r="KAR19" s="47"/>
      <c r="KAS19" s="47"/>
      <c r="KAT19" s="47"/>
      <c r="KAU19" s="47"/>
      <c r="KAV19" s="47"/>
      <c r="KAW19" s="47"/>
      <c r="KAX19" s="47"/>
      <c r="KAY19" s="47"/>
      <c r="KAZ19" s="47"/>
      <c r="KBA19" s="47"/>
      <c r="KBB19" s="47"/>
      <c r="KBC19" s="47"/>
      <c r="KBD19" s="47"/>
      <c r="KBE19" s="47"/>
      <c r="KBF19" s="47"/>
      <c r="KBG19" s="47"/>
      <c r="KBH19" s="47"/>
      <c r="KBI19" s="47"/>
      <c r="KBJ19" s="47"/>
      <c r="KBK19" s="47"/>
      <c r="KBL19" s="47"/>
      <c r="KBM19" s="47"/>
      <c r="KBN19" s="47"/>
      <c r="KBO19" s="47"/>
      <c r="KBP19" s="47"/>
      <c r="KBQ19" s="47"/>
      <c r="KBR19" s="47"/>
      <c r="KBS19" s="47"/>
      <c r="KBT19" s="47"/>
      <c r="KBU19" s="47"/>
      <c r="KBV19" s="47"/>
      <c r="KBW19" s="47"/>
      <c r="KBX19" s="47"/>
      <c r="KBY19" s="47"/>
      <c r="KBZ19" s="47"/>
      <c r="KCA19" s="47"/>
      <c r="KCB19" s="47"/>
      <c r="KCC19" s="47"/>
      <c r="KCD19" s="47"/>
      <c r="KCE19" s="47"/>
      <c r="KCF19" s="47"/>
      <c r="KCG19" s="47"/>
      <c r="KCH19" s="47"/>
      <c r="KCI19" s="47"/>
      <c r="KCJ19" s="47"/>
      <c r="KCK19" s="47"/>
      <c r="KCL19" s="47"/>
      <c r="KCM19" s="47"/>
      <c r="KCN19" s="47"/>
      <c r="KCO19" s="47"/>
      <c r="KCP19" s="47"/>
      <c r="KCQ19" s="47"/>
      <c r="KCR19" s="47"/>
      <c r="KCS19" s="47"/>
      <c r="KCT19" s="47"/>
      <c r="KCU19" s="47"/>
      <c r="KCV19" s="47"/>
      <c r="KCW19" s="47"/>
      <c r="KCX19" s="47"/>
      <c r="KCY19" s="47"/>
      <c r="KCZ19" s="47"/>
      <c r="KDA19" s="47"/>
      <c r="KDB19" s="47"/>
      <c r="KDC19" s="47"/>
      <c r="KDD19" s="47"/>
      <c r="KDE19" s="47"/>
      <c r="KDF19" s="47"/>
      <c r="KDG19" s="47"/>
      <c r="KDH19" s="47"/>
      <c r="KDI19" s="47"/>
      <c r="KDJ19" s="47"/>
      <c r="KDK19" s="47"/>
      <c r="KDL19" s="47"/>
      <c r="KDM19" s="47"/>
      <c r="KDN19" s="47"/>
      <c r="KDO19" s="47"/>
      <c r="KDP19" s="47"/>
      <c r="KDQ19" s="47"/>
      <c r="KDR19" s="47"/>
      <c r="KDS19" s="47"/>
      <c r="KDT19" s="47"/>
      <c r="KDU19" s="47"/>
      <c r="KDV19" s="47"/>
      <c r="KDW19" s="47"/>
      <c r="KDX19" s="47"/>
      <c r="KDY19" s="47"/>
      <c r="KDZ19" s="47"/>
      <c r="KEA19" s="47"/>
      <c r="KEB19" s="47"/>
      <c r="KEC19" s="47"/>
      <c r="KED19" s="47"/>
      <c r="KEE19" s="47"/>
      <c r="KEF19" s="47"/>
      <c r="KEG19" s="47"/>
      <c r="KEH19" s="47"/>
      <c r="KEI19" s="47"/>
      <c r="KEJ19" s="47"/>
      <c r="KEK19" s="47"/>
      <c r="KEL19" s="47"/>
      <c r="KEM19" s="47"/>
      <c r="KEN19" s="47"/>
      <c r="KEO19" s="47"/>
      <c r="KEP19" s="47"/>
      <c r="KEQ19" s="47"/>
      <c r="KER19" s="47"/>
      <c r="KES19" s="47"/>
      <c r="KET19" s="47"/>
      <c r="KEU19" s="47"/>
      <c r="KEV19" s="47"/>
      <c r="KEW19" s="47"/>
      <c r="KEX19" s="47"/>
      <c r="KEY19" s="47"/>
      <c r="KEZ19" s="47"/>
      <c r="KFA19" s="47"/>
      <c r="KFB19" s="47"/>
      <c r="KFC19" s="47"/>
      <c r="KFD19" s="47"/>
      <c r="KFE19" s="47"/>
      <c r="KFF19" s="47"/>
      <c r="KFG19" s="47"/>
      <c r="KFH19" s="47"/>
      <c r="KFI19" s="47"/>
      <c r="KFJ19" s="47"/>
      <c r="KFK19" s="47"/>
      <c r="KFL19" s="47"/>
      <c r="KFM19" s="47"/>
      <c r="KFN19" s="47"/>
      <c r="KFO19" s="47"/>
      <c r="KFP19" s="47"/>
      <c r="KFQ19" s="47"/>
      <c r="KFR19" s="47"/>
      <c r="KFS19" s="47"/>
      <c r="KFT19" s="47"/>
      <c r="KFU19" s="47"/>
      <c r="KFV19" s="47"/>
      <c r="KFW19" s="47"/>
      <c r="KFX19" s="47"/>
      <c r="KFY19" s="47"/>
      <c r="KFZ19" s="47"/>
      <c r="KGA19" s="47"/>
      <c r="KGB19" s="47"/>
      <c r="KGC19" s="47"/>
      <c r="KGD19" s="47"/>
      <c r="KGE19" s="47"/>
      <c r="KGF19" s="47"/>
      <c r="KGG19" s="47"/>
      <c r="KGH19" s="47"/>
      <c r="KGI19" s="47"/>
      <c r="KGJ19" s="47"/>
      <c r="KGK19" s="47"/>
      <c r="KGL19" s="47"/>
      <c r="KGM19" s="47"/>
      <c r="KGN19" s="47"/>
      <c r="KGO19" s="47"/>
      <c r="KGP19" s="47"/>
      <c r="KGQ19" s="47"/>
      <c r="KGR19" s="47"/>
      <c r="KGS19" s="47"/>
      <c r="KGT19" s="47"/>
      <c r="KGU19" s="47"/>
      <c r="KGV19" s="47"/>
      <c r="KGW19" s="47"/>
      <c r="KGX19" s="47"/>
      <c r="KGY19" s="47"/>
      <c r="KGZ19" s="47"/>
      <c r="KHA19" s="47"/>
      <c r="KHB19" s="47"/>
      <c r="KHC19" s="47"/>
      <c r="KHD19" s="47"/>
      <c r="KHE19" s="47"/>
      <c r="KHF19" s="47"/>
      <c r="KHG19" s="47"/>
      <c r="KHH19" s="47"/>
      <c r="KHI19" s="47"/>
      <c r="KHJ19" s="47"/>
      <c r="KHK19" s="47"/>
      <c r="KHL19" s="47"/>
      <c r="KHM19" s="47"/>
      <c r="KHN19" s="47"/>
      <c r="KHO19" s="47"/>
      <c r="KHP19" s="47"/>
      <c r="KHQ19" s="47"/>
      <c r="KHR19" s="47"/>
      <c r="KHS19" s="47"/>
      <c r="KHT19" s="47"/>
      <c r="KHU19" s="47"/>
      <c r="KHV19" s="47"/>
      <c r="KHW19" s="47"/>
      <c r="KHX19" s="47"/>
      <c r="KHY19" s="47"/>
      <c r="KHZ19" s="47"/>
      <c r="KIA19" s="47"/>
      <c r="KIB19" s="47"/>
      <c r="KIC19" s="47"/>
      <c r="KID19" s="47"/>
      <c r="KIE19" s="47"/>
      <c r="KIF19" s="47"/>
      <c r="KIG19" s="47"/>
      <c r="KIH19" s="47"/>
      <c r="KII19" s="47"/>
      <c r="KIJ19" s="47"/>
      <c r="KIK19" s="47"/>
      <c r="KIL19" s="47"/>
      <c r="KIM19" s="47"/>
      <c r="KIN19" s="47"/>
      <c r="KIO19" s="47"/>
      <c r="KIP19" s="47"/>
      <c r="KIQ19" s="47"/>
      <c r="KIR19" s="47"/>
      <c r="KIS19" s="47"/>
      <c r="KIT19" s="47"/>
      <c r="KIU19" s="47"/>
      <c r="KIV19" s="47"/>
      <c r="KIW19" s="47"/>
      <c r="KIX19" s="47"/>
      <c r="KIY19" s="47"/>
      <c r="KIZ19" s="47"/>
      <c r="KJA19" s="47"/>
      <c r="KJB19" s="47"/>
      <c r="KJC19" s="47"/>
      <c r="KJD19" s="47"/>
      <c r="KJE19" s="47"/>
      <c r="KJF19" s="47"/>
      <c r="KJG19" s="47"/>
      <c r="KJH19" s="47"/>
      <c r="KJI19" s="47"/>
      <c r="KJJ19" s="47"/>
      <c r="KJK19" s="47"/>
      <c r="KJL19" s="47"/>
      <c r="KJM19" s="47"/>
      <c r="KJN19" s="47"/>
      <c r="KJO19" s="47"/>
      <c r="KJP19" s="47"/>
      <c r="KJQ19" s="47"/>
      <c r="KJR19" s="47"/>
      <c r="KJS19" s="47"/>
      <c r="KJT19" s="47"/>
      <c r="KJU19" s="47"/>
      <c r="KJV19" s="47"/>
      <c r="KJW19" s="47"/>
      <c r="KJX19" s="47"/>
      <c r="KJY19" s="47"/>
      <c r="KJZ19" s="47"/>
      <c r="KKA19" s="47"/>
      <c r="KKB19" s="47"/>
      <c r="KKC19" s="47"/>
      <c r="KKD19" s="47"/>
      <c r="KKE19" s="47"/>
      <c r="KKF19" s="47"/>
      <c r="KKG19" s="47"/>
      <c r="KKH19" s="47"/>
      <c r="KKI19" s="47"/>
      <c r="KKJ19" s="47"/>
      <c r="KKK19" s="47"/>
      <c r="KKL19" s="47"/>
      <c r="KKM19" s="47"/>
      <c r="KKN19" s="47"/>
      <c r="KKO19" s="47"/>
      <c r="KKP19" s="47"/>
      <c r="KKQ19" s="47"/>
      <c r="KKR19" s="47"/>
      <c r="KKS19" s="47"/>
      <c r="KKT19" s="47"/>
      <c r="KKU19" s="47"/>
      <c r="KKV19" s="47"/>
      <c r="KKW19" s="47"/>
      <c r="KKX19" s="47"/>
      <c r="KKY19" s="47"/>
      <c r="KKZ19" s="47"/>
      <c r="KLA19" s="47"/>
      <c r="KLB19" s="47"/>
      <c r="KLC19" s="47"/>
      <c r="KLD19" s="47"/>
      <c r="KLE19" s="47"/>
      <c r="KLF19" s="47"/>
      <c r="KLG19" s="47"/>
      <c r="KLH19" s="47"/>
      <c r="KLI19" s="47"/>
      <c r="KLJ19" s="47"/>
      <c r="KLK19" s="47"/>
      <c r="KLL19" s="47"/>
      <c r="KLM19" s="47"/>
      <c r="KLN19" s="47"/>
      <c r="KLO19" s="47"/>
      <c r="KLP19" s="47"/>
      <c r="KLQ19" s="47"/>
      <c r="KLR19" s="47"/>
      <c r="KLS19" s="47"/>
      <c r="KLT19" s="47"/>
      <c r="KLU19" s="47"/>
      <c r="KLV19" s="47"/>
      <c r="KLW19" s="47"/>
      <c r="KLX19" s="47"/>
      <c r="KLY19" s="47"/>
      <c r="KLZ19" s="47"/>
      <c r="KMA19" s="47"/>
      <c r="KMB19" s="47"/>
      <c r="KMC19" s="47"/>
      <c r="KMD19" s="47"/>
      <c r="KME19" s="47"/>
      <c r="KMF19" s="47"/>
      <c r="KMG19" s="47"/>
      <c r="KMH19" s="47"/>
      <c r="KMI19" s="47"/>
      <c r="KMJ19" s="47"/>
      <c r="KMK19" s="47"/>
      <c r="KML19" s="47"/>
      <c r="KMM19" s="47"/>
      <c r="KMN19" s="47"/>
      <c r="KMO19" s="47"/>
      <c r="KMP19" s="47"/>
      <c r="KMQ19" s="47"/>
      <c r="KMR19" s="47"/>
      <c r="KMS19" s="47"/>
      <c r="KMT19" s="47"/>
      <c r="KMU19" s="47"/>
      <c r="KMV19" s="47"/>
      <c r="KMW19" s="47"/>
      <c r="KMX19" s="47"/>
      <c r="KMY19" s="47"/>
      <c r="KMZ19" s="47"/>
      <c r="KNA19" s="47"/>
      <c r="KNB19" s="47"/>
      <c r="KNC19" s="47"/>
      <c r="KND19" s="47"/>
      <c r="KNE19" s="47"/>
      <c r="KNF19" s="47"/>
      <c r="KNG19" s="47"/>
      <c r="KNH19" s="47"/>
      <c r="KNI19" s="47"/>
      <c r="KNJ19" s="47"/>
      <c r="KNK19" s="47"/>
      <c r="KNL19" s="47"/>
      <c r="KNM19" s="47"/>
      <c r="KNN19" s="47"/>
      <c r="KNO19" s="47"/>
      <c r="KNP19" s="47"/>
      <c r="KNQ19" s="47"/>
      <c r="KNR19" s="47"/>
      <c r="KNS19" s="47"/>
      <c r="KNT19" s="47"/>
      <c r="KNU19" s="47"/>
      <c r="KNV19" s="47"/>
      <c r="KNW19" s="47"/>
      <c r="KNX19" s="47"/>
      <c r="KNY19" s="47"/>
      <c r="KNZ19" s="47"/>
      <c r="KOA19" s="47"/>
      <c r="KOB19" s="47"/>
      <c r="KOC19" s="47"/>
      <c r="KOD19" s="47"/>
      <c r="KOE19" s="47"/>
      <c r="KOF19" s="47"/>
      <c r="KOG19" s="47"/>
      <c r="KOH19" s="47"/>
      <c r="KOI19" s="47"/>
      <c r="KOJ19" s="47"/>
      <c r="KOK19" s="47"/>
      <c r="KOL19" s="47"/>
      <c r="KOM19" s="47"/>
      <c r="KON19" s="47"/>
      <c r="KOO19" s="47"/>
      <c r="KOP19" s="47"/>
      <c r="KOQ19" s="47"/>
      <c r="KOR19" s="47"/>
      <c r="KOS19" s="47"/>
      <c r="KOT19" s="47"/>
      <c r="KOU19" s="47"/>
      <c r="KOV19" s="47"/>
      <c r="KOW19" s="47"/>
      <c r="KOX19" s="47"/>
      <c r="KOY19" s="47"/>
      <c r="KOZ19" s="47"/>
      <c r="KPA19" s="47"/>
      <c r="KPB19" s="47"/>
      <c r="KPC19" s="47"/>
      <c r="KPD19" s="47"/>
      <c r="KPE19" s="47"/>
      <c r="KPF19" s="47"/>
      <c r="KPG19" s="47"/>
      <c r="KPH19" s="47"/>
      <c r="KPI19" s="47"/>
      <c r="KPJ19" s="47"/>
      <c r="KPK19" s="47"/>
      <c r="KPL19" s="47"/>
      <c r="KPM19" s="47"/>
      <c r="KPN19" s="47"/>
      <c r="KPO19" s="47"/>
      <c r="KPP19" s="47"/>
      <c r="KPQ19" s="47"/>
      <c r="KPR19" s="47"/>
      <c r="KPS19" s="47"/>
      <c r="KPT19" s="47"/>
      <c r="KPU19" s="47"/>
      <c r="KPV19" s="47"/>
      <c r="KPW19" s="47"/>
      <c r="KPX19" s="47"/>
      <c r="KPY19" s="47"/>
      <c r="KPZ19" s="47"/>
      <c r="KQA19" s="47"/>
      <c r="KQB19" s="47"/>
      <c r="KQC19" s="47"/>
      <c r="KQD19" s="47"/>
      <c r="KQE19" s="47"/>
      <c r="KQF19" s="47"/>
      <c r="KQG19" s="47"/>
      <c r="KQH19" s="47"/>
      <c r="KQI19" s="47"/>
      <c r="KQJ19" s="47"/>
      <c r="KQK19" s="47"/>
      <c r="KQL19" s="47"/>
      <c r="KQM19" s="47"/>
      <c r="KQN19" s="47"/>
      <c r="KQO19" s="47"/>
      <c r="KQP19" s="47"/>
      <c r="KQQ19" s="47"/>
      <c r="KQR19" s="47"/>
      <c r="KQS19" s="47"/>
      <c r="KQT19" s="47"/>
      <c r="KQU19" s="47"/>
      <c r="KQV19" s="47"/>
      <c r="KQW19" s="47"/>
      <c r="KQX19" s="47"/>
      <c r="KQY19" s="47"/>
      <c r="KQZ19" s="47"/>
      <c r="KRA19" s="47"/>
      <c r="KRB19" s="47"/>
      <c r="KRC19" s="47"/>
      <c r="KRD19" s="47"/>
      <c r="KRE19" s="47"/>
      <c r="KRF19" s="47"/>
      <c r="KRG19" s="47"/>
      <c r="KRH19" s="47"/>
      <c r="KRI19" s="47"/>
      <c r="KRJ19" s="47"/>
      <c r="KRK19" s="47"/>
      <c r="KRL19" s="47"/>
      <c r="KRM19" s="47"/>
      <c r="KRN19" s="47"/>
      <c r="KRO19" s="47"/>
      <c r="KRP19" s="47"/>
      <c r="KRQ19" s="47"/>
      <c r="KRR19" s="47"/>
      <c r="KRS19" s="47"/>
      <c r="KRT19" s="47"/>
      <c r="KRU19" s="47"/>
      <c r="KRV19" s="47"/>
      <c r="KRW19" s="47"/>
      <c r="KRX19" s="47"/>
      <c r="KRY19" s="47"/>
      <c r="KRZ19" s="47"/>
      <c r="KSA19" s="47"/>
      <c r="KSB19" s="47"/>
      <c r="KSC19" s="47"/>
      <c r="KSD19" s="47"/>
      <c r="KSE19" s="47"/>
      <c r="KSF19" s="47"/>
      <c r="KSG19" s="47"/>
      <c r="KSH19" s="47"/>
      <c r="KSI19" s="47"/>
      <c r="KSJ19" s="47"/>
      <c r="KSK19" s="47"/>
      <c r="KSL19" s="47"/>
      <c r="KSM19" s="47"/>
      <c r="KSN19" s="47"/>
      <c r="KSO19" s="47"/>
      <c r="KSP19" s="47"/>
      <c r="KSQ19" s="47"/>
      <c r="KSR19" s="47"/>
      <c r="KSS19" s="47"/>
      <c r="KST19" s="47"/>
      <c r="KSU19" s="47"/>
      <c r="KSV19" s="47"/>
      <c r="KSW19" s="47"/>
      <c r="KSX19" s="47"/>
      <c r="KSY19" s="47"/>
      <c r="KSZ19" s="47"/>
      <c r="KTA19" s="47"/>
      <c r="KTB19" s="47"/>
      <c r="KTC19" s="47"/>
      <c r="KTD19" s="47"/>
      <c r="KTE19" s="47"/>
      <c r="KTF19" s="47"/>
      <c r="KTG19" s="47"/>
      <c r="KTH19" s="47"/>
      <c r="KTI19" s="47"/>
      <c r="KTJ19" s="47"/>
      <c r="KTK19" s="47"/>
      <c r="KTL19" s="47"/>
      <c r="KTM19" s="47"/>
      <c r="KTN19" s="47"/>
      <c r="KTO19" s="47"/>
      <c r="KTP19" s="47"/>
      <c r="KTQ19" s="47"/>
      <c r="KTR19" s="47"/>
      <c r="KTS19" s="47"/>
      <c r="KTT19" s="47"/>
      <c r="KTU19" s="47"/>
      <c r="KTV19" s="47"/>
      <c r="KTW19" s="47"/>
      <c r="KTX19" s="47"/>
      <c r="KTY19" s="47"/>
      <c r="KTZ19" s="47"/>
      <c r="KUA19" s="47"/>
      <c r="KUB19" s="47"/>
      <c r="KUC19" s="47"/>
      <c r="KUD19" s="47"/>
      <c r="KUE19" s="47"/>
      <c r="KUF19" s="47"/>
      <c r="KUG19" s="47"/>
      <c r="KUH19" s="47"/>
      <c r="KUI19" s="47"/>
      <c r="KUJ19" s="47"/>
      <c r="KUK19" s="47"/>
      <c r="KUL19" s="47"/>
      <c r="KUM19" s="47"/>
      <c r="KUN19" s="47"/>
      <c r="KUO19" s="47"/>
      <c r="KUP19" s="47"/>
      <c r="KUQ19" s="47"/>
      <c r="KUR19" s="47"/>
      <c r="KUS19" s="47"/>
      <c r="KUT19" s="47"/>
      <c r="KUU19" s="47"/>
      <c r="KUV19" s="47"/>
      <c r="KUW19" s="47"/>
      <c r="KUX19" s="47"/>
      <c r="KUY19" s="47"/>
      <c r="KUZ19" s="47"/>
      <c r="KVA19" s="47"/>
      <c r="KVB19" s="47"/>
      <c r="KVC19" s="47"/>
      <c r="KVD19" s="47"/>
      <c r="KVE19" s="47"/>
      <c r="KVF19" s="47"/>
      <c r="KVG19" s="47"/>
      <c r="KVH19" s="47"/>
      <c r="KVI19" s="47"/>
      <c r="KVJ19" s="47"/>
      <c r="KVK19" s="47"/>
      <c r="KVL19" s="47"/>
      <c r="KVM19" s="47"/>
      <c r="KVN19" s="47"/>
      <c r="KVO19" s="47"/>
      <c r="KVP19" s="47"/>
      <c r="KVQ19" s="47"/>
      <c r="KVR19" s="47"/>
      <c r="KVS19" s="47"/>
      <c r="KVT19" s="47"/>
      <c r="KVU19" s="47"/>
      <c r="KVV19" s="47"/>
      <c r="KVW19" s="47"/>
      <c r="KVX19" s="47"/>
      <c r="KVY19" s="47"/>
      <c r="KVZ19" s="47"/>
      <c r="KWA19" s="47"/>
      <c r="KWB19" s="47"/>
      <c r="KWC19" s="47"/>
      <c r="KWD19" s="47"/>
      <c r="KWE19" s="47"/>
      <c r="KWF19" s="47"/>
      <c r="KWG19" s="47"/>
      <c r="KWH19" s="47"/>
      <c r="KWI19" s="47"/>
      <c r="KWJ19" s="47"/>
      <c r="KWK19" s="47"/>
      <c r="KWL19" s="47"/>
      <c r="KWM19" s="47"/>
      <c r="KWN19" s="47"/>
      <c r="KWO19" s="47"/>
      <c r="KWP19" s="47"/>
      <c r="KWQ19" s="47"/>
      <c r="KWR19" s="47"/>
      <c r="KWS19" s="47"/>
      <c r="KWT19" s="47"/>
      <c r="KWU19" s="47"/>
      <c r="KWV19" s="47"/>
      <c r="KWW19" s="47"/>
      <c r="KWX19" s="47"/>
      <c r="KWY19" s="47"/>
      <c r="KWZ19" s="47"/>
      <c r="KXA19" s="47"/>
      <c r="KXB19" s="47"/>
      <c r="KXC19" s="47"/>
      <c r="KXD19" s="47"/>
      <c r="KXE19" s="47"/>
      <c r="KXF19" s="47"/>
      <c r="KXG19" s="47"/>
      <c r="KXH19" s="47"/>
      <c r="KXI19" s="47"/>
      <c r="KXJ19" s="47"/>
      <c r="KXK19" s="47"/>
      <c r="KXL19" s="47"/>
      <c r="KXM19" s="47"/>
      <c r="KXN19" s="47"/>
      <c r="KXO19" s="47"/>
      <c r="KXP19" s="47"/>
      <c r="KXQ19" s="47"/>
      <c r="KXR19" s="47"/>
      <c r="KXS19" s="47"/>
      <c r="KXT19" s="47"/>
      <c r="KXU19" s="47"/>
      <c r="KXV19" s="47"/>
      <c r="KXW19" s="47"/>
      <c r="KXX19" s="47"/>
      <c r="KXY19" s="47"/>
      <c r="KXZ19" s="47"/>
      <c r="KYA19" s="47"/>
      <c r="KYB19" s="47"/>
      <c r="KYC19" s="47"/>
      <c r="KYD19" s="47"/>
      <c r="KYE19" s="47"/>
      <c r="KYF19" s="47"/>
      <c r="KYG19" s="47"/>
      <c r="KYH19" s="47"/>
      <c r="KYI19" s="47"/>
      <c r="KYJ19" s="47"/>
      <c r="KYK19" s="47"/>
      <c r="KYL19" s="47"/>
      <c r="KYM19" s="47"/>
      <c r="KYN19" s="47"/>
      <c r="KYO19" s="47"/>
      <c r="KYP19" s="47"/>
      <c r="KYQ19" s="47"/>
      <c r="KYR19" s="47"/>
      <c r="KYS19" s="47"/>
      <c r="KYT19" s="47"/>
      <c r="KYU19" s="47"/>
      <c r="KYV19" s="47"/>
      <c r="KYW19" s="47"/>
      <c r="KYX19" s="47"/>
      <c r="KYY19" s="47"/>
      <c r="KYZ19" s="47"/>
      <c r="KZA19" s="47"/>
      <c r="KZB19" s="47"/>
      <c r="KZC19" s="47"/>
      <c r="KZD19" s="47"/>
      <c r="KZE19" s="47"/>
      <c r="KZF19" s="47"/>
      <c r="KZG19" s="47"/>
      <c r="KZH19" s="47"/>
      <c r="KZI19" s="47"/>
      <c r="KZJ19" s="47"/>
      <c r="KZK19" s="47"/>
      <c r="KZL19" s="47"/>
      <c r="KZM19" s="47"/>
      <c r="KZN19" s="47"/>
      <c r="KZO19" s="47"/>
      <c r="KZP19" s="47"/>
      <c r="KZQ19" s="47"/>
      <c r="KZR19" s="47"/>
      <c r="KZS19" s="47"/>
      <c r="KZT19" s="47"/>
      <c r="KZU19" s="47"/>
      <c r="KZV19" s="47"/>
      <c r="KZW19" s="47"/>
      <c r="KZX19" s="47"/>
      <c r="KZY19" s="47"/>
      <c r="KZZ19" s="47"/>
      <c r="LAA19" s="47"/>
      <c r="LAB19" s="47"/>
      <c r="LAC19" s="47"/>
      <c r="LAD19" s="47"/>
      <c r="LAE19" s="47"/>
      <c r="LAF19" s="47"/>
      <c r="LAG19" s="47"/>
      <c r="LAH19" s="47"/>
      <c r="LAI19" s="47"/>
      <c r="LAJ19" s="47"/>
      <c r="LAK19" s="47"/>
      <c r="LAL19" s="47"/>
      <c r="LAM19" s="47"/>
      <c r="LAN19" s="47"/>
      <c r="LAO19" s="47"/>
      <c r="LAP19" s="47"/>
      <c r="LAQ19" s="47"/>
      <c r="LAR19" s="47"/>
      <c r="LAS19" s="47"/>
      <c r="LAT19" s="47"/>
      <c r="LAU19" s="47"/>
      <c r="LAV19" s="47"/>
      <c r="LAW19" s="47"/>
      <c r="LAX19" s="47"/>
      <c r="LAY19" s="47"/>
      <c r="LAZ19" s="47"/>
      <c r="LBA19" s="47"/>
      <c r="LBB19" s="47"/>
      <c r="LBC19" s="47"/>
      <c r="LBD19" s="47"/>
      <c r="LBE19" s="47"/>
      <c r="LBF19" s="47"/>
      <c r="LBG19" s="47"/>
      <c r="LBH19" s="47"/>
      <c r="LBI19" s="47"/>
      <c r="LBJ19" s="47"/>
      <c r="LBK19" s="47"/>
      <c r="LBL19" s="47"/>
      <c r="LBM19" s="47"/>
      <c r="LBN19" s="47"/>
      <c r="LBO19" s="47"/>
      <c r="LBP19" s="47"/>
      <c r="LBQ19" s="47"/>
      <c r="LBR19" s="47"/>
      <c r="LBS19" s="47"/>
      <c r="LBT19" s="47"/>
      <c r="LBU19" s="47"/>
      <c r="LBV19" s="47"/>
      <c r="LBW19" s="47"/>
      <c r="LBX19" s="47"/>
      <c r="LBY19" s="47"/>
      <c r="LBZ19" s="47"/>
      <c r="LCA19" s="47"/>
      <c r="LCB19" s="47"/>
      <c r="LCC19" s="47"/>
      <c r="LCD19" s="47"/>
      <c r="LCE19" s="47"/>
      <c r="LCF19" s="47"/>
      <c r="LCG19" s="47"/>
      <c r="LCH19" s="47"/>
      <c r="LCI19" s="47"/>
      <c r="LCJ19" s="47"/>
      <c r="LCK19" s="47"/>
      <c r="LCL19" s="47"/>
      <c r="LCM19" s="47"/>
      <c r="LCN19" s="47"/>
      <c r="LCO19" s="47"/>
      <c r="LCP19" s="47"/>
      <c r="LCQ19" s="47"/>
      <c r="LCR19" s="47"/>
      <c r="LCS19" s="47"/>
      <c r="LCT19" s="47"/>
      <c r="LCU19" s="47"/>
      <c r="LCV19" s="47"/>
      <c r="LCW19" s="47"/>
      <c r="LCX19" s="47"/>
      <c r="LCY19" s="47"/>
      <c r="LCZ19" s="47"/>
      <c r="LDA19" s="47"/>
      <c r="LDB19" s="47"/>
      <c r="LDC19" s="47"/>
      <c r="LDD19" s="47"/>
      <c r="LDE19" s="47"/>
      <c r="LDF19" s="47"/>
      <c r="LDG19" s="47"/>
      <c r="LDH19" s="47"/>
      <c r="LDI19" s="47"/>
      <c r="LDJ19" s="47"/>
      <c r="LDK19" s="47"/>
      <c r="LDL19" s="47"/>
      <c r="LDM19" s="47"/>
      <c r="LDN19" s="47"/>
      <c r="LDO19" s="47"/>
      <c r="LDP19" s="47"/>
      <c r="LDQ19" s="47"/>
      <c r="LDR19" s="47"/>
      <c r="LDS19" s="47"/>
      <c r="LDT19" s="47"/>
      <c r="LDU19" s="47"/>
      <c r="LDV19" s="47"/>
      <c r="LDW19" s="47"/>
      <c r="LDX19" s="47"/>
      <c r="LDY19" s="47"/>
      <c r="LDZ19" s="47"/>
      <c r="LEA19" s="47"/>
      <c r="LEB19" s="47"/>
      <c r="LEC19" s="47"/>
      <c r="LED19" s="47"/>
      <c r="LEE19" s="47"/>
      <c r="LEF19" s="47"/>
      <c r="LEG19" s="47"/>
      <c r="LEH19" s="47"/>
      <c r="LEI19" s="47"/>
      <c r="LEJ19" s="47"/>
      <c r="LEK19" s="47"/>
      <c r="LEL19" s="47"/>
      <c r="LEM19" s="47"/>
      <c r="LEN19" s="47"/>
      <c r="LEO19" s="47"/>
      <c r="LEP19" s="47"/>
      <c r="LEQ19" s="47"/>
      <c r="LER19" s="47"/>
      <c r="LES19" s="47"/>
      <c r="LET19" s="47"/>
      <c r="LEU19" s="47"/>
      <c r="LEV19" s="47"/>
      <c r="LEW19" s="47"/>
      <c r="LEX19" s="47"/>
      <c r="LEY19" s="47"/>
      <c r="LEZ19" s="47"/>
      <c r="LFA19" s="47"/>
      <c r="LFB19" s="47"/>
      <c r="LFC19" s="47"/>
      <c r="LFD19" s="47"/>
      <c r="LFE19" s="47"/>
      <c r="LFF19" s="47"/>
      <c r="LFG19" s="47"/>
      <c r="LFH19" s="47"/>
      <c r="LFI19" s="47"/>
      <c r="LFJ19" s="47"/>
      <c r="LFK19" s="47"/>
      <c r="LFL19" s="47"/>
      <c r="LFM19" s="47"/>
      <c r="LFN19" s="47"/>
      <c r="LFO19" s="47"/>
      <c r="LFP19" s="47"/>
      <c r="LFQ19" s="47"/>
      <c r="LFR19" s="47"/>
      <c r="LFS19" s="47"/>
      <c r="LFT19" s="47"/>
      <c r="LFU19" s="47"/>
      <c r="LFV19" s="47"/>
      <c r="LFW19" s="47"/>
      <c r="LFX19" s="47"/>
      <c r="LFY19" s="47"/>
      <c r="LFZ19" s="47"/>
      <c r="LGA19" s="47"/>
      <c r="LGB19" s="47"/>
      <c r="LGC19" s="47"/>
      <c r="LGD19" s="47"/>
      <c r="LGE19" s="47"/>
      <c r="LGF19" s="47"/>
      <c r="LGG19" s="47"/>
      <c r="LGH19" s="47"/>
      <c r="LGI19" s="47"/>
      <c r="LGJ19" s="47"/>
      <c r="LGK19" s="47"/>
      <c r="LGL19" s="47"/>
      <c r="LGM19" s="47"/>
      <c r="LGN19" s="47"/>
      <c r="LGO19" s="47"/>
      <c r="LGP19" s="47"/>
      <c r="LGQ19" s="47"/>
      <c r="LGR19" s="47"/>
      <c r="LGS19" s="47"/>
      <c r="LGT19" s="47"/>
      <c r="LGU19" s="47"/>
      <c r="LGV19" s="47"/>
      <c r="LGW19" s="47"/>
      <c r="LGX19" s="47"/>
      <c r="LGY19" s="47"/>
      <c r="LGZ19" s="47"/>
      <c r="LHA19" s="47"/>
      <c r="LHB19" s="47"/>
      <c r="LHC19" s="47"/>
      <c r="LHD19" s="47"/>
      <c r="LHE19" s="47"/>
      <c r="LHF19" s="47"/>
      <c r="LHG19" s="47"/>
      <c r="LHH19" s="47"/>
      <c r="LHI19" s="47"/>
      <c r="LHJ19" s="47"/>
      <c r="LHK19" s="47"/>
      <c r="LHL19" s="47"/>
      <c r="LHM19" s="47"/>
      <c r="LHN19" s="47"/>
      <c r="LHO19" s="47"/>
      <c r="LHP19" s="47"/>
      <c r="LHQ19" s="47"/>
      <c r="LHR19" s="47"/>
      <c r="LHS19" s="47"/>
      <c r="LHT19" s="47"/>
      <c r="LHU19" s="47"/>
      <c r="LHV19" s="47"/>
      <c r="LHW19" s="47"/>
      <c r="LHX19" s="47"/>
      <c r="LHY19" s="47"/>
      <c r="LHZ19" s="47"/>
      <c r="LIA19" s="47"/>
      <c r="LIB19" s="47"/>
      <c r="LIC19" s="47"/>
      <c r="LID19" s="47"/>
      <c r="LIE19" s="47"/>
      <c r="LIF19" s="47"/>
      <c r="LIG19" s="47"/>
      <c r="LIH19" s="47"/>
      <c r="LII19" s="47"/>
      <c r="LIJ19" s="47"/>
      <c r="LIK19" s="47"/>
      <c r="LIL19" s="47"/>
      <c r="LIM19" s="47"/>
      <c r="LIN19" s="47"/>
      <c r="LIO19" s="47"/>
      <c r="LIP19" s="47"/>
      <c r="LIQ19" s="47"/>
      <c r="LIR19" s="47"/>
      <c r="LIS19" s="47"/>
      <c r="LIT19" s="47"/>
      <c r="LIU19" s="47"/>
      <c r="LIV19" s="47"/>
      <c r="LIW19" s="47"/>
      <c r="LIX19" s="47"/>
      <c r="LIY19" s="47"/>
      <c r="LIZ19" s="47"/>
      <c r="LJA19" s="47"/>
      <c r="LJB19" s="47"/>
      <c r="LJC19" s="47"/>
      <c r="LJD19" s="47"/>
      <c r="LJE19" s="47"/>
      <c r="LJF19" s="47"/>
      <c r="LJG19" s="47"/>
      <c r="LJH19" s="47"/>
      <c r="LJI19" s="47"/>
      <c r="LJJ19" s="47"/>
      <c r="LJK19" s="47"/>
      <c r="LJL19" s="47"/>
      <c r="LJM19" s="47"/>
      <c r="LJN19" s="47"/>
      <c r="LJO19" s="47"/>
      <c r="LJP19" s="47"/>
      <c r="LJQ19" s="47"/>
      <c r="LJR19" s="47"/>
      <c r="LJS19" s="47"/>
      <c r="LJT19" s="47"/>
      <c r="LJU19" s="47"/>
      <c r="LJV19" s="47"/>
      <c r="LJW19" s="47"/>
      <c r="LJX19" s="47"/>
      <c r="LJY19" s="47"/>
      <c r="LJZ19" s="47"/>
      <c r="LKA19" s="47"/>
      <c r="LKB19" s="47"/>
      <c r="LKC19" s="47"/>
      <c r="LKD19" s="47"/>
      <c r="LKE19" s="47"/>
      <c r="LKF19" s="47"/>
      <c r="LKG19" s="47"/>
      <c r="LKH19" s="47"/>
      <c r="LKI19" s="47"/>
      <c r="LKJ19" s="47"/>
      <c r="LKK19" s="47"/>
      <c r="LKL19" s="47"/>
      <c r="LKM19" s="47"/>
      <c r="LKN19" s="47"/>
      <c r="LKO19" s="47"/>
      <c r="LKP19" s="47"/>
      <c r="LKQ19" s="47"/>
      <c r="LKR19" s="47"/>
      <c r="LKS19" s="47"/>
      <c r="LKT19" s="47"/>
      <c r="LKU19" s="47"/>
      <c r="LKV19" s="47"/>
      <c r="LKW19" s="47"/>
      <c r="LKX19" s="47"/>
      <c r="LKY19" s="47"/>
      <c r="LKZ19" s="47"/>
      <c r="LLA19" s="47"/>
      <c r="LLB19" s="47"/>
      <c r="LLC19" s="47"/>
      <c r="LLD19" s="47"/>
      <c r="LLE19" s="47"/>
      <c r="LLF19" s="47"/>
      <c r="LLG19" s="47"/>
      <c r="LLH19" s="47"/>
      <c r="LLI19" s="47"/>
      <c r="LLJ19" s="47"/>
      <c r="LLK19" s="47"/>
      <c r="LLL19" s="47"/>
      <c r="LLM19" s="47"/>
      <c r="LLN19" s="47"/>
      <c r="LLO19" s="47"/>
      <c r="LLP19" s="47"/>
      <c r="LLQ19" s="47"/>
      <c r="LLR19" s="47"/>
      <c r="LLS19" s="47"/>
      <c r="LLT19" s="47"/>
      <c r="LLU19" s="47"/>
      <c r="LLV19" s="47"/>
      <c r="LLW19" s="47"/>
      <c r="LLX19" s="47"/>
      <c r="LLY19" s="47"/>
      <c r="LLZ19" s="47"/>
      <c r="LMA19" s="47"/>
      <c r="LMB19" s="47"/>
      <c r="LMC19" s="47"/>
      <c r="LMD19" s="47"/>
      <c r="LME19" s="47"/>
      <c r="LMF19" s="47"/>
      <c r="LMG19" s="47"/>
      <c r="LMH19" s="47"/>
      <c r="LMI19" s="47"/>
      <c r="LMJ19" s="47"/>
      <c r="LMK19" s="47"/>
      <c r="LML19" s="47"/>
      <c r="LMM19" s="47"/>
      <c r="LMN19" s="47"/>
      <c r="LMO19" s="47"/>
      <c r="LMP19" s="47"/>
      <c r="LMQ19" s="47"/>
      <c r="LMR19" s="47"/>
      <c r="LMS19" s="47"/>
      <c r="LMT19" s="47"/>
      <c r="LMU19" s="47"/>
      <c r="LMV19" s="47"/>
      <c r="LMW19" s="47"/>
      <c r="LMX19" s="47"/>
      <c r="LMY19" s="47"/>
      <c r="LMZ19" s="47"/>
      <c r="LNA19" s="47"/>
      <c r="LNB19" s="47"/>
      <c r="LNC19" s="47"/>
      <c r="LND19" s="47"/>
      <c r="LNE19" s="47"/>
      <c r="LNF19" s="47"/>
      <c r="LNG19" s="47"/>
      <c r="LNH19" s="47"/>
      <c r="LNI19" s="47"/>
      <c r="LNJ19" s="47"/>
      <c r="LNK19" s="47"/>
      <c r="LNL19" s="47"/>
      <c r="LNM19" s="47"/>
      <c r="LNN19" s="47"/>
      <c r="LNO19" s="47"/>
      <c r="LNP19" s="47"/>
      <c r="LNQ19" s="47"/>
      <c r="LNR19" s="47"/>
      <c r="LNS19" s="47"/>
      <c r="LNT19" s="47"/>
      <c r="LNU19" s="47"/>
      <c r="LNV19" s="47"/>
      <c r="LNW19" s="47"/>
      <c r="LNX19" s="47"/>
      <c r="LNY19" s="47"/>
      <c r="LNZ19" s="47"/>
      <c r="LOA19" s="47"/>
      <c r="LOB19" s="47"/>
      <c r="LOC19" s="47"/>
      <c r="LOD19" s="47"/>
      <c r="LOE19" s="47"/>
      <c r="LOF19" s="47"/>
      <c r="LOG19" s="47"/>
      <c r="LOH19" s="47"/>
      <c r="LOI19" s="47"/>
      <c r="LOJ19" s="47"/>
      <c r="LOK19" s="47"/>
      <c r="LOL19" s="47"/>
      <c r="LOM19" s="47"/>
      <c r="LON19" s="47"/>
      <c r="LOO19" s="47"/>
      <c r="LOP19" s="47"/>
      <c r="LOQ19" s="47"/>
      <c r="LOR19" s="47"/>
      <c r="LOS19" s="47"/>
      <c r="LOT19" s="47"/>
      <c r="LOU19" s="47"/>
      <c r="LOV19" s="47"/>
      <c r="LOW19" s="47"/>
      <c r="LOX19" s="47"/>
      <c r="LOY19" s="47"/>
      <c r="LOZ19" s="47"/>
      <c r="LPA19" s="47"/>
      <c r="LPB19" s="47"/>
      <c r="LPC19" s="47"/>
      <c r="LPD19" s="47"/>
      <c r="LPE19" s="47"/>
      <c r="LPF19" s="47"/>
      <c r="LPG19" s="47"/>
      <c r="LPH19" s="47"/>
      <c r="LPI19" s="47"/>
      <c r="LPJ19" s="47"/>
      <c r="LPK19" s="47"/>
      <c r="LPL19" s="47"/>
      <c r="LPM19" s="47"/>
      <c r="LPN19" s="47"/>
      <c r="LPO19" s="47"/>
      <c r="LPP19" s="47"/>
      <c r="LPQ19" s="47"/>
      <c r="LPR19" s="47"/>
      <c r="LPS19" s="47"/>
      <c r="LPT19" s="47"/>
      <c r="LPU19" s="47"/>
      <c r="LPV19" s="47"/>
      <c r="LPW19" s="47"/>
      <c r="LPX19" s="47"/>
      <c r="LPY19" s="47"/>
      <c r="LPZ19" s="47"/>
      <c r="LQA19" s="47"/>
      <c r="LQB19" s="47"/>
      <c r="LQC19" s="47"/>
      <c r="LQD19" s="47"/>
      <c r="LQE19" s="47"/>
      <c r="LQF19" s="47"/>
      <c r="LQG19" s="47"/>
      <c r="LQH19" s="47"/>
      <c r="LQI19" s="47"/>
      <c r="LQJ19" s="47"/>
      <c r="LQK19" s="47"/>
      <c r="LQL19" s="47"/>
      <c r="LQM19" s="47"/>
      <c r="LQN19" s="47"/>
      <c r="LQO19" s="47"/>
      <c r="LQP19" s="47"/>
      <c r="LQQ19" s="47"/>
      <c r="LQR19" s="47"/>
      <c r="LQS19" s="47"/>
      <c r="LQT19" s="47"/>
      <c r="LQU19" s="47"/>
      <c r="LQV19" s="47"/>
      <c r="LQW19" s="47"/>
      <c r="LQX19" s="47"/>
      <c r="LQY19" s="47"/>
      <c r="LQZ19" s="47"/>
      <c r="LRA19" s="47"/>
      <c r="LRB19" s="47"/>
      <c r="LRC19" s="47"/>
      <c r="LRD19" s="47"/>
      <c r="LRE19" s="47"/>
      <c r="LRF19" s="47"/>
      <c r="LRG19" s="47"/>
      <c r="LRH19" s="47"/>
      <c r="LRI19" s="47"/>
      <c r="LRJ19" s="47"/>
      <c r="LRK19" s="47"/>
      <c r="LRL19" s="47"/>
      <c r="LRM19" s="47"/>
      <c r="LRN19" s="47"/>
      <c r="LRO19" s="47"/>
      <c r="LRP19" s="47"/>
      <c r="LRQ19" s="47"/>
      <c r="LRR19" s="47"/>
      <c r="LRS19" s="47"/>
      <c r="LRT19" s="47"/>
      <c r="LRU19" s="47"/>
      <c r="LRV19" s="47"/>
      <c r="LRW19" s="47"/>
      <c r="LRX19" s="47"/>
      <c r="LRY19" s="47"/>
      <c r="LRZ19" s="47"/>
      <c r="LSA19" s="47"/>
      <c r="LSB19" s="47"/>
      <c r="LSC19" s="47"/>
      <c r="LSD19" s="47"/>
      <c r="LSE19" s="47"/>
      <c r="LSF19" s="47"/>
      <c r="LSG19" s="47"/>
      <c r="LSH19" s="47"/>
      <c r="LSI19" s="47"/>
      <c r="LSJ19" s="47"/>
      <c r="LSK19" s="47"/>
      <c r="LSL19" s="47"/>
      <c r="LSM19" s="47"/>
      <c r="LSN19" s="47"/>
      <c r="LSO19" s="47"/>
      <c r="LSP19" s="47"/>
      <c r="LSQ19" s="47"/>
      <c r="LSR19" s="47"/>
      <c r="LSS19" s="47"/>
      <c r="LST19" s="47"/>
      <c r="LSU19" s="47"/>
      <c r="LSV19" s="47"/>
      <c r="LSW19" s="47"/>
      <c r="LSX19" s="47"/>
      <c r="LSY19" s="47"/>
      <c r="LSZ19" s="47"/>
      <c r="LTA19" s="47"/>
      <c r="LTB19" s="47"/>
      <c r="LTC19" s="47"/>
      <c r="LTD19" s="47"/>
      <c r="LTE19" s="47"/>
      <c r="LTF19" s="47"/>
      <c r="LTG19" s="47"/>
      <c r="LTH19" s="47"/>
      <c r="LTI19" s="47"/>
      <c r="LTJ19" s="47"/>
      <c r="LTK19" s="47"/>
      <c r="LTL19" s="47"/>
      <c r="LTM19" s="47"/>
      <c r="LTN19" s="47"/>
      <c r="LTO19" s="47"/>
      <c r="LTP19" s="47"/>
      <c r="LTQ19" s="47"/>
      <c r="LTR19" s="47"/>
      <c r="LTS19" s="47"/>
      <c r="LTT19" s="47"/>
      <c r="LTU19" s="47"/>
      <c r="LTV19" s="47"/>
      <c r="LTW19" s="47"/>
      <c r="LTX19" s="47"/>
      <c r="LTY19" s="47"/>
      <c r="LTZ19" s="47"/>
      <c r="LUA19" s="47"/>
      <c r="LUB19" s="47"/>
      <c r="LUC19" s="47"/>
      <c r="LUD19" s="47"/>
      <c r="LUE19" s="47"/>
      <c r="LUF19" s="47"/>
      <c r="LUG19" s="47"/>
      <c r="LUH19" s="47"/>
      <c r="LUI19" s="47"/>
      <c r="LUJ19" s="47"/>
      <c r="LUK19" s="47"/>
      <c r="LUL19" s="47"/>
      <c r="LUM19" s="47"/>
      <c r="LUN19" s="47"/>
      <c r="LUO19" s="47"/>
      <c r="LUP19" s="47"/>
      <c r="LUQ19" s="47"/>
      <c r="LUR19" s="47"/>
      <c r="LUS19" s="47"/>
      <c r="LUT19" s="47"/>
      <c r="LUU19" s="47"/>
      <c r="LUV19" s="47"/>
      <c r="LUW19" s="47"/>
      <c r="LUX19" s="47"/>
      <c r="LUY19" s="47"/>
      <c r="LUZ19" s="47"/>
      <c r="LVA19" s="47"/>
      <c r="LVB19" s="47"/>
      <c r="LVC19" s="47"/>
      <c r="LVD19" s="47"/>
      <c r="LVE19" s="47"/>
      <c r="LVF19" s="47"/>
      <c r="LVG19" s="47"/>
      <c r="LVH19" s="47"/>
      <c r="LVI19" s="47"/>
      <c r="LVJ19" s="47"/>
      <c r="LVK19" s="47"/>
      <c r="LVL19" s="47"/>
      <c r="LVM19" s="47"/>
      <c r="LVN19" s="47"/>
      <c r="LVO19" s="47"/>
      <c r="LVP19" s="47"/>
      <c r="LVQ19" s="47"/>
      <c r="LVR19" s="47"/>
      <c r="LVS19" s="47"/>
      <c r="LVT19" s="47"/>
      <c r="LVU19" s="47"/>
      <c r="LVV19" s="47"/>
      <c r="LVW19" s="47"/>
      <c r="LVX19" s="47"/>
      <c r="LVY19" s="47"/>
      <c r="LVZ19" s="47"/>
      <c r="LWA19" s="47"/>
      <c r="LWB19" s="47"/>
      <c r="LWC19" s="47"/>
      <c r="LWD19" s="47"/>
      <c r="LWE19" s="47"/>
      <c r="LWF19" s="47"/>
      <c r="LWG19" s="47"/>
      <c r="LWH19" s="47"/>
      <c r="LWI19" s="47"/>
      <c r="LWJ19" s="47"/>
      <c r="LWK19" s="47"/>
      <c r="LWL19" s="47"/>
      <c r="LWM19" s="47"/>
      <c r="LWN19" s="47"/>
      <c r="LWO19" s="47"/>
      <c r="LWP19" s="47"/>
      <c r="LWQ19" s="47"/>
      <c r="LWR19" s="47"/>
      <c r="LWS19" s="47"/>
      <c r="LWT19" s="47"/>
      <c r="LWU19" s="47"/>
      <c r="LWV19" s="47"/>
      <c r="LWW19" s="47"/>
      <c r="LWX19" s="47"/>
      <c r="LWY19" s="47"/>
      <c r="LWZ19" s="47"/>
      <c r="LXA19" s="47"/>
      <c r="LXB19" s="47"/>
      <c r="LXC19" s="47"/>
      <c r="LXD19" s="47"/>
      <c r="LXE19" s="47"/>
      <c r="LXF19" s="47"/>
      <c r="LXG19" s="47"/>
      <c r="LXH19" s="47"/>
      <c r="LXI19" s="47"/>
      <c r="LXJ19" s="47"/>
      <c r="LXK19" s="47"/>
      <c r="LXL19" s="47"/>
      <c r="LXM19" s="47"/>
      <c r="LXN19" s="47"/>
      <c r="LXO19" s="47"/>
      <c r="LXP19" s="47"/>
      <c r="LXQ19" s="47"/>
      <c r="LXR19" s="47"/>
      <c r="LXS19" s="47"/>
      <c r="LXT19" s="47"/>
      <c r="LXU19" s="47"/>
      <c r="LXV19" s="47"/>
      <c r="LXW19" s="47"/>
      <c r="LXX19" s="47"/>
      <c r="LXY19" s="47"/>
      <c r="LXZ19" s="47"/>
      <c r="LYA19" s="47"/>
      <c r="LYB19" s="47"/>
      <c r="LYC19" s="47"/>
      <c r="LYD19" s="47"/>
      <c r="LYE19" s="47"/>
      <c r="LYF19" s="47"/>
      <c r="LYG19" s="47"/>
      <c r="LYH19" s="47"/>
      <c r="LYI19" s="47"/>
      <c r="LYJ19" s="47"/>
      <c r="LYK19" s="47"/>
      <c r="LYL19" s="47"/>
      <c r="LYM19" s="47"/>
      <c r="LYN19" s="47"/>
      <c r="LYO19" s="47"/>
      <c r="LYP19" s="47"/>
      <c r="LYQ19" s="47"/>
      <c r="LYR19" s="47"/>
      <c r="LYS19" s="47"/>
      <c r="LYT19" s="47"/>
      <c r="LYU19" s="47"/>
      <c r="LYV19" s="47"/>
      <c r="LYW19" s="47"/>
      <c r="LYX19" s="47"/>
      <c r="LYY19" s="47"/>
      <c r="LYZ19" s="47"/>
      <c r="LZA19" s="47"/>
      <c r="LZB19" s="47"/>
      <c r="LZC19" s="47"/>
      <c r="LZD19" s="47"/>
      <c r="LZE19" s="47"/>
      <c r="LZF19" s="47"/>
      <c r="LZG19" s="47"/>
      <c r="LZH19" s="47"/>
      <c r="LZI19" s="47"/>
      <c r="LZJ19" s="47"/>
      <c r="LZK19" s="47"/>
      <c r="LZL19" s="47"/>
      <c r="LZM19" s="47"/>
      <c r="LZN19" s="47"/>
      <c r="LZO19" s="47"/>
      <c r="LZP19" s="47"/>
      <c r="LZQ19" s="47"/>
      <c r="LZR19" s="47"/>
      <c r="LZS19" s="47"/>
      <c r="LZT19" s="47"/>
      <c r="LZU19" s="47"/>
      <c r="LZV19" s="47"/>
      <c r="LZW19" s="47"/>
      <c r="LZX19" s="47"/>
      <c r="LZY19" s="47"/>
      <c r="LZZ19" s="47"/>
      <c r="MAA19" s="47"/>
      <c r="MAB19" s="47"/>
      <c r="MAC19" s="47"/>
      <c r="MAD19" s="47"/>
      <c r="MAE19" s="47"/>
      <c r="MAF19" s="47"/>
      <c r="MAG19" s="47"/>
      <c r="MAH19" s="47"/>
      <c r="MAI19" s="47"/>
      <c r="MAJ19" s="47"/>
      <c r="MAK19" s="47"/>
      <c r="MAL19" s="47"/>
      <c r="MAM19" s="47"/>
      <c r="MAN19" s="47"/>
      <c r="MAO19" s="47"/>
      <c r="MAP19" s="47"/>
      <c r="MAQ19" s="47"/>
      <c r="MAR19" s="47"/>
      <c r="MAS19" s="47"/>
      <c r="MAT19" s="47"/>
      <c r="MAU19" s="47"/>
      <c r="MAV19" s="47"/>
      <c r="MAW19" s="47"/>
      <c r="MAX19" s="47"/>
      <c r="MAY19" s="47"/>
      <c r="MAZ19" s="47"/>
      <c r="MBA19" s="47"/>
      <c r="MBB19" s="47"/>
      <c r="MBC19" s="47"/>
      <c r="MBD19" s="47"/>
      <c r="MBE19" s="47"/>
      <c r="MBF19" s="47"/>
      <c r="MBG19" s="47"/>
      <c r="MBH19" s="47"/>
      <c r="MBI19" s="47"/>
      <c r="MBJ19" s="47"/>
      <c r="MBK19" s="47"/>
      <c r="MBL19" s="47"/>
      <c r="MBM19" s="47"/>
      <c r="MBN19" s="47"/>
      <c r="MBO19" s="47"/>
      <c r="MBP19" s="47"/>
      <c r="MBQ19" s="47"/>
      <c r="MBR19" s="47"/>
      <c r="MBS19" s="47"/>
      <c r="MBT19" s="47"/>
      <c r="MBU19" s="47"/>
      <c r="MBV19" s="47"/>
      <c r="MBW19" s="47"/>
      <c r="MBX19" s="47"/>
      <c r="MBY19" s="47"/>
      <c r="MBZ19" s="47"/>
      <c r="MCA19" s="47"/>
      <c r="MCB19" s="47"/>
      <c r="MCC19" s="47"/>
      <c r="MCD19" s="47"/>
      <c r="MCE19" s="47"/>
      <c r="MCF19" s="47"/>
      <c r="MCG19" s="47"/>
      <c r="MCH19" s="47"/>
      <c r="MCI19" s="47"/>
      <c r="MCJ19" s="47"/>
      <c r="MCK19" s="47"/>
      <c r="MCL19" s="47"/>
      <c r="MCM19" s="47"/>
      <c r="MCN19" s="47"/>
      <c r="MCO19" s="47"/>
      <c r="MCP19" s="47"/>
      <c r="MCQ19" s="47"/>
      <c r="MCR19" s="47"/>
      <c r="MCS19" s="47"/>
      <c r="MCT19" s="47"/>
      <c r="MCU19" s="47"/>
      <c r="MCV19" s="47"/>
      <c r="MCW19" s="47"/>
      <c r="MCX19" s="47"/>
      <c r="MCY19" s="47"/>
      <c r="MCZ19" s="47"/>
      <c r="MDA19" s="47"/>
      <c r="MDB19" s="47"/>
      <c r="MDC19" s="47"/>
      <c r="MDD19" s="47"/>
      <c r="MDE19" s="47"/>
      <c r="MDF19" s="47"/>
      <c r="MDG19" s="47"/>
      <c r="MDH19" s="47"/>
      <c r="MDI19" s="47"/>
      <c r="MDJ19" s="47"/>
      <c r="MDK19" s="47"/>
      <c r="MDL19" s="47"/>
      <c r="MDM19" s="47"/>
      <c r="MDN19" s="47"/>
      <c r="MDO19" s="47"/>
      <c r="MDP19" s="47"/>
      <c r="MDQ19" s="47"/>
      <c r="MDR19" s="47"/>
      <c r="MDS19" s="47"/>
      <c r="MDT19" s="47"/>
      <c r="MDU19" s="47"/>
      <c r="MDV19" s="47"/>
      <c r="MDW19" s="47"/>
      <c r="MDX19" s="47"/>
      <c r="MDY19" s="47"/>
      <c r="MDZ19" s="47"/>
      <c r="MEA19" s="47"/>
      <c r="MEB19" s="47"/>
      <c r="MEC19" s="47"/>
      <c r="MED19" s="47"/>
      <c r="MEE19" s="47"/>
      <c r="MEF19" s="47"/>
      <c r="MEG19" s="47"/>
      <c r="MEH19" s="47"/>
      <c r="MEI19" s="47"/>
      <c r="MEJ19" s="47"/>
      <c r="MEK19" s="47"/>
      <c r="MEL19" s="47"/>
      <c r="MEM19" s="47"/>
      <c r="MEN19" s="47"/>
      <c r="MEO19" s="47"/>
      <c r="MEP19" s="47"/>
      <c r="MEQ19" s="47"/>
      <c r="MER19" s="47"/>
      <c r="MES19" s="47"/>
      <c r="MET19" s="47"/>
      <c r="MEU19" s="47"/>
      <c r="MEV19" s="47"/>
      <c r="MEW19" s="47"/>
      <c r="MEX19" s="47"/>
      <c r="MEY19" s="47"/>
      <c r="MEZ19" s="47"/>
      <c r="MFA19" s="47"/>
      <c r="MFB19" s="47"/>
      <c r="MFC19" s="47"/>
      <c r="MFD19" s="47"/>
      <c r="MFE19" s="47"/>
      <c r="MFF19" s="47"/>
      <c r="MFG19" s="47"/>
      <c r="MFH19" s="47"/>
      <c r="MFI19" s="47"/>
      <c r="MFJ19" s="47"/>
      <c r="MFK19" s="47"/>
      <c r="MFL19" s="47"/>
      <c r="MFM19" s="47"/>
      <c r="MFN19" s="47"/>
      <c r="MFO19" s="47"/>
      <c r="MFP19" s="47"/>
      <c r="MFQ19" s="47"/>
      <c r="MFR19" s="47"/>
      <c r="MFS19" s="47"/>
      <c r="MFT19" s="47"/>
      <c r="MFU19" s="47"/>
      <c r="MFV19" s="47"/>
      <c r="MFW19" s="47"/>
      <c r="MFX19" s="47"/>
      <c r="MFY19" s="47"/>
      <c r="MFZ19" s="47"/>
      <c r="MGA19" s="47"/>
      <c r="MGB19" s="47"/>
      <c r="MGC19" s="47"/>
      <c r="MGD19" s="47"/>
      <c r="MGE19" s="47"/>
      <c r="MGF19" s="47"/>
      <c r="MGG19" s="47"/>
      <c r="MGH19" s="47"/>
      <c r="MGI19" s="47"/>
      <c r="MGJ19" s="47"/>
      <c r="MGK19" s="47"/>
      <c r="MGL19" s="47"/>
      <c r="MGM19" s="47"/>
      <c r="MGN19" s="47"/>
      <c r="MGO19" s="47"/>
      <c r="MGP19" s="47"/>
      <c r="MGQ19" s="47"/>
      <c r="MGR19" s="47"/>
      <c r="MGS19" s="47"/>
      <c r="MGT19" s="47"/>
      <c r="MGU19" s="47"/>
      <c r="MGV19" s="47"/>
      <c r="MGW19" s="47"/>
      <c r="MGX19" s="47"/>
      <c r="MGY19" s="47"/>
      <c r="MGZ19" s="47"/>
      <c r="MHA19" s="47"/>
      <c r="MHB19" s="47"/>
      <c r="MHC19" s="47"/>
      <c r="MHD19" s="47"/>
      <c r="MHE19" s="47"/>
      <c r="MHF19" s="47"/>
      <c r="MHG19" s="47"/>
      <c r="MHH19" s="47"/>
      <c r="MHI19" s="47"/>
      <c r="MHJ19" s="47"/>
      <c r="MHK19" s="47"/>
      <c r="MHL19" s="47"/>
      <c r="MHM19" s="47"/>
      <c r="MHN19" s="47"/>
      <c r="MHO19" s="47"/>
      <c r="MHP19" s="47"/>
      <c r="MHQ19" s="47"/>
      <c r="MHR19" s="47"/>
      <c r="MHS19" s="47"/>
      <c r="MHT19" s="47"/>
      <c r="MHU19" s="47"/>
      <c r="MHV19" s="47"/>
      <c r="MHW19" s="47"/>
      <c r="MHX19" s="47"/>
      <c r="MHY19" s="47"/>
      <c r="MHZ19" s="47"/>
      <c r="MIA19" s="47"/>
      <c r="MIB19" s="47"/>
      <c r="MIC19" s="47"/>
      <c r="MID19" s="47"/>
      <c r="MIE19" s="47"/>
      <c r="MIF19" s="47"/>
      <c r="MIG19" s="47"/>
      <c r="MIH19" s="47"/>
      <c r="MII19" s="47"/>
      <c r="MIJ19" s="47"/>
      <c r="MIK19" s="47"/>
      <c r="MIL19" s="47"/>
      <c r="MIM19" s="47"/>
      <c r="MIN19" s="47"/>
      <c r="MIO19" s="47"/>
      <c r="MIP19" s="47"/>
      <c r="MIQ19" s="47"/>
      <c r="MIR19" s="47"/>
      <c r="MIS19" s="47"/>
      <c r="MIT19" s="47"/>
      <c r="MIU19" s="47"/>
      <c r="MIV19" s="47"/>
      <c r="MIW19" s="47"/>
      <c r="MIX19" s="47"/>
      <c r="MIY19" s="47"/>
      <c r="MIZ19" s="47"/>
      <c r="MJA19" s="47"/>
      <c r="MJB19" s="47"/>
      <c r="MJC19" s="47"/>
      <c r="MJD19" s="47"/>
      <c r="MJE19" s="47"/>
      <c r="MJF19" s="47"/>
      <c r="MJG19" s="47"/>
      <c r="MJH19" s="47"/>
      <c r="MJI19" s="47"/>
      <c r="MJJ19" s="47"/>
      <c r="MJK19" s="47"/>
      <c r="MJL19" s="47"/>
      <c r="MJM19" s="47"/>
      <c r="MJN19" s="47"/>
      <c r="MJO19" s="47"/>
      <c r="MJP19" s="47"/>
      <c r="MJQ19" s="47"/>
      <c r="MJR19" s="47"/>
      <c r="MJS19" s="47"/>
      <c r="MJT19" s="47"/>
      <c r="MJU19" s="47"/>
      <c r="MJV19" s="47"/>
      <c r="MJW19" s="47"/>
      <c r="MJX19" s="47"/>
      <c r="MJY19" s="47"/>
      <c r="MJZ19" s="47"/>
      <c r="MKA19" s="47"/>
      <c r="MKB19" s="47"/>
      <c r="MKC19" s="47"/>
      <c r="MKD19" s="47"/>
      <c r="MKE19" s="47"/>
      <c r="MKF19" s="47"/>
      <c r="MKG19" s="47"/>
      <c r="MKH19" s="47"/>
      <c r="MKI19" s="47"/>
      <c r="MKJ19" s="47"/>
      <c r="MKK19" s="47"/>
      <c r="MKL19" s="47"/>
      <c r="MKM19" s="47"/>
      <c r="MKN19" s="47"/>
      <c r="MKO19" s="47"/>
      <c r="MKP19" s="47"/>
      <c r="MKQ19" s="47"/>
      <c r="MKR19" s="47"/>
      <c r="MKS19" s="47"/>
      <c r="MKT19" s="47"/>
      <c r="MKU19" s="47"/>
      <c r="MKV19" s="47"/>
      <c r="MKW19" s="47"/>
      <c r="MKX19" s="47"/>
      <c r="MKY19" s="47"/>
      <c r="MKZ19" s="47"/>
      <c r="MLA19" s="47"/>
      <c r="MLB19" s="47"/>
      <c r="MLC19" s="47"/>
      <c r="MLD19" s="47"/>
      <c r="MLE19" s="47"/>
      <c r="MLF19" s="47"/>
      <c r="MLG19" s="47"/>
      <c r="MLH19" s="47"/>
      <c r="MLI19" s="47"/>
      <c r="MLJ19" s="47"/>
      <c r="MLK19" s="47"/>
      <c r="MLL19" s="47"/>
      <c r="MLM19" s="47"/>
      <c r="MLN19" s="47"/>
      <c r="MLO19" s="47"/>
      <c r="MLP19" s="47"/>
      <c r="MLQ19" s="47"/>
      <c r="MLR19" s="47"/>
      <c r="MLS19" s="47"/>
      <c r="MLT19" s="47"/>
      <c r="MLU19" s="47"/>
      <c r="MLV19" s="47"/>
      <c r="MLW19" s="47"/>
      <c r="MLX19" s="47"/>
      <c r="MLY19" s="47"/>
      <c r="MLZ19" s="47"/>
      <c r="MMA19" s="47"/>
      <c r="MMB19" s="47"/>
      <c r="MMC19" s="47"/>
      <c r="MMD19" s="47"/>
      <c r="MME19" s="47"/>
      <c r="MMF19" s="47"/>
      <c r="MMG19" s="47"/>
      <c r="MMH19" s="47"/>
      <c r="MMI19" s="47"/>
      <c r="MMJ19" s="47"/>
      <c r="MMK19" s="47"/>
      <c r="MML19" s="47"/>
      <c r="MMM19" s="47"/>
      <c r="MMN19" s="47"/>
      <c r="MMO19" s="47"/>
      <c r="MMP19" s="47"/>
      <c r="MMQ19" s="47"/>
      <c r="MMR19" s="47"/>
      <c r="MMS19" s="47"/>
      <c r="MMT19" s="47"/>
      <c r="MMU19" s="47"/>
      <c r="MMV19" s="47"/>
      <c r="MMW19" s="47"/>
      <c r="MMX19" s="47"/>
      <c r="MMY19" s="47"/>
      <c r="MMZ19" s="47"/>
      <c r="MNA19" s="47"/>
      <c r="MNB19" s="47"/>
      <c r="MNC19" s="47"/>
      <c r="MND19" s="47"/>
      <c r="MNE19" s="47"/>
      <c r="MNF19" s="47"/>
      <c r="MNG19" s="47"/>
      <c r="MNH19" s="47"/>
      <c r="MNI19" s="47"/>
      <c r="MNJ19" s="47"/>
      <c r="MNK19" s="47"/>
      <c r="MNL19" s="47"/>
      <c r="MNM19" s="47"/>
      <c r="MNN19" s="47"/>
      <c r="MNO19" s="47"/>
      <c r="MNP19" s="47"/>
      <c r="MNQ19" s="47"/>
      <c r="MNR19" s="47"/>
      <c r="MNS19" s="47"/>
      <c r="MNT19" s="47"/>
      <c r="MNU19" s="47"/>
      <c r="MNV19" s="47"/>
      <c r="MNW19" s="47"/>
      <c r="MNX19" s="47"/>
      <c r="MNY19" s="47"/>
      <c r="MNZ19" s="47"/>
      <c r="MOA19" s="47"/>
      <c r="MOB19" s="47"/>
      <c r="MOC19" s="47"/>
      <c r="MOD19" s="47"/>
      <c r="MOE19" s="47"/>
      <c r="MOF19" s="47"/>
      <c r="MOG19" s="47"/>
      <c r="MOH19" s="47"/>
      <c r="MOI19" s="47"/>
      <c r="MOJ19" s="47"/>
      <c r="MOK19" s="47"/>
      <c r="MOL19" s="47"/>
      <c r="MOM19" s="47"/>
      <c r="MON19" s="47"/>
      <c r="MOO19" s="47"/>
      <c r="MOP19" s="47"/>
      <c r="MOQ19" s="47"/>
      <c r="MOR19" s="47"/>
      <c r="MOS19" s="47"/>
      <c r="MOT19" s="47"/>
      <c r="MOU19" s="47"/>
      <c r="MOV19" s="47"/>
      <c r="MOW19" s="47"/>
      <c r="MOX19" s="47"/>
      <c r="MOY19" s="47"/>
      <c r="MOZ19" s="47"/>
      <c r="MPA19" s="47"/>
      <c r="MPB19" s="47"/>
      <c r="MPC19" s="47"/>
      <c r="MPD19" s="47"/>
      <c r="MPE19" s="47"/>
      <c r="MPF19" s="47"/>
      <c r="MPG19" s="47"/>
      <c r="MPH19" s="47"/>
      <c r="MPI19" s="47"/>
      <c r="MPJ19" s="47"/>
      <c r="MPK19" s="47"/>
      <c r="MPL19" s="47"/>
      <c r="MPM19" s="47"/>
      <c r="MPN19" s="47"/>
      <c r="MPO19" s="47"/>
      <c r="MPP19" s="47"/>
      <c r="MPQ19" s="47"/>
      <c r="MPR19" s="47"/>
      <c r="MPS19" s="47"/>
      <c r="MPT19" s="47"/>
      <c r="MPU19" s="47"/>
      <c r="MPV19" s="47"/>
      <c r="MPW19" s="47"/>
      <c r="MPX19" s="47"/>
      <c r="MPY19" s="47"/>
      <c r="MPZ19" s="47"/>
      <c r="MQA19" s="47"/>
      <c r="MQB19" s="47"/>
      <c r="MQC19" s="47"/>
      <c r="MQD19" s="47"/>
      <c r="MQE19" s="47"/>
      <c r="MQF19" s="47"/>
      <c r="MQG19" s="47"/>
      <c r="MQH19" s="47"/>
      <c r="MQI19" s="47"/>
      <c r="MQJ19" s="47"/>
      <c r="MQK19" s="47"/>
      <c r="MQL19" s="47"/>
      <c r="MQM19" s="47"/>
      <c r="MQN19" s="47"/>
      <c r="MQO19" s="47"/>
      <c r="MQP19" s="47"/>
      <c r="MQQ19" s="47"/>
      <c r="MQR19" s="47"/>
      <c r="MQS19" s="47"/>
      <c r="MQT19" s="47"/>
      <c r="MQU19" s="47"/>
      <c r="MQV19" s="47"/>
      <c r="MQW19" s="47"/>
      <c r="MQX19" s="47"/>
      <c r="MQY19" s="47"/>
      <c r="MQZ19" s="47"/>
      <c r="MRA19" s="47"/>
      <c r="MRB19" s="47"/>
      <c r="MRC19" s="47"/>
      <c r="MRD19" s="47"/>
      <c r="MRE19" s="47"/>
      <c r="MRF19" s="47"/>
      <c r="MRG19" s="47"/>
      <c r="MRH19" s="47"/>
      <c r="MRI19" s="47"/>
      <c r="MRJ19" s="47"/>
      <c r="MRK19" s="47"/>
      <c r="MRL19" s="47"/>
      <c r="MRM19" s="47"/>
      <c r="MRN19" s="47"/>
      <c r="MRO19" s="47"/>
      <c r="MRP19" s="47"/>
      <c r="MRQ19" s="47"/>
      <c r="MRR19" s="47"/>
      <c r="MRS19" s="47"/>
      <c r="MRT19" s="47"/>
      <c r="MRU19" s="47"/>
      <c r="MRV19" s="47"/>
      <c r="MRW19" s="47"/>
      <c r="MRX19" s="47"/>
      <c r="MRY19" s="47"/>
      <c r="MRZ19" s="47"/>
      <c r="MSA19" s="47"/>
      <c r="MSB19" s="47"/>
      <c r="MSC19" s="47"/>
      <c r="MSD19" s="47"/>
      <c r="MSE19" s="47"/>
      <c r="MSF19" s="47"/>
      <c r="MSG19" s="47"/>
      <c r="MSH19" s="47"/>
      <c r="MSI19" s="47"/>
      <c r="MSJ19" s="47"/>
      <c r="MSK19" s="47"/>
      <c r="MSL19" s="47"/>
      <c r="MSM19" s="47"/>
      <c r="MSN19" s="47"/>
      <c r="MSO19" s="47"/>
      <c r="MSP19" s="47"/>
      <c r="MSQ19" s="47"/>
      <c r="MSR19" s="47"/>
      <c r="MSS19" s="47"/>
      <c r="MST19" s="47"/>
      <c r="MSU19" s="47"/>
      <c r="MSV19" s="47"/>
      <c r="MSW19" s="47"/>
      <c r="MSX19" s="47"/>
      <c r="MSY19" s="47"/>
      <c r="MSZ19" s="47"/>
      <c r="MTA19" s="47"/>
      <c r="MTB19" s="47"/>
      <c r="MTC19" s="47"/>
      <c r="MTD19" s="47"/>
      <c r="MTE19" s="47"/>
      <c r="MTF19" s="47"/>
      <c r="MTG19" s="47"/>
      <c r="MTH19" s="47"/>
      <c r="MTI19" s="47"/>
      <c r="MTJ19" s="47"/>
      <c r="MTK19" s="47"/>
      <c r="MTL19" s="47"/>
      <c r="MTM19" s="47"/>
      <c r="MTN19" s="47"/>
      <c r="MTO19" s="47"/>
      <c r="MTP19" s="47"/>
      <c r="MTQ19" s="47"/>
      <c r="MTR19" s="47"/>
      <c r="MTS19" s="47"/>
      <c r="MTT19" s="47"/>
      <c r="MTU19" s="47"/>
      <c r="MTV19" s="47"/>
      <c r="MTW19" s="47"/>
      <c r="MTX19" s="47"/>
      <c r="MTY19" s="47"/>
      <c r="MTZ19" s="47"/>
      <c r="MUA19" s="47"/>
      <c r="MUB19" s="47"/>
      <c r="MUC19" s="47"/>
      <c r="MUD19" s="47"/>
      <c r="MUE19" s="47"/>
      <c r="MUF19" s="47"/>
      <c r="MUG19" s="47"/>
      <c r="MUH19" s="47"/>
      <c r="MUI19" s="47"/>
      <c r="MUJ19" s="47"/>
      <c r="MUK19" s="47"/>
      <c r="MUL19" s="47"/>
      <c r="MUM19" s="47"/>
      <c r="MUN19" s="47"/>
      <c r="MUO19" s="47"/>
      <c r="MUP19" s="47"/>
      <c r="MUQ19" s="47"/>
      <c r="MUR19" s="47"/>
      <c r="MUS19" s="47"/>
      <c r="MUT19" s="47"/>
      <c r="MUU19" s="47"/>
      <c r="MUV19" s="47"/>
      <c r="MUW19" s="47"/>
      <c r="MUX19" s="47"/>
      <c r="MUY19" s="47"/>
      <c r="MUZ19" s="47"/>
      <c r="MVA19" s="47"/>
      <c r="MVB19" s="47"/>
      <c r="MVC19" s="47"/>
      <c r="MVD19" s="47"/>
      <c r="MVE19" s="47"/>
      <c r="MVF19" s="47"/>
      <c r="MVG19" s="47"/>
      <c r="MVH19" s="47"/>
      <c r="MVI19" s="47"/>
      <c r="MVJ19" s="47"/>
      <c r="MVK19" s="47"/>
      <c r="MVL19" s="47"/>
      <c r="MVM19" s="47"/>
      <c r="MVN19" s="47"/>
      <c r="MVO19" s="47"/>
      <c r="MVP19" s="47"/>
      <c r="MVQ19" s="47"/>
      <c r="MVR19" s="47"/>
      <c r="MVS19" s="47"/>
      <c r="MVT19" s="47"/>
      <c r="MVU19" s="47"/>
      <c r="MVV19" s="47"/>
      <c r="MVW19" s="47"/>
      <c r="MVX19" s="47"/>
      <c r="MVY19" s="47"/>
      <c r="MVZ19" s="47"/>
      <c r="MWA19" s="47"/>
      <c r="MWB19" s="47"/>
      <c r="MWC19" s="47"/>
      <c r="MWD19" s="47"/>
      <c r="MWE19" s="47"/>
      <c r="MWF19" s="47"/>
      <c r="MWG19" s="47"/>
      <c r="MWH19" s="47"/>
      <c r="MWI19" s="47"/>
      <c r="MWJ19" s="47"/>
      <c r="MWK19" s="47"/>
      <c r="MWL19" s="47"/>
      <c r="MWM19" s="47"/>
      <c r="MWN19" s="47"/>
      <c r="MWO19" s="47"/>
      <c r="MWP19" s="47"/>
      <c r="MWQ19" s="47"/>
      <c r="MWR19" s="47"/>
      <c r="MWS19" s="47"/>
      <c r="MWT19" s="47"/>
      <c r="MWU19" s="47"/>
      <c r="MWV19" s="47"/>
      <c r="MWW19" s="47"/>
      <c r="MWX19" s="47"/>
      <c r="MWY19" s="47"/>
      <c r="MWZ19" s="47"/>
      <c r="MXA19" s="47"/>
      <c r="MXB19" s="47"/>
      <c r="MXC19" s="47"/>
      <c r="MXD19" s="47"/>
      <c r="MXE19" s="47"/>
      <c r="MXF19" s="47"/>
      <c r="MXG19" s="47"/>
      <c r="MXH19" s="47"/>
      <c r="MXI19" s="47"/>
      <c r="MXJ19" s="47"/>
      <c r="MXK19" s="47"/>
      <c r="MXL19" s="47"/>
      <c r="MXM19" s="47"/>
      <c r="MXN19" s="47"/>
      <c r="MXO19" s="47"/>
      <c r="MXP19" s="47"/>
      <c r="MXQ19" s="47"/>
      <c r="MXR19" s="47"/>
      <c r="MXS19" s="47"/>
      <c r="MXT19" s="47"/>
      <c r="MXU19" s="47"/>
      <c r="MXV19" s="47"/>
      <c r="MXW19" s="47"/>
      <c r="MXX19" s="47"/>
      <c r="MXY19" s="47"/>
      <c r="MXZ19" s="47"/>
      <c r="MYA19" s="47"/>
      <c r="MYB19" s="47"/>
      <c r="MYC19" s="47"/>
      <c r="MYD19" s="47"/>
      <c r="MYE19" s="47"/>
      <c r="MYF19" s="47"/>
      <c r="MYG19" s="47"/>
      <c r="MYH19" s="47"/>
      <c r="MYI19" s="47"/>
      <c r="MYJ19" s="47"/>
      <c r="MYK19" s="47"/>
      <c r="MYL19" s="47"/>
      <c r="MYM19" s="47"/>
      <c r="MYN19" s="47"/>
      <c r="MYO19" s="47"/>
      <c r="MYP19" s="47"/>
      <c r="MYQ19" s="47"/>
      <c r="MYR19" s="47"/>
      <c r="MYS19" s="47"/>
      <c r="MYT19" s="47"/>
      <c r="MYU19" s="47"/>
      <c r="MYV19" s="47"/>
      <c r="MYW19" s="47"/>
      <c r="MYX19" s="47"/>
      <c r="MYY19" s="47"/>
      <c r="MYZ19" s="47"/>
      <c r="MZA19" s="47"/>
      <c r="MZB19" s="47"/>
      <c r="MZC19" s="47"/>
      <c r="MZD19" s="47"/>
      <c r="MZE19" s="47"/>
      <c r="MZF19" s="47"/>
      <c r="MZG19" s="47"/>
      <c r="MZH19" s="47"/>
      <c r="MZI19" s="47"/>
      <c r="MZJ19" s="47"/>
      <c r="MZK19" s="47"/>
      <c r="MZL19" s="47"/>
      <c r="MZM19" s="47"/>
      <c r="MZN19" s="47"/>
      <c r="MZO19" s="47"/>
      <c r="MZP19" s="47"/>
      <c r="MZQ19" s="47"/>
      <c r="MZR19" s="47"/>
      <c r="MZS19" s="47"/>
      <c r="MZT19" s="47"/>
      <c r="MZU19" s="47"/>
      <c r="MZV19" s="47"/>
      <c r="MZW19" s="47"/>
      <c r="MZX19" s="47"/>
      <c r="MZY19" s="47"/>
      <c r="MZZ19" s="47"/>
      <c r="NAA19" s="47"/>
      <c r="NAB19" s="47"/>
      <c r="NAC19" s="47"/>
      <c r="NAD19" s="47"/>
      <c r="NAE19" s="47"/>
      <c r="NAF19" s="47"/>
      <c r="NAG19" s="47"/>
      <c r="NAH19" s="47"/>
      <c r="NAI19" s="47"/>
      <c r="NAJ19" s="47"/>
      <c r="NAK19" s="47"/>
      <c r="NAL19" s="47"/>
      <c r="NAM19" s="47"/>
      <c r="NAN19" s="47"/>
      <c r="NAO19" s="47"/>
      <c r="NAP19" s="47"/>
      <c r="NAQ19" s="47"/>
      <c r="NAR19" s="47"/>
      <c r="NAS19" s="47"/>
      <c r="NAT19" s="47"/>
      <c r="NAU19" s="47"/>
      <c r="NAV19" s="47"/>
      <c r="NAW19" s="47"/>
      <c r="NAX19" s="47"/>
      <c r="NAY19" s="47"/>
      <c r="NAZ19" s="47"/>
      <c r="NBA19" s="47"/>
      <c r="NBB19" s="47"/>
      <c r="NBC19" s="47"/>
      <c r="NBD19" s="47"/>
      <c r="NBE19" s="47"/>
      <c r="NBF19" s="47"/>
      <c r="NBG19" s="47"/>
      <c r="NBH19" s="47"/>
      <c r="NBI19" s="47"/>
      <c r="NBJ19" s="47"/>
      <c r="NBK19" s="47"/>
      <c r="NBL19" s="47"/>
      <c r="NBM19" s="47"/>
      <c r="NBN19" s="47"/>
      <c r="NBO19" s="47"/>
      <c r="NBP19" s="47"/>
      <c r="NBQ19" s="47"/>
      <c r="NBR19" s="47"/>
      <c r="NBS19" s="47"/>
      <c r="NBT19" s="47"/>
      <c r="NBU19" s="47"/>
      <c r="NBV19" s="47"/>
      <c r="NBW19" s="47"/>
      <c r="NBX19" s="47"/>
      <c r="NBY19" s="47"/>
      <c r="NBZ19" s="47"/>
      <c r="NCA19" s="47"/>
      <c r="NCB19" s="47"/>
      <c r="NCC19" s="47"/>
      <c r="NCD19" s="47"/>
      <c r="NCE19" s="47"/>
      <c r="NCF19" s="47"/>
      <c r="NCG19" s="47"/>
      <c r="NCH19" s="47"/>
      <c r="NCI19" s="47"/>
      <c r="NCJ19" s="47"/>
      <c r="NCK19" s="47"/>
      <c r="NCL19" s="47"/>
      <c r="NCM19" s="47"/>
      <c r="NCN19" s="47"/>
      <c r="NCO19" s="47"/>
      <c r="NCP19" s="47"/>
      <c r="NCQ19" s="47"/>
      <c r="NCR19" s="47"/>
      <c r="NCS19" s="47"/>
      <c r="NCT19" s="47"/>
      <c r="NCU19" s="47"/>
      <c r="NCV19" s="47"/>
      <c r="NCW19" s="47"/>
      <c r="NCX19" s="47"/>
      <c r="NCY19" s="47"/>
      <c r="NCZ19" s="47"/>
      <c r="NDA19" s="47"/>
      <c r="NDB19" s="47"/>
      <c r="NDC19" s="47"/>
      <c r="NDD19" s="47"/>
      <c r="NDE19" s="47"/>
      <c r="NDF19" s="47"/>
      <c r="NDG19" s="47"/>
      <c r="NDH19" s="47"/>
      <c r="NDI19" s="47"/>
      <c r="NDJ19" s="47"/>
      <c r="NDK19" s="47"/>
      <c r="NDL19" s="47"/>
      <c r="NDM19" s="47"/>
      <c r="NDN19" s="47"/>
      <c r="NDO19" s="47"/>
      <c r="NDP19" s="47"/>
      <c r="NDQ19" s="47"/>
      <c r="NDR19" s="47"/>
      <c r="NDS19" s="47"/>
      <c r="NDT19" s="47"/>
      <c r="NDU19" s="47"/>
      <c r="NDV19" s="47"/>
      <c r="NDW19" s="47"/>
      <c r="NDX19" s="47"/>
      <c r="NDY19" s="47"/>
      <c r="NDZ19" s="47"/>
      <c r="NEA19" s="47"/>
      <c r="NEB19" s="47"/>
      <c r="NEC19" s="47"/>
      <c r="NED19" s="47"/>
      <c r="NEE19" s="47"/>
      <c r="NEF19" s="47"/>
      <c r="NEG19" s="47"/>
      <c r="NEH19" s="47"/>
      <c r="NEI19" s="47"/>
      <c r="NEJ19" s="47"/>
      <c r="NEK19" s="47"/>
      <c r="NEL19" s="47"/>
      <c r="NEM19" s="47"/>
      <c r="NEN19" s="47"/>
      <c r="NEO19" s="47"/>
      <c r="NEP19" s="47"/>
      <c r="NEQ19" s="47"/>
      <c r="NER19" s="47"/>
      <c r="NES19" s="47"/>
      <c r="NET19" s="47"/>
      <c r="NEU19" s="47"/>
      <c r="NEV19" s="47"/>
      <c r="NEW19" s="47"/>
      <c r="NEX19" s="47"/>
      <c r="NEY19" s="47"/>
      <c r="NEZ19" s="47"/>
      <c r="NFA19" s="47"/>
      <c r="NFB19" s="47"/>
      <c r="NFC19" s="47"/>
      <c r="NFD19" s="47"/>
      <c r="NFE19" s="47"/>
      <c r="NFF19" s="47"/>
      <c r="NFG19" s="47"/>
      <c r="NFH19" s="47"/>
      <c r="NFI19" s="47"/>
      <c r="NFJ19" s="47"/>
      <c r="NFK19" s="47"/>
      <c r="NFL19" s="47"/>
      <c r="NFM19" s="47"/>
      <c r="NFN19" s="47"/>
      <c r="NFO19" s="47"/>
      <c r="NFP19" s="47"/>
      <c r="NFQ19" s="47"/>
      <c r="NFR19" s="47"/>
      <c r="NFS19" s="47"/>
      <c r="NFT19" s="47"/>
      <c r="NFU19" s="47"/>
      <c r="NFV19" s="47"/>
      <c r="NFW19" s="47"/>
      <c r="NFX19" s="47"/>
      <c r="NFY19" s="47"/>
      <c r="NFZ19" s="47"/>
      <c r="NGA19" s="47"/>
      <c r="NGB19" s="47"/>
      <c r="NGC19" s="47"/>
      <c r="NGD19" s="47"/>
      <c r="NGE19" s="47"/>
      <c r="NGF19" s="47"/>
      <c r="NGG19" s="47"/>
      <c r="NGH19" s="47"/>
      <c r="NGI19" s="47"/>
      <c r="NGJ19" s="47"/>
      <c r="NGK19" s="47"/>
      <c r="NGL19" s="47"/>
      <c r="NGM19" s="47"/>
      <c r="NGN19" s="47"/>
      <c r="NGO19" s="47"/>
      <c r="NGP19" s="47"/>
      <c r="NGQ19" s="47"/>
      <c r="NGR19" s="47"/>
      <c r="NGS19" s="47"/>
      <c r="NGT19" s="47"/>
      <c r="NGU19" s="47"/>
      <c r="NGV19" s="47"/>
      <c r="NGW19" s="47"/>
      <c r="NGX19" s="47"/>
      <c r="NGY19" s="47"/>
      <c r="NGZ19" s="47"/>
      <c r="NHA19" s="47"/>
      <c r="NHB19" s="47"/>
      <c r="NHC19" s="47"/>
      <c r="NHD19" s="47"/>
      <c r="NHE19" s="47"/>
      <c r="NHF19" s="47"/>
      <c r="NHG19" s="47"/>
      <c r="NHH19" s="47"/>
      <c r="NHI19" s="47"/>
      <c r="NHJ19" s="47"/>
      <c r="NHK19" s="47"/>
      <c r="NHL19" s="47"/>
      <c r="NHM19" s="47"/>
      <c r="NHN19" s="47"/>
      <c r="NHO19" s="47"/>
      <c r="NHP19" s="47"/>
      <c r="NHQ19" s="47"/>
      <c r="NHR19" s="47"/>
      <c r="NHS19" s="47"/>
      <c r="NHT19" s="47"/>
      <c r="NHU19" s="47"/>
      <c r="NHV19" s="47"/>
      <c r="NHW19" s="47"/>
      <c r="NHX19" s="47"/>
      <c r="NHY19" s="47"/>
      <c r="NHZ19" s="47"/>
      <c r="NIA19" s="47"/>
      <c r="NIB19" s="47"/>
      <c r="NIC19" s="47"/>
      <c r="NID19" s="47"/>
      <c r="NIE19" s="47"/>
      <c r="NIF19" s="47"/>
      <c r="NIG19" s="47"/>
      <c r="NIH19" s="47"/>
      <c r="NII19" s="47"/>
      <c r="NIJ19" s="47"/>
      <c r="NIK19" s="47"/>
      <c r="NIL19" s="47"/>
      <c r="NIM19" s="47"/>
      <c r="NIN19" s="47"/>
      <c r="NIO19" s="47"/>
      <c r="NIP19" s="47"/>
      <c r="NIQ19" s="47"/>
      <c r="NIR19" s="47"/>
      <c r="NIS19" s="47"/>
      <c r="NIT19" s="47"/>
      <c r="NIU19" s="47"/>
      <c r="NIV19" s="47"/>
      <c r="NIW19" s="47"/>
      <c r="NIX19" s="47"/>
      <c r="NIY19" s="47"/>
      <c r="NIZ19" s="47"/>
      <c r="NJA19" s="47"/>
      <c r="NJB19" s="47"/>
      <c r="NJC19" s="47"/>
      <c r="NJD19" s="47"/>
      <c r="NJE19" s="47"/>
      <c r="NJF19" s="47"/>
      <c r="NJG19" s="47"/>
      <c r="NJH19" s="47"/>
      <c r="NJI19" s="47"/>
      <c r="NJJ19" s="47"/>
      <c r="NJK19" s="47"/>
      <c r="NJL19" s="47"/>
      <c r="NJM19" s="47"/>
      <c r="NJN19" s="47"/>
      <c r="NJO19" s="47"/>
      <c r="NJP19" s="47"/>
      <c r="NJQ19" s="47"/>
      <c r="NJR19" s="47"/>
      <c r="NJS19" s="47"/>
      <c r="NJT19" s="47"/>
      <c r="NJU19" s="47"/>
      <c r="NJV19" s="47"/>
      <c r="NJW19" s="47"/>
      <c r="NJX19" s="47"/>
      <c r="NJY19" s="47"/>
      <c r="NJZ19" s="47"/>
      <c r="NKA19" s="47"/>
      <c r="NKB19" s="47"/>
      <c r="NKC19" s="47"/>
      <c r="NKD19" s="47"/>
      <c r="NKE19" s="47"/>
      <c r="NKF19" s="47"/>
      <c r="NKG19" s="47"/>
      <c r="NKH19" s="47"/>
      <c r="NKI19" s="47"/>
      <c r="NKJ19" s="47"/>
      <c r="NKK19" s="47"/>
      <c r="NKL19" s="47"/>
      <c r="NKM19" s="47"/>
      <c r="NKN19" s="47"/>
      <c r="NKO19" s="47"/>
      <c r="NKP19" s="47"/>
      <c r="NKQ19" s="47"/>
      <c r="NKR19" s="47"/>
      <c r="NKS19" s="47"/>
      <c r="NKT19" s="47"/>
      <c r="NKU19" s="47"/>
      <c r="NKV19" s="47"/>
      <c r="NKW19" s="47"/>
      <c r="NKX19" s="47"/>
      <c r="NKY19" s="47"/>
      <c r="NKZ19" s="47"/>
      <c r="NLA19" s="47"/>
      <c r="NLB19" s="47"/>
      <c r="NLC19" s="47"/>
      <c r="NLD19" s="47"/>
      <c r="NLE19" s="47"/>
      <c r="NLF19" s="47"/>
      <c r="NLG19" s="47"/>
      <c r="NLH19" s="47"/>
      <c r="NLI19" s="47"/>
      <c r="NLJ19" s="47"/>
      <c r="NLK19" s="47"/>
      <c r="NLL19" s="47"/>
      <c r="NLM19" s="47"/>
      <c r="NLN19" s="47"/>
      <c r="NLO19" s="47"/>
      <c r="NLP19" s="47"/>
      <c r="NLQ19" s="47"/>
      <c r="NLR19" s="47"/>
      <c r="NLS19" s="47"/>
      <c r="NLT19" s="47"/>
      <c r="NLU19" s="47"/>
      <c r="NLV19" s="47"/>
      <c r="NLW19" s="47"/>
      <c r="NLX19" s="47"/>
      <c r="NLY19" s="47"/>
      <c r="NLZ19" s="47"/>
      <c r="NMA19" s="47"/>
      <c r="NMB19" s="47"/>
      <c r="NMC19" s="47"/>
      <c r="NMD19" s="47"/>
      <c r="NME19" s="47"/>
      <c r="NMF19" s="47"/>
      <c r="NMG19" s="47"/>
      <c r="NMH19" s="47"/>
      <c r="NMI19" s="47"/>
      <c r="NMJ19" s="47"/>
      <c r="NMK19" s="47"/>
      <c r="NML19" s="47"/>
      <c r="NMM19" s="47"/>
      <c r="NMN19" s="47"/>
      <c r="NMO19" s="47"/>
      <c r="NMP19" s="47"/>
      <c r="NMQ19" s="47"/>
      <c r="NMR19" s="47"/>
      <c r="NMS19" s="47"/>
      <c r="NMT19" s="47"/>
      <c r="NMU19" s="47"/>
      <c r="NMV19" s="47"/>
      <c r="NMW19" s="47"/>
      <c r="NMX19" s="47"/>
      <c r="NMY19" s="47"/>
      <c r="NMZ19" s="47"/>
      <c r="NNA19" s="47"/>
      <c r="NNB19" s="47"/>
      <c r="NNC19" s="47"/>
      <c r="NND19" s="47"/>
      <c r="NNE19" s="47"/>
      <c r="NNF19" s="47"/>
      <c r="NNG19" s="47"/>
      <c r="NNH19" s="47"/>
      <c r="NNI19" s="47"/>
      <c r="NNJ19" s="47"/>
      <c r="NNK19" s="47"/>
      <c r="NNL19" s="47"/>
      <c r="NNM19" s="47"/>
      <c r="NNN19" s="47"/>
      <c r="NNO19" s="47"/>
      <c r="NNP19" s="47"/>
      <c r="NNQ19" s="47"/>
      <c r="NNR19" s="47"/>
      <c r="NNS19" s="47"/>
      <c r="NNT19" s="47"/>
      <c r="NNU19" s="47"/>
      <c r="NNV19" s="47"/>
      <c r="NNW19" s="47"/>
      <c r="NNX19" s="47"/>
      <c r="NNY19" s="47"/>
      <c r="NNZ19" s="47"/>
      <c r="NOA19" s="47"/>
      <c r="NOB19" s="47"/>
      <c r="NOC19" s="47"/>
      <c r="NOD19" s="47"/>
      <c r="NOE19" s="47"/>
      <c r="NOF19" s="47"/>
      <c r="NOG19" s="47"/>
      <c r="NOH19" s="47"/>
      <c r="NOI19" s="47"/>
      <c r="NOJ19" s="47"/>
      <c r="NOK19" s="47"/>
      <c r="NOL19" s="47"/>
      <c r="NOM19" s="47"/>
      <c r="NON19" s="47"/>
      <c r="NOO19" s="47"/>
      <c r="NOP19" s="47"/>
      <c r="NOQ19" s="47"/>
      <c r="NOR19" s="47"/>
      <c r="NOS19" s="47"/>
      <c r="NOT19" s="47"/>
      <c r="NOU19" s="47"/>
      <c r="NOV19" s="47"/>
      <c r="NOW19" s="47"/>
      <c r="NOX19" s="47"/>
      <c r="NOY19" s="47"/>
      <c r="NOZ19" s="47"/>
      <c r="NPA19" s="47"/>
      <c r="NPB19" s="47"/>
      <c r="NPC19" s="47"/>
      <c r="NPD19" s="47"/>
      <c r="NPE19" s="47"/>
      <c r="NPF19" s="47"/>
      <c r="NPG19" s="47"/>
      <c r="NPH19" s="47"/>
      <c r="NPI19" s="47"/>
      <c r="NPJ19" s="47"/>
      <c r="NPK19" s="47"/>
      <c r="NPL19" s="47"/>
      <c r="NPM19" s="47"/>
      <c r="NPN19" s="47"/>
      <c r="NPO19" s="47"/>
      <c r="NPP19" s="47"/>
      <c r="NPQ19" s="47"/>
      <c r="NPR19" s="47"/>
      <c r="NPS19" s="47"/>
      <c r="NPT19" s="47"/>
      <c r="NPU19" s="47"/>
      <c r="NPV19" s="47"/>
      <c r="NPW19" s="47"/>
      <c r="NPX19" s="47"/>
      <c r="NPY19" s="47"/>
      <c r="NPZ19" s="47"/>
      <c r="NQA19" s="47"/>
      <c r="NQB19" s="47"/>
      <c r="NQC19" s="47"/>
      <c r="NQD19" s="47"/>
      <c r="NQE19" s="47"/>
      <c r="NQF19" s="47"/>
      <c r="NQG19" s="47"/>
      <c r="NQH19" s="47"/>
      <c r="NQI19" s="47"/>
      <c r="NQJ19" s="47"/>
      <c r="NQK19" s="47"/>
      <c r="NQL19" s="47"/>
      <c r="NQM19" s="47"/>
      <c r="NQN19" s="47"/>
      <c r="NQO19" s="47"/>
      <c r="NQP19" s="47"/>
      <c r="NQQ19" s="47"/>
      <c r="NQR19" s="47"/>
      <c r="NQS19" s="47"/>
      <c r="NQT19" s="47"/>
      <c r="NQU19" s="47"/>
      <c r="NQV19" s="47"/>
      <c r="NQW19" s="47"/>
      <c r="NQX19" s="47"/>
      <c r="NQY19" s="47"/>
      <c r="NQZ19" s="47"/>
      <c r="NRA19" s="47"/>
      <c r="NRB19" s="47"/>
      <c r="NRC19" s="47"/>
      <c r="NRD19" s="47"/>
      <c r="NRE19" s="47"/>
      <c r="NRF19" s="47"/>
      <c r="NRG19" s="47"/>
      <c r="NRH19" s="47"/>
      <c r="NRI19" s="47"/>
      <c r="NRJ19" s="47"/>
      <c r="NRK19" s="47"/>
      <c r="NRL19" s="47"/>
      <c r="NRM19" s="47"/>
      <c r="NRN19" s="47"/>
      <c r="NRO19" s="47"/>
      <c r="NRP19" s="47"/>
      <c r="NRQ19" s="47"/>
      <c r="NRR19" s="47"/>
      <c r="NRS19" s="47"/>
      <c r="NRT19" s="47"/>
      <c r="NRU19" s="47"/>
      <c r="NRV19" s="47"/>
      <c r="NRW19" s="47"/>
      <c r="NRX19" s="47"/>
      <c r="NRY19" s="47"/>
      <c r="NRZ19" s="47"/>
      <c r="NSA19" s="47"/>
      <c r="NSB19" s="47"/>
      <c r="NSC19" s="47"/>
      <c r="NSD19" s="47"/>
      <c r="NSE19" s="47"/>
      <c r="NSF19" s="47"/>
      <c r="NSG19" s="47"/>
      <c r="NSH19" s="47"/>
      <c r="NSI19" s="47"/>
      <c r="NSJ19" s="47"/>
      <c r="NSK19" s="47"/>
      <c r="NSL19" s="47"/>
      <c r="NSM19" s="47"/>
      <c r="NSN19" s="47"/>
      <c r="NSO19" s="47"/>
      <c r="NSP19" s="47"/>
      <c r="NSQ19" s="47"/>
      <c r="NSR19" s="47"/>
      <c r="NSS19" s="47"/>
      <c r="NST19" s="47"/>
      <c r="NSU19" s="47"/>
      <c r="NSV19" s="47"/>
      <c r="NSW19" s="47"/>
      <c r="NSX19" s="47"/>
      <c r="NSY19" s="47"/>
      <c r="NSZ19" s="47"/>
      <c r="NTA19" s="47"/>
      <c r="NTB19" s="47"/>
      <c r="NTC19" s="47"/>
      <c r="NTD19" s="47"/>
      <c r="NTE19" s="47"/>
      <c r="NTF19" s="47"/>
      <c r="NTG19" s="47"/>
      <c r="NTH19" s="47"/>
      <c r="NTI19" s="47"/>
      <c r="NTJ19" s="47"/>
      <c r="NTK19" s="47"/>
      <c r="NTL19" s="47"/>
      <c r="NTM19" s="47"/>
      <c r="NTN19" s="47"/>
      <c r="NTO19" s="47"/>
      <c r="NTP19" s="47"/>
      <c r="NTQ19" s="47"/>
      <c r="NTR19" s="47"/>
      <c r="NTS19" s="47"/>
      <c r="NTT19" s="47"/>
      <c r="NTU19" s="47"/>
      <c r="NTV19" s="47"/>
      <c r="NTW19" s="47"/>
      <c r="NTX19" s="47"/>
      <c r="NTY19" s="47"/>
      <c r="NTZ19" s="47"/>
      <c r="NUA19" s="47"/>
      <c r="NUB19" s="47"/>
      <c r="NUC19" s="47"/>
      <c r="NUD19" s="47"/>
      <c r="NUE19" s="47"/>
      <c r="NUF19" s="47"/>
      <c r="NUG19" s="47"/>
      <c r="NUH19" s="47"/>
      <c r="NUI19" s="47"/>
      <c r="NUJ19" s="47"/>
      <c r="NUK19" s="47"/>
      <c r="NUL19" s="47"/>
      <c r="NUM19" s="47"/>
      <c r="NUN19" s="47"/>
      <c r="NUO19" s="47"/>
      <c r="NUP19" s="47"/>
      <c r="NUQ19" s="47"/>
      <c r="NUR19" s="47"/>
      <c r="NUS19" s="47"/>
      <c r="NUT19" s="47"/>
      <c r="NUU19" s="47"/>
      <c r="NUV19" s="47"/>
      <c r="NUW19" s="47"/>
      <c r="NUX19" s="47"/>
      <c r="NUY19" s="47"/>
      <c r="NUZ19" s="47"/>
      <c r="NVA19" s="47"/>
      <c r="NVB19" s="47"/>
      <c r="NVC19" s="47"/>
      <c r="NVD19" s="47"/>
      <c r="NVE19" s="47"/>
      <c r="NVF19" s="47"/>
      <c r="NVG19" s="47"/>
      <c r="NVH19" s="47"/>
      <c r="NVI19" s="47"/>
      <c r="NVJ19" s="47"/>
      <c r="NVK19" s="47"/>
      <c r="NVL19" s="47"/>
      <c r="NVM19" s="47"/>
      <c r="NVN19" s="47"/>
      <c r="NVO19" s="47"/>
      <c r="NVP19" s="47"/>
      <c r="NVQ19" s="47"/>
      <c r="NVR19" s="47"/>
      <c r="NVS19" s="47"/>
      <c r="NVT19" s="47"/>
      <c r="NVU19" s="47"/>
      <c r="NVV19" s="47"/>
      <c r="NVW19" s="47"/>
      <c r="NVX19" s="47"/>
      <c r="NVY19" s="47"/>
      <c r="NVZ19" s="47"/>
      <c r="NWA19" s="47"/>
      <c r="NWB19" s="47"/>
      <c r="NWC19" s="47"/>
      <c r="NWD19" s="47"/>
      <c r="NWE19" s="47"/>
      <c r="NWF19" s="47"/>
      <c r="NWG19" s="47"/>
      <c r="NWH19" s="47"/>
      <c r="NWI19" s="47"/>
      <c r="NWJ19" s="47"/>
      <c r="NWK19" s="47"/>
      <c r="NWL19" s="47"/>
      <c r="NWM19" s="47"/>
      <c r="NWN19" s="47"/>
      <c r="NWO19" s="47"/>
      <c r="NWP19" s="47"/>
      <c r="NWQ19" s="47"/>
      <c r="NWR19" s="47"/>
      <c r="NWS19" s="47"/>
      <c r="NWT19" s="47"/>
      <c r="NWU19" s="47"/>
      <c r="NWV19" s="47"/>
      <c r="NWW19" s="47"/>
      <c r="NWX19" s="47"/>
      <c r="NWY19" s="47"/>
      <c r="NWZ19" s="47"/>
      <c r="NXA19" s="47"/>
      <c r="NXB19" s="47"/>
      <c r="NXC19" s="47"/>
      <c r="NXD19" s="47"/>
      <c r="NXE19" s="47"/>
      <c r="NXF19" s="47"/>
      <c r="NXG19" s="47"/>
      <c r="NXH19" s="47"/>
      <c r="NXI19" s="47"/>
      <c r="NXJ19" s="47"/>
      <c r="NXK19" s="47"/>
      <c r="NXL19" s="47"/>
      <c r="NXM19" s="47"/>
      <c r="NXN19" s="47"/>
      <c r="NXO19" s="47"/>
      <c r="NXP19" s="47"/>
      <c r="NXQ19" s="47"/>
      <c r="NXR19" s="47"/>
      <c r="NXS19" s="47"/>
      <c r="NXT19" s="47"/>
      <c r="NXU19" s="47"/>
      <c r="NXV19" s="47"/>
      <c r="NXW19" s="47"/>
      <c r="NXX19" s="47"/>
      <c r="NXY19" s="47"/>
      <c r="NXZ19" s="47"/>
      <c r="NYA19" s="47"/>
      <c r="NYB19" s="47"/>
      <c r="NYC19" s="47"/>
      <c r="NYD19" s="47"/>
      <c r="NYE19" s="47"/>
      <c r="NYF19" s="47"/>
      <c r="NYG19" s="47"/>
      <c r="NYH19" s="47"/>
      <c r="NYI19" s="47"/>
      <c r="NYJ19" s="47"/>
      <c r="NYK19" s="47"/>
      <c r="NYL19" s="47"/>
      <c r="NYM19" s="47"/>
      <c r="NYN19" s="47"/>
      <c r="NYO19" s="47"/>
      <c r="NYP19" s="47"/>
      <c r="NYQ19" s="47"/>
      <c r="NYR19" s="47"/>
      <c r="NYS19" s="47"/>
      <c r="NYT19" s="47"/>
      <c r="NYU19" s="47"/>
      <c r="NYV19" s="47"/>
      <c r="NYW19" s="47"/>
      <c r="NYX19" s="47"/>
      <c r="NYY19" s="47"/>
      <c r="NYZ19" s="47"/>
      <c r="NZA19" s="47"/>
      <c r="NZB19" s="47"/>
      <c r="NZC19" s="47"/>
      <c r="NZD19" s="47"/>
      <c r="NZE19" s="47"/>
      <c r="NZF19" s="47"/>
      <c r="NZG19" s="47"/>
      <c r="NZH19" s="47"/>
      <c r="NZI19" s="47"/>
      <c r="NZJ19" s="47"/>
      <c r="NZK19" s="47"/>
      <c r="NZL19" s="47"/>
      <c r="NZM19" s="47"/>
      <c r="NZN19" s="47"/>
      <c r="NZO19" s="47"/>
      <c r="NZP19" s="47"/>
      <c r="NZQ19" s="47"/>
      <c r="NZR19" s="47"/>
      <c r="NZS19" s="47"/>
      <c r="NZT19" s="47"/>
      <c r="NZU19" s="47"/>
      <c r="NZV19" s="47"/>
      <c r="NZW19" s="47"/>
      <c r="NZX19" s="47"/>
      <c r="NZY19" s="47"/>
      <c r="NZZ19" s="47"/>
      <c r="OAA19" s="47"/>
      <c r="OAB19" s="47"/>
      <c r="OAC19" s="47"/>
      <c r="OAD19" s="47"/>
      <c r="OAE19" s="47"/>
      <c r="OAF19" s="47"/>
      <c r="OAG19" s="47"/>
      <c r="OAH19" s="47"/>
      <c r="OAI19" s="47"/>
      <c r="OAJ19" s="47"/>
      <c r="OAK19" s="47"/>
      <c r="OAL19" s="47"/>
      <c r="OAM19" s="47"/>
      <c r="OAN19" s="47"/>
      <c r="OAO19" s="47"/>
      <c r="OAP19" s="47"/>
      <c r="OAQ19" s="47"/>
      <c r="OAR19" s="47"/>
      <c r="OAS19" s="47"/>
      <c r="OAT19" s="47"/>
      <c r="OAU19" s="47"/>
      <c r="OAV19" s="47"/>
      <c r="OAW19" s="47"/>
      <c r="OAX19" s="47"/>
      <c r="OAY19" s="47"/>
      <c r="OAZ19" s="47"/>
      <c r="OBA19" s="47"/>
      <c r="OBB19" s="47"/>
      <c r="OBC19" s="47"/>
      <c r="OBD19" s="47"/>
      <c r="OBE19" s="47"/>
      <c r="OBF19" s="47"/>
      <c r="OBG19" s="47"/>
      <c r="OBH19" s="47"/>
      <c r="OBI19" s="47"/>
      <c r="OBJ19" s="47"/>
      <c r="OBK19" s="47"/>
      <c r="OBL19" s="47"/>
      <c r="OBM19" s="47"/>
      <c r="OBN19" s="47"/>
      <c r="OBO19" s="47"/>
      <c r="OBP19" s="47"/>
      <c r="OBQ19" s="47"/>
      <c r="OBR19" s="47"/>
      <c r="OBS19" s="47"/>
      <c r="OBT19" s="47"/>
      <c r="OBU19" s="47"/>
      <c r="OBV19" s="47"/>
      <c r="OBW19" s="47"/>
      <c r="OBX19" s="47"/>
      <c r="OBY19" s="47"/>
      <c r="OBZ19" s="47"/>
      <c r="OCA19" s="47"/>
      <c r="OCB19" s="47"/>
      <c r="OCC19" s="47"/>
      <c r="OCD19" s="47"/>
      <c r="OCE19" s="47"/>
      <c r="OCF19" s="47"/>
      <c r="OCG19" s="47"/>
      <c r="OCH19" s="47"/>
      <c r="OCI19" s="47"/>
      <c r="OCJ19" s="47"/>
      <c r="OCK19" s="47"/>
      <c r="OCL19" s="47"/>
      <c r="OCM19" s="47"/>
      <c r="OCN19" s="47"/>
      <c r="OCO19" s="47"/>
      <c r="OCP19" s="47"/>
      <c r="OCQ19" s="47"/>
      <c r="OCR19" s="47"/>
      <c r="OCS19" s="47"/>
      <c r="OCT19" s="47"/>
      <c r="OCU19" s="47"/>
      <c r="OCV19" s="47"/>
      <c r="OCW19" s="47"/>
      <c r="OCX19" s="47"/>
      <c r="OCY19" s="47"/>
      <c r="OCZ19" s="47"/>
      <c r="ODA19" s="47"/>
      <c r="ODB19" s="47"/>
      <c r="ODC19" s="47"/>
      <c r="ODD19" s="47"/>
      <c r="ODE19" s="47"/>
      <c r="ODF19" s="47"/>
      <c r="ODG19" s="47"/>
      <c r="ODH19" s="47"/>
      <c r="ODI19" s="47"/>
      <c r="ODJ19" s="47"/>
      <c r="ODK19" s="47"/>
      <c r="ODL19" s="47"/>
      <c r="ODM19" s="47"/>
      <c r="ODN19" s="47"/>
      <c r="ODO19" s="47"/>
      <c r="ODP19" s="47"/>
      <c r="ODQ19" s="47"/>
      <c r="ODR19" s="47"/>
      <c r="ODS19" s="47"/>
      <c r="ODT19" s="47"/>
      <c r="ODU19" s="47"/>
      <c r="ODV19" s="47"/>
      <c r="ODW19" s="47"/>
      <c r="ODX19" s="47"/>
      <c r="ODY19" s="47"/>
      <c r="ODZ19" s="47"/>
      <c r="OEA19" s="47"/>
      <c r="OEB19" s="47"/>
      <c r="OEC19" s="47"/>
      <c r="OED19" s="47"/>
      <c r="OEE19" s="47"/>
      <c r="OEF19" s="47"/>
      <c r="OEG19" s="47"/>
      <c r="OEH19" s="47"/>
      <c r="OEI19" s="47"/>
      <c r="OEJ19" s="47"/>
      <c r="OEK19" s="47"/>
      <c r="OEL19" s="47"/>
      <c r="OEM19" s="47"/>
      <c r="OEN19" s="47"/>
      <c r="OEO19" s="47"/>
      <c r="OEP19" s="47"/>
      <c r="OEQ19" s="47"/>
      <c r="OER19" s="47"/>
      <c r="OES19" s="47"/>
      <c r="OET19" s="47"/>
      <c r="OEU19" s="47"/>
      <c r="OEV19" s="47"/>
      <c r="OEW19" s="47"/>
      <c r="OEX19" s="47"/>
      <c r="OEY19" s="47"/>
      <c r="OEZ19" s="47"/>
      <c r="OFA19" s="47"/>
      <c r="OFB19" s="47"/>
      <c r="OFC19" s="47"/>
      <c r="OFD19" s="47"/>
      <c r="OFE19" s="47"/>
      <c r="OFF19" s="47"/>
      <c r="OFG19" s="47"/>
      <c r="OFH19" s="47"/>
      <c r="OFI19" s="47"/>
      <c r="OFJ19" s="47"/>
      <c r="OFK19" s="47"/>
      <c r="OFL19" s="47"/>
      <c r="OFM19" s="47"/>
      <c r="OFN19" s="47"/>
      <c r="OFO19" s="47"/>
      <c r="OFP19" s="47"/>
      <c r="OFQ19" s="47"/>
      <c r="OFR19" s="47"/>
      <c r="OFS19" s="47"/>
      <c r="OFT19" s="47"/>
      <c r="OFU19" s="47"/>
      <c r="OFV19" s="47"/>
      <c r="OFW19" s="47"/>
      <c r="OFX19" s="47"/>
      <c r="OFY19" s="47"/>
      <c r="OFZ19" s="47"/>
      <c r="OGA19" s="47"/>
      <c r="OGB19" s="47"/>
      <c r="OGC19" s="47"/>
      <c r="OGD19" s="47"/>
      <c r="OGE19" s="47"/>
      <c r="OGF19" s="47"/>
      <c r="OGG19" s="47"/>
      <c r="OGH19" s="47"/>
      <c r="OGI19" s="47"/>
      <c r="OGJ19" s="47"/>
      <c r="OGK19" s="47"/>
      <c r="OGL19" s="47"/>
      <c r="OGM19" s="47"/>
      <c r="OGN19" s="47"/>
      <c r="OGO19" s="47"/>
      <c r="OGP19" s="47"/>
      <c r="OGQ19" s="47"/>
      <c r="OGR19" s="47"/>
      <c r="OGS19" s="47"/>
      <c r="OGT19" s="47"/>
      <c r="OGU19" s="47"/>
      <c r="OGV19" s="47"/>
      <c r="OGW19" s="47"/>
      <c r="OGX19" s="47"/>
      <c r="OGY19" s="47"/>
      <c r="OGZ19" s="47"/>
      <c r="OHA19" s="47"/>
      <c r="OHB19" s="47"/>
      <c r="OHC19" s="47"/>
      <c r="OHD19" s="47"/>
      <c r="OHE19" s="47"/>
      <c r="OHF19" s="47"/>
      <c r="OHG19" s="47"/>
      <c r="OHH19" s="47"/>
      <c r="OHI19" s="47"/>
      <c r="OHJ19" s="47"/>
      <c r="OHK19" s="47"/>
      <c r="OHL19" s="47"/>
      <c r="OHM19" s="47"/>
      <c r="OHN19" s="47"/>
      <c r="OHO19" s="47"/>
      <c r="OHP19" s="47"/>
      <c r="OHQ19" s="47"/>
      <c r="OHR19" s="47"/>
      <c r="OHS19" s="47"/>
      <c r="OHT19" s="47"/>
      <c r="OHU19" s="47"/>
      <c r="OHV19" s="47"/>
      <c r="OHW19" s="47"/>
      <c r="OHX19" s="47"/>
      <c r="OHY19" s="47"/>
      <c r="OHZ19" s="47"/>
      <c r="OIA19" s="47"/>
      <c r="OIB19" s="47"/>
      <c r="OIC19" s="47"/>
      <c r="OID19" s="47"/>
      <c r="OIE19" s="47"/>
      <c r="OIF19" s="47"/>
      <c r="OIG19" s="47"/>
      <c r="OIH19" s="47"/>
      <c r="OII19" s="47"/>
      <c r="OIJ19" s="47"/>
      <c r="OIK19" s="47"/>
      <c r="OIL19" s="47"/>
      <c r="OIM19" s="47"/>
      <c r="OIN19" s="47"/>
      <c r="OIO19" s="47"/>
      <c r="OIP19" s="47"/>
      <c r="OIQ19" s="47"/>
      <c r="OIR19" s="47"/>
      <c r="OIS19" s="47"/>
      <c r="OIT19" s="47"/>
      <c r="OIU19" s="47"/>
      <c r="OIV19" s="47"/>
      <c r="OIW19" s="47"/>
      <c r="OIX19" s="47"/>
      <c r="OIY19" s="47"/>
      <c r="OIZ19" s="47"/>
      <c r="OJA19" s="47"/>
      <c r="OJB19" s="47"/>
      <c r="OJC19" s="47"/>
      <c r="OJD19" s="47"/>
      <c r="OJE19" s="47"/>
      <c r="OJF19" s="47"/>
      <c r="OJG19" s="47"/>
      <c r="OJH19" s="47"/>
      <c r="OJI19" s="47"/>
      <c r="OJJ19" s="47"/>
      <c r="OJK19" s="47"/>
      <c r="OJL19" s="47"/>
      <c r="OJM19" s="47"/>
      <c r="OJN19" s="47"/>
      <c r="OJO19" s="47"/>
      <c r="OJP19" s="47"/>
      <c r="OJQ19" s="47"/>
      <c r="OJR19" s="47"/>
      <c r="OJS19" s="47"/>
      <c r="OJT19" s="47"/>
      <c r="OJU19" s="47"/>
      <c r="OJV19" s="47"/>
      <c r="OJW19" s="47"/>
      <c r="OJX19" s="47"/>
      <c r="OJY19" s="47"/>
      <c r="OJZ19" s="47"/>
      <c r="OKA19" s="47"/>
      <c r="OKB19" s="47"/>
      <c r="OKC19" s="47"/>
      <c r="OKD19" s="47"/>
      <c r="OKE19" s="47"/>
      <c r="OKF19" s="47"/>
      <c r="OKG19" s="47"/>
      <c r="OKH19" s="47"/>
      <c r="OKI19" s="47"/>
      <c r="OKJ19" s="47"/>
      <c r="OKK19" s="47"/>
      <c r="OKL19" s="47"/>
      <c r="OKM19" s="47"/>
      <c r="OKN19" s="47"/>
      <c r="OKO19" s="47"/>
      <c r="OKP19" s="47"/>
      <c r="OKQ19" s="47"/>
      <c r="OKR19" s="47"/>
      <c r="OKS19" s="47"/>
      <c r="OKT19" s="47"/>
      <c r="OKU19" s="47"/>
      <c r="OKV19" s="47"/>
      <c r="OKW19" s="47"/>
      <c r="OKX19" s="47"/>
      <c r="OKY19" s="47"/>
      <c r="OKZ19" s="47"/>
      <c r="OLA19" s="47"/>
      <c r="OLB19" s="47"/>
      <c r="OLC19" s="47"/>
      <c r="OLD19" s="47"/>
      <c r="OLE19" s="47"/>
      <c r="OLF19" s="47"/>
      <c r="OLG19" s="47"/>
      <c r="OLH19" s="47"/>
      <c r="OLI19" s="47"/>
      <c r="OLJ19" s="47"/>
      <c r="OLK19" s="47"/>
      <c r="OLL19" s="47"/>
      <c r="OLM19" s="47"/>
      <c r="OLN19" s="47"/>
      <c r="OLO19" s="47"/>
      <c r="OLP19" s="47"/>
      <c r="OLQ19" s="47"/>
      <c r="OLR19" s="47"/>
      <c r="OLS19" s="47"/>
      <c r="OLT19" s="47"/>
      <c r="OLU19" s="47"/>
      <c r="OLV19" s="47"/>
      <c r="OLW19" s="47"/>
      <c r="OLX19" s="47"/>
      <c r="OLY19" s="47"/>
      <c r="OLZ19" s="47"/>
      <c r="OMA19" s="47"/>
      <c r="OMB19" s="47"/>
      <c r="OMC19" s="47"/>
      <c r="OMD19" s="47"/>
      <c r="OME19" s="47"/>
      <c r="OMF19" s="47"/>
      <c r="OMG19" s="47"/>
      <c r="OMH19" s="47"/>
      <c r="OMI19" s="47"/>
      <c r="OMJ19" s="47"/>
      <c r="OMK19" s="47"/>
      <c r="OML19" s="47"/>
      <c r="OMM19" s="47"/>
      <c r="OMN19" s="47"/>
      <c r="OMO19" s="47"/>
      <c r="OMP19" s="47"/>
      <c r="OMQ19" s="47"/>
      <c r="OMR19" s="47"/>
      <c r="OMS19" s="47"/>
      <c r="OMT19" s="47"/>
      <c r="OMU19" s="47"/>
      <c r="OMV19" s="47"/>
      <c r="OMW19" s="47"/>
      <c r="OMX19" s="47"/>
      <c r="OMY19" s="47"/>
      <c r="OMZ19" s="47"/>
      <c r="ONA19" s="47"/>
      <c r="ONB19" s="47"/>
      <c r="ONC19" s="47"/>
      <c r="OND19" s="47"/>
      <c r="ONE19" s="47"/>
      <c r="ONF19" s="47"/>
      <c r="ONG19" s="47"/>
      <c r="ONH19" s="47"/>
      <c r="ONI19" s="47"/>
      <c r="ONJ19" s="47"/>
      <c r="ONK19" s="47"/>
      <c r="ONL19" s="47"/>
      <c r="ONM19" s="47"/>
      <c r="ONN19" s="47"/>
      <c r="ONO19" s="47"/>
      <c r="ONP19" s="47"/>
      <c r="ONQ19" s="47"/>
      <c r="ONR19" s="47"/>
      <c r="ONS19" s="47"/>
      <c r="ONT19" s="47"/>
      <c r="ONU19" s="47"/>
      <c r="ONV19" s="47"/>
      <c r="ONW19" s="47"/>
      <c r="ONX19" s="47"/>
      <c r="ONY19" s="47"/>
      <c r="ONZ19" s="47"/>
      <c r="OOA19" s="47"/>
      <c r="OOB19" s="47"/>
      <c r="OOC19" s="47"/>
      <c r="OOD19" s="47"/>
      <c r="OOE19" s="47"/>
      <c r="OOF19" s="47"/>
      <c r="OOG19" s="47"/>
      <c r="OOH19" s="47"/>
      <c r="OOI19" s="47"/>
      <c r="OOJ19" s="47"/>
      <c r="OOK19" s="47"/>
      <c r="OOL19" s="47"/>
      <c r="OOM19" s="47"/>
      <c r="OON19" s="47"/>
      <c r="OOO19" s="47"/>
      <c r="OOP19" s="47"/>
      <c r="OOQ19" s="47"/>
      <c r="OOR19" s="47"/>
      <c r="OOS19" s="47"/>
      <c r="OOT19" s="47"/>
      <c r="OOU19" s="47"/>
      <c r="OOV19" s="47"/>
      <c r="OOW19" s="47"/>
      <c r="OOX19" s="47"/>
      <c r="OOY19" s="47"/>
      <c r="OOZ19" s="47"/>
      <c r="OPA19" s="47"/>
      <c r="OPB19" s="47"/>
      <c r="OPC19" s="47"/>
      <c r="OPD19" s="47"/>
      <c r="OPE19" s="47"/>
      <c r="OPF19" s="47"/>
      <c r="OPG19" s="47"/>
      <c r="OPH19" s="47"/>
      <c r="OPI19" s="47"/>
      <c r="OPJ19" s="47"/>
      <c r="OPK19" s="47"/>
      <c r="OPL19" s="47"/>
      <c r="OPM19" s="47"/>
      <c r="OPN19" s="47"/>
      <c r="OPO19" s="47"/>
      <c r="OPP19" s="47"/>
      <c r="OPQ19" s="47"/>
      <c r="OPR19" s="47"/>
      <c r="OPS19" s="47"/>
      <c r="OPT19" s="47"/>
      <c r="OPU19" s="47"/>
      <c r="OPV19" s="47"/>
      <c r="OPW19" s="47"/>
      <c r="OPX19" s="47"/>
      <c r="OPY19" s="47"/>
      <c r="OPZ19" s="47"/>
      <c r="OQA19" s="47"/>
      <c r="OQB19" s="47"/>
      <c r="OQC19" s="47"/>
      <c r="OQD19" s="47"/>
      <c r="OQE19" s="47"/>
      <c r="OQF19" s="47"/>
      <c r="OQG19" s="47"/>
      <c r="OQH19" s="47"/>
      <c r="OQI19" s="47"/>
      <c r="OQJ19" s="47"/>
      <c r="OQK19" s="47"/>
      <c r="OQL19" s="47"/>
      <c r="OQM19" s="47"/>
      <c r="OQN19" s="47"/>
      <c r="OQO19" s="47"/>
      <c r="OQP19" s="47"/>
      <c r="OQQ19" s="47"/>
      <c r="OQR19" s="47"/>
      <c r="OQS19" s="47"/>
      <c r="OQT19" s="47"/>
      <c r="OQU19" s="47"/>
      <c r="OQV19" s="47"/>
      <c r="OQW19" s="47"/>
      <c r="OQX19" s="47"/>
      <c r="OQY19" s="47"/>
      <c r="OQZ19" s="47"/>
      <c r="ORA19" s="47"/>
      <c r="ORB19" s="47"/>
      <c r="ORC19" s="47"/>
      <c r="ORD19" s="47"/>
      <c r="ORE19" s="47"/>
      <c r="ORF19" s="47"/>
      <c r="ORG19" s="47"/>
      <c r="ORH19" s="47"/>
      <c r="ORI19" s="47"/>
      <c r="ORJ19" s="47"/>
      <c r="ORK19" s="47"/>
      <c r="ORL19" s="47"/>
      <c r="ORM19" s="47"/>
      <c r="ORN19" s="47"/>
      <c r="ORO19" s="47"/>
      <c r="ORP19" s="47"/>
      <c r="ORQ19" s="47"/>
      <c r="ORR19" s="47"/>
      <c r="ORS19" s="47"/>
      <c r="ORT19" s="47"/>
      <c r="ORU19" s="47"/>
      <c r="ORV19" s="47"/>
      <c r="ORW19" s="47"/>
      <c r="ORX19" s="47"/>
      <c r="ORY19" s="47"/>
      <c r="ORZ19" s="47"/>
      <c r="OSA19" s="47"/>
      <c r="OSB19" s="47"/>
      <c r="OSC19" s="47"/>
      <c r="OSD19" s="47"/>
      <c r="OSE19" s="47"/>
      <c r="OSF19" s="47"/>
      <c r="OSG19" s="47"/>
      <c r="OSH19" s="47"/>
      <c r="OSI19" s="47"/>
      <c r="OSJ19" s="47"/>
      <c r="OSK19" s="47"/>
      <c r="OSL19" s="47"/>
      <c r="OSM19" s="47"/>
      <c r="OSN19" s="47"/>
      <c r="OSO19" s="47"/>
      <c r="OSP19" s="47"/>
      <c r="OSQ19" s="47"/>
      <c r="OSR19" s="47"/>
      <c r="OSS19" s="47"/>
      <c r="OST19" s="47"/>
      <c r="OSU19" s="47"/>
      <c r="OSV19" s="47"/>
      <c r="OSW19" s="47"/>
      <c r="OSX19" s="47"/>
      <c r="OSY19" s="47"/>
      <c r="OSZ19" s="47"/>
      <c r="OTA19" s="47"/>
      <c r="OTB19" s="47"/>
      <c r="OTC19" s="47"/>
      <c r="OTD19" s="47"/>
      <c r="OTE19" s="47"/>
      <c r="OTF19" s="47"/>
      <c r="OTG19" s="47"/>
      <c r="OTH19" s="47"/>
      <c r="OTI19" s="47"/>
      <c r="OTJ19" s="47"/>
      <c r="OTK19" s="47"/>
      <c r="OTL19" s="47"/>
      <c r="OTM19" s="47"/>
      <c r="OTN19" s="47"/>
      <c r="OTO19" s="47"/>
      <c r="OTP19" s="47"/>
      <c r="OTQ19" s="47"/>
      <c r="OTR19" s="47"/>
      <c r="OTS19" s="47"/>
      <c r="OTT19" s="47"/>
      <c r="OTU19" s="47"/>
      <c r="OTV19" s="47"/>
      <c r="OTW19" s="47"/>
      <c r="OTX19" s="47"/>
      <c r="OTY19" s="47"/>
      <c r="OTZ19" s="47"/>
      <c r="OUA19" s="47"/>
      <c r="OUB19" s="47"/>
      <c r="OUC19" s="47"/>
      <c r="OUD19" s="47"/>
      <c r="OUE19" s="47"/>
      <c r="OUF19" s="47"/>
      <c r="OUG19" s="47"/>
      <c r="OUH19" s="47"/>
      <c r="OUI19" s="47"/>
      <c r="OUJ19" s="47"/>
      <c r="OUK19" s="47"/>
      <c r="OUL19" s="47"/>
      <c r="OUM19" s="47"/>
      <c r="OUN19" s="47"/>
      <c r="OUO19" s="47"/>
      <c r="OUP19" s="47"/>
      <c r="OUQ19" s="47"/>
      <c r="OUR19" s="47"/>
      <c r="OUS19" s="47"/>
      <c r="OUT19" s="47"/>
      <c r="OUU19" s="47"/>
      <c r="OUV19" s="47"/>
      <c r="OUW19" s="47"/>
      <c r="OUX19" s="47"/>
      <c r="OUY19" s="47"/>
      <c r="OUZ19" s="47"/>
      <c r="OVA19" s="47"/>
      <c r="OVB19" s="47"/>
      <c r="OVC19" s="47"/>
      <c r="OVD19" s="47"/>
      <c r="OVE19" s="47"/>
      <c r="OVF19" s="47"/>
      <c r="OVG19" s="47"/>
      <c r="OVH19" s="47"/>
      <c r="OVI19" s="47"/>
      <c r="OVJ19" s="47"/>
      <c r="OVK19" s="47"/>
      <c r="OVL19" s="47"/>
      <c r="OVM19" s="47"/>
      <c r="OVN19" s="47"/>
      <c r="OVO19" s="47"/>
      <c r="OVP19" s="47"/>
      <c r="OVQ19" s="47"/>
      <c r="OVR19" s="47"/>
      <c r="OVS19" s="47"/>
      <c r="OVT19" s="47"/>
      <c r="OVU19" s="47"/>
      <c r="OVV19" s="47"/>
      <c r="OVW19" s="47"/>
      <c r="OVX19" s="47"/>
      <c r="OVY19" s="47"/>
      <c r="OVZ19" s="47"/>
      <c r="OWA19" s="47"/>
      <c r="OWB19" s="47"/>
      <c r="OWC19" s="47"/>
      <c r="OWD19" s="47"/>
      <c r="OWE19" s="47"/>
      <c r="OWF19" s="47"/>
      <c r="OWG19" s="47"/>
      <c r="OWH19" s="47"/>
      <c r="OWI19" s="47"/>
      <c r="OWJ19" s="47"/>
      <c r="OWK19" s="47"/>
      <c r="OWL19" s="47"/>
      <c r="OWM19" s="47"/>
      <c r="OWN19" s="47"/>
      <c r="OWO19" s="47"/>
      <c r="OWP19" s="47"/>
      <c r="OWQ19" s="47"/>
      <c r="OWR19" s="47"/>
      <c r="OWS19" s="47"/>
      <c r="OWT19" s="47"/>
      <c r="OWU19" s="47"/>
      <c r="OWV19" s="47"/>
      <c r="OWW19" s="47"/>
      <c r="OWX19" s="47"/>
      <c r="OWY19" s="47"/>
      <c r="OWZ19" s="47"/>
      <c r="OXA19" s="47"/>
      <c r="OXB19" s="47"/>
      <c r="OXC19" s="47"/>
      <c r="OXD19" s="47"/>
      <c r="OXE19" s="47"/>
      <c r="OXF19" s="47"/>
      <c r="OXG19" s="47"/>
      <c r="OXH19" s="47"/>
      <c r="OXI19" s="47"/>
      <c r="OXJ19" s="47"/>
      <c r="OXK19" s="47"/>
      <c r="OXL19" s="47"/>
      <c r="OXM19" s="47"/>
      <c r="OXN19" s="47"/>
      <c r="OXO19" s="47"/>
      <c r="OXP19" s="47"/>
      <c r="OXQ19" s="47"/>
      <c r="OXR19" s="47"/>
      <c r="OXS19" s="47"/>
      <c r="OXT19" s="47"/>
      <c r="OXU19" s="47"/>
      <c r="OXV19" s="47"/>
      <c r="OXW19" s="47"/>
      <c r="OXX19" s="47"/>
      <c r="OXY19" s="47"/>
      <c r="OXZ19" s="47"/>
      <c r="OYA19" s="47"/>
      <c r="OYB19" s="47"/>
      <c r="OYC19" s="47"/>
      <c r="OYD19" s="47"/>
      <c r="OYE19" s="47"/>
      <c r="OYF19" s="47"/>
      <c r="OYG19" s="47"/>
      <c r="OYH19" s="47"/>
      <c r="OYI19" s="47"/>
      <c r="OYJ19" s="47"/>
      <c r="OYK19" s="47"/>
      <c r="OYL19" s="47"/>
      <c r="OYM19" s="47"/>
      <c r="OYN19" s="47"/>
      <c r="OYO19" s="47"/>
      <c r="OYP19" s="47"/>
      <c r="OYQ19" s="47"/>
      <c r="OYR19" s="47"/>
      <c r="OYS19" s="47"/>
      <c r="OYT19" s="47"/>
      <c r="OYU19" s="47"/>
      <c r="OYV19" s="47"/>
      <c r="OYW19" s="47"/>
      <c r="OYX19" s="47"/>
      <c r="OYY19" s="47"/>
      <c r="OYZ19" s="47"/>
      <c r="OZA19" s="47"/>
      <c r="OZB19" s="47"/>
      <c r="OZC19" s="47"/>
      <c r="OZD19" s="47"/>
      <c r="OZE19" s="47"/>
      <c r="OZF19" s="47"/>
      <c r="OZG19" s="47"/>
      <c r="OZH19" s="47"/>
      <c r="OZI19" s="47"/>
      <c r="OZJ19" s="47"/>
      <c r="OZK19" s="47"/>
      <c r="OZL19" s="47"/>
      <c r="OZM19" s="47"/>
      <c r="OZN19" s="47"/>
      <c r="OZO19" s="47"/>
      <c r="OZP19" s="47"/>
      <c r="OZQ19" s="47"/>
      <c r="OZR19" s="47"/>
      <c r="OZS19" s="47"/>
      <c r="OZT19" s="47"/>
      <c r="OZU19" s="47"/>
      <c r="OZV19" s="47"/>
      <c r="OZW19" s="47"/>
      <c r="OZX19" s="47"/>
      <c r="OZY19" s="47"/>
      <c r="OZZ19" s="47"/>
      <c r="PAA19" s="47"/>
      <c r="PAB19" s="47"/>
      <c r="PAC19" s="47"/>
      <c r="PAD19" s="47"/>
      <c r="PAE19" s="47"/>
      <c r="PAF19" s="47"/>
      <c r="PAG19" s="47"/>
      <c r="PAH19" s="47"/>
      <c r="PAI19" s="47"/>
      <c r="PAJ19" s="47"/>
      <c r="PAK19" s="47"/>
      <c r="PAL19" s="47"/>
      <c r="PAM19" s="47"/>
      <c r="PAN19" s="47"/>
      <c r="PAO19" s="47"/>
      <c r="PAP19" s="47"/>
      <c r="PAQ19" s="47"/>
      <c r="PAR19" s="47"/>
      <c r="PAS19" s="47"/>
      <c r="PAT19" s="47"/>
      <c r="PAU19" s="47"/>
      <c r="PAV19" s="47"/>
      <c r="PAW19" s="47"/>
      <c r="PAX19" s="47"/>
      <c r="PAY19" s="47"/>
      <c r="PAZ19" s="47"/>
      <c r="PBA19" s="47"/>
      <c r="PBB19" s="47"/>
      <c r="PBC19" s="47"/>
      <c r="PBD19" s="47"/>
      <c r="PBE19" s="47"/>
      <c r="PBF19" s="47"/>
      <c r="PBG19" s="47"/>
      <c r="PBH19" s="47"/>
      <c r="PBI19" s="47"/>
      <c r="PBJ19" s="47"/>
      <c r="PBK19" s="47"/>
      <c r="PBL19" s="47"/>
      <c r="PBM19" s="47"/>
      <c r="PBN19" s="47"/>
      <c r="PBO19" s="47"/>
      <c r="PBP19" s="47"/>
      <c r="PBQ19" s="47"/>
      <c r="PBR19" s="47"/>
      <c r="PBS19" s="47"/>
      <c r="PBT19" s="47"/>
      <c r="PBU19" s="47"/>
      <c r="PBV19" s="47"/>
      <c r="PBW19" s="47"/>
      <c r="PBX19" s="47"/>
      <c r="PBY19" s="47"/>
      <c r="PBZ19" s="47"/>
      <c r="PCA19" s="47"/>
      <c r="PCB19" s="47"/>
      <c r="PCC19" s="47"/>
      <c r="PCD19" s="47"/>
      <c r="PCE19" s="47"/>
      <c r="PCF19" s="47"/>
      <c r="PCG19" s="47"/>
      <c r="PCH19" s="47"/>
      <c r="PCI19" s="47"/>
      <c r="PCJ19" s="47"/>
      <c r="PCK19" s="47"/>
      <c r="PCL19" s="47"/>
      <c r="PCM19" s="47"/>
      <c r="PCN19" s="47"/>
      <c r="PCO19" s="47"/>
      <c r="PCP19" s="47"/>
      <c r="PCQ19" s="47"/>
      <c r="PCR19" s="47"/>
      <c r="PCS19" s="47"/>
      <c r="PCT19" s="47"/>
      <c r="PCU19" s="47"/>
      <c r="PCV19" s="47"/>
      <c r="PCW19" s="47"/>
      <c r="PCX19" s="47"/>
      <c r="PCY19" s="47"/>
      <c r="PCZ19" s="47"/>
      <c r="PDA19" s="47"/>
      <c r="PDB19" s="47"/>
      <c r="PDC19" s="47"/>
      <c r="PDD19" s="47"/>
      <c r="PDE19" s="47"/>
      <c r="PDF19" s="47"/>
      <c r="PDG19" s="47"/>
      <c r="PDH19" s="47"/>
      <c r="PDI19" s="47"/>
      <c r="PDJ19" s="47"/>
      <c r="PDK19" s="47"/>
      <c r="PDL19" s="47"/>
      <c r="PDM19" s="47"/>
      <c r="PDN19" s="47"/>
      <c r="PDO19" s="47"/>
      <c r="PDP19" s="47"/>
      <c r="PDQ19" s="47"/>
      <c r="PDR19" s="47"/>
      <c r="PDS19" s="47"/>
      <c r="PDT19" s="47"/>
      <c r="PDU19" s="47"/>
      <c r="PDV19" s="47"/>
      <c r="PDW19" s="47"/>
      <c r="PDX19" s="47"/>
      <c r="PDY19" s="47"/>
      <c r="PDZ19" s="47"/>
      <c r="PEA19" s="47"/>
      <c r="PEB19" s="47"/>
      <c r="PEC19" s="47"/>
      <c r="PED19" s="47"/>
      <c r="PEE19" s="47"/>
      <c r="PEF19" s="47"/>
      <c r="PEG19" s="47"/>
      <c r="PEH19" s="47"/>
      <c r="PEI19" s="47"/>
      <c r="PEJ19" s="47"/>
      <c r="PEK19" s="47"/>
      <c r="PEL19" s="47"/>
      <c r="PEM19" s="47"/>
      <c r="PEN19" s="47"/>
      <c r="PEO19" s="47"/>
      <c r="PEP19" s="47"/>
      <c r="PEQ19" s="47"/>
      <c r="PER19" s="47"/>
      <c r="PES19" s="47"/>
      <c r="PET19" s="47"/>
      <c r="PEU19" s="47"/>
      <c r="PEV19" s="47"/>
      <c r="PEW19" s="47"/>
      <c r="PEX19" s="47"/>
      <c r="PEY19" s="47"/>
      <c r="PEZ19" s="47"/>
      <c r="PFA19" s="47"/>
      <c r="PFB19" s="47"/>
      <c r="PFC19" s="47"/>
      <c r="PFD19" s="47"/>
      <c r="PFE19" s="47"/>
      <c r="PFF19" s="47"/>
      <c r="PFG19" s="47"/>
      <c r="PFH19" s="47"/>
      <c r="PFI19" s="47"/>
      <c r="PFJ19" s="47"/>
      <c r="PFK19" s="47"/>
      <c r="PFL19" s="47"/>
      <c r="PFM19" s="47"/>
      <c r="PFN19" s="47"/>
      <c r="PFO19" s="47"/>
      <c r="PFP19" s="47"/>
      <c r="PFQ19" s="47"/>
      <c r="PFR19" s="47"/>
      <c r="PFS19" s="47"/>
      <c r="PFT19" s="47"/>
      <c r="PFU19" s="47"/>
      <c r="PFV19" s="47"/>
      <c r="PFW19" s="47"/>
      <c r="PFX19" s="47"/>
      <c r="PFY19" s="47"/>
      <c r="PFZ19" s="47"/>
      <c r="PGA19" s="47"/>
      <c r="PGB19" s="47"/>
      <c r="PGC19" s="47"/>
      <c r="PGD19" s="47"/>
      <c r="PGE19" s="47"/>
      <c r="PGF19" s="47"/>
      <c r="PGG19" s="47"/>
      <c r="PGH19" s="47"/>
      <c r="PGI19" s="47"/>
      <c r="PGJ19" s="47"/>
      <c r="PGK19" s="47"/>
      <c r="PGL19" s="47"/>
      <c r="PGM19" s="47"/>
      <c r="PGN19" s="47"/>
      <c r="PGO19" s="47"/>
      <c r="PGP19" s="47"/>
      <c r="PGQ19" s="47"/>
      <c r="PGR19" s="47"/>
      <c r="PGS19" s="47"/>
      <c r="PGT19" s="47"/>
      <c r="PGU19" s="47"/>
      <c r="PGV19" s="47"/>
      <c r="PGW19" s="47"/>
      <c r="PGX19" s="47"/>
      <c r="PGY19" s="47"/>
      <c r="PGZ19" s="47"/>
      <c r="PHA19" s="47"/>
      <c r="PHB19" s="47"/>
      <c r="PHC19" s="47"/>
      <c r="PHD19" s="47"/>
      <c r="PHE19" s="47"/>
      <c r="PHF19" s="47"/>
      <c r="PHG19" s="47"/>
      <c r="PHH19" s="47"/>
      <c r="PHI19" s="47"/>
      <c r="PHJ19" s="47"/>
      <c r="PHK19" s="47"/>
      <c r="PHL19" s="47"/>
      <c r="PHM19" s="47"/>
      <c r="PHN19" s="47"/>
      <c r="PHO19" s="47"/>
      <c r="PHP19" s="47"/>
      <c r="PHQ19" s="47"/>
      <c r="PHR19" s="47"/>
      <c r="PHS19" s="47"/>
      <c r="PHT19" s="47"/>
      <c r="PHU19" s="47"/>
      <c r="PHV19" s="47"/>
      <c r="PHW19" s="47"/>
      <c r="PHX19" s="47"/>
      <c r="PHY19" s="47"/>
      <c r="PHZ19" s="47"/>
      <c r="PIA19" s="47"/>
      <c r="PIB19" s="47"/>
      <c r="PIC19" s="47"/>
      <c r="PID19" s="47"/>
      <c r="PIE19" s="47"/>
      <c r="PIF19" s="47"/>
      <c r="PIG19" s="47"/>
      <c r="PIH19" s="47"/>
      <c r="PII19" s="47"/>
      <c r="PIJ19" s="47"/>
      <c r="PIK19" s="47"/>
      <c r="PIL19" s="47"/>
      <c r="PIM19" s="47"/>
      <c r="PIN19" s="47"/>
      <c r="PIO19" s="47"/>
      <c r="PIP19" s="47"/>
      <c r="PIQ19" s="47"/>
      <c r="PIR19" s="47"/>
      <c r="PIS19" s="47"/>
      <c r="PIT19" s="47"/>
      <c r="PIU19" s="47"/>
      <c r="PIV19" s="47"/>
      <c r="PIW19" s="47"/>
      <c r="PIX19" s="47"/>
      <c r="PIY19" s="47"/>
      <c r="PIZ19" s="47"/>
      <c r="PJA19" s="47"/>
      <c r="PJB19" s="47"/>
      <c r="PJC19" s="47"/>
      <c r="PJD19" s="47"/>
      <c r="PJE19" s="47"/>
      <c r="PJF19" s="47"/>
      <c r="PJG19" s="47"/>
      <c r="PJH19" s="47"/>
      <c r="PJI19" s="47"/>
      <c r="PJJ19" s="47"/>
      <c r="PJK19" s="47"/>
      <c r="PJL19" s="47"/>
      <c r="PJM19" s="47"/>
      <c r="PJN19" s="47"/>
      <c r="PJO19" s="47"/>
      <c r="PJP19" s="47"/>
      <c r="PJQ19" s="47"/>
      <c r="PJR19" s="47"/>
      <c r="PJS19" s="47"/>
      <c r="PJT19" s="47"/>
      <c r="PJU19" s="47"/>
      <c r="PJV19" s="47"/>
      <c r="PJW19" s="47"/>
      <c r="PJX19" s="47"/>
      <c r="PJY19" s="47"/>
      <c r="PJZ19" s="47"/>
      <c r="PKA19" s="47"/>
      <c r="PKB19" s="47"/>
      <c r="PKC19" s="47"/>
      <c r="PKD19" s="47"/>
      <c r="PKE19" s="47"/>
      <c r="PKF19" s="47"/>
      <c r="PKG19" s="47"/>
      <c r="PKH19" s="47"/>
      <c r="PKI19" s="47"/>
      <c r="PKJ19" s="47"/>
      <c r="PKK19" s="47"/>
      <c r="PKL19" s="47"/>
      <c r="PKM19" s="47"/>
      <c r="PKN19" s="47"/>
      <c r="PKO19" s="47"/>
      <c r="PKP19" s="47"/>
      <c r="PKQ19" s="47"/>
      <c r="PKR19" s="47"/>
      <c r="PKS19" s="47"/>
      <c r="PKT19" s="47"/>
      <c r="PKU19" s="47"/>
      <c r="PKV19" s="47"/>
      <c r="PKW19" s="47"/>
      <c r="PKX19" s="47"/>
      <c r="PKY19" s="47"/>
      <c r="PKZ19" s="47"/>
      <c r="PLA19" s="47"/>
      <c r="PLB19" s="47"/>
      <c r="PLC19" s="47"/>
      <c r="PLD19" s="47"/>
      <c r="PLE19" s="47"/>
      <c r="PLF19" s="47"/>
      <c r="PLG19" s="47"/>
      <c r="PLH19" s="47"/>
      <c r="PLI19" s="47"/>
      <c r="PLJ19" s="47"/>
      <c r="PLK19" s="47"/>
      <c r="PLL19" s="47"/>
      <c r="PLM19" s="47"/>
      <c r="PLN19" s="47"/>
      <c r="PLO19" s="47"/>
      <c r="PLP19" s="47"/>
      <c r="PLQ19" s="47"/>
      <c r="PLR19" s="47"/>
      <c r="PLS19" s="47"/>
      <c r="PLT19" s="47"/>
      <c r="PLU19" s="47"/>
      <c r="PLV19" s="47"/>
      <c r="PLW19" s="47"/>
      <c r="PLX19" s="47"/>
      <c r="PLY19" s="47"/>
      <c r="PLZ19" s="47"/>
      <c r="PMA19" s="47"/>
      <c r="PMB19" s="47"/>
      <c r="PMC19" s="47"/>
      <c r="PMD19" s="47"/>
      <c r="PME19" s="47"/>
      <c r="PMF19" s="47"/>
      <c r="PMG19" s="47"/>
      <c r="PMH19" s="47"/>
      <c r="PMI19" s="47"/>
      <c r="PMJ19" s="47"/>
      <c r="PMK19" s="47"/>
      <c r="PML19" s="47"/>
      <c r="PMM19" s="47"/>
      <c r="PMN19" s="47"/>
      <c r="PMO19" s="47"/>
      <c r="PMP19" s="47"/>
      <c r="PMQ19" s="47"/>
      <c r="PMR19" s="47"/>
      <c r="PMS19" s="47"/>
      <c r="PMT19" s="47"/>
      <c r="PMU19" s="47"/>
      <c r="PMV19" s="47"/>
      <c r="PMW19" s="47"/>
      <c r="PMX19" s="47"/>
      <c r="PMY19" s="47"/>
      <c r="PMZ19" s="47"/>
      <c r="PNA19" s="47"/>
      <c r="PNB19" s="47"/>
      <c r="PNC19" s="47"/>
      <c r="PND19" s="47"/>
      <c r="PNE19" s="47"/>
      <c r="PNF19" s="47"/>
      <c r="PNG19" s="47"/>
      <c r="PNH19" s="47"/>
      <c r="PNI19" s="47"/>
      <c r="PNJ19" s="47"/>
      <c r="PNK19" s="47"/>
      <c r="PNL19" s="47"/>
      <c r="PNM19" s="47"/>
      <c r="PNN19" s="47"/>
      <c r="PNO19" s="47"/>
      <c r="PNP19" s="47"/>
      <c r="PNQ19" s="47"/>
      <c r="PNR19" s="47"/>
      <c r="PNS19" s="47"/>
      <c r="PNT19" s="47"/>
      <c r="PNU19" s="47"/>
      <c r="PNV19" s="47"/>
      <c r="PNW19" s="47"/>
      <c r="PNX19" s="47"/>
      <c r="PNY19" s="47"/>
      <c r="PNZ19" s="47"/>
      <c r="POA19" s="47"/>
      <c r="POB19" s="47"/>
      <c r="POC19" s="47"/>
      <c r="POD19" s="47"/>
      <c r="POE19" s="47"/>
      <c r="POF19" s="47"/>
      <c r="POG19" s="47"/>
      <c r="POH19" s="47"/>
      <c r="POI19" s="47"/>
      <c r="POJ19" s="47"/>
      <c r="POK19" s="47"/>
      <c r="POL19" s="47"/>
      <c r="POM19" s="47"/>
      <c r="PON19" s="47"/>
      <c r="POO19" s="47"/>
      <c r="POP19" s="47"/>
      <c r="POQ19" s="47"/>
      <c r="POR19" s="47"/>
      <c r="POS19" s="47"/>
      <c r="POT19" s="47"/>
      <c r="POU19" s="47"/>
      <c r="POV19" s="47"/>
      <c r="POW19" s="47"/>
      <c r="POX19" s="47"/>
      <c r="POY19" s="47"/>
      <c r="POZ19" s="47"/>
      <c r="PPA19" s="47"/>
      <c r="PPB19" s="47"/>
      <c r="PPC19" s="47"/>
      <c r="PPD19" s="47"/>
      <c r="PPE19" s="47"/>
      <c r="PPF19" s="47"/>
      <c r="PPG19" s="47"/>
      <c r="PPH19" s="47"/>
      <c r="PPI19" s="47"/>
      <c r="PPJ19" s="47"/>
      <c r="PPK19" s="47"/>
      <c r="PPL19" s="47"/>
      <c r="PPM19" s="47"/>
      <c r="PPN19" s="47"/>
      <c r="PPO19" s="47"/>
      <c r="PPP19" s="47"/>
      <c r="PPQ19" s="47"/>
      <c r="PPR19" s="47"/>
      <c r="PPS19" s="47"/>
      <c r="PPT19" s="47"/>
      <c r="PPU19" s="47"/>
      <c r="PPV19" s="47"/>
      <c r="PPW19" s="47"/>
      <c r="PPX19" s="47"/>
      <c r="PPY19" s="47"/>
      <c r="PPZ19" s="47"/>
      <c r="PQA19" s="47"/>
      <c r="PQB19" s="47"/>
      <c r="PQC19" s="47"/>
      <c r="PQD19" s="47"/>
      <c r="PQE19" s="47"/>
      <c r="PQF19" s="47"/>
      <c r="PQG19" s="47"/>
      <c r="PQH19" s="47"/>
      <c r="PQI19" s="47"/>
      <c r="PQJ19" s="47"/>
      <c r="PQK19" s="47"/>
      <c r="PQL19" s="47"/>
      <c r="PQM19" s="47"/>
      <c r="PQN19" s="47"/>
      <c r="PQO19" s="47"/>
      <c r="PQP19" s="47"/>
      <c r="PQQ19" s="47"/>
      <c r="PQR19" s="47"/>
      <c r="PQS19" s="47"/>
      <c r="PQT19" s="47"/>
      <c r="PQU19" s="47"/>
      <c r="PQV19" s="47"/>
      <c r="PQW19" s="47"/>
      <c r="PQX19" s="47"/>
      <c r="PQY19" s="47"/>
      <c r="PQZ19" s="47"/>
      <c r="PRA19" s="47"/>
      <c r="PRB19" s="47"/>
      <c r="PRC19" s="47"/>
      <c r="PRD19" s="47"/>
      <c r="PRE19" s="47"/>
      <c r="PRF19" s="47"/>
      <c r="PRG19" s="47"/>
      <c r="PRH19" s="47"/>
      <c r="PRI19" s="47"/>
      <c r="PRJ19" s="47"/>
      <c r="PRK19" s="47"/>
      <c r="PRL19" s="47"/>
      <c r="PRM19" s="47"/>
      <c r="PRN19" s="47"/>
      <c r="PRO19" s="47"/>
      <c r="PRP19" s="47"/>
      <c r="PRQ19" s="47"/>
      <c r="PRR19" s="47"/>
      <c r="PRS19" s="47"/>
      <c r="PRT19" s="47"/>
      <c r="PRU19" s="47"/>
      <c r="PRV19" s="47"/>
      <c r="PRW19" s="47"/>
      <c r="PRX19" s="47"/>
      <c r="PRY19" s="47"/>
      <c r="PRZ19" s="47"/>
      <c r="PSA19" s="47"/>
      <c r="PSB19" s="47"/>
      <c r="PSC19" s="47"/>
      <c r="PSD19" s="47"/>
      <c r="PSE19" s="47"/>
      <c r="PSF19" s="47"/>
      <c r="PSG19" s="47"/>
      <c r="PSH19" s="47"/>
      <c r="PSI19" s="47"/>
      <c r="PSJ19" s="47"/>
      <c r="PSK19" s="47"/>
      <c r="PSL19" s="47"/>
      <c r="PSM19" s="47"/>
      <c r="PSN19" s="47"/>
      <c r="PSO19" s="47"/>
      <c r="PSP19" s="47"/>
      <c r="PSQ19" s="47"/>
      <c r="PSR19" s="47"/>
      <c r="PSS19" s="47"/>
      <c r="PST19" s="47"/>
      <c r="PSU19" s="47"/>
      <c r="PSV19" s="47"/>
      <c r="PSW19" s="47"/>
      <c r="PSX19" s="47"/>
      <c r="PSY19" s="47"/>
      <c r="PSZ19" s="47"/>
      <c r="PTA19" s="47"/>
      <c r="PTB19" s="47"/>
      <c r="PTC19" s="47"/>
      <c r="PTD19" s="47"/>
      <c r="PTE19" s="47"/>
      <c r="PTF19" s="47"/>
      <c r="PTG19" s="47"/>
      <c r="PTH19" s="47"/>
      <c r="PTI19" s="47"/>
      <c r="PTJ19" s="47"/>
      <c r="PTK19" s="47"/>
      <c r="PTL19" s="47"/>
      <c r="PTM19" s="47"/>
      <c r="PTN19" s="47"/>
      <c r="PTO19" s="47"/>
      <c r="PTP19" s="47"/>
      <c r="PTQ19" s="47"/>
      <c r="PTR19" s="47"/>
      <c r="PTS19" s="47"/>
      <c r="PTT19" s="47"/>
      <c r="PTU19" s="47"/>
      <c r="PTV19" s="47"/>
      <c r="PTW19" s="47"/>
      <c r="PTX19" s="47"/>
      <c r="PTY19" s="47"/>
      <c r="PTZ19" s="47"/>
      <c r="PUA19" s="47"/>
      <c r="PUB19" s="47"/>
      <c r="PUC19" s="47"/>
      <c r="PUD19" s="47"/>
      <c r="PUE19" s="47"/>
      <c r="PUF19" s="47"/>
      <c r="PUG19" s="47"/>
      <c r="PUH19" s="47"/>
      <c r="PUI19" s="47"/>
      <c r="PUJ19" s="47"/>
      <c r="PUK19" s="47"/>
      <c r="PUL19" s="47"/>
      <c r="PUM19" s="47"/>
      <c r="PUN19" s="47"/>
      <c r="PUO19" s="47"/>
      <c r="PUP19" s="47"/>
      <c r="PUQ19" s="47"/>
      <c r="PUR19" s="47"/>
      <c r="PUS19" s="47"/>
      <c r="PUT19" s="47"/>
      <c r="PUU19" s="47"/>
      <c r="PUV19" s="47"/>
      <c r="PUW19" s="47"/>
      <c r="PUX19" s="47"/>
      <c r="PUY19" s="47"/>
      <c r="PUZ19" s="47"/>
      <c r="PVA19" s="47"/>
      <c r="PVB19" s="47"/>
      <c r="PVC19" s="47"/>
      <c r="PVD19" s="47"/>
      <c r="PVE19" s="47"/>
      <c r="PVF19" s="47"/>
      <c r="PVG19" s="47"/>
      <c r="PVH19" s="47"/>
      <c r="PVI19" s="47"/>
      <c r="PVJ19" s="47"/>
      <c r="PVK19" s="47"/>
      <c r="PVL19" s="47"/>
      <c r="PVM19" s="47"/>
      <c r="PVN19" s="47"/>
      <c r="PVO19" s="47"/>
      <c r="PVP19" s="47"/>
      <c r="PVQ19" s="47"/>
      <c r="PVR19" s="47"/>
      <c r="PVS19" s="47"/>
      <c r="PVT19" s="47"/>
      <c r="PVU19" s="47"/>
      <c r="PVV19" s="47"/>
      <c r="PVW19" s="47"/>
      <c r="PVX19" s="47"/>
      <c r="PVY19" s="47"/>
      <c r="PVZ19" s="47"/>
      <c r="PWA19" s="47"/>
      <c r="PWB19" s="47"/>
      <c r="PWC19" s="47"/>
      <c r="PWD19" s="47"/>
      <c r="PWE19" s="47"/>
      <c r="PWF19" s="47"/>
      <c r="PWG19" s="47"/>
      <c r="PWH19" s="47"/>
      <c r="PWI19" s="47"/>
      <c r="PWJ19" s="47"/>
      <c r="PWK19" s="47"/>
      <c r="PWL19" s="47"/>
      <c r="PWM19" s="47"/>
      <c r="PWN19" s="47"/>
      <c r="PWO19" s="47"/>
      <c r="PWP19" s="47"/>
      <c r="PWQ19" s="47"/>
      <c r="PWR19" s="47"/>
      <c r="PWS19" s="47"/>
      <c r="PWT19" s="47"/>
      <c r="PWU19" s="47"/>
      <c r="PWV19" s="47"/>
      <c r="PWW19" s="47"/>
      <c r="PWX19" s="47"/>
      <c r="PWY19" s="47"/>
      <c r="PWZ19" s="47"/>
      <c r="PXA19" s="47"/>
      <c r="PXB19" s="47"/>
      <c r="PXC19" s="47"/>
      <c r="PXD19" s="47"/>
      <c r="PXE19" s="47"/>
      <c r="PXF19" s="47"/>
      <c r="PXG19" s="47"/>
      <c r="PXH19" s="47"/>
      <c r="PXI19" s="47"/>
      <c r="PXJ19" s="47"/>
      <c r="PXK19" s="47"/>
      <c r="PXL19" s="47"/>
      <c r="PXM19" s="47"/>
      <c r="PXN19" s="47"/>
      <c r="PXO19" s="47"/>
      <c r="PXP19" s="47"/>
      <c r="PXQ19" s="47"/>
      <c r="PXR19" s="47"/>
      <c r="PXS19" s="47"/>
      <c r="PXT19" s="47"/>
      <c r="PXU19" s="47"/>
      <c r="PXV19" s="47"/>
      <c r="PXW19" s="47"/>
      <c r="PXX19" s="47"/>
      <c r="PXY19" s="47"/>
      <c r="PXZ19" s="47"/>
      <c r="PYA19" s="47"/>
      <c r="PYB19" s="47"/>
      <c r="PYC19" s="47"/>
      <c r="PYD19" s="47"/>
      <c r="PYE19" s="47"/>
      <c r="PYF19" s="47"/>
      <c r="PYG19" s="47"/>
      <c r="PYH19" s="47"/>
      <c r="PYI19" s="47"/>
      <c r="PYJ19" s="47"/>
      <c r="PYK19" s="47"/>
      <c r="PYL19" s="47"/>
      <c r="PYM19" s="47"/>
      <c r="PYN19" s="47"/>
      <c r="PYO19" s="47"/>
      <c r="PYP19" s="47"/>
      <c r="PYQ19" s="47"/>
      <c r="PYR19" s="47"/>
      <c r="PYS19" s="47"/>
      <c r="PYT19" s="47"/>
      <c r="PYU19" s="47"/>
      <c r="PYV19" s="47"/>
      <c r="PYW19" s="47"/>
      <c r="PYX19" s="47"/>
      <c r="PYY19" s="47"/>
      <c r="PYZ19" s="47"/>
      <c r="PZA19" s="47"/>
      <c r="PZB19" s="47"/>
      <c r="PZC19" s="47"/>
      <c r="PZD19" s="47"/>
      <c r="PZE19" s="47"/>
      <c r="PZF19" s="47"/>
      <c r="PZG19" s="47"/>
      <c r="PZH19" s="47"/>
      <c r="PZI19" s="47"/>
      <c r="PZJ19" s="47"/>
      <c r="PZK19" s="47"/>
      <c r="PZL19" s="47"/>
      <c r="PZM19" s="47"/>
      <c r="PZN19" s="47"/>
      <c r="PZO19" s="47"/>
      <c r="PZP19" s="47"/>
      <c r="PZQ19" s="47"/>
      <c r="PZR19" s="47"/>
      <c r="PZS19" s="47"/>
      <c r="PZT19" s="47"/>
      <c r="PZU19" s="47"/>
      <c r="PZV19" s="47"/>
      <c r="PZW19" s="47"/>
      <c r="PZX19" s="47"/>
      <c r="PZY19" s="47"/>
      <c r="PZZ19" s="47"/>
      <c r="QAA19" s="47"/>
      <c r="QAB19" s="47"/>
      <c r="QAC19" s="47"/>
      <c r="QAD19" s="47"/>
      <c r="QAE19" s="47"/>
      <c r="QAF19" s="47"/>
      <c r="QAG19" s="47"/>
      <c r="QAH19" s="47"/>
      <c r="QAI19" s="47"/>
      <c r="QAJ19" s="47"/>
      <c r="QAK19" s="47"/>
      <c r="QAL19" s="47"/>
      <c r="QAM19" s="47"/>
      <c r="QAN19" s="47"/>
      <c r="QAO19" s="47"/>
      <c r="QAP19" s="47"/>
      <c r="QAQ19" s="47"/>
      <c r="QAR19" s="47"/>
      <c r="QAS19" s="47"/>
      <c r="QAT19" s="47"/>
      <c r="QAU19" s="47"/>
      <c r="QAV19" s="47"/>
      <c r="QAW19" s="47"/>
      <c r="QAX19" s="47"/>
      <c r="QAY19" s="47"/>
      <c r="QAZ19" s="47"/>
      <c r="QBA19" s="47"/>
      <c r="QBB19" s="47"/>
      <c r="QBC19" s="47"/>
      <c r="QBD19" s="47"/>
      <c r="QBE19" s="47"/>
      <c r="QBF19" s="47"/>
      <c r="QBG19" s="47"/>
      <c r="QBH19" s="47"/>
      <c r="QBI19" s="47"/>
      <c r="QBJ19" s="47"/>
      <c r="QBK19" s="47"/>
      <c r="QBL19" s="47"/>
      <c r="QBM19" s="47"/>
      <c r="QBN19" s="47"/>
      <c r="QBO19" s="47"/>
      <c r="QBP19" s="47"/>
      <c r="QBQ19" s="47"/>
      <c r="QBR19" s="47"/>
      <c r="QBS19" s="47"/>
      <c r="QBT19" s="47"/>
      <c r="QBU19" s="47"/>
      <c r="QBV19" s="47"/>
      <c r="QBW19" s="47"/>
      <c r="QBX19" s="47"/>
      <c r="QBY19" s="47"/>
      <c r="QBZ19" s="47"/>
      <c r="QCA19" s="47"/>
      <c r="QCB19" s="47"/>
      <c r="QCC19" s="47"/>
      <c r="QCD19" s="47"/>
      <c r="QCE19" s="47"/>
      <c r="QCF19" s="47"/>
      <c r="QCG19" s="47"/>
      <c r="QCH19" s="47"/>
      <c r="QCI19" s="47"/>
      <c r="QCJ19" s="47"/>
      <c r="QCK19" s="47"/>
      <c r="QCL19" s="47"/>
      <c r="QCM19" s="47"/>
      <c r="QCN19" s="47"/>
      <c r="QCO19" s="47"/>
      <c r="QCP19" s="47"/>
      <c r="QCQ19" s="47"/>
      <c r="QCR19" s="47"/>
      <c r="QCS19" s="47"/>
      <c r="QCT19" s="47"/>
      <c r="QCU19" s="47"/>
      <c r="QCV19" s="47"/>
      <c r="QCW19" s="47"/>
      <c r="QCX19" s="47"/>
      <c r="QCY19" s="47"/>
      <c r="QCZ19" s="47"/>
      <c r="QDA19" s="47"/>
      <c r="QDB19" s="47"/>
      <c r="QDC19" s="47"/>
      <c r="QDD19" s="47"/>
      <c r="QDE19" s="47"/>
      <c r="QDF19" s="47"/>
      <c r="QDG19" s="47"/>
      <c r="QDH19" s="47"/>
      <c r="QDI19" s="47"/>
      <c r="QDJ19" s="47"/>
      <c r="QDK19" s="47"/>
      <c r="QDL19" s="47"/>
      <c r="QDM19" s="47"/>
      <c r="QDN19" s="47"/>
      <c r="QDO19" s="47"/>
      <c r="QDP19" s="47"/>
      <c r="QDQ19" s="47"/>
      <c r="QDR19" s="47"/>
      <c r="QDS19" s="47"/>
      <c r="QDT19" s="47"/>
      <c r="QDU19" s="47"/>
      <c r="QDV19" s="47"/>
      <c r="QDW19" s="47"/>
      <c r="QDX19" s="47"/>
      <c r="QDY19" s="47"/>
      <c r="QDZ19" s="47"/>
      <c r="QEA19" s="47"/>
      <c r="QEB19" s="47"/>
      <c r="QEC19" s="47"/>
      <c r="QED19" s="47"/>
      <c r="QEE19" s="47"/>
      <c r="QEF19" s="47"/>
      <c r="QEG19" s="47"/>
      <c r="QEH19" s="47"/>
      <c r="QEI19" s="47"/>
      <c r="QEJ19" s="47"/>
      <c r="QEK19" s="47"/>
      <c r="QEL19" s="47"/>
      <c r="QEM19" s="47"/>
      <c r="QEN19" s="47"/>
      <c r="QEO19" s="47"/>
      <c r="QEP19" s="47"/>
      <c r="QEQ19" s="47"/>
      <c r="QER19" s="47"/>
      <c r="QES19" s="47"/>
      <c r="QET19" s="47"/>
      <c r="QEU19" s="47"/>
      <c r="QEV19" s="47"/>
      <c r="QEW19" s="47"/>
      <c r="QEX19" s="47"/>
      <c r="QEY19" s="47"/>
      <c r="QEZ19" s="47"/>
      <c r="QFA19" s="47"/>
      <c r="QFB19" s="47"/>
      <c r="QFC19" s="47"/>
      <c r="QFD19" s="47"/>
      <c r="QFE19" s="47"/>
      <c r="QFF19" s="47"/>
      <c r="QFG19" s="47"/>
      <c r="QFH19" s="47"/>
      <c r="QFI19" s="47"/>
      <c r="QFJ19" s="47"/>
      <c r="QFK19" s="47"/>
      <c r="QFL19" s="47"/>
      <c r="QFM19" s="47"/>
      <c r="QFN19" s="47"/>
      <c r="QFO19" s="47"/>
      <c r="QFP19" s="47"/>
      <c r="QFQ19" s="47"/>
      <c r="QFR19" s="47"/>
      <c r="QFS19" s="47"/>
      <c r="QFT19" s="47"/>
      <c r="QFU19" s="47"/>
      <c r="QFV19" s="47"/>
      <c r="QFW19" s="47"/>
      <c r="QFX19" s="47"/>
      <c r="QFY19" s="47"/>
      <c r="QFZ19" s="47"/>
      <c r="QGA19" s="47"/>
      <c r="QGB19" s="47"/>
      <c r="QGC19" s="47"/>
      <c r="QGD19" s="47"/>
      <c r="QGE19" s="47"/>
      <c r="QGF19" s="47"/>
      <c r="QGG19" s="47"/>
      <c r="QGH19" s="47"/>
      <c r="QGI19" s="47"/>
      <c r="QGJ19" s="47"/>
      <c r="QGK19" s="47"/>
      <c r="QGL19" s="47"/>
      <c r="QGM19" s="47"/>
      <c r="QGN19" s="47"/>
      <c r="QGO19" s="47"/>
      <c r="QGP19" s="47"/>
      <c r="QGQ19" s="47"/>
      <c r="QGR19" s="47"/>
      <c r="QGS19" s="47"/>
      <c r="QGT19" s="47"/>
      <c r="QGU19" s="47"/>
      <c r="QGV19" s="47"/>
      <c r="QGW19" s="47"/>
      <c r="QGX19" s="47"/>
      <c r="QGY19" s="47"/>
      <c r="QGZ19" s="47"/>
      <c r="QHA19" s="47"/>
      <c r="QHB19" s="47"/>
      <c r="QHC19" s="47"/>
      <c r="QHD19" s="47"/>
      <c r="QHE19" s="47"/>
      <c r="QHF19" s="47"/>
      <c r="QHG19" s="47"/>
      <c r="QHH19" s="47"/>
      <c r="QHI19" s="47"/>
      <c r="QHJ19" s="47"/>
      <c r="QHK19" s="47"/>
      <c r="QHL19" s="47"/>
      <c r="QHM19" s="47"/>
      <c r="QHN19" s="47"/>
      <c r="QHO19" s="47"/>
      <c r="QHP19" s="47"/>
      <c r="QHQ19" s="47"/>
      <c r="QHR19" s="47"/>
      <c r="QHS19" s="47"/>
      <c r="QHT19" s="47"/>
      <c r="QHU19" s="47"/>
      <c r="QHV19" s="47"/>
      <c r="QHW19" s="47"/>
      <c r="QHX19" s="47"/>
      <c r="QHY19" s="47"/>
      <c r="QHZ19" s="47"/>
      <c r="QIA19" s="47"/>
      <c r="QIB19" s="47"/>
      <c r="QIC19" s="47"/>
      <c r="QID19" s="47"/>
      <c r="QIE19" s="47"/>
      <c r="QIF19" s="47"/>
      <c r="QIG19" s="47"/>
      <c r="QIH19" s="47"/>
      <c r="QII19" s="47"/>
      <c r="QIJ19" s="47"/>
      <c r="QIK19" s="47"/>
      <c r="QIL19" s="47"/>
      <c r="QIM19" s="47"/>
      <c r="QIN19" s="47"/>
      <c r="QIO19" s="47"/>
      <c r="QIP19" s="47"/>
      <c r="QIQ19" s="47"/>
      <c r="QIR19" s="47"/>
      <c r="QIS19" s="47"/>
      <c r="QIT19" s="47"/>
      <c r="QIU19" s="47"/>
      <c r="QIV19" s="47"/>
      <c r="QIW19" s="47"/>
      <c r="QIX19" s="47"/>
      <c r="QIY19" s="47"/>
      <c r="QIZ19" s="47"/>
      <c r="QJA19" s="47"/>
      <c r="QJB19" s="47"/>
      <c r="QJC19" s="47"/>
      <c r="QJD19" s="47"/>
      <c r="QJE19" s="47"/>
      <c r="QJF19" s="47"/>
      <c r="QJG19" s="47"/>
      <c r="QJH19" s="47"/>
      <c r="QJI19" s="47"/>
      <c r="QJJ19" s="47"/>
      <c r="QJK19" s="47"/>
      <c r="QJL19" s="47"/>
      <c r="QJM19" s="47"/>
      <c r="QJN19" s="47"/>
      <c r="QJO19" s="47"/>
      <c r="QJP19" s="47"/>
      <c r="QJQ19" s="47"/>
      <c r="QJR19" s="47"/>
      <c r="QJS19" s="47"/>
      <c r="QJT19" s="47"/>
      <c r="QJU19" s="47"/>
      <c r="QJV19" s="47"/>
      <c r="QJW19" s="47"/>
      <c r="QJX19" s="47"/>
      <c r="QJY19" s="47"/>
      <c r="QJZ19" s="47"/>
      <c r="QKA19" s="47"/>
      <c r="QKB19" s="47"/>
      <c r="QKC19" s="47"/>
      <c r="QKD19" s="47"/>
      <c r="QKE19" s="47"/>
      <c r="QKF19" s="47"/>
      <c r="QKG19" s="47"/>
      <c r="QKH19" s="47"/>
      <c r="QKI19" s="47"/>
      <c r="QKJ19" s="47"/>
      <c r="QKK19" s="47"/>
      <c r="QKL19" s="47"/>
      <c r="QKM19" s="47"/>
      <c r="QKN19" s="47"/>
      <c r="QKO19" s="47"/>
      <c r="QKP19" s="47"/>
      <c r="QKQ19" s="47"/>
      <c r="QKR19" s="47"/>
      <c r="QKS19" s="47"/>
      <c r="QKT19" s="47"/>
      <c r="QKU19" s="47"/>
      <c r="QKV19" s="47"/>
      <c r="QKW19" s="47"/>
      <c r="QKX19" s="47"/>
      <c r="QKY19" s="47"/>
      <c r="QKZ19" s="47"/>
      <c r="QLA19" s="47"/>
      <c r="QLB19" s="47"/>
      <c r="QLC19" s="47"/>
      <c r="QLD19" s="47"/>
      <c r="QLE19" s="47"/>
      <c r="QLF19" s="47"/>
      <c r="QLG19" s="47"/>
      <c r="QLH19" s="47"/>
      <c r="QLI19" s="47"/>
      <c r="QLJ19" s="47"/>
      <c r="QLK19" s="47"/>
      <c r="QLL19" s="47"/>
      <c r="QLM19" s="47"/>
      <c r="QLN19" s="47"/>
      <c r="QLO19" s="47"/>
      <c r="QLP19" s="47"/>
      <c r="QLQ19" s="47"/>
      <c r="QLR19" s="47"/>
      <c r="QLS19" s="47"/>
      <c r="QLT19" s="47"/>
      <c r="QLU19" s="47"/>
      <c r="QLV19" s="47"/>
      <c r="QLW19" s="47"/>
      <c r="QLX19" s="47"/>
      <c r="QLY19" s="47"/>
      <c r="QLZ19" s="47"/>
      <c r="QMA19" s="47"/>
      <c r="QMB19" s="47"/>
      <c r="QMC19" s="47"/>
      <c r="QMD19" s="47"/>
      <c r="QME19" s="47"/>
      <c r="QMF19" s="47"/>
      <c r="QMG19" s="47"/>
      <c r="QMH19" s="47"/>
      <c r="QMI19" s="47"/>
      <c r="QMJ19" s="47"/>
      <c r="QMK19" s="47"/>
      <c r="QML19" s="47"/>
      <c r="QMM19" s="47"/>
      <c r="QMN19" s="47"/>
      <c r="QMO19" s="47"/>
      <c r="QMP19" s="47"/>
      <c r="QMQ19" s="47"/>
      <c r="QMR19" s="47"/>
      <c r="QMS19" s="47"/>
      <c r="QMT19" s="47"/>
      <c r="QMU19" s="47"/>
      <c r="QMV19" s="47"/>
      <c r="QMW19" s="47"/>
      <c r="QMX19" s="47"/>
      <c r="QMY19" s="47"/>
      <c r="QMZ19" s="47"/>
      <c r="QNA19" s="47"/>
      <c r="QNB19" s="47"/>
      <c r="QNC19" s="47"/>
      <c r="QND19" s="47"/>
      <c r="QNE19" s="47"/>
      <c r="QNF19" s="47"/>
      <c r="QNG19" s="47"/>
      <c r="QNH19" s="47"/>
      <c r="QNI19" s="47"/>
      <c r="QNJ19" s="47"/>
      <c r="QNK19" s="47"/>
      <c r="QNL19" s="47"/>
      <c r="QNM19" s="47"/>
      <c r="QNN19" s="47"/>
      <c r="QNO19" s="47"/>
      <c r="QNP19" s="47"/>
      <c r="QNQ19" s="47"/>
      <c r="QNR19" s="47"/>
      <c r="QNS19" s="47"/>
      <c r="QNT19" s="47"/>
      <c r="QNU19" s="47"/>
      <c r="QNV19" s="47"/>
      <c r="QNW19" s="47"/>
      <c r="QNX19" s="47"/>
      <c r="QNY19" s="47"/>
      <c r="QNZ19" s="47"/>
      <c r="QOA19" s="47"/>
      <c r="QOB19" s="47"/>
      <c r="QOC19" s="47"/>
      <c r="QOD19" s="47"/>
      <c r="QOE19" s="47"/>
      <c r="QOF19" s="47"/>
      <c r="QOG19" s="47"/>
      <c r="QOH19" s="47"/>
      <c r="QOI19" s="47"/>
      <c r="QOJ19" s="47"/>
      <c r="QOK19" s="47"/>
      <c r="QOL19" s="47"/>
      <c r="QOM19" s="47"/>
      <c r="QON19" s="47"/>
      <c r="QOO19" s="47"/>
      <c r="QOP19" s="47"/>
      <c r="QOQ19" s="47"/>
      <c r="QOR19" s="47"/>
      <c r="QOS19" s="47"/>
      <c r="QOT19" s="47"/>
      <c r="QOU19" s="47"/>
      <c r="QOV19" s="47"/>
      <c r="QOW19" s="47"/>
      <c r="QOX19" s="47"/>
      <c r="QOY19" s="47"/>
      <c r="QOZ19" s="47"/>
      <c r="QPA19" s="47"/>
      <c r="QPB19" s="47"/>
      <c r="QPC19" s="47"/>
      <c r="QPD19" s="47"/>
      <c r="QPE19" s="47"/>
      <c r="QPF19" s="47"/>
      <c r="QPG19" s="47"/>
      <c r="QPH19" s="47"/>
      <c r="QPI19" s="47"/>
      <c r="QPJ19" s="47"/>
      <c r="QPK19" s="47"/>
      <c r="QPL19" s="47"/>
      <c r="QPM19" s="47"/>
      <c r="QPN19" s="47"/>
      <c r="QPO19" s="47"/>
      <c r="QPP19" s="47"/>
      <c r="QPQ19" s="47"/>
      <c r="QPR19" s="47"/>
      <c r="QPS19" s="47"/>
      <c r="QPT19" s="47"/>
      <c r="QPU19" s="47"/>
      <c r="QPV19" s="47"/>
      <c r="QPW19" s="47"/>
      <c r="QPX19" s="47"/>
      <c r="QPY19" s="47"/>
      <c r="QPZ19" s="47"/>
      <c r="QQA19" s="47"/>
      <c r="QQB19" s="47"/>
      <c r="QQC19" s="47"/>
      <c r="QQD19" s="47"/>
      <c r="QQE19" s="47"/>
      <c r="QQF19" s="47"/>
      <c r="QQG19" s="47"/>
      <c r="QQH19" s="47"/>
      <c r="QQI19" s="47"/>
      <c r="QQJ19" s="47"/>
      <c r="QQK19" s="47"/>
      <c r="QQL19" s="47"/>
      <c r="QQM19" s="47"/>
      <c r="QQN19" s="47"/>
      <c r="QQO19" s="47"/>
      <c r="QQP19" s="47"/>
      <c r="QQQ19" s="47"/>
      <c r="QQR19" s="47"/>
      <c r="QQS19" s="47"/>
      <c r="QQT19" s="47"/>
      <c r="QQU19" s="47"/>
      <c r="QQV19" s="47"/>
      <c r="QQW19" s="47"/>
      <c r="QQX19" s="47"/>
      <c r="QQY19" s="47"/>
      <c r="QQZ19" s="47"/>
      <c r="QRA19" s="47"/>
      <c r="QRB19" s="47"/>
      <c r="QRC19" s="47"/>
      <c r="QRD19" s="47"/>
      <c r="QRE19" s="47"/>
      <c r="QRF19" s="47"/>
      <c r="QRG19" s="47"/>
      <c r="QRH19" s="47"/>
      <c r="QRI19" s="47"/>
      <c r="QRJ19" s="47"/>
      <c r="QRK19" s="47"/>
      <c r="QRL19" s="47"/>
      <c r="QRM19" s="47"/>
      <c r="QRN19" s="47"/>
      <c r="QRO19" s="47"/>
      <c r="QRP19" s="47"/>
      <c r="QRQ19" s="47"/>
      <c r="QRR19" s="47"/>
      <c r="QRS19" s="47"/>
      <c r="QRT19" s="47"/>
      <c r="QRU19" s="47"/>
      <c r="QRV19" s="47"/>
      <c r="QRW19" s="47"/>
      <c r="QRX19" s="47"/>
      <c r="QRY19" s="47"/>
      <c r="QRZ19" s="47"/>
      <c r="QSA19" s="47"/>
      <c r="QSB19" s="47"/>
      <c r="QSC19" s="47"/>
      <c r="QSD19" s="47"/>
      <c r="QSE19" s="47"/>
      <c r="QSF19" s="47"/>
      <c r="QSG19" s="47"/>
      <c r="QSH19" s="47"/>
      <c r="QSI19" s="47"/>
      <c r="QSJ19" s="47"/>
      <c r="QSK19" s="47"/>
      <c r="QSL19" s="47"/>
      <c r="QSM19" s="47"/>
      <c r="QSN19" s="47"/>
      <c r="QSO19" s="47"/>
      <c r="QSP19" s="47"/>
      <c r="QSQ19" s="47"/>
      <c r="QSR19" s="47"/>
      <c r="QSS19" s="47"/>
      <c r="QST19" s="47"/>
      <c r="QSU19" s="47"/>
      <c r="QSV19" s="47"/>
      <c r="QSW19" s="47"/>
      <c r="QSX19" s="47"/>
      <c r="QSY19" s="47"/>
      <c r="QSZ19" s="47"/>
      <c r="QTA19" s="47"/>
      <c r="QTB19" s="47"/>
      <c r="QTC19" s="47"/>
      <c r="QTD19" s="47"/>
      <c r="QTE19" s="47"/>
      <c r="QTF19" s="47"/>
      <c r="QTG19" s="47"/>
      <c r="QTH19" s="47"/>
      <c r="QTI19" s="47"/>
      <c r="QTJ19" s="47"/>
      <c r="QTK19" s="47"/>
      <c r="QTL19" s="47"/>
      <c r="QTM19" s="47"/>
      <c r="QTN19" s="47"/>
      <c r="QTO19" s="47"/>
      <c r="QTP19" s="47"/>
      <c r="QTQ19" s="47"/>
      <c r="QTR19" s="47"/>
      <c r="QTS19" s="47"/>
      <c r="QTT19" s="47"/>
      <c r="QTU19" s="47"/>
      <c r="QTV19" s="47"/>
      <c r="QTW19" s="47"/>
      <c r="QTX19" s="47"/>
      <c r="QTY19" s="47"/>
      <c r="QTZ19" s="47"/>
      <c r="QUA19" s="47"/>
      <c r="QUB19" s="47"/>
      <c r="QUC19" s="47"/>
      <c r="QUD19" s="47"/>
      <c r="QUE19" s="47"/>
      <c r="QUF19" s="47"/>
      <c r="QUG19" s="47"/>
      <c r="QUH19" s="47"/>
      <c r="QUI19" s="47"/>
      <c r="QUJ19" s="47"/>
      <c r="QUK19" s="47"/>
      <c r="QUL19" s="47"/>
      <c r="QUM19" s="47"/>
      <c r="QUN19" s="47"/>
      <c r="QUO19" s="47"/>
      <c r="QUP19" s="47"/>
      <c r="QUQ19" s="47"/>
      <c r="QUR19" s="47"/>
      <c r="QUS19" s="47"/>
      <c r="QUT19" s="47"/>
      <c r="QUU19" s="47"/>
      <c r="QUV19" s="47"/>
      <c r="QUW19" s="47"/>
      <c r="QUX19" s="47"/>
      <c r="QUY19" s="47"/>
      <c r="QUZ19" s="47"/>
      <c r="QVA19" s="47"/>
      <c r="QVB19" s="47"/>
      <c r="QVC19" s="47"/>
      <c r="QVD19" s="47"/>
      <c r="QVE19" s="47"/>
      <c r="QVF19" s="47"/>
      <c r="QVG19" s="47"/>
      <c r="QVH19" s="47"/>
      <c r="QVI19" s="47"/>
      <c r="QVJ19" s="47"/>
      <c r="QVK19" s="47"/>
      <c r="QVL19" s="47"/>
      <c r="QVM19" s="47"/>
      <c r="QVN19" s="47"/>
      <c r="QVO19" s="47"/>
      <c r="QVP19" s="47"/>
      <c r="QVQ19" s="47"/>
      <c r="QVR19" s="47"/>
      <c r="QVS19" s="47"/>
      <c r="QVT19" s="47"/>
      <c r="QVU19" s="47"/>
      <c r="QVV19" s="47"/>
      <c r="QVW19" s="47"/>
      <c r="QVX19" s="47"/>
      <c r="QVY19" s="47"/>
      <c r="QVZ19" s="47"/>
      <c r="QWA19" s="47"/>
      <c r="QWB19" s="47"/>
      <c r="QWC19" s="47"/>
      <c r="QWD19" s="47"/>
      <c r="QWE19" s="47"/>
      <c r="QWF19" s="47"/>
      <c r="QWG19" s="47"/>
      <c r="QWH19" s="47"/>
      <c r="QWI19" s="47"/>
      <c r="QWJ19" s="47"/>
      <c r="QWK19" s="47"/>
      <c r="QWL19" s="47"/>
      <c r="QWM19" s="47"/>
      <c r="QWN19" s="47"/>
      <c r="QWO19" s="47"/>
      <c r="QWP19" s="47"/>
      <c r="QWQ19" s="47"/>
      <c r="QWR19" s="47"/>
      <c r="QWS19" s="47"/>
      <c r="QWT19" s="47"/>
      <c r="QWU19" s="47"/>
      <c r="QWV19" s="47"/>
      <c r="QWW19" s="47"/>
      <c r="QWX19" s="47"/>
      <c r="QWY19" s="47"/>
      <c r="QWZ19" s="47"/>
      <c r="QXA19" s="47"/>
      <c r="QXB19" s="47"/>
      <c r="QXC19" s="47"/>
      <c r="QXD19" s="47"/>
      <c r="QXE19" s="47"/>
      <c r="QXF19" s="47"/>
      <c r="QXG19" s="47"/>
      <c r="QXH19" s="47"/>
      <c r="QXI19" s="47"/>
      <c r="QXJ19" s="47"/>
      <c r="QXK19" s="47"/>
      <c r="QXL19" s="47"/>
      <c r="QXM19" s="47"/>
      <c r="QXN19" s="47"/>
      <c r="QXO19" s="47"/>
      <c r="QXP19" s="47"/>
      <c r="QXQ19" s="47"/>
      <c r="QXR19" s="47"/>
      <c r="QXS19" s="47"/>
      <c r="QXT19" s="47"/>
      <c r="QXU19" s="47"/>
      <c r="QXV19" s="47"/>
      <c r="QXW19" s="47"/>
      <c r="QXX19" s="47"/>
      <c r="QXY19" s="47"/>
      <c r="QXZ19" s="47"/>
      <c r="QYA19" s="47"/>
      <c r="QYB19" s="47"/>
      <c r="QYC19" s="47"/>
      <c r="QYD19" s="47"/>
      <c r="QYE19" s="47"/>
      <c r="QYF19" s="47"/>
      <c r="QYG19" s="47"/>
      <c r="QYH19" s="47"/>
      <c r="QYI19" s="47"/>
      <c r="QYJ19" s="47"/>
      <c r="QYK19" s="47"/>
      <c r="QYL19" s="47"/>
      <c r="QYM19" s="47"/>
      <c r="QYN19" s="47"/>
      <c r="QYO19" s="47"/>
      <c r="QYP19" s="47"/>
      <c r="QYQ19" s="47"/>
      <c r="QYR19" s="47"/>
      <c r="QYS19" s="47"/>
      <c r="QYT19" s="47"/>
      <c r="QYU19" s="47"/>
      <c r="QYV19" s="47"/>
      <c r="QYW19" s="47"/>
      <c r="QYX19" s="47"/>
      <c r="QYY19" s="47"/>
      <c r="QYZ19" s="47"/>
      <c r="QZA19" s="47"/>
      <c r="QZB19" s="47"/>
      <c r="QZC19" s="47"/>
      <c r="QZD19" s="47"/>
      <c r="QZE19" s="47"/>
      <c r="QZF19" s="47"/>
      <c r="QZG19" s="47"/>
      <c r="QZH19" s="47"/>
      <c r="QZI19" s="47"/>
      <c r="QZJ19" s="47"/>
      <c r="QZK19" s="47"/>
      <c r="QZL19" s="47"/>
      <c r="QZM19" s="47"/>
      <c r="QZN19" s="47"/>
      <c r="QZO19" s="47"/>
      <c r="QZP19" s="47"/>
      <c r="QZQ19" s="47"/>
      <c r="QZR19" s="47"/>
      <c r="QZS19" s="47"/>
      <c r="QZT19" s="47"/>
      <c r="QZU19" s="47"/>
      <c r="QZV19" s="47"/>
      <c r="QZW19" s="47"/>
      <c r="QZX19" s="47"/>
      <c r="QZY19" s="47"/>
      <c r="QZZ19" s="47"/>
      <c r="RAA19" s="47"/>
      <c r="RAB19" s="47"/>
      <c r="RAC19" s="47"/>
      <c r="RAD19" s="47"/>
      <c r="RAE19" s="47"/>
      <c r="RAF19" s="47"/>
      <c r="RAG19" s="47"/>
      <c r="RAH19" s="47"/>
      <c r="RAI19" s="47"/>
      <c r="RAJ19" s="47"/>
      <c r="RAK19" s="47"/>
      <c r="RAL19" s="47"/>
      <c r="RAM19" s="47"/>
      <c r="RAN19" s="47"/>
      <c r="RAO19" s="47"/>
      <c r="RAP19" s="47"/>
      <c r="RAQ19" s="47"/>
      <c r="RAR19" s="47"/>
      <c r="RAS19" s="47"/>
      <c r="RAT19" s="47"/>
      <c r="RAU19" s="47"/>
      <c r="RAV19" s="47"/>
      <c r="RAW19" s="47"/>
      <c r="RAX19" s="47"/>
      <c r="RAY19" s="47"/>
      <c r="RAZ19" s="47"/>
      <c r="RBA19" s="47"/>
      <c r="RBB19" s="47"/>
      <c r="RBC19" s="47"/>
      <c r="RBD19" s="47"/>
      <c r="RBE19" s="47"/>
      <c r="RBF19" s="47"/>
      <c r="RBG19" s="47"/>
      <c r="RBH19" s="47"/>
      <c r="RBI19" s="47"/>
      <c r="RBJ19" s="47"/>
      <c r="RBK19" s="47"/>
      <c r="RBL19" s="47"/>
      <c r="RBM19" s="47"/>
      <c r="RBN19" s="47"/>
      <c r="RBO19" s="47"/>
      <c r="RBP19" s="47"/>
      <c r="RBQ19" s="47"/>
      <c r="RBR19" s="47"/>
      <c r="RBS19" s="47"/>
      <c r="RBT19" s="47"/>
      <c r="RBU19" s="47"/>
      <c r="RBV19" s="47"/>
      <c r="RBW19" s="47"/>
      <c r="RBX19" s="47"/>
      <c r="RBY19" s="47"/>
      <c r="RBZ19" s="47"/>
      <c r="RCA19" s="47"/>
      <c r="RCB19" s="47"/>
      <c r="RCC19" s="47"/>
      <c r="RCD19" s="47"/>
      <c r="RCE19" s="47"/>
      <c r="RCF19" s="47"/>
      <c r="RCG19" s="47"/>
      <c r="RCH19" s="47"/>
      <c r="RCI19" s="47"/>
      <c r="RCJ19" s="47"/>
      <c r="RCK19" s="47"/>
      <c r="RCL19" s="47"/>
      <c r="RCM19" s="47"/>
      <c r="RCN19" s="47"/>
      <c r="RCO19" s="47"/>
      <c r="RCP19" s="47"/>
      <c r="RCQ19" s="47"/>
      <c r="RCR19" s="47"/>
      <c r="RCS19" s="47"/>
      <c r="RCT19" s="47"/>
      <c r="RCU19" s="47"/>
      <c r="RCV19" s="47"/>
      <c r="RCW19" s="47"/>
      <c r="RCX19" s="47"/>
      <c r="RCY19" s="47"/>
      <c r="RCZ19" s="47"/>
      <c r="RDA19" s="47"/>
      <c r="RDB19" s="47"/>
      <c r="RDC19" s="47"/>
      <c r="RDD19" s="47"/>
      <c r="RDE19" s="47"/>
      <c r="RDF19" s="47"/>
      <c r="RDG19" s="47"/>
      <c r="RDH19" s="47"/>
      <c r="RDI19" s="47"/>
      <c r="RDJ19" s="47"/>
      <c r="RDK19" s="47"/>
      <c r="RDL19" s="47"/>
      <c r="RDM19" s="47"/>
      <c r="RDN19" s="47"/>
      <c r="RDO19" s="47"/>
      <c r="RDP19" s="47"/>
      <c r="RDQ19" s="47"/>
      <c r="RDR19" s="47"/>
      <c r="RDS19" s="47"/>
      <c r="RDT19" s="47"/>
      <c r="RDU19" s="47"/>
      <c r="RDV19" s="47"/>
      <c r="RDW19" s="47"/>
      <c r="RDX19" s="47"/>
      <c r="RDY19" s="47"/>
      <c r="RDZ19" s="47"/>
      <c r="REA19" s="47"/>
      <c r="REB19" s="47"/>
      <c r="REC19" s="47"/>
      <c r="RED19" s="47"/>
      <c r="REE19" s="47"/>
      <c r="REF19" s="47"/>
      <c r="REG19" s="47"/>
      <c r="REH19" s="47"/>
      <c r="REI19" s="47"/>
      <c r="REJ19" s="47"/>
      <c r="REK19" s="47"/>
      <c r="REL19" s="47"/>
      <c r="REM19" s="47"/>
      <c r="REN19" s="47"/>
      <c r="REO19" s="47"/>
      <c r="REP19" s="47"/>
      <c r="REQ19" s="47"/>
      <c r="RER19" s="47"/>
      <c r="RES19" s="47"/>
      <c r="RET19" s="47"/>
      <c r="REU19" s="47"/>
      <c r="REV19" s="47"/>
      <c r="REW19" s="47"/>
      <c r="REX19" s="47"/>
      <c r="REY19" s="47"/>
      <c r="REZ19" s="47"/>
      <c r="RFA19" s="47"/>
      <c r="RFB19" s="47"/>
      <c r="RFC19" s="47"/>
      <c r="RFD19" s="47"/>
      <c r="RFE19" s="47"/>
      <c r="RFF19" s="47"/>
      <c r="RFG19" s="47"/>
      <c r="RFH19" s="47"/>
      <c r="RFI19" s="47"/>
      <c r="RFJ19" s="47"/>
      <c r="RFK19" s="47"/>
      <c r="RFL19" s="47"/>
      <c r="RFM19" s="47"/>
      <c r="RFN19" s="47"/>
      <c r="RFO19" s="47"/>
      <c r="RFP19" s="47"/>
      <c r="RFQ19" s="47"/>
      <c r="RFR19" s="47"/>
      <c r="RFS19" s="47"/>
      <c r="RFT19" s="47"/>
      <c r="RFU19" s="47"/>
      <c r="RFV19" s="47"/>
      <c r="RFW19" s="47"/>
      <c r="RFX19" s="47"/>
      <c r="RFY19" s="47"/>
      <c r="RFZ19" s="47"/>
      <c r="RGA19" s="47"/>
      <c r="RGB19" s="47"/>
      <c r="RGC19" s="47"/>
      <c r="RGD19" s="47"/>
      <c r="RGE19" s="47"/>
      <c r="RGF19" s="47"/>
      <c r="RGG19" s="47"/>
      <c r="RGH19" s="47"/>
      <c r="RGI19" s="47"/>
      <c r="RGJ19" s="47"/>
      <c r="RGK19" s="47"/>
      <c r="RGL19" s="47"/>
      <c r="RGM19" s="47"/>
      <c r="RGN19" s="47"/>
      <c r="RGO19" s="47"/>
      <c r="RGP19" s="47"/>
      <c r="RGQ19" s="47"/>
      <c r="RGR19" s="47"/>
      <c r="RGS19" s="47"/>
      <c r="RGT19" s="47"/>
      <c r="RGU19" s="47"/>
      <c r="RGV19" s="47"/>
      <c r="RGW19" s="47"/>
      <c r="RGX19" s="47"/>
      <c r="RGY19" s="47"/>
      <c r="RGZ19" s="47"/>
      <c r="RHA19" s="47"/>
      <c r="RHB19" s="47"/>
      <c r="RHC19" s="47"/>
      <c r="RHD19" s="47"/>
      <c r="RHE19" s="47"/>
      <c r="RHF19" s="47"/>
      <c r="RHG19" s="47"/>
      <c r="RHH19" s="47"/>
      <c r="RHI19" s="47"/>
      <c r="RHJ19" s="47"/>
      <c r="RHK19" s="47"/>
      <c r="RHL19" s="47"/>
      <c r="RHM19" s="47"/>
      <c r="RHN19" s="47"/>
      <c r="RHO19" s="47"/>
      <c r="RHP19" s="47"/>
      <c r="RHQ19" s="47"/>
      <c r="RHR19" s="47"/>
      <c r="RHS19" s="47"/>
      <c r="RHT19" s="47"/>
      <c r="RHU19" s="47"/>
      <c r="RHV19" s="47"/>
      <c r="RHW19" s="47"/>
      <c r="RHX19" s="47"/>
      <c r="RHY19" s="47"/>
      <c r="RHZ19" s="47"/>
      <c r="RIA19" s="47"/>
      <c r="RIB19" s="47"/>
      <c r="RIC19" s="47"/>
      <c r="RID19" s="47"/>
      <c r="RIE19" s="47"/>
      <c r="RIF19" s="47"/>
      <c r="RIG19" s="47"/>
      <c r="RIH19" s="47"/>
      <c r="RII19" s="47"/>
      <c r="RIJ19" s="47"/>
      <c r="RIK19" s="47"/>
      <c r="RIL19" s="47"/>
      <c r="RIM19" s="47"/>
      <c r="RIN19" s="47"/>
      <c r="RIO19" s="47"/>
      <c r="RIP19" s="47"/>
      <c r="RIQ19" s="47"/>
      <c r="RIR19" s="47"/>
      <c r="RIS19" s="47"/>
      <c r="RIT19" s="47"/>
      <c r="RIU19" s="47"/>
      <c r="RIV19" s="47"/>
      <c r="RIW19" s="47"/>
      <c r="RIX19" s="47"/>
      <c r="RIY19" s="47"/>
      <c r="RIZ19" s="47"/>
      <c r="RJA19" s="47"/>
      <c r="RJB19" s="47"/>
      <c r="RJC19" s="47"/>
      <c r="RJD19" s="47"/>
      <c r="RJE19" s="47"/>
      <c r="RJF19" s="47"/>
      <c r="RJG19" s="47"/>
      <c r="RJH19" s="47"/>
      <c r="RJI19" s="47"/>
      <c r="RJJ19" s="47"/>
      <c r="RJK19" s="47"/>
      <c r="RJL19" s="47"/>
      <c r="RJM19" s="47"/>
      <c r="RJN19" s="47"/>
      <c r="RJO19" s="47"/>
      <c r="RJP19" s="47"/>
      <c r="RJQ19" s="47"/>
      <c r="RJR19" s="47"/>
      <c r="RJS19" s="47"/>
      <c r="RJT19" s="47"/>
      <c r="RJU19" s="47"/>
      <c r="RJV19" s="47"/>
      <c r="RJW19" s="47"/>
      <c r="RJX19" s="47"/>
      <c r="RJY19" s="47"/>
      <c r="RJZ19" s="47"/>
      <c r="RKA19" s="47"/>
      <c r="RKB19" s="47"/>
      <c r="RKC19" s="47"/>
      <c r="RKD19" s="47"/>
      <c r="RKE19" s="47"/>
      <c r="RKF19" s="47"/>
      <c r="RKG19" s="47"/>
      <c r="RKH19" s="47"/>
      <c r="RKI19" s="47"/>
      <c r="RKJ19" s="47"/>
      <c r="RKK19" s="47"/>
      <c r="RKL19" s="47"/>
      <c r="RKM19" s="47"/>
      <c r="RKN19" s="47"/>
      <c r="RKO19" s="47"/>
      <c r="RKP19" s="47"/>
      <c r="RKQ19" s="47"/>
      <c r="RKR19" s="47"/>
      <c r="RKS19" s="47"/>
      <c r="RKT19" s="47"/>
      <c r="RKU19" s="47"/>
      <c r="RKV19" s="47"/>
      <c r="RKW19" s="47"/>
      <c r="RKX19" s="47"/>
      <c r="RKY19" s="47"/>
      <c r="RKZ19" s="47"/>
      <c r="RLA19" s="47"/>
      <c r="RLB19" s="47"/>
      <c r="RLC19" s="47"/>
      <c r="RLD19" s="47"/>
      <c r="RLE19" s="47"/>
      <c r="RLF19" s="47"/>
      <c r="RLG19" s="47"/>
      <c r="RLH19" s="47"/>
      <c r="RLI19" s="47"/>
      <c r="RLJ19" s="47"/>
      <c r="RLK19" s="47"/>
      <c r="RLL19" s="47"/>
      <c r="RLM19" s="47"/>
      <c r="RLN19" s="47"/>
      <c r="RLO19" s="47"/>
      <c r="RLP19" s="47"/>
      <c r="RLQ19" s="47"/>
      <c r="RLR19" s="47"/>
      <c r="RLS19" s="47"/>
      <c r="RLT19" s="47"/>
      <c r="RLU19" s="47"/>
      <c r="RLV19" s="47"/>
      <c r="RLW19" s="47"/>
      <c r="RLX19" s="47"/>
      <c r="RLY19" s="47"/>
      <c r="RLZ19" s="47"/>
      <c r="RMA19" s="47"/>
      <c r="RMB19" s="47"/>
      <c r="RMC19" s="47"/>
      <c r="RMD19" s="47"/>
      <c r="RME19" s="47"/>
      <c r="RMF19" s="47"/>
      <c r="RMG19" s="47"/>
      <c r="RMH19" s="47"/>
      <c r="RMI19" s="47"/>
      <c r="RMJ19" s="47"/>
      <c r="RMK19" s="47"/>
      <c r="RML19" s="47"/>
      <c r="RMM19" s="47"/>
      <c r="RMN19" s="47"/>
      <c r="RMO19" s="47"/>
      <c r="RMP19" s="47"/>
      <c r="RMQ19" s="47"/>
      <c r="RMR19" s="47"/>
      <c r="RMS19" s="47"/>
      <c r="RMT19" s="47"/>
      <c r="RMU19" s="47"/>
      <c r="RMV19" s="47"/>
      <c r="RMW19" s="47"/>
      <c r="RMX19" s="47"/>
      <c r="RMY19" s="47"/>
      <c r="RMZ19" s="47"/>
      <c r="RNA19" s="47"/>
      <c r="RNB19" s="47"/>
      <c r="RNC19" s="47"/>
      <c r="RND19" s="47"/>
      <c r="RNE19" s="47"/>
      <c r="RNF19" s="47"/>
      <c r="RNG19" s="47"/>
      <c r="RNH19" s="47"/>
      <c r="RNI19" s="47"/>
      <c r="RNJ19" s="47"/>
      <c r="RNK19" s="47"/>
      <c r="RNL19" s="47"/>
      <c r="RNM19" s="47"/>
      <c r="RNN19" s="47"/>
      <c r="RNO19" s="47"/>
      <c r="RNP19" s="47"/>
      <c r="RNQ19" s="47"/>
      <c r="RNR19" s="47"/>
      <c r="RNS19" s="47"/>
      <c r="RNT19" s="47"/>
      <c r="RNU19" s="47"/>
      <c r="RNV19" s="47"/>
      <c r="RNW19" s="47"/>
      <c r="RNX19" s="47"/>
      <c r="RNY19" s="47"/>
      <c r="RNZ19" s="47"/>
      <c r="ROA19" s="47"/>
      <c r="ROB19" s="47"/>
      <c r="ROC19" s="47"/>
      <c r="ROD19" s="47"/>
      <c r="ROE19" s="47"/>
      <c r="ROF19" s="47"/>
      <c r="ROG19" s="47"/>
      <c r="ROH19" s="47"/>
      <c r="ROI19" s="47"/>
      <c r="ROJ19" s="47"/>
      <c r="ROK19" s="47"/>
      <c r="ROL19" s="47"/>
      <c r="ROM19" s="47"/>
      <c r="RON19" s="47"/>
      <c r="ROO19" s="47"/>
      <c r="ROP19" s="47"/>
      <c r="ROQ19" s="47"/>
      <c r="ROR19" s="47"/>
      <c r="ROS19" s="47"/>
      <c r="ROT19" s="47"/>
      <c r="ROU19" s="47"/>
      <c r="ROV19" s="47"/>
      <c r="ROW19" s="47"/>
      <c r="ROX19" s="47"/>
      <c r="ROY19" s="47"/>
      <c r="ROZ19" s="47"/>
      <c r="RPA19" s="47"/>
      <c r="RPB19" s="47"/>
      <c r="RPC19" s="47"/>
      <c r="RPD19" s="47"/>
      <c r="RPE19" s="47"/>
      <c r="RPF19" s="47"/>
      <c r="RPG19" s="47"/>
      <c r="RPH19" s="47"/>
      <c r="RPI19" s="47"/>
      <c r="RPJ19" s="47"/>
      <c r="RPK19" s="47"/>
      <c r="RPL19" s="47"/>
      <c r="RPM19" s="47"/>
      <c r="RPN19" s="47"/>
      <c r="RPO19" s="47"/>
      <c r="RPP19" s="47"/>
      <c r="RPQ19" s="47"/>
      <c r="RPR19" s="47"/>
      <c r="RPS19" s="47"/>
      <c r="RPT19" s="47"/>
      <c r="RPU19" s="47"/>
      <c r="RPV19" s="47"/>
      <c r="RPW19" s="47"/>
      <c r="RPX19" s="47"/>
      <c r="RPY19" s="47"/>
      <c r="RPZ19" s="47"/>
      <c r="RQA19" s="47"/>
      <c r="RQB19" s="47"/>
      <c r="RQC19" s="47"/>
      <c r="RQD19" s="47"/>
      <c r="RQE19" s="47"/>
      <c r="RQF19" s="47"/>
      <c r="RQG19" s="47"/>
      <c r="RQH19" s="47"/>
      <c r="RQI19" s="47"/>
      <c r="RQJ19" s="47"/>
      <c r="RQK19" s="47"/>
      <c r="RQL19" s="47"/>
      <c r="RQM19" s="47"/>
      <c r="RQN19" s="47"/>
      <c r="RQO19" s="47"/>
      <c r="RQP19" s="47"/>
      <c r="RQQ19" s="47"/>
      <c r="RQR19" s="47"/>
      <c r="RQS19" s="47"/>
      <c r="RQT19" s="47"/>
      <c r="RQU19" s="47"/>
      <c r="RQV19" s="47"/>
      <c r="RQW19" s="47"/>
      <c r="RQX19" s="47"/>
      <c r="RQY19" s="47"/>
      <c r="RQZ19" s="47"/>
      <c r="RRA19" s="47"/>
      <c r="RRB19" s="47"/>
      <c r="RRC19" s="47"/>
      <c r="RRD19" s="47"/>
      <c r="RRE19" s="47"/>
      <c r="RRF19" s="47"/>
      <c r="RRG19" s="47"/>
      <c r="RRH19" s="47"/>
      <c r="RRI19" s="47"/>
      <c r="RRJ19" s="47"/>
      <c r="RRK19" s="47"/>
      <c r="RRL19" s="47"/>
      <c r="RRM19" s="47"/>
      <c r="RRN19" s="47"/>
      <c r="RRO19" s="47"/>
      <c r="RRP19" s="47"/>
      <c r="RRQ19" s="47"/>
      <c r="RRR19" s="47"/>
      <c r="RRS19" s="47"/>
      <c r="RRT19" s="47"/>
      <c r="RRU19" s="47"/>
      <c r="RRV19" s="47"/>
      <c r="RRW19" s="47"/>
      <c r="RRX19" s="47"/>
      <c r="RRY19" s="47"/>
      <c r="RRZ19" s="47"/>
      <c r="RSA19" s="47"/>
      <c r="RSB19" s="47"/>
      <c r="RSC19" s="47"/>
      <c r="RSD19" s="47"/>
      <c r="RSE19" s="47"/>
      <c r="RSF19" s="47"/>
      <c r="RSG19" s="47"/>
      <c r="RSH19" s="47"/>
      <c r="RSI19" s="47"/>
      <c r="RSJ19" s="47"/>
      <c r="RSK19" s="47"/>
      <c r="RSL19" s="47"/>
      <c r="RSM19" s="47"/>
      <c r="RSN19" s="47"/>
      <c r="RSO19" s="47"/>
      <c r="RSP19" s="47"/>
      <c r="RSQ19" s="47"/>
      <c r="RSR19" s="47"/>
      <c r="RSS19" s="47"/>
      <c r="RST19" s="47"/>
      <c r="RSU19" s="47"/>
      <c r="RSV19" s="47"/>
      <c r="RSW19" s="47"/>
      <c r="RSX19" s="47"/>
      <c r="RSY19" s="47"/>
      <c r="RSZ19" s="47"/>
      <c r="RTA19" s="47"/>
      <c r="RTB19" s="47"/>
      <c r="RTC19" s="47"/>
      <c r="RTD19" s="47"/>
      <c r="RTE19" s="47"/>
      <c r="RTF19" s="47"/>
      <c r="RTG19" s="47"/>
      <c r="RTH19" s="47"/>
      <c r="RTI19" s="47"/>
      <c r="RTJ19" s="47"/>
      <c r="RTK19" s="47"/>
      <c r="RTL19" s="47"/>
      <c r="RTM19" s="47"/>
      <c r="RTN19" s="47"/>
      <c r="RTO19" s="47"/>
      <c r="RTP19" s="47"/>
      <c r="RTQ19" s="47"/>
      <c r="RTR19" s="47"/>
      <c r="RTS19" s="47"/>
      <c r="RTT19" s="47"/>
      <c r="RTU19" s="47"/>
      <c r="RTV19" s="47"/>
      <c r="RTW19" s="47"/>
      <c r="RTX19" s="47"/>
      <c r="RTY19" s="47"/>
      <c r="RTZ19" s="47"/>
      <c r="RUA19" s="47"/>
      <c r="RUB19" s="47"/>
      <c r="RUC19" s="47"/>
      <c r="RUD19" s="47"/>
      <c r="RUE19" s="47"/>
      <c r="RUF19" s="47"/>
      <c r="RUG19" s="47"/>
      <c r="RUH19" s="47"/>
      <c r="RUI19" s="47"/>
      <c r="RUJ19" s="47"/>
      <c r="RUK19" s="47"/>
      <c r="RUL19" s="47"/>
      <c r="RUM19" s="47"/>
      <c r="RUN19" s="47"/>
      <c r="RUO19" s="47"/>
      <c r="RUP19" s="47"/>
      <c r="RUQ19" s="47"/>
      <c r="RUR19" s="47"/>
      <c r="RUS19" s="47"/>
      <c r="RUT19" s="47"/>
      <c r="RUU19" s="47"/>
      <c r="RUV19" s="47"/>
      <c r="RUW19" s="47"/>
      <c r="RUX19" s="47"/>
      <c r="RUY19" s="47"/>
      <c r="RUZ19" s="47"/>
      <c r="RVA19" s="47"/>
      <c r="RVB19" s="47"/>
      <c r="RVC19" s="47"/>
      <c r="RVD19" s="47"/>
      <c r="RVE19" s="47"/>
      <c r="RVF19" s="47"/>
      <c r="RVG19" s="47"/>
      <c r="RVH19" s="47"/>
      <c r="RVI19" s="47"/>
      <c r="RVJ19" s="47"/>
      <c r="RVK19" s="47"/>
      <c r="RVL19" s="47"/>
      <c r="RVM19" s="47"/>
      <c r="RVN19" s="47"/>
      <c r="RVO19" s="47"/>
      <c r="RVP19" s="47"/>
      <c r="RVQ19" s="47"/>
      <c r="RVR19" s="47"/>
      <c r="RVS19" s="47"/>
      <c r="RVT19" s="47"/>
      <c r="RVU19" s="47"/>
      <c r="RVV19" s="47"/>
      <c r="RVW19" s="47"/>
      <c r="RVX19" s="47"/>
      <c r="RVY19" s="47"/>
      <c r="RVZ19" s="47"/>
      <c r="RWA19" s="47"/>
      <c r="RWB19" s="47"/>
      <c r="RWC19" s="47"/>
      <c r="RWD19" s="47"/>
      <c r="RWE19" s="47"/>
      <c r="RWF19" s="47"/>
      <c r="RWG19" s="47"/>
      <c r="RWH19" s="47"/>
      <c r="RWI19" s="47"/>
      <c r="RWJ19" s="47"/>
      <c r="RWK19" s="47"/>
      <c r="RWL19" s="47"/>
      <c r="RWM19" s="47"/>
      <c r="RWN19" s="47"/>
      <c r="RWO19" s="47"/>
      <c r="RWP19" s="47"/>
      <c r="RWQ19" s="47"/>
      <c r="RWR19" s="47"/>
      <c r="RWS19" s="47"/>
      <c r="RWT19" s="47"/>
      <c r="RWU19" s="47"/>
      <c r="RWV19" s="47"/>
      <c r="RWW19" s="47"/>
      <c r="RWX19" s="47"/>
      <c r="RWY19" s="47"/>
      <c r="RWZ19" s="47"/>
      <c r="RXA19" s="47"/>
      <c r="RXB19" s="47"/>
      <c r="RXC19" s="47"/>
      <c r="RXD19" s="47"/>
      <c r="RXE19" s="47"/>
      <c r="RXF19" s="47"/>
      <c r="RXG19" s="47"/>
      <c r="RXH19" s="47"/>
      <c r="RXI19" s="47"/>
      <c r="RXJ19" s="47"/>
      <c r="RXK19" s="47"/>
      <c r="RXL19" s="47"/>
      <c r="RXM19" s="47"/>
      <c r="RXN19" s="47"/>
      <c r="RXO19" s="47"/>
      <c r="RXP19" s="47"/>
      <c r="RXQ19" s="47"/>
      <c r="RXR19" s="47"/>
      <c r="RXS19" s="47"/>
      <c r="RXT19" s="47"/>
      <c r="RXU19" s="47"/>
      <c r="RXV19" s="47"/>
      <c r="RXW19" s="47"/>
      <c r="RXX19" s="47"/>
      <c r="RXY19" s="47"/>
      <c r="RXZ19" s="47"/>
      <c r="RYA19" s="47"/>
      <c r="RYB19" s="47"/>
      <c r="RYC19" s="47"/>
      <c r="RYD19" s="47"/>
      <c r="RYE19" s="47"/>
      <c r="RYF19" s="47"/>
      <c r="RYG19" s="47"/>
      <c r="RYH19" s="47"/>
      <c r="RYI19" s="47"/>
      <c r="RYJ19" s="47"/>
      <c r="RYK19" s="47"/>
      <c r="RYL19" s="47"/>
      <c r="RYM19" s="47"/>
      <c r="RYN19" s="47"/>
      <c r="RYO19" s="47"/>
      <c r="RYP19" s="47"/>
      <c r="RYQ19" s="47"/>
      <c r="RYR19" s="47"/>
      <c r="RYS19" s="47"/>
      <c r="RYT19" s="47"/>
      <c r="RYU19" s="47"/>
      <c r="RYV19" s="47"/>
      <c r="RYW19" s="47"/>
      <c r="RYX19" s="47"/>
      <c r="RYY19" s="47"/>
      <c r="RYZ19" s="47"/>
      <c r="RZA19" s="47"/>
      <c r="RZB19" s="47"/>
      <c r="RZC19" s="47"/>
      <c r="RZD19" s="47"/>
      <c r="RZE19" s="47"/>
      <c r="RZF19" s="47"/>
      <c r="RZG19" s="47"/>
      <c r="RZH19" s="47"/>
      <c r="RZI19" s="47"/>
      <c r="RZJ19" s="47"/>
      <c r="RZK19" s="47"/>
      <c r="RZL19" s="47"/>
      <c r="RZM19" s="47"/>
      <c r="RZN19" s="47"/>
      <c r="RZO19" s="47"/>
      <c r="RZP19" s="47"/>
      <c r="RZQ19" s="47"/>
      <c r="RZR19" s="47"/>
      <c r="RZS19" s="47"/>
      <c r="RZT19" s="47"/>
      <c r="RZU19" s="47"/>
      <c r="RZV19" s="47"/>
      <c r="RZW19" s="47"/>
      <c r="RZX19" s="47"/>
      <c r="RZY19" s="47"/>
      <c r="RZZ19" s="47"/>
      <c r="SAA19" s="47"/>
      <c r="SAB19" s="47"/>
      <c r="SAC19" s="47"/>
      <c r="SAD19" s="47"/>
      <c r="SAE19" s="47"/>
      <c r="SAF19" s="47"/>
      <c r="SAG19" s="47"/>
      <c r="SAH19" s="47"/>
      <c r="SAI19" s="47"/>
      <c r="SAJ19" s="47"/>
      <c r="SAK19" s="47"/>
      <c r="SAL19" s="47"/>
      <c r="SAM19" s="47"/>
      <c r="SAN19" s="47"/>
      <c r="SAO19" s="47"/>
      <c r="SAP19" s="47"/>
      <c r="SAQ19" s="47"/>
      <c r="SAR19" s="47"/>
      <c r="SAS19" s="47"/>
      <c r="SAT19" s="47"/>
      <c r="SAU19" s="47"/>
      <c r="SAV19" s="47"/>
      <c r="SAW19" s="47"/>
      <c r="SAX19" s="47"/>
      <c r="SAY19" s="47"/>
      <c r="SAZ19" s="47"/>
      <c r="SBA19" s="47"/>
      <c r="SBB19" s="47"/>
      <c r="SBC19" s="47"/>
      <c r="SBD19" s="47"/>
      <c r="SBE19" s="47"/>
      <c r="SBF19" s="47"/>
      <c r="SBG19" s="47"/>
      <c r="SBH19" s="47"/>
      <c r="SBI19" s="47"/>
      <c r="SBJ19" s="47"/>
      <c r="SBK19" s="47"/>
      <c r="SBL19" s="47"/>
      <c r="SBM19" s="47"/>
      <c r="SBN19" s="47"/>
      <c r="SBO19" s="47"/>
      <c r="SBP19" s="47"/>
      <c r="SBQ19" s="47"/>
      <c r="SBR19" s="47"/>
      <c r="SBS19" s="47"/>
      <c r="SBT19" s="47"/>
      <c r="SBU19" s="47"/>
      <c r="SBV19" s="47"/>
      <c r="SBW19" s="47"/>
      <c r="SBX19" s="47"/>
      <c r="SBY19" s="47"/>
      <c r="SBZ19" s="47"/>
      <c r="SCA19" s="47"/>
      <c r="SCB19" s="47"/>
      <c r="SCC19" s="47"/>
      <c r="SCD19" s="47"/>
      <c r="SCE19" s="47"/>
      <c r="SCF19" s="47"/>
      <c r="SCG19" s="47"/>
      <c r="SCH19" s="47"/>
      <c r="SCI19" s="47"/>
      <c r="SCJ19" s="47"/>
      <c r="SCK19" s="47"/>
      <c r="SCL19" s="47"/>
      <c r="SCM19" s="47"/>
      <c r="SCN19" s="47"/>
      <c r="SCO19" s="47"/>
      <c r="SCP19" s="47"/>
      <c r="SCQ19" s="47"/>
      <c r="SCR19" s="47"/>
      <c r="SCS19" s="47"/>
      <c r="SCT19" s="47"/>
      <c r="SCU19" s="47"/>
      <c r="SCV19" s="47"/>
      <c r="SCW19" s="47"/>
      <c r="SCX19" s="47"/>
      <c r="SCY19" s="47"/>
      <c r="SCZ19" s="47"/>
      <c r="SDA19" s="47"/>
      <c r="SDB19" s="47"/>
      <c r="SDC19" s="47"/>
      <c r="SDD19" s="47"/>
      <c r="SDE19" s="47"/>
      <c r="SDF19" s="47"/>
      <c r="SDG19" s="47"/>
      <c r="SDH19" s="47"/>
      <c r="SDI19" s="47"/>
      <c r="SDJ19" s="47"/>
      <c r="SDK19" s="47"/>
      <c r="SDL19" s="47"/>
      <c r="SDM19" s="47"/>
      <c r="SDN19" s="47"/>
      <c r="SDO19" s="47"/>
      <c r="SDP19" s="47"/>
      <c r="SDQ19" s="47"/>
      <c r="SDR19" s="47"/>
      <c r="SDS19" s="47"/>
      <c r="SDT19" s="47"/>
      <c r="SDU19" s="47"/>
      <c r="SDV19" s="47"/>
      <c r="SDW19" s="47"/>
      <c r="SDX19" s="47"/>
      <c r="SDY19" s="47"/>
      <c r="SDZ19" s="47"/>
      <c r="SEA19" s="47"/>
      <c r="SEB19" s="47"/>
      <c r="SEC19" s="47"/>
      <c r="SED19" s="47"/>
      <c r="SEE19" s="47"/>
      <c r="SEF19" s="47"/>
      <c r="SEG19" s="47"/>
      <c r="SEH19" s="47"/>
      <c r="SEI19" s="47"/>
      <c r="SEJ19" s="47"/>
      <c r="SEK19" s="47"/>
      <c r="SEL19" s="47"/>
      <c r="SEM19" s="47"/>
      <c r="SEN19" s="47"/>
      <c r="SEO19" s="47"/>
      <c r="SEP19" s="47"/>
      <c r="SEQ19" s="47"/>
      <c r="SER19" s="47"/>
      <c r="SES19" s="47"/>
      <c r="SET19" s="47"/>
      <c r="SEU19" s="47"/>
      <c r="SEV19" s="47"/>
      <c r="SEW19" s="47"/>
      <c r="SEX19" s="47"/>
      <c r="SEY19" s="47"/>
      <c r="SEZ19" s="47"/>
      <c r="SFA19" s="47"/>
      <c r="SFB19" s="47"/>
      <c r="SFC19" s="47"/>
      <c r="SFD19" s="47"/>
      <c r="SFE19" s="47"/>
      <c r="SFF19" s="47"/>
      <c r="SFG19" s="47"/>
      <c r="SFH19" s="47"/>
      <c r="SFI19" s="47"/>
      <c r="SFJ19" s="47"/>
      <c r="SFK19" s="47"/>
      <c r="SFL19" s="47"/>
      <c r="SFM19" s="47"/>
      <c r="SFN19" s="47"/>
      <c r="SFO19" s="47"/>
      <c r="SFP19" s="47"/>
      <c r="SFQ19" s="47"/>
      <c r="SFR19" s="47"/>
      <c r="SFS19" s="47"/>
      <c r="SFT19" s="47"/>
      <c r="SFU19" s="47"/>
      <c r="SFV19" s="47"/>
      <c r="SFW19" s="47"/>
      <c r="SFX19" s="47"/>
      <c r="SFY19" s="47"/>
      <c r="SFZ19" s="47"/>
      <c r="SGA19" s="47"/>
      <c r="SGB19" s="47"/>
      <c r="SGC19" s="47"/>
      <c r="SGD19" s="47"/>
      <c r="SGE19" s="47"/>
      <c r="SGF19" s="47"/>
      <c r="SGG19" s="47"/>
      <c r="SGH19" s="47"/>
      <c r="SGI19" s="47"/>
      <c r="SGJ19" s="47"/>
      <c r="SGK19" s="47"/>
      <c r="SGL19" s="47"/>
      <c r="SGM19" s="47"/>
      <c r="SGN19" s="47"/>
      <c r="SGO19" s="47"/>
      <c r="SGP19" s="47"/>
      <c r="SGQ19" s="47"/>
      <c r="SGR19" s="47"/>
      <c r="SGS19" s="47"/>
      <c r="SGT19" s="47"/>
      <c r="SGU19" s="47"/>
      <c r="SGV19" s="47"/>
      <c r="SGW19" s="47"/>
      <c r="SGX19" s="47"/>
      <c r="SGY19" s="47"/>
      <c r="SGZ19" s="47"/>
      <c r="SHA19" s="47"/>
      <c r="SHB19" s="47"/>
      <c r="SHC19" s="47"/>
      <c r="SHD19" s="47"/>
      <c r="SHE19" s="47"/>
      <c r="SHF19" s="47"/>
      <c r="SHG19" s="47"/>
      <c r="SHH19" s="47"/>
      <c r="SHI19" s="47"/>
      <c r="SHJ19" s="47"/>
      <c r="SHK19" s="47"/>
      <c r="SHL19" s="47"/>
      <c r="SHM19" s="47"/>
      <c r="SHN19" s="47"/>
      <c r="SHO19" s="47"/>
      <c r="SHP19" s="47"/>
      <c r="SHQ19" s="47"/>
      <c r="SHR19" s="47"/>
      <c r="SHS19" s="47"/>
      <c r="SHT19" s="47"/>
      <c r="SHU19" s="47"/>
      <c r="SHV19" s="47"/>
      <c r="SHW19" s="47"/>
      <c r="SHX19" s="47"/>
      <c r="SHY19" s="47"/>
      <c r="SHZ19" s="47"/>
      <c r="SIA19" s="47"/>
      <c r="SIB19" s="47"/>
      <c r="SIC19" s="47"/>
      <c r="SID19" s="47"/>
      <c r="SIE19" s="47"/>
      <c r="SIF19" s="47"/>
      <c r="SIG19" s="47"/>
      <c r="SIH19" s="47"/>
      <c r="SII19" s="47"/>
      <c r="SIJ19" s="47"/>
      <c r="SIK19" s="47"/>
      <c r="SIL19" s="47"/>
      <c r="SIM19" s="47"/>
      <c r="SIN19" s="47"/>
      <c r="SIO19" s="47"/>
      <c r="SIP19" s="47"/>
      <c r="SIQ19" s="47"/>
      <c r="SIR19" s="47"/>
      <c r="SIS19" s="47"/>
      <c r="SIT19" s="47"/>
      <c r="SIU19" s="47"/>
      <c r="SIV19" s="47"/>
      <c r="SIW19" s="47"/>
      <c r="SIX19" s="47"/>
      <c r="SIY19" s="47"/>
      <c r="SIZ19" s="47"/>
      <c r="SJA19" s="47"/>
      <c r="SJB19" s="47"/>
      <c r="SJC19" s="47"/>
      <c r="SJD19" s="47"/>
      <c r="SJE19" s="47"/>
      <c r="SJF19" s="47"/>
      <c r="SJG19" s="47"/>
      <c r="SJH19" s="47"/>
      <c r="SJI19" s="47"/>
      <c r="SJJ19" s="47"/>
      <c r="SJK19" s="47"/>
      <c r="SJL19" s="47"/>
      <c r="SJM19" s="47"/>
      <c r="SJN19" s="47"/>
      <c r="SJO19" s="47"/>
      <c r="SJP19" s="47"/>
      <c r="SJQ19" s="47"/>
      <c r="SJR19" s="47"/>
      <c r="SJS19" s="47"/>
      <c r="SJT19" s="47"/>
      <c r="SJU19" s="47"/>
      <c r="SJV19" s="47"/>
      <c r="SJW19" s="47"/>
      <c r="SJX19" s="47"/>
      <c r="SJY19" s="47"/>
      <c r="SJZ19" s="47"/>
      <c r="SKA19" s="47"/>
      <c r="SKB19" s="47"/>
      <c r="SKC19" s="47"/>
      <c r="SKD19" s="47"/>
      <c r="SKE19" s="47"/>
      <c r="SKF19" s="47"/>
      <c r="SKG19" s="47"/>
      <c r="SKH19" s="47"/>
      <c r="SKI19" s="47"/>
      <c r="SKJ19" s="47"/>
      <c r="SKK19" s="47"/>
      <c r="SKL19" s="47"/>
      <c r="SKM19" s="47"/>
      <c r="SKN19" s="47"/>
      <c r="SKO19" s="47"/>
      <c r="SKP19" s="47"/>
      <c r="SKQ19" s="47"/>
      <c r="SKR19" s="47"/>
      <c r="SKS19" s="47"/>
      <c r="SKT19" s="47"/>
      <c r="SKU19" s="47"/>
      <c r="SKV19" s="47"/>
      <c r="SKW19" s="47"/>
      <c r="SKX19" s="47"/>
      <c r="SKY19" s="47"/>
      <c r="SKZ19" s="47"/>
      <c r="SLA19" s="47"/>
      <c r="SLB19" s="47"/>
      <c r="SLC19" s="47"/>
      <c r="SLD19" s="47"/>
      <c r="SLE19" s="47"/>
      <c r="SLF19" s="47"/>
      <c r="SLG19" s="47"/>
      <c r="SLH19" s="47"/>
      <c r="SLI19" s="47"/>
      <c r="SLJ19" s="47"/>
      <c r="SLK19" s="47"/>
      <c r="SLL19" s="47"/>
      <c r="SLM19" s="47"/>
      <c r="SLN19" s="47"/>
      <c r="SLO19" s="47"/>
      <c r="SLP19" s="47"/>
      <c r="SLQ19" s="47"/>
      <c r="SLR19" s="47"/>
      <c r="SLS19" s="47"/>
      <c r="SLT19" s="47"/>
      <c r="SLU19" s="47"/>
      <c r="SLV19" s="47"/>
      <c r="SLW19" s="47"/>
      <c r="SLX19" s="47"/>
      <c r="SLY19" s="47"/>
      <c r="SLZ19" s="47"/>
      <c r="SMA19" s="47"/>
      <c r="SMB19" s="47"/>
      <c r="SMC19" s="47"/>
      <c r="SMD19" s="47"/>
      <c r="SME19" s="47"/>
      <c r="SMF19" s="47"/>
      <c r="SMG19" s="47"/>
      <c r="SMH19" s="47"/>
      <c r="SMI19" s="47"/>
      <c r="SMJ19" s="47"/>
      <c r="SMK19" s="47"/>
      <c r="SML19" s="47"/>
      <c r="SMM19" s="47"/>
      <c r="SMN19" s="47"/>
      <c r="SMO19" s="47"/>
      <c r="SMP19" s="47"/>
      <c r="SMQ19" s="47"/>
      <c r="SMR19" s="47"/>
      <c r="SMS19" s="47"/>
      <c r="SMT19" s="47"/>
      <c r="SMU19" s="47"/>
      <c r="SMV19" s="47"/>
      <c r="SMW19" s="47"/>
      <c r="SMX19" s="47"/>
      <c r="SMY19" s="47"/>
      <c r="SMZ19" s="47"/>
      <c r="SNA19" s="47"/>
      <c r="SNB19" s="47"/>
      <c r="SNC19" s="47"/>
      <c r="SND19" s="47"/>
      <c r="SNE19" s="47"/>
      <c r="SNF19" s="47"/>
      <c r="SNG19" s="47"/>
      <c r="SNH19" s="47"/>
      <c r="SNI19" s="47"/>
      <c r="SNJ19" s="47"/>
      <c r="SNK19" s="47"/>
      <c r="SNL19" s="47"/>
      <c r="SNM19" s="47"/>
      <c r="SNN19" s="47"/>
      <c r="SNO19" s="47"/>
      <c r="SNP19" s="47"/>
      <c r="SNQ19" s="47"/>
      <c r="SNR19" s="47"/>
      <c r="SNS19" s="47"/>
      <c r="SNT19" s="47"/>
      <c r="SNU19" s="47"/>
      <c r="SNV19" s="47"/>
      <c r="SNW19" s="47"/>
      <c r="SNX19" s="47"/>
      <c r="SNY19" s="47"/>
      <c r="SNZ19" s="47"/>
      <c r="SOA19" s="47"/>
      <c r="SOB19" s="47"/>
      <c r="SOC19" s="47"/>
      <c r="SOD19" s="47"/>
      <c r="SOE19" s="47"/>
      <c r="SOF19" s="47"/>
      <c r="SOG19" s="47"/>
      <c r="SOH19" s="47"/>
      <c r="SOI19" s="47"/>
      <c r="SOJ19" s="47"/>
      <c r="SOK19" s="47"/>
      <c r="SOL19" s="47"/>
      <c r="SOM19" s="47"/>
      <c r="SON19" s="47"/>
      <c r="SOO19" s="47"/>
      <c r="SOP19" s="47"/>
      <c r="SOQ19" s="47"/>
      <c r="SOR19" s="47"/>
      <c r="SOS19" s="47"/>
      <c r="SOT19" s="47"/>
      <c r="SOU19" s="47"/>
      <c r="SOV19" s="47"/>
      <c r="SOW19" s="47"/>
      <c r="SOX19" s="47"/>
      <c r="SOY19" s="47"/>
      <c r="SOZ19" s="47"/>
      <c r="SPA19" s="47"/>
      <c r="SPB19" s="47"/>
      <c r="SPC19" s="47"/>
      <c r="SPD19" s="47"/>
      <c r="SPE19" s="47"/>
      <c r="SPF19" s="47"/>
      <c r="SPG19" s="47"/>
      <c r="SPH19" s="47"/>
      <c r="SPI19" s="47"/>
      <c r="SPJ19" s="47"/>
      <c r="SPK19" s="47"/>
      <c r="SPL19" s="47"/>
      <c r="SPM19" s="47"/>
      <c r="SPN19" s="47"/>
      <c r="SPO19" s="47"/>
      <c r="SPP19" s="47"/>
      <c r="SPQ19" s="47"/>
      <c r="SPR19" s="47"/>
      <c r="SPS19" s="47"/>
      <c r="SPT19" s="47"/>
      <c r="SPU19" s="47"/>
      <c r="SPV19" s="47"/>
      <c r="SPW19" s="47"/>
      <c r="SPX19" s="47"/>
      <c r="SPY19" s="47"/>
      <c r="SPZ19" s="47"/>
      <c r="SQA19" s="47"/>
      <c r="SQB19" s="47"/>
      <c r="SQC19" s="47"/>
      <c r="SQD19" s="47"/>
      <c r="SQE19" s="47"/>
      <c r="SQF19" s="47"/>
      <c r="SQG19" s="47"/>
      <c r="SQH19" s="47"/>
      <c r="SQI19" s="47"/>
      <c r="SQJ19" s="47"/>
      <c r="SQK19" s="47"/>
      <c r="SQL19" s="47"/>
      <c r="SQM19" s="47"/>
      <c r="SQN19" s="47"/>
      <c r="SQO19" s="47"/>
      <c r="SQP19" s="47"/>
      <c r="SQQ19" s="47"/>
      <c r="SQR19" s="47"/>
      <c r="SQS19" s="47"/>
      <c r="SQT19" s="47"/>
      <c r="SQU19" s="47"/>
      <c r="SQV19" s="47"/>
      <c r="SQW19" s="47"/>
      <c r="SQX19" s="47"/>
      <c r="SQY19" s="47"/>
      <c r="SQZ19" s="47"/>
      <c r="SRA19" s="47"/>
      <c r="SRB19" s="47"/>
      <c r="SRC19" s="47"/>
      <c r="SRD19" s="47"/>
      <c r="SRE19" s="47"/>
      <c r="SRF19" s="47"/>
      <c r="SRG19" s="47"/>
      <c r="SRH19" s="47"/>
      <c r="SRI19" s="47"/>
      <c r="SRJ19" s="47"/>
      <c r="SRK19" s="47"/>
      <c r="SRL19" s="47"/>
      <c r="SRM19" s="47"/>
      <c r="SRN19" s="47"/>
      <c r="SRO19" s="47"/>
      <c r="SRP19" s="47"/>
      <c r="SRQ19" s="47"/>
      <c r="SRR19" s="47"/>
      <c r="SRS19" s="47"/>
      <c r="SRT19" s="47"/>
      <c r="SRU19" s="47"/>
      <c r="SRV19" s="47"/>
      <c r="SRW19" s="47"/>
      <c r="SRX19" s="47"/>
      <c r="SRY19" s="47"/>
      <c r="SRZ19" s="47"/>
      <c r="SSA19" s="47"/>
      <c r="SSB19" s="47"/>
      <c r="SSC19" s="47"/>
      <c r="SSD19" s="47"/>
      <c r="SSE19" s="47"/>
      <c r="SSF19" s="47"/>
      <c r="SSG19" s="47"/>
      <c r="SSH19" s="47"/>
      <c r="SSI19" s="47"/>
      <c r="SSJ19" s="47"/>
      <c r="SSK19" s="47"/>
      <c r="SSL19" s="47"/>
      <c r="SSM19" s="47"/>
      <c r="SSN19" s="47"/>
      <c r="SSO19" s="47"/>
      <c r="SSP19" s="47"/>
      <c r="SSQ19" s="47"/>
      <c r="SSR19" s="47"/>
      <c r="SSS19" s="47"/>
      <c r="SST19" s="47"/>
      <c r="SSU19" s="47"/>
      <c r="SSV19" s="47"/>
      <c r="SSW19" s="47"/>
      <c r="SSX19" s="47"/>
      <c r="SSY19" s="47"/>
      <c r="SSZ19" s="47"/>
      <c r="STA19" s="47"/>
      <c r="STB19" s="47"/>
      <c r="STC19" s="47"/>
      <c r="STD19" s="47"/>
      <c r="STE19" s="47"/>
      <c r="STF19" s="47"/>
      <c r="STG19" s="47"/>
      <c r="STH19" s="47"/>
      <c r="STI19" s="47"/>
      <c r="STJ19" s="47"/>
      <c r="STK19" s="47"/>
      <c r="STL19" s="47"/>
      <c r="STM19" s="47"/>
      <c r="STN19" s="47"/>
      <c r="STO19" s="47"/>
      <c r="STP19" s="47"/>
      <c r="STQ19" s="47"/>
      <c r="STR19" s="47"/>
      <c r="STS19" s="47"/>
      <c r="STT19" s="47"/>
      <c r="STU19" s="47"/>
      <c r="STV19" s="47"/>
      <c r="STW19" s="47"/>
      <c r="STX19" s="47"/>
      <c r="STY19" s="47"/>
      <c r="STZ19" s="47"/>
      <c r="SUA19" s="47"/>
      <c r="SUB19" s="47"/>
      <c r="SUC19" s="47"/>
      <c r="SUD19" s="47"/>
      <c r="SUE19" s="47"/>
      <c r="SUF19" s="47"/>
      <c r="SUG19" s="47"/>
      <c r="SUH19" s="47"/>
      <c r="SUI19" s="47"/>
      <c r="SUJ19" s="47"/>
      <c r="SUK19" s="47"/>
      <c r="SUL19" s="47"/>
      <c r="SUM19" s="47"/>
      <c r="SUN19" s="47"/>
      <c r="SUO19" s="47"/>
      <c r="SUP19" s="47"/>
      <c r="SUQ19" s="47"/>
      <c r="SUR19" s="47"/>
      <c r="SUS19" s="47"/>
      <c r="SUT19" s="47"/>
      <c r="SUU19" s="47"/>
      <c r="SUV19" s="47"/>
      <c r="SUW19" s="47"/>
      <c r="SUX19" s="47"/>
      <c r="SUY19" s="47"/>
      <c r="SUZ19" s="47"/>
      <c r="SVA19" s="47"/>
      <c r="SVB19" s="47"/>
      <c r="SVC19" s="47"/>
      <c r="SVD19" s="47"/>
      <c r="SVE19" s="47"/>
      <c r="SVF19" s="47"/>
      <c r="SVG19" s="47"/>
      <c r="SVH19" s="47"/>
      <c r="SVI19" s="47"/>
      <c r="SVJ19" s="47"/>
      <c r="SVK19" s="47"/>
      <c r="SVL19" s="47"/>
      <c r="SVM19" s="47"/>
      <c r="SVN19" s="47"/>
      <c r="SVO19" s="47"/>
      <c r="SVP19" s="47"/>
      <c r="SVQ19" s="47"/>
      <c r="SVR19" s="47"/>
      <c r="SVS19" s="47"/>
      <c r="SVT19" s="47"/>
      <c r="SVU19" s="47"/>
      <c r="SVV19" s="47"/>
      <c r="SVW19" s="47"/>
      <c r="SVX19" s="47"/>
      <c r="SVY19" s="47"/>
      <c r="SVZ19" s="47"/>
      <c r="SWA19" s="47"/>
      <c r="SWB19" s="47"/>
      <c r="SWC19" s="47"/>
      <c r="SWD19" s="47"/>
      <c r="SWE19" s="47"/>
      <c r="SWF19" s="47"/>
      <c r="SWG19" s="47"/>
      <c r="SWH19" s="47"/>
      <c r="SWI19" s="47"/>
      <c r="SWJ19" s="47"/>
      <c r="SWK19" s="47"/>
      <c r="SWL19" s="47"/>
      <c r="SWM19" s="47"/>
      <c r="SWN19" s="47"/>
      <c r="SWO19" s="47"/>
      <c r="SWP19" s="47"/>
      <c r="SWQ19" s="47"/>
      <c r="SWR19" s="47"/>
      <c r="SWS19" s="47"/>
      <c r="SWT19" s="47"/>
      <c r="SWU19" s="47"/>
      <c r="SWV19" s="47"/>
      <c r="SWW19" s="47"/>
      <c r="SWX19" s="47"/>
      <c r="SWY19" s="47"/>
      <c r="SWZ19" s="47"/>
      <c r="SXA19" s="47"/>
      <c r="SXB19" s="47"/>
      <c r="SXC19" s="47"/>
      <c r="SXD19" s="47"/>
      <c r="SXE19" s="47"/>
      <c r="SXF19" s="47"/>
      <c r="SXG19" s="47"/>
      <c r="SXH19" s="47"/>
      <c r="SXI19" s="47"/>
      <c r="SXJ19" s="47"/>
      <c r="SXK19" s="47"/>
      <c r="SXL19" s="47"/>
      <c r="SXM19" s="47"/>
      <c r="SXN19" s="47"/>
      <c r="SXO19" s="47"/>
      <c r="SXP19" s="47"/>
      <c r="SXQ19" s="47"/>
      <c r="SXR19" s="47"/>
      <c r="SXS19" s="47"/>
      <c r="SXT19" s="47"/>
      <c r="SXU19" s="47"/>
      <c r="SXV19" s="47"/>
      <c r="SXW19" s="47"/>
      <c r="SXX19" s="47"/>
      <c r="SXY19" s="47"/>
      <c r="SXZ19" s="47"/>
      <c r="SYA19" s="47"/>
      <c r="SYB19" s="47"/>
      <c r="SYC19" s="47"/>
      <c r="SYD19" s="47"/>
      <c r="SYE19" s="47"/>
      <c r="SYF19" s="47"/>
      <c r="SYG19" s="47"/>
      <c r="SYH19" s="47"/>
      <c r="SYI19" s="47"/>
      <c r="SYJ19" s="47"/>
      <c r="SYK19" s="47"/>
      <c r="SYL19" s="47"/>
      <c r="SYM19" s="47"/>
      <c r="SYN19" s="47"/>
      <c r="SYO19" s="47"/>
      <c r="SYP19" s="47"/>
      <c r="SYQ19" s="47"/>
      <c r="SYR19" s="47"/>
      <c r="SYS19" s="47"/>
      <c r="SYT19" s="47"/>
      <c r="SYU19" s="47"/>
      <c r="SYV19" s="47"/>
      <c r="SYW19" s="47"/>
      <c r="SYX19" s="47"/>
      <c r="SYY19" s="47"/>
      <c r="SYZ19" s="47"/>
      <c r="SZA19" s="47"/>
      <c r="SZB19" s="47"/>
      <c r="SZC19" s="47"/>
      <c r="SZD19" s="47"/>
      <c r="SZE19" s="47"/>
      <c r="SZF19" s="47"/>
      <c r="SZG19" s="47"/>
      <c r="SZH19" s="47"/>
      <c r="SZI19" s="47"/>
      <c r="SZJ19" s="47"/>
      <c r="SZK19" s="47"/>
      <c r="SZL19" s="47"/>
      <c r="SZM19" s="47"/>
      <c r="SZN19" s="47"/>
      <c r="SZO19" s="47"/>
      <c r="SZP19" s="47"/>
      <c r="SZQ19" s="47"/>
      <c r="SZR19" s="47"/>
      <c r="SZS19" s="47"/>
      <c r="SZT19" s="47"/>
      <c r="SZU19" s="47"/>
      <c r="SZV19" s="47"/>
      <c r="SZW19" s="47"/>
      <c r="SZX19" s="47"/>
      <c r="SZY19" s="47"/>
      <c r="SZZ19" s="47"/>
      <c r="TAA19" s="47"/>
      <c r="TAB19" s="47"/>
      <c r="TAC19" s="47"/>
      <c r="TAD19" s="47"/>
      <c r="TAE19" s="47"/>
      <c r="TAF19" s="47"/>
      <c r="TAG19" s="47"/>
      <c r="TAH19" s="47"/>
      <c r="TAI19" s="47"/>
      <c r="TAJ19" s="47"/>
      <c r="TAK19" s="47"/>
      <c r="TAL19" s="47"/>
      <c r="TAM19" s="47"/>
      <c r="TAN19" s="47"/>
      <c r="TAO19" s="47"/>
      <c r="TAP19" s="47"/>
      <c r="TAQ19" s="47"/>
      <c r="TAR19" s="47"/>
      <c r="TAS19" s="47"/>
      <c r="TAT19" s="47"/>
      <c r="TAU19" s="47"/>
      <c r="TAV19" s="47"/>
      <c r="TAW19" s="47"/>
      <c r="TAX19" s="47"/>
      <c r="TAY19" s="47"/>
      <c r="TAZ19" s="47"/>
      <c r="TBA19" s="47"/>
      <c r="TBB19" s="47"/>
      <c r="TBC19" s="47"/>
      <c r="TBD19" s="47"/>
      <c r="TBE19" s="47"/>
      <c r="TBF19" s="47"/>
      <c r="TBG19" s="47"/>
      <c r="TBH19" s="47"/>
      <c r="TBI19" s="47"/>
      <c r="TBJ19" s="47"/>
      <c r="TBK19" s="47"/>
      <c r="TBL19" s="47"/>
      <c r="TBM19" s="47"/>
      <c r="TBN19" s="47"/>
      <c r="TBO19" s="47"/>
      <c r="TBP19" s="47"/>
      <c r="TBQ19" s="47"/>
      <c r="TBR19" s="47"/>
      <c r="TBS19" s="47"/>
      <c r="TBT19" s="47"/>
      <c r="TBU19" s="47"/>
      <c r="TBV19" s="47"/>
      <c r="TBW19" s="47"/>
      <c r="TBX19" s="47"/>
      <c r="TBY19" s="47"/>
      <c r="TBZ19" s="47"/>
      <c r="TCA19" s="47"/>
      <c r="TCB19" s="47"/>
      <c r="TCC19" s="47"/>
      <c r="TCD19" s="47"/>
      <c r="TCE19" s="47"/>
      <c r="TCF19" s="47"/>
      <c r="TCG19" s="47"/>
      <c r="TCH19" s="47"/>
      <c r="TCI19" s="47"/>
      <c r="TCJ19" s="47"/>
      <c r="TCK19" s="47"/>
      <c r="TCL19" s="47"/>
      <c r="TCM19" s="47"/>
      <c r="TCN19" s="47"/>
      <c r="TCO19" s="47"/>
      <c r="TCP19" s="47"/>
      <c r="TCQ19" s="47"/>
      <c r="TCR19" s="47"/>
      <c r="TCS19" s="47"/>
      <c r="TCT19" s="47"/>
      <c r="TCU19" s="47"/>
      <c r="TCV19" s="47"/>
      <c r="TCW19" s="47"/>
      <c r="TCX19" s="47"/>
      <c r="TCY19" s="47"/>
      <c r="TCZ19" s="47"/>
      <c r="TDA19" s="47"/>
      <c r="TDB19" s="47"/>
      <c r="TDC19" s="47"/>
      <c r="TDD19" s="47"/>
      <c r="TDE19" s="47"/>
      <c r="TDF19" s="47"/>
      <c r="TDG19" s="47"/>
      <c r="TDH19" s="47"/>
      <c r="TDI19" s="47"/>
      <c r="TDJ19" s="47"/>
      <c r="TDK19" s="47"/>
      <c r="TDL19" s="47"/>
      <c r="TDM19" s="47"/>
      <c r="TDN19" s="47"/>
      <c r="TDO19" s="47"/>
      <c r="TDP19" s="47"/>
      <c r="TDQ19" s="47"/>
      <c r="TDR19" s="47"/>
      <c r="TDS19" s="47"/>
      <c r="TDT19" s="47"/>
      <c r="TDU19" s="47"/>
      <c r="TDV19" s="47"/>
      <c r="TDW19" s="47"/>
      <c r="TDX19" s="47"/>
      <c r="TDY19" s="47"/>
      <c r="TDZ19" s="47"/>
      <c r="TEA19" s="47"/>
      <c r="TEB19" s="47"/>
      <c r="TEC19" s="47"/>
      <c r="TED19" s="47"/>
      <c r="TEE19" s="47"/>
      <c r="TEF19" s="47"/>
      <c r="TEG19" s="47"/>
      <c r="TEH19" s="47"/>
      <c r="TEI19" s="47"/>
      <c r="TEJ19" s="47"/>
      <c r="TEK19" s="47"/>
      <c r="TEL19" s="47"/>
      <c r="TEM19" s="47"/>
      <c r="TEN19" s="47"/>
      <c r="TEO19" s="47"/>
      <c r="TEP19" s="47"/>
      <c r="TEQ19" s="47"/>
      <c r="TER19" s="47"/>
      <c r="TES19" s="47"/>
      <c r="TET19" s="47"/>
      <c r="TEU19" s="47"/>
      <c r="TEV19" s="47"/>
      <c r="TEW19" s="47"/>
      <c r="TEX19" s="47"/>
      <c r="TEY19" s="47"/>
      <c r="TEZ19" s="47"/>
      <c r="TFA19" s="47"/>
      <c r="TFB19" s="47"/>
      <c r="TFC19" s="47"/>
      <c r="TFD19" s="47"/>
      <c r="TFE19" s="47"/>
      <c r="TFF19" s="47"/>
      <c r="TFG19" s="47"/>
      <c r="TFH19" s="47"/>
      <c r="TFI19" s="47"/>
      <c r="TFJ19" s="47"/>
      <c r="TFK19" s="47"/>
      <c r="TFL19" s="47"/>
      <c r="TFM19" s="47"/>
      <c r="TFN19" s="47"/>
      <c r="TFO19" s="47"/>
      <c r="TFP19" s="47"/>
      <c r="TFQ19" s="47"/>
      <c r="TFR19" s="47"/>
      <c r="TFS19" s="47"/>
      <c r="TFT19" s="47"/>
      <c r="TFU19" s="47"/>
      <c r="TFV19" s="47"/>
      <c r="TFW19" s="47"/>
      <c r="TFX19" s="47"/>
      <c r="TFY19" s="47"/>
      <c r="TFZ19" s="47"/>
      <c r="TGA19" s="47"/>
      <c r="TGB19" s="47"/>
      <c r="TGC19" s="47"/>
      <c r="TGD19" s="47"/>
      <c r="TGE19" s="47"/>
      <c r="TGF19" s="47"/>
      <c r="TGG19" s="47"/>
      <c r="TGH19" s="47"/>
      <c r="TGI19" s="47"/>
      <c r="TGJ19" s="47"/>
      <c r="TGK19" s="47"/>
      <c r="TGL19" s="47"/>
      <c r="TGM19" s="47"/>
      <c r="TGN19" s="47"/>
      <c r="TGO19" s="47"/>
      <c r="TGP19" s="47"/>
      <c r="TGQ19" s="47"/>
      <c r="TGR19" s="47"/>
      <c r="TGS19" s="47"/>
      <c r="TGT19" s="47"/>
      <c r="TGU19" s="47"/>
      <c r="TGV19" s="47"/>
      <c r="TGW19" s="47"/>
      <c r="TGX19" s="47"/>
      <c r="TGY19" s="47"/>
      <c r="TGZ19" s="47"/>
      <c r="THA19" s="47"/>
      <c r="THB19" s="47"/>
      <c r="THC19" s="47"/>
      <c r="THD19" s="47"/>
      <c r="THE19" s="47"/>
      <c r="THF19" s="47"/>
      <c r="THG19" s="47"/>
      <c r="THH19" s="47"/>
      <c r="THI19" s="47"/>
      <c r="THJ19" s="47"/>
      <c r="THK19" s="47"/>
      <c r="THL19" s="47"/>
      <c r="THM19" s="47"/>
      <c r="THN19" s="47"/>
      <c r="THO19" s="47"/>
      <c r="THP19" s="47"/>
      <c r="THQ19" s="47"/>
      <c r="THR19" s="47"/>
      <c r="THS19" s="47"/>
      <c r="THT19" s="47"/>
      <c r="THU19" s="47"/>
      <c r="THV19" s="47"/>
      <c r="THW19" s="47"/>
      <c r="THX19" s="47"/>
      <c r="THY19" s="47"/>
      <c r="THZ19" s="47"/>
      <c r="TIA19" s="47"/>
      <c r="TIB19" s="47"/>
      <c r="TIC19" s="47"/>
      <c r="TID19" s="47"/>
      <c r="TIE19" s="47"/>
      <c r="TIF19" s="47"/>
      <c r="TIG19" s="47"/>
      <c r="TIH19" s="47"/>
      <c r="TII19" s="47"/>
      <c r="TIJ19" s="47"/>
      <c r="TIK19" s="47"/>
      <c r="TIL19" s="47"/>
      <c r="TIM19" s="47"/>
      <c r="TIN19" s="47"/>
      <c r="TIO19" s="47"/>
      <c r="TIP19" s="47"/>
      <c r="TIQ19" s="47"/>
      <c r="TIR19" s="47"/>
      <c r="TIS19" s="47"/>
      <c r="TIT19" s="47"/>
      <c r="TIU19" s="47"/>
      <c r="TIV19" s="47"/>
      <c r="TIW19" s="47"/>
      <c r="TIX19" s="47"/>
      <c r="TIY19" s="47"/>
      <c r="TIZ19" s="47"/>
      <c r="TJA19" s="47"/>
      <c r="TJB19" s="47"/>
      <c r="TJC19" s="47"/>
      <c r="TJD19" s="47"/>
      <c r="TJE19" s="47"/>
      <c r="TJF19" s="47"/>
      <c r="TJG19" s="47"/>
      <c r="TJH19" s="47"/>
      <c r="TJI19" s="47"/>
      <c r="TJJ19" s="47"/>
      <c r="TJK19" s="47"/>
      <c r="TJL19" s="47"/>
      <c r="TJM19" s="47"/>
      <c r="TJN19" s="47"/>
      <c r="TJO19" s="47"/>
      <c r="TJP19" s="47"/>
      <c r="TJQ19" s="47"/>
      <c r="TJR19" s="47"/>
      <c r="TJS19" s="47"/>
      <c r="TJT19" s="47"/>
      <c r="TJU19" s="47"/>
      <c r="TJV19" s="47"/>
      <c r="TJW19" s="47"/>
      <c r="TJX19" s="47"/>
      <c r="TJY19" s="47"/>
      <c r="TJZ19" s="47"/>
      <c r="TKA19" s="47"/>
      <c r="TKB19" s="47"/>
      <c r="TKC19" s="47"/>
      <c r="TKD19" s="47"/>
      <c r="TKE19" s="47"/>
      <c r="TKF19" s="47"/>
      <c r="TKG19" s="47"/>
      <c r="TKH19" s="47"/>
      <c r="TKI19" s="47"/>
      <c r="TKJ19" s="47"/>
      <c r="TKK19" s="47"/>
      <c r="TKL19" s="47"/>
      <c r="TKM19" s="47"/>
      <c r="TKN19" s="47"/>
      <c r="TKO19" s="47"/>
      <c r="TKP19" s="47"/>
      <c r="TKQ19" s="47"/>
      <c r="TKR19" s="47"/>
      <c r="TKS19" s="47"/>
      <c r="TKT19" s="47"/>
      <c r="TKU19" s="47"/>
      <c r="TKV19" s="47"/>
      <c r="TKW19" s="47"/>
      <c r="TKX19" s="47"/>
      <c r="TKY19" s="47"/>
      <c r="TKZ19" s="47"/>
      <c r="TLA19" s="47"/>
      <c r="TLB19" s="47"/>
      <c r="TLC19" s="47"/>
      <c r="TLD19" s="47"/>
      <c r="TLE19" s="47"/>
      <c r="TLF19" s="47"/>
      <c r="TLG19" s="47"/>
      <c r="TLH19" s="47"/>
      <c r="TLI19" s="47"/>
      <c r="TLJ19" s="47"/>
      <c r="TLK19" s="47"/>
      <c r="TLL19" s="47"/>
      <c r="TLM19" s="47"/>
      <c r="TLN19" s="47"/>
      <c r="TLO19" s="47"/>
      <c r="TLP19" s="47"/>
      <c r="TLQ19" s="47"/>
      <c r="TLR19" s="47"/>
      <c r="TLS19" s="47"/>
      <c r="TLT19" s="47"/>
      <c r="TLU19" s="47"/>
      <c r="TLV19" s="47"/>
      <c r="TLW19" s="47"/>
      <c r="TLX19" s="47"/>
      <c r="TLY19" s="47"/>
      <c r="TLZ19" s="47"/>
      <c r="TMA19" s="47"/>
      <c r="TMB19" s="47"/>
      <c r="TMC19" s="47"/>
      <c r="TMD19" s="47"/>
      <c r="TME19" s="47"/>
      <c r="TMF19" s="47"/>
      <c r="TMG19" s="47"/>
      <c r="TMH19" s="47"/>
      <c r="TMI19" s="47"/>
      <c r="TMJ19" s="47"/>
      <c r="TMK19" s="47"/>
      <c r="TML19" s="47"/>
      <c r="TMM19" s="47"/>
      <c r="TMN19" s="47"/>
      <c r="TMO19" s="47"/>
      <c r="TMP19" s="47"/>
      <c r="TMQ19" s="47"/>
      <c r="TMR19" s="47"/>
      <c r="TMS19" s="47"/>
      <c r="TMT19" s="47"/>
      <c r="TMU19" s="47"/>
      <c r="TMV19" s="47"/>
      <c r="TMW19" s="47"/>
      <c r="TMX19" s="47"/>
      <c r="TMY19" s="47"/>
      <c r="TMZ19" s="47"/>
      <c r="TNA19" s="47"/>
      <c r="TNB19" s="47"/>
      <c r="TNC19" s="47"/>
      <c r="TND19" s="47"/>
      <c r="TNE19" s="47"/>
      <c r="TNF19" s="47"/>
      <c r="TNG19" s="47"/>
      <c r="TNH19" s="47"/>
      <c r="TNI19" s="47"/>
      <c r="TNJ19" s="47"/>
      <c r="TNK19" s="47"/>
      <c r="TNL19" s="47"/>
      <c r="TNM19" s="47"/>
      <c r="TNN19" s="47"/>
      <c r="TNO19" s="47"/>
      <c r="TNP19" s="47"/>
      <c r="TNQ19" s="47"/>
      <c r="TNR19" s="47"/>
      <c r="TNS19" s="47"/>
      <c r="TNT19" s="47"/>
      <c r="TNU19" s="47"/>
      <c r="TNV19" s="47"/>
      <c r="TNW19" s="47"/>
      <c r="TNX19" s="47"/>
      <c r="TNY19" s="47"/>
      <c r="TNZ19" s="47"/>
      <c r="TOA19" s="47"/>
      <c r="TOB19" s="47"/>
      <c r="TOC19" s="47"/>
      <c r="TOD19" s="47"/>
      <c r="TOE19" s="47"/>
      <c r="TOF19" s="47"/>
      <c r="TOG19" s="47"/>
      <c r="TOH19" s="47"/>
      <c r="TOI19" s="47"/>
      <c r="TOJ19" s="47"/>
      <c r="TOK19" s="47"/>
      <c r="TOL19" s="47"/>
      <c r="TOM19" s="47"/>
      <c r="TON19" s="47"/>
      <c r="TOO19" s="47"/>
      <c r="TOP19" s="47"/>
      <c r="TOQ19" s="47"/>
      <c r="TOR19" s="47"/>
      <c r="TOS19" s="47"/>
      <c r="TOT19" s="47"/>
      <c r="TOU19" s="47"/>
      <c r="TOV19" s="47"/>
      <c r="TOW19" s="47"/>
      <c r="TOX19" s="47"/>
      <c r="TOY19" s="47"/>
      <c r="TOZ19" s="47"/>
      <c r="TPA19" s="47"/>
      <c r="TPB19" s="47"/>
      <c r="TPC19" s="47"/>
      <c r="TPD19" s="47"/>
      <c r="TPE19" s="47"/>
      <c r="TPF19" s="47"/>
      <c r="TPG19" s="47"/>
      <c r="TPH19" s="47"/>
      <c r="TPI19" s="47"/>
      <c r="TPJ19" s="47"/>
      <c r="TPK19" s="47"/>
      <c r="TPL19" s="47"/>
      <c r="TPM19" s="47"/>
      <c r="TPN19" s="47"/>
      <c r="TPO19" s="47"/>
      <c r="TPP19" s="47"/>
      <c r="TPQ19" s="47"/>
      <c r="TPR19" s="47"/>
      <c r="TPS19" s="47"/>
      <c r="TPT19" s="47"/>
      <c r="TPU19" s="47"/>
      <c r="TPV19" s="47"/>
      <c r="TPW19" s="47"/>
      <c r="TPX19" s="47"/>
      <c r="TPY19" s="47"/>
      <c r="TPZ19" s="47"/>
      <c r="TQA19" s="47"/>
      <c r="TQB19" s="47"/>
      <c r="TQC19" s="47"/>
      <c r="TQD19" s="47"/>
      <c r="TQE19" s="47"/>
      <c r="TQF19" s="47"/>
      <c r="TQG19" s="47"/>
      <c r="TQH19" s="47"/>
      <c r="TQI19" s="47"/>
      <c r="TQJ19" s="47"/>
      <c r="TQK19" s="47"/>
      <c r="TQL19" s="47"/>
      <c r="TQM19" s="47"/>
      <c r="TQN19" s="47"/>
      <c r="TQO19" s="47"/>
      <c r="TQP19" s="47"/>
      <c r="TQQ19" s="47"/>
      <c r="TQR19" s="47"/>
      <c r="TQS19" s="47"/>
      <c r="TQT19" s="47"/>
      <c r="TQU19" s="47"/>
      <c r="TQV19" s="47"/>
      <c r="TQW19" s="47"/>
      <c r="TQX19" s="47"/>
      <c r="TQY19" s="47"/>
      <c r="TQZ19" s="47"/>
      <c r="TRA19" s="47"/>
      <c r="TRB19" s="47"/>
      <c r="TRC19" s="47"/>
      <c r="TRD19" s="47"/>
      <c r="TRE19" s="47"/>
      <c r="TRF19" s="47"/>
      <c r="TRG19" s="47"/>
      <c r="TRH19" s="47"/>
      <c r="TRI19" s="47"/>
      <c r="TRJ19" s="47"/>
      <c r="TRK19" s="47"/>
      <c r="TRL19" s="47"/>
      <c r="TRM19" s="47"/>
      <c r="TRN19" s="47"/>
      <c r="TRO19" s="47"/>
      <c r="TRP19" s="47"/>
      <c r="TRQ19" s="47"/>
      <c r="TRR19" s="47"/>
      <c r="TRS19" s="47"/>
      <c r="TRT19" s="47"/>
      <c r="TRU19" s="47"/>
      <c r="TRV19" s="47"/>
      <c r="TRW19" s="47"/>
      <c r="TRX19" s="47"/>
      <c r="TRY19" s="47"/>
      <c r="TRZ19" s="47"/>
      <c r="TSA19" s="47"/>
      <c r="TSB19" s="47"/>
      <c r="TSC19" s="47"/>
      <c r="TSD19" s="47"/>
      <c r="TSE19" s="47"/>
      <c r="TSF19" s="47"/>
      <c r="TSG19" s="47"/>
      <c r="TSH19" s="47"/>
      <c r="TSI19" s="47"/>
      <c r="TSJ19" s="47"/>
      <c r="TSK19" s="47"/>
      <c r="TSL19" s="47"/>
      <c r="TSM19" s="47"/>
      <c r="TSN19" s="47"/>
      <c r="TSO19" s="47"/>
      <c r="TSP19" s="47"/>
      <c r="TSQ19" s="47"/>
      <c r="TSR19" s="47"/>
      <c r="TSS19" s="47"/>
      <c r="TST19" s="47"/>
      <c r="TSU19" s="47"/>
      <c r="TSV19" s="47"/>
      <c r="TSW19" s="47"/>
      <c r="TSX19" s="47"/>
      <c r="TSY19" s="47"/>
      <c r="TSZ19" s="47"/>
      <c r="TTA19" s="47"/>
      <c r="TTB19" s="47"/>
      <c r="TTC19" s="47"/>
      <c r="TTD19" s="47"/>
      <c r="TTE19" s="47"/>
      <c r="TTF19" s="47"/>
      <c r="TTG19" s="47"/>
      <c r="TTH19" s="47"/>
      <c r="TTI19" s="47"/>
      <c r="TTJ19" s="47"/>
      <c r="TTK19" s="47"/>
      <c r="TTL19" s="47"/>
      <c r="TTM19" s="47"/>
      <c r="TTN19" s="47"/>
      <c r="TTO19" s="47"/>
      <c r="TTP19" s="47"/>
      <c r="TTQ19" s="47"/>
      <c r="TTR19" s="47"/>
      <c r="TTS19" s="47"/>
      <c r="TTT19" s="47"/>
      <c r="TTU19" s="47"/>
      <c r="TTV19" s="47"/>
      <c r="TTW19" s="47"/>
      <c r="TTX19" s="47"/>
      <c r="TTY19" s="47"/>
      <c r="TTZ19" s="47"/>
      <c r="TUA19" s="47"/>
      <c r="TUB19" s="47"/>
      <c r="TUC19" s="47"/>
      <c r="TUD19" s="47"/>
      <c r="TUE19" s="47"/>
      <c r="TUF19" s="47"/>
      <c r="TUG19" s="47"/>
      <c r="TUH19" s="47"/>
      <c r="TUI19" s="47"/>
      <c r="TUJ19" s="47"/>
      <c r="TUK19" s="47"/>
      <c r="TUL19" s="47"/>
      <c r="TUM19" s="47"/>
      <c r="TUN19" s="47"/>
      <c r="TUO19" s="47"/>
      <c r="TUP19" s="47"/>
      <c r="TUQ19" s="47"/>
      <c r="TUR19" s="47"/>
      <c r="TUS19" s="47"/>
      <c r="TUT19" s="47"/>
      <c r="TUU19" s="47"/>
      <c r="TUV19" s="47"/>
      <c r="TUW19" s="47"/>
      <c r="TUX19" s="47"/>
      <c r="TUY19" s="47"/>
      <c r="TUZ19" s="47"/>
      <c r="TVA19" s="47"/>
      <c r="TVB19" s="47"/>
      <c r="TVC19" s="47"/>
      <c r="TVD19" s="47"/>
      <c r="TVE19" s="47"/>
      <c r="TVF19" s="47"/>
      <c r="TVG19" s="47"/>
      <c r="TVH19" s="47"/>
      <c r="TVI19" s="47"/>
      <c r="TVJ19" s="47"/>
      <c r="TVK19" s="47"/>
      <c r="TVL19" s="47"/>
      <c r="TVM19" s="47"/>
      <c r="TVN19" s="47"/>
      <c r="TVO19" s="47"/>
      <c r="TVP19" s="47"/>
      <c r="TVQ19" s="47"/>
      <c r="TVR19" s="47"/>
      <c r="TVS19" s="47"/>
      <c r="TVT19" s="47"/>
      <c r="TVU19" s="47"/>
      <c r="TVV19" s="47"/>
      <c r="TVW19" s="47"/>
      <c r="TVX19" s="47"/>
      <c r="TVY19" s="47"/>
      <c r="TVZ19" s="47"/>
      <c r="TWA19" s="47"/>
      <c r="TWB19" s="47"/>
      <c r="TWC19" s="47"/>
      <c r="TWD19" s="47"/>
      <c r="TWE19" s="47"/>
      <c r="TWF19" s="47"/>
      <c r="TWG19" s="47"/>
      <c r="TWH19" s="47"/>
      <c r="TWI19" s="47"/>
      <c r="TWJ19" s="47"/>
      <c r="TWK19" s="47"/>
      <c r="TWL19" s="47"/>
      <c r="TWM19" s="47"/>
      <c r="TWN19" s="47"/>
      <c r="TWO19" s="47"/>
      <c r="TWP19" s="47"/>
      <c r="TWQ19" s="47"/>
      <c r="TWR19" s="47"/>
      <c r="TWS19" s="47"/>
      <c r="TWT19" s="47"/>
      <c r="TWU19" s="47"/>
      <c r="TWV19" s="47"/>
      <c r="TWW19" s="47"/>
      <c r="TWX19" s="47"/>
      <c r="TWY19" s="47"/>
      <c r="TWZ19" s="47"/>
      <c r="TXA19" s="47"/>
      <c r="TXB19" s="47"/>
      <c r="TXC19" s="47"/>
      <c r="TXD19" s="47"/>
      <c r="TXE19" s="47"/>
      <c r="TXF19" s="47"/>
      <c r="TXG19" s="47"/>
      <c r="TXH19" s="47"/>
      <c r="TXI19" s="47"/>
      <c r="TXJ19" s="47"/>
      <c r="TXK19" s="47"/>
      <c r="TXL19" s="47"/>
      <c r="TXM19" s="47"/>
      <c r="TXN19" s="47"/>
      <c r="TXO19" s="47"/>
      <c r="TXP19" s="47"/>
      <c r="TXQ19" s="47"/>
      <c r="TXR19" s="47"/>
      <c r="TXS19" s="47"/>
      <c r="TXT19" s="47"/>
      <c r="TXU19" s="47"/>
      <c r="TXV19" s="47"/>
      <c r="TXW19" s="47"/>
      <c r="TXX19" s="47"/>
      <c r="TXY19" s="47"/>
      <c r="TXZ19" s="47"/>
      <c r="TYA19" s="47"/>
      <c r="TYB19" s="47"/>
      <c r="TYC19" s="47"/>
      <c r="TYD19" s="47"/>
      <c r="TYE19" s="47"/>
      <c r="TYF19" s="47"/>
      <c r="TYG19" s="47"/>
      <c r="TYH19" s="47"/>
      <c r="TYI19" s="47"/>
      <c r="TYJ19" s="47"/>
      <c r="TYK19" s="47"/>
      <c r="TYL19" s="47"/>
      <c r="TYM19" s="47"/>
      <c r="TYN19" s="47"/>
      <c r="TYO19" s="47"/>
      <c r="TYP19" s="47"/>
      <c r="TYQ19" s="47"/>
      <c r="TYR19" s="47"/>
      <c r="TYS19" s="47"/>
      <c r="TYT19" s="47"/>
      <c r="TYU19" s="47"/>
      <c r="TYV19" s="47"/>
      <c r="TYW19" s="47"/>
      <c r="TYX19" s="47"/>
      <c r="TYY19" s="47"/>
      <c r="TYZ19" s="47"/>
      <c r="TZA19" s="47"/>
      <c r="TZB19" s="47"/>
      <c r="TZC19" s="47"/>
      <c r="TZD19" s="47"/>
      <c r="TZE19" s="47"/>
      <c r="TZF19" s="47"/>
      <c r="TZG19" s="47"/>
      <c r="TZH19" s="47"/>
      <c r="TZI19" s="47"/>
      <c r="TZJ19" s="47"/>
      <c r="TZK19" s="47"/>
      <c r="TZL19" s="47"/>
      <c r="TZM19" s="47"/>
      <c r="TZN19" s="47"/>
      <c r="TZO19" s="47"/>
      <c r="TZP19" s="47"/>
      <c r="TZQ19" s="47"/>
      <c r="TZR19" s="47"/>
      <c r="TZS19" s="47"/>
      <c r="TZT19" s="47"/>
      <c r="TZU19" s="47"/>
      <c r="TZV19" s="47"/>
      <c r="TZW19" s="47"/>
      <c r="TZX19" s="47"/>
      <c r="TZY19" s="47"/>
      <c r="TZZ19" s="47"/>
      <c r="UAA19" s="47"/>
      <c r="UAB19" s="47"/>
      <c r="UAC19" s="47"/>
      <c r="UAD19" s="47"/>
      <c r="UAE19" s="47"/>
      <c r="UAF19" s="47"/>
      <c r="UAG19" s="47"/>
      <c r="UAH19" s="47"/>
      <c r="UAI19" s="47"/>
      <c r="UAJ19" s="47"/>
      <c r="UAK19" s="47"/>
      <c r="UAL19" s="47"/>
      <c r="UAM19" s="47"/>
      <c r="UAN19" s="47"/>
      <c r="UAO19" s="47"/>
      <c r="UAP19" s="47"/>
      <c r="UAQ19" s="47"/>
      <c r="UAR19" s="47"/>
      <c r="UAS19" s="47"/>
      <c r="UAT19" s="47"/>
      <c r="UAU19" s="47"/>
      <c r="UAV19" s="47"/>
      <c r="UAW19" s="47"/>
      <c r="UAX19" s="47"/>
      <c r="UAY19" s="47"/>
      <c r="UAZ19" s="47"/>
      <c r="UBA19" s="47"/>
      <c r="UBB19" s="47"/>
      <c r="UBC19" s="47"/>
      <c r="UBD19" s="47"/>
      <c r="UBE19" s="47"/>
      <c r="UBF19" s="47"/>
      <c r="UBG19" s="47"/>
      <c r="UBH19" s="47"/>
      <c r="UBI19" s="47"/>
      <c r="UBJ19" s="47"/>
      <c r="UBK19" s="47"/>
      <c r="UBL19" s="47"/>
      <c r="UBM19" s="47"/>
      <c r="UBN19" s="47"/>
      <c r="UBO19" s="47"/>
      <c r="UBP19" s="47"/>
      <c r="UBQ19" s="47"/>
      <c r="UBR19" s="47"/>
      <c r="UBS19" s="47"/>
      <c r="UBT19" s="47"/>
      <c r="UBU19" s="47"/>
      <c r="UBV19" s="47"/>
      <c r="UBW19" s="47"/>
      <c r="UBX19" s="47"/>
      <c r="UBY19" s="47"/>
      <c r="UBZ19" s="47"/>
      <c r="UCA19" s="47"/>
      <c r="UCB19" s="47"/>
      <c r="UCC19" s="47"/>
      <c r="UCD19" s="47"/>
      <c r="UCE19" s="47"/>
      <c r="UCF19" s="47"/>
      <c r="UCG19" s="47"/>
      <c r="UCH19" s="47"/>
      <c r="UCI19" s="47"/>
      <c r="UCJ19" s="47"/>
      <c r="UCK19" s="47"/>
      <c r="UCL19" s="47"/>
      <c r="UCM19" s="47"/>
      <c r="UCN19" s="47"/>
      <c r="UCO19" s="47"/>
      <c r="UCP19" s="47"/>
      <c r="UCQ19" s="47"/>
      <c r="UCR19" s="47"/>
      <c r="UCS19" s="47"/>
      <c r="UCT19" s="47"/>
      <c r="UCU19" s="47"/>
      <c r="UCV19" s="47"/>
      <c r="UCW19" s="47"/>
      <c r="UCX19" s="47"/>
      <c r="UCY19" s="47"/>
      <c r="UCZ19" s="47"/>
      <c r="UDA19" s="47"/>
      <c r="UDB19" s="47"/>
      <c r="UDC19" s="47"/>
      <c r="UDD19" s="47"/>
      <c r="UDE19" s="47"/>
      <c r="UDF19" s="47"/>
      <c r="UDG19" s="47"/>
      <c r="UDH19" s="47"/>
      <c r="UDI19" s="47"/>
      <c r="UDJ19" s="47"/>
      <c r="UDK19" s="47"/>
      <c r="UDL19" s="47"/>
      <c r="UDM19" s="47"/>
      <c r="UDN19" s="47"/>
      <c r="UDO19" s="47"/>
      <c r="UDP19" s="47"/>
      <c r="UDQ19" s="47"/>
      <c r="UDR19" s="47"/>
      <c r="UDS19" s="47"/>
      <c r="UDT19" s="47"/>
      <c r="UDU19" s="47"/>
      <c r="UDV19" s="47"/>
      <c r="UDW19" s="47"/>
      <c r="UDX19" s="47"/>
      <c r="UDY19" s="47"/>
      <c r="UDZ19" s="47"/>
      <c r="UEA19" s="47"/>
      <c r="UEB19" s="47"/>
      <c r="UEC19" s="47"/>
      <c r="UED19" s="47"/>
      <c r="UEE19" s="47"/>
      <c r="UEF19" s="47"/>
      <c r="UEG19" s="47"/>
      <c r="UEH19" s="47"/>
      <c r="UEI19" s="47"/>
      <c r="UEJ19" s="47"/>
      <c r="UEK19" s="47"/>
      <c r="UEL19" s="47"/>
      <c r="UEM19" s="47"/>
      <c r="UEN19" s="47"/>
      <c r="UEO19" s="47"/>
      <c r="UEP19" s="47"/>
      <c r="UEQ19" s="47"/>
      <c r="UER19" s="47"/>
      <c r="UES19" s="47"/>
      <c r="UET19" s="47"/>
      <c r="UEU19" s="47"/>
      <c r="UEV19" s="47"/>
      <c r="UEW19" s="47"/>
      <c r="UEX19" s="47"/>
      <c r="UEY19" s="47"/>
      <c r="UEZ19" s="47"/>
      <c r="UFA19" s="47"/>
      <c r="UFB19" s="47"/>
      <c r="UFC19" s="47"/>
      <c r="UFD19" s="47"/>
      <c r="UFE19" s="47"/>
      <c r="UFF19" s="47"/>
      <c r="UFG19" s="47"/>
      <c r="UFH19" s="47"/>
      <c r="UFI19" s="47"/>
      <c r="UFJ19" s="47"/>
      <c r="UFK19" s="47"/>
      <c r="UFL19" s="47"/>
      <c r="UFM19" s="47"/>
      <c r="UFN19" s="47"/>
      <c r="UFO19" s="47"/>
      <c r="UFP19" s="47"/>
      <c r="UFQ19" s="47"/>
      <c r="UFR19" s="47"/>
      <c r="UFS19" s="47"/>
      <c r="UFT19" s="47"/>
      <c r="UFU19" s="47"/>
      <c r="UFV19" s="47"/>
      <c r="UFW19" s="47"/>
      <c r="UFX19" s="47"/>
      <c r="UFY19" s="47"/>
      <c r="UFZ19" s="47"/>
      <c r="UGA19" s="47"/>
      <c r="UGB19" s="47"/>
      <c r="UGC19" s="47"/>
      <c r="UGD19" s="47"/>
      <c r="UGE19" s="47"/>
      <c r="UGF19" s="47"/>
      <c r="UGG19" s="47"/>
      <c r="UGH19" s="47"/>
      <c r="UGI19" s="47"/>
      <c r="UGJ19" s="47"/>
      <c r="UGK19" s="47"/>
      <c r="UGL19" s="47"/>
      <c r="UGM19" s="47"/>
      <c r="UGN19" s="47"/>
      <c r="UGO19" s="47"/>
      <c r="UGP19" s="47"/>
      <c r="UGQ19" s="47"/>
      <c r="UGR19" s="47"/>
      <c r="UGS19" s="47"/>
      <c r="UGT19" s="47"/>
      <c r="UGU19" s="47"/>
      <c r="UGV19" s="47"/>
      <c r="UGW19" s="47"/>
      <c r="UGX19" s="47"/>
      <c r="UGY19" s="47"/>
      <c r="UGZ19" s="47"/>
      <c r="UHA19" s="47"/>
      <c r="UHB19" s="47"/>
      <c r="UHC19" s="47"/>
      <c r="UHD19" s="47"/>
      <c r="UHE19" s="47"/>
      <c r="UHF19" s="47"/>
      <c r="UHG19" s="47"/>
      <c r="UHH19" s="47"/>
      <c r="UHI19" s="47"/>
      <c r="UHJ19" s="47"/>
      <c r="UHK19" s="47"/>
      <c r="UHL19" s="47"/>
      <c r="UHM19" s="47"/>
      <c r="UHN19" s="47"/>
      <c r="UHO19" s="47"/>
      <c r="UHP19" s="47"/>
      <c r="UHQ19" s="47"/>
      <c r="UHR19" s="47"/>
      <c r="UHS19" s="47"/>
      <c r="UHT19" s="47"/>
      <c r="UHU19" s="47"/>
      <c r="UHV19" s="47"/>
      <c r="UHW19" s="47"/>
      <c r="UHX19" s="47"/>
      <c r="UHY19" s="47"/>
      <c r="UHZ19" s="47"/>
      <c r="UIA19" s="47"/>
      <c r="UIB19" s="47"/>
      <c r="UIC19" s="47"/>
      <c r="UID19" s="47"/>
      <c r="UIE19" s="47"/>
      <c r="UIF19" s="47"/>
      <c r="UIG19" s="47"/>
      <c r="UIH19" s="47"/>
      <c r="UII19" s="47"/>
      <c r="UIJ19" s="47"/>
      <c r="UIK19" s="47"/>
      <c r="UIL19" s="47"/>
      <c r="UIM19" s="47"/>
      <c r="UIN19" s="47"/>
      <c r="UIO19" s="47"/>
      <c r="UIP19" s="47"/>
      <c r="UIQ19" s="47"/>
      <c r="UIR19" s="47"/>
      <c r="UIS19" s="47"/>
      <c r="UIT19" s="47"/>
      <c r="UIU19" s="47"/>
      <c r="UIV19" s="47"/>
      <c r="UIW19" s="47"/>
      <c r="UIX19" s="47"/>
      <c r="UIY19" s="47"/>
      <c r="UIZ19" s="47"/>
      <c r="UJA19" s="47"/>
      <c r="UJB19" s="47"/>
      <c r="UJC19" s="47"/>
      <c r="UJD19" s="47"/>
      <c r="UJE19" s="47"/>
      <c r="UJF19" s="47"/>
      <c r="UJG19" s="47"/>
      <c r="UJH19" s="47"/>
      <c r="UJI19" s="47"/>
      <c r="UJJ19" s="47"/>
      <c r="UJK19" s="47"/>
      <c r="UJL19" s="47"/>
      <c r="UJM19" s="47"/>
      <c r="UJN19" s="47"/>
      <c r="UJO19" s="47"/>
      <c r="UJP19" s="47"/>
      <c r="UJQ19" s="47"/>
      <c r="UJR19" s="47"/>
      <c r="UJS19" s="47"/>
      <c r="UJT19" s="47"/>
      <c r="UJU19" s="47"/>
      <c r="UJV19" s="47"/>
      <c r="UJW19" s="47"/>
      <c r="UJX19" s="47"/>
      <c r="UJY19" s="47"/>
      <c r="UJZ19" s="47"/>
      <c r="UKA19" s="47"/>
      <c r="UKB19" s="47"/>
      <c r="UKC19" s="47"/>
      <c r="UKD19" s="47"/>
      <c r="UKE19" s="47"/>
      <c r="UKF19" s="47"/>
      <c r="UKG19" s="47"/>
      <c r="UKH19" s="47"/>
      <c r="UKI19" s="47"/>
      <c r="UKJ19" s="47"/>
      <c r="UKK19" s="47"/>
      <c r="UKL19" s="47"/>
      <c r="UKM19" s="47"/>
      <c r="UKN19" s="47"/>
      <c r="UKO19" s="47"/>
      <c r="UKP19" s="47"/>
      <c r="UKQ19" s="47"/>
      <c r="UKR19" s="47"/>
      <c r="UKS19" s="47"/>
      <c r="UKT19" s="47"/>
      <c r="UKU19" s="47"/>
      <c r="UKV19" s="47"/>
      <c r="UKW19" s="47"/>
      <c r="UKX19" s="47"/>
      <c r="UKY19" s="47"/>
      <c r="UKZ19" s="47"/>
      <c r="ULA19" s="47"/>
      <c r="ULB19" s="47"/>
      <c r="ULC19" s="47"/>
      <c r="ULD19" s="47"/>
      <c r="ULE19" s="47"/>
      <c r="ULF19" s="47"/>
      <c r="ULG19" s="47"/>
      <c r="ULH19" s="47"/>
      <c r="ULI19" s="47"/>
      <c r="ULJ19" s="47"/>
      <c r="ULK19" s="47"/>
      <c r="ULL19" s="47"/>
      <c r="ULM19" s="47"/>
      <c r="ULN19" s="47"/>
      <c r="ULO19" s="47"/>
      <c r="ULP19" s="47"/>
      <c r="ULQ19" s="47"/>
      <c r="ULR19" s="47"/>
      <c r="ULS19" s="47"/>
      <c r="ULT19" s="47"/>
      <c r="ULU19" s="47"/>
      <c r="ULV19" s="47"/>
      <c r="ULW19" s="47"/>
      <c r="ULX19" s="47"/>
      <c r="ULY19" s="47"/>
      <c r="ULZ19" s="47"/>
      <c r="UMA19" s="47"/>
      <c r="UMB19" s="47"/>
      <c r="UMC19" s="47"/>
      <c r="UMD19" s="47"/>
      <c r="UME19" s="47"/>
      <c r="UMF19" s="47"/>
      <c r="UMG19" s="47"/>
      <c r="UMH19" s="47"/>
      <c r="UMI19" s="47"/>
      <c r="UMJ19" s="47"/>
      <c r="UMK19" s="47"/>
      <c r="UML19" s="47"/>
      <c r="UMM19" s="47"/>
      <c r="UMN19" s="47"/>
      <c r="UMO19" s="47"/>
      <c r="UMP19" s="47"/>
      <c r="UMQ19" s="47"/>
      <c r="UMR19" s="47"/>
      <c r="UMS19" s="47"/>
      <c r="UMT19" s="47"/>
      <c r="UMU19" s="47"/>
      <c r="UMV19" s="47"/>
      <c r="UMW19" s="47"/>
      <c r="UMX19" s="47"/>
      <c r="UMY19" s="47"/>
      <c r="UMZ19" s="47"/>
      <c r="UNA19" s="47"/>
      <c r="UNB19" s="47"/>
      <c r="UNC19" s="47"/>
      <c r="UND19" s="47"/>
      <c r="UNE19" s="47"/>
      <c r="UNF19" s="47"/>
      <c r="UNG19" s="47"/>
      <c r="UNH19" s="47"/>
      <c r="UNI19" s="47"/>
      <c r="UNJ19" s="47"/>
      <c r="UNK19" s="47"/>
      <c r="UNL19" s="47"/>
      <c r="UNM19" s="47"/>
      <c r="UNN19" s="47"/>
      <c r="UNO19" s="47"/>
      <c r="UNP19" s="47"/>
      <c r="UNQ19" s="47"/>
      <c r="UNR19" s="47"/>
      <c r="UNS19" s="47"/>
      <c r="UNT19" s="47"/>
      <c r="UNU19" s="47"/>
      <c r="UNV19" s="47"/>
      <c r="UNW19" s="47"/>
      <c r="UNX19" s="47"/>
      <c r="UNY19" s="47"/>
      <c r="UNZ19" s="47"/>
      <c r="UOA19" s="47"/>
      <c r="UOB19" s="47"/>
      <c r="UOC19" s="47"/>
      <c r="UOD19" s="47"/>
      <c r="UOE19" s="47"/>
      <c r="UOF19" s="47"/>
      <c r="UOG19" s="47"/>
      <c r="UOH19" s="47"/>
      <c r="UOI19" s="47"/>
      <c r="UOJ19" s="47"/>
      <c r="UOK19" s="47"/>
      <c r="UOL19" s="47"/>
      <c r="UOM19" s="47"/>
      <c r="UON19" s="47"/>
      <c r="UOO19" s="47"/>
      <c r="UOP19" s="47"/>
      <c r="UOQ19" s="47"/>
      <c r="UOR19" s="47"/>
      <c r="UOS19" s="47"/>
      <c r="UOT19" s="47"/>
      <c r="UOU19" s="47"/>
      <c r="UOV19" s="47"/>
      <c r="UOW19" s="47"/>
      <c r="UOX19" s="47"/>
      <c r="UOY19" s="47"/>
      <c r="UOZ19" s="47"/>
      <c r="UPA19" s="47"/>
      <c r="UPB19" s="47"/>
      <c r="UPC19" s="47"/>
      <c r="UPD19" s="47"/>
      <c r="UPE19" s="47"/>
      <c r="UPF19" s="47"/>
      <c r="UPG19" s="47"/>
      <c r="UPH19" s="47"/>
      <c r="UPI19" s="47"/>
      <c r="UPJ19" s="47"/>
      <c r="UPK19" s="47"/>
      <c r="UPL19" s="47"/>
      <c r="UPM19" s="47"/>
      <c r="UPN19" s="47"/>
      <c r="UPO19" s="47"/>
      <c r="UPP19" s="47"/>
      <c r="UPQ19" s="47"/>
      <c r="UPR19" s="47"/>
      <c r="UPS19" s="47"/>
      <c r="UPT19" s="47"/>
      <c r="UPU19" s="47"/>
      <c r="UPV19" s="47"/>
      <c r="UPW19" s="47"/>
      <c r="UPX19" s="47"/>
      <c r="UPY19" s="47"/>
      <c r="UPZ19" s="47"/>
      <c r="UQA19" s="47"/>
      <c r="UQB19" s="47"/>
      <c r="UQC19" s="47"/>
      <c r="UQD19" s="47"/>
      <c r="UQE19" s="47"/>
      <c r="UQF19" s="47"/>
      <c r="UQG19" s="47"/>
      <c r="UQH19" s="47"/>
      <c r="UQI19" s="47"/>
      <c r="UQJ19" s="47"/>
      <c r="UQK19" s="47"/>
      <c r="UQL19" s="47"/>
      <c r="UQM19" s="47"/>
      <c r="UQN19" s="47"/>
      <c r="UQO19" s="47"/>
      <c r="UQP19" s="47"/>
      <c r="UQQ19" s="47"/>
      <c r="UQR19" s="47"/>
      <c r="UQS19" s="47"/>
      <c r="UQT19" s="47"/>
      <c r="UQU19" s="47"/>
      <c r="UQV19" s="47"/>
      <c r="UQW19" s="47"/>
      <c r="UQX19" s="47"/>
      <c r="UQY19" s="47"/>
      <c r="UQZ19" s="47"/>
      <c r="URA19" s="47"/>
      <c r="URB19" s="47"/>
      <c r="URC19" s="47"/>
      <c r="URD19" s="47"/>
      <c r="URE19" s="47"/>
      <c r="URF19" s="47"/>
      <c r="URG19" s="47"/>
      <c r="URH19" s="47"/>
      <c r="URI19" s="47"/>
      <c r="URJ19" s="47"/>
      <c r="URK19" s="47"/>
      <c r="URL19" s="47"/>
      <c r="URM19" s="47"/>
      <c r="URN19" s="47"/>
      <c r="URO19" s="47"/>
      <c r="URP19" s="47"/>
      <c r="URQ19" s="47"/>
      <c r="URR19" s="47"/>
      <c r="URS19" s="47"/>
      <c r="URT19" s="47"/>
      <c r="URU19" s="47"/>
      <c r="URV19" s="47"/>
      <c r="URW19" s="47"/>
      <c r="URX19" s="47"/>
      <c r="URY19" s="47"/>
      <c r="URZ19" s="47"/>
      <c r="USA19" s="47"/>
      <c r="USB19" s="47"/>
      <c r="USC19" s="47"/>
      <c r="USD19" s="47"/>
      <c r="USE19" s="47"/>
      <c r="USF19" s="47"/>
      <c r="USG19" s="47"/>
      <c r="USH19" s="47"/>
      <c r="USI19" s="47"/>
      <c r="USJ19" s="47"/>
      <c r="USK19" s="47"/>
      <c r="USL19" s="47"/>
      <c r="USM19" s="47"/>
      <c r="USN19" s="47"/>
      <c r="USO19" s="47"/>
      <c r="USP19" s="47"/>
      <c r="USQ19" s="47"/>
      <c r="USR19" s="47"/>
      <c r="USS19" s="47"/>
      <c r="UST19" s="47"/>
      <c r="USU19" s="47"/>
      <c r="USV19" s="47"/>
      <c r="USW19" s="47"/>
      <c r="USX19" s="47"/>
      <c r="USY19" s="47"/>
      <c r="USZ19" s="47"/>
      <c r="UTA19" s="47"/>
      <c r="UTB19" s="47"/>
      <c r="UTC19" s="47"/>
      <c r="UTD19" s="47"/>
      <c r="UTE19" s="47"/>
      <c r="UTF19" s="47"/>
      <c r="UTG19" s="47"/>
      <c r="UTH19" s="47"/>
      <c r="UTI19" s="47"/>
      <c r="UTJ19" s="47"/>
      <c r="UTK19" s="47"/>
      <c r="UTL19" s="47"/>
      <c r="UTM19" s="47"/>
      <c r="UTN19" s="47"/>
      <c r="UTO19" s="47"/>
      <c r="UTP19" s="47"/>
      <c r="UTQ19" s="47"/>
      <c r="UTR19" s="47"/>
      <c r="UTS19" s="47"/>
      <c r="UTT19" s="47"/>
      <c r="UTU19" s="47"/>
      <c r="UTV19" s="47"/>
      <c r="UTW19" s="47"/>
      <c r="UTX19" s="47"/>
      <c r="UTY19" s="47"/>
      <c r="UTZ19" s="47"/>
      <c r="UUA19" s="47"/>
      <c r="UUB19" s="47"/>
      <c r="UUC19" s="47"/>
      <c r="UUD19" s="47"/>
      <c r="UUE19" s="47"/>
      <c r="UUF19" s="47"/>
      <c r="UUG19" s="47"/>
      <c r="UUH19" s="47"/>
      <c r="UUI19" s="47"/>
      <c r="UUJ19" s="47"/>
      <c r="UUK19" s="47"/>
      <c r="UUL19" s="47"/>
      <c r="UUM19" s="47"/>
      <c r="UUN19" s="47"/>
      <c r="UUO19" s="47"/>
      <c r="UUP19" s="47"/>
      <c r="UUQ19" s="47"/>
      <c r="UUR19" s="47"/>
      <c r="UUS19" s="47"/>
      <c r="UUT19" s="47"/>
      <c r="UUU19" s="47"/>
      <c r="UUV19" s="47"/>
      <c r="UUW19" s="47"/>
      <c r="UUX19" s="47"/>
      <c r="UUY19" s="47"/>
      <c r="UUZ19" s="47"/>
      <c r="UVA19" s="47"/>
      <c r="UVB19" s="47"/>
      <c r="UVC19" s="47"/>
      <c r="UVD19" s="47"/>
      <c r="UVE19" s="47"/>
      <c r="UVF19" s="47"/>
      <c r="UVG19" s="47"/>
      <c r="UVH19" s="47"/>
      <c r="UVI19" s="47"/>
      <c r="UVJ19" s="47"/>
      <c r="UVK19" s="47"/>
      <c r="UVL19" s="47"/>
      <c r="UVM19" s="47"/>
      <c r="UVN19" s="47"/>
      <c r="UVO19" s="47"/>
      <c r="UVP19" s="47"/>
      <c r="UVQ19" s="47"/>
      <c r="UVR19" s="47"/>
      <c r="UVS19" s="47"/>
      <c r="UVT19" s="47"/>
      <c r="UVU19" s="47"/>
      <c r="UVV19" s="47"/>
      <c r="UVW19" s="47"/>
      <c r="UVX19" s="47"/>
      <c r="UVY19" s="47"/>
      <c r="UVZ19" s="47"/>
      <c r="UWA19" s="47"/>
      <c r="UWB19" s="47"/>
      <c r="UWC19" s="47"/>
      <c r="UWD19" s="47"/>
      <c r="UWE19" s="47"/>
      <c r="UWF19" s="47"/>
      <c r="UWG19" s="47"/>
      <c r="UWH19" s="47"/>
      <c r="UWI19" s="47"/>
      <c r="UWJ19" s="47"/>
      <c r="UWK19" s="47"/>
      <c r="UWL19" s="47"/>
      <c r="UWM19" s="47"/>
      <c r="UWN19" s="47"/>
      <c r="UWO19" s="47"/>
      <c r="UWP19" s="47"/>
      <c r="UWQ19" s="47"/>
      <c r="UWR19" s="47"/>
      <c r="UWS19" s="47"/>
      <c r="UWT19" s="47"/>
      <c r="UWU19" s="47"/>
      <c r="UWV19" s="47"/>
      <c r="UWW19" s="47"/>
      <c r="UWX19" s="47"/>
      <c r="UWY19" s="47"/>
      <c r="UWZ19" s="47"/>
      <c r="UXA19" s="47"/>
      <c r="UXB19" s="47"/>
      <c r="UXC19" s="47"/>
      <c r="UXD19" s="47"/>
      <c r="UXE19" s="47"/>
      <c r="UXF19" s="47"/>
      <c r="UXG19" s="47"/>
      <c r="UXH19" s="47"/>
      <c r="UXI19" s="47"/>
      <c r="UXJ19" s="47"/>
      <c r="UXK19" s="47"/>
      <c r="UXL19" s="47"/>
      <c r="UXM19" s="47"/>
      <c r="UXN19" s="47"/>
      <c r="UXO19" s="47"/>
      <c r="UXP19" s="47"/>
      <c r="UXQ19" s="47"/>
      <c r="UXR19" s="47"/>
      <c r="UXS19" s="47"/>
      <c r="UXT19" s="47"/>
      <c r="UXU19" s="47"/>
      <c r="UXV19" s="47"/>
      <c r="UXW19" s="47"/>
      <c r="UXX19" s="47"/>
      <c r="UXY19" s="47"/>
      <c r="UXZ19" s="47"/>
      <c r="UYA19" s="47"/>
      <c r="UYB19" s="47"/>
      <c r="UYC19" s="47"/>
      <c r="UYD19" s="47"/>
      <c r="UYE19" s="47"/>
      <c r="UYF19" s="47"/>
      <c r="UYG19" s="47"/>
      <c r="UYH19" s="47"/>
      <c r="UYI19" s="47"/>
      <c r="UYJ19" s="47"/>
      <c r="UYK19" s="47"/>
      <c r="UYL19" s="47"/>
      <c r="UYM19" s="47"/>
      <c r="UYN19" s="47"/>
      <c r="UYO19" s="47"/>
      <c r="UYP19" s="47"/>
      <c r="UYQ19" s="47"/>
      <c r="UYR19" s="47"/>
      <c r="UYS19" s="47"/>
      <c r="UYT19" s="47"/>
      <c r="UYU19" s="47"/>
      <c r="UYV19" s="47"/>
      <c r="UYW19" s="47"/>
      <c r="UYX19" s="47"/>
      <c r="UYY19" s="47"/>
      <c r="UYZ19" s="47"/>
      <c r="UZA19" s="47"/>
      <c r="UZB19" s="47"/>
      <c r="UZC19" s="47"/>
      <c r="UZD19" s="47"/>
      <c r="UZE19" s="47"/>
      <c r="UZF19" s="47"/>
      <c r="UZG19" s="47"/>
      <c r="UZH19" s="47"/>
      <c r="UZI19" s="47"/>
      <c r="UZJ19" s="47"/>
      <c r="UZK19" s="47"/>
      <c r="UZL19" s="47"/>
      <c r="UZM19" s="47"/>
      <c r="UZN19" s="47"/>
      <c r="UZO19" s="47"/>
      <c r="UZP19" s="47"/>
      <c r="UZQ19" s="47"/>
      <c r="UZR19" s="47"/>
      <c r="UZS19" s="47"/>
      <c r="UZT19" s="47"/>
      <c r="UZU19" s="47"/>
      <c r="UZV19" s="47"/>
      <c r="UZW19" s="47"/>
      <c r="UZX19" s="47"/>
      <c r="UZY19" s="47"/>
      <c r="UZZ19" s="47"/>
      <c r="VAA19" s="47"/>
      <c r="VAB19" s="47"/>
      <c r="VAC19" s="47"/>
      <c r="VAD19" s="47"/>
      <c r="VAE19" s="47"/>
      <c r="VAF19" s="47"/>
      <c r="VAG19" s="47"/>
      <c r="VAH19" s="47"/>
      <c r="VAI19" s="47"/>
      <c r="VAJ19" s="47"/>
      <c r="VAK19" s="47"/>
      <c r="VAL19" s="47"/>
      <c r="VAM19" s="47"/>
      <c r="VAN19" s="47"/>
      <c r="VAO19" s="47"/>
      <c r="VAP19" s="47"/>
      <c r="VAQ19" s="47"/>
      <c r="VAR19" s="47"/>
      <c r="VAS19" s="47"/>
      <c r="VAT19" s="47"/>
      <c r="VAU19" s="47"/>
      <c r="VAV19" s="47"/>
      <c r="VAW19" s="47"/>
      <c r="VAX19" s="47"/>
      <c r="VAY19" s="47"/>
      <c r="VAZ19" s="47"/>
      <c r="VBA19" s="47"/>
      <c r="VBB19" s="47"/>
      <c r="VBC19" s="47"/>
      <c r="VBD19" s="47"/>
      <c r="VBE19" s="47"/>
      <c r="VBF19" s="47"/>
      <c r="VBG19" s="47"/>
      <c r="VBH19" s="47"/>
      <c r="VBI19" s="47"/>
      <c r="VBJ19" s="47"/>
      <c r="VBK19" s="47"/>
      <c r="VBL19" s="47"/>
      <c r="VBM19" s="47"/>
      <c r="VBN19" s="47"/>
      <c r="VBO19" s="47"/>
      <c r="VBP19" s="47"/>
      <c r="VBQ19" s="47"/>
      <c r="VBR19" s="47"/>
      <c r="VBS19" s="47"/>
      <c r="VBT19" s="47"/>
      <c r="VBU19" s="47"/>
      <c r="VBV19" s="47"/>
      <c r="VBW19" s="47"/>
      <c r="VBX19" s="47"/>
      <c r="VBY19" s="47"/>
      <c r="VBZ19" s="47"/>
      <c r="VCA19" s="47"/>
      <c r="VCB19" s="47"/>
      <c r="VCC19" s="47"/>
      <c r="VCD19" s="47"/>
      <c r="VCE19" s="47"/>
      <c r="VCF19" s="47"/>
      <c r="VCG19" s="47"/>
      <c r="VCH19" s="47"/>
      <c r="VCI19" s="47"/>
      <c r="VCJ19" s="47"/>
      <c r="VCK19" s="47"/>
      <c r="VCL19" s="47"/>
      <c r="VCM19" s="47"/>
      <c r="VCN19" s="47"/>
      <c r="VCO19" s="47"/>
      <c r="VCP19" s="47"/>
      <c r="VCQ19" s="47"/>
      <c r="VCR19" s="47"/>
      <c r="VCS19" s="47"/>
      <c r="VCT19" s="47"/>
      <c r="VCU19" s="47"/>
      <c r="VCV19" s="47"/>
      <c r="VCW19" s="47"/>
      <c r="VCX19" s="47"/>
      <c r="VCY19" s="47"/>
      <c r="VCZ19" s="47"/>
      <c r="VDA19" s="47"/>
      <c r="VDB19" s="47"/>
      <c r="VDC19" s="47"/>
      <c r="VDD19" s="47"/>
      <c r="VDE19" s="47"/>
      <c r="VDF19" s="47"/>
      <c r="VDG19" s="47"/>
      <c r="VDH19" s="47"/>
      <c r="VDI19" s="47"/>
      <c r="VDJ19" s="47"/>
      <c r="VDK19" s="47"/>
      <c r="VDL19" s="47"/>
      <c r="VDM19" s="47"/>
      <c r="VDN19" s="47"/>
      <c r="VDO19" s="47"/>
      <c r="VDP19" s="47"/>
      <c r="VDQ19" s="47"/>
      <c r="VDR19" s="47"/>
      <c r="VDS19" s="47"/>
      <c r="VDT19" s="47"/>
      <c r="VDU19" s="47"/>
      <c r="VDV19" s="47"/>
      <c r="VDW19" s="47"/>
      <c r="VDX19" s="47"/>
      <c r="VDY19" s="47"/>
      <c r="VDZ19" s="47"/>
      <c r="VEA19" s="47"/>
      <c r="VEB19" s="47"/>
      <c r="VEC19" s="47"/>
      <c r="VED19" s="47"/>
      <c r="VEE19" s="47"/>
      <c r="VEF19" s="47"/>
      <c r="VEG19" s="47"/>
      <c r="VEH19" s="47"/>
      <c r="VEI19" s="47"/>
      <c r="VEJ19" s="47"/>
      <c r="VEK19" s="47"/>
      <c r="VEL19" s="47"/>
      <c r="VEM19" s="47"/>
      <c r="VEN19" s="47"/>
      <c r="VEO19" s="47"/>
      <c r="VEP19" s="47"/>
      <c r="VEQ19" s="47"/>
      <c r="VER19" s="47"/>
      <c r="VES19" s="47"/>
      <c r="VET19" s="47"/>
      <c r="VEU19" s="47"/>
      <c r="VEV19" s="47"/>
      <c r="VEW19" s="47"/>
      <c r="VEX19" s="47"/>
      <c r="VEY19" s="47"/>
      <c r="VEZ19" s="47"/>
      <c r="VFA19" s="47"/>
      <c r="VFB19" s="47"/>
      <c r="VFC19" s="47"/>
      <c r="VFD19" s="47"/>
      <c r="VFE19" s="47"/>
      <c r="VFF19" s="47"/>
      <c r="VFG19" s="47"/>
      <c r="VFH19" s="47"/>
      <c r="VFI19" s="47"/>
      <c r="VFJ19" s="47"/>
      <c r="VFK19" s="47"/>
      <c r="VFL19" s="47"/>
      <c r="VFM19" s="47"/>
      <c r="VFN19" s="47"/>
      <c r="VFO19" s="47"/>
      <c r="VFP19" s="47"/>
      <c r="VFQ19" s="47"/>
      <c r="VFR19" s="47"/>
      <c r="VFS19" s="47"/>
      <c r="VFT19" s="47"/>
      <c r="VFU19" s="47"/>
      <c r="VFV19" s="47"/>
      <c r="VFW19" s="47"/>
      <c r="VFX19" s="47"/>
      <c r="VFY19" s="47"/>
      <c r="VFZ19" s="47"/>
      <c r="VGA19" s="47"/>
      <c r="VGB19" s="47"/>
      <c r="VGC19" s="47"/>
      <c r="VGD19" s="47"/>
      <c r="VGE19" s="47"/>
      <c r="VGF19" s="47"/>
      <c r="VGG19" s="47"/>
      <c r="VGH19" s="47"/>
      <c r="VGI19" s="47"/>
      <c r="VGJ19" s="47"/>
      <c r="VGK19" s="47"/>
      <c r="VGL19" s="47"/>
      <c r="VGM19" s="47"/>
      <c r="VGN19" s="47"/>
      <c r="VGO19" s="47"/>
      <c r="VGP19" s="47"/>
      <c r="VGQ19" s="47"/>
      <c r="VGR19" s="47"/>
      <c r="VGS19" s="47"/>
      <c r="VGT19" s="47"/>
      <c r="VGU19" s="47"/>
      <c r="VGV19" s="47"/>
      <c r="VGW19" s="47"/>
      <c r="VGX19" s="47"/>
      <c r="VGY19" s="47"/>
      <c r="VGZ19" s="47"/>
      <c r="VHA19" s="47"/>
      <c r="VHB19" s="47"/>
      <c r="VHC19" s="47"/>
      <c r="VHD19" s="47"/>
      <c r="VHE19" s="47"/>
      <c r="VHF19" s="47"/>
      <c r="VHG19" s="47"/>
      <c r="VHH19" s="47"/>
      <c r="VHI19" s="47"/>
      <c r="VHJ19" s="47"/>
      <c r="VHK19" s="47"/>
      <c r="VHL19" s="47"/>
      <c r="VHM19" s="47"/>
      <c r="VHN19" s="47"/>
      <c r="VHO19" s="47"/>
      <c r="VHP19" s="47"/>
      <c r="VHQ19" s="47"/>
      <c r="VHR19" s="47"/>
      <c r="VHS19" s="47"/>
      <c r="VHT19" s="47"/>
      <c r="VHU19" s="47"/>
      <c r="VHV19" s="47"/>
      <c r="VHW19" s="47"/>
      <c r="VHX19" s="47"/>
      <c r="VHY19" s="47"/>
      <c r="VHZ19" s="47"/>
      <c r="VIA19" s="47"/>
      <c r="VIB19" s="47"/>
      <c r="VIC19" s="47"/>
      <c r="VID19" s="47"/>
      <c r="VIE19" s="47"/>
      <c r="VIF19" s="47"/>
      <c r="VIG19" s="47"/>
      <c r="VIH19" s="47"/>
      <c r="VII19" s="47"/>
      <c r="VIJ19" s="47"/>
      <c r="VIK19" s="47"/>
      <c r="VIL19" s="47"/>
      <c r="VIM19" s="47"/>
      <c r="VIN19" s="47"/>
      <c r="VIO19" s="47"/>
      <c r="VIP19" s="47"/>
      <c r="VIQ19" s="47"/>
      <c r="VIR19" s="47"/>
      <c r="VIS19" s="47"/>
      <c r="VIT19" s="47"/>
      <c r="VIU19" s="47"/>
      <c r="VIV19" s="47"/>
      <c r="VIW19" s="47"/>
      <c r="VIX19" s="47"/>
      <c r="VIY19" s="47"/>
      <c r="VIZ19" s="47"/>
      <c r="VJA19" s="47"/>
      <c r="VJB19" s="47"/>
      <c r="VJC19" s="47"/>
      <c r="VJD19" s="47"/>
      <c r="VJE19" s="47"/>
      <c r="VJF19" s="47"/>
      <c r="VJG19" s="47"/>
      <c r="VJH19" s="47"/>
      <c r="VJI19" s="47"/>
      <c r="VJJ19" s="47"/>
      <c r="VJK19" s="47"/>
      <c r="VJL19" s="47"/>
      <c r="VJM19" s="47"/>
      <c r="VJN19" s="47"/>
      <c r="VJO19" s="47"/>
      <c r="VJP19" s="47"/>
      <c r="VJQ19" s="47"/>
      <c r="VJR19" s="47"/>
      <c r="VJS19" s="47"/>
      <c r="VJT19" s="47"/>
      <c r="VJU19" s="47"/>
      <c r="VJV19" s="47"/>
      <c r="VJW19" s="47"/>
      <c r="VJX19" s="47"/>
      <c r="VJY19" s="47"/>
      <c r="VJZ19" s="47"/>
      <c r="VKA19" s="47"/>
      <c r="VKB19" s="47"/>
      <c r="VKC19" s="47"/>
      <c r="VKD19" s="47"/>
      <c r="VKE19" s="47"/>
      <c r="VKF19" s="47"/>
      <c r="VKG19" s="47"/>
      <c r="VKH19" s="47"/>
      <c r="VKI19" s="47"/>
      <c r="VKJ19" s="47"/>
      <c r="VKK19" s="47"/>
      <c r="VKL19" s="47"/>
      <c r="VKM19" s="47"/>
      <c r="VKN19" s="47"/>
      <c r="VKO19" s="47"/>
      <c r="VKP19" s="47"/>
      <c r="VKQ19" s="47"/>
      <c r="VKR19" s="47"/>
      <c r="VKS19" s="47"/>
      <c r="VKT19" s="47"/>
      <c r="VKU19" s="47"/>
      <c r="VKV19" s="47"/>
      <c r="VKW19" s="47"/>
      <c r="VKX19" s="47"/>
      <c r="VKY19" s="47"/>
      <c r="VKZ19" s="47"/>
      <c r="VLA19" s="47"/>
      <c r="VLB19" s="47"/>
      <c r="VLC19" s="47"/>
      <c r="VLD19" s="47"/>
      <c r="VLE19" s="47"/>
      <c r="VLF19" s="47"/>
      <c r="VLG19" s="47"/>
      <c r="VLH19" s="47"/>
      <c r="VLI19" s="47"/>
      <c r="VLJ19" s="47"/>
      <c r="VLK19" s="47"/>
      <c r="VLL19" s="47"/>
      <c r="VLM19" s="47"/>
      <c r="VLN19" s="47"/>
      <c r="VLO19" s="47"/>
      <c r="VLP19" s="47"/>
      <c r="VLQ19" s="47"/>
      <c r="VLR19" s="47"/>
      <c r="VLS19" s="47"/>
      <c r="VLT19" s="47"/>
      <c r="VLU19" s="47"/>
      <c r="VLV19" s="47"/>
      <c r="VLW19" s="47"/>
      <c r="VLX19" s="47"/>
      <c r="VLY19" s="47"/>
      <c r="VLZ19" s="47"/>
      <c r="VMA19" s="47"/>
      <c r="VMB19" s="47"/>
      <c r="VMC19" s="47"/>
      <c r="VMD19" s="47"/>
      <c r="VME19" s="47"/>
      <c r="VMF19" s="47"/>
      <c r="VMG19" s="47"/>
      <c r="VMH19" s="47"/>
      <c r="VMI19" s="47"/>
      <c r="VMJ19" s="47"/>
      <c r="VMK19" s="47"/>
      <c r="VML19" s="47"/>
      <c r="VMM19" s="47"/>
      <c r="VMN19" s="47"/>
      <c r="VMO19" s="47"/>
      <c r="VMP19" s="47"/>
      <c r="VMQ19" s="47"/>
      <c r="VMR19" s="47"/>
      <c r="VMS19" s="47"/>
      <c r="VMT19" s="47"/>
      <c r="VMU19" s="47"/>
      <c r="VMV19" s="47"/>
      <c r="VMW19" s="47"/>
      <c r="VMX19" s="47"/>
      <c r="VMY19" s="47"/>
      <c r="VMZ19" s="47"/>
      <c r="VNA19" s="47"/>
      <c r="VNB19" s="47"/>
      <c r="VNC19" s="47"/>
      <c r="VND19" s="47"/>
      <c r="VNE19" s="47"/>
      <c r="VNF19" s="47"/>
      <c r="VNG19" s="47"/>
      <c r="VNH19" s="47"/>
      <c r="VNI19" s="47"/>
      <c r="VNJ19" s="47"/>
      <c r="VNK19" s="47"/>
      <c r="VNL19" s="47"/>
      <c r="VNM19" s="47"/>
      <c r="VNN19" s="47"/>
      <c r="VNO19" s="47"/>
      <c r="VNP19" s="47"/>
      <c r="VNQ19" s="47"/>
      <c r="VNR19" s="47"/>
      <c r="VNS19" s="47"/>
      <c r="VNT19" s="47"/>
      <c r="VNU19" s="47"/>
      <c r="VNV19" s="47"/>
      <c r="VNW19" s="47"/>
      <c r="VNX19" s="47"/>
      <c r="VNY19" s="47"/>
      <c r="VNZ19" s="47"/>
      <c r="VOA19" s="47"/>
      <c r="VOB19" s="47"/>
      <c r="VOC19" s="47"/>
      <c r="VOD19" s="47"/>
      <c r="VOE19" s="47"/>
      <c r="VOF19" s="47"/>
      <c r="VOG19" s="47"/>
      <c r="VOH19" s="47"/>
      <c r="VOI19" s="47"/>
      <c r="VOJ19" s="47"/>
      <c r="VOK19" s="47"/>
      <c r="VOL19" s="47"/>
      <c r="VOM19" s="47"/>
      <c r="VON19" s="47"/>
      <c r="VOO19" s="47"/>
      <c r="VOP19" s="47"/>
      <c r="VOQ19" s="47"/>
      <c r="VOR19" s="47"/>
      <c r="VOS19" s="47"/>
      <c r="VOT19" s="47"/>
      <c r="VOU19" s="47"/>
      <c r="VOV19" s="47"/>
      <c r="VOW19" s="47"/>
      <c r="VOX19" s="47"/>
      <c r="VOY19" s="47"/>
      <c r="VOZ19" s="47"/>
      <c r="VPA19" s="47"/>
      <c r="VPB19" s="47"/>
      <c r="VPC19" s="47"/>
      <c r="VPD19" s="47"/>
      <c r="VPE19" s="47"/>
      <c r="VPF19" s="47"/>
      <c r="VPG19" s="47"/>
      <c r="VPH19" s="47"/>
      <c r="VPI19" s="47"/>
      <c r="VPJ19" s="47"/>
      <c r="VPK19" s="47"/>
      <c r="VPL19" s="47"/>
      <c r="VPM19" s="47"/>
      <c r="VPN19" s="47"/>
      <c r="VPO19" s="47"/>
      <c r="VPP19" s="47"/>
      <c r="VPQ19" s="47"/>
      <c r="VPR19" s="47"/>
      <c r="VPS19" s="47"/>
      <c r="VPT19" s="47"/>
      <c r="VPU19" s="47"/>
      <c r="VPV19" s="47"/>
      <c r="VPW19" s="47"/>
      <c r="VPX19" s="47"/>
      <c r="VPY19" s="47"/>
      <c r="VPZ19" s="47"/>
      <c r="VQA19" s="47"/>
      <c r="VQB19" s="47"/>
      <c r="VQC19" s="47"/>
      <c r="VQD19" s="47"/>
      <c r="VQE19" s="47"/>
      <c r="VQF19" s="47"/>
      <c r="VQG19" s="47"/>
      <c r="VQH19" s="47"/>
      <c r="VQI19" s="47"/>
      <c r="VQJ19" s="47"/>
      <c r="VQK19" s="47"/>
      <c r="VQL19" s="47"/>
      <c r="VQM19" s="47"/>
      <c r="VQN19" s="47"/>
      <c r="VQO19" s="47"/>
      <c r="VQP19" s="47"/>
      <c r="VQQ19" s="47"/>
      <c r="VQR19" s="47"/>
      <c r="VQS19" s="47"/>
      <c r="VQT19" s="47"/>
      <c r="VQU19" s="47"/>
      <c r="VQV19" s="47"/>
      <c r="VQW19" s="47"/>
      <c r="VQX19" s="47"/>
      <c r="VQY19" s="47"/>
      <c r="VQZ19" s="47"/>
      <c r="VRA19" s="47"/>
      <c r="VRB19" s="47"/>
      <c r="VRC19" s="47"/>
      <c r="VRD19" s="47"/>
      <c r="VRE19" s="47"/>
      <c r="VRF19" s="47"/>
      <c r="VRG19" s="47"/>
      <c r="VRH19" s="47"/>
      <c r="VRI19" s="47"/>
      <c r="VRJ19" s="47"/>
      <c r="VRK19" s="47"/>
      <c r="VRL19" s="47"/>
      <c r="VRM19" s="47"/>
      <c r="VRN19" s="47"/>
      <c r="VRO19" s="47"/>
      <c r="VRP19" s="47"/>
      <c r="VRQ19" s="47"/>
      <c r="VRR19" s="47"/>
      <c r="VRS19" s="47"/>
      <c r="VRT19" s="47"/>
      <c r="VRU19" s="47"/>
      <c r="VRV19" s="47"/>
      <c r="VRW19" s="47"/>
      <c r="VRX19" s="47"/>
      <c r="VRY19" s="47"/>
      <c r="VRZ19" s="47"/>
      <c r="VSA19" s="47"/>
      <c r="VSB19" s="47"/>
      <c r="VSC19" s="47"/>
      <c r="VSD19" s="47"/>
      <c r="VSE19" s="47"/>
      <c r="VSF19" s="47"/>
      <c r="VSG19" s="47"/>
      <c r="VSH19" s="47"/>
      <c r="VSI19" s="47"/>
      <c r="VSJ19" s="47"/>
      <c r="VSK19" s="47"/>
      <c r="VSL19" s="47"/>
      <c r="VSM19" s="47"/>
      <c r="VSN19" s="47"/>
      <c r="VSO19" s="47"/>
      <c r="VSP19" s="47"/>
      <c r="VSQ19" s="47"/>
      <c r="VSR19" s="47"/>
      <c r="VSS19" s="47"/>
      <c r="VST19" s="47"/>
      <c r="VSU19" s="47"/>
      <c r="VSV19" s="47"/>
      <c r="VSW19" s="47"/>
      <c r="VSX19" s="47"/>
      <c r="VSY19" s="47"/>
      <c r="VSZ19" s="47"/>
      <c r="VTA19" s="47"/>
      <c r="VTB19" s="47"/>
      <c r="VTC19" s="47"/>
      <c r="VTD19" s="47"/>
      <c r="VTE19" s="47"/>
      <c r="VTF19" s="47"/>
      <c r="VTG19" s="47"/>
      <c r="VTH19" s="47"/>
      <c r="VTI19" s="47"/>
      <c r="VTJ19" s="47"/>
      <c r="VTK19" s="47"/>
      <c r="VTL19" s="47"/>
      <c r="VTM19" s="47"/>
      <c r="VTN19" s="47"/>
      <c r="VTO19" s="47"/>
      <c r="VTP19" s="47"/>
      <c r="VTQ19" s="47"/>
      <c r="VTR19" s="47"/>
      <c r="VTS19" s="47"/>
      <c r="VTT19" s="47"/>
      <c r="VTU19" s="47"/>
      <c r="VTV19" s="47"/>
      <c r="VTW19" s="47"/>
      <c r="VTX19" s="47"/>
      <c r="VTY19" s="47"/>
      <c r="VTZ19" s="47"/>
      <c r="VUA19" s="47"/>
      <c r="VUB19" s="47"/>
      <c r="VUC19" s="47"/>
      <c r="VUD19" s="47"/>
      <c r="VUE19" s="47"/>
      <c r="VUF19" s="47"/>
      <c r="VUG19" s="47"/>
      <c r="VUH19" s="47"/>
      <c r="VUI19" s="47"/>
      <c r="VUJ19" s="47"/>
      <c r="VUK19" s="47"/>
      <c r="VUL19" s="47"/>
      <c r="VUM19" s="47"/>
      <c r="VUN19" s="47"/>
      <c r="VUO19" s="47"/>
      <c r="VUP19" s="47"/>
      <c r="VUQ19" s="47"/>
      <c r="VUR19" s="47"/>
      <c r="VUS19" s="47"/>
      <c r="VUT19" s="47"/>
      <c r="VUU19" s="47"/>
      <c r="VUV19" s="47"/>
      <c r="VUW19" s="47"/>
      <c r="VUX19" s="47"/>
      <c r="VUY19" s="47"/>
      <c r="VUZ19" s="47"/>
      <c r="VVA19" s="47"/>
      <c r="VVB19" s="47"/>
      <c r="VVC19" s="47"/>
      <c r="VVD19" s="47"/>
      <c r="VVE19" s="47"/>
      <c r="VVF19" s="47"/>
      <c r="VVG19" s="47"/>
      <c r="VVH19" s="47"/>
      <c r="VVI19" s="47"/>
      <c r="VVJ19" s="47"/>
      <c r="VVK19" s="47"/>
      <c r="VVL19" s="47"/>
      <c r="VVM19" s="47"/>
      <c r="VVN19" s="47"/>
      <c r="VVO19" s="47"/>
      <c r="VVP19" s="47"/>
      <c r="VVQ19" s="47"/>
      <c r="VVR19" s="47"/>
      <c r="VVS19" s="47"/>
      <c r="VVT19" s="47"/>
      <c r="VVU19" s="47"/>
      <c r="VVV19" s="47"/>
      <c r="VVW19" s="47"/>
      <c r="VVX19" s="47"/>
      <c r="VVY19" s="47"/>
      <c r="VVZ19" s="47"/>
      <c r="VWA19" s="47"/>
      <c r="VWB19" s="47"/>
      <c r="VWC19" s="47"/>
      <c r="VWD19" s="47"/>
      <c r="VWE19" s="47"/>
      <c r="VWF19" s="47"/>
      <c r="VWG19" s="47"/>
      <c r="VWH19" s="47"/>
      <c r="VWI19" s="47"/>
      <c r="VWJ19" s="47"/>
      <c r="VWK19" s="47"/>
      <c r="VWL19" s="47"/>
      <c r="VWM19" s="47"/>
      <c r="VWN19" s="47"/>
      <c r="VWO19" s="47"/>
      <c r="VWP19" s="47"/>
      <c r="VWQ19" s="47"/>
      <c r="VWR19" s="47"/>
      <c r="VWS19" s="47"/>
      <c r="VWT19" s="47"/>
      <c r="VWU19" s="47"/>
      <c r="VWV19" s="47"/>
      <c r="VWW19" s="47"/>
      <c r="VWX19" s="47"/>
      <c r="VWY19" s="47"/>
      <c r="VWZ19" s="47"/>
      <c r="VXA19" s="47"/>
      <c r="VXB19" s="47"/>
      <c r="VXC19" s="47"/>
      <c r="VXD19" s="47"/>
      <c r="VXE19" s="47"/>
      <c r="VXF19" s="47"/>
      <c r="VXG19" s="47"/>
      <c r="VXH19" s="47"/>
      <c r="VXI19" s="47"/>
      <c r="VXJ19" s="47"/>
      <c r="VXK19" s="47"/>
      <c r="VXL19" s="47"/>
      <c r="VXM19" s="47"/>
      <c r="VXN19" s="47"/>
      <c r="VXO19" s="47"/>
      <c r="VXP19" s="47"/>
      <c r="VXQ19" s="47"/>
      <c r="VXR19" s="47"/>
      <c r="VXS19" s="47"/>
      <c r="VXT19" s="47"/>
      <c r="VXU19" s="47"/>
      <c r="VXV19" s="47"/>
      <c r="VXW19" s="47"/>
      <c r="VXX19" s="47"/>
      <c r="VXY19" s="47"/>
      <c r="VXZ19" s="47"/>
      <c r="VYA19" s="47"/>
      <c r="VYB19" s="47"/>
      <c r="VYC19" s="47"/>
      <c r="VYD19" s="47"/>
      <c r="VYE19" s="47"/>
      <c r="VYF19" s="47"/>
      <c r="VYG19" s="47"/>
      <c r="VYH19" s="47"/>
      <c r="VYI19" s="47"/>
      <c r="VYJ19" s="47"/>
      <c r="VYK19" s="47"/>
      <c r="VYL19" s="47"/>
      <c r="VYM19" s="47"/>
      <c r="VYN19" s="47"/>
      <c r="VYO19" s="47"/>
      <c r="VYP19" s="47"/>
      <c r="VYQ19" s="47"/>
      <c r="VYR19" s="47"/>
      <c r="VYS19" s="47"/>
      <c r="VYT19" s="47"/>
      <c r="VYU19" s="47"/>
      <c r="VYV19" s="47"/>
      <c r="VYW19" s="47"/>
      <c r="VYX19" s="47"/>
      <c r="VYY19" s="47"/>
      <c r="VYZ19" s="47"/>
      <c r="VZA19" s="47"/>
      <c r="VZB19" s="47"/>
      <c r="VZC19" s="47"/>
      <c r="VZD19" s="47"/>
      <c r="VZE19" s="47"/>
      <c r="VZF19" s="47"/>
      <c r="VZG19" s="47"/>
      <c r="VZH19" s="47"/>
      <c r="VZI19" s="47"/>
      <c r="VZJ19" s="47"/>
      <c r="VZK19" s="47"/>
      <c r="VZL19" s="47"/>
      <c r="VZM19" s="47"/>
      <c r="VZN19" s="47"/>
      <c r="VZO19" s="47"/>
      <c r="VZP19" s="47"/>
      <c r="VZQ19" s="47"/>
      <c r="VZR19" s="47"/>
      <c r="VZS19" s="47"/>
      <c r="VZT19" s="47"/>
      <c r="VZU19" s="47"/>
      <c r="VZV19" s="47"/>
      <c r="VZW19" s="47"/>
      <c r="VZX19" s="47"/>
      <c r="VZY19" s="47"/>
      <c r="VZZ19" s="47"/>
      <c r="WAA19" s="47"/>
      <c r="WAB19" s="47"/>
      <c r="WAC19" s="47"/>
      <c r="WAD19" s="47"/>
      <c r="WAE19" s="47"/>
      <c r="WAF19" s="47"/>
      <c r="WAG19" s="47"/>
      <c r="WAH19" s="47"/>
      <c r="WAI19" s="47"/>
      <c r="WAJ19" s="47"/>
      <c r="WAK19" s="47"/>
      <c r="WAL19" s="47"/>
      <c r="WAM19" s="47"/>
      <c r="WAN19" s="47"/>
      <c r="WAO19" s="47"/>
      <c r="WAP19" s="47"/>
      <c r="WAQ19" s="47"/>
      <c r="WAR19" s="47"/>
      <c r="WAS19" s="47"/>
      <c r="WAT19" s="47"/>
      <c r="WAU19" s="47"/>
      <c r="WAV19" s="47"/>
      <c r="WAW19" s="47"/>
      <c r="WAX19" s="47"/>
      <c r="WAY19" s="47"/>
      <c r="WAZ19" s="47"/>
      <c r="WBA19" s="47"/>
      <c r="WBB19" s="47"/>
      <c r="WBC19" s="47"/>
      <c r="WBD19" s="47"/>
      <c r="WBE19" s="47"/>
      <c r="WBF19" s="47"/>
      <c r="WBG19" s="47"/>
      <c r="WBH19" s="47"/>
      <c r="WBI19" s="47"/>
      <c r="WBJ19" s="47"/>
      <c r="WBK19" s="47"/>
      <c r="WBL19" s="47"/>
      <c r="WBM19" s="47"/>
      <c r="WBN19" s="47"/>
      <c r="WBO19" s="47"/>
      <c r="WBP19" s="47"/>
      <c r="WBQ19" s="47"/>
      <c r="WBR19" s="47"/>
      <c r="WBS19" s="47"/>
      <c r="WBT19" s="47"/>
      <c r="WBU19" s="47"/>
      <c r="WBV19" s="47"/>
      <c r="WBW19" s="47"/>
      <c r="WBX19" s="47"/>
      <c r="WBY19" s="47"/>
      <c r="WBZ19" s="47"/>
      <c r="WCA19" s="47"/>
      <c r="WCB19" s="47"/>
      <c r="WCC19" s="47"/>
      <c r="WCD19" s="47"/>
      <c r="WCE19" s="47"/>
      <c r="WCF19" s="47"/>
      <c r="WCG19" s="47"/>
      <c r="WCH19" s="47"/>
      <c r="WCI19" s="47"/>
      <c r="WCJ19" s="47"/>
      <c r="WCK19" s="47"/>
      <c r="WCL19" s="47"/>
      <c r="WCM19" s="47"/>
      <c r="WCN19" s="47"/>
      <c r="WCO19" s="47"/>
      <c r="WCP19" s="47"/>
      <c r="WCQ19" s="47"/>
      <c r="WCR19" s="47"/>
      <c r="WCS19" s="47"/>
      <c r="WCT19" s="47"/>
      <c r="WCU19" s="47"/>
      <c r="WCV19" s="47"/>
      <c r="WCW19" s="47"/>
      <c r="WCX19" s="47"/>
      <c r="WCY19" s="47"/>
      <c r="WCZ19" s="47"/>
      <c r="WDA19" s="47"/>
      <c r="WDB19" s="47"/>
      <c r="WDC19" s="47"/>
      <c r="WDD19" s="47"/>
      <c r="WDE19" s="47"/>
      <c r="WDF19" s="47"/>
      <c r="WDG19" s="47"/>
      <c r="WDH19" s="47"/>
      <c r="WDI19" s="47"/>
      <c r="WDJ19" s="47"/>
      <c r="WDK19" s="47"/>
      <c r="WDL19" s="47"/>
      <c r="WDM19" s="47"/>
      <c r="WDN19" s="47"/>
      <c r="WDO19" s="47"/>
      <c r="WDP19" s="47"/>
      <c r="WDQ19" s="47"/>
      <c r="WDR19" s="47"/>
      <c r="WDS19" s="47"/>
      <c r="WDT19" s="47"/>
      <c r="WDU19" s="47"/>
      <c r="WDV19" s="47"/>
      <c r="WDW19" s="47"/>
      <c r="WDX19" s="47"/>
      <c r="WDY19" s="47"/>
      <c r="WDZ19" s="47"/>
      <c r="WEA19" s="47"/>
      <c r="WEB19" s="47"/>
      <c r="WEC19" s="47"/>
      <c r="WED19" s="47"/>
      <c r="WEE19" s="47"/>
      <c r="WEF19" s="47"/>
      <c r="WEG19" s="47"/>
      <c r="WEH19" s="47"/>
      <c r="WEI19" s="47"/>
      <c r="WEJ19" s="47"/>
      <c r="WEK19" s="47"/>
      <c r="WEL19" s="47"/>
      <c r="WEM19" s="47"/>
      <c r="WEN19" s="47"/>
      <c r="WEO19" s="47"/>
      <c r="WEP19" s="47"/>
      <c r="WEQ19" s="47"/>
      <c r="WER19" s="47"/>
      <c r="WES19" s="47"/>
      <c r="WET19" s="47"/>
      <c r="WEU19" s="47"/>
      <c r="WEV19" s="47"/>
      <c r="WEW19" s="47"/>
      <c r="WEX19" s="47"/>
      <c r="WEY19" s="47"/>
      <c r="WEZ19" s="47"/>
      <c r="WFA19" s="47"/>
      <c r="WFB19" s="47"/>
      <c r="WFC19" s="47"/>
      <c r="WFD19" s="47"/>
      <c r="WFE19" s="47"/>
      <c r="WFF19" s="47"/>
      <c r="WFG19" s="47"/>
      <c r="WFH19" s="47"/>
      <c r="WFI19" s="47"/>
      <c r="WFJ19" s="47"/>
      <c r="WFK19" s="47"/>
      <c r="WFL19" s="47"/>
      <c r="WFM19" s="47"/>
      <c r="WFN19" s="47"/>
      <c r="WFO19" s="47"/>
      <c r="WFP19" s="47"/>
      <c r="WFQ19" s="47"/>
      <c r="WFR19" s="47"/>
      <c r="WFS19" s="47"/>
      <c r="WFT19" s="47"/>
      <c r="WFU19" s="47"/>
      <c r="WFV19" s="47"/>
      <c r="WFW19" s="47"/>
      <c r="WFX19" s="47"/>
      <c r="WFY19" s="47"/>
      <c r="WFZ19" s="47"/>
      <c r="WGA19" s="47"/>
      <c r="WGB19" s="47"/>
      <c r="WGC19" s="47"/>
      <c r="WGD19" s="47"/>
      <c r="WGE19" s="47"/>
      <c r="WGF19" s="47"/>
      <c r="WGG19" s="47"/>
      <c r="WGH19" s="47"/>
      <c r="WGI19" s="47"/>
      <c r="WGJ19" s="47"/>
      <c r="WGK19" s="47"/>
      <c r="WGL19" s="47"/>
      <c r="WGM19" s="47"/>
      <c r="WGN19" s="47"/>
      <c r="WGO19" s="47"/>
      <c r="WGP19" s="47"/>
      <c r="WGQ19" s="47"/>
      <c r="WGR19" s="47"/>
      <c r="WGS19" s="47"/>
      <c r="WGT19" s="47"/>
      <c r="WGU19" s="47"/>
      <c r="WGV19" s="47"/>
      <c r="WGW19" s="47"/>
      <c r="WGX19" s="47"/>
      <c r="WGY19" s="47"/>
      <c r="WGZ19" s="47"/>
      <c r="WHA19" s="47"/>
      <c r="WHB19" s="47"/>
      <c r="WHC19" s="47"/>
      <c r="WHD19" s="47"/>
      <c r="WHE19" s="47"/>
      <c r="WHF19" s="47"/>
      <c r="WHG19" s="47"/>
      <c r="WHH19" s="47"/>
      <c r="WHI19" s="47"/>
      <c r="WHJ19" s="47"/>
      <c r="WHK19" s="47"/>
      <c r="WHL19" s="47"/>
      <c r="WHM19" s="47"/>
      <c r="WHN19" s="47"/>
      <c r="WHO19" s="47"/>
      <c r="WHP19" s="47"/>
      <c r="WHQ19" s="47"/>
      <c r="WHR19" s="47"/>
      <c r="WHS19" s="47"/>
      <c r="WHT19" s="47"/>
      <c r="WHU19" s="47"/>
      <c r="WHV19" s="47"/>
      <c r="WHW19" s="47"/>
      <c r="WHX19" s="47"/>
      <c r="WHY19" s="47"/>
      <c r="WHZ19" s="47"/>
      <c r="WIA19" s="47"/>
      <c r="WIB19" s="47"/>
      <c r="WIC19" s="47"/>
      <c r="WID19" s="47"/>
      <c r="WIE19" s="47"/>
      <c r="WIF19" s="47"/>
      <c r="WIG19" s="47"/>
      <c r="WIH19" s="47"/>
      <c r="WII19" s="47"/>
      <c r="WIJ19" s="47"/>
      <c r="WIK19" s="47"/>
      <c r="WIL19" s="47"/>
      <c r="WIM19" s="47"/>
      <c r="WIN19" s="47"/>
      <c r="WIO19" s="47"/>
      <c r="WIP19" s="47"/>
      <c r="WIQ19" s="47"/>
      <c r="WIR19" s="47"/>
      <c r="WIS19" s="47"/>
      <c r="WIT19" s="47"/>
      <c r="WIU19" s="47"/>
      <c r="WIV19" s="47"/>
      <c r="WIW19" s="47"/>
      <c r="WIX19" s="47"/>
      <c r="WIY19" s="47"/>
      <c r="WIZ19" s="47"/>
      <c r="WJA19" s="47"/>
      <c r="WJB19" s="47"/>
      <c r="WJC19" s="47"/>
      <c r="WJD19" s="47"/>
      <c r="WJE19" s="47"/>
      <c r="WJF19" s="47"/>
      <c r="WJG19" s="47"/>
      <c r="WJH19" s="47"/>
      <c r="WJI19" s="47"/>
      <c r="WJJ19" s="47"/>
      <c r="WJK19" s="47"/>
      <c r="WJL19" s="47"/>
      <c r="WJM19" s="47"/>
      <c r="WJN19" s="47"/>
      <c r="WJO19" s="47"/>
      <c r="WJP19" s="47"/>
      <c r="WJQ19" s="47"/>
      <c r="WJR19" s="47"/>
      <c r="WJS19" s="47"/>
      <c r="WJT19" s="47"/>
      <c r="WJU19" s="47"/>
      <c r="WJV19" s="47"/>
      <c r="WJW19" s="47"/>
      <c r="WJX19" s="47"/>
      <c r="WJY19" s="47"/>
      <c r="WJZ19" s="47"/>
      <c r="WKA19" s="47"/>
      <c r="WKB19" s="47"/>
      <c r="WKC19" s="47"/>
      <c r="WKD19" s="47"/>
      <c r="WKE19" s="47"/>
      <c r="WKF19" s="47"/>
      <c r="WKG19" s="47"/>
      <c r="WKH19" s="47"/>
      <c r="WKI19" s="47"/>
      <c r="WKJ19" s="47"/>
      <c r="WKK19" s="47"/>
      <c r="WKL19" s="47"/>
      <c r="WKM19" s="47"/>
      <c r="WKN19" s="47"/>
      <c r="WKO19" s="47"/>
      <c r="WKP19" s="47"/>
      <c r="WKQ19" s="47"/>
      <c r="WKR19" s="47"/>
      <c r="WKS19" s="47"/>
      <c r="WKT19" s="47"/>
      <c r="WKU19" s="47"/>
      <c r="WKV19" s="47"/>
      <c r="WKW19" s="47"/>
      <c r="WKX19" s="47"/>
      <c r="WKY19" s="47"/>
      <c r="WKZ19" s="47"/>
      <c r="WLA19" s="47"/>
      <c r="WLB19" s="47"/>
      <c r="WLC19" s="47"/>
      <c r="WLD19" s="47"/>
      <c r="WLE19" s="47"/>
      <c r="WLF19" s="47"/>
      <c r="WLG19" s="47"/>
      <c r="WLH19" s="47"/>
      <c r="WLI19" s="47"/>
      <c r="WLJ19" s="47"/>
      <c r="WLK19" s="47"/>
      <c r="WLL19" s="47"/>
      <c r="WLM19" s="47"/>
      <c r="WLN19" s="47"/>
      <c r="WLO19" s="47"/>
      <c r="WLP19" s="47"/>
      <c r="WLQ19" s="47"/>
      <c r="WLR19" s="47"/>
      <c r="WLS19" s="47"/>
      <c r="WLT19" s="47"/>
      <c r="WLU19" s="47"/>
      <c r="WLV19" s="47"/>
      <c r="WLW19" s="47"/>
      <c r="WLX19" s="47"/>
      <c r="WLY19" s="47"/>
      <c r="WLZ19" s="47"/>
      <c r="WMA19" s="47"/>
      <c r="WMB19" s="47"/>
      <c r="WMC19" s="47"/>
      <c r="WMD19" s="47"/>
      <c r="WME19" s="47"/>
      <c r="WMF19" s="47"/>
      <c r="WMG19" s="47"/>
      <c r="WMH19" s="47"/>
      <c r="WMI19" s="47"/>
      <c r="WMJ19" s="47"/>
      <c r="WMK19" s="47"/>
      <c r="WML19" s="47"/>
      <c r="WMM19" s="47"/>
      <c r="WMN19" s="47"/>
      <c r="WMO19" s="47"/>
      <c r="WMP19" s="47"/>
      <c r="WMQ19" s="47"/>
      <c r="WMR19" s="47"/>
      <c r="WMS19" s="47"/>
      <c r="WMT19" s="47"/>
      <c r="WMU19" s="47"/>
      <c r="WMV19" s="47"/>
      <c r="WMW19" s="47"/>
      <c r="WMX19" s="47"/>
      <c r="WMY19" s="47"/>
      <c r="WMZ19" s="47"/>
      <c r="WNA19" s="47"/>
      <c r="WNB19" s="47"/>
      <c r="WNC19" s="47"/>
      <c r="WND19" s="47"/>
      <c r="WNE19" s="47"/>
      <c r="WNF19" s="47"/>
      <c r="WNG19" s="47"/>
      <c r="WNH19" s="47"/>
      <c r="WNI19" s="47"/>
      <c r="WNJ19" s="47"/>
      <c r="WNK19" s="47"/>
      <c r="WNL19" s="47"/>
      <c r="WNM19" s="47"/>
      <c r="WNN19" s="47"/>
      <c r="WNO19" s="47"/>
      <c r="WNP19" s="47"/>
      <c r="WNQ19" s="47"/>
      <c r="WNR19" s="47"/>
      <c r="WNS19" s="47"/>
      <c r="WNT19" s="47"/>
      <c r="WNU19" s="47"/>
      <c r="WNV19" s="47"/>
      <c r="WNW19" s="47"/>
      <c r="WNX19" s="47"/>
      <c r="WNY19" s="47"/>
      <c r="WNZ19" s="47"/>
      <c r="WOA19" s="47"/>
      <c r="WOB19" s="47"/>
      <c r="WOC19" s="47"/>
      <c r="WOD19" s="47"/>
      <c r="WOE19" s="47"/>
      <c r="WOF19" s="47"/>
      <c r="WOG19" s="47"/>
      <c r="WOH19" s="47"/>
      <c r="WOI19" s="47"/>
      <c r="WOJ19" s="47"/>
      <c r="WOK19" s="47"/>
      <c r="WOL19" s="47"/>
      <c r="WOM19" s="47"/>
      <c r="WON19" s="47"/>
      <c r="WOO19" s="47"/>
      <c r="WOP19" s="47"/>
      <c r="WOQ19" s="47"/>
      <c r="WOR19" s="47"/>
      <c r="WOS19" s="47"/>
      <c r="WOT19" s="47"/>
      <c r="WOU19" s="47"/>
      <c r="WOV19" s="47"/>
      <c r="WOW19" s="47"/>
      <c r="WOX19" s="47"/>
      <c r="WOY19" s="47"/>
      <c r="WOZ19" s="47"/>
      <c r="WPA19" s="47"/>
      <c r="WPB19" s="47"/>
      <c r="WPC19" s="47"/>
      <c r="WPD19" s="47"/>
      <c r="WPE19" s="47"/>
      <c r="WPF19" s="47"/>
      <c r="WPG19" s="47"/>
      <c r="WPH19" s="47"/>
      <c r="WPI19" s="47"/>
      <c r="WPJ19" s="47"/>
      <c r="WPK19" s="47"/>
      <c r="WPL19" s="47"/>
      <c r="WPM19" s="47"/>
      <c r="WPN19" s="47"/>
      <c r="WPO19" s="47"/>
      <c r="WPP19" s="47"/>
      <c r="WPQ19" s="47"/>
      <c r="WPR19" s="47"/>
      <c r="WPS19" s="47"/>
      <c r="WPT19" s="47"/>
      <c r="WPU19" s="47"/>
      <c r="WPV19" s="47"/>
      <c r="WPW19" s="47"/>
      <c r="WPX19" s="47"/>
      <c r="WPY19" s="47"/>
      <c r="WPZ19" s="47"/>
      <c r="WQA19" s="47"/>
      <c r="WQB19" s="47"/>
      <c r="WQC19" s="47"/>
      <c r="WQD19" s="47"/>
      <c r="WQE19" s="47"/>
      <c r="WQF19" s="47"/>
      <c r="WQG19" s="47"/>
      <c r="WQH19" s="47"/>
      <c r="WQI19" s="47"/>
      <c r="WQJ19" s="47"/>
      <c r="WQK19" s="47"/>
      <c r="WQL19" s="47"/>
      <c r="WQM19" s="47"/>
      <c r="WQN19" s="47"/>
      <c r="WQO19" s="47"/>
      <c r="WQP19" s="47"/>
      <c r="WQQ19" s="47"/>
      <c r="WQR19" s="47"/>
      <c r="WQS19" s="47"/>
      <c r="WQT19" s="47"/>
      <c r="WQU19" s="47"/>
      <c r="WQV19" s="47"/>
      <c r="WQW19" s="47"/>
      <c r="WQX19" s="47"/>
      <c r="WQY19" s="47"/>
      <c r="WQZ19" s="47"/>
      <c r="WRA19" s="47"/>
      <c r="WRB19" s="47"/>
      <c r="WRC19" s="47"/>
      <c r="WRD19" s="47"/>
      <c r="WRE19" s="47"/>
      <c r="WRF19" s="47"/>
      <c r="WRG19" s="47"/>
      <c r="WRH19" s="47"/>
      <c r="WRI19" s="47"/>
      <c r="WRJ19" s="47"/>
      <c r="WRK19" s="47"/>
      <c r="WRL19" s="47"/>
      <c r="WRM19" s="47"/>
      <c r="WRN19" s="47"/>
      <c r="WRO19" s="47"/>
      <c r="WRP19" s="47"/>
      <c r="WRQ19" s="47"/>
      <c r="WRR19" s="47"/>
      <c r="WRS19" s="47"/>
      <c r="WRT19" s="47"/>
      <c r="WRU19" s="47"/>
      <c r="WRV19" s="47"/>
      <c r="WRW19" s="47"/>
      <c r="WRX19" s="47"/>
      <c r="WRY19" s="47"/>
      <c r="WRZ19" s="47"/>
      <c r="WSA19" s="47"/>
      <c r="WSB19" s="47"/>
      <c r="WSC19" s="47"/>
      <c r="WSD19" s="47"/>
      <c r="WSE19" s="47"/>
      <c r="WSF19" s="47"/>
      <c r="WSG19" s="47"/>
      <c r="WSH19" s="47"/>
      <c r="WSI19" s="47"/>
      <c r="WSJ19" s="47"/>
      <c r="WSK19" s="47"/>
      <c r="WSL19" s="47"/>
      <c r="WSM19" s="47"/>
      <c r="WSN19" s="47"/>
      <c r="WSO19" s="47"/>
      <c r="WSP19" s="47"/>
      <c r="WSQ19" s="47"/>
      <c r="WSR19" s="47"/>
      <c r="WSS19" s="47"/>
      <c r="WST19" s="47"/>
      <c r="WSU19" s="47"/>
      <c r="WSV19" s="47"/>
      <c r="WSW19" s="47"/>
      <c r="WSX19" s="47"/>
      <c r="WSY19" s="47"/>
      <c r="WSZ19" s="47"/>
      <c r="WTA19" s="47"/>
      <c r="WTB19" s="47"/>
      <c r="WTC19" s="47"/>
      <c r="WTD19" s="47"/>
      <c r="WTE19" s="47"/>
      <c r="WTF19" s="47"/>
      <c r="WTG19" s="47"/>
      <c r="WTH19" s="47"/>
      <c r="WTI19" s="47"/>
      <c r="WTJ19" s="47"/>
      <c r="WTK19" s="47"/>
      <c r="WTL19" s="47"/>
      <c r="WTM19" s="47"/>
      <c r="WTN19" s="47"/>
      <c r="WTO19" s="47"/>
      <c r="WTP19" s="47"/>
      <c r="WTQ19" s="47"/>
      <c r="WTR19" s="47"/>
      <c r="WTS19" s="47"/>
      <c r="WTT19" s="47"/>
      <c r="WTU19" s="47"/>
      <c r="WTV19" s="47"/>
      <c r="WTW19" s="47"/>
      <c r="WTX19" s="47"/>
      <c r="WTY19" s="47"/>
      <c r="WTZ19" s="47"/>
      <c r="WUA19" s="47"/>
      <c r="WUB19" s="47"/>
      <c r="WUC19" s="47"/>
      <c r="WUD19" s="47"/>
      <c r="WUE19" s="47"/>
      <c r="WUF19" s="47"/>
      <c r="WUG19" s="47"/>
      <c r="WUH19" s="47"/>
      <c r="WUI19" s="47"/>
      <c r="WUJ19" s="47"/>
      <c r="WUK19" s="47"/>
      <c r="WUL19" s="47"/>
      <c r="WUM19" s="47"/>
      <c r="WUN19" s="47"/>
      <c r="WUO19" s="47"/>
      <c r="WUP19" s="47"/>
      <c r="WUQ19" s="47"/>
      <c r="WUR19" s="47"/>
      <c r="WUS19" s="47"/>
      <c r="WUT19" s="47"/>
      <c r="WUU19" s="47"/>
      <c r="WUV19" s="47"/>
      <c r="WUW19" s="47"/>
      <c r="WUX19" s="47"/>
      <c r="WUY19" s="47"/>
      <c r="WUZ19" s="47"/>
      <c r="WVA19" s="47"/>
      <c r="WVB19" s="47"/>
      <c r="WVC19" s="47"/>
      <c r="WVD19" s="47"/>
      <c r="WVE19" s="47"/>
      <c r="WVF19" s="47"/>
      <c r="WVG19" s="47"/>
      <c r="WVH19" s="47"/>
      <c r="WVI19" s="47"/>
      <c r="WVJ19" s="47"/>
      <c r="WVK19" s="47"/>
      <c r="WVL19" s="47"/>
      <c r="WVM19" s="47"/>
      <c r="WVN19" s="47"/>
      <c r="WVO19" s="47"/>
      <c r="WVP19" s="47"/>
      <c r="WVQ19" s="47"/>
      <c r="WVR19" s="47"/>
      <c r="WVS19" s="47"/>
      <c r="WVT19" s="47"/>
      <c r="WVU19" s="47"/>
      <c r="WVV19" s="47"/>
      <c r="WVW19" s="47"/>
      <c r="WVX19" s="47"/>
      <c r="WVY19" s="47"/>
      <c r="WVZ19" s="47"/>
      <c r="WWA19" s="47"/>
      <c r="WWB19" s="47"/>
      <c r="WWC19" s="47"/>
      <c r="WWD19" s="47"/>
      <c r="WWE19" s="47"/>
      <c r="WWF19" s="47"/>
      <c r="WWG19" s="47"/>
      <c r="WWH19" s="47"/>
      <c r="WWI19" s="47"/>
      <c r="WWJ19" s="47"/>
      <c r="WWK19" s="47"/>
      <c r="WWL19" s="47"/>
    </row>
    <row r="20" spans="1:16158" x14ac:dyDescent="0.35">
      <c r="A20" s="56" t="s">
        <v>99</v>
      </c>
      <c r="B20" s="247"/>
      <c r="C20" s="247"/>
      <c r="D20" s="245"/>
      <c r="E20" s="245"/>
      <c r="G20" s="233"/>
      <c r="H20" s="246"/>
      <c r="J20" s="233"/>
      <c r="L20" s="233"/>
      <c r="M20" s="58"/>
      <c r="N20" s="58"/>
      <c r="P20" s="58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  <c r="WUL20" s="47"/>
      <c r="WUM20" s="47"/>
      <c r="WUN20" s="47"/>
      <c r="WUO20" s="47"/>
      <c r="WUP20" s="47"/>
      <c r="WUQ20" s="47"/>
      <c r="WUR20" s="47"/>
      <c r="WUS20" s="47"/>
      <c r="WUT20" s="47"/>
      <c r="WUU20" s="47"/>
      <c r="WUV20" s="47"/>
      <c r="WUW20" s="47"/>
      <c r="WUX20" s="47"/>
      <c r="WUY20" s="47"/>
      <c r="WUZ20" s="47"/>
      <c r="WVA20" s="47"/>
      <c r="WVB20" s="47"/>
      <c r="WVC20" s="47"/>
      <c r="WVD20" s="47"/>
      <c r="WVE20" s="47"/>
      <c r="WVF20" s="47"/>
      <c r="WVG20" s="47"/>
      <c r="WVH20" s="47"/>
      <c r="WVI20" s="47"/>
      <c r="WVJ20" s="47"/>
      <c r="WVK20" s="47"/>
      <c r="WVL20" s="47"/>
      <c r="WVM20" s="47"/>
      <c r="WVN20" s="47"/>
      <c r="WVO20" s="47"/>
      <c r="WVP20" s="47"/>
      <c r="WVQ20" s="47"/>
      <c r="WVR20" s="47"/>
      <c r="WVS20" s="47"/>
      <c r="WVT20" s="47"/>
      <c r="WVU20" s="47"/>
      <c r="WVV20" s="47"/>
      <c r="WVW20" s="47"/>
      <c r="WVX20" s="47"/>
      <c r="WVY20" s="47"/>
      <c r="WVZ20" s="47"/>
      <c r="WWA20" s="47"/>
      <c r="WWB20" s="47"/>
      <c r="WWC20" s="47"/>
      <c r="WWD20" s="47"/>
      <c r="WWE20" s="47"/>
      <c r="WWF20" s="47"/>
      <c r="WWG20" s="47"/>
      <c r="WWH20" s="47"/>
      <c r="WWI20" s="47"/>
      <c r="WWJ20" s="47"/>
      <c r="WWK20" s="47"/>
      <c r="WWL20" s="47"/>
    </row>
    <row r="21" spans="1:16158" x14ac:dyDescent="0.35">
      <c r="A21" s="49" t="s">
        <v>100</v>
      </c>
      <c r="B21" s="247"/>
      <c r="C21" s="247"/>
      <c r="D21" s="245"/>
      <c r="E21" s="245"/>
      <c r="G21" s="233"/>
      <c r="H21" s="246"/>
      <c r="J21" s="233"/>
      <c r="L21" s="233"/>
      <c r="M21" s="58"/>
      <c r="N21" s="58"/>
      <c r="P21" s="58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  <c r="NAB21" s="47"/>
      <c r="NAC21" s="47"/>
      <c r="NAD21" s="47"/>
      <c r="NAE21" s="47"/>
      <c r="NAF21" s="47"/>
      <c r="NAG21" s="47"/>
      <c r="NAH21" s="47"/>
      <c r="NAI21" s="47"/>
      <c r="NAJ21" s="47"/>
      <c r="NAK21" s="47"/>
      <c r="NAL21" s="47"/>
      <c r="NAM21" s="47"/>
      <c r="NAN21" s="47"/>
      <c r="NAO21" s="47"/>
      <c r="NAP21" s="47"/>
      <c r="NAQ21" s="47"/>
      <c r="NAR21" s="47"/>
      <c r="NAS21" s="47"/>
      <c r="NAT21" s="47"/>
      <c r="NAU21" s="47"/>
      <c r="NAV21" s="47"/>
      <c r="NAW21" s="47"/>
      <c r="NAX21" s="47"/>
      <c r="NAY21" s="47"/>
      <c r="NAZ21" s="47"/>
      <c r="NBA21" s="47"/>
      <c r="NBB21" s="47"/>
      <c r="NBC21" s="47"/>
      <c r="NBD21" s="47"/>
      <c r="NBE21" s="47"/>
      <c r="NBF21" s="47"/>
      <c r="NBG21" s="47"/>
      <c r="NBH21" s="47"/>
      <c r="NBI21" s="47"/>
      <c r="NBJ21" s="47"/>
      <c r="NBK21" s="47"/>
      <c r="NBL21" s="47"/>
      <c r="NBM21" s="47"/>
      <c r="NBN21" s="47"/>
      <c r="NBO21" s="47"/>
      <c r="NBP21" s="47"/>
      <c r="NBQ21" s="47"/>
      <c r="NBR21" s="47"/>
      <c r="NBS21" s="47"/>
      <c r="NBT21" s="47"/>
      <c r="NBU21" s="47"/>
      <c r="NBV21" s="47"/>
      <c r="NBW21" s="47"/>
      <c r="NBX21" s="47"/>
      <c r="NBY21" s="47"/>
      <c r="NBZ21" s="47"/>
      <c r="NCA21" s="47"/>
      <c r="NCB21" s="47"/>
      <c r="NCC21" s="47"/>
      <c r="NCD21" s="47"/>
      <c r="NCE21" s="47"/>
      <c r="NCF21" s="47"/>
      <c r="NCG21" s="47"/>
      <c r="NCH21" s="47"/>
      <c r="NCI21" s="47"/>
      <c r="NCJ21" s="47"/>
      <c r="NCK21" s="47"/>
      <c r="NCL21" s="47"/>
      <c r="NCM21" s="47"/>
      <c r="NCN21" s="47"/>
      <c r="NCO21" s="47"/>
      <c r="NCP21" s="47"/>
      <c r="NCQ21" s="47"/>
      <c r="NCR21" s="47"/>
      <c r="NCS21" s="47"/>
      <c r="NCT21" s="47"/>
      <c r="NCU21" s="47"/>
      <c r="NCV21" s="47"/>
      <c r="NCW21" s="47"/>
      <c r="NCX21" s="47"/>
      <c r="NCY21" s="47"/>
      <c r="NCZ21" s="47"/>
      <c r="NDA21" s="47"/>
      <c r="NDB21" s="47"/>
      <c r="NDC21" s="47"/>
      <c r="NDD21" s="47"/>
      <c r="NDE21" s="47"/>
      <c r="NDF21" s="47"/>
      <c r="NDG21" s="47"/>
      <c r="NDH21" s="47"/>
      <c r="NDI21" s="47"/>
      <c r="NDJ21" s="47"/>
      <c r="NDK21" s="47"/>
      <c r="NDL21" s="47"/>
      <c r="NDM21" s="47"/>
      <c r="NDN21" s="47"/>
      <c r="NDO21" s="47"/>
      <c r="NDP21" s="47"/>
      <c r="NDQ21" s="47"/>
      <c r="NDR21" s="47"/>
      <c r="NDS21" s="47"/>
      <c r="NDT21" s="47"/>
      <c r="NDU21" s="47"/>
      <c r="NDV21" s="47"/>
      <c r="NDW21" s="47"/>
      <c r="NDX21" s="47"/>
      <c r="NDY21" s="47"/>
      <c r="NDZ21" s="47"/>
      <c r="NEA21" s="47"/>
      <c r="NEB21" s="47"/>
      <c r="NEC21" s="47"/>
      <c r="NED21" s="47"/>
      <c r="NEE21" s="47"/>
      <c r="NEF21" s="47"/>
      <c r="NEG21" s="47"/>
      <c r="NEH21" s="47"/>
      <c r="NEI21" s="47"/>
      <c r="NEJ21" s="47"/>
      <c r="NEK21" s="47"/>
      <c r="NEL21" s="47"/>
      <c r="NEM21" s="47"/>
      <c r="NEN21" s="47"/>
      <c r="NEO21" s="47"/>
      <c r="NEP21" s="47"/>
      <c r="NEQ21" s="47"/>
      <c r="NER21" s="47"/>
      <c r="NES21" s="47"/>
      <c r="NET21" s="47"/>
      <c r="NEU21" s="47"/>
      <c r="NEV21" s="47"/>
      <c r="NEW21" s="47"/>
      <c r="NEX21" s="47"/>
      <c r="NEY21" s="47"/>
      <c r="NEZ21" s="47"/>
      <c r="NFA21" s="47"/>
      <c r="NFB21" s="47"/>
      <c r="NFC21" s="47"/>
      <c r="NFD21" s="47"/>
      <c r="NFE21" s="47"/>
      <c r="NFF21" s="47"/>
      <c r="NFG21" s="47"/>
      <c r="NFH21" s="47"/>
      <c r="NFI21" s="47"/>
      <c r="NFJ21" s="47"/>
      <c r="NFK21" s="47"/>
      <c r="NFL21" s="47"/>
      <c r="NFM21" s="47"/>
      <c r="NFN21" s="47"/>
      <c r="NFO21" s="47"/>
      <c r="NFP21" s="47"/>
      <c r="NFQ21" s="47"/>
      <c r="NFR21" s="47"/>
      <c r="NFS21" s="47"/>
      <c r="NFT21" s="47"/>
      <c r="NFU21" s="47"/>
      <c r="NFV21" s="47"/>
      <c r="NFW21" s="47"/>
      <c r="NFX21" s="47"/>
      <c r="NFY21" s="47"/>
      <c r="NFZ21" s="47"/>
      <c r="NGA21" s="47"/>
      <c r="NGB21" s="47"/>
      <c r="NGC21" s="47"/>
      <c r="NGD21" s="47"/>
      <c r="NGE21" s="47"/>
      <c r="NGF21" s="47"/>
      <c r="NGG21" s="47"/>
      <c r="NGH21" s="47"/>
      <c r="NGI21" s="47"/>
      <c r="NGJ21" s="47"/>
      <c r="NGK21" s="47"/>
      <c r="NGL21" s="47"/>
      <c r="NGM21" s="47"/>
      <c r="NGN21" s="47"/>
      <c r="NGO21" s="47"/>
      <c r="NGP21" s="47"/>
      <c r="NGQ21" s="47"/>
      <c r="NGR21" s="47"/>
      <c r="NGS21" s="47"/>
      <c r="NGT21" s="47"/>
      <c r="NGU21" s="47"/>
      <c r="NGV21" s="47"/>
      <c r="NGW21" s="47"/>
      <c r="NGX21" s="47"/>
      <c r="NGY21" s="47"/>
      <c r="NGZ21" s="47"/>
      <c r="NHA21" s="47"/>
      <c r="NHB21" s="47"/>
      <c r="NHC21" s="47"/>
      <c r="NHD21" s="47"/>
      <c r="NHE21" s="47"/>
      <c r="NHF21" s="47"/>
      <c r="NHG21" s="47"/>
      <c r="NHH21" s="47"/>
      <c r="NHI21" s="47"/>
      <c r="NHJ21" s="47"/>
      <c r="NHK21" s="47"/>
      <c r="NHL21" s="47"/>
      <c r="NHM21" s="47"/>
      <c r="NHN21" s="47"/>
      <c r="NHO21" s="47"/>
      <c r="NHP21" s="47"/>
      <c r="NHQ21" s="47"/>
      <c r="NHR21" s="47"/>
      <c r="NHS21" s="47"/>
      <c r="NHT21" s="47"/>
      <c r="NHU21" s="47"/>
      <c r="NHV21" s="47"/>
      <c r="NHW21" s="47"/>
      <c r="NHX21" s="47"/>
      <c r="NHY21" s="47"/>
      <c r="NHZ21" s="47"/>
      <c r="NIA21" s="47"/>
      <c r="NIB21" s="47"/>
      <c r="NIC21" s="47"/>
      <c r="NID21" s="47"/>
      <c r="NIE21" s="47"/>
      <c r="NIF21" s="47"/>
      <c r="NIG21" s="47"/>
      <c r="NIH21" s="47"/>
      <c r="NII21" s="47"/>
      <c r="NIJ21" s="47"/>
      <c r="NIK21" s="47"/>
      <c r="NIL21" s="47"/>
      <c r="NIM21" s="47"/>
      <c r="NIN21" s="47"/>
      <c r="NIO21" s="47"/>
      <c r="NIP21" s="47"/>
      <c r="NIQ21" s="47"/>
      <c r="NIR21" s="47"/>
      <c r="NIS21" s="47"/>
      <c r="NIT21" s="47"/>
      <c r="NIU21" s="47"/>
      <c r="NIV21" s="47"/>
      <c r="NIW21" s="47"/>
      <c r="NIX21" s="47"/>
      <c r="NIY21" s="47"/>
      <c r="NIZ21" s="47"/>
      <c r="NJA21" s="47"/>
      <c r="NJB21" s="47"/>
      <c r="NJC21" s="47"/>
      <c r="NJD21" s="47"/>
      <c r="NJE21" s="47"/>
      <c r="NJF21" s="47"/>
      <c r="NJG21" s="47"/>
      <c r="NJH21" s="47"/>
      <c r="NJI21" s="47"/>
      <c r="NJJ21" s="47"/>
      <c r="NJK21" s="47"/>
      <c r="NJL21" s="47"/>
      <c r="NJM21" s="47"/>
      <c r="NJN21" s="47"/>
      <c r="NJO21" s="47"/>
      <c r="NJP21" s="47"/>
      <c r="NJQ21" s="47"/>
      <c r="NJR21" s="47"/>
      <c r="NJS21" s="47"/>
      <c r="NJT21" s="47"/>
      <c r="NJU21" s="47"/>
      <c r="NJV21" s="47"/>
      <c r="NJW21" s="47"/>
      <c r="NJX21" s="47"/>
      <c r="NJY21" s="47"/>
      <c r="NJZ21" s="47"/>
      <c r="NKA21" s="47"/>
      <c r="NKB21" s="47"/>
      <c r="NKC21" s="47"/>
      <c r="NKD21" s="47"/>
      <c r="NKE21" s="47"/>
      <c r="NKF21" s="47"/>
      <c r="NKG21" s="47"/>
      <c r="NKH21" s="47"/>
      <c r="NKI21" s="47"/>
      <c r="NKJ21" s="47"/>
      <c r="NKK21" s="47"/>
      <c r="NKL21" s="47"/>
      <c r="NKM21" s="47"/>
      <c r="NKN21" s="47"/>
      <c r="NKO21" s="47"/>
      <c r="NKP21" s="47"/>
      <c r="NKQ21" s="47"/>
      <c r="NKR21" s="47"/>
      <c r="NKS21" s="47"/>
      <c r="NKT21" s="47"/>
      <c r="NKU21" s="47"/>
      <c r="NKV21" s="47"/>
      <c r="NKW21" s="47"/>
      <c r="NKX21" s="47"/>
      <c r="NKY21" s="47"/>
      <c r="NKZ21" s="47"/>
      <c r="NLA21" s="47"/>
      <c r="NLB21" s="47"/>
      <c r="NLC21" s="47"/>
      <c r="NLD21" s="47"/>
      <c r="NLE21" s="47"/>
      <c r="NLF21" s="47"/>
      <c r="NLG21" s="47"/>
      <c r="NLH21" s="47"/>
      <c r="NLI21" s="47"/>
      <c r="NLJ21" s="47"/>
      <c r="NLK21" s="47"/>
      <c r="NLL21" s="47"/>
      <c r="NLM21" s="47"/>
      <c r="NLN21" s="47"/>
      <c r="NLO21" s="47"/>
      <c r="NLP21" s="47"/>
      <c r="NLQ21" s="47"/>
      <c r="NLR21" s="47"/>
      <c r="NLS21" s="47"/>
      <c r="NLT21" s="47"/>
      <c r="NLU21" s="47"/>
      <c r="NLV21" s="47"/>
      <c r="NLW21" s="47"/>
      <c r="NLX21" s="47"/>
      <c r="NLY21" s="47"/>
      <c r="NLZ21" s="47"/>
      <c r="NMA21" s="47"/>
      <c r="NMB21" s="47"/>
      <c r="NMC21" s="47"/>
      <c r="NMD21" s="47"/>
      <c r="NME21" s="47"/>
      <c r="NMF21" s="47"/>
      <c r="NMG21" s="47"/>
      <c r="NMH21" s="47"/>
      <c r="NMI21" s="47"/>
      <c r="NMJ21" s="47"/>
      <c r="NMK21" s="47"/>
      <c r="NML21" s="47"/>
      <c r="NMM21" s="47"/>
      <c r="NMN21" s="47"/>
      <c r="NMO21" s="47"/>
      <c r="NMP21" s="47"/>
      <c r="NMQ21" s="47"/>
      <c r="NMR21" s="47"/>
      <c r="NMS21" s="47"/>
      <c r="NMT21" s="47"/>
      <c r="NMU21" s="47"/>
      <c r="NMV21" s="47"/>
      <c r="NMW21" s="47"/>
      <c r="NMX21" s="47"/>
      <c r="NMY21" s="47"/>
      <c r="NMZ21" s="47"/>
      <c r="NNA21" s="47"/>
      <c r="NNB21" s="47"/>
      <c r="NNC21" s="47"/>
      <c r="NND21" s="47"/>
      <c r="NNE21" s="47"/>
      <c r="NNF21" s="47"/>
      <c r="NNG21" s="47"/>
      <c r="NNH21" s="47"/>
      <c r="NNI21" s="47"/>
      <c r="NNJ21" s="47"/>
      <c r="NNK21" s="47"/>
      <c r="NNL21" s="47"/>
      <c r="NNM21" s="47"/>
      <c r="NNN21" s="47"/>
      <c r="NNO21" s="47"/>
      <c r="NNP21" s="47"/>
      <c r="NNQ21" s="47"/>
      <c r="NNR21" s="47"/>
      <c r="NNS21" s="47"/>
      <c r="NNT21" s="47"/>
      <c r="NNU21" s="47"/>
      <c r="NNV21" s="47"/>
      <c r="NNW21" s="47"/>
      <c r="NNX21" s="47"/>
      <c r="NNY21" s="47"/>
      <c r="NNZ21" s="47"/>
      <c r="NOA21" s="47"/>
      <c r="NOB21" s="47"/>
      <c r="NOC21" s="47"/>
      <c r="NOD21" s="47"/>
      <c r="NOE21" s="47"/>
      <c r="NOF21" s="47"/>
      <c r="NOG21" s="47"/>
      <c r="NOH21" s="47"/>
      <c r="NOI21" s="47"/>
      <c r="NOJ21" s="47"/>
      <c r="NOK21" s="47"/>
      <c r="NOL21" s="47"/>
      <c r="NOM21" s="47"/>
      <c r="NON21" s="47"/>
      <c r="NOO21" s="47"/>
      <c r="NOP21" s="47"/>
      <c r="NOQ21" s="47"/>
      <c r="NOR21" s="47"/>
      <c r="NOS21" s="47"/>
      <c r="NOT21" s="47"/>
      <c r="NOU21" s="47"/>
      <c r="NOV21" s="47"/>
      <c r="NOW21" s="47"/>
      <c r="NOX21" s="47"/>
      <c r="NOY21" s="47"/>
      <c r="NOZ21" s="47"/>
      <c r="NPA21" s="47"/>
      <c r="NPB21" s="47"/>
      <c r="NPC21" s="47"/>
      <c r="NPD21" s="47"/>
      <c r="NPE21" s="47"/>
      <c r="NPF21" s="47"/>
      <c r="NPG21" s="47"/>
      <c r="NPH21" s="47"/>
      <c r="NPI21" s="47"/>
      <c r="NPJ21" s="47"/>
      <c r="NPK21" s="47"/>
      <c r="NPL21" s="47"/>
      <c r="NPM21" s="47"/>
      <c r="NPN21" s="47"/>
      <c r="NPO21" s="47"/>
      <c r="NPP21" s="47"/>
      <c r="NPQ21" s="47"/>
      <c r="NPR21" s="47"/>
      <c r="NPS21" s="47"/>
      <c r="NPT21" s="47"/>
      <c r="NPU21" s="47"/>
      <c r="NPV21" s="47"/>
      <c r="NPW21" s="47"/>
      <c r="NPX21" s="47"/>
      <c r="NPY21" s="47"/>
      <c r="NPZ21" s="47"/>
      <c r="NQA21" s="47"/>
      <c r="NQB21" s="47"/>
      <c r="NQC21" s="47"/>
      <c r="NQD21" s="47"/>
      <c r="NQE21" s="47"/>
      <c r="NQF21" s="47"/>
      <c r="NQG21" s="47"/>
      <c r="NQH21" s="47"/>
      <c r="NQI21" s="47"/>
      <c r="NQJ21" s="47"/>
      <c r="NQK21" s="47"/>
      <c r="NQL21" s="47"/>
      <c r="NQM21" s="47"/>
      <c r="NQN21" s="47"/>
      <c r="NQO21" s="47"/>
      <c r="NQP21" s="47"/>
      <c r="NQQ21" s="47"/>
      <c r="NQR21" s="47"/>
      <c r="NQS21" s="47"/>
      <c r="NQT21" s="47"/>
      <c r="NQU21" s="47"/>
      <c r="NQV21" s="47"/>
      <c r="NQW21" s="47"/>
      <c r="NQX21" s="47"/>
      <c r="NQY21" s="47"/>
      <c r="NQZ21" s="47"/>
      <c r="NRA21" s="47"/>
      <c r="NRB21" s="47"/>
      <c r="NRC21" s="47"/>
      <c r="NRD21" s="47"/>
      <c r="NRE21" s="47"/>
      <c r="NRF21" s="47"/>
      <c r="NRG21" s="47"/>
      <c r="NRH21" s="47"/>
      <c r="NRI21" s="47"/>
      <c r="NRJ21" s="47"/>
      <c r="NRK21" s="47"/>
      <c r="NRL21" s="47"/>
      <c r="NRM21" s="47"/>
      <c r="NRN21" s="47"/>
      <c r="NRO21" s="47"/>
      <c r="NRP21" s="47"/>
      <c r="NRQ21" s="47"/>
      <c r="NRR21" s="47"/>
      <c r="NRS21" s="47"/>
      <c r="NRT21" s="47"/>
      <c r="NRU21" s="47"/>
      <c r="NRV21" s="47"/>
      <c r="NRW21" s="47"/>
      <c r="NRX21" s="47"/>
      <c r="NRY21" s="47"/>
      <c r="NRZ21" s="47"/>
      <c r="NSA21" s="47"/>
      <c r="NSB21" s="47"/>
      <c r="NSC21" s="47"/>
      <c r="NSD21" s="47"/>
      <c r="NSE21" s="47"/>
      <c r="NSF21" s="47"/>
      <c r="NSG21" s="47"/>
      <c r="NSH21" s="47"/>
      <c r="NSI21" s="47"/>
      <c r="NSJ21" s="47"/>
      <c r="NSK21" s="47"/>
      <c r="NSL21" s="47"/>
      <c r="NSM21" s="47"/>
      <c r="NSN21" s="47"/>
      <c r="NSO21" s="47"/>
      <c r="NSP21" s="47"/>
      <c r="NSQ21" s="47"/>
      <c r="NSR21" s="47"/>
      <c r="NSS21" s="47"/>
      <c r="NST21" s="47"/>
      <c r="NSU21" s="47"/>
      <c r="NSV21" s="47"/>
      <c r="NSW21" s="47"/>
      <c r="NSX21" s="47"/>
      <c r="NSY21" s="47"/>
      <c r="NSZ21" s="47"/>
      <c r="NTA21" s="47"/>
      <c r="NTB21" s="47"/>
      <c r="NTC21" s="47"/>
      <c r="NTD21" s="47"/>
      <c r="NTE21" s="47"/>
      <c r="NTF21" s="47"/>
      <c r="NTG21" s="47"/>
      <c r="NTH21" s="47"/>
      <c r="NTI21" s="47"/>
      <c r="NTJ21" s="47"/>
      <c r="NTK21" s="47"/>
      <c r="NTL21" s="47"/>
      <c r="NTM21" s="47"/>
      <c r="NTN21" s="47"/>
      <c r="NTO21" s="47"/>
      <c r="NTP21" s="47"/>
      <c r="NTQ21" s="47"/>
      <c r="NTR21" s="47"/>
      <c r="NTS21" s="47"/>
      <c r="NTT21" s="47"/>
      <c r="NTU21" s="47"/>
      <c r="NTV21" s="47"/>
      <c r="NTW21" s="47"/>
      <c r="NTX21" s="47"/>
      <c r="NTY21" s="47"/>
      <c r="NTZ21" s="47"/>
      <c r="NUA21" s="47"/>
      <c r="NUB21" s="47"/>
      <c r="NUC21" s="47"/>
      <c r="NUD21" s="47"/>
      <c r="NUE21" s="47"/>
      <c r="NUF21" s="47"/>
      <c r="NUG21" s="47"/>
      <c r="NUH21" s="47"/>
      <c r="NUI21" s="47"/>
      <c r="NUJ21" s="47"/>
      <c r="NUK21" s="47"/>
      <c r="NUL21" s="47"/>
      <c r="NUM21" s="47"/>
      <c r="NUN21" s="47"/>
      <c r="NUO21" s="47"/>
      <c r="NUP21" s="47"/>
      <c r="NUQ21" s="47"/>
      <c r="NUR21" s="47"/>
      <c r="NUS21" s="47"/>
      <c r="NUT21" s="47"/>
      <c r="NUU21" s="47"/>
      <c r="NUV21" s="47"/>
      <c r="NUW21" s="47"/>
      <c r="NUX21" s="47"/>
      <c r="NUY21" s="47"/>
      <c r="NUZ21" s="47"/>
      <c r="NVA21" s="47"/>
      <c r="NVB21" s="47"/>
      <c r="NVC21" s="47"/>
      <c r="NVD21" s="47"/>
      <c r="NVE21" s="47"/>
      <c r="NVF21" s="47"/>
      <c r="NVG21" s="47"/>
      <c r="NVH21" s="47"/>
      <c r="NVI21" s="47"/>
      <c r="NVJ21" s="47"/>
      <c r="NVK21" s="47"/>
      <c r="NVL21" s="47"/>
      <c r="NVM21" s="47"/>
      <c r="NVN21" s="47"/>
      <c r="NVO21" s="47"/>
      <c r="NVP21" s="47"/>
      <c r="NVQ21" s="47"/>
      <c r="NVR21" s="47"/>
      <c r="NVS21" s="47"/>
      <c r="NVT21" s="47"/>
      <c r="NVU21" s="47"/>
      <c r="NVV21" s="47"/>
      <c r="NVW21" s="47"/>
      <c r="NVX21" s="47"/>
      <c r="NVY21" s="47"/>
      <c r="NVZ21" s="47"/>
      <c r="NWA21" s="47"/>
      <c r="NWB21" s="47"/>
      <c r="NWC21" s="47"/>
      <c r="NWD21" s="47"/>
      <c r="NWE21" s="47"/>
      <c r="NWF21" s="47"/>
      <c r="NWG21" s="47"/>
      <c r="NWH21" s="47"/>
      <c r="NWI21" s="47"/>
      <c r="NWJ21" s="47"/>
      <c r="NWK21" s="47"/>
      <c r="NWL21" s="47"/>
      <c r="NWM21" s="47"/>
      <c r="NWN21" s="47"/>
      <c r="NWO21" s="47"/>
      <c r="NWP21" s="47"/>
      <c r="NWQ21" s="47"/>
      <c r="NWR21" s="47"/>
      <c r="NWS21" s="47"/>
      <c r="NWT21" s="47"/>
      <c r="NWU21" s="47"/>
      <c r="NWV21" s="47"/>
      <c r="NWW21" s="47"/>
      <c r="NWX21" s="47"/>
      <c r="NWY21" s="47"/>
      <c r="NWZ21" s="47"/>
      <c r="NXA21" s="47"/>
      <c r="NXB21" s="47"/>
      <c r="NXC21" s="47"/>
      <c r="NXD21" s="47"/>
      <c r="NXE21" s="47"/>
      <c r="NXF21" s="47"/>
      <c r="NXG21" s="47"/>
      <c r="NXH21" s="47"/>
      <c r="NXI21" s="47"/>
      <c r="NXJ21" s="47"/>
      <c r="NXK21" s="47"/>
      <c r="NXL21" s="47"/>
      <c r="NXM21" s="47"/>
      <c r="NXN21" s="47"/>
      <c r="NXO21" s="47"/>
      <c r="NXP21" s="47"/>
      <c r="NXQ21" s="47"/>
      <c r="NXR21" s="47"/>
      <c r="NXS21" s="47"/>
      <c r="NXT21" s="47"/>
      <c r="NXU21" s="47"/>
      <c r="NXV21" s="47"/>
      <c r="NXW21" s="47"/>
      <c r="NXX21" s="47"/>
      <c r="NXY21" s="47"/>
      <c r="NXZ21" s="47"/>
      <c r="NYA21" s="47"/>
      <c r="NYB21" s="47"/>
      <c r="NYC21" s="47"/>
      <c r="NYD21" s="47"/>
      <c r="NYE21" s="47"/>
      <c r="NYF21" s="47"/>
      <c r="NYG21" s="47"/>
      <c r="NYH21" s="47"/>
      <c r="NYI21" s="47"/>
      <c r="NYJ21" s="47"/>
      <c r="NYK21" s="47"/>
      <c r="NYL21" s="47"/>
      <c r="NYM21" s="47"/>
      <c r="NYN21" s="47"/>
      <c r="NYO21" s="47"/>
      <c r="NYP21" s="47"/>
      <c r="NYQ21" s="47"/>
      <c r="NYR21" s="47"/>
      <c r="NYS21" s="47"/>
      <c r="NYT21" s="47"/>
      <c r="NYU21" s="47"/>
      <c r="NYV21" s="47"/>
      <c r="NYW21" s="47"/>
      <c r="NYX21" s="47"/>
      <c r="NYY21" s="47"/>
      <c r="NYZ21" s="47"/>
      <c r="NZA21" s="47"/>
      <c r="NZB21" s="47"/>
      <c r="NZC21" s="47"/>
      <c r="NZD21" s="47"/>
      <c r="NZE21" s="47"/>
      <c r="NZF21" s="47"/>
      <c r="NZG21" s="47"/>
      <c r="NZH21" s="47"/>
      <c r="NZI21" s="47"/>
      <c r="NZJ21" s="47"/>
      <c r="NZK21" s="47"/>
      <c r="NZL21" s="47"/>
      <c r="NZM21" s="47"/>
      <c r="NZN21" s="47"/>
      <c r="NZO21" s="47"/>
      <c r="NZP21" s="47"/>
      <c r="NZQ21" s="47"/>
      <c r="NZR21" s="47"/>
      <c r="NZS21" s="47"/>
      <c r="NZT21" s="47"/>
      <c r="NZU21" s="47"/>
      <c r="NZV21" s="47"/>
      <c r="NZW21" s="47"/>
      <c r="NZX21" s="47"/>
      <c r="NZY21" s="47"/>
      <c r="NZZ21" s="47"/>
      <c r="OAA21" s="47"/>
      <c r="OAB21" s="47"/>
      <c r="OAC21" s="47"/>
      <c r="OAD21" s="47"/>
      <c r="OAE21" s="47"/>
      <c r="OAF21" s="47"/>
      <c r="OAG21" s="47"/>
      <c r="OAH21" s="47"/>
      <c r="OAI21" s="47"/>
      <c r="OAJ21" s="47"/>
      <c r="OAK21" s="47"/>
      <c r="OAL21" s="47"/>
      <c r="OAM21" s="47"/>
      <c r="OAN21" s="47"/>
      <c r="OAO21" s="47"/>
      <c r="OAP21" s="47"/>
      <c r="OAQ21" s="47"/>
      <c r="OAR21" s="47"/>
      <c r="OAS21" s="47"/>
      <c r="OAT21" s="47"/>
      <c r="OAU21" s="47"/>
      <c r="OAV21" s="47"/>
      <c r="OAW21" s="47"/>
      <c r="OAX21" s="47"/>
      <c r="OAY21" s="47"/>
      <c r="OAZ21" s="47"/>
      <c r="OBA21" s="47"/>
      <c r="OBB21" s="47"/>
      <c r="OBC21" s="47"/>
      <c r="OBD21" s="47"/>
      <c r="OBE21" s="47"/>
      <c r="OBF21" s="47"/>
      <c r="OBG21" s="47"/>
      <c r="OBH21" s="47"/>
      <c r="OBI21" s="47"/>
      <c r="OBJ21" s="47"/>
      <c r="OBK21" s="47"/>
      <c r="OBL21" s="47"/>
      <c r="OBM21" s="47"/>
      <c r="OBN21" s="47"/>
      <c r="OBO21" s="47"/>
      <c r="OBP21" s="47"/>
      <c r="OBQ21" s="47"/>
      <c r="OBR21" s="47"/>
      <c r="OBS21" s="47"/>
      <c r="OBT21" s="47"/>
      <c r="OBU21" s="47"/>
      <c r="OBV21" s="47"/>
      <c r="OBW21" s="47"/>
      <c r="OBX21" s="47"/>
      <c r="OBY21" s="47"/>
      <c r="OBZ21" s="47"/>
      <c r="OCA21" s="47"/>
      <c r="OCB21" s="47"/>
      <c r="OCC21" s="47"/>
      <c r="OCD21" s="47"/>
      <c r="OCE21" s="47"/>
      <c r="OCF21" s="47"/>
      <c r="OCG21" s="47"/>
      <c r="OCH21" s="47"/>
      <c r="OCI21" s="47"/>
      <c r="OCJ21" s="47"/>
      <c r="OCK21" s="47"/>
      <c r="OCL21" s="47"/>
      <c r="OCM21" s="47"/>
      <c r="OCN21" s="47"/>
      <c r="OCO21" s="47"/>
      <c r="OCP21" s="47"/>
      <c r="OCQ21" s="47"/>
      <c r="OCR21" s="47"/>
      <c r="OCS21" s="47"/>
      <c r="OCT21" s="47"/>
      <c r="OCU21" s="47"/>
      <c r="OCV21" s="47"/>
      <c r="OCW21" s="47"/>
      <c r="OCX21" s="47"/>
      <c r="OCY21" s="47"/>
      <c r="OCZ21" s="47"/>
      <c r="ODA21" s="47"/>
      <c r="ODB21" s="47"/>
      <c r="ODC21" s="47"/>
      <c r="ODD21" s="47"/>
      <c r="ODE21" s="47"/>
      <c r="ODF21" s="47"/>
      <c r="ODG21" s="47"/>
      <c r="ODH21" s="47"/>
      <c r="ODI21" s="47"/>
      <c r="ODJ21" s="47"/>
      <c r="ODK21" s="47"/>
      <c r="ODL21" s="47"/>
      <c r="ODM21" s="47"/>
      <c r="ODN21" s="47"/>
      <c r="ODO21" s="47"/>
      <c r="ODP21" s="47"/>
      <c r="ODQ21" s="47"/>
      <c r="ODR21" s="47"/>
      <c r="ODS21" s="47"/>
      <c r="ODT21" s="47"/>
      <c r="ODU21" s="47"/>
      <c r="ODV21" s="47"/>
      <c r="ODW21" s="47"/>
      <c r="ODX21" s="47"/>
      <c r="ODY21" s="47"/>
      <c r="ODZ21" s="47"/>
      <c r="OEA21" s="47"/>
      <c r="OEB21" s="47"/>
      <c r="OEC21" s="47"/>
      <c r="OED21" s="47"/>
      <c r="OEE21" s="47"/>
      <c r="OEF21" s="47"/>
      <c r="OEG21" s="47"/>
      <c r="OEH21" s="47"/>
      <c r="OEI21" s="47"/>
      <c r="OEJ21" s="47"/>
      <c r="OEK21" s="47"/>
      <c r="OEL21" s="47"/>
      <c r="OEM21" s="47"/>
      <c r="OEN21" s="47"/>
      <c r="OEO21" s="47"/>
      <c r="OEP21" s="47"/>
      <c r="OEQ21" s="47"/>
      <c r="OER21" s="47"/>
      <c r="OES21" s="47"/>
      <c r="OET21" s="47"/>
      <c r="OEU21" s="47"/>
      <c r="OEV21" s="47"/>
      <c r="OEW21" s="47"/>
      <c r="OEX21" s="47"/>
      <c r="OEY21" s="47"/>
      <c r="OEZ21" s="47"/>
      <c r="OFA21" s="47"/>
      <c r="OFB21" s="47"/>
      <c r="OFC21" s="47"/>
      <c r="OFD21" s="47"/>
      <c r="OFE21" s="47"/>
      <c r="OFF21" s="47"/>
      <c r="OFG21" s="47"/>
      <c r="OFH21" s="47"/>
      <c r="OFI21" s="47"/>
      <c r="OFJ21" s="47"/>
      <c r="OFK21" s="47"/>
      <c r="OFL21" s="47"/>
      <c r="OFM21" s="47"/>
      <c r="OFN21" s="47"/>
      <c r="OFO21" s="47"/>
      <c r="OFP21" s="47"/>
      <c r="OFQ21" s="47"/>
      <c r="OFR21" s="47"/>
      <c r="OFS21" s="47"/>
      <c r="OFT21" s="47"/>
      <c r="OFU21" s="47"/>
      <c r="OFV21" s="47"/>
      <c r="OFW21" s="47"/>
      <c r="OFX21" s="47"/>
      <c r="OFY21" s="47"/>
      <c r="OFZ21" s="47"/>
      <c r="OGA21" s="47"/>
      <c r="OGB21" s="47"/>
      <c r="OGC21" s="47"/>
      <c r="OGD21" s="47"/>
      <c r="OGE21" s="47"/>
      <c r="OGF21" s="47"/>
      <c r="OGG21" s="47"/>
      <c r="OGH21" s="47"/>
      <c r="OGI21" s="47"/>
      <c r="OGJ21" s="47"/>
      <c r="OGK21" s="47"/>
      <c r="OGL21" s="47"/>
      <c r="OGM21" s="47"/>
      <c r="OGN21" s="47"/>
      <c r="OGO21" s="47"/>
      <c r="OGP21" s="47"/>
      <c r="OGQ21" s="47"/>
      <c r="OGR21" s="47"/>
      <c r="OGS21" s="47"/>
      <c r="OGT21" s="47"/>
      <c r="OGU21" s="47"/>
      <c r="OGV21" s="47"/>
      <c r="OGW21" s="47"/>
      <c r="OGX21" s="47"/>
      <c r="OGY21" s="47"/>
      <c r="OGZ21" s="47"/>
      <c r="OHA21" s="47"/>
      <c r="OHB21" s="47"/>
      <c r="OHC21" s="47"/>
      <c r="OHD21" s="47"/>
      <c r="OHE21" s="47"/>
      <c r="OHF21" s="47"/>
      <c r="OHG21" s="47"/>
      <c r="OHH21" s="47"/>
      <c r="OHI21" s="47"/>
      <c r="OHJ21" s="47"/>
      <c r="OHK21" s="47"/>
      <c r="OHL21" s="47"/>
      <c r="OHM21" s="47"/>
      <c r="OHN21" s="47"/>
      <c r="OHO21" s="47"/>
      <c r="OHP21" s="47"/>
      <c r="OHQ21" s="47"/>
      <c r="OHR21" s="47"/>
      <c r="OHS21" s="47"/>
      <c r="OHT21" s="47"/>
      <c r="OHU21" s="47"/>
      <c r="OHV21" s="47"/>
      <c r="OHW21" s="47"/>
      <c r="OHX21" s="47"/>
      <c r="OHY21" s="47"/>
      <c r="OHZ21" s="47"/>
      <c r="OIA21" s="47"/>
      <c r="OIB21" s="47"/>
      <c r="OIC21" s="47"/>
      <c r="OID21" s="47"/>
      <c r="OIE21" s="47"/>
      <c r="OIF21" s="47"/>
      <c r="OIG21" s="47"/>
      <c r="OIH21" s="47"/>
      <c r="OII21" s="47"/>
      <c r="OIJ21" s="47"/>
      <c r="OIK21" s="47"/>
      <c r="OIL21" s="47"/>
      <c r="OIM21" s="47"/>
      <c r="OIN21" s="47"/>
      <c r="OIO21" s="47"/>
      <c r="OIP21" s="47"/>
      <c r="OIQ21" s="47"/>
      <c r="OIR21" s="47"/>
      <c r="OIS21" s="47"/>
      <c r="OIT21" s="47"/>
      <c r="OIU21" s="47"/>
      <c r="OIV21" s="47"/>
      <c r="OIW21" s="47"/>
      <c r="OIX21" s="47"/>
      <c r="OIY21" s="47"/>
      <c r="OIZ21" s="47"/>
      <c r="OJA21" s="47"/>
      <c r="OJB21" s="47"/>
      <c r="OJC21" s="47"/>
      <c r="OJD21" s="47"/>
      <c r="OJE21" s="47"/>
      <c r="OJF21" s="47"/>
      <c r="OJG21" s="47"/>
      <c r="OJH21" s="47"/>
      <c r="OJI21" s="47"/>
      <c r="OJJ21" s="47"/>
      <c r="OJK21" s="47"/>
      <c r="OJL21" s="47"/>
      <c r="OJM21" s="47"/>
      <c r="OJN21" s="47"/>
      <c r="OJO21" s="47"/>
      <c r="OJP21" s="47"/>
      <c r="OJQ21" s="47"/>
      <c r="OJR21" s="47"/>
      <c r="OJS21" s="47"/>
      <c r="OJT21" s="47"/>
      <c r="OJU21" s="47"/>
      <c r="OJV21" s="47"/>
      <c r="OJW21" s="47"/>
      <c r="OJX21" s="47"/>
      <c r="OJY21" s="47"/>
      <c r="OJZ21" s="47"/>
      <c r="OKA21" s="47"/>
      <c r="OKB21" s="47"/>
      <c r="OKC21" s="47"/>
      <c r="OKD21" s="47"/>
      <c r="OKE21" s="47"/>
      <c r="OKF21" s="47"/>
      <c r="OKG21" s="47"/>
      <c r="OKH21" s="47"/>
      <c r="OKI21" s="47"/>
      <c r="OKJ21" s="47"/>
      <c r="OKK21" s="47"/>
      <c r="OKL21" s="47"/>
      <c r="OKM21" s="47"/>
      <c r="OKN21" s="47"/>
      <c r="OKO21" s="47"/>
      <c r="OKP21" s="47"/>
      <c r="OKQ21" s="47"/>
      <c r="OKR21" s="47"/>
      <c r="OKS21" s="47"/>
      <c r="OKT21" s="47"/>
      <c r="OKU21" s="47"/>
      <c r="OKV21" s="47"/>
      <c r="OKW21" s="47"/>
      <c r="OKX21" s="47"/>
      <c r="OKY21" s="47"/>
      <c r="OKZ21" s="47"/>
      <c r="OLA21" s="47"/>
      <c r="OLB21" s="47"/>
      <c r="OLC21" s="47"/>
      <c r="OLD21" s="47"/>
      <c r="OLE21" s="47"/>
      <c r="OLF21" s="47"/>
      <c r="OLG21" s="47"/>
      <c r="OLH21" s="47"/>
      <c r="OLI21" s="47"/>
      <c r="OLJ21" s="47"/>
      <c r="OLK21" s="47"/>
      <c r="OLL21" s="47"/>
      <c r="OLM21" s="47"/>
      <c r="OLN21" s="47"/>
      <c r="OLO21" s="47"/>
      <c r="OLP21" s="47"/>
      <c r="OLQ21" s="47"/>
      <c r="OLR21" s="47"/>
      <c r="OLS21" s="47"/>
      <c r="OLT21" s="47"/>
      <c r="OLU21" s="47"/>
      <c r="OLV21" s="47"/>
      <c r="OLW21" s="47"/>
      <c r="OLX21" s="47"/>
      <c r="OLY21" s="47"/>
      <c r="OLZ21" s="47"/>
      <c r="OMA21" s="47"/>
      <c r="OMB21" s="47"/>
      <c r="OMC21" s="47"/>
      <c r="OMD21" s="47"/>
      <c r="OME21" s="47"/>
      <c r="OMF21" s="47"/>
      <c r="OMG21" s="47"/>
      <c r="OMH21" s="47"/>
      <c r="OMI21" s="47"/>
      <c r="OMJ21" s="47"/>
      <c r="OMK21" s="47"/>
      <c r="OML21" s="47"/>
      <c r="OMM21" s="47"/>
      <c r="OMN21" s="47"/>
      <c r="OMO21" s="47"/>
      <c r="OMP21" s="47"/>
      <c r="OMQ21" s="47"/>
      <c r="OMR21" s="47"/>
      <c r="OMS21" s="47"/>
      <c r="OMT21" s="47"/>
      <c r="OMU21" s="47"/>
      <c r="OMV21" s="47"/>
      <c r="OMW21" s="47"/>
      <c r="OMX21" s="47"/>
      <c r="OMY21" s="47"/>
      <c r="OMZ21" s="47"/>
      <c r="ONA21" s="47"/>
      <c r="ONB21" s="47"/>
      <c r="ONC21" s="47"/>
      <c r="OND21" s="47"/>
      <c r="ONE21" s="47"/>
      <c r="ONF21" s="47"/>
      <c r="ONG21" s="47"/>
      <c r="ONH21" s="47"/>
      <c r="ONI21" s="47"/>
      <c r="ONJ21" s="47"/>
      <c r="ONK21" s="47"/>
      <c r="ONL21" s="47"/>
      <c r="ONM21" s="47"/>
      <c r="ONN21" s="47"/>
      <c r="ONO21" s="47"/>
      <c r="ONP21" s="47"/>
      <c r="ONQ21" s="47"/>
      <c r="ONR21" s="47"/>
      <c r="ONS21" s="47"/>
      <c r="ONT21" s="47"/>
      <c r="ONU21" s="47"/>
      <c r="ONV21" s="47"/>
      <c r="ONW21" s="47"/>
      <c r="ONX21" s="47"/>
      <c r="ONY21" s="47"/>
      <c r="ONZ21" s="47"/>
      <c r="OOA21" s="47"/>
      <c r="OOB21" s="47"/>
      <c r="OOC21" s="47"/>
      <c r="OOD21" s="47"/>
      <c r="OOE21" s="47"/>
      <c r="OOF21" s="47"/>
      <c r="OOG21" s="47"/>
      <c r="OOH21" s="47"/>
      <c r="OOI21" s="47"/>
      <c r="OOJ21" s="47"/>
      <c r="OOK21" s="47"/>
      <c r="OOL21" s="47"/>
      <c r="OOM21" s="47"/>
      <c r="OON21" s="47"/>
      <c r="OOO21" s="47"/>
      <c r="OOP21" s="47"/>
      <c r="OOQ21" s="47"/>
      <c r="OOR21" s="47"/>
      <c r="OOS21" s="47"/>
      <c r="OOT21" s="47"/>
      <c r="OOU21" s="47"/>
      <c r="OOV21" s="47"/>
      <c r="OOW21" s="47"/>
      <c r="OOX21" s="47"/>
      <c r="OOY21" s="47"/>
      <c r="OOZ21" s="47"/>
      <c r="OPA21" s="47"/>
      <c r="OPB21" s="47"/>
      <c r="OPC21" s="47"/>
      <c r="OPD21" s="47"/>
      <c r="OPE21" s="47"/>
      <c r="OPF21" s="47"/>
      <c r="OPG21" s="47"/>
      <c r="OPH21" s="47"/>
      <c r="OPI21" s="47"/>
      <c r="OPJ21" s="47"/>
      <c r="OPK21" s="47"/>
      <c r="OPL21" s="47"/>
      <c r="OPM21" s="47"/>
      <c r="OPN21" s="47"/>
      <c r="OPO21" s="47"/>
      <c r="OPP21" s="47"/>
      <c r="OPQ21" s="47"/>
      <c r="OPR21" s="47"/>
      <c r="OPS21" s="47"/>
      <c r="OPT21" s="47"/>
      <c r="OPU21" s="47"/>
      <c r="OPV21" s="47"/>
      <c r="OPW21" s="47"/>
      <c r="OPX21" s="47"/>
      <c r="OPY21" s="47"/>
      <c r="OPZ21" s="47"/>
      <c r="OQA21" s="47"/>
      <c r="OQB21" s="47"/>
      <c r="OQC21" s="47"/>
      <c r="OQD21" s="47"/>
      <c r="OQE21" s="47"/>
      <c r="OQF21" s="47"/>
      <c r="OQG21" s="47"/>
      <c r="OQH21" s="47"/>
      <c r="OQI21" s="47"/>
      <c r="OQJ21" s="47"/>
      <c r="OQK21" s="47"/>
      <c r="OQL21" s="47"/>
      <c r="OQM21" s="47"/>
      <c r="OQN21" s="47"/>
      <c r="OQO21" s="47"/>
      <c r="OQP21" s="47"/>
      <c r="OQQ21" s="47"/>
      <c r="OQR21" s="47"/>
      <c r="OQS21" s="47"/>
      <c r="OQT21" s="47"/>
      <c r="OQU21" s="47"/>
      <c r="OQV21" s="47"/>
      <c r="OQW21" s="47"/>
      <c r="OQX21" s="47"/>
      <c r="OQY21" s="47"/>
      <c r="OQZ21" s="47"/>
      <c r="ORA21" s="47"/>
      <c r="ORB21" s="47"/>
      <c r="ORC21" s="47"/>
      <c r="ORD21" s="47"/>
      <c r="ORE21" s="47"/>
      <c r="ORF21" s="47"/>
      <c r="ORG21" s="47"/>
      <c r="ORH21" s="47"/>
      <c r="ORI21" s="47"/>
      <c r="ORJ21" s="47"/>
      <c r="ORK21" s="47"/>
      <c r="ORL21" s="47"/>
      <c r="ORM21" s="47"/>
      <c r="ORN21" s="47"/>
      <c r="ORO21" s="47"/>
      <c r="ORP21" s="47"/>
      <c r="ORQ21" s="47"/>
      <c r="ORR21" s="47"/>
      <c r="ORS21" s="47"/>
      <c r="ORT21" s="47"/>
      <c r="ORU21" s="47"/>
      <c r="ORV21" s="47"/>
      <c r="ORW21" s="47"/>
      <c r="ORX21" s="47"/>
      <c r="ORY21" s="47"/>
      <c r="ORZ21" s="47"/>
      <c r="OSA21" s="47"/>
      <c r="OSB21" s="47"/>
      <c r="OSC21" s="47"/>
      <c r="OSD21" s="47"/>
      <c r="OSE21" s="47"/>
      <c r="OSF21" s="47"/>
      <c r="OSG21" s="47"/>
      <c r="OSH21" s="47"/>
      <c r="OSI21" s="47"/>
      <c r="OSJ21" s="47"/>
      <c r="OSK21" s="47"/>
      <c r="OSL21" s="47"/>
      <c r="OSM21" s="47"/>
      <c r="OSN21" s="47"/>
      <c r="OSO21" s="47"/>
      <c r="OSP21" s="47"/>
      <c r="OSQ21" s="47"/>
      <c r="OSR21" s="47"/>
      <c r="OSS21" s="47"/>
      <c r="OST21" s="47"/>
      <c r="OSU21" s="47"/>
      <c r="OSV21" s="47"/>
      <c r="OSW21" s="47"/>
      <c r="OSX21" s="47"/>
      <c r="OSY21" s="47"/>
      <c r="OSZ21" s="47"/>
      <c r="OTA21" s="47"/>
      <c r="OTB21" s="47"/>
      <c r="OTC21" s="47"/>
      <c r="OTD21" s="47"/>
      <c r="OTE21" s="47"/>
      <c r="OTF21" s="47"/>
      <c r="OTG21" s="47"/>
      <c r="OTH21" s="47"/>
      <c r="OTI21" s="47"/>
      <c r="OTJ21" s="47"/>
      <c r="OTK21" s="47"/>
      <c r="OTL21" s="47"/>
      <c r="OTM21" s="47"/>
      <c r="OTN21" s="47"/>
      <c r="OTO21" s="47"/>
      <c r="OTP21" s="47"/>
      <c r="OTQ21" s="47"/>
      <c r="OTR21" s="47"/>
      <c r="OTS21" s="47"/>
      <c r="OTT21" s="47"/>
      <c r="OTU21" s="47"/>
      <c r="OTV21" s="47"/>
      <c r="OTW21" s="47"/>
      <c r="OTX21" s="47"/>
      <c r="OTY21" s="47"/>
      <c r="OTZ21" s="47"/>
      <c r="OUA21" s="47"/>
      <c r="OUB21" s="47"/>
      <c r="OUC21" s="47"/>
      <c r="OUD21" s="47"/>
      <c r="OUE21" s="47"/>
      <c r="OUF21" s="47"/>
      <c r="OUG21" s="47"/>
      <c r="OUH21" s="47"/>
      <c r="OUI21" s="47"/>
      <c r="OUJ21" s="47"/>
      <c r="OUK21" s="47"/>
      <c r="OUL21" s="47"/>
      <c r="OUM21" s="47"/>
      <c r="OUN21" s="47"/>
      <c r="OUO21" s="47"/>
      <c r="OUP21" s="47"/>
      <c r="OUQ21" s="47"/>
      <c r="OUR21" s="47"/>
      <c r="OUS21" s="47"/>
      <c r="OUT21" s="47"/>
      <c r="OUU21" s="47"/>
      <c r="OUV21" s="47"/>
      <c r="OUW21" s="47"/>
      <c r="OUX21" s="47"/>
      <c r="OUY21" s="47"/>
      <c r="OUZ21" s="47"/>
      <c r="OVA21" s="47"/>
      <c r="OVB21" s="47"/>
      <c r="OVC21" s="47"/>
      <c r="OVD21" s="47"/>
      <c r="OVE21" s="47"/>
      <c r="OVF21" s="47"/>
      <c r="OVG21" s="47"/>
      <c r="OVH21" s="47"/>
      <c r="OVI21" s="47"/>
      <c r="OVJ21" s="47"/>
      <c r="OVK21" s="47"/>
      <c r="OVL21" s="47"/>
      <c r="OVM21" s="47"/>
      <c r="OVN21" s="47"/>
      <c r="OVO21" s="47"/>
      <c r="OVP21" s="47"/>
      <c r="OVQ21" s="47"/>
      <c r="OVR21" s="47"/>
      <c r="OVS21" s="47"/>
      <c r="OVT21" s="47"/>
      <c r="OVU21" s="47"/>
      <c r="OVV21" s="47"/>
      <c r="OVW21" s="47"/>
      <c r="OVX21" s="47"/>
      <c r="OVY21" s="47"/>
      <c r="OVZ21" s="47"/>
      <c r="OWA21" s="47"/>
      <c r="OWB21" s="47"/>
      <c r="OWC21" s="47"/>
      <c r="OWD21" s="47"/>
      <c r="OWE21" s="47"/>
      <c r="OWF21" s="47"/>
      <c r="OWG21" s="47"/>
      <c r="OWH21" s="47"/>
      <c r="OWI21" s="47"/>
      <c r="OWJ21" s="47"/>
      <c r="OWK21" s="47"/>
      <c r="OWL21" s="47"/>
      <c r="OWM21" s="47"/>
      <c r="OWN21" s="47"/>
      <c r="OWO21" s="47"/>
      <c r="OWP21" s="47"/>
      <c r="OWQ21" s="47"/>
      <c r="OWR21" s="47"/>
      <c r="OWS21" s="47"/>
      <c r="OWT21" s="47"/>
      <c r="OWU21" s="47"/>
      <c r="OWV21" s="47"/>
      <c r="OWW21" s="47"/>
      <c r="OWX21" s="47"/>
      <c r="OWY21" s="47"/>
      <c r="OWZ21" s="47"/>
      <c r="OXA21" s="47"/>
      <c r="OXB21" s="47"/>
      <c r="OXC21" s="47"/>
      <c r="OXD21" s="47"/>
      <c r="OXE21" s="47"/>
      <c r="OXF21" s="47"/>
      <c r="OXG21" s="47"/>
      <c r="OXH21" s="47"/>
      <c r="OXI21" s="47"/>
      <c r="OXJ21" s="47"/>
      <c r="OXK21" s="47"/>
      <c r="OXL21" s="47"/>
      <c r="OXM21" s="47"/>
      <c r="OXN21" s="47"/>
      <c r="OXO21" s="47"/>
      <c r="OXP21" s="47"/>
      <c r="OXQ21" s="47"/>
      <c r="OXR21" s="47"/>
      <c r="OXS21" s="47"/>
      <c r="OXT21" s="47"/>
      <c r="OXU21" s="47"/>
      <c r="OXV21" s="47"/>
      <c r="OXW21" s="47"/>
      <c r="OXX21" s="47"/>
      <c r="OXY21" s="47"/>
      <c r="OXZ21" s="47"/>
      <c r="OYA21" s="47"/>
      <c r="OYB21" s="47"/>
      <c r="OYC21" s="47"/>
      <c r="OYD21" s="47"/>
      <c r="OYE21" s="47"/>
      <c r="OYF21" s="47"/>
      <c r="OYG21" s="47"/>
      <c r="OYH21" s="47"/>
      <c r="OYI21" s="47"/>
      <c r="OYJ21" s="47"/>
      <c r="OYK21" s="47"/>
      <c r="OYL21" s="47"/>
      <c r="OYM21" s="47"/>
      <c r="OYN21" s="47"/>
      <c r="OYO21" s="47"/>
      <c r="OYP21" s="47"/>
      <c r="OYQ21" s="47"/>
      <c r="OYR21" s="47"/>
      <c r="OYS21" s="47"/>
      <c r="OYT21" s="47"/>
      <c r="OYU21" s="47"/>
      <c r="OYV21" s="47"/>
      <c r="OYW21" s="47"/>
      <c r="OYX21" s="47"/>
      <c r="OYY21" s="47"/>
      <c r="OYZ21" s="47"/>
      <c r="OZA21" s="47"/>
      <c r="OZB21" s="47"/>
      <c r="OZC21" s="47"/>
      <c r="OZD21" s="47"/>
      <c r="OZE21" s="47"/>
      <c r="OZF21" s="47"/>
      <c r="OZG21" s="47"/>
      <c r="OZH21" s="47"/>
      <c r="OZI21" s="47"/>
      <c r="OZJ21" s="47"/>
      <c r="OZK21" s="47"/>
      <c r="OZL21" s="47"/>
      <c r="OZM21" s="47"/>
      <c r="OZN21" s="47"/>
      <c r="OZO21" s="47"/>
      <c r="OZP21" s="47"/>
      <c r="OZQ21" s="47"/>
      <c r="OZR21" s="47"/>
      <c r="OZS21" s="47"/>
      <c r="OZT21" s="47"/>
      <c r="OZU21" s="47"/>
      <c r="OZV21" s="47"/>
      <c r="OZW21" s="47"/>
      <c r="OZX21" s="47"/>
      <c r="OZY21" s="47"/>
      <c r="OZZ21" s="47"/>
      <c r="PAA21" s="47"/>
      <c r="PAB21" s="47"/>
      <c r="PAC21" s="47"/>
      <c r="PAD21" s="47"/>
      <c r="PAE21" s="47"/>
      <c r="PAF21" s="47"/>
      <c r="PAG21" s="47"/>
      <c r="PAH21" s="47"/>
      <c r="PAI21" s="47"/>
      <c r="PAJ21" s="47"/>
      <c r="PAK21" s="47"/>
      <c r="PAL21" s="47"/>
      <c r="PAM21" s="47"/>
      <c r="PAN21" s="47"/>
      <c r="PAO21" s="47"/>
      <c r="PAP21" s="47"/>
      <c r="PAQ21" s="47"/>
      <c r="PAR21" s="47"/>
      <c r="PAS21" s="47"/>
      <c r="PAT21" s="47"/>
      <c r="PAU21" s="47"/>
      <c r="PAV21" s="47"/>
      <c r="PAW21" s="47"/>
      <c r="PAX21" s="47"/>
      <c r="PAY21" s="47"/>
      <c r="PAZ21" s="47"/>
      <c r="PBA21" s="47"/>
      <c r="PBB21" s="47"/>
      <c r="PBC21" s="47"/>
      <c r="PBD21" s="47"/>
      <c r="PBE21" s="47"/>
      <c r="PBF21" s="47"/>
      <c r="PBG21" s="47"/>
      <c r="PBH21" s="47"/>
      <c r="PBI21" s="47"/>
      <c r="PBJ21" s="47"/>
      <c r="PBK21" s="47"/>
      <c r="PBL21" s="47"/>
      <c r="PBM21" s="47"/>
      <c r="PBN21" s="47"/>
      <c r="PBO21" s="47"/>
      <c r="PBP21" s="47"/>
      <c r="PBQ21" s="47"/>
      <c r="PBR21" s="47"/>
      <c r="PBS21" s="47"/>
      <c r="PBT21" s="47"/>
      <c r="PBU21" s="47"/>
      <c r="PBV21" s="47"/>
      <c r="PBW21" s="47"/>
      <c r="PBX21" s="47"/>
      <c r="PBY21" s="47"/>
      <c r="PBZ21" s="47"/>
      <c r="PCA21" s="47"/>
      <c r="PCB21" s="47"/>
      <c r="PCC21" s="47"/>
      <c r="PCD21" s="47"/>
      <c r="PCE21" s="47"/>
      <c r="PCF21" s="47"/>
      <c r="PCG21" s="47"/>
      <c r="PCH21" s="47"/>
      <c r="PCI21" s="47"/>
      <c r="PCJ21" s="47"/>
      <c r="PCK21" s="47"/>
      <c r="PCL21" s="47"/>
      <c r="PCM21" s="47"/>
      <c r="PCN21" s="47"/>
      <c r="PCO21" s="47"/>
      <c r="PCP21" s="47"/>
      <c r="PCQ21" s="47"/>
      <c r="PCR21" s="47"/>
      <c r="PCS21" s="47"/>
      <c r="PCT21" s="47"/>
      <c r="PCU21" s="47"/>
      <c r="PCV21" s="47"/>
      <c r="PCW21" s="47"/>
      <c r="PCX21" s="47"/>
      <c r="PCY21" s="47"/>
      <c r="PCZ21" s="47"/>
      <c r="PDA21" s="47"/>
      <c r="PDB21" s="47"/>
      <c r="PDC21" s="47"/>
      <c r="PDD21" s="47"/>
      <c r="PDE21" s="47"/>
      <c r="PDF21" s="47"/>
      <c r="PDG21" s="47"/>
      <c r="PDH21" s="47"/>
      <c r="PDI21" s="47"/>
      <c r="PDJ21" s="47"/>
      <c r="PDK21" s="47"/>
      <c r="PDL21" s="47"/>
      <c r="PDM21" s="47"/>
      <c r="PDN21" s="47"/>
      <c r="PDO21" s="47"/>
      <c r="PDP21" s="47"/>
      <c r="PDQ21" s="47"/>
      <c r="PDR21" s="47"/>
      <c r="PDS21" s="47"/>
      <c r="PDT21" s="47"/>
      <c r="PDU21" s="47"/>
      <c r="PDV21" s="47"/>
      <c r="PDW21" s="47"/>
      <c r="PDX21" s="47"/>
      <c r="PDY21" s="47"/>
      <c r="PDZ21" s="47"/>
      <c r="PEA21" s="47"/>
      <c r="PEB21" s="47"/>
      <c r="PEC21" s="47"/>
      <c r="PED21" s="47"/>
      <c r="PEE21" s="47"/>
      <c r="PEF21" s="47"/>
      <c r="PEG21" s="47"/>
      <c r="PEH21" s="47"/>
      <c r="PEI21" s="47"/>
      <c r="PEJ21" s="47"/>
      <c r="PEK21" s="47"/>
      <c r="PEL21" s="47"/>
      <c r="PEM21" s="47"/>
      <c r="PEN21" s="47"/>
      <c r="PEO21" s="47"/>
      <c r="PEP21" s="47"/>
      <c r="PEQ21" s="47"/>
      <c r="PER21" s="47"/>
      <c r="PES21" s="47"/>
      <c r="PET21" s="47"/>
      <c r="PEU21" s="47"/>
      <c r="PEV21" s="47"/>
      <c r="PEW21" s="47"/>
      <c r="PEX21" s="47"/>
      <c r="PEY21" s="47"/>
      <c r="PEZ21" s="47"/>
      <c r="PFA21" s="47"/>
      <c r="PFB21" s="47"/>
      <c r="PFC21" s="47"/>
      <c r="PFD21" s="47"/>
      <c r="PFE21" s="47"/>
      <c r="PFF21" s="47"/>
      <c r="PFG21" s="47"/>
      <c r="PFH21" s="47"/>
      <c r="PFI21" s="47"/>
      <c r="PFJ21" s="47"/>
      <c r="PFK21" s="47"/>
      <c r="PFL21" s="47"/>
      <c r="PFM21" s="47"/>
      <c r="PFN21" s="47"/>
      <c r="PFO21" s="47"/>
      <c r="PFP21" s="47"/>
      <c r="PFQ21" s="47"/>
      <c r="PFR21" s="47"/>
      <c r="PFS21" s="47"/>
      <c r="PFT21" s="47"/>
      <c r="PFU21" s="47"/>
      <c r="PFV21" s="47"/>
      <c r="PFW21" s="47"/>
      <c r="PFX21" s="47"/>
      <c r="PFY21" s="47"/>
      <c r="PFZ21" s="47"/>
      <c r="PGA21" s="47"/>
      <c r="PGB21" s="47"/>
      <c r="PGC21" s="47"/>
      <c r="PGD21" s="47"/>
      <c r="PGE21" s="47"/>
      <c r="PGF21" s="47"/>
      <c r="PGG21" s="47"/>
      <c r="PGH21" s="47"/>
      <c r="PGI21" s="47"/>
      <c r="PGJ21" s="47"/>
      <c r="PGK21" s="47"/>
      <c r="PGL21" s="47"/>
      <c r="PGM21" s="47"/>
      <c r="PGN21" s="47"/>
      <c r="PGO21" s="47"/>
      <c r="PGP21" s="47"/>
      <c r="PGQ21" s="47"/>
      <c r="PGR21" s="47"/>
      <c r="PGS21" s="47"/>
      <c r="PGT21" s="47"/>
      <c r="PGU21" s="47"/>
      <c r="PGV21" s="47"/>
      <c r="PGW21" s="47"/>
      <c r="PGX21" s="47"/>
      <c r="PGY21" s="47"/>
      <c r="PGZ21" s="47"/>
      <c r="PHA21" s="47"/>
      <c r="PHB21" s="47"/>
      <c r="PHC21" s="47"/>
      <c r="PHD21" s="47"/>
      <c r="PHE21" s="47"/>
      <c r="PHF21" s="47"/>
      <c r="PHG21" s="47"/>
      <c r="PHH21" s="47"/>
      <c r="PHI21" s="47"/>
      <c r="PHJ21" s="47"/>
      <c r="PHK21" s="47"/>
      <c r="PHL21" s="47"/>
      <c r="PHM21" s="47"/>
      <c r="PHN21" s="47"/>
      <c r="PHO21" s="47"/>
      <c r="PHP21" s="47"/>
      <c r="PHQ21" s="47"/>
      <c r="PHR21" s="47"/>
      <c r="PHS21" s="47"/>
      <c r="PHT21" s="47"/>
      <c r="PHU21" s="47"/>
      <c r="PHV21" s="47"/>
      <c r="PHW21" s="47"/>
      <c r="PHX21" s="47"/>
      <c r="PHY21" s="47"/>
      <c r="PHZ21" s="47"/>
      <c r="PIA21" s="47"/>
      <c r="PIB21" s="47"/>
      <c r="PIC21" s="47"/>
      <c r="PID21" s="47"/>
      <c r="PIE21" s="47"/>
      <c r="PIF21" s="47"/>
      <c r="PIG21" s="47"/>
      <c r="PIH21" s="47"/>
      <c r="PII21" s="47"/>
      <c r="PIJ21" s="47"/>
      <c r="PIK21" s="47"/>
      <c r="PIL21" s="47"/>
      <c r="PIM21" s="47"/>
      <c r="PIN21" s="47"/>
      <c r="PIO21" s="47"/>
      <c r="PIP21" s="47"/>
      <c r="PIQ21" s="47"/>
      <c r="PIR21" s="47"/>
      <c r="PIS21" s="47"/>
      <c r="PIT21" s="47"/>
      <c r="PIU21" s="47"/>
      <c r="PIV21" s="47"/>
      <c r="PIW21" s="47"/>
      <c r="PIX21" s="47"/>
      <c r="PIY21" s="47"/>
      <c r="PIZ21" s="47"/>
      <c r="PJA21" s="47"/>
      <c r="PJB21" s="47"/>
      <c r="PJC21" s="47"/>
      <c r="PJD21" s="47"/>
      <c r="PJE21" s="47"/>
      <c r="PJF21" s="47"/>
      <c r="PJG21" s="47"/>
      <c r="PJH21" s="47"/>
      <c r="PJI21" s="47"/>
      <c r="PJJ21" s="47"/>
      <c r="PJK21" s="47"/>
      <c r="PJL21" s="47"/>
      <c r="PJM21" s="47"/>
      <c r="PJN21" s="47"/>
      <c r="PJO21" s="47"/>
      <c r="PJP21" s="47"/>
      <c r="PJQ21" s="47"/>
      <c r="PJR21" s="47"/>
      <c r="PJS21" s="47"/>
      <c r="PJT21" s="47"/>
      <c r="PJU21" s="47"/>
      <c r="PJV21" s="47"/>
      <c r="PJW21" s="47"/>
      <c r="PJX21" s="47"/>
      <c r="PJY21" s="47"/>
      <c r="PJZ21" s="47"/>
      <c r="PKA21" s="47"/>
      <c r="PKB21" s="47"/>
      <c r="PKC21" s="47"/>
      <c r="PKD21" s="47"/>
      <c r="PKE21" s="47"/>
      <c r="PKF21" s="47"/>
      <c r="PKG21" s="47"/>
      <c r="PKH21" s="47"/>
      <c r="PKI21" s="47"/>
      <c r="PKJ21" s="47"/>
      <c r="PKK21" s="47"/>
      <c r="PKL21" s="47"/>
      <c r="PKM21" s="47"/>
      <c r="PKN21" s="47"/>
      <c r="PKO21" s="47"/>
      <c r="PKP21" s="47"/>
      <c r="PKQ21" s="47"/>
      <c r="PKR21" s="47"/>
      <c r="PKS21" s="47"/>
      <c r="PKT21" s="47"/>
      <c r="PKU21" s="47"/>
      <c r="PKV21" s="47"/>
      <c r="PKW21" s="47"/>
      <c r="PKX21" s="47"/>
      <c r="PKY21" s="47"/>
      <c r="PKZ21" s="47"/>
      <c r="PLA21" s="47"/>
      <c r="PLB21" s="47"/>
      <c r="PLC21" s="47"/>
      <c r="PLD21" s="47"/>
      <c r="PLE21" s="47"/>
      <c r="PLF21" s="47"/>
      <c r="PLG21" s="47"/>
      <c r="PLH21" s="47"/>
      <c r="PLI21" s="47"/>
      <c r="PLJ21" s="47"/>
      <c r="PLK21" s="47"/>
      <c r="PLL21" s="47"/>
      <c r="PLM21" s="47"/>
      <c r="PLN21" s="47"/>
      <c r="PLO21" s="47"/>
      <c r="PLP21" s="47"/>
      <c r="PLQ21" s="47"/>
      <c r="PLR21" s="47"/>
      <c r="PLS21" s="47"/>
      <c r="PLT21" s="47"/>
      <c r="PLU21" s="47"/>
      <c r="PLV21" s="47"/>
      <c r="PLW21" s="47"/>
      <c r="PLX21" s="47"/>
      <c r="PLY21" s="47"/>
      <c r="PLZ21" s="47"/>
      <c r="PMA21" s="47"/>
      <c r="PMB21" s="47"/>
      <c r="PMC21" s="47"/>
      <c r="PMD21" s="47"/>
      <c r="PME21" s="47"/>
      <c r="PMF21" s="47"/>
      <c r="PMG21" s="47"/>
      <c r="PMH21" s="47"/>
      <c r="PMI21" s="47"/>
      <c r="PMJ21" s="47"/>
      <c r="PMK21" s="47"/>
      <c r="PML21" s="47"/>
      <c r="PMM21" s="47"/>
      <c r="PMN21" s="47"/>
      <c r="PMO21" s="47"/>
      <c r="PMP21" s="47"/>
      <c r="PMQ21" s="47"/>
      <c r="PMR21" s="47"/>
      <c r="PMS21" s="47"/>
      <c r="PMT21" s="47"/>
      <c r="PMU21" s="47"/>
      <c r="PMV21" s="47"/>
      <c r="PMW21" s="47"/>
      <c r="PMX21" s="47"/>
      <c r="PMY21" s="47"/>
      <c r="PMZ21" s="47"/>
      <c r="PNA21" s="47"/>
      <c r="PNB21" s="47"/>
      <c r="PNC21" s="47"/>
      <c r="PND21" s="47"/>
      <c r="PNE21" s="47"/>
      <c r="PNF21" s="47"/>
      <c r="PNG21" s="47"/>
      <c r="PNH21" s="47"/>
      <c r="PNI21" s="47"/>
      <c r="PNJ21" s="47"/>
      <c r="PNK21" s="47"/>
      <c r="PNL21" s="47"/>
      <c r="PNM21" s="47"/>
      <c r="PNN21" s="47"/>
      <c r="PNO21" s="47"/>
      <c r="PNP21" s="47"/>
      <c r="PNQ21" s="47"/>
      <c r="PNR21" s="47"/>
      <c r="PNS21" s="47"/>
      <c r="PNT21" s="47"/>
      <c r="PNU21" s="47"/>
      <c r="PNV21" s="47"/>
      <c r="PNW21" s="47"/>
      <c r="PNX21" s="47"/>
      <c r="PNY21" s="47"/>
      <c r="PNZ21" s="47"/>
      <c r="POA21" s="47"/>
      <c r="POB21" s="47"/>
      <c r="POC21" s="47"/>
      <c r="POD21" s="47"/>
      <c r="POE21" s="47"/>
      <c r="POF21" s="47"/>
      <c r="POG21" s="47"/>
      <c r="POH21" s="47"/>
      <c r="POI21" s="47"/>
      <c r="POJ21" s="47"/>
      <c r="POK21" s="47"/>
      <c r="POL21" s="47"/>
      <c r="POM21" s="47"/>
      <c r="PON21" s="47"/>
      <c r="POO21" s="47"/>
      <c r="POP21" s="47"/>
      <c r="POQ21" s="47"/>
      <c r="POR21" s="47"/>
      <c r="POS21" s="47"/>
      <c r="POT21" s="47"/>
      <c r="POU21" s="47"/>
      <c r="POV21" s="47"/>
      <c r="POW21" s="47"/>
      <c r="POX21" s="47"/>
      <c r="POY21" s="47"/>
      <c r="POZ21" s="47"/>
      <c r="PPA21" s="47"/>
      <c r="PPB21" s="47"/>
      <c r="PPC21" s="47"/>
      <c r="PPD21" s="47"/>
      <c r="PPE21" s="47"/>
      <c r="PPF21" s="47"/>
      <c r="PPG21" s="47"/>
      <c r="PPH21" s="47"/>
      <c r="PPI21" s="47"/>
      <c r="PPJ21" s="47"/>
      <c r="PPK21" s="47"/>
      <c r="PPL21" s="47"/>
      <c r="PPM21" s="47"/>
      <c r="PPN21" s="47"/>
      <c r="PPO21" s="47"/>
      <c r="PPP21" s="47"/>
      <c r="PPQ21" s="47"/>
      <c r="PPR21" s="47"/>
      <c r="PPS21" s="47"/>
      <c r="PPT21" s="47"/>
      <c r="PPU21" s="47"/>
      <c r="PPV21" s="47"/>
      <c r="PPW21" s="47"/>
      <c r="PPX21" s="47"/>
      <c r="PPY21" s="47"/>
      <c r="PPZ21" s="47"/>
      <c r="PQA21" s="47"/>
      <c r="PQB21" s="47"/>
      <c r="PQC21" s="47"/>
      <c r="PQD21" s="47"/>
      <c r="PQE21" s="47"/>
      <c r="PQF21" s="47"/>
      <c r="PQG21" s="47"/>
      <c r="PQH21" s="47"/>
      <c r="PQI21" s="47"/>
      <c r="PQJ21" s="47"/>
      <c r="PQK21" s="47"/>
      <c r="PQL21" s="47"/>
      <c r="PQM21" s="47"/>
      <c r="PQN21" s="47"/>
      <c r="PQO21" s="47"/>
      <c r="PQP21" s="47"/>
      <c r="PQQ21" s="47"/>
      <c r="PQR21" s="47"/>
      <c r="PQS21" s="47"/>
      <c r="PQT21" s="47"/>
      <c r="PQU21" s="47"/>
      <c r="PQV21" s="47"/>
      <c r="PQW21" s="47"/>
      <c r="PQX21" s="47"/>
      <c r="PQY21" s="47"/>
      <c r="PQZ21" s="47"/>
      <c r="PRA21" s="47"/>
      <c r="PRB21" s="47"/>
      <c r="PRC21" s="47"/>
      <c r="PRD21" s="47"/>
      <c r="PRE21" s="47"/>
      <c r="PRF21" s="47"/>
      <c r="PRG21" s="47"/>
      <c r="PRH21" s="47"/>
      <c r="PRI21" s="47"/>
      <c r="PRJ21" s="47"/>
      <c r="PRK21" s="47"/>
      <c r="PRL21" s="47"/>
      <c r="PRM21" s="47"/>
      <c r="PRN21" s="47"/>
      <c r="PRO21" s="47"/>
      <c r="PRP21" s="47"/>
      <c r="PRQ21" s="47"/>
      <c r="PRR21" s="47"/>
      <c r="PRS21" s="47"/>
      <c r="PRT21" s="47"/>
      <c r="PRU21" s="47"/>
      <c r="PRV21" s="47"/>
      <c r="PRW21" s="47"/>
      <c r="PRX21" s="47"/>
      <c r="PRY21" s="47"/>
      <c r="PRZ21" s="47"/>
      <c r="PSA21" s="47"/>
      <c r="PSB21" s="47"/>
      <c r="PSC21" s="47"/>
      <c r="PSD21" s="47"/>
      <c r="PSE21" s="47"/>
      <c r="PSF21" s="47"/>
      <c r="PSG21" s="47"/>
      <c r="PSH21" s="47"/>
      <c r="PSI21" s="47"/>
      <c r="PSJ21" s="47"/>
      <c r="PSK21" s="47"/>
      <c r="PSL21" s="47"/>
      <c r="PSM21" s="47"/>
      <c r="PSN21" s="47"/>
      <c r="PSO21" s="47"/>
      <c r="PSP21" s="47"/>
      <c r="PSQ21" s="47"/>
      <c r="PSR21" s="47"/>
      <c r="PSS21" s="47"/>
      <c r="PST21" s="47"/>
      <c r="PSU21" s="47"/>
      <c r="PSV21" s="47"/>
      <c r="PSW21" s="47"/>
      <c r="PSX21" s="47"/>
      <c r="PSY21" s="47"/>
      <c r="PSZ21" s="47"/>
      <c r="PTA21" s="47"/>
      <c r="PTB21" s="47"/>
      <c r="PTC21" s="47"/>
      <c r="PTD21" s="47"/>
      <c r="PTE21" s="47"/>
      <c r="PTF21" s="47"/>
      <c r="PTG21" s="47"/>
      <c r="PTH21" s="47"/>
      <c r="PTI21" s="47"/>
      <c r="PTJ21" s="47"/>
      <c r="PTK21" s="47"/>
      <c r="PTL21" s="47"/>
      <c r="PTM21" s="47"/>
      <c r="PTN21" s="47"/>
      <c r="PTO21" s="47"/>
      <c r="PTP21" s="47"/>
      <c r="PTQ21" s="47"/>
      <c r="PTR21" s="47"/>
      <c r="PTS21" s="47"/>
      <c r="PTT21" s="47"/>
      <c r="PTU21" s="47"/>
      <c r="PTV21" s="47"/>
      <c r="PTW21" s="47"/>
      <c r="PTX21" s="47"/>
      <c r="PTY21" s="47"/>
      <c r="PTZ21" s="47"/>
      <c r="PUA21" s="47"/>
      <c r="PUB21" s="47"/>
      <c r="PUC21" s="47"/>
      <c r="PUD21" s="47"/>
      <c r="PUE21" s="47"/>
      <c r="PUF21" s="47"/>
      <c r="PUG21" s="47"/>
      <c r="PUH21" s="47"/>
      <c r="PUI21" s="47"/>
      <c r="PUJ21" s="47"/>
      <c r="PUK21" s="47"/>
      <c r="PUL21" s="47"/>
      <c r="PUM21" s="47"/>
      <c r="PUN21" s="47"/>
      <c r="PUO21" s="47"/>
      <c r="PUP21" s="47"/>
      <c r="PUQ21" s="47"/>
      <c r="PUR21" s="47"/>
      <c r="PUS21" s="47"/>
      <c r="PUT21" s="47"/>
      <c r="PUU21" s="47"/>
      <c r="PUV21" s="47"/>
      <c r="PUW21" s="47"/>
      <c r="PUX21" s="47"/>
      <c r="PUY21" s="47"/>
      <c r="PUZ21" s="47"/>
      <c r="PVA21" s="47"/>
      <c r="PVB21" s="47"/>
      <c r="PVC21" s="47"/>
      <c r="PVD21" s="47"/>
      <c r="PVE21" s="47"/>
      <c r="PVF21" s="47"/>
      <c r="PVG21" s="47"/>
      <c r="PVH21" s="47"/>
      <c r="PVI21" s="47"/>
      <c r="PVJ21" s="47"/>
      <c r="PVK21" s="47"/>
      <c r="PVL21" s="47"/>
      <c r="PVM21" s="47"/>
      <c r="PVN21" s="47"/>
      <c r="PVO21" s="47"/>
      <c r="PVP21" s="47"/>
      <c r="PVQ21" s="47"/>
      <c r="PVR21" s="47"/>
      <c r="PVS21" s="47"/>
      <c r="PVT21" s="47"/>
      <c r="PVU21" s="47"/>
      <c r="PVV21" s="47"/>
      <c r="PVW21" s="47"/>
      <c r="PVX21" s="47"/>
      <c r="PVY21" s="47"/>
      <c r="PVZ21" s="47"/>
      <c r="PWA21" s="47"/>
      <c r="PWB21" s="47"/>
      <c r="PWC21" s="47"/>
      <c r="PWD21" s="47"/>
      <c r="PWE21" s="47"/>
      <c r="PWF21" s="47"/>
      <c r="PWG21" s="47"/>
      <c r="PWH21" s="47"/>
      <c r="PWI21" s="47"/>
      <c r="PWJ21" s="47"/>
      <c r="PWK21" s="47"/>
      <c r="PWL21" s="47"/>
      <c r="PWM21" s="47"/>
      <c r="PWN21" s="47"/>
      <c r="PWO21" s="47"/>
      <c r="PWP21" s="47"/>
      <c r="PWQ21" s="47"/>
      <c r="PWR21" s="47"/>
      <c r="PWS21" s="47"/>
      <c r="PWT21" s="47"/>
      <c r="PWU21" s="47"/>
      <c r="PWV21" s="47"/>
      <c r="PWW21" s="47"/>
      <c r="PWX21" s="47"/>
      <c r="PWY21" s="47"/>
      <c r="PWZ21" s="47"/>
      <c r="PXA21" s="47"/>
      <c r="PXB21" s="47"/>
      <c r="PXC21" s="47"/>
      <c r="PXD21" s="47"/>
      <c r="PXE21" s="47"/>
      <c r="PXF21" s="47"/>
      <c r="PXG21" s="47"/>
      <c r="PXH21" s="47"/>
      <c r="PXI21" s="47"/>
      <c r="PXJ21" s="47"/>
      <c r="PXK21" s="47"/>
      <c r="PXL21" s="47"/>
      <c r="PXM21" s="47"/>
      <c r="PXN21" s="47"/>
      <c r="PXO21" s="47"/>
      <c r="PXP21" s="47"/>
      <c r="PXQ21" s="47"/>
      <c r="PXR21" s="47"/>
      <c r="PXS21" s="47"/>
      <c r="PXT21" s="47"/>
      <c r="PXU21" s="47"/>
      <c r="PXV21" s="47"/>
      <c r="PXW21" s="47"/>
      <c r="PXX21" s="47"/>
      <c r="PXY21" s="47"/>
      <c r="PXZ21" s="47"/>
      <c r="PYA21" s="47"/>
      <c r="PYB21" s="47"/>
      <c r="PYC21" s="47"/>
      <c r="PYD21" s="47"/>
      <c r="PYE21" s="47"/>
      <c r="PYF21" s="47"/>
      <c r="PYG21" s="47"/>
      <c r="PYH21" s="47"/>
      <c r="PYI21" s="47"/>
      <c r="PYJ21" s="47"/>
      <c r="PYK21" s="47"/>
      <c r="PYL21" s="47"/>
      <c r="PYM21" s="47"/>
      <c r="PYN21" s="47"/>
      <c r="PYO21" s="47"/>
      <c r="PYP21" s="47"/>
      <c r="PYQ21" s="47"/>
      <c r="PYR21" s="47"/>
      <c r="PYS21" s="47"/>
      <c r="PYT21" s="47"/>
      <c r="PYU21" s="47"/>
      <c r="PYV21" s="47"/>
      <c r="PYW21" s="47"/>
      <c r="PYX21" s="47"/>
      <c r="PYY21" s="47"/>
      <c r="PYZ21" s="47"/>
      <c r="PZA21" s="47"/>
      <c r="PZB21" s="47"/>
      <c r="PZC21" s="47"/>
      <c r="PZD21" s="47"/>
      <c r="PZE21" s="47"/>
      <c r="PZF21" s="47"/>
      <c r="PZG21" s="47"/>
      <c r="PZH21" s="47"/>
      <c r="PZI21" s="47"/>
      <c r="PZJ21" s="47"/>
      <c r="PZK21" s="47"/>
      <c r="PZL21" s="47"/>
      <c r="PZM21" s="47"/>
      <c r="PZN21" s="47"/>
      <c r="PZO21" s="47"/>
      <c r="PZP21" s="47"/>
      <c r="PZQ21" s="47"/>
      <c r="PZR21" s="47"/>
      <c r="PZS21" s="47"/>
      <c r="PZT21" s="47"/>
      <c r="PZU21" s="47"/>
      <c r="PZV21" s="47"/>
      <c r="PZW21" s="47"/>
      <c r="PZX21" s="47"/>
      <c r="PZY21" s="47"/>
      <c r="PZZ21" s="47"/>
      <c r="QAA21" s="47"/>
      <c r="QAB21" s="47"/>
      <c r="QAC21" s="47"/>
      <c r="QAD21" s="47"/>
      <c r="QAE21" s="47"/>
      <c r="QAF21" s="47"/>
      <c r="QAG21" s="47"/>
      <c r="QAH21" s="47"/>
      <c r="QAI21" s="47"/>
      <c r="QAJ21" s="47"/>
      <c r="QAK21" s="47"/>
      <c r="QAL21" s="47"/>
      <c r="QAM21" s="47"/>
      <c r="QAN21" s="47"/>
      <c r="QAO21" s="47"/>
      <c r="QAP21" s="47"/>
      <c r="QAQ21" s="47"/>
      <c r="QAR21" s="47"/>
      <c r="QAS21" s="47"/>
      <c r="QAT21" s="47"/>
      <c r="QAU21" s="47"/>
      <c r="QAV21" s="47"/>
      <c r="QAW21" s="47"/>
      <c r="QAX21" s="47"/>
      <c r="QAY21" s="47"/>
      <c r="QAZ21" s="47"/>
      <c r="QBA21" s="47"/>
      <c r="QBB21" s="47"/>
      <c r="QBC21" s="47"/>
      <c r="QBD21" s="47"/>
      <c r="QBE21" s="47"/>
      <c r="QBF21" s="47"/>
      <c r="QBG21" s="47"/>
      <c r="QBH21" s="47"/>
      <c r="QBI21" s="47"/>
      <c r="QBJ21" s="47"/>
      <c r="QBK21" s="47"/>
      <c r="QBL21" s="47"/>
      <c r="QBM21" s="47"/>
      <c r="QBN21" s="47"/>
      <c r="QBO21" s="47"/>
      <c r="QBP21" s="47"/>
      <c r="QBQ21" s="47"/>
      <c r="QBR21" s="47"/>
      <c r="QBS21" s="47"/>
      <c r="QBT21" s="47"/>
      <c r="QBU21" s="47"/>
      <c r="QBV21" s="47"/>
      <c r="QBW21" s="47"/>
      <c r="QBX21" s="47"/>
      <c r="QBY21" s="47"/>
      <c r="QBZ21" s="47"/>
      <c r="QCA21" s="47"/>
      <c r="QCB21" s="47"/>
      <c r="QCC21" s="47"/>
      <c r="QCD21" s="47"/>
      <c r="QCE21" s="47"/>
      <c r="QCF21" s="47"/>
      <c r="QCG21" s="47"/>
      <c r="QCH21" s="47"/>
      <c r="QCI21" s="47"/>
      <c r="QCJ21" s="47"/>
      <c r="QCK21" s="47"/>
      <c r="QCL21" s="47"/>
      <c r="QCM21" s="47"/>
      <c r="QCN21" s="47"/>
      <c r="QCO21" s="47"/>
      <c r="QCP21" s="47"/>
      <c r="QCQ21" s="47"/>
      <c r="QCR21" s="47"/>
      <c r="QCS21" s="47"/>
      <c r="QCT21" s="47"/>
      <c r="QCU21" s="47"/>
      <c r="QCV21" s="47"/>
      <c r="QCW21" s="47"/>
      <c r="QCX21" s="47"/>
      <c r="QCY21" s="47"/>
      <c r="QCZ21" s="47"/>
      <c r="QDA21" s="47"/>
      <c r="QDB21" s="47"/>
      <c r="QDC21" s="47"/>
      <c r="QDD21" s="47"/>
      <c r="QDE21" s="47"/>
      <c r="QDF21" s="47"/>
      <c r="QDG21" s="47"/>
      <c r="QDH21" s="47"/>
      <c r="QDI21" s="47"/>
      <c r="QDJ21" s="47"/>
      <c r="QDK21" s="47"/>
      <c r="QDL21" s="47"/>
      <c r="QDM21" s="47"/>
      <c r="QDN21" s="47"/>
      <c r="QDO21" s="47"/>
      <c r="QDP21" s="47"/>
      <c r="QDQ21" s="47"/>
      <c r="QDR21" s="47"/>
      <c r="QDS21" s="47"/>
      <c r="QDT21" s="47"/>
      <c r="QDU21" s="47"/>
      <c r="QDV21" s="47"/>
      <c r="QDW21" s="47"/>
      <c r="QDX21" s="47"/>
      <c r="QDY21" s="47"/>
      <c r="QDZ21" s="47"/>
      <c r="QEA21" s="47"/>
      <c r="QEB21" s="47"/>
      <c r="QEC21" s="47"/>
      <c r="QED21" s="47"/>
      <c r="QEE21" s="47"/>
      <c r="QEF21" s="47"/>
      <c r="QEG21" s="47"/>
      <c r="QEH21" s="47"/>
      <c r="QEI21" s="47"/>
      <c r="QEJ21" s="47"/>
      <c r="QEK21" s="47"/>
      <c r="QEL21" s="47"/>
      <c r="QEM21" s="47"/>
      <c r="QEN21" s="47"/>
      <c r="QEO21" s="47"/>
      <c r="QEP21" s="47"/>
      <c r="QEQ21" s="47"/>
      <c r="QER21" s="47"/>
      <c r="QES21" s="47"/>
      <c r="QET21" s="47"/>
      <c r="QEU21" s="47"/>
      <c r="QEV21" s="47"/>
      <c r="QEW21" s="47"/>
      <c r="QEX21" s="47"/>
      <c r="QEY21" s="47"/>
      <c r="QEZ21" s="47"/>
      <c r="QFA21" s="47"/>
      <c r="QFB21" s="47"/>
      <c r="QFC21" s="47"/>
      <c r="QFD21" s="47"/>
      <c r="QFE21" s="47"/>
      <c r="QFF21" s="47"/>
      <c r="QFG21" s="47"/>
      <c r="QFH21" s="47"/>
      <c r="QFI21" s="47"/>
      <c r="QFJ21" s="47"/>
      <c r="QFK21" s="47"/>
      <c r="QFL21" s="47"/>
      <c r="QFM21" s="47"/>
      <c r="QFN21" s="47"/>
      <c r="QFO21" s="47"/>
      <c r="QFP21" s="47"/>
      <c r="QFQ21" s="47"/>
      <c r="QFR21" s="47"/>
      <c r="QFS21" s="47"/>
      <c r="QFT21" s="47"/>
      <c r="QFU21" s="47"/>
      <c r="QFV21" s="47"/>
      <c r="QFW21" s="47"/>
      <c r="QFX21" s="47"/>
      <c r="QFY21" s="47"/>
      <c r="QFZ21" s="47"/>
      <c r="QGA21" s="47"/>
      <c r="QGB21" s="47"/>
      <c r="QGC21" s="47"/>
      <c r="QGD21" s="47"/>
      <c r="QGE21" s="47"/>
      <c r="QGF21" s="47"/>
      <c r="QGG21" s="47"/>
      <c r="QGH21" s="47"/>
      <c r="QGI21" s="47"/>
      <c r="QGJ21" s="47"/>
      <c r="QGK21" s="47"/>
      <c r="QGL21" s="47"/>
      <c r="QGM21" s="47"/>
      <c r="QGN21" s="47"/>
      <c r="QGO21" s="47"/>
      <c r="QGP21" s="47"/>
      <c r="QGQ21" s="47"/>
      <c r="QGR21" s="47"/>
      <c r="QGS21" s="47"/>
      <c r="QGT21" s="47"/>
      <c r="QGU21" s="47"/>
      <c r="QGV21" s="47"/>
      <c r="QGW21" s="47"/>
      <c r="QGX21" s="47"/>
      <c r="QGY21" s="47"/>
      <c r="QGZ21" s="47"/>
      <c r="QHA21" s="47"/>
      <c r="QHB21" s="47"/>
      <c r="QHC21" s="47"/>
      <c r="QHD21" s="47"/>
      <c r="QHE21" s="47"/>
      <c r="QHF21" s="47"/>
      <c r="QHG21" s="47"/>
      <c r="QHH21" s="47"/>
      <c r="QHI21" s="47"/>
      <c r="QHJ21" s="47"/>
      <c r="QHK21" s="47"/>
      <c r="QHL21" s="47"/>
      <c r="QHM21" s="47"/>
      <c r="QHN21" s="47"/>
      <c r="QHO21" s="47"/>
      <c r="QHP21" s="47"/>
      <c r="QHQ21" s="47"/>
      <c r="QHR21" s="47"/>
      <c r="QHS21" s="47"/>
      <c r="QHT21" s="47"/>
      <c r="QHU21" s="47"/>
      <c r="QHV21" s="47"/>
      <c r="QHW21" s="47"/>
      <c r="QHX21" s="47"/>
      <c r="QHY21" s="47"/>
      <c r="QHZ21" s="47"/>
      <c r="QIA21" s="47"/>
      <c r="QIB21" s="47"/>
      <c r="QIC21" s="47"/>
      <c r="QID21" s="47"/>
      <c r="QIE21" s="47"/>
      <c r="QIF21" s="47"/>
      <c r="QIG21" s="47"/>
      <c r="QIH21" s="47"/>
      <c r="QII21" s="47"/>
      <c r="QIJ21" s="47"/>
      <c r="QIK21" s="47"/>
      <c r="QIL21" s="47"/>
      <c r="QIM21" s="47"/>
      <c r="QIN21" s="47"/>
      <c r="QIO21" s="47"/>
      <c r="QIP21" s="47"/>
      <c r="QIQ21" s="47"/>
      <c r="QIR21" s="47"/>
      <c r="QIS21" s="47"/>
      <c r="QIT21" s="47"/>
      <c r="QIU21" s="47"/>
      <c r="QIV21" s="47"/>
      <c r="QIW21" s="47"/>
      <c r="QIX21" s="47"/>
      <c r="QIY21" s="47"/>
      <c r="QIZ21" s="47"/>
      <c r="QJA21" s="47"/>
      <c r="QJB21" s="47"/>
      <c r="QJC21" s="47"/>
      <c r="QJD21" s="47"/>
      <c r="QJE21" s="47"/>
      <c r="QJF21" s="47"/>
      <c r="QJG21" s="47"/>
      <c r="QJH21" s="47"/>
      <c r="QJI21" s="47"/>
      <c r="QJJ21" s="47"/>
      <c r="QJK21" s="47"/>
      <c r="QJL21" s="47"/>
      <c r="QJM21" s="47"/>
      <c r="QJN21" s="47"/>
      <c r="QJO21" s="47"/>
      <c r="QJP21" s="47"/>
      <c r="QJQ21" s="47"/>
      <c r="QJR21" s="47"/>
      <c r="QJS21" s="47"/>
      <c r="QJT21" s="47"/>
      <c r="QJU21" s="47"/>
      <c r="QJV21" s="47"/>
      <c r="QJW21" s="47"/>
      <c r="QJX21" s="47"/>
      <c r="QJY21" s="47"/>
      <c r="QJZ21" s="47"/>
      <c r="QKA21" s="47"/>
      <c r="QKB21" s="47"/>
      <c r="QKC21" s="47"/>
      <c r="QKD21" s="47"/>
      <c r="QKE21" s="47"/>
      <c r="QKF21" s="47"/>
      <c r="QKG21" s="47"/>
      <c r="QKH21" s="47"/>
      <c r="QKI21" s="47"/>
      <c r="QKJ21" s="47"/>
      <c r="QKK21" s="47"/>
      <c r="QKL21" s="47"/>
      <c r="QKM21" s="47"/>
      <c r="QKN21" s="47"/>
      <c r="QKO21" s="47"/>
      <c r="QKP21" s="47"/>
      <c r="QKQ21" s="47"/>
      <c r="QKR21" s="47"/>
      <c r="QKS21" s="47"/>
      <c r="QKT21" s="47"/>
      <c r="QKU21" s="47"/>
      <c r="QKV21" s="47"/>
      <c r="QKW21" s="47"/>
      <c r="QKX21" s="47"/>
      <c r="QKY21" s="47"/>
      <c r="QKZ21" s="47"/>
      <c r="QLA21" s="47"/>
      <c r="QLB21" s="47"/>
      <c r="QLC21" s="47"/>
      <c r="QLD21" s="47"/>
      <c r="QLE21" s="47"/>
      <c r="QLF21" s="47"/>
      <c r="QLG21" s="47"/>
      <c r="QLH21" s="47"/>
      <c r="QLI21" s="47"/>
      <c r="QLJ21" s="47"/>
      <c r="QLK21" s="47"/>
      <c r="QLL21" s="47"/>
      <c r="QLM21" s="47"/>
      <c r="QLN21" s="47"/>
      <c r="QLO21" s="47"/>
      <c r="QLP21" s="47"/>
      <c r="QLQ21" s="47"/>
      <c r="QLR21" s="47"/>
      <c r="QLS21" s="47"/>
      <c r="QLT21" s="47"/>
      <c r="QLU21" s="47"/>
      <c r="QLV21" s="47"/>
      <c r="QLW21" s="47"/>
      <c r="QLX21" s="47"/>
      <c r="QLY21" s="47"/>
      <c r="QLZ21" s="47"/>
      <c r="QMA21" s="47"/>
      <c r="QMB21" s="47"/>
      <c r="QMC21" s="47"/>
      <c r="QMD21" s="47"/>
      <c r="QME21" s="47"/>
      <c r="QMF21" s="47"/>
      <c r="QMG21" s="47"/>
      <c r="QMH21" s="47"/>
      <c r="QMI21" s="47"/>
      <c r="QMJ21" s="47"/>
      <c r="QMK21" s="47"/>
      <c r="QML21" s="47"/>
      <c r="QMM21" s="47"/>
      <c r="QMN21" s="47"/>
      <c r="QMO21" s="47"/>
      <c r="QMP21" s="47"/>
      <c r="QMQ21" s="47"/>
      <c r="QMR21" s="47"/>
      <c r="QMS21" s="47"/>
      <c r="QMT21" s="47"/>
      <c r="QMU21" s="47"/>
      <c r="QMV21" s="47"/>
      <c r="QMW21" s="47"/>
      <c r="QMX21" s="47"/>
      <c r="QMY21" s="47"/>
      <c r="QMZ21" s="47"/>
      <c r="QNA21" s="47"/>
      <c r="QNB21" s="47"/>
      <c r="QNC21" s="47"/>
      <c r="QND21" s="47"/>
      <c r="QNE21" s="47"/>
      <c r="QNF21" s="47"/>
      <c r="QNG21" s="47"/>
      <c r="QNH21" s="47"/>
      <c r="QNI21" s="47"/>
      <c r="QNJ21" s="47"/>
      <c r="QNK21" s="47"/>
      <c r="QNL21" s="47"/>
      <c r="QNM21" s="47"/>
      <c r="QNN21" s="47"/>
      <c r="QNO21" s="47"/>
      <c r="QNP21" s="47"/>
      <c r="QNQ21" s="47"/>
      <c r="QNR21" s="47"/>
      <c r="QNS21" s="47"/>
      <c r="QNT21" s="47"/>
      <c r="QNU21" s="47"/>
      <c r="QNV21" s="47"/>
      <c r="QNW21" s="47"/>
      <c r="QNX21" s="47"/>
      <c r="QNY21" s="47"/>
      <c r="QNZ21" s="47"/>
      <c r="QOA21" s="47"/>
      <c r="QOB21" s="47"/>
      <c r="QOC21" s="47"/>
      <c r="QOD21" s="47"/>
      <c r="QOE21" s="47"/>
      <c r="QOF21" s="47"/>
      <c r="QOG21" s="47"/>
      <c r="QOH21" s="47"/>
      <c r="QOI21" s="47"/>
      <c r="QOJ21" s="47"/>
      <c r="QOK21" s="47"/>
      <c r="QOL21" s="47"/>
      <c r="QOM21" s="47"/>
      <c r="QON21" s="47"/>
      <c r="QOO21" s="47"/>
      <c r="QOP21" s="47"/>
      <c r="QOQ21" s="47"/>
      <c r="QOR21" s="47"/>
      <c r="QOS21" s="47"/>
      <c r="QOT21" s="47"/>
      <c r="QOU21" s="47"/>
      <c r="QOV21" s="47"/>
      <c r="QOW21" s="47"/>
      <c r="QOX21" s="47"/>
      <c r="QOY21" s="47"/>
      <c r="QOZ21" s="47"/>
      <c r="QPA21" s="47"/>
      <c r="QPB21" s="47"/>
      <c r="QPC21" s="47"/>
      <c r="QPD21" s="47"/>
      <c r="QPE21" s="47"/>
      <c r="QPF21" s="47"/>
      <c r="QPG21" s="47"/>
      <c r="QPH21" s="47"/>
      <c r="QPI21" s="47"/>
      <c r="QPJ21" s="47"/>
      <c r="QPK21" s="47"/>
      <c r="QPL21" s="47"/>
      <c r="QPM21" s="47"/>
      <c r="QPN21" s="47"/>
      <c r="QPO21" s="47"/>
      <c r="QPP21" s="47"/>
      <c r="QPQ21" s="47"/>
      <c r="QPR21" s="47"/>
      <c r="QPS21" s="47"/>
      <c r="QPT21" s="47"/>
      <c r="QPU21" s="47"/>
      <c r="QPV21" s="47"/>
      <c r="QPW21" s="47"/>
      <c r="QPX21" s="47"/>
      <c r="QPY21" s="47"/>
      <c r="QPZ21" s="47"/>
      <c r="QQA21" s="47"/>
      <c r="QQB21" s="47"/>
      <c r="QQC21" s="47"/>
      <c r="QQD21" s="47"/>
      <c r="QQE21" s="47"/>
      <c r="QQF21" s="47"/>
      <c r="QQG21" s="47"/>
      <c r="QQH21" s="47"/>
      <c r="QQI21" s="47"/>
      <c r="QQJ21" s="47"/>
      <c r="QQK21" s="47"/>
      <c r="QQL21" s="47"/>
      <c r="QQM21" s="47"/>
      <c r="QQN21" s="47"/>
      <c r="QQO21" s="47"/>
      <c r="QQP21" s="47"/>
      <c r="QQQ21" s="47"/>
      <c r="QQR21" s="47"/>
      <c r="QQS21" s="47"/>
      <c r="QQT21" s="47"/>
      <c r="QQU21" s="47"/>
      <c r="QQV21" s="47"/>
      <c r="QQW21" s="47"/>
      <c r="QQX21" s="47"/>
      <c r="QQY21" s="47"/>
      <c r="QQZ21" s="47"/>
      <c r="QRA21" s="47"/>
      <c r="QRB21" s="47"/>
      <c r="QRC21" s="47"/>
      <c r="QRD21" s="47"/>
      <c r="QRE21" s="47"/>
      <c r="QRF21" s="47"/>
      <c r="QRG21" s="47"/>
      <c r="QRH21" s="47"/>
      <c r="QRI21" s="47"/>
      <c r="QRJ21" s="47"/>
      <c r="QRK21" s="47"/>
      <c r="QRL21" s="47"/>
      <c r="QRM21" s="47"/>
      <c r="QRN21" s="47"/>
      <c r="QRO21" s="47"/>
      <c r="QRP21" s="47"/>
      <c r="QRQ21" s="47"/>
      <c r="QRR21" s="47"/>
      <c r="QRS21" s="47"/>
      <c r="QRT21" s="47"/>
      <c r="QRU21" s="47"/>
      <c r="QRV21" s="47"/>
      <c r="QRW21" s="47"/>
      <c r="QRX21" s="47"/>
      <c r="QRY21" s="47"/>
      <c r="QRZ21" s="47"/>
      <c r="QSA21" s="47"/>
      <c r="QSB21" s="47"/>
      <c r="QSC21" s="47"/>
      <c r="QSD21" s="47"/>
      <c r="QSE21" s="47"/>
      <c r="QSF21" s="47"/>
      <c r="QSG21" s="47"/>
      <c r="QSH21" s="47"/>
      <c r="QSI21" s="47"/>
      <c r="QSJ21" s="47"/>
      <c r="QSK21" s="47"/>
      <c r="QSL21" s="47"/>
      <c r="QSM21" s="47"/>
      <c r="QSN21" s="47"/>
      <c r="QSO21" s="47"/>
      <c r="QSP21" s="47"/>
      <c r="QSQ21" s="47"/>
      <c r="QSR21" s="47"/>
      <c r="QSS21" s="47"/>
      <c r="QST21" s="47"/>
      <c r="QSU21" s="47"/>
      <c r="QSV21" s="47"/>
      <c r="QSW21" s="47"/>
      <c r="QSX21" s="47"/>
      <c r="QSY21" s="47"/>
      <c r="QSZ21" s="47"/>
      <c r="QTA21" s="47"/>
      <c r="QTB21" s="47"/>
      <c r="QTC21" s="47"/>
      <c r="QTD21" s="47"/>
      <c r="QTE21" s="47"/>
      <c r="QTF21" s="47"/>
      <c r="QTG21" s="47"/>
      <c r="QTH21" s="47"/>
      <c r="QTI21" s="47"/>
      <c r="QTJ21" s="47"/>
      <c r="QTK21" s="47"/>
      <c r="QTL21" s="47"/>
      <c r="QTM21" s="47"/>
      <c r="QTN21" s="47"/>
      <c r="QTO21" s="47"/>
      <c r="QTP21" s="47"/>
      <c r="QTQ21" s="47"/>
      <c r="QTR21" s="47"/>
      <c r="QTS21" s="47"/>
      <c r="QTT21" s="47"/>
      <c r="QTU21" s="47"/>
      <c r="QTV21" s="47"/>
      <c r="QTW21" s="47"/>
      <c r="QTX21" s="47"/>
      <c r="QTY21" s="47"/>
      <c r="QTZ21" s="47"/>
      <c r="QUA21" s="47"/>
      <c r="QUB21" s="47"/>
      <c r="QUC21" s="47"/>
      <c r="QUD21" s="47"/>
      <c r="QUE21" s="47"/>
      <c r="QUF21" s="47"/>
      <c r="QUG21" s="47"/>
      <c r="QUH21" s="47"/>
      <c r="QUI21" s="47"/>
      <c r="QUJ21" s="47"/>
      <c r="QUK21" s="47"/>
      <c r="QUL21" s="47"/>
      <c r="QUM21" s="47"/>
      <c r="QUN21" s="47"/>
      <c r="QUO21" s="47"/>
      <c r="QUP21" s="47"/>
      <c r="QUQ21" s="47"/>
      <c r="QUR21" s="47"/>
      <c r="QUS21" s="47"/>
      <c r="QUT21" s="47"/>
      <c r="QUU21" s="47"/>
      <c r="QUV21" s="47"/>
      <c r="QUW21" s="47"/>
      <c r="QUX21" s="47"/>
      <c r="QUY21" s="47"/>
      <c r="QUZ21" s="47"/>
      <c r="QVA21" s="47"/>
      <c r="QVB21" s="47"/>
      <c r="QVC21" s="47"/>
      <c r="QVD21" s="47"/>
      <c r="QVE21" s="47"/>
      <c r="QVF21" s="47"/>
      <c r="QVG21" s="47"/>
      <c r="QVH21" s="47"/>
      <c r="QVI21" s="47"/>
      <c r="QVJ21" s="47"/>
      <c r="QVK21" s="47"/>
      <c r="QVL21" s="47"/>
      <c r="QVM21" s="47"/>
      <c r="QVN21" s="47"/>
      <c r="QVO21" s="47"/>
      <c r="QVP21" s="47"/>
      <c r="QVQ21" s="47"/>
      <c r="QVR21" s="47"/>
      <c r="QVS21" s="47"/>
      <c r="QVT21" s="47"/>
      <c r="QVU21" s="47"/>
      <c r="QVV21" s="47"/>
      <c r="QVW21" s="47"/>
      <c r="QVX21" s="47"/>
      <c r="QVY21" s="47"/>
      <c r="QVZ21" s="47"/>
      <c r="QWA21" s="47"/>
      <c r="QWB21" s="47"/>
      <c r="QWC21" s="47"/>
      <c r="QWD21" s="47"/>
      <c r="QWE21" s="47"/>
      <c r="QWF21" s="47"/>
      <c r="QWG21" s="47"/>
      <c r="QWH21" s="47"/>
      <c r="QWI21" s="47"/>
      <c r="QWJ21" s="47"/>
      <c r="QWK21" s="47"/>
      <c r="QWL21" s="47"/>
      <c r="QWM21" s="47"/>
      <c r="QWN21" s="47"/>
      <c r="QWO21" s="47"/>
      <c r="QWP21" s="47"/>
      <c r="QWQ21" s="47"/>
      <c r="QWR21" s="47"/>
      <c r="QWS21" s="47"/>
      <c r="QWT21" s="47"/>
      <c r="QWU21" s="47"/>
      <c r="QWV21" s="47"/>
      <c r="QWW21" s="47"/>
      <c r="QWX21" s="47"/>
      <c r="QWY21" s="47"/>
      <c r="QWZ21" s="47"/>
      <c r="QXA21" s="47"/>
      <c r="QXB21" s="47"/>
      <c r="QXC21" s="47"/>
      <c r="QXD21" s="47"/>
      <c r="QXE21" s="47"/>
      <c r="QXF21" s="47"/>
      <c r="QXG21" s="47"/>
      <c r="QXH21" s="47"/>
      <c r="QXI21" s="47"/>
      <c r="QXJ21" s="47"/>
      <c r="QXK21" s="47"/>
      <c r="QXL21" s="47"/>
      <c r="QXM21" s="47"/>
      <c r="QXN21" s="47"/>
      <c r="QXO21" s="47"/>
      <c r="QXP21" s="47"/>
      <c r="QXQ21" s="47"/>
      <c r="QXR21" s="47"/>
      <c r="QXS21" s="47"/>
      <c r="QXT21" s="47"/>
      <c r="QXU21" s="47"/>
      <c r="QXV21" s="47"/>
      <c r="QXW21" s="47"/>
      <c r="QXX21" s="47"/>
      <c r="QXY21" s="47"/>
      <c r="QXZ21" s="47"/>
      <c r="QYA21" s="47"/>
      <c r="QYB21" s="47"/>
      <c r="QYC21" s="47"/>
      <c r="QYD21" s="47"/>
      <c r="QYE21" s="47"/>
      <c r="QYF21" s="47"/>
      <c r="QYG21" s="47"/>
      <c r="QYH21" s="47"/>
      <c r="QYI21" s="47"/>
      <c r="QYJ21" s="47"/>
      <c r="QYK21" s="47"/>
      <c r="QYL21" s="47"/>
      <c r="QYM21" s="47"/>
      <c r="QYN21" s="47"/>
      <c r="QYO21" s="47"/>
      <c r="QYP21" s="47"/>
      <c r="QYQ21" s="47"/>
      <c r="QYR21" s="47"/>
      <c r="QYS21" s="47"/>
      <c r="QYT21" s="47"/>
      <c r="QYU21" s="47"/>
      <c r="QYV21" s="47"/>
      <c r="QYW21" s="47"/>
      <c r="QYX21" s="47"/>
      <c r="QYY21" s="47"/>
      <c r="QYZ21" s="47"/>
      <c r="QZA21" s="47"/>
      <c r="QZB21" s="47"/>
      <c r="QZC21" s="47"/>
      <c r="QZD21" s="47"/>
      <c r="QZE21" s="47"/>
      <c r="QZF21" s="47"/>
      <c r="QZG21" s="47"/>
      <c r="QZH21" s="47"/>
      <c r="QZI21" s="47"/>
      <c r="QZJ21" s="47"/>
      <c r="QZK21" s="47"/>
      <c r="QZL21" s="47"/>
      <c r="QZM21" s="47"/>
      <c r="QZN21" s="47"/>
      <c r="QZO21" s="47"/>
      <c r="QZP21" s="47"/>
      <c r="QZQ21" s="47"/>
      <c r="QZR21" s="47"/>
      <c r="QZS21" s="47"/>
      <c r="QZT21" s="47"/>
      <c r="QZU21" s="47"/>
      <c r="QZV21" s="47"/>
      <c r="QZW21" s="47"/>
      <c r="QZX21" s="47"/>
      <c r="QZY21" s="47"/>
      <c r="QZZ21" s="47"/>
      <c r="RAA21" s="47"/>
      <c r="RAB21" s="47"/>
      <c r="RAC21" s="47"/>
      <c r="RAD21" s="47"/>
      <c r="RAE21" s="47"/>
      <c r="RAF21" s="47"/>
      <c r="RAG21" s="47"/>
      <c r="RAH21" s="47"/>
      <c r="RAI21" s="47"/>
      <c r="RAJ21" s="47"/>
      <c r="RAK21" s="47"/>
      <c r="RAL21" s="47"/>
      <c r="RAM21" s="47"/>
      <c r="RAN21" s="47"/>
      <c r="RAO21" s="47"/>
      <c r="RAP21" s="47"/>
      <c r="RAQ21" s="47"/>
      <c r="RAR21" s="47"/>
      <c r="RAS21" s="47"/>
      <c r="RAT21" s="47"/>
      <c r="RAU21" s="47"/>
      <c r="RAV21" s="47"/>
      <c r="RAW21" s="47"/>
      <c r="RAX21" s="47"/>
      <c r="RAY21" s="47"/>
      <c r="RAZ21" s="47"/>
      <c r="RBA21" s="47"/>
      <c r="RBB21" s="47"/>
      <c r="RBC21" s="47"/>
      <c r="RBD21" s="47"/>
      <c r="RBE21" s="47"/>
      <c r="RBF21" s="47"/>
      <c r="RBG21" s="47"/>
      <c r="RBH21" s="47"/>
      <c r="RBI21" s="47"/>
      <c r="RBJ21" s="47"/>
      <c r="RBK21" s="47"/>
      <c r="RBL21" s="47"/>
      <c r="RBM21" s="47"/>
      <c r="RBN21" s="47"/>
      <c r="RBO21" s="47"/>
      <c r="RBP21" s="47"/>
      <c r="RBQ21" s="47"/>
      <c r="RBR21" s="47"/>
      <c r="RBS21" s="47"/>
      <c r="RBT21" s="47"/>
      <c r="RBU21" s="47"/>
      <c r="RBV21" s="47"/>
      <c r="RBW21" s="47"/>
      <c r="RBX21" s="47"/>
      <c r="RBY21" s="47"/>
      <c r="RBZ21" s="47"/>
      <c r="RCA21" s="47"/>
      <c r="RCB21" s="47"/>
      <c r="RCC21" s="47"/>
      <c r="RCD21" s="47"/>
      <c r="RCE21" s="47"/>
      <c r="RCF21" s="47"/>
      <c r="RCG21" s="47"/>
      <c r="RCH21" s="47"/>
      <c r="RCI21" s="47"/>
      <c r="RCJ21" s="47"/>
      <c r="RCK21" s="47"/>
      <c r="RCL21" s="47"/>
      <c r="RCM21" s="47"/>
      <c r="RCN21" s="47"/>
      <c r="RCO21" s="47"/>
      <c r="RCP21" s="47"/>
      <c r="RCQ21" s="47"/>
      <c r="RCR21" s="47"/>
      <c r="RCS21" s="47"/>
      <c r="RCT21" s="47"/>
      <c r="RCU21" s="47"/>
      <c r="RCV21" s="47"/>
      <c r="RCW21" s="47"/>
      <c r="RCX21" s="47"/>
      <c r="RCY21" s="47"/>
      <c r="RCZ21" s="47"/>
      <c r="RDA21" s="47"/>
      <c r="RDB21" s="47"/>
      <c r="RDC21" s="47"/>
      <c r="RDD21" s="47"/>
      <c r="RDE21" s="47"/>
      <c r="RDF21" s="47"/>
      <c r="RDG21" s="47"/>
      <c r="RDH21" s="47"/>
      <c r="RDI21" s="47"/>
      <c r="RDJ21" s="47"/>
      <c r="RDK21" s="47"/>
      <c r="RDL21" s="47"/>
      <c r="RDM21" s="47"/>
      <c r="RDN21" s="47"/>
      <c r="RDO21" s="47"/>
      <c r="RDP21" s="47"/>
      <c r="RDQ21" s="47"/>
      <c r="RDR21" s="47"/>
      <c r="RDS21" s="47"/>
      <c r="RDT21" s="47"/>
      <c r="RDU21" s="47"/>
      <c r="RDV21" s="47"/>
      <c r="RDW21" s="47"/>
      <c r="RDX21" s="47"/>
      <c r="RDY21" s="47"/>
      <c r="RDZ21" s="47"/>
      <c r="REA21" s="47"/>
      <c r="REB21" s="47"/>
      <c r="REC21" s="47"/>
      <c r="RED21" s="47"/>
      <c r="REE21" s="47"/>
      <c r="REF21" s="47"/>
      <c r="REG21" s="47"/>
      <c r="REH21" s="47"/>
      <c r="REI21" s="47"/>
      <c r="REJ21" s="47"/>
      <c r="REK21" s="47"/>
      <c r="REL21" s="47"/>
      <c r="REM21" s="47"/>
      <c r="REN21" s="47"/>
      <c r="REO21" s="47"/>
      <c r="REP21" s="47"/>
      <c r="REQ21" s="47"/>
      <c r="RER21" s="47"/>
      <c r="RES21" s="47"/>
      <c r="RET21" s="47"/>
      <c r="REU21" s="47"/>
      <c r="REV21" s="47"/>
      <c r="REW21" s="47"/>
      <c r="REX21" s="47"/>
      <c r="REY21" s="47"/>
      <c r="REZ21" s="47"/>
      <c r="RFA21" s="47"/>
      <c r="RFB21" s="47"/>
      <c r="RFC21" s="47"/>
      <c r="RFD21" s="47"/>
      <c r="RFE21" s="47"/>
      <c r="RFF21" s="47"/>
      <c r="RFG21" s="47"/>
      <c r="RFH21" s="47"/>
      <c r="RFI21" s="47"/>
      <c r="RFJ21" s="47"/>
      <c r="RFK21" s="47"/>
      <c r="RFL21" s="47"/>
      <c r="RFM21" s="47"/>
      <c r="RFN21" s="47"/>
      <c r="RFO21" s="47"/>
      <c r="RFP21" s="47"/>
      <c r="RFQ21" s="47"/>
      <c r="RFR21" s="47"/>
      <c r="RFS21" s="47"/>
      <c r="RFT21" s="47"/>
      <c r="RFU21" s="47"/>
      <c r="RFV21" s="47"/>
      <c r="RFW21" s="47"/>
      <c r="RFX21" s="47"/>
      <c r="RFY21" s="47"/>
      <c r="RFZ21" s="47"/>
      <c r="RGA21" s="47"/>
      <c r="RGB21" s="47"/>
      <c r="RGC21" s="47"/>
      <c r="RGD21" s="47"/>
      <c r="RGE21" s="47"/>
      <c r="RGF21" s="47"/>
      <c r="RGG21" s="47"/>
      <c r="RGH21" s="47"/>
      <c r="RGI21" s="47"/>
      <c r="RGJ21" s="47"/>
      <c r="RGK21" s="47"/>
      <c r="RGL21" s="47"/>
      <c r="RGM21" s="47"/>
      <c r="RGN21" s="47"/>
      <c r="RGO21" s="47"/>
      <c r="RGP21" s="47"/>
      <c r="RGQ21" s="47"/>
      <c r="RGR21" s="47"/>
      <c r="RGS21" s="47"/>
      <c r="RGT21" s="47"/>
      <c r="RGU21" s="47"/>
      <c r="RGV21" s="47"/>
      <c r="RGW21" s="47"/>
      <c r="RGX21" s="47"/>
      <c r="RGY21" s="47"/>
      <c r="RGZ21" s="47"/>
      <c r="RHA21" s="47"/>
      <c r="RHB21" s="47"/>
      <c r="RHC21" s="47"/>
      <c r="RHD21" s="47"/>
      <c r="RHE21" s="47"/>
      <c r="RHF21" s="47"/>
      <c r="RHG21" s="47"/>
      <c r="RHH21" s="47"/>
      <c r="RHI21" s="47"/>
      <c r="RHJ21" s="47"/>
      <c r="RHK21" s="47"/>
      <c r="RHL21" s="47"/>
      <c r="RHM21" s="47"/>
      <c r="RHN21" s="47"/>
      <c r="RHO21" s="47"/>
      <c r="RHP21" s="47"/>
      <c r="RHQ21" s="47"/>
      <c r="RHR21" s="47"/>
      <c r="RHS21" s="47"/>
      <c r="RHT21" s="47"/>
      <c r="RHU21" s="47"/>
      <c r="RHV21" s="47"/>
      <c r="RHW21" s="47"/>
      <c r="RHX21" s="47"/>
      <c r="RHY21" s="47"/>
      <c r="RHZ21" s="47"/>
      <c r="RIA21" s="47"/>
      <c r="RIB21" s="47"/>
      <c r="RIC21" s="47"/>
      <c r="RID21" s="47"/>
      <c r="RIE21" s="47"/>
      <c r="RIF21" s="47"/>
      <c r="RIG21" s="47"/>
      <c r="RIH21" s="47"/>
      <c r="RII21" s="47"/>
      <c r="RIJ21" s="47"/>
      <c r="RIK21" s="47"/>
      <c r="RIL21" s="47"/>
      <c r="RIM21" s="47"/>
      <c r="RIN21" s="47"/>
      <c r="RIO21" s="47"/>
      <c r="RIP21" s="47"/>
      <c r="RIQ21" s="47"/>
      <c r="RIR21" s="47"/>
      <c r="RIS21" s="47"/>
      <c r="RIT21" s="47"/>
      <c r="RIU21" s="47"/>
      <c r="RIV21" s="47"/>
      <c r="RIW21" s="47"/>
      <c r="RIX21" s="47"/>
      <c r="RIY21" s="47"/>
      <c r="RIZ21" s="47"/>
      <c r="RJA21" s="47"/>
      <c r="RJB21" s="47"/>
      <c r="RJC21" s="47"/>
      <c r="RJD21" s="47"/>
      <c r="RJE21" s="47"/>
      <c r="RJF21" s="47"/>
      <c r="RJG21" s="47"/>
      <c r="RJH21" s="47"/>
      <c r="RJI21" s="47"/>
      <c r="RJJ21" s="47"/>
      <c r="RJK21" s="47"/>
      <c r="RJL21" s="47"/>
      <c r="RJM21" s="47"/>
      <c r="RJN21" s="47"/>
      <c r="RJO21" s="47"/>
      <c r="RJP21" s="47"/>
      <c r="RJQ21" s="47"/>
      <c r="RJR21" s="47"/>
      <c r="RJS21" s="47"/>
      <c r="RJT21" s="47"/>
      <c r="RJU21" s="47"/>
      <c r="RJV21" s="47"/>
      <c r="RJW21" s="47"/>
      <c r="RJX21" s="47"/>
      <c r="RJY21" s="47"/>
      <c r="RJZ21" s="47"/>
      <c r="RKA21" s="47"/>
      <c r="RKB21" s="47"/>
      <c r="RKC21" s="47"/>
      <c r="RKD21" s="47"/>
      <c r="RKE21" s="47"/>
      <c r="RKF21" s="47"/>
      <c r="RKG21" s="47"/>
      <c r="RKH21" s="47"/>
      <c r="RKI21" s="47"/>
      <c r="RKJ21" s="47"/>
      <c r="RKK21" s="47"/>
      <c r="RKL21" s="47"/>
      <c r="RKM21" s="47"/>
      <c r="RKN21" s="47"/>
      <c r="RKO21" s="47"/>
      <c r="RKP21" s="47"/>
      <c r="RKQ21" s="47"/>
      <c r="RKR21" s="47"/>
      <c r="RKS21" s="47"/>
      <c r="RKT21" s="47"/>
      <c r="RKU21" s="47"/>
      <c r="RKV21" s="47"/>
      <c r="RKW21" s="47"/>
      <c r="RKX21" s="47"/>
      <c r="RKY21" s="47"/>
      <c r="RKZ21" s="47"/>
      <c r="RLA21" s="47"/>
      <c r="RLB21" s="47"/>
      <c r="RLC21" s="47"/>
      <c r="RLD21" s="47"/>
      <c r="RLE21" s="47"/>
      <c r="RLF21" s="47"/>
      <c r="RLG21" s="47"/>
      <c r="RLH21" s="47"/>
      <c r="RLI21" s="47"/>
      <c r="RLJ21" s="47"/>
      <c r="RLK21" s="47"/>
      <c r="RLL21" s="47"/>
      <c r="RLM21" s="47"/>
      <c r="RLN21" s="47"/>
      <c r="RLO21" s="47"/>
      <c r="RLP21" s="47"/>
      <c r="RLQ21" s="47"/>
      <c r="RLR21" s="47"/>
      <c r="RLS21" s="47"/>
      <c r="RLT21" s="47"/>
      <c r="RLU21" s="47"/>
      <c r="RLV21" s="47"/>
      <c r="RLW21" s="47"/>
      <c r="RLX21" s="47"/>
      <c r="RLY21" s="47"/>
      <c r="RLZ21" s="47"/>
      <c r="RMA21" s="47"/>
      <c r="RMB21" s="47"/>
      <c r="RMC21" s="47"/>
      <c r="RMD21" s="47"/>
      <c r="RME21" s="47"/>
      <c r="RMF21" s="47"/>
      <c r="RMG21" s="47"/>
      <c r="RMH21" s="47"/>
      <c r="RMI21" s="47"/>
      <c r="RMJ21" s="47"/>
      <c r="RMK21" s="47"/>
      <c r="RML21" s="47"/>
      <c r="RMM21" s="47"/>
      <c r="RMN21" s="47"/>
      <c r="RMO21" s="47"/>
      <c r="RMP21" s="47"/>
      <c r="RMQ21" s="47"/>
      <c r="RMR21" s="47"/>
      <c r="RMS21" s="47"/>
      <c r="RMT21" s="47"/>
      <c r="RMU21" s="47"/>
      <c r="RMV21" s="47"/>
      <c r="RMW21" s="47"/>
      <c r="RMX21" s="47"/>
      <c r="RMY21" s="47"/>
      <c r="RMZ21" s="47"/>
      <c r="RNA21" s="47"/>
      <c r="RNB21" s="47"/>
      <c r="RNC21" s="47"/>
      <c r="RND21" s="47"/>
      <c r="RNE21" s="47"/>
      <c r="RNF21" s="47"/>
      <c r="RNG21" s="47"/>
      <c r="RNH21" s="47"/>
      <c r="RNI21" s="47"/>
      <c r="RNJ21" s="47"/>
      <c r="RNK21" s="47"/>
      <c r="RNL21" s="47"/>
      <c r="RNM21" s="47"/>
      <c r="RNN21" s="47"/>
      <c r="RNO21" s="47"/>
      <c r="RNP21" s="47"/>
      <c r="RNQ21" s="47"/>
      <c r="RNR21" s="47"/>
      <c r="RNS21" s="47"/>
      <c r="RNT21" s="47"/>
      <c r="RNU21" s="47"/>
      <c r="RNV21" s="47"/>
      <c r="RNW21" s="47"/>
      <c r="RNX21" s="47"/>
      <c r="RNY21" s="47"/>
      <c r="RNZ21" s="47"/>
      <c r="ROA21" s="47"/>
      <c r="ROB21" s="47"/>
      <c r="ROC21" s="47"/>
      <c r="ROD21" s="47"/>
      <c r="ROE21" s="47"/>
      <c r="ROF21" s="47"/>
      <c r="ROG21" s="47"/>
      <c r="ROH21" s="47"/>
      <c r="ROI21" s="47"/>
      <c r="ROJ21" s="47"/>
      <c r="ROK21" s="47"/>
      <c r="ROL21" s="47"/>
      <c r="ROM21" s="47"/>
      <c r="RON21" s="47"/>
      <c r="ROO21" s="47"/>
      <c r="ROP21" s="47"/>
      <c r="ROQ21" s="47"/>
      <c r="ROR21" s="47"/>
      <c r="ROS21" s="47"/>
      <c r="ROT21" s="47"/>
      <c r="ROU21" s="47"/>
      <c r="ROV21" s="47"/>
      <c r="ROW21" s="47"/>
      <c r="ROX21" s="47"/>
      <c r="ROY21" s="47"/>
      <c r="ROZ21" s="47"/>
      <c r="RPA21" s="47"/>
      <c r="RPB21" s="47"/>
      <c r="RPC21" s="47"/>
      <c r="RPD21" s="47"/>
      <c r="RPE21" s="47"/>
      <c r="RPF21" s="47"/>
      <c r="RPG21" s="47"/>
      <c r="RPH21" s="47"/>
      <c r="RPI21" s="47"/>
      <c r="RPJ21" s="47"/>
      <c r="RPK21" s="47"/>
      <c r="RPL21" s="47"/>
      <c r="RPM21" s="47"/>
      <c r="RPN21" s="47"/>
      <c r="RPO21" s="47"/>
      <c r="RPP21" s="47"/>
      <c r="RPQ21" s="47"/>
      <c r="RPR21" s="47"/>
      <c r="RPS21" s="47"/>
      <c r="RPT21" s="47"/>
      <c r="RPU21" s="47"/>
      <c r="RPV21" s="47"/>
      <c r="RPW21" s="47"/>
      <c r="RPX21" s="47"/>
      <c r="RPY21" s="47"/>
      <c r="RPZ21" s="47"/>
      <c r="RQA21" s="47"/>
      <c r="RQB21" s="47"/>
      <c r="RQC21" s="47"/>
      <c r="RQD21" s="47"/>
      <c r="RQE21" s="47"/>
      <c r="RQF21" s="47"/>
      <c r="RQG21" s="47"/>
      <c r="RQH21" s="47"/>
      <c r="RQI21" s="47"/>
      <c r="RQJ21" s="47"/>
      <c r="RQK21" s="47"/>
      <c r="RQL21" s="47"/>
      <c r="RQM21" s="47"/>
      <c r="RQN21" s="47"/>
      <c r="RQO21" s="47"/>
      <c r="RQP21" s="47"/>
      <c r="RQQ21" s="47"/>
      <c r="RQR21" s="47"/>
      <c r="RQS21" s="47"/>
      <c r="RQT21" s="47"/>
      <c r="RQU21" s="47"/>
      <c r="RQV21" s="47"/>
      <c r="RQW21" s="47"/>
      <c r="RQX21" s="47"/>
      <c r="RQY21" s="47"/>
      <c r="RQZ21" s="47"/>
      <c r="RRA21" s="47"/>
      <c r="RRB21" s="47"/>
      <c r="RRC21" s="47"/>
      <c r="RRD21" s="47"/>
      <c r="RRE21" s="47"/>
      <c r="RRF21" s="47"/>
      <c r="RRG21" s="47"/>
      <c r="RRH21" s="47"/>
      <c r="RRI21" s="47"/>
      <c r="RRJ21" s="47"/>
      <c r="RRK21" s="47"/>
      <c r="RRL21" s="47"/>
      <c r="RRM21" s="47"/>
      <c r="RRN21" s="47"/>
      <c r="RRO21" s="47"/>
      <c r="RRP21" s="47"/>
      <c r="RRQ21" s="47"/>
      <c r="RRR21" s="47"/>
      <c r="RRS21" s="47"/>
      <c r="RRT21" s="47"/>
      <c r="RRU21" s="47"/>
      <c r="RRV21" s="47"/>
      <c r="RRW21" s="47"/>
      <c r="RRX21" s="47"/>
      <c r="RRY21" s="47"/>
      <c r="RRZ21" s="47"/>
      <c r="RSA21" s="47"/>
      <c r="RSB21" s="47"/>
      <c r="RSC21" s="47"/>
      <c r="RSD21" s="47"/>
      <c r="RSE21" s="47"/>
      <c r="RSF21" s="47"/>
      <c r="RSG21" s="47"/>
      <c r="RSH21" s="47"/>
      <c r="RSI21" s="47"/>
      <c r="RSJ21" s="47"/>
      <c r="RSK21" s="47"/>
      <c r="RSL21" s="47"/>
      <c r="RSM21" s="47"/>
      <c r="RSN21" s="47"/>
      <c r="RSO21" s="47"/>
      <c r="RSP21" s="47"/>
      <c r="RSQ21" s="47"/>
      <c r="RSR21" s="47"/>
      <c r="RSS21" s="47"/>
      <c r="RST21" s="47"/>
      <c r="RSU21" s="47"/>
      <c r="RSV21" s="47"/>
      <c r="RSW21" s="47"/>
      <c r="RSX21" s="47"/>
      <c r="RSY21" s="47"/>
      <c r="RSZ21" s="47"/>
      <c r="RTA21" s="47"/>
      <c r="RTB21" s="47"/>
      <c r="RTC21" s="47"/>
      <c r="RTD21" s="47"/>
      <c r="RTE21" s="47"/>
      <c r="RTF21" s="47"/>
      <c r="RTG21" s="47"/>
      <c r="RTH21" s="47"/>
      <c r="RTI21" s="47"/>
      <c r="RTJ21" s="47"/>
      <c r="RTK21" s="47"/>
      <c r="RTL21" s="47"/>
      <c r="RTM21" s="47"/>
      <c r="RTN21" s="47"/>
      <c r="RTO21" s="47"/>
      <c r="RTP21" s="47"/>
      <c r="RTQ21" s="47"/>
      <c r="RTR21" s="47"/>
      <c r="RTS21" s="47"/>
      <c r="RTT21" s="47"/>
      <c r="RTU21" s="47"/>
      <c r="RTV21" s="47"/>
      <c r="RTW21" s="47"/>
      <c r="RTX21" s="47"/>
      <c r="RTY21" s="47"/>
      <c r="RTZ21" s="47"/>
      <c r="RUA21" s="47"/>
      <c r="RUB21" s="47"/>
      <c r="RUC21" s="47"/>
      <c r="RUD21" s="47"/>
      <c r="RUE21" s="47"/>
      <c r="RUF21" s="47"/>
      <c r="RUG21" s="47"/>
      <c r="RUH21" s="47"/>
      <c r="RUI21" s="47"/>
      <c r="RUJ21" s="47"/>
      <c r="RUK21" s="47"/>
      <c r="RUL21" s="47"/>
      <c r="RUM21" s="47"/>
      <c r="RUN21" s="47"/>
      <c r="RUO21" s="47"/>
      <c r="RUP21" s="47"/>
      <c r="RUQ21" s="47"/>
      <c r="RUR21" s="47"/>
      <c r="RUS21" s="47"/>
      <c r="RUT21" s="47"/>
      <c r="RUU21" s="47"/>
      <c r="RUV21" s="47"/>
      <c r="RUW21" s="47"/>
      <c r="RUX21" s="47"/>
      <c r="RUY21" s="47"/>
      <c r="RUZ21" s="47"/>
      <c r="RVA21" s="47"/>
      <c r="RVB21" s="47"/>
      <c r="RVC21" s="47"/>
      <c r="RVD21" s="47"/>
      <c r="RVE21" s="47"/>
      <c r="RVF21" s="47"/>
      <c r="RVG21" s="47"/>
      <c r="RVH21" s="47"/>
      <c r="RVI21" s="47"/>
      <c r="RVJ21" s="47"/>
      <c r="RVK21" s="47"/>
      <c r="RVL21" s="47"/>
      <c r="RVM21" s="47"/>
      <c r="RVN21" s="47"/>
      <c r="RVO21" s="47"/>
      <c r="RVP21" s="47"/>
      <c r="RVQ21" s="47"/>
      <c r="RVR21" s="47"/>
      <c r="RVS21" s="47"/>
      <c r="RVT21" s="47"/>
      <c r="RVU21" s="47"/>
      <c r="RVV21" s="47"/>
      <c r="RVW21" s="47"/>
      <c r="RVX21" s="47"/>
      <c r="RVY21" s="47"/>
      <c r="RVZ21" s="47"/>
      <c r="RWA21" s="47"/>
      <c r="RWB21" s="47"/>
      <c r="RWC21" s="47"/>
      <c r="RWD21" s="47"/>
      <c r="RWE21" s="47"/>
      <c r="RWF21" s="47"/>
      <c r="RWG21" s="47"/>
      <c r="RWH21" s="47"/>
      <c r="RWI21" s="47"/>
      <c r="RWJ21" s="47"/>
      <c r="RWK21" s="47"/>
      <c r="RWL21" s="47"/>
      <c r="RWM21" s="47"/>
      <c r="RWN21" s="47"/>
      <c r="RWO21" s="47"/>
      <c r="RWP21" s="47"/>
      <c r="RWQ21" s="47"/>
      <c r="RWR21" s="47"/>
      <c r="RWS21" s="47"/>
      <c r="RWT21" s="47"/>
      <c r="RWU21" s="47"/>
      <c r="RWV21" s="47"/>
      <c r="RWW21" s="47"/>
      <c r="RWX21" s="47"/>
      <c r="RWY21" s="47"/>
      <c r="RWZ21" s="47"/>
      <c r="RXA21" s="47"/>
      <c r="RXB21" s="47"/>
      <c r="RXC21" s="47"/>
      <c r="RXD21" s="47"/>
      <c r="RXE21" s="47"/>
      <c r="RXF21" s="47"/>
      <c r="RXG21" s="47"/>
      <c r="RXH21" s="47"/>
      <c r="RXI21" s="47"/>
      <c r="RXJ21" s="47"/>
      <c r="RXK21" s="47"/>
      <c r="RXL21" s="47"/>
      <c r="RXM21" s="47"/>
      <c r="RXN21" s="47"/>
      <c r="RXO21" s="47"/>
      <c r="RXP21" s="47"/>
      <c r="RXQ21" s="47"/>
      <c r="RXR21" s="47"/>
      <c r="RXS21" s="47"/>
      <c r="RXT21" s="47"/>
      <c r="RXU21" s="47"/>
      <c r="RXV21" s="47"/>
      <c r="RXW21" s="47"/>
      <c r="RXX21" s="47"/>
      <c r="RXY21" s="47"/>
      <c r="RXZ21" s="47"/>
      <c r="RYA21" s="47"/>
      <c r="RYB21" s="47"/>
      <c r="RYC21" s="47"/>
      <c r="RYD21" s="47"/>
      <c r="RYE21" s="47"/>
      <c r="RYF21" s="47"/>
      <c r="RYG21" s="47"/>
      <c r="RYH21" s="47"/>
      <c r="RYI21" s="47"/>
      <c r="RYJ21" s="47"/>
      <c r="RYK21" s="47"/>
      <c r="RYL21" s="47"/>
      <c r="RYM21" s="47"/>
      <c r="RYN21" s="47"/>
      <c r="RYO21" s="47"/>
      <c r="RYP21" s="47"/>
      <c r="RYQ21" s="47"/>
      <c r="RYR21" s="47"/>
      <c r="RYS21" s="47"/>
      <c r="RYT21" s="47"/>
      <c r="RYU21" s="47"/>
      <c r="RYV21" s="47"/>
      <c r="RYW21" s="47"/>
      <c r="RYX21" s="47"/>
      <c r="RYY21" s="47"/>
      <c r="RYZ21" s="47"/>
      <c r="RZA21" s="47"/>
      <c r="RZB21" s="47"/>
      <c r="RZC21" s="47"/>
      <c r="RZD21" s="47"/>
      <c r="RZE21" s="47"/>
      <c r="RZF21" s="47"/>
      <c r="RZG21" s="47"/>
      <c r="RZH21" s="47"/>
      <c r="RZI21" s="47"/>
      <c r="RZJ21" s="47"/>
      <c r="RZK21" s="47"/>
      <c r="RZL21" s="47"/>
      <c r="RZM21" s="47"/>
      <c r="RZN21" s="47"/>
      <c r="RZO21" s="47"/>
      <c r="RZP21" s="47"/>
      <c r="RZQ21" s="47"/>
      <c r="RZR21" s="47"/>
      <c r="RZS21" s="47"/>
      <c r="RZT21" s="47"/>
      <c r="RZU21" s="47"/>
      <c r="RZV21" s="47"/>
      <c r="RZW21" s="47"/>
      <c r="RZX21" s="47"/>
      <c r="RZY21" s="47"/>
      <c r="RZZ21" s="47"/>
      <c r="SAA21" s="47"/>
      <c r="SAB21" s="47"/>
      <c r="SAC21" s="47"/>
      <c r="SAD21" s="47"/>
      <c r="SAE21" s="47"/>
      <c r="SAF21" s="47"/>
      <c r="SAG21" s="47"/>
      <c r="SAH21" s="47"/>
      <c r="SAI21" s="47"/>
      <c r="SAJ21" s="47"/>
      <c r="SAK21" s="47"/>
      <c r="SAL21" s="47"/>
      <c r="SAM21" s="47"/>
      <c r="SAN21" s="47"/>
      <c r="SAO21" s="47"/>
      <c r="SAP21" s="47"/>
      <c r="SAQ21" s="47"/>
      <c r="SAR21" s="47"/>
      <c r="SAS21" s="47"/>
      <c r="SAT21" s="47"/>
      <c r="SAU21" s="47"/>
      <c r="SAV21" s="47"/>
      <c r="SAW21" s="47"/>
      <c r="SAX21" s="47"/>
      <c r="SAY21" s="47"/>
      <c r="SAZ21" s="47"/>
      <c r="SBA21" s="47"/>
      <c r="SBB21" s="47"/>
      <c r="SBC21" s="47"/>
      <c r="SBD21" s="47"/>
      <c r="SBE21" s="47"/>
      <c r="SBF21" s="47"/>
      <c r="SBG21" s="47"/>
      <c r="SBH21" s="47"/>
      <c r="SBI21" s="47"/>
      <c r="SBJ21" s="47"/>
      <c r="SBK21" s="47"/>
      <c r="SBL21" s="47"/>
      <c r="SBM21" s="47"/>
      <c r="SBN21" s="47"/>
      <c r="SBO21" s="47"/>
      <c r="SBP21" s="47"/>
      <c r="SBQ21" s="47"/>
      <c r="SBR21" s="47"/>
      <c r="SBS21" s="47"/>
      <c r="SBT21" s="47"/>
      <c r="SBU21" s="47"/>
      <c r="SBV21" s="47"/>
      <c r="SBW21" s="47"/>
      <c r="SBX21" s="47"/>
      <c r="SBY21" s="47"/>
      <c r="SBZ21" s="47"/>
      <c r="SCA21" s="47"/>
      <c r="SCB21" s="47"/>
      <c r="SCC21" s="47"/>
      <c r="SCD21" s="47"/>
      <c r="SCE21" s="47"/>
      <c r="SCF21" s="47"/>
      <c r="SCG21" s="47"/>
      <c r="SCH21" s="47"/>
      <c r="SCI21" s="47"/>
      <c r="SCJ21" s="47"/>
      <c r="SCK21" s="47"/>
      <c r="SCL21" s="47"/>
      <c r="SCM21" s="47"/>
      <c r="SCN21" s="47"/>
      <c r="SCO21" s="47"/>
      <c r="SCP21" s="47"/>
      <c r="SCQ21" s="47"/>
      <c r="SCR21" s="47"/>
      <c r="SCS21" s="47"/>
      <c r="SCT21" s="47"/>
      <c r="SCU21" s="47"/>
      <c r="SCV21" s="47"/>
      <c r="SCW21" s="47"/>
      <c r="SCX21" s="47"/>
      <c r="SCY21" s="47"/>
      <c r="SCZ21" s="47"/>
      <c r="SDA21" s="47"/>
      <c r="SDB21" s="47"/>
      <c r="SDC21" s="47"/>
      <c r="SDD21" s="47"/>
      <c r="SDE21" s="47"/>
      <c r="SDF21" s="47"/>
      <c r="SDG21" s="47"/>
      <c r="SDH21" s="47"/>
      <c r="SDI21" s="47"/>
      <c r="SDJ21" s="47"/>
      <c r="SDK21" s="47"/>
      <c r="SDL21" s="47"/>
      <c r="SDM21" s="47"/>
      <c r="SDN21" s="47"/>
      <c r="SDO21" s="47"/>
      <c r="SDP21" s="47"/>
      <c r="SDQ21" s="47"/>
      <c r="SDR21" s="47"/>
      <c r="SDS21" s="47"/>
      <c r="SDT21" s="47"/>
      <c r="SDU21" s="47"/>
      <c r="SDV21" s="47"/>
      <c r="SDW21" s="47"/>
      <c r="SDX21" s="47"/>
      <c r="SDY21" s="47"/>
      <c r="SDZ21" s="47"/>
      <c r="SEA21" s="47"/>
      <c r="SEB21" s="47"/>
      <c r="SEC21" s="47"/>
      <c r="SED21" s="47"/>
      <c r="SEE21" s="47"/>
      <c r="SEF21" s="47"/>
      <c r="SEG21" s="47"/>
      <c r="SEH21" s="47"/>
      <c r="SEI21" s="47"/>
      <c r="SEJ21" s="47"/>
      <c r="SEK21" s="47"/>
      <c r="SEL21" s="47"/>
      <c r="SEM21" s="47"/>
      <c r="SEN21" s="47"/>
      <c r="SEO21" s="47"/>
      <c r="SEP21" s="47"/>
      <c r="SEQ21" s="47"/>
      <c r="SER21" s="47"/>
      <c r="SES21" s="47"/>
      <c r="SET21" s="47"/>
      <c r="SEU21" s="47"/>
      <c r="SEV21" s="47"/>
      <c r="SEW21" s="47"/>
      <c r="SEX21" s="47"/>
      <c r="SEY21" s="47"/>
      <c r="SEZ21" s="47"/>
      <c r="SFA21" s="47"/>
      <c r="SFB21" s="47"/>
      <c r="SFC21" s="47"/>
      <c r="SFD21" s="47"/>
      <c r="SFE21" s="47"/>
      <c r="SFF21" s="47"/>
      <c r="SFG21" s="47"/>
      <c r="SFH21" s="47"/>
      <c r="SFI21" s="47"/>
      <c r="SFJ21" s="47"/>
      <c r="SFK21" s="47"/>
      <c r="SFL21" s="47"/>
      <c r="SFM21" s="47"/>
      <c r="SFN21" s="47"/>
      <c r="SFO21" s="47"/>
      <c r="SFP21" s="47"/>
      <c r="SFQ21" s="47"/>
      <c r="SFR21" s="47"/>
      <c r="SFS21" s="47"/>
      <c r="SFT21" s="47"/>
      <c r="SFU21" s="47"/>
      <c r="SFV21" s="47"/>
      <c r="SFW21" s="47"/>
      <c r="SFX21" s="47"/>
      <c r="SFY21" s="47"/>
      <c r="SFZ21" s="47"/>
      <c r="SGA21" s="47"/>
      <c r="SGB21" s="47"/>
      <c r="SGC21" s="47"/>
      <c r="SGD21" s="47"/>
      <c r="SGE21" s="47"/>
      <c r="SGF21" s="47"/>
      <c r="SGG21" s="47"/>
      <c r="SGH21" s="47"/>
      <c r="SGI21" s="47"/>
      <c r="SGJ21" s="47"/>
      <c r="SGK21" s="47"/>
      <c r="SGL21" s="47"/>
      <c r="SGM21" s="47"/>
      <c r="SGN21" s="47"/>
      <c r="SGO21" s="47"/>
      <c r="SGP21" s="47"/>
      <c r="SGQ21" s="47"/>
      <c r="SGR21" s="47"/>
      <c r="SGS21" s="47"/>
      <c r="SGT21" s="47"/>
      <c r="SGU21" s="47"/>
      <c r="SGV21" s="47"/>
      <c r="SGW21" s="47"/>
      <c r="SGX21" s="47"/>
      <c r="SGY21" s="47"/>
      <c r="SGZ21" s="47"/>
      <c r="SHA21" s="47"/>
      <c r="SHB21" s="47"/>
      <c r="SHC21" s="47"/>
      <c r="SHD21" s="47"/>
      <c r="SHE21" s="47"/>
      <c r="SHF21" s="47"/>
      <c r="SHG21" s="47"/>
      <c r="SHH21" s="47"/>
      <c r="SHI21" s="47"/>
      <c r="SHJ21" s="47"/>
      <c r="SHK21" s="47"/>
      <c r="SHL21" s="47"/>
      <c r="SHM21" s="47"/>
      <c r="SHN21" s="47"/>
      <c r="SHO21" s="47"/>
      <c r="SHP21" s="47"/>
      <c r="SHQ21" s="47"/>
      <c r="SHR21" s="47"/>
      <c r="SHS21" s="47"/>
      <c r="SHT21" s="47"/>
      <c r="SHU21" s="47"/>
      <c r="SHV21" s="47"/>
      <c r="SHW21" s="47"/>
      <c r="SHX21" s="47"/>
      <c r="SHY21" s="47"/>
      <c r="SHZ21" s="47"/>
      <c r="SIA21" s="47"/>
      <c r="SIB21" s="47"/>
      <c r="SIC21" s="47"/>
      <c r="SID21" s="47"/>
      <c r="SIE21" s="47"/>
      <c r="SIF21" s="47"/>
      <c r="SIG21" s="47"/>
      <c r="SIH21" s="47"/>
      <c r="SII21" s="47"/>
      <c r="SIJ21" s="47"/>
      <c r="SIK21" s="47"/>
      <c r="SIL21" s="47"/>
      <c r="SIM21" s="47"/>
      <c r="SIN21" s="47"/>
      <c r="SIO21" s="47"/>
      <c r="SIP21" s="47"/>
      <c r="SIQ21" s="47"/>
      <c r="SIR21" s="47"/>
      <c r="SIS21" s="47"/>
      <c r="SIT21" s="47"/>
      <c r="SIU21" s="47"/>
      <c r="SIV21" s="47"/>
      <c r="SIW21" s="47"/>
      <c r="SIX21" s="47"/>
      <c r="SIY21" s="47"/>
      <c r="SIZ21" s="47"/>
      <c r="SJA21" s="47"/>
      <c r="SJB21" s="47"/>
      <c r="SJC21" s="47"/>
      <c r="SJD21" s="47"/>
      <c r="SJE21" s="47"/>
      <c r="SJF21" s="47"/>
      <c r="SJG21" s="47"/>
      <c r="SJH21" s="47"/>
      <c r="SJI21" s="47"/>
      <c r="SJJ21" s="47"/>
      <c r="SJK21" s="47"/>
      <c r="SJL21" s="47"/>
      <c r="SJM21" s="47"/>
      <c r="SJN21" s="47"/>
      <c r="SJO21" s="47"/>
      <c r="SJP21" s="47"/>
      <c r="SJQ21" s="47"/>
      <c r="SJR21" s="47"/>
      <c r="SJS21" s="47"/>
      <c r="SJT21" s="47"/>
      <c r="SJU21" s="47"/>
      <c r="SJV21" s="47"/>
      <c r="SJW21" s="47"/>
      <c r="SJX21" s="47"/>
      <c r="SJY21" s="47"/>
      <c r="SJZ21" s="47"/>
      <c r="SKA21" s="47"/>
      <c r="SKB21" s="47"/>
      <c r="SKC21" s="47"/>
      <c r="SKD21" s="47"/>
      <c r="SKE21" s="47"/>
      <c r="SKF21" s="47"/>
      <c r="SKG21" s="47"/>
      <c r="SKH21" s="47"/>
      <c r="SKI21" s="47"/>
      <c r="SKJ21" s="47"/>
      <c r="SKK21" s="47"/>
      <c r="SKL21" s="47"/>
      <c r="SKM21" s="47"/>
      <c r="SKN21" s="47"/>
      <c r="SKO21" s="47"/>
      <c r="SKP21" s="47"/>
      <c r="SKQ21" s="47"/>
      <c r="SKR21" s="47"/>
      <c r="SKS21" s="47"/>
      <c r="SKT21" s="47"/>
      <c r="SKU21" s="47"/>
      <c r="SKV21" s="47"/>
      <c r="SKW21" s="47"/>
      <c r="SKX21" s="47"/>
      <c r="SKY21" s="47"/>
      <c r="SKZ21" s="47"/>
      <c r="SLA21" s="47"/>
      <c r="SLB21" s="47"/>
      <c r="SLC21" s="47"/>
      <c r="SLD21" s="47"/>
      <c r="SLE21" s="47"/>
      <c r="SLF21" s="47"/>
      <c r="SLG21" s="47"/>
      <c r="SLH21" s="47"/>
      <c r="SLI21" s="47"/>
      <c r="SLJ21" s="47"/>
      <c r="SLK21" s="47"/>
      <c r="SLL21" s="47"/>
      <c r="SLM21" s="47"/>
      <c r="SLN21" s="47"/>
      <c r="SLO21" s="47"/>
      <c r="SLP21" s="47"/>
      <c r="SLQ21" s="47"/>
      <c r="SLR21" s="47"/>
      <c r="SLS21" s="47"/>
      <c r="SLT21" s="47"/>
      <c r="SLU21" s="47"/>
      <c r="SLV21" s="47"/>
      <c r="SLW21" s="47"/>
      <c r="SLX21" s="47"/>
      <c r="SLY21" s="47"/>
      <c r="SLZ21" s="47"/>
      <c r="SMA21" s="47"/>
      <c r="SMB21" s="47"/>
      <c r="SMC21" s="47"/>
      <c r="SMD21" s="47"/>
      <c r="SME21" s="47"/>
      <c r="SMF21" s="47"/>
      <c r="SMG21" s="47"/>
      <c r="SMH21" s="47"/>
      <c r="SMI21" s="47"/>
      <c r="SMJ21" s="47"/>
      <c r="SMK21" s="47"/>
      <c r="SML21" s="47"/>
      <c r="SMM21" s="47"/>
      <c r="SMN21" s="47"/>
      <c r="SMO21" s="47"/>
      <c r="SMP21" s="47"/>
      <c r="SMQ21" s="47"/>
      <c r="SMR21" s="47"/>
      <c r="SMS21" s="47"/>
      <c r="SMT21" s="47"/>
      <c r="SMU21" s="47"/>
      <c r="SMV21" s="47"/>
      <c r="SMW21" s="47"/>
      <c r="SMX21" s="47"/>
      <c r="SMY21" s="47"/>
      <c r="SMZ21" s="47"/>
      <c r="SNA21" s="47"/>
      <c r="SNB21" s="47"/>
      <c r="SNC21" s="47"/>
      <c r="SND21" s="47"/>
      <c r="SNE21" s="47"/>
      <c r="SNF21" s="47"/>
      <c r="SNG21" s="47"/>
      <c r="SNH21" s="47"/>
      <c r="SNI21" s="47"/>
      <c r="SNJ21" s="47"/>
      <c r="SNK21" s="47"/>
      <c r="SNL21" s="47"/>
      <c r="SNM21" s="47"/>
      <c r="SNN21" s="47"/>
      <c r="SNO21" s="47"/>
      <c r="SNP21" s="47"/>
      <c r="SNQ21" s="47"/>
      <c r="SNR21" s="47"/>
      <c r="SNS21" s="47"/>
      <c r="SNT21" s="47"/>
      <c r="SNU21" s="47"/>
      <c r="SNV21" s="47"/>
      <c r="SNW21" s="47"/>
      <c r="SNX21" s="47"/>
      <c r="SNY21" s="47"/>
      <c r="SNZ21" s="47"/>
      <c r="SOA21" s="47"/>
      <c r="SOB21" s="47"/>
      <c r="SOC21" s="47"/>
      <c r="SOD21" s="47"/>
      <c r="SOE21" s="47"/>
      <c r="SOF21" s="47"/>
      <c r="SOG21" s="47"/>
      <c r="SOH21" s="47"/>
      <c r="SOI21" s="47"/>
      <c r="SOJ21" s="47"/>
      <c r="SOK21" s="47"/>
      <c r="SOL21" s="47"/>
      <c r="SOM21" s="47"/>
      <c r="SON21" s="47"/>
      <c r="SOO21" s="47"/>
      <c r="SOP21" s="47"/>
      <c r="SOQ21" s="47"/>
      <c r="SOR21" s="47"/>
      <c r="SOS21" s="47"/>
      <c r="SOT21" s="47"/>
      <c r="SOU21" s="47"/>
      <c r="SOV21" s="47"/>
      <c r="SOW21" s="47"/>
      <c r="SOX21" s="47"/>
      <c r="SOY21" s="47"/>
      <c r="SOZ21" s="47"/>
      <c r="SPA21" s="47"/>
      <c r="SPB21" s="47"/>
      <c r="SPC21" s="47"/>
      <c r="SPD21" s="47"/>
      <c r="SPE21" s="47"/>
      <c r="SPF21" s="47"/>
      <c r="SPG21" s="47"/>
      <c r="SPH21" s="47"/>
      <c r="SPI21" s="47"/>
      <c r="SPJ21" s="47"/>
      <c r="SPK21" s="47"/>
      <c r="SPL21" s="47"/>
      <c r="SPM21" s="47"/>
      <c r="SPN21" s="47"/>
      <c r="SPO21" s="47"/>
      <c r="SPP21" s="47"/>
      <c r="SPQ21" s="47"/>
      <c r="SPR21" s="47"/>
      <c r="SPS21" s="47"/>
      <c r="SPT21" s="47"/>
      <c r="SPU21" s="47"/>
      <c r="SPV21" s="47"/>
      <c r="SPW21" s="47"/>
      <c r="SPX21" s="47"/>
      <c r="SPY21" s="47"/>
      <c r="SPZ21" s="47"/>
      <c r="SQA21" s="47"/>
      <c r="SQB21" s="47"/>
      <c r="SQC21" s="47"/>
      <c r="SQD21" s="47"/>
      <c r="SQE21" s="47"/>
      <c r="SQF21" s="47"/>
      <c r="SQG21" s="47"/>
      <c r="SQH21" s="47"/>
      <c r="SQI21" s="47"/>
      <c r="SQJ21" s="47"/>
      <c r="SQK21" s="47"/>
      <c r="SQL21" s="47"/>
      <c r="SQM21" s="47"/>
      <c r="SQN21" s="47"/>
      <c r="SQO21" s="47"/>
      <c r="SQP21" s="47"/>
      <c r="SQQ21" s="47"/>
      <c r="SQR21" s="47"/>
      <c r="SQS21" s="47"/>
      <c r="SQT21" s="47"/>
      <c r="SQU21" s="47"/>
      <c r="SQV21" s="47"/>
      <c r="SQW21" s="47"/>
      <c r="SQX21" s="47"/>
      <c r="SQY21" s="47"/>
      <c r="SQZ21" s="47"/>
      <c r="SRA21" s="47"/>
      <c r="SRB21" s="47"/>
      <c r="SRC21" s="47"/>
      <c r="SRD21" s="47"/>
      <c r="SRE21" s="47"/>
      <c r="SRF21" s="47"/>
      <c r="SRG21" s="47"/>
      <c r="SRH21" s="47"/>
      <c r="SRI21" s="47"/>
      <c r="SRJ21" s="47"/>
      <c r="SRK21" s="47"/>
      <c r="SRL21" s="47"/>
      <c r="SRM21" s="47"/>
      <c r="SRN21" s="47"/>
      <c r="SRO21" s="47"/>
      <c r="SRP21" s="47"/>
      <c r="SRQ21" s="47"/>
      <c r="SRR21" s="47"/>
      <c r="SRS21" s="47"/>
      <c r="SRT21" s="47"/>
      <c r="SRU21" s="47"/>
      <c r="SRV21" s="47"/>
      <c r="SRW21" s="47"/>
      <c r="SRX21" s="47"/>
      <c r="SRY21" s="47"/>
      <c r="SRZ21" s="47"/>
      <c r="SSA21" s="47"/>
      <c r="SSB21" s="47"/>
      <c r="SSC21" s="47"/>
      <c r="SSD21" s="47"/>
      <c r="SSE21" s="47"/>
      <c r="SSF21" s="47"/>
      <c r="SSG21" s="47"/>
      <c r="SSH21" s="47"/>
      <c r="SSI21" s="47"/>
      <c r="SSJ21" s="47"/>
      <c r="SSK21" s="47"/>
      <c r="SSL21" s="47"/>
      <c r="SSM21" s="47"/>
      <c r="SSN21" s="47"/>
      <c r="SSO21" s="47"/>
      <c r="SSP21" s="47"/>
      <c r="SSQ21" s="47"/>
      <c r="SSR21" s="47"/>
      <c r="SSS21" s="47"/>
      <c r="SST21" s="47"/>
      <c r="SSU21" s="47"/>
      <c r="SSV21" s="47"/>
      <c r="SSW21" s="47"/>
      <c r="SSX21" s="47"/>
      <c r="SSY21" s="47"/>
      <c r="SSZ21" s="47"/>
      <c r="STA21" s="47"/>
      <c r="STB21" s="47"/>
      <c r="STC21" s="47"/>
      <c r="STD21" s="47"/>
      <c r="STE21" s="47"/>
      <c r="STF21" s="47"/>
      <c r="STG21" s="47"/>
      <c r="STH21" s="47"/>
      <c r="STI21" s="47"/>
      <c r="STJ21" s="47"/>
      <c r="STK21" s="47"/>
      <c r="STL21" s="47"/>
      <c r="STM21" s="47"/>
      <c r="STN21" s="47"/>
      <c r="STO21" s="47"/>
      <c r="STP21" s="47"/>
      <c r="STQ21" s="47"/>
      <c r="STR21" s="47"/>
      <c r="STS21" s="47"/>
      <c r="STT21" s="47"/>
      <c r="STU21" s="47"/>
      <c r="STV21" s="47"/>
      <c r="STW21" s="47"/>
      <c r="STX21" s="47"/>
      <c r="STY21" s="47"/>
      <c r="STZ21" s="47"/>
      <c r="SUA21" s="47"/>
      <c r="SUB21" s="47"/>
      <c r="SUC21" s="47"/>
      <c r="SUD21" s="47"/>
      <c r="SUE21" s="47"/>
      <c r="SUF21" s="47"/>
      <c r="SUG21" s="47"/>
      <c r="SUH21" s="47"/>
      <c r="SUI21" s="47"/>
      <c r="SUJ21" s="47"/>
      <c r="SUK21" s="47"/>
      <c r="SUL21" s="47"/>
      <c r="SUM21" s="47"/>
      <c r="SUN21" s="47"/>
      <c r="SUO21" s="47"/>
      <c r="SUP21" s="47"/>
      <c r="SUQ21" s="47"/>
      <c r="SUR21" s="47"/>
      <c r="SUS21" s="47"/>
      <c r="SUT21" s="47"/>
      <c r="SUU21" s="47"/>
      <c r="SUV21" s="47"/>
      <c r="SUW21" s="47"/>
      <c r="SUX21" s="47"/>
      <c r="SUY21" s="47"/>
      <c r="SUZ21" s="47"/>
      <c r="SVA21" s="47"/>
      <c r="SVB21" s="47"/>
      <c r="SVC21" s="47"/>
      <c r="SVD21" s="47"/>
      <c r="SVE21" s="47"/>
      <c r="SVF21" s="47"/>
      <c r="SVG21" s="47"/>
      <c r="SVH21" s="47"/>
      <c r="SVI21" s="47"/>
      <c r="SVJ21" s="47"/>
      <c r="SVK21" s="47"/>
      <c r="SVL21" s="47"/>
      <c r="SVM21" s="47"/>
      <c r="SVN21" s="47"/>
      <c r="SVO21" s="47"/>
      <c r="SVP21" s="47"/>
      <c r="SVQ21" s="47"/>
      <c r="SVR21" s="47"/>
      <c r="SVS21" s="47"/>
      <c r="SVT21" s="47"/>
      <c r="SVU21" s="47"/>
      <c r="SVV21" s="47"/>
      <c r="SVW21" s="47"/>
      <c r="SVX21" s="47"/>
      <c r="SVY21" s="47"/>
      <c r="SVZ21" s="47"/>
      <c r="SWA21" s="47"/>
      <c r="SWB21" s="47"/>
      <c r="SWC21" s="47"/>
      <c r="SWD21" s="47"/>
      <c r="SWE21" s="47"/>
      <c r="SWF21" s="47"/>
      <c r="SWG21" s="47"/>
      <c r="SWH21" s="47"/>
      <c r="SWI21" s="47"/>
      <c r="SWJ21" s="47"/>
      <c r="SWK21" s="47"/>
      <c r="SWL21" s="47"/>
      <c r="SWM21" s="47"/>
      <c r="SWN21" s="47"/>
      <c r="SWO21" s="47"/>
      <c r="SWP21" s="47"/>
      <c r="SWQ21" s="47"/>
      <c r="SWR21" s="47"/>
      <c r="SWS21" s="47"/>
      <c r="SWT21" s="47"/>
      <c r="SWU21" s="47"/>
      <c r="SWV21" s="47"/>
      <c r="SWW21" s="47"/>
      <c r="SWX21" s="47"/>
      <c r="SWY21" s="47"/>
      <c r="SWZ21" s="47"/>
      <c r="SXA21" s="47"/>
      <c r="SXB21" s="47"/>
      <c r="SXC21" s="47"/>
      <c r="SXD21" s="47"/>
      <c r="SXE21" s="47"/>
      <c r="SXF21" s="47"/>
      <c r="SXG21" s="47"/>
      <c r="SXH21" s="47"/>
      <c r="SXI21" s="47"/>
      <c r="SXJ21" s="47"/>
      <c r="SXK21" s="47"/>
      <c r="SXL21" s="47"/>
      <c r="SXM21" s="47"/>
      <c r="SXN21" s="47"/>
      <c r="SXO21" s="47"/>
      <c r="SXP21" s="47"/>
      <c r="SXQ21" s="47"/>
      <c r="SXR21" s="47"/>
      <c r="SXS21" s="47"/>
      <c r="SXT21" s="47"/>
      <c r="SXU21" s="47"/>
      <c r="SXV21" s="47"/>
      <c r="SXW21" s="47"/>
      <c r="SXX21" s="47"/>
      <c r="SXY21" s="47"/>
      <c r="SXZ21" s="47"/>
      <c r="SYA21" s="47"/>
      <c r="SYB21" s="47"/>
      <c r="SYC21" s="47"/>
      <c r="SYD21" s="47"/>
      <c r="SYE21" s="47"/>
      <c r="SYF21" s="47"/>
      <c r="SYG21" s="47"/>
      <c r="SYH21" s="47"/>
      <c r="SYI21" s="47"/>
      <c r="SYJ21" s="47"/>
      <c r="SYK21" s="47"/>
      <c r="SYL21" s="47"/>
      <c r="SYM21" s="47"/>
      <c r="SYN21" s="47"/>
      <c r="SYO21" s="47"/>
      <c r="SYP21" s="47"/>
      <c r="SYQ21" s="47"/>
      <c r="SYR21" s="47"/>
      <c r="SYS21" s="47"/>
      <c r="SYT21" s="47"/>
      <c r="SYU21" s="47"/>
      <c r="SYV21" s="47"/>
      <c r="SYW21" s="47"/>
      <c r="SYX21" s="47"/>
      <c r="SYY21" s="47"/>
      <c r="SYZ21" s="47"/>
      <c r="SZA21" s="47"/>
      <c r="SZB21" s="47"/>
      <c r="SZC21" s="47"/>
      <c r="SZD21" s="47"/>
      <c r="SZE21" s="47"/>
      <c r="SZF21" s="47"/>
      <c r="SZG21" s="47"/>
      <c r="SZH21" s="47"/>
      <c r="SZI21" s="47"/>
      <c r="SZJ21" s="47"/>
      <c r="SZK21" s="47"/>
      <c r="SZL21" s="47"/>
      <c r="SZM21" s="47"/>
      <c r="SZN21" s="47"/>
      <c r="SZO21" s="47"/>
      <c r="SZP21" s="47"/>
      <c r="SZQ21" s="47"/>
      <c r="SZR21" s="47"/>
      <c r="SZS21" s="47"/>
      <c r="SZT21" s="47"/>
      <c r="SZU21" s="47"/>
      <c r="SZV21" s="47"/>
      <c r="SZW21" s="47"/>
      <c r="SZX21" s="47"/>
      <c r="SZY21" s="47"/>
      <c r="SZZ21" s="47"/>
      <c r="TAA21" s="47"/>
      <c r="TAB21" s="47"/>
      <c r="TAC21" s="47"/>
      <c r="TAD21" s="47"/>
      <c r="TAE21" s="47"/>
      <c r="TAF21" s="47"/>
      <c r="TAG21" s="47"/>
      <c r="TAH21" s="47"/>
      <c r="TAI21" s="47"/>
      <c r="TAJ21" s="47"/>
      <c r="TAK21" s="47"/>
      <c r="TAL21" s="47"/>
      <c r="TAM21" s="47"/>
      <c r="TAN21" s="47"/>
      <c r="TAO21" s="47"/>
      <c r="TAP21" s="47"/>
      <c r="TAQ21" s="47"/>
      <c r="TAR21" s="47"/>
      <c r="TAS21" s="47"/>
      <c r="TAT21" s="47"/>
      <c r="TAU21" s="47"/>
      <c r="TAV21" s="47"/>
      <c r="TAW21" s="47"/>
      <c r="TAX21" s="47"/>
      <c r="TAY21" s="47"/>
      <c r="TAZ21" s="47"/>
      <c r="TBA21" s="47"/>
      <c r="TBB21" s="47"/>
      <c r="TBC21" s="47"/>
      <c r="TBD21" s="47"/>
      <c r="TBE21" s="47"/>
      <c r="TBF21" s="47"/>
      <c r="TBG21" s="47"/>
      <c r="TBH21" s="47"/>
      <c r="TBI21" s="47"/>
      <c r="TBJ21" s="47"/>
      <c r="TBK21" s="47"/>
      <c r="TBL21" s="47"/>
      <c r="TBM21" s="47"/>
      <c r="TBN21" s="47"/>
      <c r="TBO21" s="47"/>
      <c r="TBP21" s="47"/>
      <c r="TBQ21" s="47"/>
      <c r="TBR21" s="47"/>
      <c r="TBS21" s="47"/>
      <c r="TBT21" s="47"/>
      <c r="TBU21" s="47"/>
      <c r="TBV21" s="47"/>
      <c r="TBW21" s="47"/>
      <c r="TBX21" s="47"/>
      <c r="TBY21" s="47"/>
      <c r="TBZ21" s="47"/>
      <c r="TCA21" s="47"/>
      <c r="TCB21" s="47"/>
      <c r="TCC21" s="47"/>
      <c r="TCD21" s="47"/>
      <c r="TCE21" s="47"/>
      <c r="TCF21" s="47"/>
      <c r="TCG21" s="47"/>
      <c r="TCH21" s="47"/>
      <c r="TCI21" s="47"/>
      <c r="TCJ21" s="47"/>
      <c r="TCK21" s="47"/>
      <c r="TCL21" s="47"/>
      <c r="TCM21" s="47"/>
      <c r="TCN21" s="47"/>
      <c r="TCO21" s="47"/>
      <c r="TCP21" s="47"/>
      <c r="TCQ21" s="47"/>
      <c r="TCR21" s="47"/>
      <c r="TCS21" s="47"/>
      <c r="TCT21" s="47"/>
      <c r="TCU21" s="47"/>
      <c r="TCV21" s="47"/>
      <c r="TCW21" s="47"/>
      <c r="TCX21" s="47"/>
      <c r="TCY21" s="47"/>
      <c r="TCZ21" s="47"/>
      <c r="TDA21" s="47"/>
      <c r="TDB21" s="47"/>
      <c r="TDC21" s="47"/>
      <c r="TDD21" s="47"/>
      <c r="TDE21" s="47"/>
      <c r="TDF21" s="47"/>
      <c r="TDG21" s="47"/>
      <c r="TDH21" s="47"/>
      <c r="TDI21" s="47"/>
      <c r="TDJ21" s="47"/>
      <c r="TDK21" s="47"/>
      <c r="TDL21" s="47"/>
      <c r="TDM21" s="47"/>
      <c r="TDN21" s="47"/>
      <c r="TDO21" s="47"/>
      <c r="TDP21" s="47"/>
      <c r="TDQ21" s="47"/>
      <c r="TDR21" s="47"/>
      <c r="TDS21" s="47"/>
      <c r="TDT21" s="47"/>
      <c r="TDU21" s="47"/>
      <c r="TDV21" s="47"/>
      <c r="TDW21" s="47"/>
      <c r="TDX21" s="47"/>
      <c r="TDY21" s="47"/>
      <c r="TDZ21" s="47"/>
      <c r="TEA21" s="47"/>
      <c r="TEB21" s="47"/>
      <c r="TEC21" s="47"/>
      <c r="TED21" s="47"/>
      <c r="TEE21" s="47"/>
      <c r="TEF21" s="47"/>
      <c r="TEG21" s="47"/>
      <c r="TEH21" s="47"/>
      <c r="TEI21" s="47"/>
      <c r="TEJ21" s="47"/>
      <c r="TEK21" s="47"/>
      <c r="TEL21" s="47"/>
      <c r="TEM21" s="47"/>
      <c r="TEN21" s="47"/>
      <c r="TEO21" s="47"/>
      <c r="TEP21" s="47"/>
      <c r="TEQ21" s="47"/>
      <c r="TER21" s="47"/>
      <c r="TES21" s="47"/>
      <c r="TET21" s="47"/>
      <c r="TEU21" s="47"/>
      <c r="TEV21" s="47"/>
      <c r="TEW21" s="47"/>
      <c r="TEX21" s="47"/>
      <c r="TEY21" s="47"/>
      <c r="TEZ21" s="47"/>
      <c r="TFA21" s="47"/>
      <c r="TFB21" s="47"/>
      <c r="TFC21" s="47"/>
      <c r="TFD21" s="47"/>
      <c r="TFE21" s="47"/>
      <c r="TFF21" s="47"/>
      <c r="TFG21" s="47"/>
      <c r="TFH21" s="47"/>
      <c r="TFI21" s="47"/>
      <c r="TFJ21" s="47"/>
      <c r="TFK21" s="47"/>
      <c r="TFL21" s="47"/>
      <c r="TFM21" s="47"/>
      <c r="TFN21" s="47"/>
      <c r="TFO21" s="47"/>
      <c r="TFP21" s="47"/>
      <c r="TFQ21" s="47"/>
      <c r="TFR21" s="47"/>
      <c r="TFS21" s="47"/>
      <c r="TFT21" s="47"/>
      <c r="TFU21" s="47"/>
      <c r="TFV21" s="47"/>
      <c r="TFW21" s="47"/>
      <c r="TFX21" s="47"/>
      <c r="TFY21" s="47"/>
      <c r="TFZ21" s="47"/>
      <c r="TGA21" s="47"/>
      <c r="TGB21" s="47"/>
      <c r="TGC21" s="47"/>
      <c r="TGD21" s="47"/>
      <c r="TGE21" s="47"/>
      <c r="TGF21" s="47"/>
      <c r="TGG21" s="47"/>
      <c r="TGH21" s="47"/>
      <c r="TGI21" s="47"/>
      <c r="TGJ21" s="47"/>
      <c r="TGK21" s="47"/>
      <c r="TGL21" s="47"/>
      <c r="TGM21" s="47"/>
      <c r="TGN21" s="47"/>
      <c r="TGO21" s="47"/>
      <c r="TGP21" s="47"/>
      <c r="TGQ21" s="47"/>
      <c r="TGR21" s="47"/>
      <c r="TGS21" s="47"/>
      <c r="TGT21" s="47"/>
      <c r="TGU21" s="47"/>
      <c r="TGV21" s="47"/>
      <c r="TGW21" s="47"/>
      <c r="TGX21" s="47"/>
      <c r="TGY21" s="47"/>
      <c r="TGZ21" s="47"/>
      <c r="THA21" s="47"/>
      <c r="THB21" s="47"/>
      <c r="THC21" s="47"/>
      <c r="THD21" s="47"/>
      <c r="THE21" s="47"/>
      <c r="THF21" s="47"/>
      <c r="THG21" s="47"/>
      <c r="THH21" s="47"/>
      <c r="THI21" s="47"/>
      <c r="THJ21" s="47"/>
      <c r="THK21" s="47"/>
      <c r="THL21" s="47"/>
      <c r="THM21" s="47"/>
      <c r="THN21" s="47"/>
      <c r="THO21" s="47"/>
      <c r="THP21" s="47"/>
      <c r="THQ21" s="47"/>
      <c r="THR21" s="47"/>
      <c r="THS21" s="47"/>
      <c r="THT21" s="47"/>
      <c r="THU21" s="47"/>
      <c r="THV21" s="47"/>
      <c r="THW21" s="47"/>
      <c r="THX21" s="47"/>
      <c r="THY21" s="47"/>
      <c r="THZ21" s="47"/>
      <c r="TIA21" s="47"/>
      <c r="TIB21" s="47"/>
      <c r="TIC21" s="47"/>
      <c r="TID21" s="47"/>
      <c r="TIE21" s="47"/>
      <c r="TIF21" s="47"/>
      <c r="TIG21" s="47"/>
      <c r="TIH21" s="47"/>
      <c r="TII21" s="47"/>
      <c r="TIJ21" s="47"/>
      <c r="TIK21" s="47"/>
      <c r="TIL21" s="47"/>
      <c r="TIM21" s="47"/>
      <c r="TIN21" s="47"/>
      <c r="TIO21" s="47"/>
      <c r="TIP21" s="47"/>
      <c r="TIQ21" s="47"/>
      <c r="TIR21" s="47"/>
      <c r="TIS21" s="47"/>
      <c r="TIT21" s="47"/>
      <c r="TIU21" s="47"/>
      <c r="TIV21" s="47"/>
      <c r="TIW21" s="47"/>
      <c r="TIX21" s="47"/>
      <c r="TIY21" s="47"/>
      <c r="TIZ21" s="47"/>
      <c r="TJA21" s="47"/>
      <c r="TJB21" s="47"/>
      <c r="TJC21" s="47"/>
      <c r="TJD21" s="47"/>
      <c r="TJE21" s="47"/>
      <c r="TJF21" s="47"/>
      <c r="TJG21" s="47"/>
      <c r="TJH21" s="47"/>
      <c r="TJI21" s="47"/>
      <c r="TJJ21" s="47"/>
      <c r="TJK21" s="47"/>
      <c r="TJL21" s="47"/>
      <c r="TJM21" s="47"/>
      <c r="TJN21" s="47"/>
      <c r="TJO21" s="47"/>
      <c r="TJP21" s="47"/>
      <c r="TJQ21" s="47"/>
      <c r="TJR21" s="47"/>
      <c r="TJS21" s="47"/>
      <c r="TJT21" s="47"/>
      <c r="TJU21" s="47"/>
      <c r="TJV21" s="47"/>
      <c r="TJW21" s="47"/>
      <c r="TJX21" s="47"/>
      <c r="TJY21" s="47"/>
      <c r="TJZ21" s="47"/>
      <c r="TKA21" s="47"/>
      <c r="TKB21" s="47"/>
      <c r="TKC21" s="47"/>
      <c r="TKD21" s="47"/>
      <c r="TKE21" s="47"/>
      <c r="TKF21" s="47"/>
      <c r="TKG21" s="47"/>
      <c r="TKH21" s="47"/>
      <c r="TKI21" s="47"/>
      <c r="TKJ21" s="47"/>
      <c r="TKK21" s="47"/>
      <c r="TKL21" s="47"/>
      <c r="TKM21" s="47"/>
      <c r="TKN21" s="47"/>
      <c r="TKO21" s="47"/>
      <c r="TKP21" s="47"/>
      <c r="TKQ21" s="47"/>
      <c r="TKR21" s="47"/>
      <c r="TKS21" s="47"/>
      <c r="TKT21" s="47"/>
      <c r="TKU21" s="47"/>
      <c r="TKV21" s="47"/>
      <c r="TKW21" s="47"/>
      <c r="TKX21" s="47"/>
      <c r="TKY21" s="47"/>
      <c r="TKZ21" s="47"/>
      <c r="TLA21" s="47"/>
      <c r="TLB21" s="47"/>
      <c r="TLC21" s="47"/>
      <c r="TLD21" s="47"/>
      <c r="TLE21" s="47"/>
      <c r="TLF21" s="47"/>
      <c r="TLG21" s="47"/>
      <c r="TLH21" s="47"/>
      <c r="TLI21" s="47"/>
      <c r="TLJ21" s="47"/>
      <c r="TLK21" s="47"/>
      <c r="TLL21" s="47"/>
      <c r="TLM21" s="47"/>
      <c r="TLN21" s="47"/>
      <c r="TLO21" s="47"/>
      <c r="TLP21" s="47"/>
      <c r="TLQ21" s="47"/>
      <c r="TLR21" s="47"/>
      <c r="TLS21" s="47"/>
      <c r="TLT21" s="47"/>
      <c r="TLU21" s="47"/>
      <c r="TLV21" s="47"/>
      <c r="TLW21" s="47"/>
      <c r="TLX21" s="47"/>
      <c r="TLY21" s="47"/>
      <c r="TLZ21" s="47"/>
      <c r="TMA21" s="47"/>
      <c r="TMB21" s="47"/>
      <c r="TMC21" s="47"/>
      <c r="TMD21" s="47"/>
      <c r="TME21" s="47"/>
      <c r="TMF21" s="47"/>
      <c r="TMG21" s="47"/>
      <c r="TMH21" s="47"/>
      <c r="TMI21" s="47"/>
      <c r="TMJ21" s="47"/>
      <c r="TMK21" s="47"/>
      <c r="TML21" s="47"/>
      <c r="TMM21" s="47"/>
      <c r="TMN21" s="47"/>
      <c r="TMO21" s="47"/>
      <c r="TMP21" s="47"/>
      <c r="TMQ21" s="47"/>
      <c r="TMR21" s="47"/>
      <c r="TMS21" s="47"/>
      <c r="TMT21" s="47"/>
      <c r="TMU21" s="47"/>
      <c r="TMV21" s="47"/>
      <c r="TMW21" s="47"/>
      <c r="TMX21" s="47"/>
      <c r="TMY21" s="47"/>
      <c r="TMZ21" s="47"/>
      <c r="TNA21" s="47"/>
      <c r="TNB21" s="47"/>
      <c r="TNC21" s="47"/>
      <c r="TND21" s="47"/>
      <c r="TNE21" s="47"/>
      <c r="TNF21" s="47"/>
      <c r="TNG21" s="47"/>
      <c r="TNH21" s="47"/>
      <c r="TNI21" s="47"/>
      <c r="TNJ21" s="47"/>
      <c r="TNK21" s="47"/>
      <c r="TNL21" s="47"/>
      <c r="TNM21" s="47"/>
      <c r="TNN21" s="47"/>
      <c r="TNO21" s="47"/>
      <c r="TNP21" s="47"/>
      <c r="TNQ21" s="47"/>
      <c r="TNR21" s="47"/>
      <c r="TNS21" s="47"/>
      <c r="TNT21" s="47"/>
      <c r="TNU21" s="47"/>
      <c r="TNV21" s="47"/>
      <c r="TNW21" s="47"/>
      <c r="TNX21" s="47"/>
      <c r="TNY21" s="47"/>
      <c r="TNZ21" s="47"/>
      <c r="TOA21" s="47"/>
      <c r="TOB21" s="47"/>
      <c r="TOC21" s="47"/>
      <c r="TOD21" s="47"/>
      <c r="TOE21" s="47"/>
      <c r="TOF21" s="47"/>
      <c r="TOG21" s="47"/>
      <c r="TOH21" s="47"/>
      <c r="TOI21" s="47"/>
      <c r="TOJ21" s="47"/>
      <c r="TOK21" s="47"/>
      <c r="TOL21" s="47"/>
      <c r="TOM21" s="47"/>
      <c r="TON21" s="47"/>
      <c r="TOO21" s="47"/>
      <c r="TOP21" s="47"/>
      <c r="TOQ21" s="47"/>
      <c r="TOR21" s="47"/>
      <c r="TOS21" s="47"/>
      <c r="TOT21" s="47"/>
      <c r="TOU21" s="47"/>
      <c r="TOV21" s="47"/>
      <c r="TOW21" s="47"/>
      <c r="TOX21" s="47"/>
      <c r="TOY21" s="47"/>
      <c r="TOZ21" s="47"/>
      <c r="TPA21" s="47"/>
      <c r="TPB21" s="47"/>
      <c r="TPC21" s="47"/>
      <c r="TPD21" s="47"/>
      <c r="TPE21" s="47"/>
      <c r="TPF21" s="47"/>
      <c r="TPG21" s="47"/>
      <c r="TPH21" s="47"/>
      <c r="TPI21" s="47"/>
      <c r="TPJ21" s="47"/>
      <c r="TPK21" s="47"/>
      <c r="TPL21" s="47"/>
      <c r="TPM21" s="47"/>
      <c r="TPN21" s="47"/>
      <c r="TPO21" s="47"/>
      <c r="TPP21" s="47"/>
      <c r="TPQ21" s="47"/>
      <c r="TPR21" s="47"/>
      <c r="TPS21" s="47"/>
      <c r="TPT21" s="47"/>
      <c r="TPU21" s="47"/>
      <c r="TPV21" s="47"/>
      <c r="TPW21" s="47"/>
      <c r="TPX21" s="47"/>
      <c r="TPY21" s="47"/>
      <c r="TPZ21" s="47"/>
      <c r="TQA21" s="47"/>
      <c r="TQB21" s="47"/>
      <c r="TQC21" s="47"/>
      <c r="TQD21" s="47"/>
      <c r="TQE21" s="47"/>
      <c r="TQF21" s="47"/>
      <c r="TQG21" s="47"/>
      <c r="TQH21" s="47"/>
      <c r="TQI21" s="47"/>
      <c r="TQJ21" s="47"/>
      <c r="TQK21" s="47"/>
      <c r="TQL21" s="47"/>
      <c r="TQM21" s="47"/>
      <c r="TQN21" s="47"/>
      <c r="TQO21" s="47"/>
      <c r="TQP21" s="47"/>
      <c r="TQQ21" s="47"/>
      <c r="TQR21" s="47"/>
      <c r="TQS21" s="47"/>
      <c r="TQT21" s="47"/>
      <c r="TQU21" s="47"/>
      <c r="TQV21" s="47"/>
      <c r="TQW21" s="47"/>
      <c r="TQX21" s="47"/>
      <c r="TQY21" s="47"/>
      <c r="TQZ21" s="47"/>
      <c r="TRA21" s="47"/>
      <c r="TRB21" s="47"/>
      <c r="TRC21" s="47"/>
      <c r="TRD21" s="47"/>
      <c r="TRE21" s="47"/>
      <c r="TRF21" s="47"/>
      <c r="TRG21" s="47"/>
      <c r="TRH21" s="47"/>
      <c r="TRI21" s="47"/>
      <c r="TRJ21" s="47"/>
      <c r="TRK21" s="47"/>
      <c r="TRL21" s="47"/>
      <c r="TRM21" s="47"/>
      <c r="TRN21" s="47"/>
      <c r="TRO21" s="47"/>
      <c r="TRP21" s="47"/>
      <c r="TRQ21" s="47"/>
      <c r="TRR21" s="47"/>
      <c r="TRS21" s="47"/>
      <c r="TRT21" s="47"/>
      <c r="TRU21" s="47"/>
      <c r="TRV21" s="47"/>
      <c r="TRW21" s="47"/>
      <c r="TRX21" s="47"/>
      <c r="TRY21" s="47"/>
      <c r="TRZ21" s="47"/>
      <c r="TSA21" s="47"/>
      <c r="TSB21" s="47"/>
      <c r="TSC21" s="47"/>
      <c r="TSD21" s="47"/>
      <c r="TSE21" s="47"/>
      <c r="TSF21" s="47"/>
      <c r="TSG21" s="47"/>
      <c r="TSH21" s="47"/>
      <c r="TSI21" s="47"/>
      <c r="TSJ21" s="47"/>
      <c r="TSK21" s="47"/>
      <c r="TSL21" s="47"/>
      <c r="TSM21" s="47"/>
      <c r="TSN21" s="47"/>
      <c r="TSO21" s="47"/>
      <c r="TSP21" s="47"/>
      <c r="TSQ21" s="47"/>
      <c r="TSR21" s="47"/>
      <c r="TSS21" s="47"/>
      <c r="TST21" s="47"/>
      <c r="TSU21" s="47"/>
      <c r="TSV21" s="47"/>
      <c r="TSW21" s="47"/>
      <c r="TSX21" s="47"/>
      <c r="TSY21" s="47"/>
      <c r="TSZ21" s="47"/>
      <c r="TTA21" s="47"/>
      <c r="TTB21" s="47"/>
      <c r="TTC21" s="47"/>
      <c r="TTD21" s="47"/>
      <c r="TTE21" s="47"/>
      <c r="TTF21" s="47"/>
      <c r="TTG21" s="47"/>
      <c r="TTH21" s="47"/>
      <c r="TTI21" s="47"/>
      <c r="TTJ21" s="47"/>
      <c r="TTK21" s="47"/>
      <c r="TTL21" s="47"/>
      <c r="TTM21" s="47"/>
      <c r="TTN21" s="47"/>
      <c r="TTO21" s="47"/>
      <c r="TTP21" s="47"/>
      <c r="TTQ21" s="47"/>
      <c r="TTR21" s="47"/>
      <c r="TTS21" s="47"/>
      <c r="TTT21" s="47"/>
      <c r="TTU21" s="47"/>
      <c r="TTV21" s="47"/>
      <c r="TTW21" s="47"/>
      <c r="TTX21" s="47"/>
      <c r="TTY21" s="47"/>
      <c r="TTZ21" s="47"/>
      <c r="TUA21" s="47"/>
      <c r="TUB21" s="47"/>
      <c r="TUC21" s="47"/>
      <c r="TUD21" s="47"/>
      <c r="TUE21" s="47"/>
      <c r="TUF21" s="47"/>
      <c r="TUG21" s="47"/>
      <c r="TUH21" s="47"/>
      <c r="TUI21" s="47"/>
      <c r="TUJ21" s="47"/>
      <c r="TUK21" s="47"/>
      <c r="TUL21" s="47"/>
      <c r="TUM21" s="47"/>
      <c r="TUN21" s="47"/>
      <c r="TUO21" s="47"/>
      <c r="TUP21" s="47"/>
      <c r="TUQ21" s="47"/>
      <c r="TUR21" s="47"/>
      <c r="TUS21" s="47"/>
      <c r="TUT21" s="47"/>
      <c r="TUU21" s="47"/>
      <c r="TUV21" s="47"/>
      <c r="TUW21" s="47"/>
      <c r="TUX21" s="47"/>
      <c r="TUY21" s="47"/>
      <c r="TUZ21" s="47"/>
      <c r="TVA21" s="47"/>
      <c r="TVB21" s="47"/>
      <c r="TVC21" s="47"/>
      <c r="TVD21" s="47"/>
      <c r="TVE21" s="47"/>
      <c r="TVF21" s="47"/>
      <c r="TVG21" s="47"/>
      <c r="TVH21" s="47"/>
      <c r="TVI21" s="47"/>
      <c r="TVJ21" s="47"/>
      <c r="TVK21" s="47"/>
      <c r="TVL21" s="47"/>
      <c r="TVM21" s="47"/>
      <c r="TVN21" s="47"/>
      <c r="TVO21" s="47"/>
      <c r="TVP21" s="47"/>
      <c r="TVQ21" s="47"/>
      <c r="TVR21" s="47"/>
      <c r="TVS21" s="47"/>
      <c r="TVT21" s="47"/>
      <c r="TVU21" s="47"/>
      <c r="TVV21" s="47"/>
      <c r="TVW21" s="47"/>
      <c r="TVX21" s="47"/>
      <c r="TVY21" s="47"/>
      <c r="TVZ21" s="47"/>
      <c r="TWA21" s="47"/>
      <c r="TWB21" s="47"/>
      <c r="TWC21" s="47"/>
      <c r="TWD21" s="47"/>
      <c r="TWE21" s="47"/>
      <c r="TWF21" s="47"/>
      <c r="TWG21" s="47"/>
      <c r="TWH21" s="47"/>
      <c r="TWI21" s="47"/>
      <c r="TWJ21" s="47"/>
      <c r="TWK21" s="47"/>
      <c r="TWL21" s="47"/>
      <c r="TWM21" s="47"/>
      <c r="TWN21" s="47"/>
      <c r="TWO21" s="47"/>
      <c r="TWP21" s="47"/>
      <c r="TWQ21" s="47"/>
      <c r="TWR21" s="47"/>
      <c r="TWS21" s="47"/>
      <c r="TWT21" s="47"/>
      <c r="TWU21" s="47"/>
      <c r="TWV21" s="47"/>
      <c r="TWW21" s="47"/>
      <c r="TWX21" s="47"/>
      <c r="TWY21" s="47"/>
      <c r="TWZ21" s="47"/>
      <c r="TXA21" s="47"/>
      <c r="TXB21" s="47"/>
      <c r="TXC21" s="47"/>
      <c r="TXD21" s="47"/>
      <c r="TXE21" s="47"/>
      <c r="TXF21" s="47"/>
      <c r="TXG21" s="47"/>
      <c r="TXH21" s="47"/>
      <c r="TXI21" s="47"/>
      <c r="TXJ21" s="47"/>
      <c r="TXK21" s="47"/>
      <c r="TXL21" s="47"/>
      <c r="TXM21" s="47"/>
      <c r="TXN21" s="47"/>
      <c r="TXO21" s="47"/>
      <c r="TXP21" s="47"/>
      <c r="TXQ21" s="47"/>
      <c r="TXR21" s="47"/>
      <c r="TXS21" s="47"/>
      <c r="TXT21" s="47"/>
      <c r="TXU21" s="47"/>
      <c r="TXV21" s="47"/>
      <c r="TXW21" s="47"/>
      <c r="TXX21" s="47"/>
      <c r="TXY21" s="47"/>
      <c r="TXZ21" s="47"/>
      <c r="TYA21" s="47"/>
      <c r="TYB21" s="47"/>
      <c r="TYC21" s="47"/>
      <c r="TYD21" s="47"/>
      <c r="TYE21" s="47"/>
      <c r="TYF21" s="47"/>
      <c r="TYG21" s="47"/>
      <c r="TYH21" s="47"/>
      <c r="TYI21" s="47"/>
      <c r="TYJ21" s="47"/>
      <c r="TYK21" s="47"/>
      <c r="TYL21" s="47"/>
      <c r="TYM21" s="47"/>
      <c r="TYN21" s="47"/>
      <c r="TYO21" s="47"/>
      <c r="TYP21" s="47"/>
      <c r="TYQ21" s="47"/>
      <c r="TYR21" s="47"/>
      <c r="TYS21" s="47"/>
      <c r="TYT21" s="47"/>
      <c r="TYU21" s="47"/>
      <c r="TYV21" s="47"/>
      <c r="TYW21" s="47"/>
      <c r="TYX21" s="47"/>
      <c r="TYY21" s="47"/>
      <c r="TYZ21" s="47"/>
      <c r="TZA21" s="47"/>
      <c r="TZB21" s="47"/>
      <c r="TZC21" s="47"/>
      <c r="TZD21" s="47"/>
      <c r="TZE21" s="47"/>
      <c r="TZF21" s="47"/>
      <c r="TZG21" s="47"/>
      <c r="TZH21" s="47"/>
      <c r="TZI21" s="47"/>
      <c r="TZJ21" s="47"/>
      <c r="TZK21" s="47"/>
      <c r="TZL21" s="47"/>
      <c r="TZM21" s="47"/>
      <c r="TZN21" s="47"/>
      <c r="TZO21" s="47"/>
      <c r="TZP21" s="47"/>
      <c r="TZQ21" s="47"/>
      <c r="TZR21" s="47"/>
      <c r="TZS21" s="47"/>
      <c r="TZT21" s="47"/>
      <c r="TZU21" s="47"/>
      <c r="TZV21" s="47"/>
      <c r="TZW21" s="47"/>
      <c r="TZX21" s="47"/>
      <c r="TZY21" s="47"/>
      <c r="TZZ21" s="47"/>
      <c r="UAA21" s="47"/>
      <c r="UAB21" s="47"/>
      <c r="UAC21" s="47"/>
      <c r="UAD21" s="47"/>
      <c r="UAE21" s="47"/>
      <c r="UAF21" s="47"/>
      <c r="UAG21" s="47"/>
      <c r="UAH21" s="47"/>
      <c r="UAI21" s="47"/>
      <c r="UAJ21" s="47"/>
      <c r="UAK21" s="47"/>
      <c r="UAL21" s="47"/>
      <c r="UAM21" s="47"/>
      <c r="UAN21" s="47"/>
      <c r="UAO21" s="47"/>
      <c r="UAP21" s="47"/>
      <c r="UAQ21" s="47"/>
      <c r="UAR21" s="47"/>
      <c r="UAS21" s="47"/>
      <c r="UAT21" s="47"/>
      <c r="UAU21" s="47"/>
      <c r="UAV21" s="47"/>
      <c r="UAW21" s="47"/>
      <c r="UAX21" s="47"/>
      <c r="UAY21" s="47"/>
      <c r="UAZ21" s="47"/>
      <c r="UBA21" s="47"/>
      <c r="UBB21" s="47"/>
      <c r="UBC21" s="47"/>
      <c r="UBD21" s="47"/>
      <c r="UBE21" s="47"/>
      <c r="UBF21" s="47"/>
      <c r="UBG21" s="47"/>
      <c r="UBH21" s="47"/>
      <c r="UBI21" s="47"/>
      <c r="UBJ21" s="47"/>
      <c r="UBK21" s="47"/>
      <c r="UBL21" s="47"/>
      <c r="UBM21" s="47"/>
      <c r="UBN21" s="47"/>
      <c r="UBO21" s="47"/>
      <c r="UBP21" s="47"/>
      <c r="UBQ21" s="47"/>
      <c r="UBR21" s="47"/>
      <c r="UBS21" s="47"/>
      <c r="UBT21" s="47"/>
      <c r="UBU21" s="47"/>
      <c r="UBV21" s="47"/>
      <c r="UBW21" s="47"/>
      <c r="UBX21" s="47"/>
      <c r="UBY21" s="47"/>
      <c r="UBZ21" s="47"/>
      <c r="UCA21" s="47"/>
      <c r="UCB21" s="47"/>
      <c r="UCC21" s="47"/>
      <c r="UCD21" s="47"/>
      <c r="UCE21" s="47"/>
      <c r="UCF21" s="47"/>
      <c r="UCG21" s="47"/>
      <c r="UCH21" s="47"/>
      <c r="UCI21" s="47"/>
      <c r="UCJ21" s="47"/>
      <c r="UCK21" s="47"/>
      <c r="UCL21" s="47"/>
      <c r="UCM21" s="47"/>
      <c r="UCN21" s="47"/>
      <c r="UCO21" s="47"/>
      <c r="UCP21" s="47"/>
      <c r="UCQ21" s="47"/>
      <c r="UCR21" s="47"/>
      <c r="UCS21" s="47"/>
      <c r="UCT21" s="47"/>
      <c r="UCU21" s="47"/>
      <c r="UCV21" s="47"/>
      <c r="UCW21" s="47"/>
      <c r="UCX21" s="47"/>
      <c r="UCY21" s="47"/>
      <c r="UCZ21" s="47"/>
      <c r="UDA21" s="47"/>
      <c r="UDB21" s="47"/>
      <c r="UDC21" s="47"/>
      <c r="UDD21" s="47"/>
      <c r="UDE21" s="47"/>
      <c r="UDF21" s="47"/>
      <c r="UDG21" s="47"/>
      <c r="UDH21" s="47"/>
      <c r="UDI21" s="47"/>
      <c r="UDJ21" s="47"/>
      <c r="UDK21" s="47"/>
      <c r="UDL21" s="47"/>
      <c r="UDM21" s="47"/>
      <c r="UDN21" s="47"/>
      <c r="UDO21" s="47"/>
      <c r="UDP21" s="47"/>
      <c r="UDQ21" s="47"/>
      <c r="UDR21" s="47"/>
      <c r="UDS21" s="47"/>
      <c r="UDT21" s="47"/>
      <c r="UDU21" s="47"/>
      <c r="UDV21" s="47"/>
      <c r="UDW21" s="47"/>
      <c r="UDX21" s="47"/>
      <c r="UDY21" s="47"/>
      <c r="UDZ21" s="47"/>
      <c r="UEA21" s="47"/>
      <c r="UEB21" s="47"/>
      <c r="UEC21" s="47"/>
      <c r="UED21" s="47"/>
      <c r="UEE21" s="47"/>
      <c r="UEF21" s="47"/>
      <c r="UEG21" s="47"/>
      <c r="UEH21" s="47"/>
      <c r="UEI21" s="47"/>
      <c r="UEJ21" s="47"/>
      <c r="UEK21" s="47"/>
      <c r="UEL21" s="47"/>
      <c r="UEM21" s="47"/>
      <c r="UEN21" s="47"/>
      <c r="UEO21" s="47"/>
      <c r="UEP21" s="47"/>
      <c r="UEQ21" s="47"/>
      <c r="UER21" s="47"/>
      <c r="UES21" s="47"/>
      <c r="UET21" s="47"/>
      <c r="UEU21" s="47"/>
      <c r="UEV21" s="47"/>
      <c r="UEW21" s="47"/>
      <c r="UEX21" s="47"/>
      <c r="UEY21" s="47"/>
      <c r="UEZ21" s="47"/>
      <c r="UFA21" s="47"/>
      <c r="UFB21" s="47"/>
      <c r="UFC21" s="47"/>
      <c r="UFD21" s="47"/>
      <c r="UFE21" s="47"/>
      <c r="UFF21" s="47"/>
      <c r="UFG21" s="47"/>
      <c r="UFH21" s="47"/>
      <c r="UFI21" s="47"/>
      <c r="UFJ21" s="47"/>
      <c r="UFK21" s="47"/>
      <c r="UFL21" s="47"/>
      <c r="UFM21" s="47"/>
      <c r="UFN21" s="47"/>
      <c r="UFO21" s="47"/>
      <c r="UFP21" s="47"/>
      <c r="UFQ21" s="47"/>
      <c r="UFR21" s="47"/>
      <c r="UFS21" s="47"/>
      <c r="UFT21" s="47"/>
      <c r="UFU21" s="47"/>
      <c r="UFV21" s="47"/>
      <c r="UFW21" s="47"/>
      <c r="UFX21" s="47"/>
      <c r="UFY21" s="47"/>
      <c r="UFZ21" s="47"/>
      <c r="UGA21" s="47"/>
      <c r="UGB21" s="47"/>
      <c r="UGC21" s="47"/>
      <c r="UGD21" s="47"/>
      <c r="UGE21" s="47"/>
      <c r="UGF21" s="47"/>
      <c r="UGG21" s="47"/>
      <c r="UGH21" s="47"/>
      <c r="UGI21" s="47"/>
      <c r="UGJ21" s="47"/>
      <c r="UGK21" s="47"/>
      <c r="UGL21" s="47"/>
      <c r="UGM21" s="47"/>
      <c r="UGN21" s="47"/>
      <c r="UGO21" s="47"/>
      <c r="UGP21" s="47"/>
      <c r="UGQ21" s="47"/>
      <c r="UGR21" s="47"/>
      <c r="UGS21" s="47"/>
      <c r="UGT21" s="47"/>
      <c r="UGU21" s="47"/>
      <c r="UGV21" s="47"/>
      <c r="UGW21" s="47"/>
      <c r="UGX21" s="47"/>
      <c r="UGY21" s="47"/>
      <c r="UGZ21" s="47"/>
      <c r="UHA21" s="47"/>
      <c r="UHB21" s="47"/>
      <c r="UHC21" s="47"/>
      <c r="UHD21" s="47"/>
      <c r="UHE21" s="47"/>
      <c r="UHF21" s="47"/>
      <c r="UHG21" s="47"/>
      <c r="UHH21" s="47"/>
      <c r="UHI21" s="47"/>
      <c r="UHJ21" s="47"/>
      <c r="UHK21" s="47"/>
      <c r="UHL21" s="47"/>
      <c r="UHM21" s="47"/>
      <c r="UHN21" s="47"/>
      <c r="UHO21" s="47"/>
      <c r="UHP21" s="47"/>
      <c r="UHQ21" s="47"/>
      <c r="UHR21" s="47"/>
      <c r="UHS21" s="47"/>
      <c r="UHT21" s="47"/>
      <c r="UHU21" s="47"/>
      <c r="UHV21" s="47"/>
      <c r="UHW21" s="47"/>
      <c r="UHX21" s="47"/>
      <c r="UHY21" s="47"/>
      <c r="UHZ21" s="47"/>
      <c r="UIA21" s="47"/>
      <c r="UIB21" s="47"/>
      <c r="UIC21" s="47"/>
      <c r="UID21" s="47"/>
      <c r="UIE21" s="47"/>
      <c r="UIF21" s="47"/>
      <c r="UIG21" s="47"/>
      <c r="UIH21" s="47"/>
      <c r="UII21" s="47"/>
      <c r="UIJ21" s="47"/>
      <c r="UIK21" s="47"/>
      <c r="UIL21" s="47"/>
      <c r="UIM21" s="47"/>
      <c r="UIN21" s="47"/>
      <c r="UIO21" s="47"/>
      <c r="UIP21" s="47"/>
      <c r="UIQ21" s="47"/>
      <c r="UIR21" s="47"/>
      <c r="UIS21" s="47"/>
      <c r="UIT21" s="47"/>
      <c r="UIU21" s="47"/>
      <c r="UIV21" s="47"/>
      <c r="UIW21" s="47"/>
      <c r="UIX21" s="47"/>
      <c r="UIY21" s="47"/>
      <c r="UIZ21" s="47"/>
      <c r="UJA21" s="47"/>
      <c r="UJB21" s="47"/>
      <c r="UJC21" s="47"/>
      <c r="UJD21" s="47"/>
      <c r="UJE21" s="47"/>
      <c r="UJF21" s="47"/>
      <c r="UJG21" s="47"/>
      <c r="UJH21" s="47"/>
      <c r="UJI21" s="47"/>
      <c r="UJJ21" s="47"/>
      <c r="UJK21" s="47"/>
      <c r="UJL21" s="47"/>
      <c r="UJM21" s="47"/>
      <c r="UJN21" s="47"/>
      <c r="UJO21" s="47"/>
      <c r="UJP21" s="47"/>
      <c r="UJQ21" s="47"/>
      <c r="UJR21" s="47"/>
      <c r="UJS21" s="47"/>
      <c r="UJT21" s="47"/>
      <c r="UJU21" s="47"/>
      <c r="UJV21" s="47"/>
      <c r="UJW21" s="47"/>
      <c r="UJX21" s="47"/>
      <c r="UJY21" s="47"/>
      <c r="UJZ21" s="47"/>
      <c r="UKA21" s="47"/>
      <c r="UKB21" s="47"/>
      <c r="UKC21" s="47"/>
      <c r="UKD21" s="47"/>
      <c r="UKE21" s="47"/>
      <c r="UKF21" s="47"/>
      <c r="UKG21" s="47"/>
      <c r="UKH21" s="47"/>
      <c r="UKI21" s="47"/>
      <c r="UKJ21" s="47"/>
      <c r="UKK21" s="47"/>
      <c r="UKL21" s="47"/>
      <c r="UKM21" s="47"/>
      <c r="UKN21" s="47"/>
      <c r="UKO21" s="47"/>
      <c r="UKP21" s="47"/>
      <c r="UKQ21" s="47"/>
      <c r="UKR21" s="47"/>
      <c r="UKS21" s="47"/>
      <c r="UKT21" s="47"/>
      <c r="UKU21" s="47"/>
      <c r="UKV21" s="47"/>
      <c r="UKW21" s="47"/>
      <c r="UKX21" s="47"/>
      <c r="UKY21" s="47"/>
      <c r="UKZ21" s="47"/>
      <c r="ULA21" s="47"/>
      <c r="ULB21" s="47"/>
      <c r="ULC21" s="47"/>
      <c r="ULD21" s="47"/>
      <c r="ULE21" s="47"/>
      <c r="ULF21" s="47"/>
      <c r="ULG21" s="47"/>
      <c r="ULH21" s="47"/>
      <c r="ULI21" s="47"/>
      <c r="ULJ21" s="47"/>
      <c r="ULK21" s="47"/>
      <c r="ULL21" s="47"/>
      <c r="ULM21" s="47"/>
      <c r="ULN21" s="47"/>
      <c r="ULO21" s="47"/>
      <c r="ULP21" s="47"/>
      <c r="ULQ21" s="47"/>
      <c r="ULR21" s="47"/>
      <c r="ULS21" s="47"/>
      <c r="ULT21" s="47"/>
      <c r="ULU21" s="47"/>
      <c r="ULV21" s="47"/>
      <c r="ULW21" s="47"/>
      <c r="ULX21" s="47"/>
      <c r="ULY21" s="47"/>
      <c r="ULZ21" s="47"/>
      <c r="UMA21" s="47"/>
      <c r="UMB21" s="47"/>
      <c r="UMC21" s="47"/>
      <c r="UMD21" s="47"/>
      <c r="UME21" s="47"/>
      <c r="UMF21" s="47"/>
      <c r="UMG21" s="47"/>
      <c r="UMH21" s="47"/>
      <c r="UMI21" s="47"/>
      <c r="UMJ21" s="47"/>
      <c r="UMK21" s="47"/>
      <c r="UML21" s="47"/>
      <c r="UMM21" s="47"/>
      <c r="UMN21" s="47"/>
      <c r="UMO21" s="47"/>
      <c r="UMP21" s="47"/>
      <c r="UMQ21" s="47"/>
      <c r="UMR21" s="47"/>
      <c r="UMS21" s="47"/>
      <c r="UMT21" s="47"/>
      <c r="UMU21" s="47"/>
      <c r="UMV21" s="47"/>
      <c r="UMW21" s="47"/>
      <c r="UMX21" s="47"/>
      <c r="UMY21" s="47"/>
      <c r="UMZ21" s="47"/>
      <c r="UNA21" s="47"/>
      <c r="UNB21" s="47"/>
      <c r="UNC21" s="47"/>
      <c r="UND21" s="47"/>
      <c r="UNE21" s="47"/>
      <c r="UNF21" s="47"/>
      <c r="UNG21" s="47"/>
      <c r="UNH21" s="47"/>
      <c r="UNI21" s="47"/>
      <c r="UNJ21" s="47"/>
      <c r="UNK21" s="47"/>
      <c r="UNL21" s="47"/>
      <c r="UNM21" s="47"/>
      <c r="UNN21" s="47"/>
      <c r="UNO21" s="47"/>
      <c r="UNP21" s="47"/>
      <c r="UNQ21" s="47"/>
      <c r="UNR21" s="47"/>
      <c r="UNS21" s="47"/>
      <c r="UNT21" s="47"/>
      <c r="UNU21" s="47"/>
      <c r="UNV21" s="47"/>
      <c r="UNW21" s="47"/>
      <c r="UNX21" s="47"/>
      <c r="UNY21" s="47"/>
      <c r="UNZ21" s="47"/>
      <c r="UOA21" s="47"/>
      <c r="UOB21" s="47"/>
      <c r="UOC21" s="47"/>
      <c r="UOD21" s="47"/>
      <c r="UOE21" s="47"/>
      <c r="UOF21" s="47"/>
      <c r="UOG21" s="47"/>
      <c r="UOH21" s="47"/>
      <c r="UOI21" s="47"/>
      <c r="UOJ21" s="47"/>
      <c r="UOK21" s="47"/>
      <c r="UOL21" s="47"/>
      <c r="UOM21" s="47"/>
      <c r="UON21" s="47"/>
      <c r="UOO21" s="47"/>
      <c r="UOP21" s="47"/>
      <c r="UOQ21" s="47"/>
      <c r="UOR21" s="47"/>
      <c r="UOS21" s="47"/>
      <c r="UOT21" s="47"/>
      <c r="UOU21" s="47"/>
      <c r="UOV21" s="47"/>
      <c r="UOW21" s="47"/>
      <c r="UOX21" s="47"/>
      <c r="UOY21" s="47"/>
      <c r="UOZ21" s="47"/>
      <c r="UPA21" s="47"/>
      <c r="UPB21" s="47"/>
      <c r="UPC21" s="47"/>
      <c r="UPD21" s="47"/>
      <c r="UPE21" s="47"/>
      <c r="UPF21" s="47"/>
      <c r="UPG21" s="47"/>
      <c r="UPH21" s="47"/>
      <c r="UPI21" s="47"/>
      <c r="UPJ21" s="47"/>
      <c r="UPK21" s="47"/>
      <c r="UPL21" s="47"/>
      <c r="UPM21" s="47"/>
      <c r="UPN21" s="47"/>
      <c r="UPO21" s="47"/>
      <c r="UPP21" s="47"/>
      <c r="UPQ21" s="47"/>
      <c r="UPR21" s="47"/>
      <c r="UPS21" s="47"/>
      <c r="UPT21" s="47"/>
      <c r="UPU21" s="47"/>
      <c r="UPV21" s="47"/>
      <c r="UPW21" s="47"/>
      <c r="UPX21" s="47"/>
      <c r="UPY21" s="47"/>
      <c r="UPZ21" s="47"/>
      <c r="UQA21" s="47"/>
      <c r="UQB21" s="47"/>
      <c r="UQC21" s="47"/>
      <c r="UQD21" s="47"/>
      <c r="UQE21" s="47"/>
      <c r="UQF21" s="47"/>
      <c r="UQG21" s="47"/>
      <c r="UQH21" s="47"/>
      <c r="UQI21" s="47"/>
      <c r="UQJ21" s="47"/>
      <c r="UQK21" s="47"/>
      <c r="UQL21" s="47"/>
      <c r="UQM21" s="47"/>
      <c r="UQN21" s="47"/>
      <c r="UQO21" s="47"/>
      <c r="UQP21" s="47"/>
      <c r="UQQ21" s="47"/>
      <c r="UQR21" s="47"/>
      <c r="UQS21" s="47"/>
      <c r="UQT21" s="47"/>
      <c r="UQU21" s="47"/>
      <c r="UQV21" s="47"/>
      <c r="UQW21" s="47"/>
      <c r="UQX21" s="47"/>
      <c r="UQY21" s="47"/>
      <c r="UQZ21" s="47"/>
      <c r="URA21" s="47"/>
      <c r="URB21" s="47"/>
      <c r="URC21" s="47"/>
      <c r="URD21" s="47"/>
      <c r="URE21" s="47"/>
      <c r="URF21" s="47"/>
      <c r="URG21" s="47"/>
      <c r="URH21" s="47"/>
      <c r="URI21" s="47"/>
      <c r="URJ21" s="47"/>
      <c r="URK21" s="47"/>
      <c r="URL21" s="47"/>
      <c r="URM21" s="47"/>
      <c r="URN21" s="47"/>
      <c r="URO21" s="47"/>
      <c r="URP21" s="47"/>
      <c r="URQ21" s="47"/>
      <c r="URR21" s="47"/>
      <c r="URS21" s="47"/>
      <c r="URT21" s="47"/>
      <c r="URU21" s="47"/>
      <c r="URV21" s="47"/>
      <c r="URW21" s="47"/>
      <c r="URX21" s="47"/>
      <c r="URY21" s="47"/>
      <c r="URZ21" s="47"/>
      <c r="USA21" s="47"/>
      <c r="USB21" s="47"/>
      <c r="USC21" s="47"/>
      <c r="USD21" s="47"/>
      <c r="USE21" s="47"/>
      <c r="USF21" s="47"/>
      <c r="USG21" s="47"/>
      <c r="USH21" s="47"/>
      <c r="USI21" s="47"/>
      <c r="USJ21" s="47"/>
      <c r="USK21" s="47"/>
      <c r="USL21" s="47"/>
      <c r="USM21" s="47"/>
      <c r="USN21" s="47"/>
      <c r="USO21" s="47"/>
      <c r="USP21" s="47"/>
      <c r="USQ21" s="47"/>
      <c r="USR21" s="47"/>
      <c r="USS21" s="47"/>
      <c r="UST21" s="47"/>
      <c r="USU21" s="47"/>
      <c r="USV21" s="47"/>
      <c r="USW21" s="47"/>
      <c r="USX21" s="47"/>
      <c r="USY21" s="47"/>
      <c r="USZ21" s="47"/>
      <c r="UTA21" s="47"/>
      <c r="UTB21" s="47"/>
      <c r="UTC21" s="47"/>
      <c r="UTD21" s="47"/>
      <c r="UTE21" s="47"/>
      <c r="UTF21" s="47"/>
      <c r="UTG21" s="47"/>
      <c r="UTH21" s="47"/>
      <c r="UTI21" s="47"/>
      <c r="UTJ21" s="47"/>
      <c r="UTK21" s="47"/>
      <c r="UTL21" s="47"/>
      <c r="UTM21" s="47"/>
      <c r="UTN21" s="47"/>
      <c r="UTO21" s="47"/>
      <c r="UTP21" s="47"/>
      <c r="UTQ21" s="47"/>
      <c r="UTR21" s="47"/>
      <c r="UTS21" s="47"/>
      <c r="UTT21" s="47"/>
      <c r="UTU21" s="47"/>
      <c r="UTV21" s="47"/>
      <c r="UTW21" s="47"/>
      <c r="UTX21" s="47"/>
      <c r="UTY21" s="47"/>
      <c r="UTZ21" s="47"/>
      <c r="UUA21" s="47"/>
      <c r="UUB21" s="47"/>
      <c r="UUC21" s="47"/>
      <c r="UUD21" s="47"/>
      <c r="UUE21" s="47"/>
      <c r="UUF21" s="47"/>
      <c r="UUG21" s="47"/>
      <c r="UUH21" s="47"/>
      <c r="UUI21" s="47"/>
      <c r="UUJ21" s="47"/>
      <c r="UUK21" s="47"/>
      <c r="UUL21" s="47"/>
      <c r="UUM21" s="47"/>
      <c r="UUN21" s="47"/>
      <c r="UUO21" s="47"/>
      <c r="UUP21" s="47"/>
      <c r="UUQ21" s="47"/>
      <c r="UUR21" s="47"/>
      <c r="UUS21" s="47"/>
      <c r="UUT21" s="47"/>
      <c r="UUU21" s="47"/>
      <c r="UUV21" s="47"/>
      <c r="UUW21" s="47"/>
      <c r="UUX21" s="47"/>
      <c r="UUY21" s="47"/>
      <c r="UUZ21" s="47"/>
      <c r="UVA21" s="47"/>
      <c r="UVB21" s="47"/>
      <c r="UVC21" s="47"/>
      <c r="UVD21" s="47"/>
      <c r="UVE21" s="47"/>
      <c r="UVF21" s="47"/>
      <c r="UVG21" s="47"/>
      <c r="UVH21" s="47"/>
      <c r="UVI21" s="47"/>
      <c r="UVJ21" s="47"/>
      <c r="UVK21" s="47"/>
      <c r="UVL21" s="47"/>
      <c r="UVM21" s="47"/>
      <c r="UVN21" s="47"/>
      <c r="UVO21" s="47"/>
      <c r="UVP21" s="47"/>
      <c r="UVQ21" s="47"/>
      <c r="UVR21" s="47"/>
      <c r="UVS21" s="47"/>
      <c r="UVT21" s="47"/>
      <c r="UVU21" s="47"/>
      <c r="UVV21" s="47"/>
      <c r="UVW21" s="47"/>
      <c r="UVX21" s="47"/>
      <c r="UVY21" s="47"/>
      <c r="UVZ21" s="47"/>
      <c r="UWA21" s="47"/>
      <c r="UWB21" s="47"/>
      <c r="UWC21" s="47"/>
      <c r="UWD21" s="47"/>
      <c r="UWE21" s="47"/>
      <c r="UWF21" s="47"/>
      <c r="UWG21" s="47"/>
      <c r="UWH21" s="47"/>
      <c r="UWI21" s="47"/>
      <c r="UWJ21" s="47"/>
      <c r="UWK21" s="47"/>
      <c r="UWL21" s="47"/>
      <c r="UWM21" s="47"/>
      <c r="UWN21" s="47"/>
      <c r="UWO21" s="47"/>
      <c r="UWP21" s="47"/>
      <c r="UWQ21" s="47"/>
      <c r="UWR21" s="47"/>
      <c r="UWS21" s="47"/>
      <c r="UWT21" s="47"/>
      <c r="UWU21" s="47"/>
      <c r="UWV21" s="47"/>
      <c r="UWW21" s="47"/>
      <c r="UWX21" s="47"/>
      <c r="UWY21" s="47"/>
      <c r="UWZ21" s="47"/>
      <c r="UXA21" s="47"/>
      <c r="UXB21" s="47"/>
      <c r="UXC21" s="47"/>
      <c r="UXD21" s="47"/>
      <c r="UXE21" s="47"/>
      <c r="UXF21" s="47"/>
      <c r="UXG21" s="47"/>
      <c r="UXH21" s="47"/>
      <c r="UXI21" s="47"/>
      <c r="UXJ21" s="47"/>
      <c r="UXK21" s="47"/>
      <c r="UXL21" s="47"/>
      <c r="UXM21" s="47"/>
      <c r="UXN21" s="47"/>
      <c r="UXO21" s="47"/>
      <c r="UXP21" s="47"/>
      <c r="UXQ21" s="47"/>
      <c r="UXR21" s="47"/>
      <c r="UXS21" s="47"/>
      <c r="UXT21" s="47"/>
      <c r="UXU21" s="47"/>
      <c r="UXV21" s="47"/>
      <c r="UXW21" s="47"/>
      <c r="UXX21" s="47"/>
      <c r="UXY21" s="47"/>
      <c r="UXZ21" s="47"/>
      <c r="UYA21" s="47"/>
      <c r="UYB21" s="47"/>
      <c r="UYC21" s="47"/>
      <c r="UYD21" s="47"/>
      <c r="UYE21" s="47"/>
      <c r="UYF21" s="47"/>
      <c r="UYG21" s="47"/>
      <c r="UYH21" s="47"/>
      <c r="UYI21" s="47"/>
      <c r="UYJ21" s="47"/>
      <c r="UYK21" s="47"/>
      <c r="UYL21" s="47"/>
      <c r="UYM21" s="47"/>
      <c r="UYN21" s="47"/>
      <c r="UYO21" s="47"/>
      <c r="UYP21" s="47"/>
      <c r="UYQ21" s="47"/>
      <c r="UYR21" s="47"/>
      <c r="UYS21" s="47"/>
      <c r="UYT21" s="47"/>
      <c r="UYU21" s="47"/>
      <c r="UYV21" s="47"/>
      <c r="UYW21" s="47"/>
      <c r="UYX21" s="47"/>
      <c r="UYY21" s="47"/>
      <c r="UYZ21" s="47"/>
      <c r="UZA21" s="47"/>
      <c r="UZB21" s="47"/>
      <c r="UZC21" s="47"/>
      <c r="UZD21" s="47"/>
      <c r="UZE21" s="47"/>
      <c r="UZF21" s="47"/>
      <c r="UZG21" s="47"/>
      <c r="UZH21" s="47"/>
      <c r="UZI21" s="47"/>
      <c r="UZJ21" s="47"/>
      <c r="UZK21" s="47"/>
      <c r="UZL21" s="47"/>
      <c r="UZM21" s="47"/>
      <c r="UZN21" s="47"/>
      <c r="UZO21" s="47"/>
      <c r="UZP21" s="47"/>
      <c r="UZQ21" s="47"/>
      <c r="UZR21" s="47"/>
      <c r="UZS21" s="47"/>
      <c r="UZT21" s="47"/>
      <c r="UZU21" s="47"/>
      <c r="UZV21" s="47"/>
      <c r="UZW21" s="47"/>
      <c r="UZX21" s="47"/>
      <c r="UZY21" s="47"/>
      <c r="UZZ21" s="47"/>
      <c r="VAA21" s="47"/>
      <c r="VAB21" s="47"/>
      <c r="VAC21" s="47"/>
      <c r="VAD21" s="47"/>
      <c r="VAE21" s="47"/>
      <c r="VAF21" s="47"/>
      <c r="VAG21" s="47"/>
      <c r="VAH21" s="47"/>
      <c r="VAI21" s="47"/>
      <c r="VAJ21" s="47"/>
      <c r="VAK21" s="47"/>
      <c r="VAL21" s="47"/>
      <c r="VAM21" s="47"/>
      <c r="VAN21" s="47"/>
      <c r="VAO21" s="47"/>
      <c r="VAP21" s="47"/>
      <c r="VAQ21" s="47"/>
      <c r="VAR21" s="47"/>
      <c r="VAS21" s="47"/>
      <c r="VAT21" s="47"/>
      <c r="VAU21" s="47"/>
      <c r="VAV21" s="47"/>
      <c r="VAW21" s="47"/>
      <c r="VAX21" s="47"/>
      <c r="VAY21" s="47"/>
      <c r="VAZ21" s="47"/>
      <c r="VBA21" s="47"/>
      <c r="VBB21" s="47"/>
      <c r="VBC21" s="47"/>
      <c r="VBD21" s="47"/>
      <c r="VBE21" s="47"/>
      <c r="VBF21" s="47"/>
      <c r="VBG21" s="47"/>
      <c r="VBH21" s="47"/>
      <c r="VBI21" s="47"/>
      <c r="VBJ21" s="47"/>
      <c r="VBK21" s="47"/>
      <c r="VBL21" s="47"/>
      <c r="VBM21" s="47"/>
      <c r="VBN21" s="47"/>
      <c r="VBO21" s="47"/>
      <c r="VBP21" s="47"/>
      <c r="VBQ21" s="47"/>
      <c r="VBR21" s="47"/>
      <c r="VBS21" s="47"/>
      <c r="VBT21" s="47"/>
      <c r="VBU21" s="47"/>
      <c r="VBV21" s="47"/>
      <c r="VBW21" s="47"/>
      <c r="VBX21" s="47"/>
      <c r="VBY21" s="47"/>
      <c r="VBZ21" s="47"/>
      <c r="VCA21" s="47"/>
      <c r="VCB21" s="47"/>
      <c r="VCC21" s="47"/>
      <c r="VCD21" s="47"/>
      <c r="VCE21" s="47"/>
      <c r="VCF21" s="47"/>
      <c r="VCG21" s="47"/>
      <c r="VCH21" s="47"/>
      <c r="VCI21" s="47"/>
      <c r="VCJ21" s="47"/>
      <c r="VCK21" s="47"/>
      <c r="VCL21" s="47"/>
      <c r="VCM21" s="47"/>
      <c r="VCN21" s="47"/>
      <c r="VCO21" s="47"/>
      <c r="VCP21" s="47"/>
      <c r="VCQ21" s="47"/>
      <c r="VCR21" s="47"/>
      <c r="VCS21" s="47"/>
      <c r="VCT21" s="47"/>
      <c r="VCU21" s="47"/>
      <c r="VCV21" s="47"/>
      <c r="VCW21" s="47"/>
      <c r="VCX21" s="47"/>
      <c r="VCY21" s="47"/>
      <c r="VCZ21" s="47"/>
      <c r="VDA21" s="47"/>
      <c r="VDB21" s="47"/>
      <c r="VDC21" s="47"/>
      <c r="VDD21" s="47"/>
      <c r="VDE21" s="47"/>
      <c r="VDF21" s="47"/>
      <c r="VDG21" s="47"/>
      <c r="VDH21" s="47"/>
      <c r="VDI21" s="47"/>
      <c r="VDJ21" s="47"/>
      <c r="VDK21" s="47"/>
      <c r="VDL21" s="47"/>
      <c r="VDM21" s="47"/>
      <c r="VDN21" s="47"/>
      <c r="VDO21" s="47"/>
      <c r="VDP21" s="47"/>
      <c r="VDQ21" s="47"/>
      <c r="VDR21" s="47"/>
      <c r="VDS21" s="47"/>
      <c r="VDT21" s="47"/>
      <c r="VDU21" s="47"/>
      <c r="VDV21" s="47"/>
      <c r="VDW21" s="47"/>
      <c r="VDX21" s="47"/>
      <c r="VDY21" s="47"/>
      <c r="VDZ21" s="47"/>
      <c r="VEA21" s="47"/>
      <c r="VEB21" s="47"/>
      <c r="VEC21" s="47"/>
      <c r="VED21" s="47"/>
      <c r="VEE21" s="47"/>
      <c r="VEF21" s="47"/>
      <c r="VEG21" s="47"/>
      <c r="VEH21" s="47"/>
      <c r="VEI21" s="47"/>
      <c r="VEJ21" s="47"/>
      <c r="VEK21" s="47"/>
      <c r="VEL21" s="47"/>
      <c r="VEM21" s="47"/>
      <c r="VEN21" s="47"/>
      <c r="VEO21" s="47"/>
      <c r="VEP21" s="47"/>
      <c r="VEQ21" s="47"/>
      <c r="VER21" s="47"/>
      <c r="VES21" s="47"/>
      <c r="VET21" s="47"/>
      <c r="VEU21" s="47"/>
      <c r="VEV21" s="47"/>
      <c r="VEW21" s="47"/>
      <c r="VEX21" s="47"/>
      <c r="VEY21" s="47"/>
      <c r="VEZ21" s="47"/>
      <c r="VFA21" s="47"/>
      <c r="VFB21" s="47"/>
      <c r="VFC21" s="47"/>
      <c r="VFD21" s="47"/>
      <c r="VFE21" s="47"/>
      <c r="VFF21" s="47"/>
      <c r="VFG21" s="47"/>
      <c r="VFH21" s="47"/>
      <c r="VFI21" s="47"/>
      <c r="VFJ21" s="47"/>
      <c r="VFK21" s="47"/>
      <c r="VFL21" s="47"/>
      <c r="VFM21" s="47"/>
      <c r="VFN21" s="47"/>
      <c r="VFO21" s="47"/>
      <c r="VFP21" s="47"/>
      <c r="VFQ21" s="47"/>
      <c r="VFR21" s="47"/>
      <c r="VFS21" s="47"/>
      <c r="VFT21" s="47"/>
      <c r="VFU21" s="47"/>
      <c r="VFV21" s="47"/>
      <c r="VFW21" s="47"/>
      <c r="VFX21" s="47"/>
      <c r="VFY21" s="47"/>
      <c r="VFZ21" s="47"/>
      <c r="VGA21" s="47"/>
      <c r="VGB21" s="47"/>
      <c r="VGC21" s="47"/>
      <c r="VGD21" s="47"/>
      <c r="VGE21" s="47"/>
      <c r="VGF21" s="47"/>
      <c r="VGG21" s="47"/>
      <c r="VGH21" s="47"/>
      <c r="VGI21" s="47"/>
      <c r="VGJ21" s="47"/>
      <c r="VGK21" s="47"/>
      <c r="VGL21" s="47"/>
      <c r="VGM21" s="47"/>
      <c r="VGN21" s="47"/>
      <c r="VGO21" s="47"/>
      <c r="VGP21" s="47"/>
      <c r="VGQ21" s="47"/>
      <c r="VGR21" s="47"/>
      <c r="VGS21" s="47"/>
      <c r="VGT21" s="47"/>
      <c r="VGU21" s="47"/>
      <c r="VGV21" s="47"/>
      <c r="VGW21" s="47"/>
      <c r="VGX21" s="47"/>
      <c r="VGY21" s="47"/>
      <c r="VGZ21" s="47"/>
      <c r="VHA21" s="47"/>
      <c r="VHB21" s="47"/>
      <c r="VHC21" s="47"/>
      <c r="VHD21" s="47"/>
      <c r="VHE21" s="47"/>
      <c r="VHF21" s="47"/>
      <c r="VHG21" s="47"/>
      <c r="VHH21" s="47"/>
      <c r="VHI21" s="47"/>
      <c r="VHJ21" s="47"/>
      <c r="VHK21" s="47"/>
      <c r="VHL21" s="47"/>
      <c r="VHM21" s="47"/>
      <c r="VHN21" s="47"/>
      <c r="VHO21" s="47"/>
      <c r="VHP21" s="47"/>
      <c r="VHQ21" s="47"/>
      <c r="VHR21" s="47"/>
      <c r="VHS21" s="47"/>
      <c r="VHT21" s="47"/>
      <c r="VHU21" s="47"/>
      <c r="VHV21" s="47"/>
      <c r="VHW21" s="47"/>
      <c r="VHX21" s="47"/>
      <c r="VHY21" s="47"/>
      <c r="VHZ21" s="47"/>
      <c r="VIA21" s="47"/>
      <c r="VIB21" s="47"/>
      <c r="VIC21" s="47"/>
      <c r="VID21" s="47"/>
      <c r="VIE21" s="47"/>
      <c r="VIF21" s="47"/>
      <c r="VIG21" s="47"/>
      <c r="VIH21" s="47"/>
      <c r="VII21" s="47"/>
      <c r="VIJ21" s="47"/>
      <c r="VIK21" s="47"/>
      <c r="VIL21" s="47"/>
      <c r="VIM21" s="47"/>
      <c r="VIN21" s="47"/>
      <c r="VIO21" s="47"/>
      <c r="VIP21" s="47"/>
      <c r="VIQ21" s="47"/>
      <c r="VIR21" s="47"/>
      <c r="VIS21" s="47"/>
      <c r="VIT21" s="47"/>
      <c r="VIU21" s="47"/>
      <c r="VIV21" s="47"/>
      <c r="VIW21" s="47"/>
      <c r="VIX21" s="47"/>
      <c r="VIY21" s="47"/>
      <c r="VIZ21" s="47"/>
      <c r="VJA21" s="47"/>
      <c r="VJB21" s="47"/>
      <c r="VJC21" s="47"/>
      <c r="VJD21" s="47"/>
      <c r="VJE21" s="47"/>
      <c r="VJF21" s="47"/>
      <c r="VJG21" s="47"/>
      <c r="VJH21" s="47"/>
      <c r="VJI21" s="47"/>
      <c r="VJJ21" s="47"/>
      <c r="VJK21" s="47"/>
      <c r="VJL21" s="47"/>
      <c r="VJM21" s="47"/>
      <c r="VJN21" s="47"/>
      <c r="VJO21" s="47"/>
      <c r="VJP21" s="47"/>
      <c r="VJQ21" s="47"/>
      <c r="VJR21" s="47"/>
      <c r="VJS21" s="47"/>
      <c r="VJT21" s="47"/>
      <c r="VJU21" s="47"/>
      <c r="VJV21" s="47"/>
      <c r="VJW21" s="47"/>
      <c r="VJX21" s="47"/>
      <c r="VJY21" s="47"/>
      <c r="VJZ21" s="47"/>
      <c r="VKA21" s="47"/>
      <c r="VKB21" s="47"/>
      <c r="VKC21" s="47"/>
      <c r="VKD21" s="47"/>
      <c r="VKE21" s="47"/>
      <c r="VKF21" s="47"/>
      <c r="VKG21" s="47"/>
      <c r="VKH21" s="47"/>
      <c r="VKI21" s="47"/>
      <c r="VKJ21" s="47"/>
      <c r="VKK21" s="47"/>
      <c r="VKL21" s="47"/>
      <c r="VKM21" s="47"/>
      <c r="VKN21" s="47"/>
      <c r="VKO21" s="47"/>
      <c r="VKP21" s="47"/>
      <c r="VKQ21" s="47"/>
      <c r="VKR21" s="47"/>
      <c r="VKS21" s="47"/>
      <c r="VKT21" s="47"/>
      <c r="VKU21" s="47"/>
      <c r="VKV21" s="47"/>
      <c r="VKW21" s="47"/>
      <c r="VKX21" s="47"/>
      <c r="VKY21" s="47"/>
      <c r="VKZ21" s="47"/>
      <c r="VLA21" s="47"/>
      <c r="VLB21" s="47"/>
      <c r="VLC21" s="47"/>
      <c r="VLD21" s="47"/>
      <c r="VLE21" s="47"/>
      <c r="VLF21" s="47"/>
      <c r="VLG21" s="47"/>
      <c r="VLH21" s="47"/>
      <c r="VLI21" s="47"/>
      <c r="VLJ21" s="47"/>
      <c r="VLK21" s="47"/>
      <c r="VLL21" s="47"/>
      <c r="VLM21" s="47"/>
      <c r="VLN21" s="47"/>
      <c r="VLO21" s="47"/>
      <c r="VLP21" s="47"/>
      <c r="VLQ21" s="47"/>
      <c r="VLR21" s="47"/>
      <c r="VLS21" s="47"/>
      <c r="VLT21" s="47"/>
      <c r="VLU21" s="47"/>
      <c r="VLV21" s="47"/>
      <c r="VLW21" s="47"/>
      <c r="VLX21" s="47"/>
      <c r="VLY21" s="47"/>
      <c r="VLZ21" s="47"/>
      <c r="VMA21" s="47"/>
      <c r="VMB21" s="47"/>
      <c r="VMC21" s="47"/>
      <c r="VMD21" s="47"/>
      <c r="VME21" s="47"/>
      <c r="VMF21" s="47"/>
      <c r="VMG21" s="47"/>
      <c r="VMH21" s="47"/>
      <c r="VMI21" s="47"/>
      <c r="VMJ21" s="47"/>
      <c r="VMK21" s="47"/>
      <c r="VML21" s="47"/>
      <c r="VMM21" s="47"/>
      <c r="VMN21" s="47"/>
      <c r="VMO21" s="47"/>
      <c r="VMP21" s="47"/>
      <c r="VMQ21" s="47"/>
      <c r="VMR21" s="47"/>
      <c r="VMS21" s="47"/>
      <c r="VMT21" s="47"/>
      <c r="VMU21" s="47"/>
      <c r="VMV21" s="47"/>
      <c r="VMW21" s="47"/>
      <c r="VMX21" s="47"/>
      <c r="VMY21" s="47"/>
      <c r="VMZ21" s="47"/>
      <c r="VNA21" s="47"/>
      <c r="VNB21" s="47"/>
      <c r="VNC21" s="47"/>
      <c r="VND21" s="47"/>
      <c r="VNE21" s="47"/>
      <c r="VNF21" s="47"/>
      <c r="VNG21" s="47"/>
      <c r="VNH21" s="47"/>
      <c r="VNI21" s="47"/>
      <c r="VNJ21" s="47"/>
      <c r="VNK21" s="47"/>
      <c r="VNL21" s="47"/>
      <c r="VNM21" s="47"/>
      <c r="VNN21" s="47"/>
      <c r="VNO21" s="47"/>
      <c r="VNP21" s="47"/>
      <c r="VNQ21" s="47"/>
      <c r="VNR21" s="47"/>
      <c r="VNS21" s="47"/>
      <c r="VNT21" s="47"/>
      <c r="VNU21" s="47"/>
      <c r="VNV21" s="47"/>
      <c r="VNW21" s="47"/>
      <c r="VNX21" s="47"/>
      <c r="VNY21" s="47"/>
      <c r="VNZ21" s="47"/>
      <c r="VOA21" s="47"/>
      <c r="VOB21" s="47"/>
      <c r="VOC21" s="47"/>
      <c r="VOD21" s="47"/>
      <c r="VOE21" s="47"/>
      <c r="VOF21" s="47"/>
      <c r="VOG21" s="47"/>
      <c r="VOH21" s="47"/>
      <c r="VOI21" s="47"/>
      <c r="VOJ21" s="47"/>
      <c r="VOK21" s="47"/>
      <c r="VOL21" s="47"/>
      <c r="VOM21" s="47"/>
      <c r="VON21" s="47"/>
      <c r="VOO21" s="47"/>
      <c r="VOP21" s="47"/>
      <c r="VOQ21" s="47"/>
      <c r="VOR21" s="47"/>
      <c r="VOS21" s="47"/>
      <c r="VOT21" s="47"/>
      <c r="VOU21" s="47"/>
      <c r="VOV21" s="47"/>
      <c r="VOW21" s="47"/>
      <c r="VOX21" s="47"/>
      <c r="VOY21" s="47"/>
      <c r="VOZ21" s="47"/>
      <c r="VPA21" s="47"/>
      <c r="VPB21" s="47"/>
      <c r="VPC21" s="47"/>
      <c r="VPD21" s="47"/>
      <c r="VPE21" s="47"/>
      <c r="VPF21" s="47"/>
      <c r="VPG21" s="47"/>
      <c r="VPH21" s="47"/>
      <c r="VPI21" s="47"/>
      <c r="VPJ21" s="47"/>
      <c r="VPK21" s="47"/>
      <c r="VPL21" s="47"/>
      <c r="VPM21" s="47"/>
      <c r="VPN21" s="47"/>
      <c r="VPO21" s="47"/>
      <c r="VPP21" s="47"/>
      <c r="VPQ21" s="47"/>
      <c r="VPR21" s="47"/>
      <c r="VPS21" s="47"/>
      <c r="VPT21" s="47"/>
      <c r="VPU21" s="47"/>
      <c r="VPV21" s="47"/>
      <c r="VPW21" s="47"/>
      <c r="VPX21" s="47"/>
      <c r="VPY21" s="47"/>
      <c r="VPZ21" s="47"/>
      <c r="VQA21" s="47"/>
      <c r="VQB21" s="47"/>
      <c r="VQC21" s="47"/>
      <c r="VQD21" s="47"/>
      <c r="VQE21" s="47"/>
      <c r="VQF21" s="47"/>
      <c r="VQG21" s="47"/>
      <c r="VQH21" s="47"/>
      <c r="VQI21" s="47"/>
      <c r="VQJ21" s="47"/>
      <c r="VQK21" s="47"/>
      <c r="VQL21" s="47"/>
      <c r="VQM21" s="47"/>
      <c r="VQN21" s="47"/>
      <c r="VQO21" s="47"/>
      <c r="VQP21" s="47"/>
      <c r="VQQ21" s="47"/>
      <c r="VQR21" s="47"/>
      <c r="VQS21" s="47"/>
      <c r="VQT21" s="47"/>
      <c r="VQU21" s="47"/>
      <c r="VQV21" s="47"/>
      <c r="VQW21" s="47"/>
      <c r="VQX21" s="47"/>
      <c r="VQY21" s="47"/>
      <c r="VQZ21" s="47"/>
      <c r="VRA21" s="47"/>
      <c r="VRB21" s="47"/>
      <c r="VRC21" s="47"/>
      <c r="VRD21" s="47"/>
      <c r="VRE21" s="47"/>
      <c r="VRF21" s="47"/>
      <c r="VRG21" s="47"/>
      <c r="VRH21" s="47"/>
      <c r="VRI21" s="47"/>
      <c r="VRJ21" s="47"/>
      <c r="VRK21" s="47"/>
      <c r="VRL21" s="47"/>
      <c r="VRM21" s="47"/>
      <c r="VRN21" s="47"/>
      <c r="VRO21" s="47"/>
      <c r="VRP21" s="47"/>
      <c r="VRQ21" s="47"/>
      <c r="VRR21" s="47"/>
      <c r="VRS21" s="47"/>
      <c r="VRT21" s="47"/>
      <c r="VRU21" s="47"/>
      <c r="VRV21" s="47"/>
      <c r="VRW21" s="47"/>
      <c r="VRX21" s="47"/>
      <c r="VRY21" s="47"/>
      <c r="VRZ21" s="47"/>
      <c r="VSA21" s="47"/>
      <c r="VSB21" s="47"/>
      <c r="VSC21" s="47"/>
      <c r="VSD21" s="47"/>
      <c r="VSE21" s="47"/>
      <c r="VSF21" s="47"/>
      <c r="VSG21" s="47"/>
      <c r="VSH21" s="47"/>
      <c r="VSI21" s="47"/>
      <c r="VSJ21" s="47"/>
      <c r="VSK21" s="47"/>
      <c r="VSL21" s="47"/>
      <c r="VSM21" s="47"/>
      <c r="VSN21" s="47"/>
      <c r="VSO21" s="47"/>
      <c r="VSP21" s="47"/>
      <c r="VSQ21" s="47"/>
      <c r="VSR21" s="47"/>
      <c r="VSS21" s="47"/>
      <c r="VST21" s="47"/>
      <c r="VSU21" s="47"/>
      <c r="VSV21" s="47"/>
      <c r="VSW21" s="47"/>
      <c r="VSX21" s="47"/>
      <c r="VSY21" s="47"/>
      <c r="VSZ21" s="47"/>
      <c r="VTA21" s="47"/>
      <c r="VTB21" s="47"/>
      <c r="VTC21" s="47"/>
      <c r="VTD21" s="47"/>
      <c r="VTE21" s="47"/>
      <c r="VTF21" s="47"/>
      <c r="VTG21" s="47"/>
      <c r="VTH21" s="47"/>
      <c r="VTI21" s="47"/>
      <c r="VTJ21" s="47"/>
      <c r="VTK21" s="47"/>
      <c r="VTL21" s="47"/>
      <c r="VTM21" s="47"/>
      <c r="VTN21" s="47"/>
      <c r="VTO21" s="47"/>
      <c r="VTP21" s="47"/>
      <c r="VTQ21" s="47"/>
      <c r="VTR21" s="47"/>
      <c r="VTS21" s="47"/>
      <c r="VTT21" s="47"/>
      <c r="VTU21" s="47"/>
      <c r="VTV21" s="47"/>
      <c r="VTW21" s="47"/>
      <c r="VTX21" s="47"/>
      <c r="VTY21" s="47"/>
      <c r="VTZ21" s="47"/>
      <c r="VUA21" s="47"/>
      <c r="VUB21" s="47"/>
      <c r="VUC21" s="47"/>
      <c r="VUD21" s="47"/>
      <c r="VUE21" s="47"/>
      <c r="VUF21" s="47"/>
      <c r="VUG21" s="47"/>
      <c r="VUH21" s="47"/>
      <c r="VUI21" s="47"/>
      <c r="VUJ21" s="47"/>
      <c r="VUK21" s="47"/>
      <c r="VUL21" s="47"/>
      <c r="VUM21" s="47"/>
      <c r="VUN21" s="47"/>
      <c r="VUO21" s="47"/>
      <c r="VUP21" s="47"/>
      <c r="VUQ21" s="47"/>
      <c r="VUR21" s="47"/>
      <c r="VUS21" s="47"/>
      <c r="VUT21" s="47"/>
      <c r="VUU21" s="47"/>
      <c r="VUV21" s="47"/>
      <c r="VUW21" s="47"/>
      <c r="VUX21" s="47"/>
      <c r="VUY21" s="47"/>
      <c r="VUZ21" s="47"/>
      <c r="VVA21" s="47"/>
      <c r="VVB21" s="47"/>
      <c r="VVC21" s="47"/>
      <c r="VVD21" s="47"/>
      <c r="VVE21" s="47"/>
      <c r="VVF21" s="47"/>
      <c r="VVG21" s="47"/>
      <c r="VVH21" s="47"/>
      <c r="VVI21" s="47"/>
      <c r="VVJ21" s="47"/>
      <c r="VVK21" s="47"/>
      <c r="VVL21" s="47"/>
      <c r="VVM21" s="47"/>
      <c r="VVN21" s="47"/>
      <c r="VVO21" s="47"/>
      <c r="VVP21" s="47"/>
      <c r="VVQ21" s="47"/>
      <c r="VVR21" s="47"/>
      <c r="VVS21" s="47"/>
      <c r="VVT21" s="47"/>
      <c r="VVU21" s="47"/>
      <c r="VVV21" s="47"/>
      <c r="VVW21" s="47"/>
      <c r="VVX21" s="47"/>
      <c r="VVY21" s="47"/>
      <c r="VVZ21" s="47"/>
      <c r="VWA21" s="47"/>
      <c r="VWB21" s="47"/>
      <c r="VWC21" s="47"/>
      <c r="VWD21" s="47"/>
      <c r="VWE21" s="47"/>
      <c r="VWF21" s="47"/>
      <c r="VWG21" s="47"/>
      <c r="VWH21" s="47"/>
      <c r="VWI21" s="47"/>
      <c r="VWJ21" s="47"/>
      <c r="VWK21" s="47"/>
      <c r="VWL21" s="47"/>
      <c r="VWM21" s="47"/>
      <c r="VWN21" s="47"/>
      <c r="VWO21" s="47"/>
      <c r="VWP21" s="47"/>
      <c r="VWQ21" s="47"/>
      <c r="VWR21" s="47"/>
      <c r="VWS21" s="47"/>
      <c r="VWT21" s="47"/>
      <c r="VWU21" s="47"/>
      <c r="VWV21" s="47"/>
      <c r="VWW21" s="47"/>
      <c r="VWX21" s="47"/>
      <c r="VWY21" s="47"/>
      <c r="VWZ21" s="47"/>
      <c r="VXA21" s="47"/>
      <c r="VXB21" s="47"/>
      <c r="VXC21" s="47"/>
      <c r="VXD21" s="47"/>
      <c r="VXE21" s="47"/>
      <c r="VXF21" s="47"/>
      <c r="VXG21" s="47"/>
      <c r="VXH21" s="47"/>
      <c r="VXI21" s="47"/>
      <c r="VXJ21" s="47"/>
      <c r="VXK21" s="47"/>
      <c r="VXL21" s="47"/>
      <c r="VXM21" s="47"/>
      <c r="VXN21" s="47"/>
      <c r="VXO21" s="47"/>
      <c r="VXP21" s="47"/>
      <c r="VXQ21" s="47"/>
      <c r="VXR21" s="47"/>
      <c r="VXS21" s="47"/>
      <c r="VXT21" s="47"/>
      <c r="VXU21" s="47"/>
      <c r="VXV21" s="47"/>
      <c r="VXW21" s="47"/>
      <c r="VXX21" s="47"/>
      <c r="VXY21" s="47"/>
      <c r="VXZ21" s="47"/>
      <c r="VYA21" s="47"/>
      <c r="VYB21" s="47"/>
      <c r="VYC21" s="47"/>
      <c r="VYD21" s="47"/>
      <c r="VYE21" s="47"/>
      <c r="VYF21" s="47"/>
      <c r="VYG21" s="47"/>
      <c r="VYH21" s="47"/>
      <c r="VYI21" s="47"/>
      <c r="VYJ21" s="47"/>
      <c r="VYK21" s="47"/>
      <c r="VYL21" s="47"/>
      <c r="VYM21" s="47"/>
      <c r="VYN21" s="47"/>
      <c r="VYO21" s="47"/>
      <c r="VYP21" s="47"/>
      <c r="VYQ21" s="47"/>
      <c r="VYR21" s="47"/>
      <c r="VYS21" s="47"/>
      <c r="VYT21" s="47"/>
      <c r="VYU21" s="47"/>
      <c r="VYV21" s="47"/>
      <c r="VYW21" s="47"/>
      <c r="VYX21" s="47"/>
      <c r="VYY21" s="47"/>
      <c r="VYZ21" s="47"/>
      <c r="VZA21" s="47"/>
      <c r="VZB21" s="47"/>
      <c r="VZC21" s="47"/>
      <c r="VZD21" s="47"/>
      <c r="VZE21" s="47"/>
      <c r="VZF21" s="47"/>
      <c r="VZG21" s="47"/>
      <c r="VZH21" s="47"/>
      <c r="VZI21" s="47"/>
      <c r="VZJ21" s="47"/>
      <c r="VZK21" s="47"/>
      <c r="VZL21" s="47"/>
      <c r="VZM21" s="47"/>
      <c r="VZN21" s="47"/>
      <c r="VZO21" s="47"/>
      <c r="VZP21" s="47"/>
      <c r="VZQ21" s="47"/>
      <c r="VZR21" s="47"/>
      <c r="VZS21" s="47"/>
      <c r="VZT21" s="47"/>
      <c r="VZU21" s="47"/>
      <c r="VZV21" s="47"/>
      <c r="VZW21" s="47"/>
      <c r="VZX21" s="47"/>
      <c r="VZY21" s="47"/>
      <c r="VZZ21" s="47"/>
      <c r="WAA21" s="47"/>
      <c r="WAB21" s="47"/>
      <c r="WAC21" s="47"/>
      <c r="WAD21" s="47"/>
      <c r="WAE21" s="47"/>
      <c r="WAF21" s="47"/>
      <c r="WAG21" s="47"/>
      <c r="WAH21" s="47"/>
      <c r="WAI21" s="47"/>
      <c r="WAJ21" s="47"/>
      <c r="WAK21" s="47"/>
      <c r="WAL21" s="47"/>
      <c r="WAM21" s="47"/>
      <c r="WAN21" s="47"/>
      <c r="WAO21" s="47"/>
      <c r="WAP21" s="47"/>
      <c r="WAQ21" s="47"/>
      <c r="WAR21" s="47"/>
      <c r="WAS21" s="47"/>
      <c r="WAT21" s="47"/>
      <c r="WAU21" s="47"/>
      <c r="WAV21" s="47"/>
      <c r="WAW21" s="47"/>
      <c r="WAX21" s="47"/>
      <c r="WAY21" s="47"/>
      <c r="WAZ21" s="47"/>
      <c r="WBA21" s="47"/>
      <c r="WBB21" s="47"/>
      <c r="WBC21" s="47"/>
      <c r="WBD21" s="47"/>
      <c r="WBE21" s="47"/>
      <c r="WBF21" s="47"/>
      <c r="WBG21" s="47"/>
      <c r="WBH21" s="47"/>
      <c r="WBI21" s="47"/>
      <c r="WBJ21" s="47"/>
      <c r="WBK21" s="47"/>
      <c r="WBL21" s="47"/>
      <c r="WBM21" s="47"/>
      <c r="WBN21" s="47"/>
      <c r="WBO21" s="47"/>
      <c r="WBP21" s="47"/>
      <c r="WBQ21" s="47"/>
      <c r="WBR21" s="47"/>
      <c r="WBS21" s="47"/>
      <c r="WBT21" s="47"/>
      <c r="WBU21" s="47"/>
      <c r="WBV21" s="47"/>
      <c r="WBW21" s="47"/>
      <c r="WBX21" s="47"/>
      <c r="WBY21" s="47"/>
      <c r="WBZ21" s="47"/>
      <c r="WCA21" s="47"/>
      <c r="WCB21" s="47"/>
      <c r="WCC21" s="47"/>
      <c r="WCD21" s="47"/>
      <c r="WCE21" s="47"/>
      <c r="WCF21" s="47"/>
      <c r="WCG21" s="47"/>
      <c r="WCH21" s="47"/>
      <c r="WCI21" s="47"/>
      <c r="WCJ21" s="47"/>
      <c r="WCK21" s="47"/>
      <c r="WCL21" s="47"/>
      <c r="WCM21" s="47"/>
      <c r="WCN21" s="47"/>
      <c r="WCO21" s="47"/>
      <c r="WCP21" s="47"/>
      <c r="WCQ21" s="47"/>
      <c r="WCR21" s="47"/>
      <c r="WCS21" s="47"/>
      <c r="WCT21" s="47"/>
      <c r="WCU21" s="47"/>
      <c r="WCV21" s="47"/>
      <c r="WCW21" s="47"/>
      <c r="WCX21" s="47"/>
      <c r="WCY21" s="47"/>
      <c r="WCZ21" s="47"/>
      <c r="WDA21" s="47"/>
      <c r="WDB21" s="47"/>
      <c r="WDC21" s="47"/>
      <c r="WDD21" s="47"/>
      <c r="WDE21" s="47"/>
      <c r="WDF21" s="47"/>
      <c r="WDG21" s="47"/>
      <c r="WDH21" s="47"/>
      <c r="WDI21" s="47"/>
      <c r="WDJ21" s="47"/>
      <c r="WDK21" s="47"/>
      <c r="WDL21" s="47"/>
      <c r="WDM21" s="47"/>
      <c r="WDN21" s="47"/>
      <c r="WDO21" s="47"/>
      <c r="WDP21" s="47"/>
      <c r="WDQ21" s="47"/>
      <c r="WDR21" s="47"/>
      <c r="WDS21" s="47"/>
      <c r="WDT21" s="47"/>
      <c r="WDU21" s="47"/>
      <c r="WDV21" s="47"/>
      <c r="WDW21" s="47"/>
      <c r="WDX21" s="47"/>
      <c r="WDY21" s="47"/>
      <c r="WDZ21" s="47"/>
      <c r="WEA21" s="47"/>
      <c r="WEB21" s="47"/>
      <c r="WEC21" s="47"/>
      <c r="WED21" s="47"/>
      <c r="WEE21" s="47"/>
      <c r="WEF21" s="47"/>
      <c r="WEG21" s="47"/>
      <c r="WEH21" s="47"/>
      <c r="WEI21" s="47"/>
      <c r="WEJ21" s="47"/>
      <c r="WEK21" s="47"/>
      <c r="WEL21" s="47"/>
      <c r="WEM21" s="47"/>
      <c r="WEN21" s="47"/>
      <c r="WEO21" s="47"/>
      <c r="WEP21" s="47"/>
      <c r="WEQ21" s="47"/>
      <c r="WER21" s="47"/>
      <c r="WES21" s="47"/>
      <c r="WET21" s="47"/>
      <c r="WEU21" s="47"/>
      <c r="WEV21" s="47"/>
      <c r="WEW21" s="47"/>
      <c r="WEX21" s="47"/>
      <c r="WEY21" s="47"/>
      <c r="WEZ21" s="47"/>
      <c r="WFA21" s="47"/>
      <c r="WFB21" s="47"/>
      <c r="WFC21" s="47"/>
      <c r="WFD21" s="47"/>
      <c r="WFE21" s="47"/>
      <c r="WFF21" s="47"/>
      <c r="WFG21" s="47"/>
      <c r="WFH21" s="47"/>
      <c r="WFI21" s="47"/>
      <c r="WFJ21" s="47"/>
      <c r="WFK21" s="47"/>
      <c r="WFL21" s="47"/>
      <c r="WFM21" s="47"/>
      <c r="WFN21" s="47"/>
      <c r="WFO21" s="47"/>
      <c r="WFP21" s="47"/>
      <c r="WFQ21" s="47"/>
      <c r="WFR21" s="47"/>
      <c r="WFS21" s="47"/>
      <c r="WFT21" s="47"/>
      <c r="WFU21" s="47"/>
      <c r="WFV21" s="47"/>
      <c r="WFW21" s="47"/>
      <c r="WFX21" s="47"/>
      <c r="WFY21" s="47"/>
      <c r="WFZ21" s="47"/>
      <c r="WGA21" s="47"/>
      <c r="WGB21" s="47"/>
      <c r="WGC21" s="47"/>
      <c r="WGD21" s="47"/>
      <c r="WGE21" s="47"/>
      <c r="WGF21" s="47"/>
      <c r="WGG21" s="47"/>
      <c r="WGH21" s="47"/>
      <c r="WGI21" s="47"/>
      <c r="WGJ21" s="47"/>
      <c r="WGK21" s="47"/>
      <c r="WGL21" s="47"/>
      <c r="WGM21" s="47"/>
      <c r="WGN21" s="47"/>
      <c r="WGO21" s="47"/>
      <c r="WGP21" s="47"/>
      <c r="WGQ21" s="47"/>
      <c r="WGR21" s="47"/>
      <c r="WGS21" s="47"/>
      <c r="WGT21" s="47"/>
      <c r="WGU21" s="47"/>
      <c r="WGV21" s="47"/>
      <c r="WGW21" s="47"/>
      <c r="WGX21" s="47"/>
      <c r="WGY21" s="47"/>
      <c r="WGZ21" s="47"/>
      <c r="WHA21" s="47"/>
      <c r="WHB21" s="47"/>
      <c r="WHC21" s="47"/>
      <c r="WHD21" s="47"/>
      <c r="WHE21" s="47"/>
      <c r="WHF21" s="47"/>
      <c r="WHG21" s="47"/>
      <c r="WHH21" s="47"/>
      <c r="WHI21" s="47"/>
      <c r="WHJ21" s="47"/>
      <c r="WHK21" s="47"/>
      <c r="WHL21" s="47"/>
      <c r="WHM21" s="47"/>
      <c r="WHN21" s="47"/>
      <c r="WHO21" s="47"/>
      <c r="WHP21" s="47"/>
      <c r="WHQ21" s="47"/>
      <c r="WHR21" s="47"/>
      <c r="WHS21" s="47"/>
      <c r="WHT21" s="47"/>
      <c r="WHU21" s="47"/>
      <c r="WHV21" s="47"/>
      <c r="WHW21" s="47"/>
      <c r="WHX21" s="47"/>
      <c r="WHY21" s="47"/>
      <c r="WHZ21" s="47"/>
      <c r="WIA21" s="47"/>
      <c r="WIB21" s="47"/>
      <c r="WIC21" s="47"/>
      <c r="WID21" s="47"/>
      <c r="WIE21" s="47"/>
      <c r="WIF21" s="47"/>
      <c r="WIG21" s="47"/>
      <c r="WIH21" s="47"/>
      <c r="WII21" s="47"/>
      <c r="WIJ21" s="47"/>
      <c r="WIK21" s="47"/>
      <c r="WIL21" s="47"/>
      <c r="WIM21" s="47"/>
      <c r="WIN21" s="47"/>
      <c r="WIO21" s="47"/>
      <c r="WIP21" s="47"/>
      <c r="WIQ21" s="47"/>
      <c r="WIR21" s="47"/>
      <c r="WIS21" s="47"/>
      <c r="WIT21" s="47"/>
      <c r="WIU21" s="47"/>
      <c r="WIV21" s="47"/>
      <c r="WIW21" s="47"/>
      <c r="WIX21" s="47"/>
      <c r="WIY21" s="47"/>
      <c r="WIZ21" s="47"/>
      <c r="WJA21" s="47"/>
      <c r="WJB21" s="47"/>
      <c r="WJC21" s="47"/>
      <c r="WJD21" s="47"/>
      <c r="WJE21" s="47"/>
      <c r="WJF21" s="47"/>
      <c r="WJG21" s="47"/>
      <c r="WJH21" s="47"/>
      <c r="WJI21" s="47"/>
      <c r="WJJ21" s="47"/>
      <c r="WJK21" s="47"/>
      <c r="WJL21" s="47"/>
      <c r="WJM21" s="47"/>
      <c r="WJN21" s="47"/>
      <c r="WJO21" s="47"/>
      <c r="WJP21" s="47"/>
      <c r="WJQ21" s="47"/>
      <c r="WJR21" s="47"/>
      <c r="WJS21" s="47"/>
      <c r="WJT21" s="47"/>
      <c r="WJU21" s="47"/>
      <c r="WJV21" s="47"/>
      <c r="WJW21" s="47"/>
      <c r="WJX21" s="47"/>
      <c r="WJY21" s="47"/>
      <c r="WJZ21" s="47"/>
      <c r="WKA21" s="47"/>
      <c r="WKB21" s="47"/>
      <c r="WKC21" s="47"/>
      <c r="WKD21" s="47"/>
      <c r="WKE21" s="47"/>
      <c r="WKF21" s="47"/>
      <c r="WKG21" s="47"/>
      <c r="WKH21" s="47"/>
      <c r="WKI21" s="47"/>
      <c r="WKJ21" s="47"/>
      <c r="WKK21" s="47"/>
      <c r="WKL21" s="47"/>
      <c r="WKM21" s="47"/>
      <c r="WKN21" s="47"/>
      <c r="WKO21" s="47"/>
      <c r="WKP21" s="47"/>
      <c r="WKQ21" s="47"/>
      <c r="WKR21" s="47"/>
      <c r="WKS21" s="47"/>
      <c r="WKT21" s="47"/>
      <c r="WKU21" s="47"/>
      <c r="WKV21" s="47"/>
      <c r="WKW21" s="47"/>
      <c r="WKX21" s="47"/>
      <c r="WKY21" s="47"/>
      <c r="WKZ21" s="47"/>
      <c r="WLA21" s="47"/>
      <c r="WLB21" s="47"/>
      <c r="WLC21" s="47"/>
      <c r="WLD21" s="47"/>
      <c r="WLE21" s="47"/>
      <c r="WLF21" s="47"/>
      <c r="WLG21" s="47"/>
      <c r="WLH21" s="47"/>
      <c r="WLI21" s="47"/>
      <c r="WLJ21" s="47"/>
      <c r="WLK21" s="47"/>
      <c r="WLL21" s="47"/>
      <c r="WLM21" s="47"/>
      <c r="WLN21" s="47"/>
      <c r="WLO21" s="47"/>
      <c r="WLP21" s="47"/>
      <c r="WLQ21" s="47"/>
      <c r="WLR21" s="47"/>
      <c r="WLS21" s="47"/>
      <c r="WLT21" s="47"/>
      <c r="WLU21" s="47"/>
      <c r="WLV21" s="47"/>
      <c r="WLW21" s="47"/>
      <c r="WLX21" s="47"/>
      <c r="WLY21" s="47"/>
      <c r="WLZ21" s="47"/>
      <c r="WMA21" s="47"/>
      <c r="WMB21" s="47"/>
      <c r="WMC21" s="47"/>
      <c r="WMD21" s="47"/>
      <c r="WME21" s="47"/>
      <c r="WMF21" s="47"/>
      <c r="WMG21" s="47"/>
      <c r="WMH21" s="47"/>
      <c r="WMI21" s="47"/>
      <c r="WMJ21" s="47"/>
      <c r="WMK21" s="47"/>
      <c r="WML21" s="47"/>
      <c r="WMM21" s="47"/>
      <c r="WMN21" s="47"/>
      <c r="WMO21" s="47"/>
      <c r="WMP21" s="47"/>
      <c r="WMQ21" s="47"/>
      <c r="WMR21" s="47"/>
      <c r="WMS21" s="47"/>
      <c r="WMT21" s="47"/>
      <c r="WMU21" s="47"/>
      <c r="WMV21" s="47"/>
      <c r="WMW21" s="47"/>
      <c r="WMX21" s="47"/>
      <c r="WMY21" s="47"/>
      <c r="WMZ21" s="47"/>
      <c r="WNA21" s="47"/>
      <c r="WNB21" s="47"/>
      <c r="WNC21" s="47"/>
      <c r="WND21" s="47"/>
      <c r="WNE21" s="47"/>
      <c r="WNF21" s="47"/>
      <c r="WNG21" s="47"/>
      <c r="WNH21" s="47"/>
      <c r="WNI21" s="47"/>
      <c r="WNJ21" s="47"/>
      <c r="WNK21" s="47"/>
      <c r="WNL21" s="47"/>
      <c r="WNM21" s="47"/>
      <c r="WNN21" s="47"/>
      <c r="WNO21" s="47"/>
      <c r="WNP21" s="47"/>
      <c r="WNQ21" s="47"/>
      <c r="WNR21" s="47"/>
      <c r="WNS21" s="47"/>
      <c r="WNT21" s="47"/>
      <c r="WNU21" s="47"/>
      <c r="WNV21" s="47"/>
      <c r="WNW21" s="47"/>
      <c r="WNX21" s="47"/>
      <c r="WNY21" s="47"/>
      <c r="WNZ21" s="47"/>
      <c r="WOA21" s="47"/>
      <c r="WOB21" s="47"/>
      <c r="WOC21" s="47"/>
      <c r="WOD21" s="47"/>
      <c r="WOE21" s="47"/>
      <c r="WOF21" s="47"/>
      <c r="WOG21" s="47"/>
      <c r="WOH21" s="47"/>
      <c r="WOI21" s="47"/>
      <c r="WOJ21" s="47"/>
      <c r="WOK21" s="47"/>
      <c r="WOL21" s="47"/>
      <c r="WOM21" s="47"/>
      <c r="WON21" s="47"/>
      <c r="WOO21" s="47"/>
      <c r="WOP21" s="47"/>
      <c r="WOQ21" s="47"/>
      <c r="WOR21" s="47"/>
      <c r="WOS21" s="47"/>
      <c r="WOT21" s="47"/>
      <c r="WOU21" s="47"/>
      <c r="WOV21" s="47"/>
      <c r="WOW21" s="47"/>
      <c r="WOX21" s="47"/>
      <c r="WOY21" s="47"/>
      <c r="WOZ21" s="47"/>
      <c r="WPA21" s="47"/>
      <c r="WPB21" s="47"/>
      <c r="WPC21" s="47"/>
      <c r="WPD21" s="47"/>
      <c r="WPE21" s="47"/>
      <c r="WPF21" s="47"/>
      <c r="WPG21" s="47"/>
      <c r="WPH21" s="47"/>
      <c r="WPI21" s="47"/>
      <c r="WPJ21" s="47"/>
      <c r="WPK21" s="47"/>
      <c r="WPL21" s="47"/>
      <c r="WPM21" s="47"/>
      <c r="WPN21" s="47"/>
      <c r="WPO21" s="47"/>
      <c r="WPP21" s="47"/>
      <c r="WPQ21" s="47"/>
      <c r="WPR21" s="47"/>
      <c r="WPS21" s="47"/>
      <c r="WPT21" s="47"/>
      <c r="WPU21" s="47"/>
      <c r="WPV21" s="47"/>
      <c r="WPW21" s="47"/>
      <c r="WPX21" s="47"/>
      <c r="WPY21" s="47"/>
      <c r="WPZ21" s="47"/>
      <c r="WQA21" s="47"/>
      <c r="WQB21" s="47"/>
      <c r="WQC21" s="47"/>
      <c r="WQD21" s="47"/>
      <c r="WQE21" s="47"/>
      <c r="WQF21" s="47"/>
      <c r="WQG21" s="47"/>
      <c r="WQH21" s="47"/>
      <c r="WQI21" s="47"/>
      <c r="WQJ21" s="47"/>
      <c r="WQK21" s="47"/>
      <c r="WQL21" s="47"/>
      <c r="WQM21" s="47"/>
      <c r="WQN21" s="47"/>
      <c r="WQO21" s="47"/>
      <c r="WQP21" s="47"/>
      <c r="WQQ21" s="47"/>
      <c r="WQR21" s="47"/>
      <c r="WQS21" s="47"/>
      <c r="WQT21" s="47"/>
      <c r="WQU21" s="47"/>
      <c r="WQV21" s="47"/>
      <c r="WQW21" s="47"/>
      <c r="WQX21" s="47"/>
      <c r="WQY21" s="47"/>
      <c r="WQZ21" s="47"/>
      <c r="WRA21" s="47"/>
      <c r="WRB21" s="47"/>
      <c r="WRC21" s="47"/>
      <c r="WRD21" s="47"/>
      <c r="WRE21" s="47"/>
      <c r="WRF21" s="47"/>
      <c r="WRG21" s="47"/>
      <c r="WRH21" s="47"/>
      <c r="WRI21" s="47"/>
      <c r="WRJ21" s="47"/>
      <c r="WRK21" s="47"/>
      <c r="WRL21" s="47"/>
      <c r="WRM21" s="47"/>
      <c r="WRN21" s="47"/>
      <c r="WRO21" s="47"/>
      <c r="WRP21" s="47"/>
      <c r="WRQ21" s="47"/>
      <c r="WRR21" s="47"/>
      <c r="WRS21" s="47"/>
      <c r="WRT21" s="47"/>
      <c r="WRU21" s="47"/>
      <c r="WRV21" s="47"/>
      <c r="WRW21" s="47"/>
      <c r="WRX21" s="47"/>
      <c r="WRY21" s="47"/>
      <c r="WRZ21" s="47"/>
      <c r="WSA21" s="47"/>
      <c r="WSB21" s="47"/>
      <c r="WSC21" s="47"/>
      <c r="WSD21" s="47"/>
      <c r="WSE21" s="47"/>
      <c r="WSF21" s="47"/>
      <c r="WSG21" s="47"/>
      <c r="WSH21" s="47"/>
      <c r="WSI21" s="47"/>
      <c r="WSJ21" s="47"/>
      <c r="WSK21" s="47"/>
      <c r="WSL21" s="47"/>
      <c r="WSM21" s="47"/>
      <c r="WSN21" s="47"/>
      <c r="WSO21" s="47"/>
      <c r="WSP21" s="47"/>
      <c r="WSQ21" s="47"/>
      <c r="WSR21" s="47"/>
      <c r="WSS21" s="47"/>
      <c r="WST21" s="47"/>
      <c r="WSU21" s="47"/>
      <c r="WSV21" s="47"/>
      <c r="WSW21" s="47"/>
      <c r="WSX21" s="47"/>
      <c r="WSY21" s="47"/>
      <c r="WSZ21" s="47"/>
      <c r="WTA21" s="47"/>
      <c r="WTB21" s="47"/>
      <c r="WTC21" s="47"/>
      <c r="WTD21" s="47"/>
      <c r="WTE21" s="47"/>
      <c r="WTF21" s="47"/>
      <c r="WTG21" s="47"/>
      <c r="WTH21" s="47"/>
      <c r="WTI21" s="47"/>
      <c r="WTJ21" s="47"/>
      <c r="WTK21" s="47"/>
      <c r="WTL21" s="47"/>
      <c r="WTM21" s="47"/>
      <c r="WTN21" s="47"/>
      <c r="WTO21" s="47"/>
      <c r="WTP21" s="47"/>
      <c r="WTQ21" s="47"/>
      <c r="WTR21" s="47"/>
      <c r="WTS21" s="47"/>
      <c r="WTT21" s="47"/>
      <c r="WTU21" s="47"/>
      <c r="WTV21" s="47"/>
      <c r="WTW21" s="47"/>
      <c r="WTX21" s="47"/>
      <c r="WTY21" s="47"/>
      <c r="WTZ21" s="47"/>
      <c r="WUA21" s="47"/>
      <c r="WUB21" s="47"/>
      <c r="WUC21" s="47"/>
      <c r="WUD21" s="47"/>
      <c r="WUE21" s="47"/>
      <c r="WUF21" s="47"/>
      <c r="WUG21" s="47"/>
      <c r="WUH21" s="47"/>
      <c r="WUI21" s="47"/>
      <c r="WUJ21" s="47"/>
      <c r="WUK21" s="47"/>
      <c r="WUL21" s="47"/>
      <c r="WUM21" s="47"/>
      <c r="WUN21" s="47"/>
      <c r="WUO21" s="47"/>
      <c r="WUP21" s="47"/>
      <c r="WUQ21" s="47"/>
      <c r="WUR21" s="47"/>
      <c r="WUS21" s="47"/>
      <c r="WUT21" s="47"/>
      <c r="WUU21" s="47"/>
      <c r="WUV21" s="47"/>
      <c r="WUW21" s="47"/>
      <c r="WUX21" s="47"/>
      <c r="WUY21" s="47"/>
      <c r="WUZ21" s="47"/>
      <c r="WVA21" s="47"/>
      <c r="WVB21" s="47"/>
      <c r="WVC21" s="47"/>
      <c r="WVD21" s="47"/>
      <c r="WVE21" s="47"/>
      <c r="WVF21" s="47"/>
      <c r="WVG21" s="47"/>
      <c r="WVH21" s="47"/>
      <c r="WVI21" s="47"/>
      <c r="WVJ21" s="47"/>
      <c r="WVK21" s="47"/>
      <c r="WVL21" s="47"/>
      <c r="WVM21" s="47"/>
      <c r="WVN21" s="47"/>
      <c r="WVO21" s="47"/>
      <c r="WVP21" s="47"/>
      <c r="WVQ21" s="47"/>
      <c r="WVR21" s="47"/>
      <c r="WVS21" s="47"/>
      <c r="WVT21" s="47"/>
      <c r="WVU21" s="47"/>
      <c r="WVV21" s="47"/>
      <c r="WVW21" s="47"/>
      <c r="WVX21" s="47"/>
      <c r="WVY21" s="47"/>
      <c r="WVZ21" s="47"/>
      <c r="WWA21" s="47"/>
      <c r="WWB21" s="47"/>
      <c r="WWC21" s="47"/>
      <c r="WWD21" s="47"/>
      <c r="WWE21" s="47"/>
      <c r="WWF21" s="47"/>
      <c r="WWG21" s="47"/>
      <c r="WWH21" s="47"/>
      <c r="WWI21" s="47"/>
      <c r="WWJ21" s="47"/>
      <c r="WWK21" s="47"/>
      <c r="WWL21" s="47"/>
    </row>
    <row r="22" spans="1:16158" x14ac:dyDescent="0.35">
      <c r="A22" s="49"/>
      <c r="B22" s="242" t="s">
        <v>98</v>
      </c>
      <c r="C22" s="242"/>
      <c r="D22" s="245">
        <v>0.60795483147622453</v>
      </c>
      <c r="E22" s="245">
        <v>0.43638594210327841</v>
      </c>
      <c r="F22" s="47">
        <v>1066105.7686374683</v>
      </c>
      <c r="G22" s="47">
        <v>1066105.7686374683</v>
      </c>
      <c r="H22" s="246">
        <v>0.93611967399999996</v>
      </c>
      <c r="I22" s="47">
        <v>1138856.2790076223</v>
      </c>
      <c r="J22" s="47">
        <v>1138856.2790076223</v>
      </c>
      <c r="K22" s="233">
        <v>213.84224257017573</v>
      </c>
      <c r="L22" s="233">
        <v>297.91616090483683</v>
      </c>
      <c r="M22" s="58">
        <v>2.689324490721786E-2</v>
      </c>
      <c r="N22" s="58">
        <v>2.7020451504422106E-2</v>
      </c>
      <c r="O22" s="58">
        <v>3.1411613821325526E-2</v>
      </c>
      <c r="P22" s="58">
        <v>2.6988649855121047E-2</v>
      </c>
      <c r="Q22" s="233"/>
      <c r="R22" s="65"/>
      <c r="S22" s="65"/>
      <c r="T22" s="65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  <c r="BYA22" s="47"/>
      <c r="BYB22" s="47"/>
      <c r="BYC22" s="47"/>
      <c r="BYD22" s="47"/>
      <c r="BYE22" s="47"/>
      <c r="BYF22" s="47"/>
      <c r="BYG22" s="47"/>
      <c r="BYH22" s="47"/>
      <c r="BYI22" s="47"/>
      <c r="BYJ22" s="47"/>
      <c r="BYK22" s="47"/>
      <c r="BYL22" s="47"/>
      <c r="BYM22" s="47"/>
      <c r="BYN22" s="47"/>
      <c r="BYO22" s="47"/>
      <c r="BYP22" s="47"/>
      <c r="BYQ22" s="47"/>
      <c r="BYR22" s="47"/>
      <c r="BYS22" s="47"/>
      <c r="BYT22" s="47"/>
      <c r="BYU22" s="47"/>
      <c r="BYV22" s="47"/>
      <c r="BYW22" s="47"/>
      <c r="BYX22" s="47"/>
      <c r="BYY22" s="47"/>
      <c r="BYZ22" s="47"/>
      <c r="BZA22" s="47"/>
      <c r="BZB22" s="47"/>
      <c r="BZC22" s="47"/>
      <c r="BZD22" s="47"/>
      <c r="BZE22" s="47"/>
      <c r="BZF22" s="47"/>
      <c r="BZG22" s="47"/>
      <c r="BZH22" s="47"/>
      <c r="BZI22" s="47"/>
      <c r="BZJ22" s="47"/>
      <c r="BZK22" s="47"/>
      <c r="BZL22" s="47"/>
      <c r="BZM22" s="47"/>
      <c r="BZN22" s="47"/>
      <c r="BZO22" s="47"/>
      <c r="BZP22" s="47"/>
      <c r="BZQ22" s="47"/>
      <c r="BZR22" s="47"/>
      <c r="BZS22" s="47"/>
      <c r="BZT22" s="47"/>
      <c r="BZU22" s="47"/>
      <c r="BZV22" s="47"/>
      <c r="BZW22" s="47"/>
      <c r="BZX22" s="47"/>
      <c r="BZY22" s="47"/>
      <c r="BZZ22" s="47"/>
      <c r="CAA22" s="47"/>
      <c r="CAB22" s="47"/>
      <c r="CAC22" s="47"/>
      <c r="CAD22" s="47"/>
      <c r="CAE22" s="47"/>
      <c r="CAF22" s="47"/>
      <c r="CAG22" s="47"/>
      <c r="CAH22" s="47"/>
      <c r="CAI22" s="47"/>
      <c r="CAJ22" s="47"/>
      <c r="CAK22" s="47"/>
      <c r="CAL22" s="47"/>
      <c r="CAM22" s="47"/>
      <c r="CAN22" s="47"/>
      <c r="CAO22" s="47"/>
      <c r="CAP22" s="47"/>
      <c r="CAQ22" s="47"/>
      <c r="CAR22" s="47"/>
      <c r="CAS22" s="47"/>
      <c r="CAT22" s="47"/>
      <c r="CAU22" s="47"/>
      <c r="CAV22" s="47"/>
      <c r="CAW22" s="47"/>
      <c r="CAX22" s="47"/>
      <c r="CAY22" s="47"/>
      <c r="CAZ22" s="47"/>
      <c r="CBA22" s="47"/>
      <c r="CBB22" s="47"/>
      <c r="CBC22" s="47"/>
      <c r="CBD22" s="47"/>
      <c r="CBE22" s="47"/>
      <c r="CBF22" s="47"/>
      <c r="CBG22" s="47"/>
      <c r="CBH22" s="47"/>
      <c r="CBI22" s="47"/>
      <c r="CBJ22" s="47"/>
      <c r="CBK22" s="47"/>
      <c r="CBL22" s="47"/>
      <c r="CBM22" s="47"/>
      <c r="CBN22" s="47"/>
      <c r="CBO22" s="47"/>
      <c r="CBP22" s="47"/>
      <c r="CBQ22" s="47"/>
      <c r="CBR22" s="47"/>
      <c r="CBS22" s="47"/>
      <c r="CBT22" s="47"/>
      <c r="CBU22" s="47"/>
      <c r="CBV22" s="47"/>
      <c r="CBW22" s="47"/>
      <c r="CBX22" s="47"/>
      <c r="CBY22" s="47"/>
      <c r="CBZ22" s="47"/>
      <c r="CCA22" s="47"/>
      <c r="CCB22" s="47"/>
      <c r="CCC22" s="47"/>
      <c r="CCD22" s="47"/>
      <c r="CCE22" s="47"/>
      <c r="CCF22" s="47"/>
      <c r="CCG22" s="47"/>
      <c r="CCH22" s="47"/>
      <c r="CCI22" s="47"/>
      <c r="CCJ22" s="47"/>
      <c r="CCK22" s="47"/>
      <c r="CCL22" s="47"/>
      <c r="CCM22" s="47"/>
      <c r="CCN22" s="47"/>
      <c r="CCO22" s="47"/>
      <c r="CCP22" s="47"/>
      <c r="CCQ22" s="47"/>
      <c r="CCR22" s="47"/>
      <c r="CCS22" s="47"/>
      <c r="CCT22" s="47"/>
      <c r="CCU22" s="47"/>
      <c r="CCV22" s="47"/>
      <c r="CCW22" s="47"/>
      <c r="CCX22" s="47"/>
      <c r="CCY22" s="47"/>
      <c r="CCZ22" s="47"/>
      <c r="CDA22" s="47"/>
      <c r="CDB22" s="47"/>
      <c r="CDC22" s="47"/>
      <c r="CDD22" s="47"/>
      <c r="CDE22" s="47"/>
      <c r="CDF22" s="47"/>
      <c r="CDG22" s="47"/>
      <c r="CDH22" s="47"/>
      <c r="CDI22" s="47"/>
      <c r="CDJ22" s="47"/>
      <c r="CDK22" s="47"/>
      <c r="CDL22" s="47"/>
      <c r="CDM22" s="47"/>
      <c r="CDN22" s="47"/>
      <c r="CDO22" s="47"/>
      <c r="CDP22" s="47"/>
      <c r="CDQ22" s="47"/>
      <c r="CDR22" s="47"/>
      <c r="CDS22" s="47"/>
      <c r="CDT22" s="47"/>
      <c r="CDU22" s="47"/>
      <c r="CDV22" s="47"/>
      <c r="CDW22" s="47"/>
      <c r="CDX22" s="47"/>
      <c r="CDY22" s="47"/>
      <c r="CDZ22" s="47"/>
      <c r="CEA22" s="47"/>
      <c r="CEB22" s="47"/>
      <c r="CEC22" s="47"/>
      <c r="CED22" s="47"/>
      <c r="CEE22" s="47"/>
      <c r="CEF22" s="47"/>
      <c r="CEG22" s="47"/>
      <c r="CEH22" s="47"/>
      <c r="CEI22" s="47"/>
      <c r="CEJ22" s="47"/>
      <c r="CEK22" s="47"/>
      <c r="CEL22" s="47"/>
      <c r="CEM22" s="47"/>
      <c r="CEN22" s="47"/>
      <c r="CEO22" s="47"/>
      <c r="CEP22" s="47"/>
      <c r="CEQ22" s="47"/>
      <c r="CER22" s="47"/>
      <c r="CES22" s="47"/>
      <c r="CET22" s="47"/>
      <c r="CEU22" s="47"/>
      <c r="CEV22" s="47"/>
      <c r="CEW22" s="47"/>
      <c r="CEX22" s="47"/>
      <c r="CEY22" s="47"/>
      <c r="CEZ22" s="47"/>
      <c r="CFA22" s="47"/>
      <c r="CFB22" s="47"/>
      <c r="CFC22" s="47"/>
      <c r="CFD22" s="47"/>
      <c r="CFE22" s="47"/>
      <c r="CFF22" s="47"/>
      <c r="CFG22" s="47"/>
      <c r="CFH22" s="47"/>
      <c r="CFI22" s="47"/>
      <c r="CFJ22" s="47"/>
      <c r="CFK22" s="47"/>
      <c r="CFL22" s="47"/>
      <c r="CFM22" s="47"/>
      <c r="CFN22" s="47"/>
      <c r="CFO22" s="47"/>
      <c r="CFP22" s="47"/>
      <c r="CFQ22" s="47"/>
      <c r="CFR22" s="47"/>
      <c r="CFS22" s="47"/>
      <c r="CFT22" s="47"/>
      <c r="CFU22" s="47"/>
      <c r="CFV22" s="47"/>
      <c r="CFW22" s="47"/>
      <c r="CFX22" s="47"/>
      <c r="CFY22" s="47"/>
      <c r="CFZ22" s="47"/>
      <c r="CGA22" s="47"/>
      <c r="CGB22" s="47"/>
      <c r="CGC22" s="47"/>
      <c r="CGD22" s="47"/>
      <c r="CGE22" s="47"/>
      <c r="CGF22" s="47"/>
      <c r="CGG22" s="47"/>
      <c r="CGH22" s="47"/>
      <c r="CGI22" s="47"/>
      <c r="CGJ22" s="47"/>
      <c r="CGK22" s="47"/>
      <c r="CGL22" s="47"/>
      <c r="CGM22" s="47"/>
      <c r="CGN22" s="47"/>
      <c r="CGO22" s="47"/>
      <c r="CGP22" s="47"/>
      <c r="CGQ22" s="47"/>
      <c r="CGR22" s="47"/>
      <c r="CGS22" s="47"/>
      <c r="CGT22" s="47"/>
      <c r="CGU22" s="47"/>
      <c r="CGV22" s="47"/>
      <c r="CGW22" s="47"/>
      <c r="CGX22" s="47"/>
      <c r="CGY22" s="47"/>
      <c r="CGZ22" s="47"/>
      <c r="CHA22" s="47"/>
      <c r="CHB22" s="47"/>
      <c r="CHC22" s="47"/>
      <c r="CHD22" s="47"/>
      <c r="CHE22" s="47"/>
      <c r="CHF22" s="47"/>
      <c r="CHG22" s="47"/>
      <c r="CHH22" s="47"/>
      <c r="CHI22" s="47"/>
      <c r="CHJ22" s="47"/>
      <c r="CHK22" s="47"/>
      <c r="CHL22" s="47"/>
      <c r="CHM22" s="47"/>
      <c r="CHN22" s="47"/>
      <c r="CHO22" s="47"/>
      <c r="CHP22" s="47"/>
      <c r="CHQ22" s="47"/>
      <c r="CHR22" s="47"/>
      <c r="CHS22" s="47"/>
      <c r="CHT22" s="47"/>
      <c r="CHU22" s="47"/>
      <c r="CHV22" s="47"/>
      <c r="CHW22" s="47"/>
      <c r="CHX22" s="47"/>
      <c r="CHY22" s="47"/>
      <c r="CHZ22" s="47"/>
      <c r="CIA22" s="47"/>
      <c r="CIB22" s="47"/>
      <c r="CIC22" s="47"/>
      <c r="CID22" s="47"/>
      <c r="CIE22" s="47"/>
      <c r="CIF22" s="47"/>
      <c r="CIG22" s="47"/>
      <c r="CIH22" s="47"/>
      <c r="CII22" s="47"/>
      <c r="CIJ22" s="47"/>
      <c r="CIK22" s="47"/>
      <c r="CIL22" s="47"/>
      <c r="CIM22" s="47"/>
      <c r="CIN22" s="47"/>
      <c r="CIO22" s="47"/>
      <c r="CIP22" s="47"/>
      <c r="CIQ22" s="47"/>
      <c r="CIR22" s="47"/>
      <c r="CIS22" s="47"/>
      <c r="CIT22" s="47"/>
      <c r="CIU22" s="47"/>
      <c r="CIV22" s="47"/>
      <c r="CIW22" s="47"/>
      <c r="CIX22" s="47"/>
      <c r="CIY22" s="47"/>
      <c r="CIZ22" s="47"/>
      <c r="CJA22" s="47"/>
      <c r="CJB22" s="47"/>
      <c r="CJC22" s="47"/>
      <c r="CJD22" s="47"/>
      <c r="CJE22" s="47"/>
      <c r="CJF22" s="47"/>
      <c r="CJG22" s="47"/>
      <c r="CJH22" s="47"/>
      <c r="CJI22" s="47"/>
      <c r="CJJ22" s="47"/>
      <c r="CJK22" s="47"/>
      <c r="CJL22" s="47"/>
      <c r="CJM22" s="47"/>
      <c r="CJN22" s="47"/>
      <c r="CJO22" s="47"/>
      <c r="CJP22" s="47"/>
      <c r="CJQ22" s="47"/>
      <c r="CJR22" s="47"/>
      <c r="CJS22" s="47"/>
      <c r="CJT22" s="47"/>
      <c r="CJU22" s="47"/>
      <c r="CJV22" s="47"/>
      <c r="CJW22" s="47"/>
      <c r="CJX22" s="47"/>
      <c r="CJY22" s="47"/>
      <c r="CJZ22" s="47"/>
      <c r="CKA22" s="47"/>
      <c r="CKB22" s="47"/>
      <c r="CKC22" s="47"/>
      <c r="CKD22" s="47"/>
      <c r="CKE22" s="47"/>
      <c r="CKF22" s="47"/>
      <c r="CKG22" s="47"/>
      <c r="CKH22" s="47"/>
      <c r="CKI22" s="47"/>
      <c r="CKJ22" s="47"/>
      <c r="CKK22" s="47"/>
      <c r="CKL22" s="47"/>
      <c r="CKM22" s="47"/>
      <c r="CKN22" s="47"/>
      <c r="CKO22" s="47"/>
      <c r="CKP22" s="47"/>
      <c r="CKQ22" s="47"/>
      <c r="CKR22" s="47"/>
      <c r="CKS22" s="47"/>
      <c r="CKT22" s="47"/>
      <c r="CKU22" s="47"/>
      <c r="CKV22" s="47"/>
      <c r="CKW22" s="47"/>
      <c r="CKX22" s="47"/>
      <c r="CKY22" s="47"/>
      <c r="CKZ22" s="47"/>
      <c r="CLA22" s="47"/>
      <c r="CLB22" s="47"/>
      <c r="CLC22" s="47"/>
      <c r="CLD22" s="47"/>
      <c r="CLE22" s="47"/>
      <c r="CLF22" s="47"/>
      <c r="CLG22" s="47"/>
      <c r="CLH22" s="47"/>
      <c r="CLI22" s="47"/>
      <c r="CLJ22" s="47"/>
      <c r="CLK22" s="47"/>
      <c r="CLL22" s="47"/>
      <c r="CLM22" s="47"/>
      <c r="CLN22" s="47"/>
      <c r="CLO22" s="47"/>
      <c r="CLP22" s="47"/>
      <c r="CLQ22" s="47"/>
      <c r="CLR22" s="47"/>
      <c r="CLS22" s="47"/>
      <c r="CLT22" s="47"/>
      <c r="CLU22" s="47"/>
      <c r="CLV22" s="47"/>
      <c r="CLW22" s="47"/>
      <c r="CLX22" s="47"/>
      <c r="CLY22" s="47"/>
      <c r="CLZ22" s="47"/>
      <c r="CMA22" s="47"/>
      <c r="CMB22" s="47"/>
      <c r="CMC22" s="47"/>
      <c r="CMD22" s="47"/>
      <c r="CME22" s="47"/>
      <c r="CMF22" s="47"/>
      <c r="CMG22" s="47"/>
      <c r="CMH22" s="47"/>
      <c r="CMI22" s="47"/>
      <c r="CMJ22" s="47"/>
      <c r="CMK22" s="47"/>
      <c r="CML22" s="47"/>
      <c r="CMM22" s="47"/>
      <c r="CMN22" s="47"/>
      <c r="CMO22" s="47"/>
      <c r="CMP22" s="47"/>
      <c r="CMQ22" s="47"/>
      <c r="CMR22" s="47"/>
      <c r="CMS22" s="47"/>
      <c r="CMT22" s="47"/>
      <c r="CMU22" s="47"/>
      <c r="CMV22" s="47"/>
      <c r="CMW22" s="47"/>
      <c r="CMX22" s="47"/>
      <c r="CMY22" s="47"/>
      <c r="CMZ22" s="47"/>
      <c r="CNA22" s="47"/>
      <c r="CNB22" s="47"/>
      <c r="CNC22" s="47"/>
      <c r="CND22" s="47"/>
      <c r="CNE22" s="47"/>
      <c r="CNF22" s="47"/>
      <c r="CNG22" s="47"/>
      <c r="CNH22" s="47"/>
      <c r="CNI22" s="47"/>
      <c r="CNJ22" s="47"/>
      <c r="CNK22" s="47"/>
      <c r="CNL22" s="47"/>
      <c r="CNM22" s="47"/>
      <c r="CNN22" s="47"/>
      <c r="CNO22" s="47"/>
      <c r="CNP22" s="47"/>
      <c r="CNQ22" s="47"/>
      <c r="CNR22" s="47"/>
      <c r="CNS22" s="47"/>
      <c r="CNT22" s="47"/>
      <c r="CNU22" s="47"/>
      <c r="CNV22" s="47"/>
      <c r="CNW22" s="47"/>
      <c r="CNX22" s="47"/>
      <c r="CNY22" s="47"/>
      <c r="CNZ22" s="47"/>
      <c r="COA22" s="47"/>
      <c r="COB22" s="47"/>
      <c r="COC22" s="47"/>
      <c r="COD22" s="47"/>
      <c r="COE22" s="47"/>
      <c r="COF22" s="47"/>
      <c r="COG22" s="47"/>
      <c r="COH22" s="47"/>
      <c r="COI22" s="47"/>
      <c r="COJ22" s="47"/>
      <c r="COK22" s="47"/>
      <c r="COL22" s="47"/>
      <c r="COM22" s="47"/>
      <c r="CON22" s="47"/>
      <c r="COO22" s="47"/>
      <c r="COP22" s="47"/>
      <c r="COQ22" s="47"/>
      <c r="COR22" s="47"/>
      <c r="COS22" s="47"/>
      <c r="COT22" s="47"/>
      <c r="COU22" s="47"/>
      <c r="COV22" s="47"/>
      <c r="COW22" s="47"/>
      <c r="COX22" s="47"/>
      <c r="COY22" s="47"/>
      <c r="COZ22" s="47"/>
      <c r="CPA22" s="47"/>
      <c r="CPB22" s="47"/>
      <c r="CPC22" s="47"/>
      <c r="CPD22" s="47"/>
      <c r="CPE22" s="47"/>
      <c r="CPF22" s="47"/>
      <c r="CPG22" s="47"/>
      <c r="CPH22" s="47"/>
      <c r="CPI22" s="47"/>
      <c r="CPJ22" s="47"/>
      <c r="CPK22" s="47"/>
      <c r="CPL22" s="47"/>
      <c r="CPM22" s="47"/>
      <c r="CPN22" s="47"/>
      <c r="CPO22" s="47"/>
      <c r="CPP22" s="47"/>
      <c r="CPQ22" s="47"/>
      <c r="CPR22" s="47"/>
      <c r="CPS22" s="47"/>
      <c r="CPT22" s="47"/>
      <c r="CPU22" s="47"/>
      <c r="CPV22" s="47"/>
      <c r="CPW22" s="47"/>
      <c r="CPX22" s="47"/>
      <c r="CPY22" s="47"/>
      <c r="CPZ22" s="47"/>
      <c r="CQA22" s="47"/>
      <c r="CQB22" s="47"/>
      <c r="CQC22" s="47"/>
      <c r="CQD22" s="47"/>
      <c r="CQE22" s="47"/>
      <c r="CQF22" s="47"/>
      <c r="CQG22" s="47"/>
      <c r="CQH22" s="47"/>
      <c r="CQI22" s="47"/>
      <c r="CQJ22" s="47"/>
      <c r="CQK22" s="47"/>
      <c r="CQL22" s="47"/>
      <c r="CQM22" s="47"/>
      <c r="CQN22" s="47"/>
      <c r="CQO22" s="47"/>
      <c r="CQP22" s="47"/>
      <c r="CQQ22" s="47"/>
      <c r="CQR22" s="47"/>
      <c r="CQS22" s="47"/>
      <c r="CQT22" s="47"/>
      <c r="CQU22" s="47"/>
      <c r="CQV22" s="47"/>
      <c r="CQW22" s="47"/>
      <c r="CQX22" s="47"/>
      <c r="CQY22" s="47"/>
      <c r="CQZ22" s="47"/>
      <c r="CRA22" s="47"/>
      <c r="CRB22" s="47"/>
      <c r="CRC22" s="47"/>
      <c r="CRD22" s="47"/>
      <c r="CRE22" s="47"/>
      <c r="CRF22" s="47"/>
      <c r="CRG22" s="47"/>
      <c r="CRH22" s="47"/>
      <c r="CRI22" s="47"/>
      <c r="CRJ22" s="47"/>
      <c r="CRK22" s="47"/>
      <c r="CRL22" s="47"/>
      <c r="CRM22" s="47"/>
      <c r="CRN22" s="47"/>
      <c r="CRO22" s="47"/>
      <c r="CRP22" s="47"/>
      <c r="CRQ22" s="47"/>
      <c r="CRR22" s="47"/>
      <c r="CRS22" s="47"/>
      <c r="CRT22" s="47"/>
      <c r="CRU22" s="47"/>
      <c r="CRV22" s="47"/>
      <c r="CRW22" s="47"/>
      <c r="CRX22" s="47"/>
      <c r="CRY22" s="47"/>
      <c r="CRZ22" s="47"/>
      <c r="CSA22" s="47"/>
      <c r="CSB22" s="47"/>
      <c r="CSC22" s="47"/>
      <c r="CSD22" s="47"/>
      <c r="CSE22" s="47"/>
      <c r="CSF22" s="47"/>
      <c r="CSG22" s="47"/>
      <c r="CSH22" s="47"/>
      <c r="CSI22" s="47"/>
      <c r="CSJ22" s="47"/>
      <c r="CSK22" s="47"/>
      <c r="CSL22" s="47"/>
      <c r="CSM22" s="47"/>
      <c r="CSN22" s="47"/>
      <c r="CSO22" s="47"/>
      <c r="CSP22" s="47"/>
      <c r="CSQ22" s="47"/>
      <c r="CSR22" s="47"/>
      <c r="CSS22" s="47"/>
      <c r="CST22" s="47"/>
      <c r="CSU22" s="47"/>
      <c r="CSV22" s="47"/>
      <c r="CSW22" s="47"/>
      <c r="CSX22" s="47"/>
      <c r="CSY22" s="47"/>
      <c r="CSZ22" s="47"/>
      <c r="CTA22" s="47"/>
      <c r="CTB22" s="47"/>
      <c r="CTC22" s="47"/>
      <c r="CTD22" s="47"/>
      <c r="CTE22" s="47"/>
      <c r="CTF22" s="47"/>
      <c r="CTG22" s="47"/>
      <c r="CTH22" s="47"/>
      <c r="CTI22" s="47"/>
      <c r="CTJ22" s="47"/>
      <c r="CTK22" s="47"/>
      <c r="CTL22" s="47"/>
      <c r="CTM22" s="47"/>
      <c r="CTN22" s="47"/>
      <c r="CTO22" s="47"/>
      <c r="CTP22" s="47"/>
      <c r="CTQ22" s="47"/>
      <c r="CTR22" s="47"/>
      <c r="CTS22" s="47"/>
      <c r="CTT22" s="47"/>
      <c r="CTU22" s="47"/>
      <c r="CTV22" s="47"/>
      <c r="CTW22" s="47"/>
      <c r="CTX22" s="47"/>
      <c r="CTY22" s="47"/>
      <c r="CTZ22" s="47"/>
      <c r="CUA22" s="47"/>
      <c r="CUB22" s="47"/>
      <c r="CUC22" s="47"/>
      <c r="CUD22" s="47"/>
      <c r="CUE22" s="47"/>
      <c r="CUF22" s="47"/>
      <c r="CUG22" s="47"/>
      <c r="CUH22" s="47"/>
      <c r="CUI22" s="47"/>
      <c r="CUJ22" s="47"/>
      <c r="CUK22" s="47"/>
      <c r="CUL22" s="47"/>
      <c r="CUM22" s="47"/>
      <c r="CUN22" s="47"/>
      <c r="CUO22" s="47"/>
      <c r="CUP22" s="47"/>
      <c r="CUQ22" s="47"/>
      <c r="CUR22" s="47"/>
      <c r="CUS22" s="47"/>
      <c r="CUT22" s="47"/>
      <c r="CUU22" s="47"/>
      <c r="CUV22" s="47"/>
      <c r="CUW22" s="47"/>
      <c r="CUX22" s="47"/>
      <c r="CUY22" s="47"/>
      <c r="CUZ22" s="47"/>
      <c r="CVA22" s="47"/>
      <c r="CVB22" s="47"/>
      <c r="CVC22" s="47"/>
      <c r="CVD22" s="47"/>
      <c r="CVE22" s="47"/>
      <c r="CVF22" s="47"/>
      <c r="CVG22" s="47"/>
      <c r="CVH22" s="47"/>
      <c r="CVI22" s="47"/>
      <c r="CVJ22" s="47"/>
      <c r="CVK22" s="47"/>
      <c r="CVL22" s="47"/>
      <c r="CVM22" s="47"/>
      <c r="CVN22" s="47"/>
      <c r="CVO22" s="47"/>
      <c r="CVP22" s="47"/>
      <c r="CVQ22" s="47"/>
      <c r="CVR22" s="47"/>
      <c r="CVS22" s="47"/>
      <c r="CVT22" s="47"/>
      <c r="CVU22" s="47"/>
      <c r="CVV22" s="47"/>
      <c r="CVW22" s="47"/>
      <c r="CVX22" s="47"/>
      <c r="CVY22" s="47"/>
      <c r="CVZ22" s="47"/>
      <c r="CWA22" s="47"/>
      <c r="CWB22" s="47"/>
      <c r="CWC22" s="47"/>
      <c r="CWD22" s="47"/>
      <c r="CWE22" s="47"/>
      <c r="CWF22" s="47"/>
      <c r="CWG22" s="47"/>
      <c r="CWH22" s="47"/>
      <c r="CWI22" s="47"/>
      <c r="CWJ22" s="47"/>
      <c r="CWK22" s="47"/>
      <c r="CWL22" s="47"/>
      <c r="CWM22" s="47"/>
      <c r="CWN22" s="47"/>
      <c r="CWO22" s="47"/>
      <c r="CWP22" s="47"/>
      <c r="CWQ22" s="47"/>
      <c r="CWR22" s="47"/>
      <c r="CWS22" s="47"/>
      <c r="CWT22" s="47"/>
      <c r="CWU22" s="47"/>
      <c r="CWV22" s="47"/>
      <c r="CWW22" s="47"/>
      <c r="CWX22" s="47"/>
      <c r="CWY22" s="47"/>
      <c r="CWZ22" s="47"/>
      <c r="CXA22" s="47"/>
      <c r="CXB22" s="47"/>
      <c r="CXC22" s="47"/>
      <c r="CXD22" s="47"/>
      <c r="CXE22" s="47"/>
      <c r="CXF22" s="47"/>
      <c r="CXG22" s="47"/>
      <c r="CXH22" s="47"/>
      <c r="CXI22" s="47"/>
      <c r="CXJ22" s="47"/>
      <c r="CXK22" s="47"/>
      <c r="CXL22" s="47"/>
      <c r="CXM22" s="47"/>
      <c r="CXN22" s="47"/>
      <c r="CXO22" s="47"/>
      <c r="CXP22" s="47"/>
      <c r="CXQ22" s="47"/>
      <c r="CXR22" s="47"/>
      <c r="CXS22" s="47"/>
      <c r="CXT22" s="47"/>
      <c r="CXU22" s="47"/>
      <c r="CXV22" s="47"/>
      <c r="CXW22" s="47"/>
      <c r="CXX22" s="47"/>
      <c r="CXY22" s="47"/>
      <c r="CXZ22" s="47"/>
      <c r="CYA22" s="47"/>
      <c r="CYB22" s="47"/>
      <c r="CYC22" s="47"/>
      <c r="CYD22" s="47"/>
      <c r="CYE22" s="47"/>
      <c r="CYF22" s="47"/>
      <c r="CYG22" s="47"/>
      <c r="CYH22" s="47"/>
      <c r="CYI22" s="47"/>
      <c r="CYJ22" s="47"/>
      <c r="CYK22" s="47"/>
      <c r="CYL22" s="47"/>
      <c r="CYM22" s="47"/>
      <c r="CYN22" s="47"/>
      <c r="CYO22" s="47"/>
      <c r="CYP22" s="47"/>
      <c r="CYQ22" s="47"/>
      <c r="CYR22" s="47"/>
      <c r="CYS22" s="47"/>
      <c r="CYT22" s="47"/>
      <c r="CYU22" s="47"/>
      <c r="CYV22" s="47"/>
      <c r="CYW22" s="47"/>
      <c r="CYX22" s="47"/>
      <c r="CYY22" s="47"/>
      <c r="CYZ22" s="47"/>
      <c r="CZA22" s="47"/>
      <c r="CZB22" s="47"/>
      <c r="CZC22" s="47"/>
      <c r="CZD22" s="47"/>
      <c r="CZE22" s="47"/>
      <c r="CZF22" s="47"/>
      <c r="CZG22" s="47"/>
      <c r="CZH22" s="47"/>
      <c r="CZI22" s="47"/>
      <c r="CZJ22" s="47"/>
      <c r="CZK22" s="47"/>
      <c r="CZL22" s="47"/>
      <c r="CZM22" s="47"/>
      <c r="CZN22" s="47"/>
      <c r="CZO22" s="47"/>
      <c r="CZP22" s="47"/>
      <c r="CZQ22" s="47"/>
      <c r="CZR22" s="47"/>
      <c r="CZS22" s="47"/>
      <c r="CZT22" s="47"/>
      <c r="CZU22" s="47"/>
      <c r="CZV22" s="47"/>
      <c r="CZW22" s="47"/>
      <c r="CZX22" s="47"/>
      <c r="CZY22" s="47"/>
      <c r="CZZ22" s="47"/>
      <c r="DAA22" s="47"/>
      <c r="DAB22" s="47"/>
      <c r="DAC22" s="47"/>
      <c r="DAD22" s="47"/>
      <c r="DAE22" s="47"/>
      <c r="DAF22" s="47"/>
      <c r="DAG22" s="47"/>
      <c r="DAH22" s="47"/>
      <c r="DAI22" s="47"/>
      <c r="DAJ22" s="47"/>
      <c r="DAK22" s="47"/>
      <c r="DAL22" s="47"/>
      <c r="DAM22" s="47"/>
      <c r="DAN22" s="47"/>
      <c r="DAO22" s="47"/>
      <c r="DAP22" s="47"/>
      <c r="DAQ22" s="47"/>
      <c r="DAR22" s="47"/>
      <c r="DAS22" s="47"/>
      <c r="DAT22" s="47"/>
      <c r="DAU22" s="47"/>
      <c r="DAV22" s="47"/>
      <c r="DAW22" s="47"/>
      <c r="DAX22" s="47"/>
      <c r="DAY22" s="47"/>
      <c r="DAZ22" s="47"/>
      <c r="DBA22" s="47"/>
      <c r="DBB22" s="47"/>
      <c r="DBC22" s="47"/>
      <c r="DBD22" s="47"/>
      <c r="DBE22" s="47"/>
      <c r="DBF22" s="47"/>
      <c r="DBG22" s="47"/>
      <c r="DBH22" s="47"/>
      <c r="DBI22" s="47"/>
      <c r="DBJ22" s="47"/>
      <c r="DBK22" s="47"/>
      <c r="DBL22" s="47"/>
      <c r="DBM22" s="47"/>
      <c r="DBN22" s="47"/>
      <c r="DBO22" s="47"/>
      <c r="DBP22" s="47"/>
      <c r="DBQ22" s="47"/>
      <c r="DBR22" s="47"/>
      <c r="DBS22" s="47"/>
      <c r="DBT22" s="47"/>
      <c r="DBU22" s="47"/>
      <c r="DBV22" s="47"/>
      <c r="DBW22" s="47"/>
      <c r="DBX22" s="47"/>
      <c r="DBY22" s="47"/>
      <c r="DBZ22" s="47"/>
      <c r="DCA22" s="47"/>
      <c r="DCB22" s="47"/>
      <c r="DCC22" s="47"/>
      <c r="DCD22" s="47"/>
      <c r="DCE22" s="47"/>
      <c r="DCF22" s="47"/>
      <c r="DCG22" s="47"/>
      <c r="DCH22" s="47"/>
      <c r="DCI22" s="47"/>
      <c r="DCJ22" s="47"/>
      <c r="DCK22" s="47"/>
      <c r="DCL22" s="47"/>
      <c r="DCM22" s="47"/>
      <c r="DCN22" s="47"/>
      <c r="DCO22" s="47"/>
      <c r="DCP22" s="47"/>
      <c r="DCQ22" s="47"/>
      <c r="DCR22" s="47"/>
      <c r="DCS22" s="47"/>
      <c r="DCT22" s="47"/>
      <c r="DCU22" s="47"/>
      <c r="DCV22" s="47"/>
      <c r="DCW22" s="47"/>
      <c r="DCX22" s="47"/>
      <c r="DCY22" s="47"/>
      <c r="DCZ22" s="47"/>
      <c r="DDA22" s="47"/>
      <c r="DDB22" s="47"/>
      <c r="DDC22" s="47"/>
      <c r="DDD22" s="47"/>
      <c r="DDE22" s="47"/>
      <c r="DDF22" s="47"/>
      <c r="DDG22" s="47"/>
      <c r="DDH22" s="47"/>
      <c r="DDI22" s="47"/>
      <c r="DDJ22" s="47"/>
      <c r="DDK22" s="47"/>
      <c r="DDL22" s="47"/>
      <c r="DDM22" s="47"/>
      <c r="DDN22" s="47"/>
      <c r="DDO22" s="47"/>
      <c r="DDP22" s="47"/>
      <c r="DDQ22" s="47"/>
      <c r="DDR22" s="47"/>
      <c r="DDS22" s="47"/>
      <c r="DDT22" s="47"/>
      <c r="DDU22" s="47"/>
      <c r="DDV22" s="47"/>
      <c r="DDW22" s="47"/>
      <c r="DDX22" s="47"/>
      <c r="DDY22" s="47"/>
      <c r="DDZ22" s="47"/>
      <c r="DEA22" s="47"/>
      <c r="DEB22" s="47"/>
      <c r="DEC22" s="47"/>
      <c r="DED22" s="47"/>
      <c r="DEE22" s="47"/>
      <c r="DEF22" s="47"/>
      <c r="DEG22" s="47"/>
      <c r="DEH22" s="47"/>
      <c r="DEI22" s="47"/>
      <c r="DEJ22" s="47"/>
      <c r="DEK22" s="47"/>
      <c r="DEL22" s="47"/>
      <c r="DEM22" s="47"/>
      <c r="DEN22" s="47"/>
      <c r="DEO22" s="47"/>
      <c r="DEP22" s="47"/>
      <c r="DEQ22" s="47"/>
      <c r="DER22" s="47"/>
      <c r="DES22" s="47"/>
      <c r="DET22" s="47"/>
      <c r="DEU22" s="47"/>
      <c r="DEV22" s="47"/>
      <c r="DEW22" s="47"/>
      <c r="DEX22" s="47"/>
      <c r="DEY22" s="47"/>
      <c r="DEZ22" s="47"/>
      <c r="DFA22" s="47"/>
      <c r="DFB22" s="47"/>
      <c r="DFC22" s="47"/>
      <c r="DFD22" s="47"/>
      <c r="DFE22" s="47"/>
      <c r="DFF22" s="47"/>
      <c r="DFG22" s="47"/>
      <c r="DFH22" s="47"/>
      <c r="DFI22" s="47"/>
      <c r="DFJ22" s="47"/>
      <c r="DFK22" s="47"/>
      <c r="DFL22" s="47"/>
      <c r="DFM22" s="47"/>
      <c r="DFN22" s="47"/>
      <c r="DFO22" s="47"/>
      <c r="DFP22" s="47"/>
      <c r="DFQ22" s="47"/>
      <c r="DFR22" s="47"/>
      <c r="DFS22" s="47"/>
      <c r="DFT22" s="47"/>
      <c r="DFU22" s="47"/>
      <c r="DFV22" s="47"/>
      <c r="DFW22" s="47"/>
      <c r="DFX22" s="47"/>
      <c r="DFY22" s="47"/>
      <c r="DFZ22" s="47"/>
      <c r="DGA22" s="47"/>
      <c r="DGB22" s="47"/>
      <c r="DGC22" s="47"/>
      <c r="DGD22" s="47"/>
      <c r="DGE22" s="47"/>
      <c r="DGF22" s="47"/>
      <c r="DGG22" s="47"/>
      <c r="DGH22" s="47"/>
      <c r="DGI22" s="47"/>
      <c r="DGJ22" s="47"/>
      <c r="DGK22" s="47"/>
      <c r="DGL22" s="47"/>
      <c r="DGM22" s="47"/>
      <c r="DGN22" s="47"/>
      <c r="DGO22" s="47"/>
      <c r="DGP22" s="47"/>
      <c r="DGQ22" s="47"/>
      <c r="DGR22" s="47"/>
      <c r="DGS22" s="47"/>
      <c r="DGT22" s="47"/>
      <c r="DGU22" s="47"/>
      <c r="DGV22" s="47"/>
      <c r="DGW22" s="47"/>
      <c r="DGX22" s="47"/>
      <c r="DGY22" s="47"/>
      <c r="DGZ22" s="47"/>
      <c r="DHA22" s="47"/>
      <c r="DHB22" s="47"/>
      <c r="DHC22" s="47"/>
      <c r="DHD22" s="47"/>
      <c r="DHE22" s="47"/>
      <c r="DHF22" s="47"/>
      <c r="DHG22" s="47"/>
      <c r="DHH22" s="47"/>
      <c r="DHI22" s="47"/>
      <c r="DHJ22" s="47"/>
      <c r="DHK22" s="47"/>
      <c r="DHL22" s="47"/>
      <c r="DHM22" s="47"/>
      <c r="DHN22" s="47"/>
      <c r="DHO22" s="47"/>
      <c r="DHP22" s="47"/>
      <c r="DHQ22" s="47"/>
      <c r="DHR22" s="47"/>
      <c r="DHS22" s="47"/>
      <c r="DHT22" s="47"/>
      <c r="DHU22" s="47"/>
      <c r="DHV22" s="47"/>
      <c r="DHW22" s="47"/>
      <c r="DHX22" s="47"/>
      <c r="DHY22" s="47"/>
      <c r="DHZ22" s="47"/>
      <c r="DIA22" s="47"/>
      <c r="DIB22" s="47"/>
      <c r="DIC22" s="47"/>
      <c r="DID22" s="47"/>
      <c r="DIE22" s="47"/>
      <c r="DIF22" s="47"/>
      <c r="DIG22" s="47"/>
      <c r="DIH22" s="47"/>
      <c r="DII22" s="47"/>
      <c r="DIJ22" s="47"/>
      <c r="DIK22" s="47"/>
      <c r="DIL22" s="47"/>
      <c r="DIM22" s="47"/>
      <c r="DIN22" s="47"/>
      <c r="DIO22" s="47"/>
      <c r="DIP22" s="47"/>
      <c r="DIQ22" s="47"/>
      <c r="DIR22" s="47"/>
      <c r="DIS22" s="47"/>
      <c r="DIT22" s="47"/>
      <c r="DIU22" s="47"/>
      <c r="DIV22" s="47"/>
      <c r="DIW22" s="47"/>
      <c r="DIX22" s="47"/>
      <c r="DIY22" s="47"/>
      <c r="DIZ22" s="47"/>
      <c r="DJA22" s="47"/>
      <c r="DJB22" s="47"/>
      <c r="DJC22" s="47"/>
      <c r="DJD22" s="47"/>
      <c r="DJE22" s="47"/>
      <c r="DJF22" s="47"/>
      <c r="DJG22" s="47"/>
      <c r="DJH22" s="47"/>
      <c r="DJI22" s="47"/>
      <c r="DJJ22" s="47"/>
      <c r="DJK22" s="47"/>
      <c r="DJL22" s="47"/>
      <c r="DJM22" s="47"/>
      <c r="DJN22" s="47"/>
      <c r="DJO22" s="47"/>
      <c r="DJP22" s="47"/>
      <c r="DJQ22" s="47"/>
      <c r="DJR22" s="47"/>
      <c r="DJS22" s="47"/>
      <c r="DJT22" s="47"/>
      <c r="DJU22" s="47"/>
      <c r="DJV22" s="47"/>
      <c r="DJW22" s="47"/>
      <c r="DJX22" s="47"/>
      <c r="DJY22" s="47"/>
      <c r="DJZ22" s="47"/>
      <c r="DKA22" s="47"/>
      <c r="DKB22" s="47"/>
      <c r="DKC22" s="47"/>
      <c r="DKD22" s="47"/>
      <c r="DKE22" s="47"/>
      <c r="DKF22" s="47"/>
      <c r="DKG22" s="47"/>
      <c r="DKH22" s="47"/>
      <c r="DKI22" s="47"/>
      <c r="DKJ22" s="47"/>
      <c r="DKK22" s="47"/>
      <c r="DKL22" s="47"/>
      <c r="DKM22" s="47"/>
      <c r="DKN22" s="47"/>
      <c r="DKO22" s="47"/>
      <c r="DKP22" s="47"/>
      <c r="DKQ22" s="47"/>
      <c r="DKR22" s="47"/>
      <c r="DKS22" s="47"/>
      <c r="DKT22" s="47"/>
      <c r="DKU22" s="47"/>
      <c r="DKV22" s="47"/>
      <c r="DKW22" s="47"/>
      <c r="DKX22" s="47"/>
      <c r="DKY22" s="47"/>
      <c r="DKZ22" s="47"/>
      <c r="DLA22" s="47"/>
      <c r="DLB22" s="47"/>
      <c r="DLC22" s="47"/>
      <c r="DLD22" s="47"/>
      <c r="DLE22" s="47"/>
      <c r="DLF22" s="47"/>
      <c r="DLG22" s="47"/>
      <c r="DLH22" s="47"/>
      <c r="DLI22" s="47"/>
      <c r="DLJ22" s="47"/>
      <c r="DLK22" s="47"/>
      <c r="DLL22" s="47"/>
      <c r="DLM22" s="47"/>
      <c r="DLN22" s="47"/>
      <c r="DLO22" s="47"/>
      <c r="DLP22" s="47"/>
      <c r="DLQ22" s="47"/>
      <c r="DLR22" s="47"/>
      <c r="DLS22" s="47"/>
      <c r="DLT22" s="47"/>
      <c r="DLU22" s="47"/>
      <c r="DLV22" s="47"/>
      <c r="DLW22" s="47"/>
      <c r="DLX22" s="47"/>
      <c r="DLY22" s="47"/>
      <c r="DLZ22" s="47"/>
      <c r="DMA22" s="47"/>
      <c r="DMB22" s="47"/>
      <c r="DMC22" s="47"/>
      <c r="DMD22" s="47"/>
      <c r="DME22" s="47"/>
      <c r="DMF22" s="47"/>
      <c r="DMG22" s="47"/>
      <c r="DMH22" s="47"/>
      <c r="DMI22" s="47"/>
      <c r="DMJ22" s="47"/>
      <c r="DMK22" s="47"/>
      <c r="DML22" s="47"/>
      <c r="DMM22" s="47"/>
      <c r="DMN22" s="47"/>
      <c r="DMO22" s="47"/>
      <c r="DMP22" s="47"/>
      <c r="DMQ22" s="47"/>
      <c r="DMR22" s="47"/>
      <c r="DMS22" s="47"/>
      <c r="DMT22" s="47"/>
      <c r="DMU22" s="47"/>
      <c r="DMV22" s="47"/>
      <c r="DMW22" s="47"/>
      <c r="DMX22" s="47"/>
      <c r="DMY22" s="47"/>
      <c r="DMZ22" s="47"/>
      <c r="DNA22" s="47"/>
      <c r="DNB22" s="47"/>
      <c r="DNC22" s="47"/>
      <c r="DND22" s="47"/>
      <c r="DNE22" s="47"/>
      <c r="DNF22" s="47"/>
      <c r="DNG22" s="47"/>
      <c r="DNH22" s="47"/>
      <c r="DNI22" s="47"/>
      <c r="DNJ22" s="47"/>
      <c r="DNK22" s="47"/>
      <c r="DNL22" s="47"/>
      <c r="DNM22" s="47"/>
      <c r="DNN22" s="47"/>
      <c r="DNO22" s="47"/>
      <c r="DNP22" s="47"/>
      <c r="DNQ22" s="47"/>
      <c r="DNR22" s="47"/>
      <c r="DNS22" s="47"/>
      <c r="DNT22" s="47"/>
      <c r="DNU22" s="47"/>
      <c r="DNV22" s="47"/>
      <c r="DNW22" s="47"/>
      <c r="DNX22" s="47"/>
      <c r="DNY22" s="47"/>
      <c r="DNZ22" s="47"/>
      <c r="DOA22" s="47"/>
      <c r="DOB22" s="47"/>
      <c r="DOC22" s="47"/>
      <c r="DOD22" s="47"/>
      <c r="DOE22" s="47"/>
      <c r="DOF22" s="47"/>
      <c r="DOG22" s="47"/>
      <c r="DOH22" s="47"/>
      <c r="DOI22" s="47"/>
      <c r="DOJ22" s="47"/>
      <c r="DOK22" s="47"/>
      <c r="DOL22" s="47"/>
      <c r="DOM22" s="47"/>
      <c r="DON22" s="47"/>
      <c r="DOO22" s="47"/>
      <c r="DOP22" s="47"/>
      <c r="DOQ22" s="47"/>
      <c r="DOR22" s="47"/>
      <c r="DOS22" s="47"/>
      <c r="DOT22" s="47"/>
      <c r="DOU22" s="47"/>
      <c r="DOV22" s="47"/>
      <c r="DOW22" s="47"/>
      <c r="DOX22" s="47"/>
      <c r="DOY22" s="47"/>
      <c r="DOZ22" s="47"/>
      <c r="DPA22" s="47"/>
      <c r="DPB22" s="47"/>
      <c r="DPC22" s="47"/>
      <c r="DPD22" s="47"/>
      <c r="DPE22" s="47"/>
      <c r="DPF22" s="47"/>
      <c r="DPG22" s="47"/>
      <c r="DPH22" s="47"/>
      <c r="DPI22" s="47"/>
      <c r="DPJ22" s="47"/>
      <c r="DPK22" s="47"/>
      <c r="DPL22" s="47"/>
      <c r="DPM22" s="47"/>
      <c r="DPN22" s="47"/>
      <c r="DPO22" s="47"/>
      <c r="DPP22" s="47"/>
      <c r="DPQ22" s="47"/>
      <c r="DPR22" s="47"/>
      <c r="DPS22" s="47"/>
      <c r="DPT22" s="47"/>
      <c r="DPU22" s="47"/>
      <c r="DPV22" s="47"/>
      <c r="DPW22" s="47"/>
      <c r="DPX22" s="47"/>
      <c r="DPY22" s="47"/>
      <c r="DPZ22" s="47"/>
      <c r="DQA22" s="47"/>
      <c r="DQB22" s="47"/>
      <c r="DQC22" s="47"/>
      <c r="DQD22" s="47"/>
      <c r="DQE22" s="47"/>
      <c r="DQF22" s="47"/>
      <c r="DQG22" s="47"/>
      <c r="DQH22" s="47"/>
      <c r="DQI22" s="47"/>
      <c r="DQJ22" s="47"/>
      <c r="DQK22" s="47"/>
      <c r="DQL22" s="47"/>
      <c r="DQM22" s="47"/>
      <c r="DQN22" s="47"/>
      <c r="DQO22" s="47"/>
      <c r="DQP22" s="47"/>
      <c r="DQQ22" s="47"/>
      <c r="DQR22" s="47"/>
      <c r="DQS22" s="47"/>
      <c r="DQT22" s="47"/>
      <c r="DQU22" s="47"/>
      <c r="DQV22" s="47"/>
      <c r="DQW22" s="47"/>
      <c r="DQX22" s="47"/>
      <c r="DQY22" s="47"/>
      <c r="DQZ22" s="47"/>
      <c r="DRA22" s="47"/>
      <c r="DRB22" s="47"/>
      <c r="DRC22" s="47"/>
      <c r="DRD22" s="47"/>
      <c r="DRE22" s="47"/>
      <c r="DRF22" s="47"/>
      <c r="DRG22" s="47"/>
      <c r="DRH22" s="47"/>
      <c r="DRI22" s="47"/>
      <c r="DRJ22" s="47"/>
      <c r="DRK22" s="47"/>
      <c r="DRL22" s="47"/>
      <c r="DRM22" s="47"/>
      <c r="DRN22" s="47"/>
      <c r="DRO22" s="47"/>
      <c r="DRP22" s="47"/>
      <c r="DRQ22" s="47"/>
      <c r="DRR22" s="47"/>
      <c r="DRS22" s="47"/>
      <c r="DRT22" s="47"/>
      <c r="DRU22" s="47"/>
      <c r="DRV22" s="47"/>
      <c r="DRW22" s="47"/>
      <c r="DRX22" s="47"/>
      <c r="DRY22" s="47"/>
      <c r="DRZ22" s="47"/>
      <c r="DSA22" s="47"/>
      <c r="DSB22" s="47"/>
      <c r="DSC22" s="47"/>
      <c r="DSD22" s="47"/>
      <c r="DSE22" s="47"/>
      <c r="DSF22" s="47"/>
      <c r="DSG22" s="47"/>
      <c r="DSH22" s="47"/>
      <c r="DSI22" s="47"/>
      <c r="DSJ22" s="47"/>
      <c r="DSK22" s="47"/>
      <c r="DSL22" s="47"/>
      <c r="DSM22" s="47"/>
      <c r="DSN22" s="47"/>
      <c r="DSO22" s="47"/>
      <c r="DSP22" s="47"/>
      <c r="DSQ22" s="47"/>
      <c r="DSR22" s="47"/>
      <c r="DSS22" s="47"/>
      <c r="DST22" s="47"/>
      <c r="DSU22" s="47"/>
      <c r="DSV22" s="47"/>
      <c r="DSW22" s="47"/>
      <c r="DSX22" s="47"/>
      <c r="DSY22" s="47"/>
      <c r="DSZ22" s="47"/>
      <c r="DTA22" s="47"/>
      <c r="DTB22" s="47"/>
      <c r="DTC22" s="47"/>
      <c r="DTD22" s="47"/>
      <c r="DTE22" s="47"/>
      <c r="DTF22" s="47"/>
      <c r="DTG22" s="47"/>
      <c r="DTH22" s="47"/>
      <c r="DTI22" s="47"/>
      <c r="DTJ22" s="47"/>
      <c r="DTK22" s="47"/>
      <c r="DTL22" s="47"/>
      <c r="DTM22" s="47"/>
      <c r="DTN22" s="47"/>
      <c r="DTO22" s="47"/>
      <c r="DTP22" s="47"/>
      <c r="DTQ22" s="47"/>
      <c r="DTR22" s="47"/>
      <c r="DTS22" s="47"/>
      <c r="DTT22" s="47"/>
      <c r="DTU22" s="47"/>
      <c r="DTV22" s="47"/>
      <c r="DTW22" s="47"/>
      <c r="DTX22" s="47"/>
      <c r="DTY22" s="47"/>
      <c r="DTZ22" s="47"/>
      <c r="DUA22" s="47"/>
      <c r="DUB22" s="47"/>
      <c r="DUC22" s="47"/>
      <c r="DUD22" s="47"/>
      <c r="DUE22" s="47"/>
      <c r="DUF22" s="47"/>
      <c r="DUG22" s="47"/>
      <c r="DUH22" s="47"/>
      <c r="DUI22" s="47"/>
      <c r="DUJ22" s="47"/>
      <c r="DUK22" s="47"/>
      <c r="DUL22" s="47"/>
      <c r="DUM22" s="47"/>
      <c r="DUN22" s="47"/>
      <c r="DUO22" s="47"/>
      <c r="DUP22" s="47"/>
      <c r="DUQ22" s="47"/>
      <c r="DUR22" s="47"/>
      <c r="DUS22" s="47"/>
      <c r="DUT22" s="47"/>
      <c r="DUU22" s="47"/>
      <c r="DUV22" s="47"/>
      <c r="DUW22" s="47"/>
      <c r="DUX22" s="47"/>
      <c r="DUY22" s="47"/>
      <c r="DUZ22" s="47"/>
      <c r="DVA22" s="47"/>
      <c r="DVB22" s="47"/>
      <c r="DVC22" s="47"/>
      <c r="DVD22" s="47"/>
      <c r="DVE22" s="47"/>
      <c r="DVF22" s="47"/>
      <c r="DVG22" s="47"/>
      <c r="DVH22" s="47"/>
      <c r="DVI22" s="47"/>
      <c r="DVJ22" s="47"/>
      <c r="DVK22" s="47"/>
      <c r="DVL22" s="47"/>
      <c r="DVM22" s="47"/>
      <c r="DVN22" s="47"/>
      <c r="DVO22" s="47"/>
      <c r="DVP22" s="47"/>
      <c r="DVQ22" s="47"/>
      <c r="DVR22" s="47"/>
      <c r="DVS22" s="47"/>
      <c r="DVT22" s="47"/>
      <c r="DVU22" s="47"/>
      <c r="DVV22" s="47"/>
      <c r="DVW22" s="47"/>
      <c r="DVX22" s="47"/>
      <c r="DVY22" s="47"/>
      <c r="DVZ22" s="47"/>
      <c r="DWA22" s="47"/>
      <c r="DWB22" s="47"/>
      <c r="DWC22" s="47"/>
      <c r="DWD22" s="47"/>
      <c r="DWE22" s="47"/>
      <c r="DWF22" s="47"/>
      <c r="DWG22" s="47"/>
      <c r="DWH22" s="47"/>
      <c r="DWI22" s="47"/>
      <c r="DWJ22" s="47"/>
      <c r="DWK22" s="47"/>
      <c r="DWL22" s="47"/>
      <c r="DWM22" s="47"/>
      <c r="DWN22" s="47"/>
      <c r="DWO22" s="47"/>
      <c r="DWP22" s="47"/>
      <c r="DWQ22" s="47"/>
      <c r="DWR22" s="47"/>
      <c r="DWS22" s="47"/>
      <c r="DWT22" s="47"/>
      <c r="DWU22" s="47"/>
      <c r="DWV22" s="47"/>
      <c r="DWW22" s="47"/>
      <c r="DWX22" s="47"/>
      <c r="DWY22" s="47"/>
      <c r="DWZ22" s="47"/>
      <c r="DXA22" s="47"/>
      <c r="DXB22" s="47"/>
      <c r="DXC22" s="47"/>
      <c r="DXD22" s="47"/>
      <c r="DXE22" s="47"/>
      <c r="DXF22" s="47"/>
      <c r="DXG22" s="47"/>
      <c r="DXH22" s="47"/>
      <c r="DXI22" s="47"/>
      <c r="DXJ22" s="47"/>
      <c r="DXK22" s="47"/>
      <c r="DXL22" s="47"/>
      <c r="DXM22" s="47"/>
      <c r="DXN22" s="47"/>
      <c r="DXO22" s="47"/>
      <c r="DXP22" s="47"/>
      <c r="DXQ22" s="47"/>
      <c r="DXR22" s="47"/>
      <c r="DXS22" s="47"/>
      <c r="DXT22" s="47"/>
      <c r="DXU22" s="47"/>
      <c r="DXV22" s="47"/>
      <c r="DXW22" s="47"/>
      <c r="DXX22" s="47"/>
      <c r="DXY22" s="47"/>
      <c r="DXZ22" s="47"/>
      <c r="DYA22" s="47"/>
      <c r="DYB22" s="47"/>
      <c r="DYC22" s="47"/>
      <c r="DYD22" s="47"/>
      <c r="DYE22" s="47"/>
      <c r="DYF22" s="47"/>
      <c r="DYG22" s="47"/>
      <c r="DYH22" s="47"/>
      <c r="DYI22" s="47"/>
      <c r="DYJ22" s="47"/>
      <c r="DYK22" s="47"/>
      <c r="DYL22" s="47"/>
      <c r="DYM22" s="47"/>
      <c r="DYN22" s="47"/>
      <c r="DYO22" s="47"/>
      <c r="DYP22" s="47"/>
      <c r="DYQ22" s="47"/>
      <c r="DYR22" s="47"/>
      <c r="DYS22" s="47"/>
      <c r="DYT22" s="47"/>
      <c r="DYU22" s="47"/>
      <c r="DYV22" s="47"/>
      <c r="DYW22" s="47"/>
      <c r="DYX22" s="47"/>
      <c r="DYY22" s="47"/>
      <c r="DYZ22" s="47"/>
      <c r="DZA22" s="47"/>
      <c r="DZB22" s="47"/>
      <c r="DZC22" s="47"/>
      <c r="DZD22" s="47"/>
      <c r="DZE22" s="47"/>
      <c r="DZF22" s="47"/>
      <c r="DZG22" s="47"/>
      <c r="DZH22" s="47"/>
      <c r="DZI22" s="47"/>
      <c r="DZJ22" s="47"/>
      <c r="DZK22" s="47"/>
      <c r="DZL22" s="47"/>
      <c r="DZM22" s="47"/>
      <c r="DZN22" s="47"/>
      <c r="DZO22" s="47"/>
      <c r="DZP22" s="47"/>
      <c r="DZQ22" s="47"/>
      <c r="DZR22" s="47"/>
      <c r="DZS22" s="47"/>
      <c r="DZT22" s="47"/>
      <c r="DZU22" s="47"/>
      <c r="DZV22" s="47"/>
      <c r="DZW22" s="47"/>
      <c r="DZX22" s="47"/>
      <c r="DZY22" s="47"/>
      <c r="DZZ22" s="47"/>
      <c r="EAA22" s="47"/>
      <c r="EAB22" s="47"/>
      <c r="EAC22" s="47"/>
      <c r="EAD22" s="47"/>
      <c r="EAE22" s="47"/>
      <c r="EAF22" s="47"/>
      <c r="EAG22" s="47"/>
      <c r="EAH22" s="47"/>
      <c r="EAI22" s="47"/>
      <c r="EAJ22" s="47"/>
      <c r="EAK22" s="47"/>
      <c r="EAL22" s="47"/>
      <c r="EAM22" s="47"/>
      <c r="EAN22" s="47"/>
      <c r="EAO22" s="47"/>
      <c r="EAP22" s="47"/>
      <c r="EAQ22" s="47"/>
      <c r="EAR22" s="47"/>
      <c r="EAS22" s="47"/>
      <c r="EAT22" s="47"/>
      <c r="EAU22" s="47"/>
      <c r="EAV22" s="47"/>
      <c r="EAW22" s="47"/>
      <c r="EAX22" s="47"/>
      <c r="EAY22" s="47"/>
      <c r="EAZ22" s="47"/>
      <c r="EBA22" s="47"/>
      <c r="EBB22" s="47"/>
      <c r="EBC22" s="47"/>
      <c r="EBD22" s="47"/>
      <c r="EBE22" s="47"/>
      <c r="EBF22" s="47"/>
      <c r="EBG22" s="47"/>
      <c r="EBH22" s="47"/>
      <c r="EBI22" s="47"/>
      <c r="EBJ22" s="47"/>
      <c r="EBK22" s="47"/>
      <c r="EBL22" s="47"/>
      <c r="EBM22" s="47"/>
      <c r="EBN22" s="47"/>
      <c r="EBO22" s="47"/>
      <c r="EBP22" s="47"/>
      <c r="EBQ22" s="47"/>
      <c r="EBR22" s="47"/>
      <c r="EBS22" s="47"/>
      <c r="EBT22" s="47"/>
      <c r="EBU22" s="47"/>
      <c r="EBV22" s="47"/>
      <c r="EBW22" s="47"/>
      <c r="EBX22" s="47"/>
      <c r="EBY22" s="47"/>
      <c r="EBZ22" s="47"/>
      <c r="ECA22" s="47"/>
      <c r="ECB22" s="47"/>
      <c r="ECC22" s="47"/>
      <c r="ECD22" s="47"/>
      <c r="ECE22" s="47"/>
      <c r="ECF22" s="47"/>
      <c r="ECG22" s="47"/>
      <c r="ECH22" s="47"/>
      <c r="ECI22" s="47"/>
      <c r="ECJ22" s="47"/>
      <c r="ECK22" s="47"/>
      <c r="ECL22" s="47"/>
      <c r="ECM22" s="47"/>
      <c r="ECN22" s="47"/>
      <c r="ECO22" s="47"/>
      <c r="ECP22" s="47"/>
      <c r="ECQ22" s="47"/>
      <c r="ECR22" s="47"/>
      <c r="ECS22" s="47"/>
      <c r="ECT22" s="47"/>
      <c r="ECU22" s="47"/>
      <c r="ECV22" s="47"/>
      <c r="ECW22" s="47"/>
      <c r="ECX22" s="47"/>
      <c r="ECY22" s="47"/>
      <c r="ECZ22" s="47"/>
      <c r="EDA22" s="47"/>
      <c r="EDB22" s="47"/>
      <c r="EDC22" s="47"/>
      <c r="EDD22" s="47"/>
      <c r="EDE22" s="47"/>
      <c r="EDF22" s="47"/>
      <c r="EDG22" s="47"/>
      <c r="EDH22" s="47"/>
      <c r="EDI22" s="47"/>
      <c r="EDJ22" s="47"/>
      <c r="EDK22" s="47"/>
      <c r="EDL22" s="47"/>
      <c r="EDM22" s="47"/>
      <c r="EDN22" s="47"/>
      <c r="EDO22" s="47"/>
      <c r="EDP22" s="47"/>
      <c r="EDQ22" s="47"/>
      <c r="EDR22" s="47"/>
      <c r="EDS22" s="47"/>
      <c r="EDT22" s="47"/>
      <c r="EDU22" s="47"/>
      <c r="EDV22" s="47"/>
      <c r="EDW22" s="47"/>
      <c r="EDX22" s="47"/>
      <c r="EDY22" s="47"/>
      <c r="EDZ22" s="47"/>
      <c r="EEA22" s="47"/>
      <c r="EEB22" s="47"/>
      <c r="EEC22" s="47"/>
      <c r="EED22" s="47"/>
      <c r="EEE22" s="47"/>
      <c r="EEF22" s="47"/>
      <c r="EEG22" s="47"/>
      <c r="EEH22" s="47"/>
      <c r="EEI22" s="47"/>
      <c r="EEJ22" s="47"/>
      <c r="EEK22" s="47"/>
      <c r="EEL22" s="47"/>
      <c r="EEM22" s="47"/>
      <c r="EEN22" s="47"/>
      <c r="EEO22" s="47"/>
      <c r="EEP22" s="47"/>
      <c r="EEQ22" s="47"/>
      <c r="EER22" s="47"/>
      <c r="EES22" s="47"/>
      <c r="EET22" s="47"/>
      <c r="EEU22" s="47"/>
      <c r="EEV22" s="47"/>
      <c r="EEW22" s="47"/>
      <c r="EEX22" s="47"/>
      <c r="EEY22" s="47"/>
      <c r="EEZ22" s="47"/>
      <c r="EFA22" s="47"/>
      <c r="EFB22" s="47"/>
      <c r="EFC22" s="47"/>
      <c r="EFD22" s="47"/>
      <c r="EFE22" s="47"/>
      <c r="EFF22" s="47"/>
      <c r="EFG22" s="47"/>
      <c r="EFH22" s="47"/>
      <c r="EFI22" s="47"/>
      <c r="EFJ22" s="47"/>
      <c r="EFK22" s="47"/>
      <c r="EFL22" s="47"/>
      <c r="EFM22" s="47"/>
      <c r="EFN22" s="47"/>
      <c r="EFO22" s="47"/>
      <c r="EFP22" s="47"/>
      <c r="EFQ22" s="47"/>
      <c r="EFR22" s="47"/>
      <c r="EFS22" s="47"/>
      <c r="EFT22" s="47"/>
      <c r="EFU22" s="47"/>
      <c r="EFV22" s="47"/>
      <c r="EFW22" s="47"/>
      <c r="EFX22" s="47"/>
      <c r="EFY22" s="47"/>
      <c r="EFZ22" s="47"/>
      <c r="EGA22" s="47"/>
      <c r="EGB22" s="47"/>
      <c r="EGC22" s="47"/>
      <c r="EGD22" s="47"/>
      <c r="EGE22" s="47"/>
      <c r="EGF22" s="47"/>
      <c r="EGG22" s="47"/>
      <c r="EGH22" s="47"/>
      <c r="EGI22" s="47"/>
      <c r="EGJ22" s="47"/>
      <c r="EGK22" s="47"/>
      <c r="EGL22" s="47"/>
      <c r="EGM22" s="47"/>
      <c r="EGN22" s="47"/>
      <c r="EGO22" s="47"/>
      <c r="EGP22" s="47"/>
      <c r="EGQ22" s="47"/>
      <c r="EGR22" s="47"/>
      <c r="EGS22" s="47"/>
      <c r="EGT22" s="47"/>
      <c r="EGU22" s="47"/>
      <c r="EGV22" s="47"/>
      <c r="EGW22" s="47"/>
      <c r="EGX22" s="47"/>
      <c r="EGY22" s="47"/>
      <c r="EGZ22" s="47"/>
      <c r="EHA22" s="47"/>
      <c r="EHB22" s="47"/>
      <c r="EHC22" s="47"/>
      <c r="EHD22" s="47"/>
      <c r="EHE22" s="47"/>
      <c r="EHF22" s="47"/>
      <c r="EHG22" s="47"/>
      <c r="EHH22" s="47"/>
      <c r="EHI22" s="47"/>
      <c r="EHJ22" s="47"/>
      <c r="EHK22" s="47"/>
      <c r="EHL22" s="47"/>
      <c r="EHM22" s="47"/>
      <c r="EHN22" s="47"/>
      <c r="EHO22" s="47"/>
      <c r="EHP22" s="47"/>
      <c r="EHQ22" s="47"/>
      <c r="EHR22" s="47"/>
      <c r="EHS22" s="47"/>
      <c r="EHT22" s="47"/>
      <c r="EHU22" s="47"/>
      <c r="EHV22" s="47"/>
      <c r="EHW22" s="47"/>
      <c r="EHX22" s="47"/>
      <c r="EHY22" s="47"/>
      <c r="EHZ22" s="47"/>
      <c r="EIA22" s="47"/>
      <c r="EIB22" s="47"/>
      <c r="EIC22" s="47"/>
      <c r="EID22" s="47"/>
      <c r="EIE22" s="47"/>
      <c r="EIF22" s="47"/>
      <c r="EIG22" s="47"/>
      <c r="EIH22" s="47"/>
      <c r="EII22" s="47"/>
      <c r="EIJ22" s="47"/>
      <c r="EIK22" s="47"/>
      <c r="EIL22" s="47"/>
      <c r="EIM22" s="47"/>
      <c r="EIN22" s="47"/>
      <c r="EIO22" s="47"/>
      <c r="EIP22" s="47"/>
      <c r="EIQ22" s="47"/>
      <c r="EIR22" s="47"/>
      <c r="EIS22" s="47"/>
      <c r="EIT22" s="47"/>
      <c r="EIU22" s="47"/>
      <c r="EIV22" s="47"/>
      <c r="EIW22" s="47"/>
      <c r="EIX22" s="47"/>
      <c r="EIY22" s="47"/>
      <c r="EIZ22" s="47"/>
      <c r="EJA22" s="47"/>
      <c r="EJB22" s="47"/>
      <c r="EJC22" s="47"/>
      <c r="EJD22" s="47"/>
      <c r="EJE22" s="47"/>
      <c r="EJF22" s="47"/>
      <c r="EJG22" s="47"/>
      <c r="EJH22" s="47"/>
      <c r="EJI22" s="47"/>
      <c r="EJJ22" s="47"/>
      <c r="EJK22" s="47"/>
      <c r="EJL22" s="47"/>
      <c r="EJM22" s="47"/>
      <c r="EJN22" s="47"/>
      <c r="EJO22" s="47"/>
      <c r="EJP22" s="47"/>
      <c r="EJQ22" s="47"/>
      <c r="EJR22" s="47"/>
      <c r="EJS22" s="47"/>
      <c r="EJT22" s="47"/>
      <c r="EJU22" s="47"/>
      <c r="EJV22" s="47"/>
      <c r="EJW22" s="47"/>
      <c r="EJX22" s="47"/>
      <c r="EJY22" s="47"/>
      <c r="EJZ22" s="47"/>
      <c r="EKA22" s="47"/>
      <c r="EKB22" s="47"/>
      <c r="EKC22" s="47"/>
      <c r="EKD22" s="47"/>
      <c r="EKE22" s="47"/>
      <c r="EKF22" s="47"/>
      <c r="EKG22" s="47"/>
      <c r="EKH22" s="47"/>
      <c r="EKI22" s="47"/>
      <c r="EKJ22" s="47"/>
      <c r="EKK22" s="47"/>
      <c r="EKL22" s="47"/>
      <c r="EKM22" s="47"/>
      <c r="EKN22" s="47"/>
      <c r="EKO22" s="47"/>
      <c r="EKP22" s="47"/>
      <c r="EKQ22" s="47"/>
      <c r="EKR22" s="47"/>
      <c r="EKS22" s="47"/>
      <c r="EKT22" s="47"/>
      <c r="EKU22" s="47"/>
      <c r="EKV22" s="47"/>
      <c r="EKW22" s="47"/>
      <c r="EKX22" s="47"/>
      <c r="EKY22" s="47"/>
      <c r="EKZ22" s="47"/>
      <c r="ELA22" s="47"/>
      <c r="ELB22" s="47"/>
      <c r="ELC22" s="47"/>
      <c r="ELD22" s="47"/>
      <c r="ELE22" s="47"/>
      <c r="ELF22" s="47"/>
      <c r="ELG22" s="47"/>
      <c r="ELH22" s="47"/>
      <c r="ELI22" s="47"/>
      <c r="ELJ22" s="47"/>
      <c r="ELK22" s="47"/>
      <c r="ELL22" s="47"/>
      <c r="ELM22" s="47"/>
      <c r="ELN22" s="47"/>
      <c r="ELO22" s="47"/>
      <c r="ELP22" s="47"/>
      <c r="ELQ22" s="47"/>
      <c r="ELR22" s="47"/>
      <c r="ELS22" s="47"/>
      <c r="ELT22" s="47"/>
      <c r="ELU22" s="47"/>
      <c r="ELV22" s="47"/>
      <c r="ELW22" s="47"/>
      <c r="ELX22" s="47"/>
      <c r="ELY22" s="47"/>
      <c r="ELZ22" s="47"/>
      <c r="EMA22" s="47"/>
      <c r="EMB22" s="47"/>
      <c r="EMC22" s="47"/>
      <c r="EMD22" s="47"/>
      <c r="EME22" s="47"/>
      <c r="EMF22" s="47"/>
      <c r="EMG22" s="47"/>
      <c r="EMH22" s="47"/>
      <c r="EMI22" s="47"/>
      <c r="EMJ22" s="47"/>
      <c r="EMK22" s="47"/>
      <c r="EML22" s="47"/>
      <c r="EMM22" s="47"/>
      <c r="EMN22" s="47"/>
      <c r="EMO22" s="47"/>
      <c r="EMP22" s="47"/>
      <c r="EMQ22" s="47"/>
      <c r="EMR22" s="47"/>
      <c r="EMS22" s="47"/>
      <c r="EMT22" s="47"/>
      <c r="EMU22" s="47"/>
      <c r="EMV22" s="47"/>
      <c r="EMW22" s="47"/>
      <c r="EMX22" s="47"/>
      <c r="EMY22" s="47"/>
      <c r="EMZ22" s="47"/>
      <c r="ENA22" s="47"/>
      <c r="ENB22" s="47"/>
      <c r="ENC22" s="47"/>
      <c r="END22" s="47"/>
      <c r="ENE22" s="47"/>
      <c r="ENF22" s="47"/>
      <c r="ENG22" s="47"/>
      <c r="ENH22" s="47"/>
      <c r="ENI22" s="47"/>
      <c r="ENJ22" s="47"/>
      <c r="ENK22" s="47"/>
      <c r="ENL22" s="47"/>
      <c r="ENM22" s="47"/>
      <c r="ENN22" s="47"/>
      <c r="ENO22" s="47"/>
      <c r="ENP22" s="47"/>
      <c r="ENQ22" s="47"/>
      <c r="ENR22" s="47"/>
      <c r="ENS22" s="47"/>
      <c r="ENT22" s="47"/>
      <c r="ENU22" s="47"/>
      <c r="ENV22" s="47"/>
      <c r="ENW22" s="47"/>
      <c r="ENX22" s="47"/>
      <c r="ENY22" s="47"/>
      <c r="ENZ22" s="47"/>
      <c r="EOA22" s="47"/>
      <c r="EOB22" s="47"/>
      <c r="EOC22" s="47"/>
      <c r="EOD22" s="47"/>
      <c r="EOE22" s="47"/>
      <c r="EOF22" s="47"/>
      <c r="EOG22" s="47"/>
      <c r="EOH22" s="47"/>
      <c r="EOI22" s="47"/>
      <c r="EOJ22" s="47"/>
      <c r="EOK22" s="47"/>
      <c r="EOL22" s="47"/>
      <c r="EOM22" s="47"/>
      <c r="EON22" s="47"/>
      <c r="EOO22" s="47"/>
      <c r="EOP22" s="47"/>
      <c r="EOQ22" s="47"/>
      <c r="EOR22" s="47"/>
      <c r="EOS22" s="47"/>
      <c r="EOT22" s="47"/>
      <c r="EOU22" s="47"/>
      <c r="EOV22" s="47"/>
      <c r="EOW22" s="47"/>
      <c r="EOX22" s="47"/>
      <c r="EOY22" s="47"/>
      <c r="EOZ22" s="47"/>
      <c r="EPA22" s="47"/>
      <c r="EPB22" s="47"/>
      <c r="EPC22" s="47"/>
      <c r="EPD22" s="47"/>
      <c r="EPE22" s="47"/>
      <c r="EPF22" s="47"/>
      <c r="EPG22" s="47"/>
      <c r="EPH22" s="47"/>
      <c r="EPI22" s="47"/>
      <c r="EPJ22" s="47"/>
      <c r="EPK22" s="47"/>
      <c r="EPL22" s="47"/>
      <c r="EPM22" s="47"/>
      <c r="EPN22" s="47"/>
      <c r="EPO22" s="47"/>
      <c r="EPP22" s="47"/>
      <c r="EPQ22" s="47"/>
      <c r="EPR22" s="47"/>
      <c r="EPS22" s="47"/>
      <c r="EPT22" s="47"/>
      <c r="EPU22" s="47"/>
      <c r="EPV22" s="47"/>
      <c r="EPW22" s="47"/>
      <c r="EPX22" s="47"/>
      <c r="EPY22" s="47"/>
      <c r="EPZ22" s="47"/>
      <c r="EQA22" s="47"/>
      <c r="EQB22" s="47"/>
      <c r="EQC22" s="47"/>
      <c r="EQD22" s="47"/>
      <c r="EQE22" s="47"/>
      <c r="EQF22" s="47"/>
      <c r="EQG22" s="47"/>
      <c r="EQH22" s="47"/>
      <c r="EQI22" s="47"/>
      <c r="EQJ22" s="47"/>
      <c r="EQK22" s="47"/>
      <c r="EQL22" s="47"/>
      <c r="EQM22" s="47"/>
      <c r="EQN22" s="47"/>
      <c r="EQO22" s="47"/>
      <c r="EQP22" s="47"/>
      <c r="EQQ22" s="47"/>
      <c r="EQR22" s="47"/>
      <c r="EQS22" s="47"/>
      <c r="EQT22" s="47"/>
      <c r="EQU22" s="47"/>
      <c r="EQV22" s="47"/>
      <c r="EQW22" s="47"/>
      <c r="EQX22" s="47"/>
      <c r="EQY22" s="47"/>
      <c r="EQZ22" s="47"/>
      <c r="ERA22" s="47"/>
      <c r="ERB22" s="47"/>
      <c r="ERC22" s="47"/>
      <c r="ERD22" s="47"/>
      <c r="ERE22" s="47"/>
      <c r="ERF22" s="47"/>
      <c r="ERG22" s="47"/>
      <c r="ERH22" s="47"/>
      <c r="ERI22" s="47"/>
      <c r="ERJ22" s="47"/>
      <c r="ERK22" s="47"/>
      <c r="ERL22" s="47"/>
      <c r="ERM22" s="47"/>
      <c r="ERN22" s="47"/>
      <c r="ERO22" s="47"/>
      <c r="ERP22" s="47"/>
      <c r="ERQ22" s="47"/>
      <c r="ERR22" s="47"/>
      <c r="ERS22" s="47"/>
      <c r="ERT22" s="47"/>
      <c r="ERU22" s="47"/>
      <c r="ERV22" s="47"/>
      <c r="ERW22" s="47"/>
      <c r="ERX22" s="47"/>
      <c r="ERY22" s="47"/>
      <c r="ERZ22" s="47"/>
      <c r="ESA22" s="47"/>
      <c r="ESB22" s="47"/>
      <c r="ESC22" s="47"/>
      <c r="ESD22" s="47"/>
      <c r="ESE22" s="47"/>
      <c r="ESF22" s="47"/>
      <c r="ESG22" s="47"/>
      <c r="ESH22" s="47"/>
      <c r="ESI22" s="47"/>
      <c r="ESJ22" s="47"/>
      <c r="ESK22" s="47"/>
      <c r="ESL22" s="47"/>
      <c r="ESM22" s="47"/>
      <c r="ESN22" s="47"/>
      <c r="ESO22" s="47"/>
      <c r="ESP22" s="47"/>
      <c r="ESQ22" s="47"/>
      <c r="ESR22" s="47"/>
      <c r="ESS22" s="47"/>
      <c r="EST22" s="47"/>
      <c r="ESU22" s="47"/>
      <c r="ESV22" s="47"/>
      <c r="ESW22" s="47"/>
      <c r="ESX22" s="47"/>
      <c r="ESY22" s="47"/>
      <c r="ESZ22" s="47"/>
      <c r="ETA22" s="47"/>
      <c r="ETB22" s="47"/>
      <c r="ETC22" s="47"/>
      <c r="ETD22" s="47"/>
      <c r="ETE22" s="47"/>
      <c r="ETF22" s="47"/>
      <c r="ETG22" s="47"/>
      <c r="ETH22" s="47"/>
      <c r="ETI22" s="47"/>
      <c r="ETJ22" s="47"/>
      <c r="ETK22" s="47"/>
      <c r="ETL22" s="47"/>
      <c r="ETM22" s="47"/>
      <c r="ETN22" s="47"/>
      <c r="ETO22" s="47"/>
      <c r="ETP22" s="47"/>
      <c r="ETQ22" s="47"/>
      <c r="ETR22" s="47"/>
      <c r="ETS22" s="47"/>
      <c r="ETT22" s="47"/>
      <c r="ETU22" s="47"/>
      <c r="ETV22" s="47"/>
      <c r="ETW22" s="47"/>
      <c r="ETX22" s="47"/>
      <c r="ETY22" s="47"/>
      <c r="ETZ22" s="47"/>
      <c r="EUA22" s="47"/>
      <c r="EUB22" s="47"/>
      <c r="EUC22" s="47"/>
      <c r="EUD22" s="47"/>
      <c r="EUE22" s="47"/>
      <c r="EUF22" s="47"/>
      <c r="EUG22" s="47"/>
      <c r="EUH22" s="47"/>
      <c r="EUI22" s="47"/>
      <c r="EUJ22" s="47"/>
      <c r="EUK22" s="47"/>
      <c r="EUL22" s="47"/>
      <c r="EUM22" s="47"/>
      <c r="EUN22" s="47"/>
      <c r="EUO22" s="47"/>
      <c r="EUP22" s="47"/>
      <c r="EUQ22" s="47"/>
      <c r="EUR22" s="47"/>
      <c r="EUS22" s="47"/>
      <c r="EUT22" s="47"/>
      <c r="EUU22" s="47"/>
      <c r="EUV22" s="47"/>
      <c r="EUW22" s="47"/>
      <c r="EUX22" s="47"/>
      <c r="EUY22" s="47"/>
      <c r="EUZ22" s="47"/>
      <c r="EVA22" s="47"/>
      <c r="EVB22" s="47"/>
      <c r="EVC22" s="47"/>
      <c r="EVD22" s="47"/>
      <c r="EVE22" s="47"/>
      <c r="EVF22" s="47"/>
      <c r="EVG22" s="47"/>
      <c r="EVH22" s="47"/>
      <c r="EVI22" s="47"/>
      <c r="EVJ22" s="47"/>
      <c r="EVK22" s="47"/>
      <c r="EVL22" s="47"/>
      <c r="EVM22" s="47"/>
      <c r="EVN22" s="47"/>
      <c r="EVO22" s="47"/>
      <c r="EVP22" s="47"/>
      <c r="EVQ22" s="47"/>
      <c r="EVR22" s="47"/>
      <c r="EVS22" s="47"/>
      <c r="EVT22" s="47"/>
      <c r="EVU22" s="47"/>
      <c r="EVV22" s="47"/>
      <c r="EVW22" s="47"/>
      <c r="EVX22" s="47"/>
      <c r="EVY22" s="47"/>
      <c r="EVZ22" s="47"/>
      <c r="EWA22" s="47"/>
      <c r="EWB22" s="47"/>
      <c r="EWC22" s="47"/>
      <c r="EWD22" s="47"/>
      <c r="EWE22" s="47"/>
      <c r="EWF22" s="47"/>
      <c r="EWG22" s="47"/>
      <c r="EWH22" s="47"/>
      <c r="EWI22" s="47"/>
      <c r="EWJ22" s="47"/>
      <c r="EWK22" s="47"/>
      <c r="EWL22" s="47"/>
      <c r="EWM22" s="47"/>
      <c r="EWN22" s="47"/>
      <c r="EWO22" s="47"/>
      <c r="EWP22" s="47"/>
      <c r="EWQ22" s="47"/>
      <c r="EWR22" s="47"/>
      <c r="EWS22" s="47"/>
      <c r="EWT22" s="47"/>
      <c r="EWU22" s="47"/>
      <c r="EWV22" s="47"/>
      <c r="EWW22" s="47"/>
      <c r="EWX22" s="47"/>
      <c r="EWY22" s="47"/>
      <c r="EWZ22" s="47"/>
      <c r="EXA22" s="47"/>
      <c r="EXB22" s="47"/>
      <c r="EXC22" s="47"/>
      <c r="EXD22" s="47"/>
      <c r="EXE22" s="47"/>
      <c r="EXF22" s="47"/>
      <c r="EXG22" s="47"/>
      <c r="EXH22" s="47"/>
      <c r="EXI22" s="47"/>
      <c r="EXJ22" s="47"/>
      <c r="EXK22" s="47"/>
      <c r="EXL22" s="47"/>
      <c r="EXM22" s="47"/>
      <c r="EXN22" s="47"/>
      <c r="EXO22" s="47"/>
      <c r="EXP22" s="47"/>
      <c r="EXQ22" s="47"/>
      <c r="EXR22" s="47"/>
      <c r="EXS22" s="47"/>
      <c r="EXT22" s="47"/>
      <c r="EXU22" s="47"/>
      <c r="EXV22" s="47"/>
      <c r="EXW22" s="47"/>
      <c r="EXX22" s="47"/>
      <c r="EXY22" s="47"/>
      <c r="EXZ22" s="47"/>
      <c r="EYA22" s="47"/>
      <c r="EYB22" s="47"/>
      <c r="EYC22" s="47"/>
      <c r="EYD22" s="47"/>
      <c r="EYE22" s="47"/>
      <c r="EYF22" s="47"/>
      <c r="EYG22" s="47"/>
      <c r="EYH22" s="47"/>
      <c r="EYI22" s="47"/>
      <c r="EYJ22" s="47"/>
      <c r="EYK22" s="47"/>
      <c r="EYL22" s="47"/>
      <c r="EYM22" s="47"/>
      <c r="EYN22" s="47"/>
      <c r="EYO22" s="47"/>
      <c r="EYP22" s="47"/>
      <c r="EYQ22" s="47"/>
      <c r="EYR22" s="47"/>
      <c r="EYS22" s="47"/>
      <c r="EYT22" s="47"/>
      <c r="EYU22" s="47"/>
      <c r="EYV22" s="47"/>
      <c r="EYW22" s="47"/>
      <c r="EYX22" s="47"/>
      <c r="EYY22" s="47"/>
      <c r="EYZ22" s="47"/>
      <c r="EZA22" s="47"/>
      <c r="EZB22" s="47"/>
      <c r="EZC22" s="47"/>
      <c r="EZD22" s="47"/>
      <c r="EZE22" s="47"/>
      <c r="EZF22" s="47"/>
      <c r="EZG22" s="47"/>
      <c r="EZH22" s="47"/>
      <c r="EZI22" s="47"/>
      <c r="EZJ22" s="47"/>
      <c r="EZK22" s="47"/>
      <c r="EZL22" s="47"/>
      <c r="EZM22" s="47"/>
      <c r="EZN22" s="47"/>
      <c r="EZO22" s="47"/>
      <c r="EZP22" s="47"/>
      <c r="EZQ22" s="47"/>
      <c r="EZR22" s="47"/>
      <c r="EZS22" s="47"/>
      <c r="EZT22" s="47"/>
      <c r="EZU22" s="47"/>
      <c r="EZV22" s="47"/>
      <c r="EZW22" s="47"/>
      <c r="EZX22" s="47"/>
      <c r="EZY22" s="47"/>
      <c r="EZZ22" s="47"/>
      <c r="FAA22" s="47"/>
      <c r="FAB22" s="47"/>
      <c r="FAC22" s="47"/>
      <c r="FAD22" s="47"/>
      <c r="FAE22" s="47"/>
      <c r="FAF22" s="47"/>
      <c r="FAG22" s="47"/>
      <c r="FAH22" s="47"/>
      <c r="FAI22" s="47"/>
      <c r="FAJ22" s="47"/>
      <c r="FAK22" s="47"/>
      <c r="FAL22" s="47"/>
      <c r="FAM22" s="47"/>
      <c r="FAN22" s="47"/>
      <c r="FAO22" s="47"/>
      <c r="FAP22" s="47"/>
      <c r="FAQ22" s="47"/>
      <c r="FAR22" s="47"/>
      <c r="FAS22" s="47"/>
      <c r="FAT22" s="47"/>
      <c r="FAU22" s="47"/>
      <c r="FAV22" s="47"/>
      <c r="FAW22" s="47"/>
      <c r="FAX22" s="47"/>
      <c r="FAY22" s="47"/>
      <c r="FAZ22" s="47"/>
      <c r="FBA22" s="47"/>
      <c r="FBB22" s="47"/>
      <c r="FBC22" s="47"/>
      <c r="FBD22" s="47"/>
      <c r="FBE22" s="47"/>
      <c r="FBF22" s="47"/>
      <c r="FBG22" s="47"/>
      <c r="FBH22" s="47"/>
      <c r="FBI22" s="47"/>
      <c r="FBJ22" s="47"/>
      <c r="FBK22" s="47"/>
      <c r="FBL22" s="47"/>
      <c r="FBM22" s="47"/>
      <c r="FBN22" s="47"/>
      <c r="FBO22" s="47"/>
      <c r="FBP22" s="47"/>
      <c r="FBQ22" s="47"/>
      <c r="FBR22" s="47"/>
      <c r="FBS22" s="47"/>
      <c r="FBT22" s="47"/>
      <c r="FBU22" s="47"/>
      <c r="FBV22" s="47"/>
      <c r="FBW22" s="47"/>
      <c r="FBX22" s="47"/>
      <c r="FBY22" s="47"/>
      <c r="FBZ22" s="47"/>
      <c r="FCA22" s="47"/>
      <c r="FCB22" s="47"/>
      <c r="FCC22" s="47"/>
      <c r="FCD22" s="47"/>
      <c r="FCE22" s="47"/>
      <c r="FCF22" s="47"/>
      <c r="FCG22" s="47"/>
      <c r="FCH22" s="47"/>
      <c r="FCI22" s="47"/>
      <c r="FCJ22" s="47"/>
      <c r="FCK22" s="47"/>
      <c r="FCL22" s="47"/>
      <c r="FCM22" s="47"/>
      <c r="FCN22" s="47"/>
      <c r="FCO22" s="47"/>
      <c r="FCP22" s="47"/>
      <c r="FCQ22" s="47"/>
      <c r="FCR22" s="47"/>
      <c r="FCS22" s="47"/>
      <c r="FCT22" s="47"/>
      <c r="FCU22" s="47"/>
      <c r="FCV22" s="47"/>
      <c r="FCW22" s="47"/>
      <c r="FCX22" s="47"/>
      <c r="FCY22" s="47"/>
      <c r="FCZ22" s="47"/>
      <c r="FDA22" s="47"/>
      <c r="FDB22" s="47"/>
      <c r="FDC22" s="47"/>
      <c r="FDD22" s="47"/>
      <c r="FDE22" s="47"/>
      <c r="FDF22" s="47"/>
      <c r="FDG22" s="47"/>
      <c r="FDH22" s="47"/>
      <c r="FDI22" s="47"/>
      <c r="FDJ22" s="47"/>
      <c r="FDK22" s="47"/>
      <c r="FDL22" s="47"/>
      <c r="FDM22" s="47"/>
      <c r="FDN22" s="47"/>
      <c r="FDO22" s="47"/>
      <c r="FDP22" s="47"/>
      <c r="FDQ22" s="47"/>
      <c r="FDR22" s="47"/>
      <c r="FDS22" s="47"/>
      <c r="FDT22" s="47"/>
      <c r="FDU22" s="47"/>
      <c r="FDV22" s="47"/>
      <c r="FDW22" s="47"/>
      <c r="FDX22" s="47"/>
      <c r="FDY22" s="47"/>
      <c r="FDZ22" s="47"/>
      <c r="FEA22" s="47"/>
      <c r="FEB22" s="47"/>
      <c r="FEC22" s="47"/>
      <c r="FED22" s="47"/>
      <c r="FEE22" s="47"/>
      <c r="FEF22" s="47"/>
      <c r="FEG22" s="47"/>
      <c r="FEH22" s="47"/>
      <c r="FEI22" s="47"/>
      <c r="FEJ22" s="47"/>
      <c r="FEK22" s="47"/>
      <c r="FEL22" s="47"/>
      <c r="FEM22" s="47"/>
      <c r="FEN22" s="47"/>
      <c r="FEO22" s="47"/>
      <c r="FEP22" s="47"/>
      <c r="FEQ22" s="47"/>
      <c r="FER22" s="47"/>
      <c r="FES22" s="47"/>
      <c r="FET22" s="47"/>
      <c r="FEU22" s="47"/>
      <c r="FEV22" s="47"/>
      <c r="FEW22" s="47"/>
      <c r="FEX22" s="47"/>
      <c r="FEY22" s="47"/>
      <c r="FEZ22" s="47"/>
      <c r="FFA22" s="47"/>
      <c r="FFB22" s="47"/>
      <c r="FFC22" s="47"/>
      <c r="FFD22" s="47"/>
      <c r="FFE22" s="47"/>
      <c r="FFF22" s="47"/>
      <c r="FFG22" s="47"/>
      <c r="FFH22" s="47"/>
      <c r="FFI22" s="47"/>
      <c r="FFJ22" s="47"/>
      <c r="FFK22" s="47"/>
      <c r="FFL22" s="47"/>
      <c r="FFM22" s="47"/>
      <c r="FFN22" s="47"/>
      <c r="FFO22" s="47"/>
      <c r="FFP22" s="47"/>
      <c r="FFQ22" s="47"/>
      <c r="FFR22" s="47"/>
      <c r="FFS22" s="47"/>
      <c r="FFT22" s="47"/>
      <c r="FFU22" s="47"/>
      <c r="FFV22" s="47"/>
      <c r="FFW22" s="47"/>
      <c r="FFX22" s="47"/>
      <c r="FFY22" s="47"/>
      <c r="FFZ22" s="47"/>
      <c r="FGA22" s="47"/>
      <c r="FGB22" s="47"/>
      <c r="FGC22" s="47"/>
      <c r="FGD22" s="47"/>
      <c r="FGE22" s="47"/>
      <c r="FGF22" s="47"/>
      <c r="FGG22" s="47"/>
      <c r="FGH22" s="47"/>
      <c r="FGI22" s="47"/>
      <c r="FGJ22" s="47"/>
      <c r="FGK22" s="47"/>
      <c r="FGL22" s="47"/>
      <c r="FGM22" s="47"/>
      <c r="FGN22" s="47"/>
      <c r="FGO22" s="47"/>
      <c r="FGP22" s="47"/>
      <c r="FGQ22" s="47"/>
      <c r="FGR22" s="47"/>
      <c r="FGS22" s="47"/>
      <c r="FGT22" s="47"/>
      <c r="FGU22" s="47"/>
      <c r="FGV22" s="47"/>
      <c r="FGW22" s="47"/>
      <c r="FGX22" s="47"/>
      <c r="FGY22" s="47"/>
      <c r="FGZ22" s="47"/>
      <c r="FHA22" s="47"/>
      <c r="FHB22" s="47"/>
      <c r="FHC22" s="47"/>
      <c r="FHD22" s="47"/>
      <c r="FHE22" s="47"/>
      <c r="FHF22" s="47"/>
      <c r="FHG22" s="47"/>
      <c r="FHH22" s="47"/>
      <c r="FHI22" s="47"/>
      <c r="FHJ22" s="47"/>
      <c r="FHK22" s="47"/>
      <c r="FHL22" s="47"/>
      <c r="FHM22" s="47"/>
      <c r="FHN22" s="47"/>
      <c r="FHO22" s="47"/>
      <c r="FHP22" s="47"/>
      <c r="FHQ22" s="47"/>
      <c r="FHR22" s="47"/>
      <c r="FHS22" s="47"/>
      <c r="FHT22" s="47"/>
      <c r="FHU22" s="47"/>
      <c r="FHV22" s="47"/>
      <c r="FHW22" s="47"/>
      <c r="FHX22" s="47"/>
      <c r="FHY22" s="47"/>
      <c r="FHZ22" s="47"/>
      <c r="FIA22" s="47"/>
      <c r="FIB22" s="47"/>
      <c r="FIC22" s="47"/>
      <c r="FID22" s="47"/>
      <c r="FIE22" s="47"/>
      <c r="FIF22" s="47"/>
      <c r="FIG22" s="47"/>
      <c r="FIH22" s="47"/>
      <c r="FII22" s="47"/>
      <c r="FIJ22" s="47"/>
      <c r="FIK22" s="47"/>
      <c r="FIL22" s="47"/>
      <c r="FIM22" s="47"/>
      <c r="FIN22" s="47"/>
      <c r="FIO22" s="47"/>
      <c r="FIP22" s="47"/>
      <c r="FIQ22" s="47"/>
      <c r="FIR22" s="47"/>
      <c r="FIS22" s="47"/>
      <c r="FIT22" s="47"/>
      <c r="FIU22" s="47"/>
      <c r="FIV22" s="47"/>
      <c r="FIW22" s="47"/>
      <c r="FIX22" s="47"/>
      <c r="FIY22" s="47"/>
      <c r="FIZ22" s="47"/>
      <c r="FJA22" s="47"/>
      <c r="FJB22" s="47"/>
      <c r="FJC22" s="47"/>
      <c r="FJD22" s="47"/>
      <c r="FJE22" s="47"/>
      <c r="FJF22" s="47"/>
      <c r="FJG22" s="47"/>
      <c r="FJH22" s="47"/>
      <c r="FJI22" s="47"/>
      <c r="FJJ22" s="47"/>
      <c r="FJK22" s="47"/>
      <c r="FJL22" s="47"/>
      <c r="FJM22" s="47"/>
      <c r="FJN22" s="47"/>
      <c r="FJO22" s="47"/>
      <c r="FJP22" s="47"/>
      <c r="FJQ22" s="47"/>
      <c r="FJR22" s="47"/>
      <c r="FJS22" s="47"/>
      <c r="FJT22" s="47"/>
      <c r="FJU22" s="47"/>
      <c r="FJV22" s="47"/>
      <c r="FJW22" s="47"/>
      <c r="FJX22" s="47"/>
      <c r="FJY22" s="47"/>
      <c r="FJZ22" s="47"/>
      <c r="FKA22" s="47"/>
      <c r="FKB22" s="47"/>
      <c r="FKC22" s="47"/>
      <c r="FKD22" s="47"/>
      <c r="FKE22" s="47"/>
      <c r="FKF22" s="47"/>
      <c r="FKG22" s="47"/>
      <c r="FKH22" s="47"/>
      <c r="FKI22" s="47"/>
      <c r="FKJ22" s="47"/>
      <c r="FKK22" s="47"/>
      <c r="FKL22" s="47"/>
      <c r="FKM22" s="47"/>
      <c r="FKN22" s="47"/>
      <c r="FKO22" s="47"/>
      <c r="FKP22" s="47"/>
      <c r="FKQ22" s="47"/>
      <c r="FKR22" s="47"/>
      <c r="FKS22" s="47"/>
      <c r="FKT22" s="47"/>
      <c r="FKU22" s="47"/>
      <c r="FKV22" s="47"/>
      <c r="FKW22" s="47"/>
      <c r="FKX22" s="47"/>
      <c r="FKY22" s="47"/>
      <c r="FKZ22" s="47"/>
      <c r="FLA22" s="47"/>
      <c r="FLB22" s="47"/>
      <c r="FLC22" s="47"/>
      <c r="FLD22" s="47"/>
      <c r="FLE22" s="47"/>
      <c r="FLF22" s="47"/>
      <c r="FLG22" s="47"/>
      <c r="FLH22" s="47"/>
      <c r="FLI22" s="47"/>
      <c r="FLJ22" s="47"/>
      <c r="FLK22" s="47"/>
      <c r="FLL22" s="47"/>
      <c r="FLM22" s="47"/>
      <c r="FLN22" s="47"/>
      <c r="FLO22" s="47"/>
      <c r="FLP22" s="47"/>
      <c r="FLQ22" s="47"/>
      <c r="FLR22" s="47"/>
      <c r="FLS22" s="47"/>
      <c r="FLT22" s="47"/>
      <c r="FLU22" s="47"/>
      <c r="FLV22" s="47"/>
      <c r="FLW22" s="47"/>
      <c r="FLX22" s="47"/>
      <c r="FLY22" s="47"/>
      <c r="FLZ22" s="47"/>
      <c r="FMA22" s="47"/>
      <c r="FMB22" s="47"/>
      <c r="FMC22" s="47"/>
      <c r="FMD22" s="47"/>
      <c r="FME22" s="47"/>
      <c r="FMF22" s="47"/>
      <c r="FMG22" s="47"/>
      <c r="FMH22" s="47"/>
      <c r="FMI22" s="47"/>
      <c r="FMJ22" s="47"/>
      <c r="FMK22" s="47"/>
      <c r="FML22" s="47"/>
      <c r="FMM22" s="47"/>
      <c r="FMN22" s="47"/>
      <c r="FMO22" s="47"/>
      <c r="FMP22" s="47"/>
      <c r="FMQ22" s="47"/>
      <c r="FMR22" s="47"/>
      <c r="FMS22" s="47"/>
      <c r="FMT22" s="47"/>
      <c r="FMU22" s="47"/>
      <c r="FMV22" s="47"/>
      <c r="FMW22" s="47"/>
      <c r="FMX22" s="47"/>
      <c r="FMY22" s="47"/>
      <c r="FMZ22" s="47"/>
      <c r="FNA22" s="47"/>
      <c r="FNB22" s="47"/>
      <c r="FNC22" s="47"/>
      <c r="FND22" s="47"/>
      <c r="FNE22" s="47"/>
      <c r="FNF22" s="47"/>
      <c r="FNG22" s="47"/>
      <c r="FNH22" s="47"/>
      <c r="FNI22" s="47"/>
      <c r="FNJ22" s="47"/>
      <c r="FNK22" s="47"/>
      <c r="FNL22" s="47"/>
      <c r="FNM22" s="47"/>
      <c r="FNN22" s="47"/>
      <c r="FNO22" s="47"/>
      <c r="FNP22" s="47"/>
      <c r="FNQ22" s="47"/>
      <c r="FNR22" s="47"/>
      <c r="FNS22" s="47"/>
      <c r="FNT22" s="47"/>
      <c r="FNU22" s="47"/>
      <c r="FNV22" s="47"/>
      <c r="FNW22" s="47"/>
      <c r="FNX22" s="47"/>
      <c r="FNY22" s="47"/>
      <c r="FNZ22" s="47"/>
      <c r="FOA22" s="47"/>
      <c r="FOB22" s="47"/>
      <c r="FOC22" s="47"/>
      <c r="FOD22" s="47"/>
      <c r="FOE22" s="47"/>
      <c r="FOF22" s="47"/>
      <c r="FOG22" s="47"/>
      <c r="FOH22" s="47"/>
      <c r="FOI22" s="47"/>
      <c r="FOJ22" s="47"/>
      <c r="FOK22" s="47"/>
      <c r="FOL22" s="47"/>
      <c r="FOM22" s="47"/>
      <c r="FON22" s="47"/>
      <c r="FOO22" s="47"/>
      <c r="FOP22" s="47"/>
      <c r="FOQ22" s="47"/>
      <c r="FOR22" s="47"/>
      <c r="FOS22" s="47"/>
      <c r="FOT22" s="47"/>
      <c r="FOU22" s="47"/>
      <c r="FOV22" s="47"/>
      <c r="FOW22" s="47"/>
      <c r="FOX22" s="47"/>
      <c r="FOY22" s="47"/>
      <c r="FOZ22" s="47"/>
      <c r="FPA22" s="47"/>
      <c r="FPB22" s="47"/>
      <c r="FPC22" s="47"/>
      <c r="FPD22" s="47"/>
      <c r="FPE22" s="47"/>
      <c r="FPF22" s="47"/>
      <c r="FPG22" s="47"/>
      <c r="FPH22" s="47"/>
      <c r="FPI22" s="47"/>
      <c r="FPJ22" s="47"/>
      <c r="FPK22" s="47"/>
      <c r="FPL22" s="47"/>
      <c r="FPM22" s="47"/>
      <c r="FPN22" s="47"/>
      <c r="FPO22" s="47"/>
      <c r="FPP22" s="47"/>
      <c r="FPQ22" s="47"/>
      <c r="FPR22" s="47"/>
      <c r="FPS22" s="47"/>
      <c r="FPT22" s="47"/>
      <c r="FPU22" s="47"/>
      <c r="FPV22" s="47"/>
      <c r="FPW22" s="47"/>
      <c r="FPX22" s="47"/>
      <c r="FPY22" s="47"/>
      <c r="FPZ22" s="47"/>
      <c r="FQA22" s="47"/>
      <c r="FQB22" s="47"/>
      <c r="FQC22" s="47"/>
      <c r="FQD22" s="47"/>
      <c r="FQE22" s="47"/>
      <c r="FQF22" s="47"/>
      <c r="FQG22" s="47"/>
      <c r="FQH22" s="47"/>
      <c r="FQI22" s="47"/>
      <c r="FQJ22" s="47"/>
      <c r="FQK22" s="47"/>
      <c r="FQL22" s="47"/>
      <c r="FQM22" s="47"/>
      <c r="FQN22" s="47"/>
      <c r="FQO22" s="47"/>
      <c r="FQP22" s="47"/>
      <c r="FQQ22" s="47"/>
      <c r="FQR22" s="47"/>
      <c r="FQS22" s="47"/>
      <c r="FQT22" s="47"/>
      <c r="FQU22" s="47"/>
      <c r="FQV22" s="47"/>
      <c r="FQW22" s="47"/>
      <c r="FQX22" s="47"/>
      <c r="FQY22" s="47"/>
      <c r="FQZ22" s="47"/>
      <c r="FRA22" s="47"/>
      <c r="FRB22" s="47"/>
      <c r="FRC22" s="47"/>
      <c r="FRD22" s="47"/>
      <c r="FRE22" s="47"/>
      <c r="FRF22" s="47"/>
      <c r="FRG22" s="47"/>
      <c r="FRH22" s="47"/>
      <c r="FRI22" s="47"/>
      <c r="FRJ22" s="47"/>
      <c r="FRK22" s="47"/>
      <c r="FRL22" s="47"/>
      <c r="FRM22" s="47"/>
      <c r="FRN22" s="47"/>
      <c r="FRO22" s="47"/>
      <c r="FRP22" s="47"/>
      <c r="FRQ22" s="47"/>
      <c r="FRR22" s="47"/>
      <c r="FRS22" s="47"/>
      <c r="FRT22" s="47"/>
      <c r="FRU22" s="47"/>
      <c r="FRV22" s="47"/>
      <c r="FRW22" s="47"/>
      <c r="FRX22" s="47"/>
      <c r="FRY22" s="47"/>
      <c r="FRZ22" s="47"/>
      <c r="FSA22" s="47"/>
      <c r="FSB22" s="47"/>
      <c r="FSC22" s="47"/>
      <c r="FSD22" s="47"/>
      <c r="FSE22" s="47"/>
      <c r="FSF22" s="47"/>
      <c r="FSG22" s="47"/>
      <c r="FSH22" s="47"/>
      <c r="FSI22" s="47"/>
      <c r="FSJ22" s="47"/>
      <c r="FSK22" s="47"/>
      <c r="FSL22" s="47"/>
      <c r="FSM22" s="47"/>
      <c r="FSN22" s="47"/>
      <c r="FSO22" s="47"/>
      <c r="FSP22" s="47"/>
      <c r="FSQ22" s="47"/>
      <c r="FSR22" s="47"/>
      <c r="FSS22" s="47"/>
      <c r="FST22" s="47"/>
      <c r="FSU22" s="47"/>
      <c r="FSV22" s="47"/>
      <c r="FSW22" s="47"/>
      <c r="FSX22" s="47"/>
      <c r="FSY22" s="47"/>
      <c r="FSZ22" s="47"/>
      <c r="FTA22" s="47"/>
      <c r="FTB22" s="47"/>
      <c r="FTC22" s="47"/>
      <c r="FTD22" s="47"/>
      <c r="FTE22" s="47"/>
      <c r="FTF22" s="47"/>
      <c r="FTG22" s="47"/>
      <c r="FTH22" s="47"/>
      <c r="FTI22" s="47"/>
      <c r="FTJ22" s="47"/>
      <c r="FTK22" s="47"/>
      <c r="FTL22" s="47"/>
      <c r="FTM22" s="47"/>
      <c r="FTN22" s="47"/>
      <c r="FTO22" s="47"/>
      <c r="FTP22" s="47"/>
      <c r="FTQ22" s="47"/>
      <c r="FTR22" s="47"/>
      <c r="FTS22" s="47"/>
      <c r="FTT22" s="47"/>
      <c r="FTU22" s="47"/>
      <c r="FTV22" s="47"/>
      <c r="FTW22" s="47"/>
      <c r="FTX22" s="47"/>
      <c r="FTY22" s="47"/>
      <c r="FTZ22" s="47"/>
      <c r="FUA22" s="47"/>
      <c r="FUB22" s="47"/>
      <c r="FUC22" s="47"/>
      <c r="FUD22" s="47"/>
      <c r="FUE22" s="47"/>
      <c r="FUF22" s="47"/>
      <c r="FUG22" s="47"/>
      <c r="FUH22" s="47"/>
      <c r="FUI22" s="47"/>
      <c r="FUJ22" s="47"/>
      <c r="FUK22" s="47"/>
      <c r="FUL22" s="47"/>
      <c r="FUM22" s="47"/>
      <c r="FUN22" s="47"/>
      <c r="FUO22" s="47"/>
      <c r="FUP22" s="47"/>
      <c r="FUQ22" s="47"/>
      <c r="FUR22" s="47"/>
      <c r="FUS22" s="47"/>
      <c r="FUT22" s="47"/>
      <c r="FUU22" s="47"/>
      <c r="FUV22" s="47"/>
      <c r="FUW22" s="47"/>
      <c r="FUX22" s="47"/>
      <c r="FUY22" s="47"/>
      <c r="FUZ22" s="47"/>
      <c r="FVA22" s="47"/>
      <c r="FVB22" s="47"/>
      <c r="FVC22" s="47"/>
      <c r="FVD22" s="47"/>
      <c r="FVE22" s="47"/>
      <c r="FVF22" s="47"/>
      <c r="FVG22" s="47"/>
      <c r="FVH22" s="47"/>
      <c r="FVI22" s="47"/>
      <c r="FVJ22" s="47"/>
      <c r="FVK22" s="47"/>
      <c r="FVL22" s="47"/>
      <c r="FVM22" s="47"/>
      <c r="FVN22" s="47"/>
      <c r="FVO22" s="47"/>
      <c r="FVP22" s="47"/>
      <c r="FVQ22" s="47"/>
      <c r="FVR22" s="47"/>
      <c r="FVS22" s="47"/>
      <c r="FVT22" s="47"/>
      <c r="FVU22" s="47"/>
      <c r="FVV22" s="47"/>
      <c r="FVW22" s="47"/>
      <c r="FVX22" s="47"/>
      <c r="FVY22" s="47"/>
      <c r="FVZ22" s="47"/>
      <c r="FWA22" s="47"/>
      <c r="FWB22" s="47"/>
      <c r="FWC22" s="47"/>
      <c r="FWD22" s="47"/>
      <c r="FWE22" s="47"/>
      <c r="FWF22" s="47"/>
      <c r="FWG22" s="47"/>
      <c r="FWH22" s="47"/>
      <c r="FWI22" s="47"/>
      <c r="FWJ22" s="47"/>
      <c r="FWK22" s="47"/>
      <c r="FWL22" s="47"/>
      <c r="FWM22" s="47"/>
      <c r="FWN22" s="47"/>
      <c r="FWO22" s="47"/>
      <c r="FWP22" s="47"/>
      <c r="FWQ22" s="47"/>
      <c r="FWR22" s="47"/>
      <c r="FWS22" s="47"/>
      <c r="FWT22" s="47"/>
      <c r="FWU22" s="47"/>
      <c r="FWV22" s="47"/>
      <c r="FWW22" s="47"/>
      <c r="FWX22" s="47"/>
      <c r="FWY22" s="47"/>
      <c r="FWZ22" s="47"/>
      <c r="FXA22" s="47"/>
      <c r="FXB22" s="47"/>
      <c r="FXC22" s="47"/>
      <c r="FXD22" s="47"/>
      <c r="FXE22" s="47"/>
      <c r="FXF22" s="47"/>
      <c r="FXG22" s="47"/>
      <c r="FXH22" s="47"/>
      <c r="FXI22" s="47"/>
      <c r="FXJ22" s="47"/>
      <c r="FXK22" s="47"/>
      <c r="FXL22" s="47"/>
      <c r="FXM22" s="47"/>
      <c r="FXN22" s="47"/>
      <c r="FXO22" s="47"/>
      <c r="FXP22" s="47"/>
      <c r="FXQ22" s="47"/>
      <c r="FXR22" s="47"/>
      <c r="FXS22" s="47"/>
      <c r="FXT22" s="47"/>
      <c r="FXU22" s="47"/>
      <c r="FXV22" s="47"/>
      <c r="FXW22" s="47"/>
      <c r="FXX22" s="47"/>
      <c r="FXY22" s="47"/>
      <c r="FXZ22" s="47"/>
      <c r="FYA22" s="47"/>
      <c r="FYB22" s="47"/>
      <c r="FYC22" s="47"/>
      <c r="FYD22" s="47"/>
      <c r="FYE22" s="47"/>
      <c r="FYF22" s="47"/>
      <c r="FYG22" s="47"/>
      <c r="FYH22" s="47"/>
      <c r="FYI22" s="47"/>
      <c r="FYJ22" s="47"/>
      <c r="FYK22" s="47"/>
      <c r="FYL22" s="47"/>
      <c r="FYM22" s="47"/>
      <c r="FYN22" s="47"/>
      <c r="FYO22" s="47"/>
      <c r="FYP22" s="47"/>
      <c r="FYQ22" s="47"/>
      <c r="FYR22" s="47"/>
      <c r="FYS22" s="47"/>
      <c r="FYT22" s="47"/>
      <c r="FYU22" s="47"/>
      <c r="FYV22" s="47"/>
      <c r="FYW22" s="47"/>
      <c r="FYX22" s="47"/>
      <c r="FYY22" s="47"/>
      <c r="FYZ22" s="47"/>
      <c r="FZA22" s="47"/>
      <c r="FZB22" s="47"/>
      <c r="FZC22" s="47"/>
      <c r="FZD22" s="47"/>
      <c r="FZE22" s="47"/>
      <c r="FZF22" s="47"/>
      <c r="FZG22" s="47"/>
      <c r="FZH22" s="47"/>
      <c r="FZI22" s="47"/>
      <c r="FZJ22" s="47"/>
      <c r="FZK22" s="47"/>
      <c r="FZL22" s="47"/>
      <c r="FZM22" s="47"/>
      <c r="FZN22" s="47"/>
      <c r="FZO22" s="47"/>
      <c r="FZP22" s="47"/>
      <c r="FZQ22" s="47"/>
      <c r="FZR22" s="47"/>
      <c r="FZS22" s="47"/>
      <c r="FZT22" s="47"/>
      <c r="FZU22" s="47"/>
      <c r="FZV22" s="47"/>
      <c r="FZW22" s="47"/>
      <c r="FZX22" s="47"/>
      <c r="FZY22" s="47"/>
      <c r="FZZ22" s="47"/>
      <c r="GAA22" s="47"/>
      <c r="GAB22" s="47"/>
      <c r="GAC22" s="47"/>
      <c r="GAD22" s="47"/>
      <c r="GAE22" s="47"/>
      <c r="GAF22" s="47"/>
      <c r="GAG22" s="47"/>
      <c r="GAH22" s="47"/>
      <c r="GAI22" s="47"/>
      <c r="GAJ22" s="47"/>
      <c r="GAK22" s="47"/>
      <c r="GAL22" s="47"/>
      <c r="GAM22" s="47"/>
      <c r="GAN22" s="47"/>
      <c r="GAO22" s="47"/>
      <c r="GAP22" s="47"/>
      <c r="GAQ22" s="47"/>
      <c r="GAR22" s="47"/>
      <c r="GAS22" s="47"/>
      <c r="GAT22" s="47"/>
      <c r="GAU22" s="47"/>
      <c r="GAV22" s="47"/>
      <c r="GAW22" s="47"/>
      <c r="GAX22" s="47"/>
      <c r="GAY22" s="47"/>
      <c r="GAZ22" s="47"/>
      <c r="GBA22" s="47"/>
      <c r="GBB22" s="47"/>
      <c r="GBC22" s="47"/>
      <c r="GBD22" s="47"/>
      <c r="GBE22" s="47"/>
      <c r="GBF22" s="47"/>
      <c r="GBG22" s="47"/>
      <c r="GBH22" s="47"/>
      <c r="GBI22" s="47"/>
      <c r="GBJ22" s="47"/>
      <c r="GBK22" s="47"/>
      <c r="GBL22" s="47"/>
      <c r="GBM22" s="47"/>
      <c r="GBN22" s="47"/>
      <c r="GBO22" s="47"/>
      <c r="GBP22" s="47"/>
      <c r="GBQ22" s="47"/>
      <c r="GBR22" s="47"/>
      <c r="GBS22" s="47"/>
      <c r="GBT22" s="47"/>
      <c r="GBU22" s="47"/>
      <c r="GBV22" s="47"/>
      <c r="GBW22" s="47"/>
      <c r="GBX22" s="47"/>
      <c r="GBY22" s="47"/>
      <c r="GBZ22" s="47"/>
      <c r="GCA22" s="47"/>
      <c r="GCB22" s="47"/>
      <c r="GCC22" s="47"/>
      <c r="GCD22" s="47"/>
      <c r="GCE22" s="47"/>
      <c r="GCF22" s="47"/>
      <c r="GCG22" s="47"/>
      <c r="GCH22" s="47"/>
      <c r="GCI22" s="47"/>
      <c r="GCJ22" s="47"/>
      <c r="GCK22" s="47"/>
      <c r="GCL22" s="47"/>
      <c r="GCM22" s="47"/>
      <c r="GCN22" s="47"/>
      <c r="GCO22" s="47"/>
      <c r="GCP22" s="47"/>
      <c r="GCQ22" s="47"/>
      <c r="GCR22" s="47"/>
      <c r="GCS22" s="47"/>
      <c r="GCT22" s="47"/>
      <c r="GCU22" s="47"/>
      <c r="GCV22" s="47"/>
      <c r="GCW22" s="47"/>
      <c r="GCX22" s="47"/>
      <c r="GCY22" s="47"/>
      <c r="GCZ22" s="47"/>
      <c r="GDA22" s="47"/>
      <c r="GDB22" s="47"/>
      <c r="GDC22" s="47"/>
      <c r="GDD22" s="47"/>
      <c r="GDE22" s="47"/>
      <c r="GDF22" s="47"/>
      <c r="GDG22" s="47"/>
      <c r="GDH22" s="47"/>
      <c r="GDI22" s="47"/>
      <c r="GDJ22" s="47"/>
      <c r="GDK22" s="47"/>
      <c r="GDL22" s="47"/>
      <c r="GDM22" s="47"/>
      <c r="GDN22" s="47"/>
      <c r="GDO22" s="47"/>
      <c r="GDP22" s="47"/>
      <c r="GDQ22" s="47"/>
      <c r="GDR22" s="47"/>
      <c r="GDS22" s="47"/>
      <c r="GDT22" s="47"/>
      <c r="GDU22" s="47"/>
      <c r="GDV22" s="47"/>
      <c r="GDW22" s="47"/>
      <c r="GDX22" s="47"/>
      <c r="GDY22" s="47"/>
      <c r="GDZ22" s="47"/>
      <c r="GEA22" s="47"/>
      <c r="GEB22" s="47"/>
      <c r="GEC22" s="47"/>
      <c r="GED22" s="47"/>
      <c r="GEE22" s="47"/>
      <c r="GEF22" s="47"/>
      <c r="GEG22" s="47"/>
      <c r="GEH22" s="47"/>
      <c r="GEI22" s="47"/>
      <c r="GEJ22" s="47"/>
      <c r="GEK22" s="47"/>
      <c r="GEL22" s="47"/>
      <c r="GEM22" s="47"/>
      <c r="GEN22" s="47"/>
      <c r="GEO22" s="47"/>
      <c r="GEP22" s="47"/>
      <c r="GEQ22" s="47"/>
      <c r="GER22" s="47"/>
      <c r="GES22" s="47"/>
      <c r="GET22" s="47"/>
      <c r="GEU22" s="47"/>
      <c r="GEV22" s="47"/>
      <c r="GEW22" s="47"/>
      <c r="GEX22" s="47"/>
      <c r="GEY22" s="47"/>
      <c r="GEZ22" s="47"/>
      <c r="GFA22" s="47"/>
      <c r="GFB22" s="47"/>
      <c r="GFC22" s="47"/>
      <c r="GFD22" s="47"/>
      <c r="GFE22" s="47"/>
      <c r="GFF22" s="47"/>
      <c r="GFG22" s="47"/>
      <c r="GFH22" s="47"/>
      <c r="GFI22" s="47"/>
      <c r="GFJ22" s="47"/>
      <c r="GFK22" s="47"/>
      <c r="GFL22" s="47"/>
      <c r="GFM22" s="47"/>
      <c r="GFN22" s="47"/>
      <c r="GFO22" s="47"/>
      <c r="GFP22" s="47"/>
      <c r="GFQ22" s="47"/>
      <c r="GFR22" s="47"/>
      <c r="GFS22" s="47"/>
      <c r="GFT22" s="47"/>
      <c r="GFU22" s="47"/>
      <c r="GFV22" s="47"/>
      <c r="GFW22" s="47"/>
      <c r="GFX22" s="47"/>
      <c r="GFY22" s="47"/>
      <c r="GFZ22" s="47"/>
      <c r="GGA22" s="47"/>
      <c r="GGB22" s="47"/>
      <c r="GGC22" s="47"/>
      <c r="GGD22" s="47"/>
      <c r="GGE22" s="47"/>
      <c r="GGF22" s="47"/>
      <c r="GGG22" s="47"/>
      <c r="GGH22" s="47"/>
      <c r="GGI22" s="47"/>
      <c r="GGJ22" s="47"/>
      <c r="GGK22" s="47"/>
      <c r="GGL22" s="47"/>
      <c r="GGM22" s="47"/>
      <c r="GGN22" s="47"/>
      <c r="GGO22" s="47"/>
      <c r="GGP22" s="47"/>
      <c r="GGQ22" s="47"/>
      <c r="GGR22" s="47"/>
      <c r="GGS22" s="47"/>
      <c r="GGT22" s="47"/>
      <c r="GGU22" s="47"/>
      <c r="GGV22" s="47"/>
      <c r="GGW22" s="47"/>
      <c r="GGX22" s="47"/>
      <c r="GGY22" s="47"/>
      <c r="GGZ22" s="47"/>
      <c r="GHA22" s="47"/>
      <c r="GHB22" s="47"/>
      <c r="GHC22" s="47"/>
      <c r="GHD22" s="47"/>
      <c r="GHE22" s="47"/>
      <c r="GHF22" s="47"/>
      <c r="GHG22" s="47"/>
      <c r="GHH22" s="47"/>
      <c r="GHI22" s="47"/>
      <c r="GHJ22" s="47"/>
      <c r="GHK22" s="47"/>
      <c r="GHL22" s="47"/>
      <c r="GHM22" s="47"/>
      <c r="GHN22" s="47"/>
      <c r="GHO22" s="47"/>
      <c r="GHP22" s="47"/>
      <c r="GHQ22" s="47"/>
      <c r="GHR22" s="47"/>
      <c r="GHS22" s="47"/>
      <c r="GHT22" s="47"/>
      <c r="GHU22" s="47"/>
      <c r="GHV22" s="47"/>
      <c r="GHW22" s="47"/>
      <c r="GHX22" s="47"/>
      <c r="GHY22" s="47"/>
      <c r="GHZ22" s="47"/>
      <c r="GIA22" s="47"/>
      <c r="GIB22" s="47"/>
      <c r="GIC22" s="47"/>
      <c r="GID22" s="47"/>
      <c r="GIE22" s="47"/>
      <c r="GIF22" s="47"/>
      <c r="GIG22" s="47"/>
      <c r="GIH22" s="47"/>
      <c r="GII22" s="47"/>
      <c r="GIJ22" s="47"/>
      <c r="GIK22" s="47"/>
      <c r="GIL22" s="47"/>
      <c r="GIM22" s="47"/>
      <c r="GIN22" s="47"/>
      <c r="GIO22" s="47"/>
      <c r="GIP22" s="47"/>
      <c r="GIQ22" s="47"/>
      <c r="GIR22" s="47"/>
      <c r="GIS22" s="47"/>
      <c r="GIT22" s="47"/>
      <c r="GIU22" s="47"/>
      <c r="GIV22" s="47"/>
      <c r="GIW22" s="47"/>
      <c r="GIX22" s="47"/>
      <c r="GIY22" s="47"/>
      <c r="GIZ22" s="47"/>
      <c r="GJA22" s="47"/>
      <c r="GJB22" s="47"/>
      <c r="GJC22" s="47"/>
      <c r="GJD22" s="47"/>
      <c r="GJE22" s="47"/>
      <c r="GJF22" s="47"/>
      <c r="GJG22" s="47"/>
      <c r="GJH22" s="47"/>
      <c r="GJI22" s="47"/>
      <c r="GJJ22" s="47"/>
      <c r="GJK22" s="47"/>
      <c r="GJL22" s="47"/>
      <c r="GJM22" s="47"/>
      <c r="GJN22" s="47"/>
      <c r="GJO22" s="47"/>
      <c r="GJP22" s="47"/>
      <c r="GJQ22" s="47"/>
      <c r="GJR22" s="47"/>
      <c r="GJS22" s="47"/>
      <c r="GJT22" s="47"/>
      <c r="GJU22" s="47"/>
      <c r="GJV22" s="47"/>
      <c r="GJW22" s="47"/>
      <c r="GJX22" s="47"/>
      <c r="GJY22" s="47"/>
      <c r="GJZ22" s="47"/>
      <c r="GKA22" s="47"/>
      <c r="GKB22" s="47"/>
      <c r="GKC22" s="47"/>
      <c r="GKD22" s="47"/>
      <c r="GKE22" s="47"/>
      <c r="GKF22" s="47"/>
      <c r="GKG22" s="47"/>
      <c r="GKH22" s="47"/>
      <c r="GKI22" s="47"/>
      <c r="GKJ22" s="47"/>
      <c r="GKK22" s="47"/>
      <c r="GKL22" s="47"/>
      <c r="GKM22" s="47"/>
      <c r="GKN22" s="47"/>
      <c r="GKO22" s="47"/>
      <c r="GKP22" s="47"/>
      <c r="GKQ22" s="47"/>
      <c r="GKR22" s="47"/>
      <c r="GKS22" s="47"/>
      <c r="GKT22" s="47"/>
      <c r="GKU22" s="47"/>
      <c r="GKV22" s="47"/>
      <c r="GKW22" s="47"/>
      <c r="GKX22" s="47"/>
      <c r="GKY22" s="47"/>
      <c r="GKZ22" s="47"/>
      <c r="GLA22" s="47"/>
      <c r="GLB22" s="47"/>
      <c r="GLC22" s="47"/>
      <c r="GLD22" s="47"/>
      <c r="GLE22" s="47"/>
      <c r="GLF22" s="47"/>
      <c r="GLG22" s="47"/>
      <c r="GLH22" s="47"/>
      <c r="GLI22" s="47"/>
      <c r="GLJ22" s="47"/>
      <c r="GLK22" s="47"/>
      <c r="GLL22" s="47"/>
      <c r="GLM22" s="47"/>
      <c r="GLN22" s="47"/>
      <c r="GLO22" s="47"/>
      <c r="GLP22" s="47"/>
      <c r="GLQ22" s="47"/>
      <c r="GLR22" s="47"/>
      <c r="GLS22" s="47"/>
      <c r="GLT22" s="47"/>
      <c r="GLU22" s="47"/>
      <c r="GLV22" s="47"/>
      <c r="GLW22" s="47"/>
      <c r="GLX22" s="47"/>
      <c r="GLY22" s="47"/>
      <c r="GLZ22" s="47"/>
      <c r="GMA22" s="47"/>
      <c r="GMB22" s="47"/>
      <c r="GMC22" s="47"/>
      <c r="GMD22" s="47"/>
      <c r="GME22" s="47"/>
      <c r="GMF22" s="47"/>
      <c r="GMG22" s="47"/>
      <c r="GMH22" s="47"/>
      <c r="GMI22" s="47"/>
      <c r="GMJ22" s="47"/>
      <c r="GMK22" s="47"/>
      <c r="GML22" s="47"/>
      <c r="GMM22" s="47"/>
      <c r="GMN22" s="47"/>
      <c r="GMO22" s="47"/>
      <c r="GMP22" s="47"/>
      <c r="GMQ22" s="47"/>
      <c r="GMR22" s="47"/>
      <c r="GMS22" s="47"/>
      <c r="GMT22" s="47"/>
      <c r="GMU22" s="47"/>
      <c r="GMV22" s="47"/>
      <c r="GMW22" s="47"/>
      <c r="GMX22" s="47"/>
      <c r="GMY22" s="47"/>
      <c r="GMZ22" s="47"/>
      <c r="GNA22" s="47"/>
      <c r="GNB22" s="47"/>
      <c r="GNC22" s="47"/>
      <c r="GND22" s="47"/>
      <c r="GNE22" s="47"/>
      <c r="GNF22" s="47"/>
      <c r="GNG22" s="47"/>
      <c r="GNH22" s="47"/>
      <c r="GNI22" s="47"/>
      <c r="GNJ22" s="47"/>
      <c r="GNK22" s="47"/>
      <c r="GNL22" s="47"/>
      <c r="GNM22" s="47"/>
      <c r="GNN22" s="47"/>
      <c r="GNO22" s="47"/>
      <c r="GNP22" s="47"/>
      <c r="GNQ22" s="47"/>
      <c r="GNR22" s="47"/>
      <c r="GNS22" s="47"/>
      <c r="GNT22" s="47"/>
      <c r="GNU22" s="47"/>
      <c r="GNV22" s="47"/>
      <c r="GNW22" s="47"/>
      <c r="GNX22" s="47"/>
      <c r="GNY22" s="47"/>
      <c r="GNZ22" s="47"/>
      <c r="GOA22" s="47"/>
      <c r="GOB22" s="47"/>
      <c r="GOC22" s="47"/>
      <c r="GOD22" s="47"/>
      <c r="GOE22" s="47"/>
      <c r="GOF22" s="47"/>
      <c r="GOG22" s="47"/>
      <c r="GOH22" s="47"/>
      <c r="GOI22" s="47"/>
      <c r="GOJ22" s="47"/>
      <c r="GOK22" s="47"/>
      <c r="GOL22" s="47"/>
      <c r="GOM22" s="47"/>
      <c r="GON22" s="47"/>
      <c r="GOO22" s="47"/>
      <c r="GOP22" s="47"/>
      <c r="GOQ22" s="47"/>
      <c r="GOR22" s="47"/>
      <c r="GOS22" s="47"/>
      <c r="GOT22" s="47"/>
      <c r="GOU22" s="47"/>
      <c r="GOV22" s="47"/>
      <c r="GOW22" s="47"/>
      <c r="GOX22" s="47"/>
      <c r="GOY22" s="47"/>
      <c r="GOZ22" s="47"/>
      <c r="GPA22" s="47"/>
      <c r="GPB22" s="47"/>
      <c r="GPC22" s="47"/>
      <c r="GPD22" s="47"/>
      <c r="GPE22" s="47"/>
      <c r="GPF22" s="47"/>
      <c r="GPG22" s="47"/>
      <c r="GPH22" s="47"/>
      <c r="GPI22" s="47"/>
      <c r="GPJ22" s="47"/>
      <c r="GPK22" s="47"/>
      <c r="GPL22" s="47"/>
      <c r="GPM22" s="47"/>
      <c r="GPN22" s="47"/>
      <c r="GPO22" s="47"/>
      <c r="GPP22" s="47"/>
      <c r="GPQ22" s="47"/>
      <c r="GPR22" s="47"/>
      <c r="GPS22" s="47"/>
      <c r="GPT22" s="47"/>
      <c r="GPU22" s="47"/>
      <c r="GPV22" s="47"/>
      <c r="GPW22" s="47"/>
      <c r="GPX22" s="47"/>
      <c r="GPY22" s="47"/>
      <c r="GPZ22" s="47"/>
      <c r="GQA22" s="47"/>
      <c r="GQB22" s="47"/>
      <c r="GQC22" s="47"/>
      <c r="GQD22" s="47"/>
      <c r="GQE22" s="47"/>
      <c r="GQF22" s="47"/>
      <c r="GQG22" s="47"/>
      <c r="GQH22" s="47"/>
      <c r="GQI22" s="47"/>
      <c r="GQJ22" s="47"/>
      <c r="GQK22" s="47"/>
      <c r="GQL22" s="47"/>
      <c r="GQM22" s="47"/>
      <c r="GQN22" s="47"/>
      <c r="GQO22" s="47"/>
      <c r="GQP22" s="47"/>
      <c r="GQQ22" s="47"/>
      <c r="GQR22" s="47"/>
      <c r="GQS22" s="47"/>
      <c r="GQT22" s="47"/>
      <c r="GQU22" s="47"/>
      <c r="GQV22" s="47"/>
      <c r="GQW22" s="47"/>
      <c r="GQX22" s="47"/>
      <c r="GQY22" s="47"/>
      <c r="GQZ22" s="47"/>
      <c r="GRA22" s="47"/>
      <c r="GRB22" s="47"/>
      <c r="GRC22" s="47"/>
      <c r="GRD22" s="47"/>
      <c r="GRE22" s="47"/>
      <c r="GRF22" s="47"/>
      <c r="GRG22" s="47"/>
      <c r="GRH22" s="47"/>
      <c r="GRI22" s="47"/>
      <c r="GRJ22" s="47"/>
      <c r="GRK22" s="47"/>
      <c r="GRL22" s="47"/>
      <c r="GRM22" s="47"/>
      <c r="GRN22" s="47"/>
      <c r="GRO22" s="47"/>
      <c r="GRP22" s="47"/>
      <c r="GRQ22" s="47"/>
      <c r="GRR22" s="47"/>
      <c r="GRS22" s="47"/>
      <c r="GRT22" s="47"/>
      <c r="GRU22" s="47"/>
      <c r="GRV22" s="47"/>
      <c r="GRW22" s="47"/>
      <c r="GRX22" s="47"/>
      <c r="GRY22" s="47"/>
      <c r="GRZ22" s="47"/>
      <c r="GSA22" s="47"/>
      <c r="GSB22" s="47"/>
      <c r="GSC22" s="47"/>
      <c r="GSD22" s="47"/>
      <c r="GSE22" s="47"/>
      <c r="GSF22" s="47"/>
      <c r="GSG22" s="47"/>
      <c r="GSH22" s="47"/>
      <c r="GSI22" s="47"/>
      <c r="GSJ22" s="47"/>
      <c r="GSK22" s="47"/>
      <c r="GSL22" s="47"/>
      <c r="GSM22" s="47"/>
      <c r="GSN22" s="47"/>
      <c r="GSO22" s="47"/>
      <c r="GSP22" s="47"/>
      <c r="GSQ22" s="47"/>
      <c r="GSR22" s="47"/>
      <c r="GSS22" s="47"/>
      <c r="GST22" s="47"/>
      <c r="GSU22" s="47"/>
      <c r="GSV22" s="47"/>
      <c r="GSW22" s="47"/>
      <c r="GSX22" s="47"/>
      <c r="GSY22" s="47"/>
      <c r="GSZ22" s="47"/>
      <c r="GTA22" s="47"/>
      <c r="GTB22" s="47"/>
      <c r="GTC22" s="47"/>
      <c r="GTD22" s="47"/>
      <c r="GTE22" s="47"/>
      <c r="GTF22" s="47"/>
      <c r="GTG22" s="47"/>
      <c r="GTH22" s="47"/>
      <c r="GTI22" s="47"/>
      <c r="GTJ22" s="47"/>
      <c r="GTK22" s="47"/>
      <c r="GTL22" s="47"/>
      <c r="GTM22" s="47"/>
      <c r="GTN22" s="47"/>
      <c r="GTO22" s="47"/>
      <c r="GTP22" s="47"/>
      <c r="GTQ22" s="47"/>
      <c r="GTR22" s="47"/>
      <c r="GTS22" s="47"/>
      <c r="GTT22" s="47"/>
      <c r="GTU22" s="47"/>
      <c r="GTV22" s="47"/>
      <c r="GTW22" s="47"/>
      <c r="GTX22" s="47"/>
      <c r="GTY22" s="47"/>
      <c r="GTZ22" s="47"/>
      <c r="GUA22" s="47"/>
      <c r="GUB22" s="47"/>
      <c r="GUC22" s="47"/>
      <c r="GUD22" s="47"/>
      <c r="GUE22" s="47"/>
      <c r="GUF22" s="47"/>
      <c r="GUG22" s="47"/>
      <c r="GUH22" s="47"/>
      <c r="GUI22" s="47"/>
      <c r="GUJ22" s="47"/>
      <c r="GUK22" s="47"/>
      <c r="GUL22" s="47"/>
      <c r="GUM22" s="47"/>
      <c r="GUN22" s="47"/>
      <c r="GUO22" s="47"/>
      <c r="GUP22" s="47"/>
      <c r="GUQ22" s="47"/>
      <c r="GUR22" s="47"/>
      <c r="GUS22" s="47"/>
      <c r="GUT22" s="47"/>
      <c r="GUU22" s="47"/>
      <c r="GUV22" s="47"/>
      <c r="GUW22" s="47"/>
      <c r="GUX22" s="47"/>
      <c r="GUY22" s="47"/>
      <c r="GUZ22" s="47"/>
      <c r="GVA22" s="47"/>
      <c r="GVB22" s="47"/>
      <c r="GVC22" s="47"/>
      <c r="GVD22" s="47"/>
      <c r="GVE22" s="47"/>
      <c r="GVF22" s="47"/>
      <c r="GVG22" s="47"/>
      <c r="GVH22" s="47"/>
      <c r="GVI22" s="47"/>
      <c r="GVJ22" s="47"/>
      <c r="GVK22" s="47"/>
      <c r="GVL22" s="47"/>
      <c r="GVM22" s="47"/>
      <c r="GVN22" s="47"/>
      <c r="GVO22" s="47"/>
      <c r="GVP22" s="47"/>
      <c r="GVQ22" s="47"/>
      <c r="GVR22" s="47"/>
      <c r="GVS22" s="47"/>
      <c r="GVT22" s="47"/>
      <c r="GVU22" s="47"/>
      <c r="GVV22" s="47"/>
      <c r="GVW22" s="47"/>
      <c r="GVX22" s="47"/>
      <c r="GVY22" s="47"/>
      <c r="GVZ22" s="47"/>
      <c r="GWA22" s="47"/>
      <c r="GWB22" s="47"/>
      <c r="GWC22" s="47"/>
      <c r="GWD22" s="47"/>
      <c r="GWE22" s="47"/>
      <c r="GWF22" s="47"/>
      <c r="GWG22" s="47"/>
      <c r="GWH22" s="47"/>
      <c r="GWI22" s="47"/>
      <c r="GWJ22" s="47"/>
      <c r="GWK22" s="47"/>
      <c r="GWL22" s="47"/>
      <c r="GWM22" s="47"/>
      <c r="GWN22" s="47"/>
      <c r="GWO22" s="47"/>
      <c r="GWP22" s="47"/>
      <c r="GWQ22" s="47"/>
      <c r="GWR22" s="47"/>
      <c r="GWS22" s="47"/>
      <c r="GWT22" s="47"/>
      <c r="GWU22" s="47"/>
      <c r="GWV22" s="47"/>
      <c r="GWW22" s="47"/>
      <c r="GWX22" s="47"/>
      <c r="GWY22" s="47"/>
      <c r="GWZ22" s="47"/>
      <c r="GXA22" s="47"/>
      <c r="GXB22" s="47"/>
      <c r="GXC22" s="47"/>
      <c r="GXD22" s="47"/>
      <c r="GXE22" s="47"/>
      <c r="GXF22" s="47"/>
      <c r="GXG22" s="47"/>
      <c r="GXH22" s="47"/>
      <c r="GXI22" s="47"/>
      <c r="GXJ22" s="47"/>
      <c r="GXK22" s="47"/>
      <c r="GXL22" s="47"/>
      <c r="GXM22" s="47"/>
      <c r="GXN22" s="47"/>
      <c r="GXO22" s="47"/>
      <c r="GXP22" s="47"/>
      <c r="GXQ22" s="47"/>
      <c r="GXR22" s="47"/>
      <c r="GXS22" s="47"/>
      <c r="GXT22" s="47"/>
      <c r="GXU22" s="47"/>
      <c r="GXV22" s="47"/>
      <c r="GXW22" s="47"/>
      <c r="GXX22" s="47"/>
      <c r="GXY22" s="47"/>
      <c r="GXZ22" s="47"/>
      <c r="GYA22" s="47"/>
      <c r="GYB22" s="47"/>
      <c r="GYC22" s="47"/>
      <c r="GYD22" s="47"/>
      <c r="GYE22" s="47"/>
      <c r="GYF22" s="47"/>
      <c r="GYG22" s="47"/>
      <c r="GYH22" s="47"/>
      <c r="GYI22" s="47"/>
      <c r="GYJ22" s="47"/>
      <c r="GYK22" s="47"/>
      <c r="GYL22" s="47"/>
      <c r="GYM22" s="47"/>
      <c r="GYN22" s="47"/>
      <c r="GYO22" s="47"/>
      <c r="GYP22" s="47"/>
      <c r="GYQ22" s="47"/>
      <c r="GYR22" s="47"/>
      <c r="GYS22" s="47"/>
      <c r="GYT22" s="47"/>
      <c r="GYU22" s="47"/>
      <c r="GYV22" s="47"/>
      <c r="GYW22" s="47"/>
      <c r="GYX22" s="47"/>
      <c r="GYY22" s="47"/>
      <c r="GYZ22" s="47"/>
      <c r="GZA22" s="47"/>
      <c r="GZB22" s="47"/>
      <c r="GZC22" s="47"/>
      <c r="GZD22" s="47"/>
      <c r="GZE22" s="47"/>
      <c r="GZF22" s="47"/>
      <c r="GZG22" s="47"/>
      <c r="GZH22" s="47"/>
      <c r="GZI22" s="47"/>
      <c r="GZJ22" s="47"/>
      <c r="GZK22" s="47"/>
      <c r="GZL22" s="47"/>
      <c r="GZM22" s="47"/>
      <c r="GZN22" s="47"/>
      <c r="GZO22" s="47"/>
      <c r="GZP22" s="47"/>
      <c r="GZQ22" s="47"/>
      <c r="GZR22" s="47"/>
      <c r="GZS22" s="47"/>
      <c r="GZT22" s="47"/>
      <c r="GZU22" s="47"/>
      <c r="GZV22" s="47"/>
      <c r="GZW22" s="47"/>
      <c r="GZX22" s="47"/>
      <c r="GZY22" s="47"/>
      <c r="GZZ22" s="47"/>
      <c r="HAA22" s="47"/>
      <c r="HAB22" s="47"/>
      <c r="HAC22" s="47"/>
      <c r="HAD22" s="47"/>
      <c r="HAE22" s="47"/>
      <c r="HAF22" s="47"/>
      <c r="HAG22" s="47"/>
      <c r="HAH22" s="47"/>
      <c r="HAI22" s="47"/>
      <c r="HAJ22" s="47"/>
      <c r="HAK22" s="47"/>
      <c r="HAL22" s="47"/>
      <c r="HAM22" s="47"/>
      <c r="HAN22" s="47"/>
      <c r="HAO22" s="47"/>
      <c r="HAP22" s="47"/>
      <c r="HAQ22" s="47"/>
      <c r="HAR22" s="47"/>
      <c r="HAS22" s="47"/>
      <c r="HAT22" s="47"/>
      <c r="HAU22" s="47"/>
      <c r="HAV22" s="47"/>
      <c r="HAW22" s="47"/>
      <c r="HAX22" s="47"/>
      <c r="HAY22" s="47"/>
      <c r="HAZ22" s="47"/>
      <c r="HBA22" s="47"/>
      <c r="HBB22" s="47"/>
      <c r="HBC22" s="47"/>
      <c r="HBD22" s="47"/>
      <c r="HBE22" s="47"/>
      <c r="HBF22" s="47"/>
      <c r="HBG22" s="47"/>
      <c r="HBH22" s="47"/>
      <c r="HBI22" s="47"/>
      <c r="HBJ22" s="47"/>
      <c r="HBK22" s="47"/>
      <c r="HBL22" s="47"/>
      <c r="HBM22" s="47"/>
      <c r="HBN22" s="47"/>
      <c r="HBO22" s="47"/>
      <c r="HBP22" s="47"/>
      <c r="HBQ22" s="47"/>
      <c r="HBR22" s="47"/>
      <c r="HBS22" s="47"/>
      <c r="HBT22" s="47"/>
      <c r="HBU22" s="47"/>
      <c r="HBV22" s="47"/>
      <c r="HBW22" s="47"/>
      <c r="HBX22" s="47"/>
      <c r="HBY22" s="47"/>
      <c r="HBZ22" s="47"/>
      <c r="HCA22" s="47"/>
      <c r="HCB22" s="47"/>
      <c r="HCC22" s="47"/>
      <c r="HCD22" s="47"/>
      <c r="HCE22" s="47"/>
      <c r="HCF22" s="47"/>
      <c r="HCG22" s="47"/>
      <c r="HCH22" s="47"/>
      <c r="HCI22" s="47"/>
      <c r="HCJ22" s="47"/>
      <c r="HCK22" s="47"/>
      <c r="HCL22" s="47"/>
      <c r="HCM22" s="47"/>
      <c r="HCN22" s="47"/>
      <c r="HCO22" s="47"/>
      <c r="HCP22" s="47"/>
      <c r="HCQ22" s="47"/>
      <c r="HCR22" s="47"/>
      <c r="HCS22" s="47"/>
      <c r="HCT22" s="47"/>
      <c r="HCU22" s="47"/>
      <c r="HCV22" s="47"/>
      <c r="HCW22" s="47"/>
      <c r="HCX22" s="47"/>
      <c r="HCY22" s="47"/>
      <c r="HCZ22" s="47"/>
      <c r="HDA22" s="47"/>
      <c r="HDB22" s="47"/>
      <c r="HDC22" s="47"/>
      <c r="HDD22" s="47"/>
      <c r="HDE22" s="47"/>
      <c r="HDF22" s="47"/>
      <c r="HDG22" s="47"/>
      <c r="HDH22" s="47"/>
      <c r="HDI22" s="47"/>
      <c r="HDJ22" s="47"/>
      <c r="HDK22" s="47"/>
      <c r="HDL22" s="47"/>
      <c r="HDM22" s="47"/>
      <c r="HDN22" s="47"/>
      <c r="HDO22" s="47"/>
      <c r="HDP22" s="47"/>
      <c r="HDQ22" s="47"/>
      <c r="HDR22" s="47"/>
      <c r="HDS22" s="47"/>
      <c r="HDT22" s="47"/>
      <c r="HDU22" s="47"/>
      <c r="HDV22" s="47"/>
      <c r="HDW22" s="47"/>
      <c r="HDX22" s="47"/>
      <c r="HDY22" s="47"/>
      <c r="HDZ22" s="47"/>
      <c r="HEA22" s="47"/>
      <c r="HEB22" s="47"/>
      <c r="HEC22" s="47"/>
      <c r="HED22" s="47"/>
      <c r="HEE22" s="47"/>
      <c r="HEF22" s="47"/>
      <c r="HEG22" s="47"/>
      <c r="HEH22" s="47"/>
      <c r="HEI22" s="47"/>
      <c r="HEJ22" s="47"/>
      <c r="HEK22" s="47"/>
      <c r="HEL22" s="47"/>
      <c r="HEM22" s="47"/>
      <c r="HEN22" s="47"/>
      <c r="HEO22" s="47"/>
      <c r="HEP22" s="47"/>
      <c r="HEQ22" s="47"/>
      <c r="HER22" s="47"/>
      <c r="HES22" s="47"/>
      <c r="HET22" s="47"/>
      <c r="HEU22" s="47"/>
      <c r="HEV22" s="47"/>
      <c r="HEW22" s="47"/>
      <c r="HEX22" s="47"/>
      <c r="HEY22" s="47"/>
      <c r="HEZ22" s="47"/>
      <c r="HFA22" s="47"/>
      <c r="HFB22" s="47"/>
      <c r="HFC22" s="47"/>
      <c r="HFD22" s="47"/>
      <c r="HFE22" s="47"/>
      <c r="HFF22" s="47"/>
      <c r="HFG22" s="47"/>
      <c r="HFH22" s="47"/>
      <c r="HFI22" s="47"/>
      <c r="HFJ22" s="47"/>
      <c r="HFK22" s="47"/>
      <c r="HFL22" s="47"/>
      <c r="HFM22" s="47"/>
      <c r="HFN22" s="47"/>
      <c r="HFO22" s="47"/>
      <c r="HFP22" s="47"/>
      <c r="HFQ22" s="47"/>
      <c r="HFR22" s="47"/>
      <c r="HFS22" s="47"/>
      <c r="HFT22" s="47"/>
      <c r="HFU22" s="47"/>
      <c r="HFV22" s="47"/>
      <c r="HFW22" s="47"/>
      <c r="HFX22" s="47"/>
      <c r="HFY22" s="47"/>
      <c r="HFZ22" s="47"/>
      <c r="HGA22" s="47"/>
      <c r="HGB22" s="47"/>
      <c r="HGC22" s="47"/>
      <c r="HGD22" s="47"/>
      <c r="HGE22" s="47"/>
      <c r="HGF22" s="47"/>
      <c r="HGG22" s="47"/>
      <c r="HGH22" s="47"/>
      <c r="HGI22" s="47"/>
      <c r="HGJ22" s="47"/>
      <c r="HGK22" s="47"/>
      <c r="HGL22" s="47"/>
      <c r="HGM22" s="47"/>
      <c r="HGN22" s="47"/>
      <c r="HGO22" s="47"/>
      <c r="HGP22" s="47"/>
      <c r="HGQ22" s="47"/>
      <c r="HGR22" s="47"/>
      <c r="HGS22" s="47"/>
      <c r="HGT22" s="47"/>
      <c r="HGU22" s="47"/>
      <c r="HGV22" s="47"/>
      <c r="HGW22" s="47"/>
      <c r="HGX22" s="47"/>
      <c r="HGY22" s="47"/>
      <c r="HGZ22" s="47"/>
      <c r="HHA22" s="47"/>
      <c r="HHB22" s="47"/>
      <c r="HHC22" s="47"/>
      <c r="HHD22" s="47"/>
      <c r="HHE22" s="47"/>
      <c r="HHF22" s="47"/>
      <c r="HHG22" s="47"/>
      <c r="HHH22" s="47"/>
      <c r="HHI22" s="47"/>
      <c r="HHJ22" s="47"/>
      <c r="HHK22" s="47"/>
      <c r="HHL22" s="47"/>
      <c r="HHM22" s="47"/>
      <c r="HHN22" s="47"/>
      <c r="HHO22" s="47"/>
      <c r="HHP22" s="47"/>
      <c r="HHQ22" s="47"/>
      <c r="HHR22" s="47"/>
      <c r="HHS22" s="47"/>
      <c r="HHT22" s="47"/>
      <c r="HHU22" s="47"/>
      <c r="HHV22" s="47"/>
      <c r="HHW22" s="47"/>
      <c r="HHX22" s="47"/>
      <c r="HHY22" s="47"/>
      <c r="HHZ22" s="47"/>
      <c r="HIA22" s="47"/>
      <c r="HIB22" s="47"/>
      <c r="HIC22" s="47"/>
      <c r="HID22" s="47"/>
      <c r="HIE22" s="47"/>
      <c r="HIF22" s="47"/>
      <c r="HIG22" s="47"/>
      <c r="HIH22" s="47"/>
      <c r="HII22" s="47"/>
      <c r="HIJ22" s="47"/>
      <c r="HIK22" s="47"/>
      <c r="HIL22" s="47"/>
      <c r="HIM22" s="47"/>
      <c r="HIN22" s="47"/>
      <c r="HIO22" s="47"/>
      <c r="HIP22" s="47"/>
      <c r="HIQ22" s="47"/>
      <c r="HIR22" s="47"/>
      <c r="HIS22" s="47"/>
      <c r="HIT22" s="47"/>
      <c r="HIU22" s="47"/>
      <c r="HIV22" s="47"/>
      <c r="HIW22" s="47"/>
      <c r="HIX22" s="47"/>
      <c r="HIY22" s="47"/>
      <c r="HIZ22" s="47"/>
      <c r="HJA22" s="47"/>
      <c r="HJB22" s="47"/>
      <c r="HJC22" s="47"/>
      <c r="HJD22" s="47"/>
      <c r="HJE22" s="47"/>
      <c r="HJF22" s="47"/>
      <c r="HJG22" s="47"/>
      <c r="HJH22" s="47"/>
      <c r="HJI22" s="47"/>
      <c r="HJJ22" s="47"/>
      <c r="HJK22" s="47"/>
      <c r="HJL22" s="47"/>
      <c r="HJM22" s="47"/>
      <c r="HJN22" s="47"/>
      <c r="HJO22" s="47"/>
      <c r="HJP22" s="47"/>
      <c r="HJQ22" s="47"/>
      <c r="HJR22" s="47"/>
      <c r="HJS22" s="47"/>
      <c r="HJT22" s="47"/>
      <c r="HJU22" s="47"/>
      <c r="HJV22" s="47"/>
      <c r="HJW22" s="47"/>
      <c r="HJX22" s="47"/>
      <c r="HJY22" s="47"/>
      <c r="HJZ22" s="47"/>
      <c r="HKA22" s="47"/>
      <c r="HKB22" s="47"/>
      <c r="HKC22" s="47"/>
      <c r="HKD22" s="47"/>
      <c r="HKE22" s="47"/>
      <c r="HKF22" s="47"/>
      <c r="HKG22" s="47"/>
      <c r="HKH22" s="47"/>
      <c r="HKI22" s="47"/>
      <c r="HKJ22" s="47"/>
      <c r="HKK22" s="47"/>
      <c r="HKL22" s="47"/>
      <c r="HKM22" s="47"/>
      <c r="HKN22" s="47"/>
      <c r="HKO22" s="47"/>
      <c r="HKP22" s="47"/>
      <c r="HKQ22" s="47"/>
      <c r="HKR22" s="47"/>
      <c r="HKS22" s="47"/>
      <c r="HKT22" s="47"/>
      <c r="HKU22" s="47"/>
      <c r="HKV22" s="47"/>
      <c r="HKW22" s="47"/>
      <c r="HKX22" s="47"/>
      <c r="HKY22" s="47"/>
      <c r="HKZ22" s="47"/>
      <c r="HLA22" s="47"/>
      <c r="HLB22" s="47"/>
      <c r="HLC22" s="47"/>
      <c r="HLD22" s="47"/>
      <c r="HLE22" s="47"/>
      <c r="HLF22" s="47"/>
      <c r="HLG22" s="47"/>
      <c r="HLH22" s="47"/>
      <c r="HLI22" s="47"/>
      <c r="HLJ22" s="47"/>
      <c r="HLK22" s="47"/>
      <c r="HLL22" s="47"/>
      <c r="HLM22" s="47"/>
      <c r="HLN22" s="47"/>
      <c r="HLO22" s="47"/>
      <c r="HLP22" s="47"/>
      <c r="HLQ22" s="47"/>
      <c r="HLR22" s="47"/>
      <c r="HLS22" s="47"/>
      <c r="HLT22" s="47"/>
      <c r="HLU22" s="47"/>
      <c r="HLV22" s="47"/>
      <c r="HLW22" s="47"/>
      <c r="HLX22" s="47"/>
      <c r="HLY22" s="47"/>
      <c r="HLZ22" s="47"/>
      <c r="HMA22" s="47"/>
      <c r="HMB22" s="47"/>
      <c r="HMC22" s="47"/>
      <c r="HMD22" s="47"/>
      <c r="HME22" s="47"/>
      <c r="HMF22" s="47"/>
      <c r="HMG22" s="47"/>
      <c r="HMH22" s="47"/>
      <c r="HMI22" s="47"/>
      <c r="HMJ22" s="47"/>
      <c r="HMK22" s="47"/>
      <c r="HML22" s="47"/>
      <c r="HMM22" s="47"/>
      <c r="HMN22" s="47"/>
      <c r="HMO22" s="47"/>
      <c r="HMP22" s="47"/>
      <c r="HMQ22" s="47"/>
      <c r="HMR22" s="47"/>
      <c r="HMS22" s="47"/>
      <c r="HMT22" s="47"/>
      <c r="HMU22" s="47"/>
      <c r="HMV22" s="47"/>
      <c r="HMW22" s="47"/>
      <c r="HMX22" s="47"/>
      <c r="HMY22" s="47"/>
      <c r="HMZ22" s="47"/>
      <c r="HNA22" s="47"/>
      <c r="HNB22" s="47"/>
      <c r="HNC22" s="47"/>
      <c r="HND22" s="47"/>
      <c r="HNE22" s="47"/>
      <c r="HNF22" s="47"/>
      <c r="HNG22" s="47"/>
      <c r="HNH22" s="47"/>
      <c r="HNI22" s="47"/>
      <c r="HNJ22" s="47"/>
      <c r="HNK22" s="47"/>
      <c r="HNL22" s="47"/>
      <c r="HNM22" s="47"/>
      <c r="HNN22" s="47"/>
      <c r="HNO22" s="47"/>
      <c r="HNP22" s="47"/>
      <c r="HNQ22" s="47"/>
      <c r="HNR22" s="47"/>
      <c r="HNS22" s="47"/>
      <c r="HNT22" s="47"/>
      <c r="HNU22" s="47"/>
      <c r="HNV22" s="47"/>
      <c r="HNW22" s="47"/>
      <c r="HNX22" s="47"/>
      <c r="HNY22" s="47"/>
      <c r="HNZ22" s="47"/>
      <c r="HOA22" s="47"/>
      <c r="HOB22" s="47"/>
      <c r="HOC22" s="47"/>
      <c r="HOD22" s="47"/>
      <c r="HOE22" s="47"/>
      <c r="HOF22" s="47"/>
      <c r="HOG22" s="47"/>
      <c r="HOH22" s="47"/>
      <c r="HOI22" s="47"/>
      <c r="HOJ22" s="47"/>
      <c r="HOK22" s="47"/>
      <c r="HOL22" s="47"/>
      <c r="HOM22" s="47"/>
      <c r="HON22" s="47"/>
      <c r="HOO22" s="47"/>
      <c r="HOP22" s="47"/>
      <c r="HOQ22" s="47"/>
      <c r="HOR22" s="47"/>
      <c r="HOS22" s="47"/>
      <c r="HOT22" s="47"/>
      <c r="HOU22" s="47"/>
      <c r="HOV22" s="47"/>
      <c r="HOW22" s="47"/>
      <c r="HOX22" s="47"/>
      <c r="HOY22" s="47"/>
      <c r="HOZ22" s="47"/>
      <c r="HPA22" s="47"/>
      <c r="HPB22" s="47"/>
      <c r="HPC22" s="47"/>
      <c r="HPD22" s="47"/>
      <c r="HPE22" s="47"/>
      <c r="HPF22" s="47"/>
      <c r="HPG22" s="47"/>
      <c r="HPH22" s="47"/>
      <c r="HPI22" s="47"/>
      <c r="HPJ22" s="47"/>
      <c r="HPK22" s="47"/>
      <c r="HPL22" s="47"/>
      <c r="HPM22" s="47"/>
      <c r="HPN22" s="47"/>
      <c r="HPO22" s="47"/>
      <c r="HPP22" s="47"/>
      <c r="HPQ22" s="47"/>
      <c r="HPR22" s="47"/>
      <c r="HPS22" s="47"/>
      <c r="HPT22" s="47"/>
      <c r="HPU22" s="47"/>
      <c r="HPV22" s="47"/>
      <c r="HPW22" s="47"/>
      <c r="HPX22" s="47"/>
      <c r="HPY22" s="47"/>
      <c r="HPZ22" s="47"/>
      <c r="HQA22" s="47"/>
      <c r="HQB22" s="47"/>
      <c r="HQC22" s="47"/>
      <c r="HQD22" s="47"/>
      <c r="HQE22" s="47"/>
      <c r="HQF22" s="47"/>
      <c r="HQG22" s="47"/>
      <c r="HQH22" s="47"/>
      <c r="HQI22" s="47"/>
      <c r="HQJ22" s="47"/>
      <c r="HQK22" s="47"/>
      <c r="HQL22" s="47"/>
      <c r="HQM22" s="47"/>
      <c r="HQN22" s="47"/>
      <c r="HQO22" s="47"/>
      <c r="HQP22" s="47"/>
      <c r="HQQ22" s="47"/>
      <c r="HQR22" s="47"/>
      <c r="HQS22" s="47"/>
      <c r="HQT22" s="47"/>
      <c r="HQU22" s="47"/>
      <c r="HQV22" s="47"/>
      <c r="HQW22" s="47"/>
      <c r="HQX22" s="47"/>
      <c r="HQY22" s="47"/>
      <c r="HQZ22" s="47"/>
      <c r="HRA22" s="47"/>
      <c r="HRB22" s="47"/>
      <c r="HRC22" s="47"/>
      <c r="HRD22" s="47"/>
      <c r="HRE22" s="47"/>
      <c r="HRF22" s="47"/>
      <c r="HRG22" s="47"/>
      <c r="HRH22" s="47"/>
      <c r="HRI22" s="47"/>
      <c r="HRJ22" s="47"/>
      <c r="HRK22" s="47"/>
      <c r="HRL22" s="47"/>
      <c r="HRM22" s="47"/>
      <c r="HRN22" s="47"/>
      <c r="HRO22" s="47"/>
      <c r="HRP22" s="47"/>
      <c r="HRQ22" s="47"/>
      <c r="HRR22" s="47"/>
      <c r="HRS22" s="47"/>
      <c r="HRT22" s="47"/>
      <c r="HRU22" s="47"/>
      <c r="HRV22" s="47"/>
      <c r="HRW22" s="47"/>
      <c r="HRX22" s="47"/>
      <c r="HRY22" s="47"/>
      <c r="HRZ22" s="47"/>
      <c r="HSA22" s="47"/>
      <c r="HSB22" s="47"/>
      <c r="HSC22" s="47"/>
      <c r="HSD22" s="47"/>
      <c r="HSE22" s="47"/>
      <c r="HSF22" s="47"/>
      <c r="HSG22" s="47"/>
      <c r="HSH22" s="47"/>
      <c r="HSI22" s="47"/>
      <c r="HSJ22" s="47"/>
      <c r="HSK22" s="47"/>
      <c r="HSL22" s="47"/>
      <c r="HSM22" s="47"/>
      <c r="HSN22" s="47"/>
      <c r="HSO22" s="47"/>
      <c r="HSP22" s="47"/>
      <c r="HSQ22" s="47"/>
      <c r="HSR22" s="47"/>
      <c r="HSS22" s="47"/>
      <c r="HST22" s="47"/>
      <c r="HSU22" s="47"/>
      <c r="HSV22" s="47"/>
      <c r="HSW22" s="47"/>
      <c r="HSX22" s="47"/>
      <c r="HSY22" s="47"/>
      <c r="HSZ22" s="47"/>
      <c r="HTA22" s="47"/>
      <c r="HTB22" s="47"/>
      <c r="HTC22" s="47"/>
      <c r="HTD22" s="47"/>
      <c r="HTE22" s="47"/>
      <c r="HTF22" s="47"/>
      <c r="HTG22" s="47"/>
      <c r="HTH22" s="47"/>
      <c r="HTI22" s="47"/>
      <c r="HTJ22" s="47"/>
      <c r="HTK22" s="47"/>
      <c r="HTL22" s="47"/>
      <c r="HTM22" s="47"/>
      <c r="HTN22" s="47"/>
      <c r="HTO22" s="47"/>
      <c r="HTP22" s="47"/>
      <c r="HTQ22" s="47"/>
      <c r="HTR22" s="47"/>
      <c r="HTS22" s="47"/>
      <c r="HTT22" s="47"/>
      <c r="HTU22" s="47"/>
      <c r="HTV22" s="47"/>
      <c r="HTW22" s="47"/>
      <c r="HTX22" s="47"/>
      <c r="HTY22" s="47"/>
      <c r="HTZ22" s="47"/>
      <c r="HUA22" s="47"/>
      <c r="HUB22" s="47"/>
      <c r="HUC22" s="47"/>
      <c r="HUD22" s="47"/>
      <c r="HUE22" s="47"/>
      <c r="HUF22" s="47"/>
      <c r="HUG22" s="47"/>
      <c r="HUH22" s="47"/>
      <c r="HUI22" s="47"/>
      <c r="HUJ22" s="47"/>
      <c r="HUK22" s="47"/>
      <c r="HUL22" s="47"/>
      <c r="HUM22" s="47"/>
      <c r="HUN22" s="47"/>
      <c r="HUO22" s="47"/>
      <c r="HUP22" s="47"/>
      <c r="HUQ22" s="47"/>
      <c r="HUR22" s="47"/>
      <c r="HUS22" s="47"/>
      <c r="HUT22" s="47"/>
      <c r="HUU22" s="47"/>
      <c r="HUV22" s="47"/>
      <c r="HUW22" s="47"/>
      <c r="HUX22" s="47"/>
      <c r="HUY22" s="47"/>
      <c r="HUZ22" s="47"/>
      <c r="HVA22" s="47"/>
      <c r="HVB22" s="47"/>
      <c r="HVC22" s="47"/>
      <c r="HVD22" s="47"/>
      <c r="HVE22" s="47"/>
      <c r="HVF22" s="47"/>
      <c r="HVG22" s="47"/>
      <c r="HVH22" s="47"/>
      <c r="HVI22" s="47"/>
      <c r="HVJ22" s="47"/>
      <c r="HVK22" s="47"/>
      <c r="HVL22" s="47"/>
      <c r="HVM22" s="47"/>
      <c r="HVN22" s="47"/>
      <c r="HVO22" s="47"/>
      <c r="HVP22" s="47"/>
      <c r="HVQ22" s="47"/>
      <c r="HVR22" s="47"/>
      <c r="HVS22" s="47"/>
      <c r="HVT22" s="47"/>
      <c r="HVU22" s="47"/>
      <c r="HVV22" s="47"/>
      <c r="HVW22" s="47"/>
      <c r="HVX22" s="47"/>
      <c r="HVY22" s="47"/>
      <c r="HVZ22" s="47"/>
      <c r="HWA22" s="47"/>
      <c r="HWB22" s="47"/>
      <c r="HWC22" s="47"/>
      <c r="HWD22" s="47"/>
      <c r="HWE22" s="47"/>
      <c r="HWF22" s="47"/>
      <c r="HWG22" s="47"/>
      <c r="HWH22" s="47"/>
      <c r="HWI22" s="47"/>
      <c r="HWJ22" s="47"/>
      <c r="HWK22" s="47"/>
      <c r="HWL22" s="47"/>
      <c r="HWM22" s="47"/>
      <c r="HWN22" s="47"/>
      <c r="HWO22" s="47"/>
      <c r="HWP22" s="47"/>
      <c r="HWQ22" s="47"/>
      <c r="HWR22" s="47"/>
      <c r="HWS22" s="47"/>
      <c r="HWT22" s="47"/>
      <c r="HWU22" s="47"/>
      <c r="HWV22" s="47"/>
      <c r="HWW22" s="47"/>
      <c r="HWX22" s="47"/>
      <c r="HWY22" s="47"/>
      <c r="HWZ22" s="47"/>
      <c r="HXA22" s="47"/>
      <c r="HXB22" s="47"/>
      <c r="HXC22" s="47"/>
      <c r="HXD22" s="47"/>
      <c r="HXE22" s="47"/>
      <c r="HXF22" s="47"/>
      <c r="HXG22" s="47"/>
      <c r="HXH22" s="47"/>
      <c r="HXI22" s="47"/>
      <c r="HXJ22" s="47"/>
      <c r="HXK22" s="47"/>
      <c r="HXL22" s="47"/>
      <c r="HXM22" s="47"/>
      <c r="HXN22" s="47"/>
      <c r="HXO22" s="47"/>
      <c r="HXP22" s="47"/>
      <c r="HXQ22" s="47"/>
      <c r="HXR22" s="47"/>
      <c r="HXS22" s="47"/>
      <c r="HXT22" s="47"/>
      <c r="HXU22" s="47"/>
      <c r="HXV22" s="47"/>
      <c r="HXW22" s="47"/>
      <c r="HXX22" s="47"/>
      <c r="HXY22" s="47"/>
      <c r="HXZ22" s="47"/>
      <c r="HYA22" s="47"/>
      <c r="HYB22" s="47"/>
      <c r="HYC22" s="47"/>
      <c r="HYD22" s="47"/>
      <c r="HYE22" s="47"/>
      <c r="HYF22" s="47"/>
      <c r="HYG22" s="47"/>
      <c r="HYH22" s="47"/>
      <c r="HYI22" s="47"/>
      <c r="HYJ22" s="47"/>
      <c r="HYK22" s="47"/>
      <c r="HYL22" s="47"/>
      <c r="HYM22" s="47"/>
      <c r="HYN22" s="47"/>
      <c r="HYO22" s="47"/>
      <c r="HYP22" s="47"/>
      <c r="HYQ22" s="47"/>
      <c r="HYR22" s="47"/>
      <c r="HYS22" s="47"/>
      <c r="HYT22" s="47"/>
      <c r="HYU22" s="47"/>
      <c r="HYV22" s="47"/>
      <c r="HYW22" s="47"/>
      <c r="HYX22" s="47"/>
      <c r="HYY22" s="47"/>
      <c r="HYZ22" s="47"/>
      <c r="HZA22" s="47"/>
      <c r="HZB22" s="47"/>
      <c r="HZC22" s="47"/>
      <c r="HZD22" s="47"/>
      <c r="HZE22" s="47"/>
      <c r="HZF22" s="47"/>
      <c r="HZG22" s="47"/>
      <c r="HZH22" s="47"/>
      <c r="HZI22" s="47"/>
      <c r="HZJ22" s="47"/>
      <c r="HZK22" s="47"/>
      <c r="HZL22" s="47"/>
      <c r="HZM22" s="47"/>
      <c r="HZN22" s="47"/>
      <c r="HZO22" s="47"/>
      <c r="HZP22" s="47"/>
      <c r="HZQ22" s="47"/>
      <c r="HZR22" s="47"/>
      <c r="HZS22" s="47"/>
      <c r="HZT22" s="47"/>
      <c r="HZU22" s="47"/>
      <c r="HZV22" s="47"/>
      <c r="HZW22" s="47"/>
      <c r="HZX22" s="47"/>
      <c r="HZY22" s="47"/>
      <c r="HZZ22" s="47"/>
      <c r="IAA22" s="47"/>
      <c r="IAB22" s="47"/>
      <c r="IAC22" s="47"/>
      <c r="IAD22" s="47"/>
      <c r="IAE22" s="47"/>
      <c r="IAF22" s="47"/>
      <c r="IAG22" s="47"/>
      <c r="IAH22" s="47"/>
      <c r="IAI22" s="47"/>
      <c r="IAJ22" s="47"/>
      <c r="IAK22" s="47"/>
      <c r="IAL22" s="47"/>
      <c r="IAM22" s="47"/>
      <c r="IAN22" s="47"/>
      <c r="IAO22" s="47"/>
      <c r="IAP22" s="47"/>
      <c r="IAQ22" s="47"/>
      <c r="IAR22" s="47"/>
      <c r="IAS22" s="47"/>
      <c r="IAT22" s="47"/>
      <c r="IAU22" s="47"/>
      <c r="IAV22" s="47"/>
      <c r="IAW22" s="47"/>
      <c r="IAX22" s="47"/>
      <c r="IAY22" s="47"/>
      <c r="IAZ22" s="47"/>
      <c r="IBA22" s="47"/>
      <c r="IBB22" s="47"/>
      <c r="IBC22" s="47"/>
      <c r="IBD22" s="47"/>
      <c r="IBE22" s="47"/>
      <c r="IBF22" s="47"/>
      <c r="IBG22" s="47"/>
      <c r="IBH22" s="47"/>
      <c r="IBI22" s="47"/>
      <c r="IBJ22" s="47"/>
      <c r="IBK22" s="47"/>
      <c r="IBL22" s="47"/>
      <c r="IBM22" s="47"/>
      <c r="IBN22" s="47"/>
      <c r="IBO22" s="47"/>
      <c r="IBP22" s="47"/>
      <c r="IBQ22" s="47"/>
      <c r="IBR22" s="47"/>
      <c r="IBS22" s="47"/>
      <c r="IBT22" s="47"/>
      <c r="IBU22" s="47"/>
      <c r="IBV22" s="47"/>
      <c r="IBW22" s="47"/>
      <c r="IBX22" s="47"/>
      <c r="IBY22" s="47"/>
      <c r="IBZ22" s="47"/>
      <c r="ICA22" s="47"/>
      <c r="ICB22" s="47"/>
      <c r="ICC22" s="47"/>
      <c r="ICD22" s="47"/>
      <c r="ICE22" s="47"/>
      <c r="ICF22" s="47"/>
      <c r="ICG22" s="47"/>
      <c r="ICH22" s="47"/>
      <c r="ICI22" s="47"/>
      <c r="ICJ22" s="47"/>
      <c r="ICK22" s="47"/>
      <c r="ICL22" s="47"/>
      <c r="ICM22" s="47"/>
      <c r="ICN22" s="47"/>
      <c r="ICO22" s="47"/>
      <c r="ICP22" s="47"/>
      <c r="ICQ22" s="47"/>
      <c r="ICR22" s="47"/>
      <c r="ICS22" s="47"/>
      <c r="ICT22" s="47"/>
      <c r="ICU22" s="47"/>
      <c r="ICV22" s="47"/>
      <c r="ICW22" s="47"/>
      <c r="ICX22" s="47"/>
      <c r="ICY22" s="47"/>
      <c r="ICZ22" s="47"/>
      <c r="IDA22" s="47"/>
      <c r="IDB22" s="47"/>
      <c r="IDC22" s="47"/>
      <c r="IDD22" s="47"/>
      <c r="IDE22" s="47"/>
      <c r="IDF22" s="47"/>
      <c r="IDG22" s="47"/>
      <c r="IDH22" s="47"/>
      <c r="IDI22" s="47"/>
      <c r="IDJ22" s="47"/>
      <c r="IDK22" s="47"/>
      <c r="IDL22" s="47"/>
      <c r="IDM22" s="47"/>
      <c r="IDN22" s="47"/>
      <c r="IDO22" s="47"/>
      <c r="IDP22" s="47"/>
      <c r="IDQ22" s="47"/>
      <c r="IDR22" s="47"/>
      <c r="IDS22" s="47"/>
      <c r="IDT22" s="47"/>
      <c r="IDU22" s="47"/>
      <c r="IDV22" s="47"/>
      <c r="IDW22" s="47"/>
      <c r="IDX22" s="47"/>
      <c r="IDY22" s="47"/>
      <c r="IDZ22" s="47"/>
      <c r="IEA22" s="47"/>
      <c r="IEB22" s="47"/>
      <c r="IEC22" s="47"/>
      <c r="IED22" s="47"/>
      <c r="IEE22" s="47"/>
      <c r="IEF22" s="47"/>
      <c r="IEG22" s="47"/>
      <c r="IEH22" s="47"/>
      <c r="IEI22" s="47"/>
      <c r="IEJ22" s="47"/>
      <c r="IEK22" s="47"/>
      <c r="IEL22" s="47"/>
      <c r="IEM22" s="47"/>
      <c r="IEN22" s="47"/>
      <c r="IEO22" s="47"/>
      <c r="IEP22" s="47"/>
      <c r="IEQ22" s="47"/>
      <c r="IER22" s="47"/>
      <c r="IES22" s="47"/>
      <c r="IET22" s="47"/>
      <c r="IEU22" s="47"/>
      <c r="IEV22" s="47"/>
      <c r="IEW22" s="47"/>
      <c r="IEX22" s="47"/>
      <c r="IEY22" s="47"/>
      <c r="IEZ22" s="47"/>
      <c r="IFA22" s="47"/>
      <c r="IFB22" s="47"/>
      <c r="IFC22" s="47"/>
      <c r="IFD22" s="47"/>
      <c r="IFE22" s="47"/>
      <c r="IFF22" s="47"/>
      <c r="IFG22" s="47"/>
      <c r="IFH22" s="47"/>
      <c r="IFI22" s="47"/>
      <c r="IFJ22" s="47"/>
      <c r="IFK22" s="47"/>
      <c r="IFL22" s="47"/>
      <c r="IFM22" s="47"/>
      <c r="IFN22" s="47"/>
      <c r="IFO22" s="47"/>
      <c r="IFP22" s="47"/>
      <c r="IFQ22" s="47"/>
      <c r="IFR22" s="47"/>
      <c r="IFS22" s="47"/>
      <c r="IFT22" s="47"/>
      <c r="IFU22" s="47"/>
      <c r="IFV22" s="47"/>
      <c r="IFW22" s="47"/>
      <c r="IFX22" s="47"/>
      <c r="IFY22" s="47"/>
      <c r="IFZ22" s="47"/>
      <c r="IGA22" s="47"/>
      <c r="IGB22" s="47"/>
      <c r="IGC22" s="47"/>
      <c r="IGD22" s="47"/>
      <c r="IGE22" s="47"/>
      <c r="IGF22" s="47"/>
      <c r="IGG22" s="47"/>
      <c r="IGH22" s="47"/>
      <c r="IGI22" s="47"/>
      <c r="IGJ22" s="47"/>
      <c r="IGK22" s="47"/>
      <c r="IGL22" s="47"/>
      <c r="IGM22" s="47"/>
      <c r="IGN22" s="47"/>
      <c r="IGO22" s="47"/>
      <c r="IGP22" s="47"/>
      <c r="IGQ22" s="47"/>
      <c r="IGR22" s="47"/>
      <c r="IGS22" s="47"/>
      <c r="IGT22" s="47"/>
      <c r="IGU22" s="47"/>
      <c r="IGV22" s="47"/>
      <c r="IGW22" s="47"/>
      <c r="IGX22" s="47"/>
      <c r="IGY22" s="47"/>
      <c r="IGZ22" s="47"/>
      <c r="IHA22" s="47"/>
      <c r="IHB22" s="47"/>
      <c r="IHC22" s="47"/>
      <c r="IHD22" s="47"/>
      <c r="IHE22" s="47"/>
      <c r="IHF22" s="47"/>
      <c r="IHG22" s="47"/>
      <c r="IHH22" s="47"/>
      <c r="IHI22" s="47"/>
      <c r="IHJ22" s="47"/>
      <c r="IHK22" s="47"/>
      <c r="IHL22" s="47"/>
      <c r="IHM22" s="47"/>
      <c r="IHN22" s="47"/>
      <c r="IHO22" s="47"/>
      <c r="IHP22" s="47"/>
      <c r="IHQ22" s="47"/>
      <c r="IHR22" s="47"/>
      <c r="IHS22" s="47"/>
      <c r="IHT22" s="47"/>
      <c r="IHU22" s="47"/>
      <c r="IHV22" s="47"/>
      <c r="IHW22" s="47"/>
      <c r="IHX22" s="47"/>
      <c r="IHY22" s="47"/>
      <c r="IHZ22" s="47"/>
      <c r="IIA22" s="47"/>
      <c r="IIB22" s="47"/>
      <c r="IIC22" s="47"/>
      <c r="IID22" s="47"/>
      <c r="IIE22" s="47"/>
      <c r="IIF22" s="47"/>
      <c r="IIG22" s="47"/>
      <c r="IIH22" s="47"/>
      <c r="III22" s="47"/>
      <c r="IIJ22" s="47"/>
      <c r="IIK22" s="47"/>
      <c r="IIL22" s="47"/>
      <c r="IIM22" s="47"/>
      <c r="IIN22" s="47"/>
      <c r="IIO22" s="47"/>
      <c r="IIP22" s="47"/>
      <c r="IIQ22" s="47"/>
      <c r="IIR22" s="47"/>
      <c r="IIS22" s="47"/>
      <c r="IIT22" s="47"/>
      <c r="IIU22" s="47"/>
      <c r="IIV22" s="47"/>
      <c r="IIW22" s="47"/>
      <c r="IIX22" s="47"/>
      <c r="IIY22" s="47"/>
      <c r="IIZ22" s="47"/>
      <c r="IJA22" s="47"/>
      <c r="IJB22" s="47"/>
      <c r="IJC22" s="47"/>
      <c r="IJD22" s="47"/>
      <c r="IJE22" s="47"/>
      <c r="IJF22" s="47"/>
      <c r="IJG22" s="47"/>
      <c r="IJH22" s="47"/>
      <c r="IJI22" s="47"/>
      <c r="IJJ22" s="47"/>
      <c r="IJK22" s="47"/>
      <c r="IJL22" s="47"/>
      <c r="IJM22" s="47"/>
      <c r="IJN22" s="47"/>
      <c r="IJO22" s="47"/>
      <c r="IJP22" s="47"/>
      <c r="IJQ22" s="47"/>
      <c r="IJR22" s="47"/>
      <c r="IJS22" s="47"/>
      <c r="IJT22" s="47"/>
      <c r="IJU22" s="47"/>
      <c r="IJV22" s="47"/>
      <c r="IJW22" s="47"/>
      <c r="IJX22" s="47"/>
      <c r="IJY22" s="47"/>
      <c r="IJZ22" s="47"/>
      <c r="IKA22" s="47"/>
      <c r="IKB22" s="47"/>
      <c r="IKC22" s="47"/>
      <c r="IKD22" s="47"/>
      <c r="IKE22" s="47"/>
      <c r="IKF22" s="47"/>
      <c r="IKG22" s="47"/>
      <c r="IKH22" s="47"/>
      <c r="IKI22" s="47"/>
      <c r="IKJ22" s="47"/>
      <c r="IKK22" s="47"/>
      <c r="IKL22" s="47"/>
      <c r="IKM22" s="47"/>
      <c r="IKN22" s="47"/>
      <c r="IKO22" s="47"/>
      <c r="IKP22" s="47"/>
      <c r="IKQ22" s="47"/>
      <c r="IKR22" s="47"/>
      <c r="IKS22" s="47"/>
      <c r="IKT22" s="47"/>
      <c r="IKU22" s="47"/>
      <c r="IKV22" s="47"/>
      <c r="IKW22" s="47"/>
      <c r="IKX22" s="47"/>
      <c r="IKY22" s="47"/>
      <c r="IKZ22" s="47"/>
      <c r="ILA22" s="47"/>
      <c r="ILB22" s="47"/>
      <c r="ILC22" s="47"/>
      <c r="ILD22" s="47"/>
      <c r="ILE22" s="47"/>
      <c r="ILF22" s="47"/>
      <c r="ILG22" s="47"/>
      <c r="ILH22" s="47"/>
      <c r="ILI22" s="47"/>
      <c r="ILJ22" s="47"/>
      <c r="ILK22" s="47"/>
      <c r="ILL22" s="47"/>
      <c r="ILM22" s="47"/>
      <c r="ILN22" s="47"/>
      <c r="ILO22" s="47"/>
      <c r="ILP22" s="47"/>
      <c r="ILQ22" s="47"/>
      <c r="ILR22" s="47"/>
      <c r="ILS22" s="47"/>
      <c r="ILT22" s="47"/>
      <c r="ILU22" s="47"/>
      <c r="ILV22" s="47"/>
      <c r="ILW22" s="47"/>
      <c r="ILX22" s="47"/>
      <c r="ILY22" s="47"/>
      <c r="ILZ22" s="47"/>
      <c r="IMA22" s="47"/>
      <c r="IMB22" s="47"/>
      <c r="IMC22" s="47"/>
      <c r="IMD22" s="47"/>
      <c r="IME22" s="47"/>
      <c r="IMF22" s="47"/>
      <c r="IMG22" s="47"/>
      <c r="IMH22" s="47"/>
      <c r="IMI22" s="47"/>
      <c r="IMJ22" s="47"/>
      <c r="IMK22" s="47"/>
      <c r="IML22" s="47"/>
      <c r="IMM22" s="47"/>
      <c r="IMN22" s="47"/>
      <c r="IMO22" s="47"/>
      <c r="IMP22" s="47"/>
      <c r="IMQ22" s="47"/>
      <c r="IMR22" s="47"/>
      <c r="IMS22" s="47"/>
      <c r="IMT22" s="47"/>
      <c r="IMU22" s="47"/>
      <c r="IMV22" s="47"/>
      <c r="IMW22" s="47"/>
      <c r="IMX22" s="47"/>
      <c r="IMY22" s="47"/>
      <c r="IMZ22" s="47"/>
      <c r="INA22" s="47"/>
      <c r="INB22" s="47"/>
      <c r="INC22" s="47"/>
      <c r="IND22" s="47"/>
      <c r="INE22" s="47"/>
      <c r="INF22" s="47"/>
      <c r="ING22" s="47"/>
      <c r="INH22" s="47"/>
      <c r="INI22" s="47"/>
      <c r="INJ22" s="47"/>
      <c r="INK22" s="47"/>
      <c r="INL22" s="47"/>
      <c r="INM22" s="47"/>
      <c r="INN22" s="47"/>
      <c r="INO22" s="47"/>
      <c r="INP22" s="47"/>
      <c r="INQ22" s="47"/>
      <c r="INR22" s="47"/>
      <c r="INS22" s="47"/>
      <c r="INT22" s="47"/>
      <c r="INU22" s="47"/>
      <c r="INV22" s="47"/>
      <c r="INW22" s="47"/>
      <c r="INX22" s="47"/>
      <c r="INY22" s="47"/>
      <c r="INZ22" s="47"/>
      <c r="IOA22" s="47"/>
      <c r="IOB22" s="47"/>
      <c r="IOC22" s="47"/>
      <c r="IOD22" s="47"/>
      <c r="IOE22" s="47"/>
      <c r="IOF22" s="47"/>
      <c r="IOG22" s="47"/>
      <c r="IOH22" s="47"/>
      <c r="IOI22" s="47"/>
      <c r="IOJ22" s="47"/>
      <c r="IOK22" s="47"/>
      <c r="IOL22" s="47"/>
      <c r="IOM22" s="47"/>
      <c r="ION22" s="47"/>
      <c r="IOO22" s="47"/>
      <c r="IOP22" s="47"/>
      <c r="IOQ22" s="47"/>
      <c r="IOR22" s="47"/>
      <c r="IOS22" s="47"/>
      <c r="IOT22" s="47"/>
      <c r="IOU22" s="47"/>
      <c r="IOV22" s="47"/>
      <c r="IOW22" s="47"/>
      <c r="IOX22" s="47"/>
      <c r="IOY22" s="47"/>
      <c r="IOZ22" s="47"/>
      <c r="IPA22" s="47"/>
      <c r="IPB22" s="47"/>
      <c r="IPC22" s="47"/>
      <c r="IPD22" s="47"/>
      <c r="IPE22" s="47"/>
      <c r="IPF22" s="47"/>
      <c r="IPG22" s="47"/>
      <c r="IPH22" s="47"/>
      <c r="IPI22" s="47"/>
      <c r="IPJ22" s="47"/>
      <c r="IPK22" s="47"/>
      <c r="IPL22" s="47"/>
      <c r="IPM22" s="47"/>
      <c r="IPN22" s="47"/>
      <c r="IPO22" s="47"/>
      <c r="IPP22" s="47"/>
      <c r="IPQ22" s="47"/>
      <c r="IPR22" s="47"/>
      <c r="IPS22" s="47"/>
      <c r="IPT22" s="47"/>
      <c r="IPU22" s="47"/>
      <c r="IPV22" s="47"/>
      <c r="IPW22" s="47"/>
      <c r="IPX22" s="47"/>
      <c r="IPY22" s="47"/>
      <c r="IPZ22" s="47"/>
      <c r="IQA22" s="47"/>
      <c r="IQB22" s="47"/>
      <c r="IQC22" s="47"/>
      <c r="IQD22" s="47"/>
      <c r="IQE22" s="47"/>
      <c r="IQF22" s="47"/>
      <c r="IQG22" s="47"/>
      <c r="IQH22" s="47"/>
      <c r="IQI22" s="47"/>
      <c r="IQJ22" s="47"/>
      <c r="IQK22" s="47"/>
      <c r="IQL22" s="47"/>
      <c r="IQM22" s="47"/>
      <c r="IQN22" s="47"/>
      <c r="IQO22" s="47"/>
      <c r="IQP22" s="47"/>
      <c r="IQQ22" s="47"/>
      <c r="IQR22" s="47"/>
      <c r="IQS22" s="47"/>
      <c r="IQT22" s="47"/>
      <c r="IQU22" s="47"/>
      <c r="IQV22" s="47"/>
      <c r="IQW22" s="47"/>
      <c r="IQX22" s="47"/>
      <c r="IQY22" s="47"/>
      <c r="IQZ22" s="47"/>
      <c r="IRA22" s="47"/>
      <c r="IRB22" s="47"/>
      <c r="IRC22" s="47"/>
      <c r="IRD22" s="47"/>
      <c r="IRE22" s="47"/>
      <c r="IRF22" s="47"/>
      <c r="IRG22" s="47"/>
      <c r="IRH22" s="47"/>
      <c r="IRI22" s="47"/>
      <c r="IRJ22" s="47"/>
      <c r="IRK22" s="47"/>
      <c r="IRL22" s="47"/>
      <c r="IRM22" s="47"/>
      <c r="IRN22" s="47"/>
      <c r="IRO22" s="47"/>
      <c r="IRP22" s="47"/>
      <c r="IRQ22" s="47"/>
      <c r="IRR22" s="47"/>
      <c r="IRS22" s="47"/>
      <c r="IRT22" s="47"/>
      <c r="IRU22" s="47"/>
      <c r="IRV22" s="47"/>
      <c r="IRW22" s="47"/>
      <c r="IRX22" s="47"/>
      <c r="IRY22" s="47"/>
      <c r="IRZ22" s="47"/>
      <c r="ISA22" s="47"/>
      <c r="ISB22" s="47"/>
      <c r="ISC22" s="47"/>
      <c r="ISD22" s="47"/>
      <c r="ISE22" s="47"/>
      <c r="ISF22" s="47"/>
      <c r="ISG22" s="47"/>
      <c r="ISH22" s="47"/>
      <c r="ISI22" s="47"/>
      <c r="ISJ22" s="47"/>
      <c r="ISK22" s="47"/>
      <c r="ISL22" s="47"/>
      <c r="ISM22" s="47"/>
      <c r="ISN22" s="47"/>
      <c r="ISO22" s="47"/>
      <c r="ISP22" s="47"/>
      <c r="ISQ22" s="47"/>
      <c r="ISR22" s="47"/>
      <c r="ISS22" s="47"/>
      <c r="IST22" s="47"/>
      <c r="ISU22" s="47"/>
      <c r="ISV22" s="47"/>
      <c r="ISW22" s="47"/>
      <c r="ISX22" s="47"/>
      <c r="ISY22" s="47"/>
      <c r="ISZ22" s="47"/>
      <c r="ITA22" s="47"/>
      <c r="ITB22" s="47"/>
      <c r="ITC22" s="47"/>
      <c r="ITD22" s="47"/>
      <c r="ITE22" s="47"/>
      <c r="ITF22" s="47"/>
      <c r="ITG22" s="47"/>
      <c r="ITH22" s="47"/>
      <c r="ITI22" s="47"/>
      <c r="ITJ22" s="47"/>
      <c r="ITK22" s="47"/>
      <c r="ITL22" s="47"/>
      <c r="ITM22" s="47"/>
      <c r="ITN22" s="47"/>
      <c r="ITO22" s="47"/>
      <c r="ITP22" s="47"/>
      <c r="ITQ22" s="47"/>
      <c r="ITR22" s="47"/>
      <c r="ITS22" s="47"/>
      <c r="ITT22" s="47"/>
      <c r="ITU22" s="47"/>
      <c r="ITV22" s="47"/>
      <c r="ITW22" s="47"/>
      <c r="ITX22" s="47"/>
      <c r="ITY22" s="47"/>
      <c r="ITZ22" s="47"/>
      <c r="IUA22" s="47"/>
      <c r="IUB22" s="47"/>
      <c r="IUC22" s="47"/>
      <c r="IUD22" s="47"/>
      <c r="IUE22" s="47"/>
      <c r="IUF22" s="47"/>
      <c r="IUG22" s="47"/>
      <c r="IUH22" s="47"/>
      <c r="IUI22" s="47"/>
      <c r="IUJ22" s="47"/>
      <c r="IUK22" s="47"/>
      <c r="IUL22" s="47"/>
      <c r="IUM22" s="47"/>
      <c r="IUN22" s="47"/>
      <c r="IUO22" s="47"/>
      <c r="IUP22" s="47"/>
      <c r="IUQ22" s="47"/>
      <c r="IUR22" s="47"/>
      <c r="IUS22" s="47"/>
      <c r="IUT22" s="47"/>
      <c r="IUU22" s="47"/>
      <c r="IUV22" s="47"/>
      <c r="IUW22" s="47"/>
      <c r="IUX22" s="47"/>
      <c r="IUY22" s="47"/>
      <c r="IUZ22" s="47"/>
      <c r="IVA22" s="47"/>
      <c r="IVB22" s="47"/>
      <c r="IVC22" s="47"/>
      <c r="IVD22" s="47"/>
      <c r="IVE22" s="47"/>
      <c r="IVF22" s="47"/>
      <c r="IVG22" s="47"/>
      <c r="IVH22" s="47"/>
      <c r="IVI22" s="47"/>
      <c r="IVJ22" s="47"/>
      <c r="IVK22" s="47"/>
      <c r="IVL22" s="47"/>
      <c r="IVM22" s="47"/>
      <c r="IVN22" s="47"/>
      <c r="IVO22" s="47"/>
      <c r="IVP22" s="47"/>
      <c r="IVQ22" s="47"/>
      <c r="IVR22" s="47"/>
      <c r="IVS22" s="47"/>
      <c r="IVT22" s="47"/>
      <c r="IVU22" s="47"/>
      <c r="IVV22" s="47"/>
      <c r="IVW22" s="47"/>
      <c r="IVX22" s="47"/>
      <c r="IVY22" s="47"/>
      <c r="IVZ22" s="47"/>
      <c r="IWA22" s="47"/>
      <c r="IWB22" s="47"/>
      <c r="IWC22" s="47"/>
      <c r="IWD22" s="47"/>
      <c r="IWE22" s="47"/>
      <c r="IWF22" s="47"/>
      <c r="IWG22" s="47"/>
      <c r="IWH22" s="47"/>
      <c r="IWI22" s="47"/>
      <c r="IWJ22" s="47"/>
      <c r="IWK22" s="47"/>
      <c r="IWL22" s="47"/>
      <c r="IWM22" s="47"/>
      <c r="IWN22" s="47"/>
      <c r="IWO22" s="47"/>
      <c r="IWP22" s="47"/>
      <c r="IWQ22" s="47"/>
      <c r="IWR22" s="47"/>
      <c r="IWS22" s="47"/>
      <c r="IWT22" s="47"/>
      <c r="IWU22" s="47"/>
      <c r="IWV22" s="47"/>
      <c r="IWW22" s="47"/>
      <c r="IWX22" s="47"/>
      <c r="IWY22" s="47"/>
      <c r="IWZ22" s="47"/>
      <c r="IXA22" s="47"/>
      <c r="IXB22" s="47"/>
      <c r="IXC22" s="47"/>
      <c r="IXD22" s="47"/>
      <c r="IXE22" s="47"/>
      <c r="IXF22" s="47"/>
      <c r="IXG22" s="47"/>
      <c r="IXH22" s="47"/>
      <c r="IXI22" s="47"/>
      <c r="IXJ22" s="47"/>
      <c r="IXK22" s="47"/>
      <c r="IXL22" s="47"/>
      <c r="IXM22" s="47"/>
      <c r="IXN22" s="47"/>
      <c r="IXO22" s="47"/>
      <c r="IXP22" s="47"/>
      <c r="IXQ22" s="47"/>
      <c r="IXR22" s="47"/>
      <c r="IXS22" s="47"/>
      <c r="IXT22" s="47"/>
      <c r="IXU22" s="47"/>
      <c r="IXV22" s="47"/>
      <c r="IXW22" s="47"/>
      <c r="IXX22" s="47"/>
      <c r="IXY22" s="47"/>
      <c r="IXZ22" s="47"/>
      <c r="IYA22" s="47"/>
      <c r="IYB22" s="47"/>
      <c r="IYC22" s="47"/>
      <c r="IYD22" s="47"/>
      <c r="IYE22" s="47"/>
      <c r="IYF22" s="47"/>
      <c r="IYG22" s="47"/>
      <c r="IYH22" s="47"/>
      <c r="IYI22" s="47"/>
      <c r="IYJ22" s="47"/>
      <c r="IYK22" s="47"/>
      <c r="IYL22" s="47"/>
      <c r="IYM22" s="47"/>
      <c r="IYN22" s="47"/>
      <c r="IYO22" s="47"/>
      <c r="IYP22" s="47"/>
      <c r="IYQ22" s="47"/>
      <c r="IYR22" s="47"/>
      <c r="IYS22" s="47"/>
      <c r="IYT22" s="47"/>
      <c r="IYU22" s="47"/>
      <c r="IYV22" s="47"/>
      <c r="IYW22" s="47"/>
      <c r="IYX22" s="47"/>
      <c r="IYY22" s="47"/>
      <c r="IYZ22" s="47"/>
      <c r="IZA22" s="47"/>
      <c r="IZB22" s="47"/>
      <c r="IZC22" s="47"/>
      <c r="IZD22" s="47"/>
      <c r="IZE22" s="47"/>
      <c r="IZF22" s="47"/>
      <c r="IZG22" s="47"/>
      <c r="IZH22" s="47"/>
      <c r="IZI22" s="47"/>
      <c r="IZJ22" s="47"/>
      <c r="IZK22" s="47"/>
      <c r="IZL22" s="47"/>
      <c r="IZM22" s="47"/>
      <c r="IZN22" s="47"/>
      <c r="IZO22" s="47"/>
      <c r="IZP22" s="47"/>
      <c r="IZQ22" s="47"/>
      <c r="IZR22" s="47"/>
      <c r="IZS22" s="47"/>
      <c r="IZT22" s="47"/>
      <c r="IZU22" s="47"/>
      <c r="IZV22" s="47"/>
      <c r="IZW22" s="47"/>
      <c r="IZX22" s="47"/>
      <c r="IZY22" s="47"/>
      <c r="IZZ22" s="47"/>
      <c r="JAA22" s="47"/>
      <c r="JAB22" s="47"/>
      <c r="JAC22" s="47"/>
      <c r="JAD22" s="47"/>
      <c r="JAE22" s="47"/>
      <c r="JAF22" s="47"/>
      <c r="JAG22" s="47"/>
      <c r="JAH22" s="47"/>
      <c r="JAI22" s="47"/>
      <c r="JAJ22" s="47"/>
      <c r="JAK22" s="47"/>
      <c r="JAL22" s="47"/>
      <c r="JAM22" s="47"/>
      <c r="JAN22" s="47"/>
      <c r="JAO22" s="47"/>
      <c r="JAP22" s="47"/>
      <c r="JAQ22" s="47"/>
      <c r="JAR22" s="47"/>
      <c r="JAS22" s="47"/>
      <c r="JAT22" s="47"/>
      <c r="JAU22" s="47"/>
      <c r="JAV22" s="47"/>
      <c r="JAW22" s="47"/>
      <c r="JAX22" s="47"/>
      <c r="JAY22" s="47"/>
      <c r="JAZ22" s="47"/>
      <c r="JBA22" s="47"/>
      <c r="JBB22" s="47"/>
      <c r="JBC22" s="47"/>
      <c r="JBD22" s="47"/>
      <c r="JBE22" s="47"/>
      <c r="JBF22" s="47"/>
      <c r="JBG22" s="47"/>
      <c r="JBH22" s="47"/>
      <c r="JBI22" s="47"/>
      <c r="JBJ22" s="47"/>
      <c r="JBK22" s="47"/>
      <c r="JBL22" s="47"/>
      <c r="JBM22" s="47"/>
      <c r="JBN22" s="47"/>
      <c r="JBO22" s="47"/>
      <c r="JBP22" s="47"/>
      <c r="JBQ22" s="47"/>
      <c r="JBR22" s="47"/>
      <c r="JBS22" s="47"/>
      <c r="JBT22" s="47"/>
      <c r="JBU22" s="47"/>
      <c r="JBV22" s="47"/>
      <c r="JBW22" s="47"/>
      <c r="JBX22" s="47"/>
      <c r="JBY22" s="47"/>
      <c r="JBZ22" s="47"/>
      <c r="JCA22" s="47"/>
      <c r="JCB22" s="47"/>
      <c r="JCC22" s="47"/>
      <c r="JCD22" s="47"/>
      <c r="JCE22" s="47"/>
      <c r="JCF22" s="47"/>
      <c r="JCG22" s="47"/>
      <c r="JCH22" s="47"/>
      <c r="JCI22" s="47"/>
      <c r="JCJ22" s="47"/>
      <c r="JCK22" s="47"/>
      <c r="JCL22" s="47"/>
      <c r="JCM22" s="47"/>
      <c r="JCN22" s="47"/>
      <c r="JCO22" s="47"/>
      <c r="JCP22" s="47"/>
      <c r="JCQ22" s="47"/>
      <c r="JCR22" s="47"/>
      <c r="JCS22" s="47"/>
      <c r="JCT22" s="47"/>
      <c r="JCU22" s="47"/>
      <c r="JCV22" s="47"/>
      <c r="JCW22" s="47"/>
      <c r="JCX22" s="47"/>
      <c r="JCY22" s="47"/>
      <c r="JCZ22" s="47"/>
      <c r="JDA22" s="47"/>
      <c r="JDB22" s="47"/>
      <c r="JDC22" s="47"/>
      <c r="JDD22" s="47"/>
      <c r="JDE22" s="47"/>
      <c r="JDF22" s="47"/>
      <c r="JDG22" s="47"/>
      <c r="JDH22" s="47"/>
      <c r="JDI22" s="47"/>
      <c r="JDJ22" s="47"/>
      <c r="JDK22" s="47"/>
      <c r="JDL22" s="47"/>
      <c r="JDM22" s="47"/>
      <c r="JDN22" s="47"/>
      <c r="JDO22" s="47"/>
      <c r="JDP22" s="47"/>
      <c r="JDQ22" s="47"/>
      <c r="JDR22" s="47"/>
      <c r="JDS22" s="47"/>
      <c r="JDT22" s="47"/>
      <c r="JDU22" s="47"/>
      <c r="JDV22" s="47"/>
      <c r="JDW22" s="47"/>
      <c r="JDX22" s="47"/>
      <c r="JDY22" s="47"/>
      <c r="JDZ22" s="47"/>
      <c r="JEA22" s="47"/>
      <c r="JEB22" s="47"/>
      <c r="JEC22" s="47"/>
      <c r="JED22" s="47"/>
      <c r="JEE22" s="47"/>
      <c r="JEF22" s="47"/>
      <c r="JEG22" s="47"/>
      <c r="JEH22" s="47"/>
      <c r="JEI22" s="47"/>
      <c r="JEJ22" s="47"/>
      <c r="JEK22" s="47"/>
      <c r="JEL22" s="47"/>
      <c r="JEM22" s="47"/>
      <c r="JEN22" s="47"/>
      <c r="JEO22" s="47"/>
      <c r="JEP22" s="47"/>
      <c r="JEQ22" s="47"/>
      <c r="JER22" s="47"/>
      <c r="JES22" s="47"/>
      <c r="JET22" s="47"/>
      <c r="JEU22" s="47"/>
      <c r="JEV22" s="47"/>
      <c r="JEW22" s="47"/>
      <c r="JEX22" s="47"/>
      <c r="JEY22" s="47"/>
      <c r="JEZ22" s="47"/>
      <c r="JFA22" s="47"/>
      <c r="JFB22" s="47"/>
      <c r="JFC22" s="47"/>
      <c r="JFD22" s="47"/>
      <c r="JFE22" s="47"/>
      <c r="JFF22" s="47"/>
      <c r="JFG22" s="47"/>
      <c r="JFH22" s="47"/>
      <c r="JFI22" s="47"/>
      <c r="JFJ22" s="47"/>
      <c r="JFK22" s="47"/>
      <c r="JFL22" s="47"/>
      <c r="JFM22" s="47"/>
      <c r="JFN22" s="47"/>
      <c r="JFO22" s="47"/>
      <c r="JFP22" s="47"/>
      <c r="JFQ22" s="47"/>
      <c r="JFR22" s="47"/>
      <c r="JFS22" s="47"/>
      <c r="JFT22" s="47"/>
      <c r="JFU22" s="47"/>
      <c r="JFV22" s="47"/>
      <c r="JFW22" s="47"/>
      <c r="JFX22" s="47"/>
      <c r="JFY22" s="47"/>
      <c r="JFZ22" s="47"/>
      <c r="JGA22" s="47"/>
      <c r="JGB22" s="47"/>
      <c r="JGC22" s="47"/>
      <c r="JGD22" s="47"/>
      <c r="JGE22" s="47"/>
      <c r="JGF22" s="47"/>
      <c r="JGG22" s="47"/>
      <c r="JGH22" s="47"/>
      <c r="JGI22" s="47"/>
      <c r="JGJ22" s="47"/>
      <c r="JGK22" s="47"/>
      <c r="JGL22" s="47"/>
      <c r="JGM22" s="47"/>
      <c r="JGN22" s="47"/>
      <c r="JGO22" s="47"/>
      <c r="JGP22" s="47"/>
      <c r="JGQ22" s="47"/>
      <c r="JGR22" s="47"/>
      <c r="JGS22" s="47"/>
      <c r="JGT22" s="47"/>
      <c r="JGU22" s="47"/>
      <c r="JGV22" s="47"/>
      <c r="JGW22" s="47"/>
      <c r="JGX22" s="47"/>
      <c r="JGY22" s="47"/>
      <c r="JGZ22" s="47"/>
      <c r="JHA22" s="47"/>
      <c r="JHB22" s="47"/>
      <c r="JHC22" s="47"/>
      <c r="JHD22" s="47"/>
      <c r="JHE22" s="47"/>
      <c r="JHF22" s="47"/>
      <c r="JHG22" s="47"/>
      <c r="JHH22" s="47"/>
      <c r="JHI22" s="47"/>
      <c r="JHJ22" s="47"/>
      <c r="JHK22" s="47"/>
      <c r="JHL22" s="47"/>
      <c r="JHM22" s="47"/>
      <c r="JHN22" s="47"/>
      <c r="JHO22" s="47"/>
      <c r="JHP22" s="47"/>
      <c r="JHQ22" s="47"/>
      <c r="JHR22" s="47"/>
      <c r="JHS22" s="47"/>
      <c r="JHT22" s="47"/>
      <c r="JHU22" s="47"/>
      <c r="JHV22" s="47"/>
      <c r="JHW22" s="47"/>
      <c r="JHX22" s="47"/>
      <c r="JHY22" s="47"/>
      <c r="JHZ22" s="47"/>
      <c r="JIA22" s="47"/>
      <c r="JIB22" s="47"/>
      <c r="JIC22" s="47"/>
      <c r="JID22" s="47"/>
      <c r="JIE22" s="47"/>
      <c r="JIF22" s="47"/>
      <c r="JIG22" s="47"/>
      <c r="JIH22" s="47"/>
      <c r="JII22" s="47"/>
      <c r="JIJ22" s="47"/>
      <c r="JIK22" s="47"/>
      <c r="JIL22" s="47"/>
      <c r="JIM22" s="47"/>
      <c r="JIN22" s="47"/>
      <c r="JIO22" s="47"/>
      <c r="JIP22" s="47"/>
      <c r="JIQ22" s="47"/>
      <c r="JIR22" s="47"/>
      <c r="JIS22" s="47"/>
      <c r="JIT22" s="47"/>
      <c r="JIU22" s="47"/>
      <c r="JIV22" s="47"/>
      <c r="JIW22" s="47"/>
      <c r="JIX22" s="47"/>
      <c r="JIY22" s="47"/>
      <c r="JIZ22" s="47"/>
      <c r="JJA22" s="47"/>
      <c r="JJB22" s="47"/>
      <c r="JJC22" s="47"/>
      <c r="JJD22" s="47"/>
      <c r="JJE22" s="47"/>
      <c r="JJF22" s="47"/>
      <c r="JJG22" s="47"/>
      <c r="JJH22" s="47"/>
      <c r="JJI22" s="47"/>
      <c r="JJJ22" s="47"/>
      <c r="JJK22" s="47"/>
      <c r="JJL22" s="47"/>
      <c r="JJM22" s="47"/>
      <c r="JJN22" s="47"/>
      <c r="JJO22" s="47"/>
      <c r="JJP22" s="47"/>
      <c r="JJQ22" s="47"/>
      <c r="JJR22" s="47"/>
      <c r="JJS22" s="47"/>
      <c r="JJT22" s="47"/>
      <c r="JJU22" s="47"/>
      <c r="JJV22" s="47"/>
      <c r="JJW22" s="47"/>
      <c r="JJX22" s="47"/>
      <c r="JJY22" s="47"/>
      <c r="JJZ22" s="47"/>
      <c r="JKA22" s="47"/>
      <c r="JKB22" s="47"/>
      <c r="JKC22" s="47"/>
      <c r="JKD22" s="47"/>
      <c r="JKE22" s="47"/>
      <c r="JKF22" s="47"/>
      <c r="JKG22" s="47"/>
      <c r="JKH22" s="47"/>
      <c r="JKI22" s="47"/>
      <c r="JKJ22" s="47"/>
      <c r="JKK22" s="47"/>
      <c r="JKL22" s="47"/>
      <c r="JKM22" s="47"/>
      <c r="JKN22" s="47"/>
      <c r="JKO22" s="47"/>
      <c r="JKP22" s="47"/>
      <c r="JKQ22" s="47"/>
      <c r="JKR22" s="47"/>
      <c r="JKS22" s="47"/>
      <c r="JKT22" s="47"/>
      <c r="JKU22" s="47"/>
      <c r="JKV22" s="47"/>
      <c r="JKW22" s="47"/>
      <c r="JKX22" s="47"/>
      <c r="JKY22" s="47"/>
      <c r="JKZ22" s="47"/>
      <c r="JLA22" s="47"/>
      <c r="JLB22" s="47"/>
      <c r="JLC22" s="47"/>
      <c r="JLD22" s="47"/>
      <c r="JLE22" s="47"/>
      <c r="JLF22" s="47"/>
      <c r="JLG22" s="47"/>
      <c r="JLH22" s="47"/>
      <c r="JLI22" s="47"/>
      <c r="JLJ22" s="47"/>
      <c r="JLK22" s="47"/>
      <c r="JLL22" s="47"/>
      <c r="JLM22" s="47"/>
      <c r="JLN22" s="47"/>
      <c r="JLO22" s="47"/>
      <c r="JLP22" s="47"/>
      <c r="JLQ22" s="47"/>
      <c r="JLR22" s="47"/>
      <c r="JLS22" s="47"/>
      <c r="JLT22" s="47"/>
      <c r="JLU22" s="47"/>
      <c r="JLV22" s="47"/>
      <c r="JLW22" s="47"/>
      <c r="JLX22" s="47"/>
      <c r="JLY22" s="47"/>
      <c r="JLZ22" s="47"/>
      <c r="JMA22" s="47"/>
      <c r="JMB22" s="47"/>
      <c r="JMC22" s="47"/>
      <c r="JMD22" s="47"/>
      <c r="JME22" s="47"/>
      <c r="JMF22" s="47"/>
      <c r="JMG22" s="47"/>
      <c r="JMH22" s="47"/>
      <c r="JMI22" s="47"/>
      <c r="JMJ22" s="47"/>
      <c r="JMK22" s="47"/>
      <c r="JML22" s="47"/>
      <c r="JMM22" s="47"/>
      <c r="JMN22" s="47"/>
      <c r="JMO22" s="47"/>
      <c r="JMP22" s="47"/>
      <c r="JMQ22" s="47"/>
      <c r="JMR22" s="47"/>
      <c r="JMS22" s="47"/>
      <c r="JMT22" s="47"/>
      <c r="JMU22" s="47"/>
      <c r="JMV22" s="47"/>
      <c r="JMW22" s="47"/>
      <c r="JMX22" s="47"/>
      <c r="JMY22" s="47"/>
      <c r="JMZ22" s="47"/>
      <c r="JNA22" s="47"/>
      <c r="JNB22" s="47"/>
      <c r="JNC22" s="47"/>
      <c r="JND22" s="47"/>
      <c r="JNE22" s="47"/>
      <c r="JNF22" s="47"/>
      <c r="JNG22" s="47"/>
      <c r="JNH22" s="47"/>
      <c r="JNI22" s="47"/>
      <c r="JNJ22" s="47"/>
      <c r="JNK22" s="47"/>
      <c r="JNL22" s="47"/>
      <c r="JNM22" s="47"/>
      <c r="JNN22" s="47"/>
      <c r="JNO22" s="47"/>
      <c r="JNP22" s="47"/>
      <c r="JNQ22" s="47"/>
      <c r="JNR22" s="47"/>
      <c r="JNS22" s="47"/>
      <c r="JNT22" s="47"/>
      <c r="JNU22" s="47"/>
      <c r="JNV22" s="47"/>
      <c r="JNW22" s="47"/>
      <c r="JNX22" s="47"/>
      <c r="JNY22" s="47"/>
      <c r="JNZ22" s="47"/>
      <c r="JOA22" s="47"/>
      <c r="JOB22" s="47"/>
      <c r="JOC22" s="47"/>
      <c r="JOD22" s="47"/>
      <c r="JOE22" s="47"/>
      <c r="JOF22" s="47"/>
      <c r="JOG22" s="47"/>
      <c r="JOH22" s="47"/>
      <c r="JOI22" s="47"/>
      <c r="JOJ22" s="47"/>
      <c r="JOK22" s="47"/>
      <c r="JOL22" s="47"/>
      <c r="JOM22" s="47"/>
      <c r="JON22" s="47"/>
      <c r="JOO22" s="47"/>
      <c r="JOP22" s="47"/>
      <c r="JOQ22" s="47"/>
      <c r="JOR22" s="47"/>
      <c r="JOS22" s="47"/>
      <c r="JOT22" s="47"/>
      <c r="JOU22" s="47"/>
      <c r="JOV22" s="47"/>
      <c r="JOW22" s="47"/>
      <c r="JOX22" s="47"/>
      <c r="JOY22" s="47"/>
      <c r="JOZ22" s="47"/>
      <c r="JPA22" s="47"/>
      <c r="JPB22" s="47"/>
      <c r="JPC22" s="47"/>
      <c r="JPD22" s="47"/>
      <c r="JPE22" s="47"/>
      <c r="JPF22" s="47"/>
      <c r="JPG22" s="47"/>
      <c r="JPH22" s="47"/>
      <c r="JPI22" s="47"/>
      <c r="JPJ22" s="47"/>
      <c r="JPK22" s="47"/>
      <c r="JPL22" s="47"/>
      <c r="JPM22" s="47"/>
      <c r="JPN22" s="47"/>
      <c r="JPO22" s="47"/>
      <c r="JPP22" s="47"/>
      <c r="JPQ22" s="47"/>
      <c r="JPR22" s="47"/>
      <c r="JPS22" s="47"/>
      <c r="JPT22" s="47"/>
      <c r="JPU22" s="47"/>
      <c r="JPV22" s="47"/>
      <c r="JPW22" s="47"/>
      <c r="JPX22" s="47"/>
      <c r="JPY22" s="47"/>
      <c r="JPZ22" s="47"/>
      <c r="JQA22" s="47"/>
      <c r="JQB22" s="47"/>
      <c r="JQC22" s="47"/>
      <c r="JQD22" s="47"/>
      <c r="JQE22" s="47"/>
      <c r="JQF22" s="47"/>
      <c r="JQG22" s="47"/>
      <c r="JQH22" s="47"/>
      <c r="JQI22" s="47"/>
      <c r="JQJ22" s="47"/>
      <c r="JQK22" s="47"/>
      <c r="JQL22" s="47"/>
      <c r="JQM22" s="47"/>
      <c r="JQN22" s="47"/>
      <c r="JQO22" s="47"/>
      <c r="JQP22" s="47"/>
      <c r="JQQ22" s="47"/>
      <c r="JQR22" s="47"/>
      <c r="JQS22" s="47"/>
      <c r="JQT22" s="47"/>
      <c r="JQU22" s="47"/>
      <c r="JQV22" s="47"/>
      <c r="JQW22" s="47"/>
      <c r="JQX22" s="47"/>
      <c r="JQY22" s="47"/>
      <c r="JQZ22" s="47"/>
      <c r="JRA22" s="47"/>
      <c r="JRB22" s="47"/>
      <c r="JRC22" s="47"/>
      <c r="JRD22" s="47"/>
      <c r="JRE22" s="47"/>
      <c r="JRF22" s="47"/>
      <c r="JRG22" s="47"/>
      <c r="JRH22" s="47"/>
      <c r="JRI22" s="47"/>
      <c r="JRJ22" s="47"/>
      <c r="JRK22" s="47"/>
      <c r="JRL22" s="47"/>
      <c r="JRM22" s="47"/>
      <c r="JRN22" s="47"/>
      <c r="JRO22" s="47"/>
      <c r="JRP22" s="47"/>
      <c r="JRQ22" s="47"/>
      <c r="JRR22" s="47"/>
      <c r="JRS22" s="47"/>
      <c r="JRT22" s="47"/>
      <c r="JRU22" s="47"/>
      <c r="JRV22" s="47"/>
      <c r="JRW22" s="47"/>
      <c r="JRX22" s="47"/>
      <c r="JRY22" s="47"/>
      <c r="JRZ22" s="47"/>
      <c r="JSA22" s="47"/>
      <c r="JSB22" s="47"/>
      <c r="JSC22" s="47"/>
      <c r="JSD22" s="47"/>
      <c r="JSE22" s="47"/>
      <c r="JSF22" s="47"/>
      <c r="JSG22" s="47"/>
      <c r="JSH22" s="47"/>
      <c r="JSI22" s="47"/>
      <c r="JSJ22" s="47"/>
      <c r="JSK22" s="47"/>
      <c r="JSL22" s="47"/>
      <c r="JSM22" s="47"/>
      <c r="JSN22" s="47"/>
      <c r="JSO22" s="47"/>
      <c r="JSP22" s="47"/>
      <c r="JSQ22" s="47"/>
      <c r="JSR22" s="47"/>
      <c r="JSS22" s="47"/>
      <c r="JST22" s="47"/>
      <c r="JSU22" s="47"/>
      <c r="JSV22" s="47"/>
      <c r="JSW22" s="47"/>
      <c r="JSX22" s="47"/>
      <c r="JSY22" s="47"/>
      <c r="JSZ22" s="47"/>
      <c r="JTA22" s="47"/>
      <c r="JTB22" s="47"/>
      <c r="JTC22" s="47"/>
      <c r="JTD22" s="47"/>
      <c r="JTE22" s="47"/>
      <c r="JTF22" s="47"/>
      <c r="JTG22" s="47"/>
      <c r="JTH22" s="47"/>
      <c r="JTI22" s="47"/>
      <c r="JTJ22" s="47"/>
      <c r="JTK22" s="47"/>
      <c r="JTL22" s="47"/>
      <c r="JTM22" s="47"/>
      <c r="JTN22" s="47"/>
      <c r="JTO22" s="47"/>
      <c r="JTP22" s="47"/>
      <c r="JTQ22" s="47"/>
      <c r="JTR22" s="47"/>
      <c r="JTS22" s="47"/>
      <c r="JTT22" s="47"/>
      <c r="JTU22" s="47"/>
      <c r="JTV22" s="47"/>
      <c r="JTW22" s="47"/>
      <c r="JTX22" s="47"/>
      <c r="JTY22" s="47"/>
      <c r="JTZ22" s="47"/>
      <c r="JUA22" s="47"/>
      <c r="JUB22" s="47"/>
      <c r="JUC22" s="47"/>
      <c r="JUD22" s="47"/>
      <c r="JUE22" s="47"/>
      <c r="JUF22" s="47"/>
      <c r="JUG22" s="47"/>
      <c r="JUH22" s="47"/>
      <c r="JUI22" s="47"/>
      <c r="JUJ22" s="47"/>
      <c r="JUK22" s="47"/>
      <c r="JUL22" s="47"/>
      <c r="JUM22" s="47"/>
      <c r="JUN22" s="47"/>
      <c r="JUO22" s="47"/>
      <c r="JUP22" s="47"/>
      <c r="JUQ22" s="47"/>
      <c r="JUR22" s="47"/>
      <c r="JUS22" s="47"/>
      <c r="JUT22" s="47"/>
      <c r="JUU22" s="47"/>
      <c r="JUV22" s="47"/>
      <c r="JUW22" s="47"/>
      <c r="JUX22" s="47"/>
      <c r="JUY22" s="47"/>
      <c r="JUZ22" s="47"/>
      <c r="JVA22" s="47"/>
      <c r="JVB22" s="47"/>
      <c r="JVC22" s="47"/>
      <c r="JVD22" s="47"/>
      <c r="JVE22" s="47"/>
      <c r="JVF22" s="47"/>
      <c r="JVG22" s="47"/>
      <c r="JVH22" s="47"/>
      <c r="JVI22" s="47"/>
      <c r="JVJ22" s="47"/>
      <c r="JVK22" s="47"/>
      <c r="JVL22" s="47"/>
      <c r="JVM22" s="47"/>
      <c r="JVN22" s="47"/>
      <c r="JVO22" s="47"/>
      <c r="JVP22" s="47"/>
      <c r="JVQ22" s="47"/>
      <c r="JVR22" s="47"/>
      <c r="JVS22" s="47"/>
      <c r="JVT22" s="47"/>
      <c r="JVU22" s="47"/>
      <c r="JVV22" s="47"/>
      <c r="JVW22" s="47"/>
      <c r="JVX22" s="47"/>
      <c r="JVY22" s="47"/>
      <c r="JVZ22" s="47"/>
      <c r="JWA22" s="47"/>
      <c r="JWB22" s="47"/>
      <c r="JWC22" s="47"/>
      <c r="JWD22" s="47"/>
      <c r="JWE22" s="47"/>
      <c r="JWF22" s="47"/>
      <c r="JWG22" s="47"/>
      <c r="JWH22" s="47"/>
      <c r="JWI22" s="47"/>
      <c r="JWJ22" s="47"/>
      <c r="JWK22" s="47"/>
      <c r="JWL22" s="47"/>
      <c r="JWM22" s="47"/>
      <c r="JWN22" s="47"/>
      <c r="JWO22" s="47"/>
      <c r="JWP22" s="47"/>
      <c r="JWQ22" s="47"/>
      <c r="JWR22" s="47"/>
      <c r="JWS22" s="47"/>
      <c r="JWT22" s="47"/>
      <c r="JWU22" s="47"/>
      <c r="JWV22" s="47"/>
      <c r="JWW22" s="47"/>
      <c r="JWX22" s="47"/>
      <c r="JWY22" s="47"/>
      <c r="JWZ22" s="47"/>
      <c r="JXA22" s="47"/>
      <c r="JXB22" s="47"/>
      <c r="JXC22" s="47"/>
      <c r="JXD22" s="47"/>
      <c r="JXE22" s="47"/>
      <c r="JXF22" s="47"/>
      <c r="JXG22" s="47"/>
      <c r="JXH22" s="47"/>
      <c r="JXI22" s="47"/>
      <c r="JXJ22" s="47"/>
      <c r="JXK22" s="47"/>
      <c r="JXL22" s="47"/>
      <c r="JXM22" s="47"/>
      <c r="JXN22" s="47"/>
      <c r="JXO22" s="47"/>
      <c r="JXP22" s="47"/>
      <c r="JXQ22" s="47"/>
      <c r="JXR22" s="47"/>
      <c r="JXS22" s="47"/>
      <c r="JXT22" s="47"/>
      <c r="JXU22" s="47"/>
      <c r="JXV22" s="47"/>
      <c r="JXW22" s="47"/>
      <c r="JXX22" s="47"/>
      <c r="JXY22" s="47"/>
      <c r="JXZ22" s="47"/>
      <c r="JYA22" s="47"/>
      <c r="JYB22" s="47"/>
      <c r="JYC22" s="47"/>
      <c r="JYD22" s="47"/>
      <c r="JYE22" s="47"/>
      <c r="JYF22" s="47"/>
      <c r="JYG22" s="47"/>
      <c r="JYH22" s="47"/>
      <c r="JYI22" s="47"/>
      <c r="JYJ22" s="47"/>
      <c r="JYK22" s="47"/>
      <c r="JYL22" s="47"/>
      <c r="JYM22" s="47"/>
      <c r="JYN22" s="47"/>
      <c r="JYO22" s="47"/>
      <c r="JYP22" s="47"/>
      <c r="JYQ22" s="47"/>
      <c r="JYR22" s="47"/>
      <c r="JYS22" s="47"/>
      <c r="JYT22" s="47"/>
      <c r="JYU22" s="47"/>
      <c r="JYV22" s="47"/>
      <c r="JYW22" s="47"/>
      <c r="JYX22" s="47"/>
      <c r="JYY22" s="47"/>
      <c r="JYZ22" s="47"/>
      <c r="JZA22" s="47"/>
      <c r="JZB22" s="47"/>
      <c r="JZC22" s="47"/>
      <c r="JZD22" s="47"/>
      <c r="JZE22" s="47"/>
      <c r="JZF22" s="47"/>
      <c r="JZG22" s="47"/>
      <c r="JZH22" s="47"/>
      <c r="JZI22" s="47"/>
      <c r="JZJ22" s="47"/>
      <c r="JZK22" s="47"/>
      <c r="JZL22" s="47"/>
      <c r="JZM22" s="47"/>
      <c r="JZN22" s="47"/>
      <c r="JZO22" s="47"/>
      <c r="JZP22" s="47"/>
      <c r="JZQ22" s="47"/>
      <c r="JZR22" s="47"/>
      <c r="JZS22" s="47"/>
      <c r="JZT22" s="47"/>
      <c r="JZU22" s="47"/>
      <c r="JZV22" s="47"/>
      <c r="JZW22" s="47"/>
      <c r="JZX22" s="47"/>
      <c r="JZY22" s="47"/>
      <c r="JZZ22" s="47"/>
      <c r="KAA22" s="47"/>
      <c r="KAB22" s="47"/>
      <c r="KAC22" s="47"/>
      <c r="KAD22" s="47"/>
      <c r="KAE22" s="47"/>
      <c r="KAF22" s="47"/>
      <c r="KAG22" s="47"/>
      <c r="KAH22" s="47"/>
      <c r="KAI22" s="47"/>
      <c r="KAJ22" s="47"/>
      <c r="KAK22" s="47"/>
      <c r="KAL22" s="47"/>
      <c r="KAM22" s="47"/>
      <c r="KAN22" s="47"/>
      <c r="KAO22" s="47"/>
      <c r="KAP22" s="47"/>
      <c r="KAQ22" s="47"/>
      <c r="KAR22" s="47"/>
      <c r="KAS22" s="47"/>
      <c r="KAT22" s="47"/>
      <c r="KAU22" s="47"/>
      <c r="KAV22" s="47"/>
      <c r="KAW22" s="47"/>
      <c r="KAX22" s="47"/>
      <c r="KAY22" s="47"/>
      <c r="KAZ22" s="47"/>
      <c r="KBA22" s="47"/>
      <c r="KBB22" s="47"/>
      <c r="KBC22" s="47"/>
      <c r="KBD22" s="47"/>
      <c r="KBE22" s="47"/>
      <c r="KBF22" s="47"/>
      <c r="KBG22" s="47"/>
      <c r="KBH22" s="47"/>
      <c r="KBI22" s="47"/>
      <c r="KBJ22" s="47"/>
      <c r="KBK22" s="47"/>
      <c r="KBL22" s="47"/>
      <c r="KBM22" s="47"/>
      <c r="KBN22" s="47"/>
      <c r="KBO22" s="47"/>
      <c r="KBP22" s="47"/>
      <c r="KBQ22" s="47"/>
      <c r="KBR22" s="47"/>
      <c r="KBS22" s="47"/>
      <c r="KBT22" s="47"/>
      <c r="KBU22" s="47"/>
      <c r="KBV22" s="47"/>
      <c r="KBW22" s="47"/>
      <c r="KBX22" s="47"/>
      <c r="KBY22" s="47"/>
      <c r="KBZ22" s="47"/>
      <c r="KCA22" s="47"/>
      <c r="KCB22" s="47"/>
      <c r="KCC22" s="47"/>
      <c r="KCD22" s="47"/>
      <c r="KCE22" s="47"/>
      <c r="KCF22" s="47"/>
      <c r="KCG22" s="47"/>
      <c r="KCH22" s="47"/>
      <c r="KCI22" s="47"/>
      <c r="KCJ22" s="47"/>
      <c r="KCK22" s="47"/>
      <c r="KCL22" s="47"/>
      <c r="KCM22" s="47"/>
      <c r="KCN22" s="47"/>
      <c r="KCO22" s="47"/>
      <c r="KCP22" s="47"/>
      <c r="KCQ22" s="47"/>
      <c r="KCR22" s="47"/>
      <c r="KCS22" s="47"/>
      <c r="KCT22" s="47"/>
      <c r="KCU22" s="47"/>
      <c r="KCV22" s="47"/>
      <c r="KCW22" s="47"/>
      <c r="KCX22" s="47"/>
      <c r="KCY22" s="47"/>
      <c r="KCZ22" s="47"/>
      <c r="KDA22" s="47"/>
      <c r="KDB22" s="47"/>
      <c r="KDC22" s="47"/>
      <c r="KDD22" s="47"/>
      <c r="KDE22" s="47"/>
      <c r="KDF22" s="47"/>
      <c r="KDG22" s="47"/>
      <c r="KDH22" s="47"/>
      <c r="KDI22" s="47"/>
      <c r="KDJ22" s="47"/>
      <c r="KDK22" s="47"/>
      <c r="KDL22" s="47"/>
      <c r="KDM22" s="47"/>
      <c r="KDN22" s="47"/>
      <c r="KDO22" s="47"/>
      <c r="KDP22" s="47"/>
      <c r="KDQ22" s="47"/>
      <c r="KDR22" s="47"/>
      <c r="KDS22" s="47"/>
      <c r="KDT22" s="47"/>
      <c r="KDU22" s="47"/>
      <c r="KDV22" s="47"/>
      <c r="KDW22" s="47"/>
      <c r="KDX22" s="47"/>
      <c r="KDY22" s="47"/>
      <c r="KDZ22" s="47"/>
      <c r="KEA22" s="47"/>
      <c r="KEB22" s="47"/>
      <c r="KEC22" s="47"/>
      <c r="KED22" s="47"/>
      <c r="KEE22" s="47"/>
      <c r="KEF22" s="47"/>
      <c r="KEG22" s="47"/>
      <c r="KEH22" s="47"/>
      <c r="KEI22" s="47"/>
      <c r="KEJ22" s="47"/>
      <c r="KEK22" s="47"/>
      <c r="KEL22" s="47"/>
      <c r="KEM22" s="47"/>
      <c r="KEN22" s="47"/>
      <c r="KEO22" s="47"/>
      <c r="KEP22" s="47"/>
      <c r="KEQ22" s="47"/>
      <c r="KER22" s="47"/>
      <c r="KES22" s="47"/>
      <c r="KET22" s="47"/>
      <c r="KEU22" s="47"/>
      <c r="KEV22" s="47"/>
      <c r="KEW22" s="47"/>
      <c r="KEX22" s="47"/>
      <c r="KEY22" s="47"/>
      <c r="KEZ22" s="47"/>
      <c r="KFA22" s="47"/>
      <c r="KFB22" s="47"/>
      <c r="KFC22" s="47"/>
      <c r="KFD22" s="47"/>
      <c r="KFE22" s="47"/>
      <c r="KFF22" s="47"/>
      <c r="KFG22" s="47"/>
      <c r="KFH22" s="47"/>
      <c r="KFI22" s="47"/>
      <c r="KFJ22" s="47"/>
      <c r="KFK22" s="47"/>
      <c r="KFL22" s="47"/>
      <c r="KFM22" s="47"/>
      <c r="KFN22" s="47"/>
      <c r="KFO22" s="47"/>
      <c r="KFP22" s="47"/>
      <c r="KFQ22" s="47"/>
      <c r="KFR22" s="47"/>
      <c r="KFS22" s="47"/>
      <c r="KFT22" s="47"/>
      <c r="KFU22" s="47"/>
      <c r="KFV22" s="47"/>
      <c r="KFW22" s="47"/>
      <c r="KFX22" s="47"/>
      <c r="KFY22" s="47"/>
      <c r="KFZ22" s="47"/>
      <c r="KGA22" s="47"/>
      <c r="KGB22" s="47"/>
      <c r="KGC22" s="47"/>
      <c r="KGD22" s="47"/>
      <c r="KGE22" s="47"/>
      <c r="KGF22" s="47"/>
      <c r="KGG22" s="47"/>
      <c r="KGH22" s="47"/>
      <c r="KGI22" s="47"/>
      <c r="KGJ22" s="47"/>
      <c r="KGK22" s="47"/>
      <c r="KGL22" s="47"/>
      <c r="KGM22" s="47"/>
      <c r="KGN22" s="47"/>
      <c r="KGO22" s="47"/>
      <c r="KGP22" s="47"/>
      <c r="KGQ22" s="47"/>
      <c r="KGR22" s="47"/>
      <c r="KGS22" s="47"/>
      <c r="KGT22" s="47"/>
      <c r="KGU22" s="47"/>
      <c r="KGV22" s="47"/>
      <c r="KGW22" s="47"/>
      <c r="KGX22" s="47"/>
      <c r="KGY22" s="47"/>
      <c r="KGZ22" s="47"/>
      <c r="KHA22" s="47"/>
      <c r="KHB22" s="47"/>
      <c r="KHC22" s="47"/>
      <c r="KHD22" s="47"/>
      <c r="KHE22" s="47"/>
      <c r="KHF22" s="47"/>
      <c r="KHG22" s="47"/>
      <c r="KHH22" s="47"/>
      <c r="KHI22" s="47"/>
      <c r="KHJ22" s="47"/>
      <c r="KHK22" s="47"/>
      <c r="KHL22" s="47"/>
      <c r="KHM22" s="47"/>
      <c r="KHN22" s="47"/>
      <c r="KHO22" s="47"/>
      <c r="KHP22" s="47"/>
      <c r="KHQ22" s="47"/>
      <c r="KHR22" s="47"/>
      <c r="KHS22" s="47"/>
      <c r="KHT22" s="47"/>
      <c r="KHU22" s="47"/>
      <c r="KHV22" s="47"/>
      <c r="KHW22" s="47"/>
      <c r="KHX22" s="47"/>
      <c r="KHY22" s="47"/>
      <c r="KHZ22" s="47"/>
      <c r="KIA22" s="47"/>
      <c r="KIB22" s="47"/>
      <c r="KIC22" s="47"/>
      <c r="KID22" s="47"/>
      <c r="KIE22" s="47"/>
      <c r="KIF22" s="47"/>
      <c r="KIG22" s="47"/>
      <c r="KIH22" s="47"/>
      <c r="KII22" s="47"/>
      <c r="KIJ22" s="47"/>
      <c r="KIK22" s="47"/>
      <c r="KIL22" s="47"/>
      <c r="KIM22" s="47"/>
      <c r="KIN22" s="47"/>
      <c r="KIO22" s="47"/>
      <c r="KIP22" s="47"/>
      <c r="KIQ22" s="47"/>
      <c r="KIR22" s="47"/>
      <c r="KIS22" s="47"/>
      <c r="KIT22" s="47"/>
      <c r="KIU22" s="47"/>
      <c r="KIV22" s="47"/>
      <c r="KIW22" s="47"/>
      <c r="KIX22" s="47"/>
      <c r="KIY22" s="47"/>
      <c r="KIZ22" s="47"/>
      <c r="KJA22" s="47"/>
      <c r="KJB22" s="47"/>
      <c r="KJC22" s="47"/>
      <c r="KJD22" s="47"/>
      <c r="KJE22" s="47"/>
      <c r="KJF22" s="47"/>
      <c r="KJG22" s="47"/>
      <c r="KJH22" s="47"/>
      <c r="KJI22" s="47"/>
      <c r="KJJ22" s="47"/>
      <c r="KJK22" s="47"/>
      <c r="KJL22" s="47"/>
      <c r="KJM22" s="47"/>
      <c r="KJN22" s="47"/>
      <c r="KJO22" s="47"/>
      <c r="KJP22" s="47"/>
      <c r="KJQ22" s="47"/>
      <c r="KJR22" s="47"/>
      <c r="KJS22" s="47"/>
      <c r="KJT22" s="47"/>
      <c r="KJU22" s="47"/>
      <c r="KJV22" s="47"/>
      <c r="KJW22" s="47"/>
      <c r="KJX22" s="47"/>
      <c r="KJY22" s="47"/>
      <c r="KJZ22" s="47"/>
      <c r="KKA22" s="47"/>
      <c r="KKB22" s="47"/>
      <c r="KKC22" s="47"/>
      <c r="KKD22" s="47"/>
      <c r="KKE22" s="47"/>
      <c r="KKF22" s="47"/>
      <c r="KKG22" s="47"/>
      <c r="KKH22" s="47"/>
      <c r="KKI22" s="47"/>
      <c r="KKJ22" s="47"/>
      <c r="KKK22" s="47"/>
      <c r="KKL22" s="47"/>
      <c r="KKM22" s="47"/>
      <c r="KKN22" s="47"/>
      <c r="KKO22" s="47"/>
      <c r="KKP22" s="47"/>
      <c r="KKQ22" s="47"/>
      <c r="KKR22" s="47"/>
      <c r="KKS22" s="47"/>
      <c r="KKT22" s="47"/>
      <c r="KKU22" s="47"/>
      <c r="KKV22" s="47"/>
      <c r="KKW22" s="47"/>
      <c r="KKX22" s="47"/>
      <c r="KKY22" s="47"/>
      <c r="KKZ22" s="47"/>
      <c r="KLA22" s="47"/>
      <c r="KLB22" s="47"/>
      <c r="KLC22" s="47"/>
      <c r="KLD22" s="47"/>
      <c r="KLE22" s="47"/>
      <c r="KLF22" s="47"/>
      <c r="KLG22" s="47"/>
      <c r="KLH22" s="47"/>
      <c r="KLI22" s="47"/>
      <c r="KLJ22" s="47"/>
      <c r="KLK22" s="47"/>
      <c r="KLL22" s="47"/>
      <c r="KLM22" s="47"/>
      <c r="KLN22" s="47"/>
      <c r="KLO22" s="47"/>
      <c r="KLP22" s="47"/>
      <c r="KLQ22" s="47"/>
      <c r="KLR22" s="47"/>
      <c r="KLS22" s="47"/>
      <c r="KLT22" s="47"/>
      <c r="KLU22" s="47"/>
      <c r="KLV22" s="47"/>
      <c r="KLW22" s="47"/>
      <c r="KLX22" s="47"/>
      <c r="KLY22" s="47"/>
      <c r="KLZ22" s="47"/>
      <c r="KMA22" s="47"/>
      <c r="KMB22" s="47"/>
      <c r="KMC22" s="47"/>
      <c r="KMD22" s="47"/>
      <c r="KME22" s="47"/>
      <c r="KMF22" s="47"/>
      <c r="KMG22" s="47"/>
      <c r="KMH22" s="47"/>
      <c r="KMI22" s="47"/>
      <c r="KMJ22" s="47"/>
      <c r="KMK22" s="47"/>
      <c r="KML22" s="47"/>
      <c r="KMM22" s="47"/>
      <c r="KMN22" s="47"/>
      <c r="KMO22" s="47"/>
      <c r="KMP22" s="47"/>
      <c r="KMQ22" s="47"/>
      <c r="KMR22" s="47"/>
      <c r="KMS22" s="47"/>
      <c r="KMT22" s="47"/>
      <c r="KMU22" s="47"/>
      <c r="KMV22" s="47"/>
      <c r="KMW22" s="47"/>
      <c r="KMX22" s="47"/>
      <c r="KMY22" s="47"/>
      <c r="KMZ22" s="47"/>
      <c r="KNA22" s="47"/>
      <c r="KNB22" s="47"/>
      <c r="KNC22" s="47"/>
      <c r="KND22" s="47"/>
      <c r="KNE22" s="47"/>
      <c r="KNF22" s="47"/>
      <c r="KNG22" s="47"/>
      <c r="KNH22" s="47"/>
      <c r="KNI22" s="47"/>
      <c r="KNJ22" s="47"/>
      <c r="KNK22" s="47"/>
      <c r="KNL22" s="47"/>
      <c r="KNM22" s="47"/>
      <c r="KNN22" s="47"/>
      <c r="KNO22" s="47"/>
      <c r="KNP22" s="47"/>
      <c r="KNQ22" s="47"/>
      <c r="KNR22" s="47"/>
      <c r="KNS22" s="47"/>
      <c r="KNT22" s="47"/>
      <c r="KNU22" s="47"/>
      <c r="KNV22" s="47"/>
      <c r="KNW22" s="47"/>
      <c r="KNX22" s="47"/>
      <c r="KNY22" s="47"/>
      <c r="KNZ22" s="47"/>
      <c r="KOA22" s="47"/>
      <c r="KOB22" s="47"/>
      <c r="KOC22" s="47"/>
      <c r="KOD22" s="47"/>
      <c r="KOE22" s="47"/>
      <c r="KOF22" s="47"/>
      <c r="KOG22" s="47"/>
      <c r="KOH22" s="47"/>
      <c r="KOI22" s="47"/>
      <c r="KOJ22" s="47"/>
      <c r="KOK22" s="47"/>
      <c r="KOL22" s="47"/>
      <c r="KOM22" s="47"/>
      <c r="KON22" s="47"/>
      <c r="KOO22" s="47"/>
      <c r="KOP22" s="47"/>
      <c r="KOQ22" s="47"/>
      <c r="KOR22" s="47"/>
      <c r="KOS22" s="47"/>
      <c r="KOT22" s="47"/>
      <c r="KOU22" s="47"/>
      <c r="KOV22" s="47"/>
      <c r="KOW22" s="47"/>
      <c r="KOX22" s="47"/>
      <c r="KOY22" s="47"/>
      <c r="KOZ22" s="47"/>
      <c r="KPA22" s="47"/>
      <c r="KPB22" s="47"/>
      <c r="KPC22" s="47"/>
      <c r="KPD22" s="47"/>
      <c r="KPE22" s="47"/>
      <c r="KPF22" s="47"/>
      <c r="KPG22" s="47"/>
      <c r="KPH22" s="47"/>
      <c r="KPI22" s="47"/>
      <c r="KPJ22" s="47"/>
      <c r="KPK22" s="47"/>
      <c r="KPL22" s="47"/>
      <c r="KPM22" s="47"/>
      <c r="KPN22" s="47"/>
      <c r="KPO22" s="47"/>
      <c r="KPP22" s="47"/>
      <c r="KPQ22" s="47"/>
      <c r="KPR22" s="47"/>
      <c r="KPS22" s="47"/>
      <c r="KPT22" s="47"/>
      <c r="KPU22" s="47"/>
      <c r="KPV22" s="47"/>
      <c r="KPW22" s="47"/>
      <c r="KPX22" s="47"/>
      <c r="KPY22" s="47"/>
      <c r="KPZ22" s="47"/>
      <c r="KQA22" s="47"/>
      <c r="KQB22" s="47"/>
      <c r="KQC22" s="47"/>
      <c r="KQD22" s="47"/>
      <c r="KQE22" s="47"/>
      <c r="KQF22" s="47"/>
      <c r="KQG22" s="47"/>
      <c r="KQH22" s="47"/>
      <c r="KQI22" s="47"/>
      <c r="KQJ22" s="47"/>
      <c r="KQK22" s="47"/>
      <c r="KQL22" s="47"/>
      <c r="KQM22" s="47"/>
      <c r="KQN22" s="47"/>
      <c r="KQO22" s="47"/>
      <c r="KQP22" s="47"/>
      <c r="KQQ22" s="47"/>
      <c r="KQR22" s="47"/>
      <c r="KQS22" s="47"/>
      <c r="KQT22" s="47"/>
      <c r="KQU22" s="47"/>
      <c r="KQV22" s="47"/>
      <c r="KQW22" s="47"/>
      <c r="KQX22" s="47"/>
      <c r="KQY22" s="47"/>
      <c r="KQZ22" s="47"/>
      <c r="KRA22" s="47"/>
      <c r="KRB22" s="47"/>
      <c r="KRC22" s="47"/>
      <c r="KRD22" s="47"/>
      <c r="KRE22" s="47"/>
      <c r="KRF22" s="47"/>
      <c r="KRG22" s="47"/>
      <c r="KRH22" s="47"/>
      <c r="KRI22" s="47"/>
      <c r="KRJ22" s="47"/>
      <c r="KRK22" s="47"/>
      <c r="KRL22" s="47"/>
      <c r="KRM22" s="47"/>
      <c r="KRN22" s="47"/>
      <c r="KRO22" s="47"/>
      <c r="KRP22" s="47"/>
      <c r="KRQ22" s="47"/>
      <c r="KRR22" s="47"/>
      <c r="KRS22" s="47"/>
      <c r="KRT22" s="47"/>
      <c r="KRU22" s="47"/>
      <c r="KRV22" s="47"/>
      <c r="KRW22" s="47"/>
      <c r="KRX22" s="47"/>
      <c r="KRY22" s="47"/>
      <c r="KRZ22" s="47"/>
      <c r="KSA22" s="47"/>
      <c r="KSB22" s="47"/>
      <c r="KSC22" s="47"/>
      <c r="KSD22" s="47"/>
      <c r="KSE22" s="47"/>
      <c r="KSF22" s="47"/>
      <c r="KSG22" s="47"/>
      <c r="KSH22" s="47"/>
      <c r="KSI22" s="47"/>
      <c r="KSJ22" s="47"/>
      <c r="KSK22" s="47"/>
      <c r="KSL22" s="47"/>
      <c r="KSM22" s="47"/>
      <c r="KSN22" s="47"/>
      <c r="KSO22" s="47"/>
      <c r="KSP22" s="47"/>
      <c r="KSQ22" s="47"/>
      <c r="KSR22" s="47"/>
      <c r="KSS22" s="47"/>
      <c r="KST22" s="47"/>
      <c r="KSU22" s="47"/>
      <c r="KSV22" s="47"/>
      <c r="KSW22" s="47"/>
      <c r="KSX22" s="47"/>
      <c r="KSY22" s="47"/>
      <c r="KSZ22" s="47"/>
      <c r="KTA22" s="47"/>
      <c r="KTB22" s="47"/>
      <c r="KTC22" s="47"/>
      <c r="KTD22" s="47"/>
      <c r="KTE22" s="47"/>
      <c r="KTF22" s="47"/>
      <c r="KTG22" s="47"/>
      <c r="KTH22" s="47"/>
      <c r="KTI22" s="47"/>
      <c r="KTJ22" s="47"/>
      <c r="KTK22" s="47"/>
      <c r="KTL22" s="47"/>
      <c r="KTM22" s="47"/>
      <c r="KTN22" s="47"/>
      <c r="KTO22" s="47"/>
      <c r="KTP22" s="47"/>
      <c r="KTQ22" s="47"/>
      <c r="KTR22" s="47"/>
      <c r="KTS22" s="47"/>
      <c r="KTT22" s="47"/>
      <c r="KTU22" s="47"/>
      <c r="KTV22" s="47"/>
      <c r="KTW22" s="47"/>
      <c r="KTX22" s="47"/>
      <c r="KTY22" s="47"/>
      <c r="KTZ22" s="47"/>
      <c r="KUA22" s="47"/>
      <c r="KUB22" s="47"/>
      <c r="KUC22" s="47"/>
      <c r="KUD22" s="47"/>
      <c r="KUE22" s="47"/>
      <c r="KUF22" s="47"/>
      <c r="KUG22" s="47"/>
      <c r="KUH22" s="47"/>
      <c r="KUI22" s="47"/>
      <c r="KUJ22" s="47"/>
      <c r="KUK22" s="47"/>
      <c r="KUL22" s="47"/>
      <c r="KUM22" s="47"/>
      <c r="KUN22" s="47"/>
      <c r="KUO22" s="47"/>
      <c r="KUP22" s="47"/>
      <c r="KUQ22" s="47"/>
      <c r="KUR22" s="47"/>
      <c r="KUS22" s="47"/>
      <c r="KUT22" s="47"/>
      <c r="KUU22" s="47"/>
      <c r="KUV22" s="47"/>
      <c r="KUW22" s="47"/>
      <c r="KUX22" s="47"/>
      <c r="KUY22" s="47"/>
      <c r="KUZ22" s="47"/>
      <c r="KVA22" s="47"/>
      <c r="KVB22" s="47"/>
      <c r="KVC22" s="47"/>
      <c r="KVD22" s="47"/>
      <c r="KVE22" s="47"/>
      <c r="KVF22" s="47"/>
      <c r="KVG22" s="47"/>
      <c r="KVH22" s="47"/>
      <c r="KVI22" s="47"/>
      <c r="KVJ22" s="47"/>
      <c r="KVK22" s="47"/>
      <c r="KVL22" s="47"/>
      <c r="KVM22" s="47"/>
      <c r="KVN22" s="47"/>
      <c r="KVO22" s="47"/>
      <c r="KVP22" s="47"/>
      <c r="KVQ22" s="47"/>
      <c r="KVR22" s="47"/>
      <c r="KVS22" s="47"/>
      <c r="KVT22" s="47"/>
      <c r="KVU22" s="47"/>
      <c r="KVV22" s="47"/>
      <c r="KVW22" s="47"/>
      <c r="KVX22" s="47"/>
      <c r="KVY22" s="47"/>
      <c r="KVZ22" s="47"/>
      <c r="KWA22" s="47"/>
      <c r="KWB22" s="47"/>
      <c r="KWC22" s="47"/>
      <c r="KWD22" s="47"/>
      <c r="KWE22" s="47"/>
      <c r="KWF22" s="47"/>
      <c r="KWG22" s="47"/>
      <c r="KWH22" s="47"/>
      <c r="KWI22" s="47"/>
      <c r="KWJ22" s="47"/>
      <c r="KWK22" s="47"/>
      <c r="KWL22" s="47"/>
      <c r="KWM22" s="47"/>
      <c r="KWN22" s="47"/>
      <c r="KWO22" s="47"/>
      <c r="KWP22" s="47"/>
      <c r="KWQ22" s="47"/>
      <c r="KWR22" s="47"/>
      <c r="KWS22" s="47"/>
      <c r="KWT22" s="47"/>
      <c r="KWU22" s="47"/>
      <c r="KWV22" s="47"/>
      <c r="KWW22" s="47"/>
      <c r="KWX22" s="47"/>
      <c r="KWY22" s="47"/>
      <c r="KWZ22" s="47"/>
      <c r="KXA22" s="47"/>
      <c r="KXB22" s="47"/>
      <c r="KXC22" s="47"/>
      <c r="KXD22" s="47"/>
      <c r="KXE22" s="47"/>
      <c r="KXF22" s="47"/>
      <c r="KXG22" s="47"/>
      <c r="KXH22" s="47"/>
      <c r="KXI22" s="47"/>
      <c r="KXJ22" s="47"/>
      <c r="KXK22" s="47"/>
      <c r="KXL22" s="47"/>
      <c r="KXM22" s="47"/>
      <c r="KXN22" s="47"/>
      <c r="KXO22" s="47"/>
      <c r="KXP22" s="47"/>
      <c r="KXQ22" s="47"/>
      <c r="KXR22" s="47"/>
      <c r="KXS22" s="47"/>
      <c r="KXT22" s="47"/>
      <c r="KXU22" s="47"/>
      <c r="KXV22" s="47"/>
      <c r="KXW22" s="47"/>
      <c r="KXX22" s="47"/>
      <c r="KXY22" s="47"/>
      <c r="KXZ22" s="47"/>
      <c r="KYA22" s="47"/>
      <c r="KYB22" s="47"/>
      <c r="KYC22" s="47"/>
      <c r="KYD22" s="47"/>
      <c r="KYE22" s="47"/>
      <c r="KYF22" s="47"/>
      <c r="KYG22" s="47"/>
      <c r="KYH22" s="47"/>
      <c r="KYI22" s="47"/>
      <c r="KYJ22" s="47"/>
      <c r="KYK22" s="47"/>
      <c r="KYL22" s="47"/>
      <c r="KYM22" s="47"/>
      <c r="KYN22" s="47"/>
      <c r="KYO22" s="47"/>
      <c r="KYP22" s="47"/>
      <c r="KYQ22" s="47"/>
      <c r="KYR22" s="47"/>
      <c r="KYS22" s="47"/>
      <c r="KYT22" s="47"/>
      <c r="KYU22" s="47"/>
      <c r="KYV22" s="47"/>
      <c r="KYW22" s="47"/>
      <c r="KYX22" s="47"/>
      <c r="KYY22" s="47"/>
      <c r="KYZ22" s="47"/>
      <c r="KZA22" s="47"/>
      <c r="KZB22" s="47"/>
      <c r="KZC22" s="47"/>
      <c r="KZD22" s="47"/>
      <c r="KZE22" s="47"/>
      <c r="KZF22" s="47"/>
      <c r="KZG22" s="47"/>
      <c r="KZH22" s="47"/>
      <c r="KZI22" s="47"/>
      <c r="KZJ22" s="47"/>
      <c r="KZK22" s="47"/>
      <c r="KZL22" s="47"/>
      <c r="KZM22" s="47"/>
      <c r="KZN22" s="47"/>
      <c r="KZO22" s="47"/>
      <c r="KZP22" s="47"/>
      <c r="KZQ22" s="47"/>
      <c r="KZR22" s="47"/>
      <c r="KZS22" s="47"/>
      <c r="KZT22" s="47"/>
      <c r="KZU22" s="47"/>
      <c r="KZV22" s="47"/>
      <c r="KZW22" s="47"/>
      <c r="KZX22" s="47"/>
      <c r="KZY22" s="47"/>
      <c r="KZZ22" s="47"/>
      <c r="LAA22" s="47"/>
      <c r="LAB22" s="47"/>
      <c r="LAC22" s="47"/>
      <c r="LAD22" s="47"/>
      <c r="LAE22" s="47"/>
      <c r="LAF22" s="47"/>
      <c r="LAG22" s="47"/>
      <c r="LAH22" s="47"/>
      <c r="LAI22" s="47"/>
      <c r="LAJ22" s="47"/>
      <c r="LAK22" s="47"/>
      <c r="LAL22" s="47"/>
      <c r="LAM22" s="47"/>
      <c r="LAN22" s="47"/>
      <c r="LAO22" s="47"/>
      <c r="LAP22" s="47"/>
      <c r="LAQ22" s="47"/>
      <c r="LAR22" s="47"/>
      <c r="LAS22" s="47"/>
      <c r="LAT22" s="47"/>
      <c r="LAU22" s="47"/>
      <c r="LAV22" s="47"/>
      <c r="LAW22" s="47"/>
      <c r="LAX22" s="47"/>
      <c r="LAY22" s="47"/>
      <c r="LAZ22" s="47"/>
      <c r="LBA22" s="47"/>
      <c r="LBB22" s="47"/>
      <c r="LBC22" s="47"/>
      <c r="LBD22" s="47"/>
      <c r="LBE22" s="47"/>
      <c r="LBF22" s="47"/>
      <c r="LBG22" s="47"/>
      <c r="LBH22" s="47"/>
      <c r="LBI22" s="47"/>
      <c r="LBJ22" s="47"/>
      <c r="LBK22" s="47"/>
      <c r="LBL22" s="47"/>
      <c r="LBM22" s="47"/>
      <c r="LBN22" s="47"/>
      <c r="LBO22" s="47"/>
      <c r="LBP22" s="47"/>
      <c r="LBQ22" s="47"/>
      <c r="LBR22" s="47"/>
      <c r="LBS22" s="47"/>
      <c r="LBT22" s="47"/>
      <c r="LBU22" s="47"/>
      <c r="LBV22" s="47"/>
      <c r="LBW22" s="47"/>
      <c r="LBX22" s="47"/>
      <c r="LBY22" s="47"/>
      <c r="LBZ22" s="47"/>
      <c r="LCA22" s="47"/>
      <c r="LCB22" s="47"/>
      <c r="LCC22" s="47"/>
      <c r="LCD22" s="47"/>
      <c r="LCE22" s="47"/>
      <c r="LCF22" s="47"/>
      <c r="LCG22" s="47"/>
      <c r="LCH22" s="47"/>
      <c r="LCI22" s="47"/>
      <c r="LCJ22" s="47"/>
      <c r="LCK22" s="47"/>
      <c r="LCL22" s="47"/>
      <c r="LCM22" s="47"/>
      <c r="LCN22" s="47"/>
      <c r="LCO22" s="47"/>
      <c r="LCP22" s="47"/>
      <c r="LCQ22" s="47"/>
      <c r="LCR22" s="47"/>
      <c r="LCS22" s="47"/>
      <c r="LCT22" s="47"/>
      <c r="LCU22" s="47"/>
      <c r="LCV22" s="47"/>
      <c r="LCW22" s="47"/>
      <c r="LCX22" s="47"/>
      <c r="LCY22" s="47"/>
      <c r="LCZ22" s="47"/>
      <c r="LDA22" s="47"/>
      <c r="LDB22" s="47"/>
      <c r="LDC22" s="47"/>
      <c r="LDD22" s="47"/>
      <c r="LDE22" s="47"/>
      <c r="LDF22" s="47"/>
      <c r="LDG22" s="47"/>
      <c r="LDH22" s="47"/>
      <c r="LDI22" s="47"/>
      <c r="LDJ22" s="47"/>
      <c r="LDK22" s="47"/>
      <c r="LDL22" s="47"/>
      <c r="LDM22" s="47"/>
      <c r="LDN22" s="47"/>
      <c r="LDO22" s="47"/>
      <c r="LDP22" s="47"/>
      <c r="LDQ22" s="47"/>
      <c r="LDR22" s="47"/>
      <c r="LDS22" s="47"/>
      <c r="LDT22" s="47"/>
      <c r="LDU22" s="47"/>
      <c r="LDV22" s="47"/>
      <c r="LDW22" s="47"/>
      <c r="LDX22" s="47"/>
      <c r="LDY22" s="47"/>
      <c r="LDZ22" s="47"/>
      <c r="LEA22" s="47"/>
      <c r="LEB22" s="47"/>
      <c r="LEC22" s="47"/>
      <c r="LED22" s="47"/>
      <c r="LEE22" s="47"/>
      <c r="LEF22" s="47"/>
      <c r="LEG22" s="47"/>
      <c r="LEH22" s="47"/>
      <c r="LEI22" s="47"/>
      <c r="LEJ22" s="47"/>
      <c r="LEK22" s="47"/>
      <c r="LEL22" s="47"/>
      <c r="LEM22" s="47"/>
      <c r="LEN22" s="47"/>
      <c r="LEO22" s="47"/>
      <c r="LEP22" s="47"/>
      <c r="LEQ22" s="47"/>
      <c r="LER22" s="47"/>
      <c r="LES22" s="47"/>
      <c r="LET22" s="47"/>
      <c r="LEU22" s="47"/>
      <c r="LEV22" s="47"/>
      <c r="LEW22" s="47"/>
      <c r="LEX22" s="47"/>
      <c r="LEY22" s="47"/>
      <c r="LEZ22" s="47"/>
      <c r="LFA22" s="47"/>
      <c r="LFB22" s="47"/>
      <c r="LFC22" s="47"/>
      <c r="LFD22" s="47"/>
      <c r="LFE22" s="47"/>
      <c r="LFF22" s="47"/>
      <c r="LFG22" s="47"/>
      <c r="LFH22" s="47"/>
      <c r="LFI22" s="47"/>
      <c r="LFJ22" s="47"/>
      <c r="LFK22" s="47"/>
      <c r="LFL22" s="47"/>
      <c r="LFM22" s="47"/>
      <c r="LFN22" s="47"/>
      <c r="LFO22" s="47"/>
      <c r="LFP22" s="47"/>
      <c r="LFQ22" s="47"/>
      <c r="LFR22" s="47"/>
      <c r="LFS22" s="47"/>
      <c r="LFT22" s="47"/>
      <c r="LFU22" s="47"/>
      <c r="LFV22" s="47"/>
      <c r="LFW22" s="47"/>
      <c r="LFX22" s="47"/>
      <c r="LFY22" s="47"/>
      <c r="LFZ22" s="47"/>
      <c r="LGA22" s="47"/>
      <c r="LGB22" s="47"/>
      <c r="LGC22" s="47"/>
      <c r="LGD22" s="47"/>
      <c r="LGE22" s="47"/>
      <c r="LGF22" s="47"/>
      <c r="LGG22" s="47"/>
      <c r="LGH22" s="47"/>
      <c r="LGI22" s="47"/>
      <c r="LGJ22" s="47"/>
      <c r="LGK22" s="47"/>
      <c r="LGL22" s="47"/>
      <c r="LGM22" s="47"/>
      <c r="LGN22" s="47"/>
      <c r="LGO22" s="47"/>
      <c r="LGP22" s="47"/>
      <c r="LGQ22" s="47"/>
      <c r="LGR22" s="47"/>
      <c r="LGS22" s="47"/>
      <c r="LGT22" s="47"/>
      <c r="LGU22" s="47"/>
      <c r="LGV22" s="47"/>
      <c r="LGW22" s="47"/>
      <c r="LGX22" s="47"/>
      <c r="LGY22" s="47"/>
      <c r="LGZ22" s="47"/>
      <c r="LHA22" s="47"/>
      <c r="LHB22" s="47"/>
      <c r="LHC22" s="47"/>
      <c r="LHD22" s="47"/>
      <c r="LHE22" s="47"/>
      <c r="LHF22" s="47"/>
      <c r="LHG22" s="47"/>
      <c r="LHH22" s="47"/>
      <c r="LHI22" s="47"/>
      <c r="LHJ22" s="47"/>
      <c r="LHK22" s="47"/>
      <c r="LHL22" s="47"/>
      <c r="LHM22" s="47"/>
      <c r="LHN22" s="47"/>
      <c r="LHO22" s="47"/>
      <c r="LHP22" s="47"/>
      <c r="LHQ22" s="47"/>
      <c r="LHR22" s="47"/>
      <c r="LHS22" s="47"/>
      <c r="LHT22" s="47"/>
      <c r="LHU22" s="47"/>
      <c r="LHV22" s="47"/>
      <c r="LHW22" s="47"/>
      <c r="LHX22" s="47"/>
      <c r="LHY22" s="47"/>
      <c r="LHZ22" s="47"/>
      <c r="LIA22" s="47"/>
      <c r="LIB22" s="47"/>
      <c r="LIC22" s="47"/>
      <c r="LID22" s="47"/>
      <c r="LIE22" s="47"/>
      <c r="LIF22" s="47"/>
      <c r="LIG22" s="47"/>
      <c r="LIH22" s="47"/>
      <c r="LII22" s="47"/>
      <c r="LIJ22" s="47"/>
      <c r="LIK22" s="47"/>
      <c r="LIL22" s="47"/>
      <c r="LIM22" s="47"/>
      <c r="LIN22" s="47"/>
      <c r="LIO22" s="47"/>
      <c r="LIP22" s="47"/>
      <c r="LIQ22" s="47"/>
      <c r="LIR22" s="47"/>
      <c r="LIS22" s="47"/>
      <c r="LIT22" s="47"/>
      <c r="LIU22" s="47"/>
      <c r="LIV22" s="47"/>
      <c r="LIW22" s="47"/>
      <c r="LIX22" s="47"/>
      <c r="LIY22" s="47"/>
      <c r="LIZ22" s="47"/>
      <c r="LJA22" s="47"/>
      <c r="LJB22" s="47"/>
      <c r="LJC22" s="47"/>
      <c r="LJD22" s="47"/>
      <c r="LJE22" s="47"/>
      <c r="LJF22" s="47"/>
      <c r="LJG22" s="47"/>
      <c r="LJH22" s="47"/>
      <c r="LJI22" s="47"/>
      <c r="LJJ22" s="47"/>
      <c r="LJK22" s="47"/>
      <c r="LJL22" s="47"/>
      <c r="LJM22" s="47"/>
      <c r="LJN22" s="47"/>
      <c r="LJO22" s="47"/>
      <c r="LJP22" s="47"/>
      <c r="LJQ22" s="47"/>
      <c r="LJR22" s="47"/>
      <c r="LJS22" s="47"/>
      <c r="LJT22" s="47"/>
      <c r="LJU22" s="47"/>
      <c r="LJV22" s="47"/>
      <c r="LJW22" s="47"/>
      <c r="LJX22" s="47"/>
      <c r="LJY22" s="47"/>
      <c r="LJZ22" s="47"/>
      <c r="LKA22" s="47"/>
      <c r="LKB22" s="47"/>
      <c r="LKC22" s="47"/>
      <c r="LKD22" s="47"/>
      <c r="LKE22" s="47"/>
      <c r="LKF22" s="47"/>
      <c r="LKG22" s="47"/>
      <c r="LKH22" s="47"/>
      <c r="LKI22" s="47"/>
      <c r="LKJ22" s="47"/>
      <c r="LKK22" s="47"/>
      <c r="LKL22" s="47"/>
      <c r="LKM22" s="47"/>
      <c r="LKN22" s="47"/>
      <c r="LKO22" s="47"/>
      <c r="LKP22" s="47"/>
      <c r="LKQ22" s="47"/>
      <c r="LKR22" s="47"/>
      <c r="LKS22" s="47"/>
      <c r="LKT22" s="47"/>
      <c r="LKU22" s="47"/>
      <c r="LKV22" s="47"/>
      <c r="LKW22" s="47"/>
      <c r="LKX22" s="47"/>
      <c r="LKY22" s="47"/>
      <c r="LKZ22" s="47"/>
      <c r="LLA22" s="47"/>
      <c r="LLB22" s="47"/>
      <c r="LLC22" s="47"/>
      <c r="LLD22" s="47"/>
      <c r="LLE22" s="47"/>
      <c r="LLF22" s="47"/>
      <c r="LLG22" s="47"/>
      <c r="LLH22" s="47"/>
      <c r="LLI22" s="47"/>
      <c r="LLJ22" s="47"/>
      <c r="LLK22" s="47"/>
      <c r="LLL22" s="47"/>
      <c r="LLM22" s="47"/>
      <c r="LLN22" s="47"/>
      <c r="LLO22" s="47"/>
      <c r="LLP22" s="47"/>
      <c r="LLQ22" s="47"/>
      <c r="LLR22" s="47"/>
      <c r="LLS22" s="47"/>
      <c r="LLT22" s="47"/>
      <c r="LLU22" s="47"/>
      <c r="LLV22" s="47"/>
      <c r="LLW22" s="47"/>
      <c r="LLX22" s="47"/>
      <c r="LLY22" s="47"/>
      <c r="LLZ22" s="47"/>
      <c r="LMA22" s="47"/>
      <c r="LMB22" s="47"/>
      <c r="LMC22" s="47"/>
      <c r="LMD22" s="47"/>
      <c r="LME22" s="47"/>
      <c r="LMF22" s="47"/>
      <c r="LMG22" s="47"/>
      <c r="LMH22" s="47"/>
      <c r="LMI22" s="47"/>
      <c r="LMJ22" s="47"/>
      <c r="LMK22" s="47"/>
      <c r="LML22" s="47"/>
      <c r="LMM22" s="47"/>
      <c r="LMN22" s="47"/>
      <c r="LMO22" s="47"/>
      <c r="LMP22" s="47"/>
      <c r="LMQ22" s="47"/>
      <c r="LMR22" s="47"/>
      <c r="LMS22" s="47"/>
      <c r="LMT22" s="47"/>
      <c r="LMU22" s="47"/>
      <c r="LMV22" s="47"/>
      <c r="LMW22" s="47"/>
      <c r="LMX22" s="47"/>
      <c r="LMY22" s="47"/>
      <c r="LMZ22" s="47"/>
      <c r="LNA22" s="47"/>
      <c r="LNB22" s="47"/>
      <c r="LNC22" s="47"/>
      <c r="LND22" s="47"/>
      <c r="LNE22" s="47"/>
      <c r="LNF22" s="47"/>
      <c r="LNG22" s="47"/>
      <c r="LNH22" s="47"/>
      <c r="LNI22" s="47"/>
      <c r="LNJ22" s="47"/>
      <c r="LNK22" s="47"/>
      <c r="LNL22" s="47"/>
      <c r="LNM22" s="47"/>
      <c r="LNN22" s="47"/>
      <c r="LNO22" s="47"/>
      <c r="LNP22" s="47"/>
      <c r="LNQ22" s="47"/>
      <c r="LNR22" s="47"/>
      <c r="LNS22" s="47"/>
      <c r="LNT22" s="47"/>
      <c r="LNU22" s="47"/>
      <c r="LNV22" s="47"/>
      <c r="LNW22" s="47"/>
      <c r="LNX22" s="47"/>
      <c r="LNY22" s="47"/>
      <c r="LNZ22" s="47"/>
      <c r="LOA22" s="47"/>
      <c r="LOB22" s="47"/>
      <c r="LOC22" s="47"/>
      <c r="LOD22" s="47"/>
      <c r="LOE22" s="47"/>
      <c r="LOF22" s="47"/>
      <c r="LOG22" s="47"/>
      <c r="LOH22" s="47"/>
      <c r="LOI22" s="47"/>
      <c r="LOJ22" s="47"/>
      <c r="LOK22" s="47"/>
      <c r="LOL22" s="47"/>
      <c r="LOM22" s="47"/>
      <c r="LON22" s="47"/>
      <c r="LOO22" s="47"/>
      <c r="LOP22" s="47"/>
      <c r="LOQ22" s="47"/>
      <c r="LOR22" s="47"/>
      <c r="LOS22" s="47"/>
      <c r="LOT22" s="47"/>
      <c r="LOU22" s="47"/>
      <c r="LOV22" s="47"/>
      <c r="LOW22" s="47"/>
      <c r="LOX22" s="47"/>
      <c r="LOY22" s="47"/>
      <c r="LOZ22" s="47"/>
      <c r="LPA22" s="47"/>
      <c r="LPB22" s="47"/>
      <c r="LPC22" s="47"/>
      <c r="LPD22" s="47"/>
      <c r="LPE22" s="47"/>
      <c r="LPF22" s="47"/>
      <c r="LPG22" s="47"/>
      <c r="LPH22" s="47"/>
      <c r="LPI22" s="47"/>
      <c r="LPJ22" s="47"/>
      <c r="LPK22" s="47"/>
      <c r="LPL22" s="47"/>
      <c r="LPM22" s="47"/>
      <c r="LPN22" s="47"/>
      <c r="LPO22" s="47"/>
      <c r="LPP22" s="47"/>
      <c r="LPQ22" s="47"/>
      <c r="LPR22" s="47"/>
      <c r="LPS22" s="47"/>
      <c r="LPT22" s="47"/>
      <c r="LPU22" s="47"/>
      <c r="LPV22" s="47"/>
      <c r="LPW22" s="47"/>
      <c r="LPX22" s="47"/>
      <c r="LPY22" s="47"/>
      <c r="LPZ22" s="47"/>
      <c r="LQA22" s="47"/>
      <c r="LQB22" s="47"/>
      <c r="LQC22" s="47"/>
      <c r="LQD22" s="47"/>
      <c r="LQE22" s="47"/>
      <c r="LQF22" s="47"/>
      <c r="LQG22" s="47"/>
      <c r="LQH22" s="47"/>
      <c r="LQI22" s="47"/>
      <c r="LQJ22" s="47"/>
      <c r="LQK22" s="47"/>
      <c r="LQL22" s="47"/>
      <c r="LQM22" s="47"/>
      <c r="LQN22" s="47"/>
      <c r="LQO22" s="47"/>
      <c r="LQP22" s="47"/>
      <c r="LQQ22" s="47"/>
      <c r="LQR22" s="47"/>
      <c r="LQS22" s="47"/>
      <c r="LQT22" s="47"/>
      <c r="LQU22" s="47"/>
      <c r="LQV22" s="47"/>
      <c r="LQW22" s="47"/>
      <c r="LQX22" s="47"/>
      <c r="LQY22" s="47"/>
      <c r="LQZ22" s="47"/>
      <c r="LRA22" s="47"/>
      <c r="LRB22" s="47"/>
      <c r="LRC22" s="47"/>
      <c r="LRD22" s="47"/>
      <c r="LRE22" s="47"/>
      <c r="LRF22" s="47"/>
      <c r="LRG22" s="47"/>
      <c r="LRH22" s="47"/>
      <c r="LRI22" s="47"/>
      <c r="LRJ22" s="47"/>
      <c r="LRK22" s="47"/>
      <c r="LRL22" s="47"/>
      <c r="LRM22" s="47"/>
      <c r="LRN22" s="47"/>
      <c r="LRO22" s="47"/>
      <c r="LRP22" s="47"/>
      <c r="LRQ22" s="47"/>
      <c r="LRR22" s="47"/>
      <c r="LRS22" s="47"/>
      <c r="LRT22" s="47"/>
      <c r="LRU22" s="47"/>
      <c r="LRV22" s="47"/>
      <c r="LRW22" s="47"/>
      <c r="LRX22" s="47"/>
      <c r="LRY22" s="47"/>
      <c r="LRZ22" s="47"/>
      <c r="LSA22" s="47"/>
      <c r="LSB22" s="47"/>
      <c r="LSC22" s="47"/>
      <c r="LSD22" s="47"/>
      <c r="LSE22" s="47"/>
      <c r="LSF22" s="47"/>
      <c r="LSG22" s="47"/>
      <c r="LSH22" s="47"/>
      <c r="LSI22" s="47"/>
      <c r="LSJ22" s="47"/>
      <c r="LSK22" s="47"/>
      <c r="LSL22" s="47"/>
      <c r="LSM22" s="47"/>
      <c r="LSN22" s="47"/>
      <c r="LSO22" s="47"/>
      <c r="LSP22" s="47"/>
      <c r="LSQ22" s="47"/>
      <c r="LSR22" s="47"/>
      <c r="LSS22" s="47"/>
      <c r="LST22" s="47"/>
      <c r="LSU22" s="47"/>
      <c r="LSV22" s="47"/>
      <c r="LSW22" s="47"/>
      <c r="LSX22" s="47"/>
      <c r="LSY22" s="47"/>
      <c r="LSZ22" s="47"/>
      <c r="LTA22" s="47"/>
      <c r="LTB22" s="47"/>
      <c r="LTC22" s="47"/>
      <c r="LTD22" s="47"/>
      <c r="LTE22" s="47"/>
      <c r="LTF22" s="47"/>
      <c r="LTG22" s="47"/>
      <c r="LTH22" s="47"/>
      <c r="LTI22" s="47"/>
      <c r="LTJ22" s="47"/>
      <c r="LTK22" s="47"/>
      <c r="LTL22" s="47"/>
      <c r="LTM22" s="47"/>
      <c r="LTN22" s="47"/>
      <c r="LTO22" s="47"/>
      <c r="LTP22" s="47"/>
      <c r="LTQ22" s="47"/>
      <c r="LTR22" s="47"/>
      <c r="LTS22" s="47"/>
      <c r="LTT22" s="47"/>
      <c r="LTU22" s="47"/>
      <c r="LTV22" s="47"/>
      <c r="LTW22" s="47"/>
      <c r="LTX22" s="47"/>
      <c r="LTY22" s="47"/>
      <c r="LTZ22" s="47"/>
      <c r="LUA22" s="47"/>
      <c r="LUB22" s="47"/>
      <c r="LUC22" s="47"/>
      <c r="LUD22" s="47"/>
      <c r="LUE22" s="47"/>
      <c r="LUF22" s="47"/>
      <c r="LUG22" s="47"/>
      <c r="LUH22" s="47"/>
      <c r="LUI22" s="47"/>
      <c r="LUJ22" s="47"/>
      <c r="LUK22" s="47"/>
      <c r="LUL22" s="47"/>
      <c r="LUM22" s="47"/>
      <c r="LUN22" s="47"/>
      <c r="LUO22" s="47"/>
      <c r="LUP22" s="47"/>
      <c r="LUQ22" s="47"/>
      <c r="LUR22" s="47"/>
      <c r="LUS22" s="47"/>
      <c r="LUT22" s="47"/>
      <c r="LUU22" s="47"/>
      <c r="LUV22" s="47"/>
      <c r="LUW22" s="47"/>
      <c r="LUX22" s="47"/>
      <c r="LUY22" s="47"/>
      <c r="LUZ22" s="47"/>
      <c r="LVA22" s="47"/>
      <c r="LVB22" s="47"/>
      <c r="LVC22" s="47"/>
      <c r="LVD22" s="47"/>
      <c r="LVE22" s="47"/>
      <c r="LVF22" s="47"/>
      <c r="LVG22" s="47"/>
      <c r="LVH22" s="47"/>
      <c r="LVI22" s="47"/>
      <c r="LVJ22" s="47"/>
      <c r="LVK22" s="47"/>
      <c r="LVL22" s="47"/>
      <c r="LVM22" s="47"/>
      <c r="LVN22" s="47"/>
      <c r="LVO22" s="47"/>
      <c r="LVP22" s="47"/>
      <c r="LVQ22" s="47"/>
      <c r="LVR22" s="47"/>
      <c r="LVS22" s="47"/>
      <c r="LVT22" s="47"/>
      <c r="LVU22" s="47"/>
      <c r="LVV22" s="47"/>
      <c r="LVW22" s="47"/>
      <c r="LVX22" s="47"/>
      <c r="LVY22" s="47"/>
      <c r="LVZ22" s="47"/>
      <c r="LWA22" s="47"/>
      <c r="LWB22" s="47"/>
      <c r="LWC22" s="47"/>
      <c r="LWD22" s="47"/>
      <c r="LWE22" s="47"/>
      <c r="LWF22" s="47"/>
      <c r="LWG22" s="47"/>
      <c r="LWH22" s="47"/>
      <c r="LWI22" s="47"/>
      <c r="LWJ22" s="47"/>
      <c r="LWK22" s="47"/>
      <c r="LWL22" s="47"/>
      <c r="LWM22" s="47"/>
      <c r="LWN22" s="47"/>
      <c r="LWO22" s="47"/>
      <c r="LWP22" s="47"/>
      <c r="LWQ22" s="47"/>
      <c r="LWR22" s="47"/>
      <c r="LWS22" s="47"/>
      <c r="LWT22" s="47"/>
      <c r="LWU22" s="47"/>
      <c r="LWV22" s="47"/>
      <c r="LWW22" s="47"/>
      <c r="LWX22" s="47"/>
      <c r="LWY22" s="47"/>
      <c r="LWZ22" s="47"/>
      <c r="LXA22" s="47"/>
      <c r="LXB22" s="47"/>
      <c r="LXC22" s="47"/>
      <c r="LXD22" s="47"/>
      <c r="LXE22" s="47"/>
      <c r="LXF22" s="47"/>
      <c r="LXG22" s="47"/>
      <c r="LXH22" s="47"/>
      <c r="LXI22" s="47"/>
      <c r="LXJ22" s="47"/>
      <c r="LXK22" s="47"/>
      <c r="LXL22" s="47"/>
      <c r="LXM22" s="47"/>
      <c r="LXN22" s="47"/>
      <c r="LXO22" s="47"/>
      <c r="LXP22" s="47"/>
      <c r="LXQ22" s="47"/>
      <c r="LXR22" s="47"/>
      <c r="LXS22" s="47"/>
      <c r="LXT22" s="47"/>
      <c r="LXU22" s="47"/>
      <c r="LXV22" s="47"/>
      <c r="LXW22" s="47"/>
      <c r="LXX22" s="47"/>
      <c r="LXY22" s="47"/>
      <c r="LXZ22" s="47"/>
      <c r="LYA22" s="47"/>
      <c r="LYB22" s="47"/>
      <c r="LYC22" s="47"/>
      <c r="LYD22" s="47"/>
      <c r="LYE22" s="47"/>
      <c r="LYF22" s="47"/>
      <c r="LYG22" s="47"/>
      <c r="LYH22" s="47"/>
      <c r="LYI22" s="47"/>
      <c r="LYJ22" s="47"/>
      <c r="LYK22" s="47"/>
      <c r="LYL22" s="47"/>
      <c r="LYM22" s="47"/>
      <c r="LYN22" s="47"/>
      <c r="LYO22" s="47"/>
      <c r="LYP22" s="47"/>
      <c r="LYQ22" s="47"/>
      <c r="LYR22" s="47"/>
      <c r="LYS22" s="47"/>
      <c r="LYT22" s="47"/>
      <c r="LYU22" s="47"/>
      <c r="LYV22" s="47"/>
      <c r="LYW22" s="47"/>
      <c r="LYX22" s="47"/>
      <c r="LYY22" s="47"/>
      <c r="LYZ22" s="47"/>
      <c r="LZA22" s="47"/>
      <c r="LZB22" s="47"/>
      <c r="LZC22" s="47"/>
      <c r="LZD22" s="47"/>
      <c r="LZE22" s="47"/>
      <c r="LZF22" s="47"/>
      <c r="LZG22" s="47"/>
      <c r="LZH22" s="47"/>
      <c r="LZI22" s="47"/>
      <c r="LZJ22" s="47"/>
      <c r="LZK22" s="47"/>
      <c r="LZL22" s="47"/>
      <c r="LZM22" s="47"/>
      <c r="LZN22" s="47"/>
      <c r="LZO22" s="47"/>
      <c r="LZP22" s="47"/>
      <c r="LZQ22" s="47"/>
      <c r="LZR22" s="47"/>
      <c r="LZS22" s="47"/>
      <c r="LZT22" s="47"/>
      <c r="LZU22" s="47"/>
      <c r="LZV22" s="47"/>
      <c r="LZW22" s="47"/>
      <c r="LZX22" s="47"/>
      <c r="LZY22" s="47"/>
      <c r="LZZ22" s="47"/>
      <c r="MAA22" s="47"/>
      <c r="MAB22" s="47"/>
      <c r="MAC22" s="47"/>
      <c r="MAD22" s="47"/>
      <c r="MAE22" s="47"/>
      <c r="MAF22" s="47"/>
      <c r="MAG22" s="47"/>
      <c r="MAH22" s="47"/>
      <c r="MAI22" s="47"/>
      <c r="MAJ22" s="47"/>
      <c r="MAK22" s="47"/>
      <c r="MAL22" s="47"/>
      <c r="MAM22" s="47"/>
      <c r="MAN22" s="47"/>
      <c r="MAO22" s="47"/>
      <c r="MAP22" s="47"/>
      <c r="MAQ22" s="47"/>
      <c r="MAR22" s="47"/>
      <c r="MAS22" s="47"/>
      <c r="MAT22" s="47"/>
      <c r="MAU22" s="47"/>
      <c r="MAV22" s="47"/>
      <c r="MAW22" s="47"/>
      <c r="MAX22" s="47"/>
      <c r="MAY22" s="47"/>
      <c r="MAZ22" s="47"/>
      <c r="MBA22" s="47"/>
      <c r="MBB22" s="47"/>
      <c r="MBC22" s="47"/>
      <c r="MBD22" s="47"/>
      <c r="MBE22" s="47"/>
      <c r="MBF22" s="47"/>
      <c r="MBG22" s="47"/>
      <c r="MBH22" s="47"/>
      <c r="MBI22" s="47"/>
      <c r="MBJ22" s="47"/>
      <c r="MBK22" s="47"/>
      <c r="MBL22" s="47"/>
      <c r="MBM22" s="47"/>
      <c r="MBN22" s="47"/>
      <c r="MBO22" s="47"/>
      <c r="MBP22" s="47"/>
      <c r="MBQ22" s="47"/>
      <c r="MBR22" s="47"/>
      <c r="MBS22" s="47"/>
      <c r="MBT22" s="47"/>
      <c r="MBU22" s="47"/>
      <c r="MBV22" s="47"/>
      <c r="MBW22" s="47"/>
      <c r="MBX22" s="47"/>
      <c r="MBY22" s="47"/>
      <c r="MBZ22" s="47"/>
      <c r="MCA22" s="47"/>
      <c r="MCB22" s="47"/>
      <c r="MCC22" s="47"/>
      <c r="MCD22" s="47"/>
      <c r="MCE22" s="47"/>
      <c r="MCF22" s="47"/>
      <c r="MCG22" s="47"/>
      <c r="MCH22" s="47"/>
      <c r="MCI22" s="47"/>
      <c r="MCJ22" s="47"/>
      <c r="MCK22" s="47"/>
      <c r="MCL22" s="47"/>
      <c r="MCM22" s="47"/>
      <c r="MCN22" s="47"/>
      <c r="MCO22" s="47"/>
      <c r="MCP22" s="47"/>
      <c r="MCQ22" s="47"/>
      <c r="MCR22" s="47"/>
      <c r="MCS22" s="47"/>
      <c r="MCT22" s="47"/>
      <c r="MCU22" s="47"/>
      <c r="MCV22" s="47"/>
      <c r="MCW22" s="47"/>
      <c r="MCX22" s="47"/>
      <c r="MCY22" s="47"/>
      <c r="MCZ22" s="47"/>
      <c r="MDA22" s="47"/>
      <c r="MDB22" s="47"/>
      <c r="MDC22" s="47"/>
      <c r="MDD22" s="47"/>
      <c r="MDE22" s="47"/>
      <c r="MDF22" s="47"/>
      <c r="MDG22" s="47"/>
      <c r="MDH22" s="47"/>
      <c r="MDI22" s="47"/>
      <c r="MDJ22" s="47"/>
      <c r="MDK22" s="47"/>
      <c r="MDL22" s="47"/>
      <c r="MDM22" s="47"/>
      <c r="MDN22" s="47"/>
      <c r="MDO22" s="47"/>
      <c r="MDP22" s="47"/>
      <c r="MDQ22" s="47"/>
      <c r="MDR22" s="47"/>
      <c r="MDS22" s="47"/>
      <c r="MDT22" s="47"/>
      <c r="MDU22" s="47"/>
      <c r="MDV22" s="47"/>
      <c r="MDW22" s="47"/>
      <c r="MDX22" s="47"/>
      <c r="MDY22" s="47"/>
      <c r="MDZ22" s="47"/>
      <c r="MEA22" s="47"/>
      <c r="MEB22" s="47"/>
      <c r="MEC22" s="47"/>
      <c r="MED22" s="47"/>
      <c r="MEE22" s="47"/>
      <c r="MEF22" s="47"/>
      <c r="MEG22" s="47"/>
      <c r="MEH22" s="47"/>
      <c r="MEI22" s="47"/>
      <c r="MEJ22" s="47"/>
      <c r="MEK22" s="47"/>
      <c r="MEL22" s="47"/>
      <c r="MEM22" s="47"/>
      <c r="MEN22" s="47"/>
      <c r="MEO22" s="47"/>
      <c r="MEP22" s="47"/>
      <c r="MEQ22" s="47"/>
      <c r="MER22" s="47"/>
      <c r="MES22" s="47"/>
      <c r="MET22" s="47"/>
      <c r="MEU22" s="47"/>
      <c r="MEV22" s="47"/>
      <c r="MEW22" s="47"/>
      <c r="MEX22" s="47"/>
      <c r="MEY22" s="47"/>
      <c r="MEZ22" s="47"/>
      <c r="MFA22" s="47"/>
      <c r="MFB22" s="47"/>
      <c r="MFC22" s="47"/>
      <c r="MFD22" s="47"/>
      <c r="MFE22" s="47"/>
      <c r="MFF22" s="47"/>
      <c r="MFG22" s="47"/>
      <c r="MFH22" s="47"/>
      <c r="MFI22" s="47"/>
      <c r="MFJ22" s="47"/>
      <c r="MFK22" s="47"/>
      <c r="MFL22" s="47"/>
      <c r="MFM22" s="47"/>
      <c r="MFN22" s="47"/>
      <c r="MFO22" s="47"/>
      <c r="MFP22" s="47"/>
      <c r="MFQ22" s="47"/>
      <c r="MFR22" s="47"/>
      <c r="MFS22" s="47"/>
      <c r="MFT22" s="47"/>
      <c r="MFU22" s="47"/>
      <c r="MFV22" s="47"/>
      <c r="MFW22" s="47"/>
      <c r="MFX22" s="47"/>
      <c r="MFY22" s="47"/>
      <c r="MFZ22" s="47"/>
      <c r="MGA22" s="47"/>
      <c r="MGB22" s="47"/>
      <c r="MGC22" s="47"/>
      <c r="MGD22" s="47"/>
      <c r="MGE22" s="47"/>
      <c r="MGF22" s="47"/>
      <c r="MGG22" s="47"/>
      <c r="MGH22" s="47"/>
      <c r="MGI22" s="47"/>
      <c r="MGJ22" s="47"/>
      <c r="MGK22" s="47"/>
      <c r="MGL22" s="47"/>
      <c r="MGM22" s="47"/>
      <c r="MGN22" s="47"/>
      <c r="MGO22" s="47"/>
      <c r="MGP22" s="47"/>
      <c r="MGQ22" s="47"/>
      <c r="MGR22" s="47"/>
      <c r="MGS22" s="47"/>
      <c r="MGT22" s="47"/>
      <c r="MGU22" s="47"/>
      <c r="MGV22" s="47"/>
      <c r="MGW22" s="47"/>
      <c r="MGX22" s="47"/>
      <c r="MGY22" s="47"/>
      <c r="MGZ22" s="47"/>
      <c r="MHA22" s="47"/>
      <c r="MHB22" s="47"/>
      <c r="MHC22" s="47"/>
      <c r="MHD22" s="47"/>
      <c r="MHE22" s="47"/>
      <c r="MHF22" s="47"/>
      <c r="MHG22" s="47"/>
      <c r="MHH22" s="47"/>
      <c r="MHI22" s="47"/>
      <c r="MHJ22" s="47"/>
      <c r="MHK22" s="47"/>
      <c r="MHL22" s="47"/>
      <c r="MHM22" s="47"/>
      <c r="MHN22" s="47"/>
      <c r="MHO22" s="47"/>
      <c r="MHP22" s="47"/>
      <c r="MHQ22" s="47"/>
      <c r="MHR22" s="47"/>
      <c r="MHS22" s="47"/>
      <c r="MHT22" s="47"/>
      <c r="MHU22" s="47"/>
      <c r="MHV22" s="47"/>
      <c r="MHW22" s="47"/>
      <c r="MHX22" s="47"/>
      <c r="MHY22" s="47"/>
      <c r="MHZ22" s="47"/>
      <c r="MIA22" s="47"/>
      <c r="MIB22" s="47"/>
      <c r="MIC22" s="47"/>
      <c r="MID22" s="47"/>
      <c r="MIE22" s="47"/>
      <c r="MIF22" s="47"/>
      <c r="MIG22" s="47"/>
      <c r="MIH22" s="47"/>
      <c r="MII22" s="47"/>
      <c r="MIJ22" s="47"/>
      <c r="MIK22" s="47"/>
      <c r="MIL22" s="47"/>
      <c r="MIM22" s="47"/>
      <c r="MIN22" s="47"/>
      <c r="MIO22" s="47"/>
      <c r="MIP22" s="47"/>
      <c r="MIQ22" s="47"/>
      <c r="MIR22" s="47"/>
      <c r="MIS22" s="47"/>
      <c r="MIT22" s="47"/>
      <c r="MIU22" s="47"/>
      <c r="MIV22" s="47"/>
      <c r="MIW22" s="47"/>
      <c r="MIX22" s="47"/>
      <c r="MIY22" s="47"/>
      <c r="MIZ22" s="47"/>
      <c r="MJA22" s="47"/>
      <c r="MJB22" s="47"/>
      <c r="MJC22" s="47"/>
      <c r="MJD22" s="47"/>
      <c r="MJE22" s="47"/>
      <c r="MJF22" s="47"/>
      <c r="MJG22" s="47"/>
      <c r="MJH22" s="47"/>
      <c r="MJI22" s="47"/>
      <c r="MJJ22" s="47"/>
      <c r="MJK22" s="47"/>
      <c r="MJL22" s="47"/>
      <c r="MJM22" s="47"/>
      <c r="MJN22" s="47"/>
      <c r="MJO22" s="47"/>
      <c r="MJP22" s="47"/>
      <c r="MJQ22" s="47"/>
      <c r="MJR22" s="47"/>
      <c r="MJS22" s="47"/>
      <c r="MJT22" s="47"/>
      <c r="MJU22" s="47"/>
      <c r="MJV22" s="47"/>
      <c r="MJW22" s="47"/>
      <c r="MJX22" s="47"/>
      <c r="MJY22" s="47"/>
      <c r="MJZ22" s="47"/>
      <c r="MKA22" s="47"/>
      <c r="MKB22" s="47"/>
      <c r="MKC22" s="47"/>
      <c r="MKD22" s="47"/>
      <c r="MKE22" s="47"/>
      <c r="MKF22" s="47"/>
      <c r="MKG22" s="47"/>
      <c r="MKH22" s="47"/>
      <c r="MKI22" s="47"/>
      <c r="MKJ22" s="47"/>
      <c r="MKK22" s="47"/>
      <c r="MKL22" s="47"/>
      <c r="MKM22" s="47"/>
      <c r="MKN22" s="47"/>
      <c r="MKO22" s="47"/>
      <c r="MKP22" s="47"/>
      <c r="MKQ22" s="47"/>
      <c r="MKR22" s="47"/>
      <c r="MKS22" s="47"/>
      <c r="MKT22" s="47"/>
      <c r="MKU22" s="47"/>
      <c r="MKV22" s="47"/>
      <c r="MKW22" s="47"/>
      <c r="MKX22" s="47"/>
      <c r="MKY22" s="47"/>
      <c r="MKZ22" s="47"/>
      <c r="MLA22" s="47"/>
      <c r="MLB22" s="47"/>
      <c r="MLC22" s="47"/>
      <c r="MLD22" s="47"/>
      <c r="MLE22" s="47"/>
      <c r="MLF22" s="47"/>
      <c r="MLG22" s="47"/>
      <c r="MLH22" s="47"/>
      <c r="MLI22" s="47"/>
      <c r="MLJ22" s="47"/>
      <c r="MLK22" s="47"/>
      <c r="MLL22" s="47"/>
      <c r="MLM22" s="47"/>
      <c r="MLN22" s="47"/>
      <c r="MLO22" s="47"/>
      <c r="MLP22" s="47"/>
      <c r="MLQ22" s="47"/>
      <c r="MLR22" s="47"/>
      <c r="MLS22" s="47"/>
      <c r="MLT22" s="47"/>
      <c r="MLU22" s="47"/>
      <c r="MLV22" s="47"/>
      <c r="MLW22" s="47"/>
      <c r="MLX22" s="47"/>
      <c r="MLY22" s="47"/>
      <c r="MLZ22" s="47"/>
      <c r="MMA22" s="47"/>
      <c r="MMB22" s="47"/>
      <c r="MMC22" s="47"/>
      <c r="MMD22" s="47"/>
      <c r="MME22" s="47"/>
      <c r="MMF22" s="47"/>
      <c r="MMG22" s="47"/>
      <c r="MMH22" s="47"/>
      <c r="MMI22" s="47"/>
      <c r="MMJ22" s="47"/>
      <c r="MMK22" s="47"/>
      <c r="MML22" s="47"/>
      <c r="MMM22" s="47"/>
      <c r="MMN22" s="47"/>
      <c r="MMO22" s="47"/>
      <c r="MMP22" s="47"/>
      <c r="MMQ22" s="47"/>
      <c r="MMR22" s="47"/>
      <c r="MMS22" s="47"/>
      <c r="MMT22" s="47"/>
      <c r="MMU22" s="47"/>
      <c r="MMV22" s="47"/>
      <c r="MMW22" s="47"/>
      <c r="MMX22" s="47"/>
      <c r="MMY22" s="47"/>
      <c r="MMZ22" s="47"/>
      <c r="MNA22" s="47"/>
      <c r="MNB22" s="47"/>
      <c r="MNC22" s="47"/>
      <c r="MND22" s="47"/>
      <c r="MNE22" s="47"/>
      <c r="MNF22" s="47"/>
      <c r="MNG22" s="47"/>
      <c r="MNH22" s="47"/>
      <c r="MNI22" s="47"/>
      <c r="MNJ22" s="47"/>
      <c r="MNK22" s="47"/>
      <c r="MNL22" s="47"/>
      <c r="MNM22" s="47"/>
      <c r="MNN22" s="47"/>
      <c r="MNO22" s="47"/>
      <c r="MNP22" s="47"/>
      <c r="MNQ22" s="47"/>
      <c r="MNR22" s="47"/>
      <c r="MNS22" s="47"/>
      <c r="MNT22" s="47"/>
      <c r="MNU22" s="47"/>
      <c r="MNV22" s="47"/>
      <c r="MNW22" s="47"/>
      <c r="MNX22" s="47"/>
      <c r="MNY22" s="47"/>
      <c r="MNZ22" s="47"/>
      <c r="MOA22" s="47"/>
      <c r="MOB22" s="47"/>
      <c r="MOC22" s="47"/>
      <c r="MOD22" s="47"/>
      <c r="MOE22" s="47"/>
      <c r="MOF22" s="47"/>
      <c r="MOG22" s="47"/>
      <c r="MOH22" s="47"/>
      <c r="MOI22" s="47"/>
      <c r="MOJ22" s="47"/>
      <c r="MOK22" s="47"/>
      <c r="MOL22" s="47"/>
      <c r="MOM22" s="47"/>
      <c r="MON22" s="47"/>
      <c r="MOO22" s="47"/>
      <c r="MOP22" s="47"/>
      <c r="MOQ22" s="47"/>
      <c r="MOR22" s="47"/>
      <c r="MOS22" s="47"/>
      <c r="MOT22" s="47"/>
      <c r="MOU22" s="47"/>
      <c r="MOV22" s="47"/>
      <c r="MOW22" s="47"/>
      <c r="MOX22" s="47"/>
      <c r="MOY22" s="47"/>
      <c r="MOZ22" s="47"/>
      <c r="MPA22" s="47"/>
      <c r="MPB22" s="47"/>
      <c r="MPC22" s="47"/>
      <c r="MPD22" s="47"/>
      <c r="MPE22" s="47"/>
      <c r="MPF22" s="47"/>
      <c r="MPG22" s="47"/>
      <c r="MPH22" s="47"/>
      <c r="MPI22" s="47"/>
      <c r="MPJ22" s="47"/>
      <c r="MPK22" s="47"/>
      <c r="MPL22" s="47"/>
      <c r="MPM22" s="47"/>
      <c r="MPN22" s="47"/>
      <c r="MPO22" s="47"/>
      <c r="MPP22" s="47"/>
      <c r="MPQ22" s="47"/>
      <c r="MPR22" s="47"/>
      <c r="MPS22" s="47"/>
      <c r="MPT22" s="47"/>
      <c r="MPU22" s="47"/>
      <c r="MPV22" s="47"/>
      <c r="MPW22" s="47"/>
      <c r="MPX22" s="47"/>
      <c r="MPY22" s="47"/>
      <c r="MPZ22" s="47"/>
      <c r="MQA22" s="47"/>
      <c r="MQB22" s="47"/>
      <c r="MQC22" s="47"/>
      <c r="MQD22" s="47"/>
      <c r="MQE22" s="47"/>
      <c r="MQF22" s="47"/>
      <c r="MQG22" s="47"/>
      <c r="MQH22" s="47"/>
      <c r="MQI22" s="47"/>
      <c r="MQJ22" s="47"/>
      <c r="MQK22" s="47"/>
      <c r="MQL22" s="47"/>
      <c r="MQM22" s="47"/>
      <c r="MQN22" s="47"/>
      <c r="MQO22" s="47"/>
      <c r="MQP22" s="47"/>
      <c r="MQQ22" s="47"/>
      <c r="MQR22" s="47"/>
      <c r="MQS22" s="47"/>
      <c r="MQT22" s="47"/>
      <c r="MQU22" s="47"/>
      <c r="MQV22" s="47"/>
      <c r="MQW22" s="47"/>
      <c r="MQX22" s="47"/>
      <c r="MQY22" s="47"/>
      <c r="MQZ22" s="47"/>
      <c r="MRA22" s="47"/>
      <c r="MRB22" s="47"/>
      <c r="MRC22" s="47"/>
      <c r="MRD22" s="47"/>
      <c r="MRE22" s="47"/>
      <c r="MRF22" s="47"/>
      <c r="MRG22" s="47"/>
      <c r="MRH22" s="47"/>
      <c r="MRI22" s="47"/>
      <c r="MRJ22" s="47"/>
      <c r="MRK22" s="47"/>
      <c r="MRL22" s="47"/>
      <c r="MRM22" s="47"/>
      <c r="MRN22" s="47"/>
      <c r="MRO22" s="47"/>
      <c r="MRP22" s="47"/>
      <c r="MRQ22" s="47"/>
      <c r="MRR22" s="47"/>
      <c r="MRS22" s="47"/>
      <c r="MRT22" s="47"/>
      <c r="MRU22" s="47"/>
      <c r="MRV22" s="47"/>
      <c r="MRW22" s="47"/>
      <c r="MRX22" s="47"/>
      <c r="MRY22" s="47"/>
      <c r="MRZ22" s="47"/>
      <c r="MSA22" s="47"/>
      <c r="MSB22" s="47"/>
      <c r="MSC22" s="47"/>
      <c r="MSD22" s="47"/>
      <c r="MSE22" s="47"/>
      <c r="MSF22" s="47"/>
      <c r="MSG22" s="47"/>
      <c r="MSH22" s="47"/>
      <c r="MSI22" s="47"/>
      <c r="MSJ22" s="47"/>
      <c r="MSK22" s="47"/>
      <c r="MSL22" s="47"/>
      <c r="MSM22" s="47"/>
      <c r="MSN22" s="47"/>
      <c r="MSO22" s="47"/>
      <c r="MSP22" s="47"/>
      <c r="MSQ22" s="47"/>
      <c r="MSR22" s="47"/>
      <c r="MSS22" s="47"/>
      <c r="MST22" s="47"/>
      <c r="MSU22" s="47"/>
      <c r="MSV22" s="47"/>
      <c r="MSW22" s="47"/>
      <c r="MSX22" s="47"/>
      <c r="MSY22" s="47"/>
      <c r="MSZ22" s="47"/>
      <c r="MTA22" s="47"/>
      <c r="MTB22" s="47"/>
      <c r="MTC22" s="47"/>
      <c r="MTD22" s="47"/>
      <c r="MTE22" s="47"/>
      <c r="MTF22" s="47"/>
      <c r="MTG22" s="47"/>
      <c r="MTH22" s="47"/>
      <c r="MTI22" s="47"/>
      <c r="MTJ22" s="47"/>
      <c r="MTK22" s="47"/>
      <c r="MTL22" s="47"/>
      <c r="MTM22" s="47"/>
      <c r="MTN22" s="47"/>
      <c r="MTO22" s="47"/>
      <c r="MTP22" s="47"/>
      <c r="MTQ22" s="47"/>
      <c r="MTR22" s="47"/>
      <c r="MTS22" s="47"/>
      <c r="MTT22" s="47"/>
      <c r="MTU22" s="47"/>
      <c r="MTV22" s="47"/>
      <c r="MTW22" s="47"/>
      <c r="MTX22" s="47"/>
      <c r="MTY22" s="47"/>
      <c r="MTZ22" s="47"/>
      <c r="MUA22" s="47"/>
      <c r="MUB22" s="47"/>
      <c r="MUC22" s="47"/>
      <c r="MUD22" s="47"/>
      <c r="MUE22" s="47"/>
      <c r="MUF22" s="47"/>
      <c r="MUG22" s="47"/>
      <c r="MUH22" s="47"/>
      <c r="MUI22" s="47"/>
      <c r="MUJ22" s="47"/>
      <c r="MUK22" s="47"/>
      <c r="MUL22" s="47"/>
      <c r="MUM22" s="47"/>
      <c r="MUN22" s="47"/>
      <c r="MUO22" s="47"/>
      <c r="MUP22" s="47"/>
      <c r="MUQ22" s="47"/>
      <c r="MUR22" s="47"/>
      <c r="MUS22" s="47"/>
      <c r="MUT22" s="47"/>
      <c r="MUU22" s="47"/>
      <c r="MUV22" s="47"/>
      <c r="MUW22" s="47"/>
      <c r="MUX22" s="47"/>
      <c r="MUY22" s="47"/>
      <c r="MUZ22" s="47"/>
      <c r="MVA22" s="47"/>
      <c r="MVB22" s="47"/>
      <c r="MVC22" s="47"/>
      <c r="MVD22" s="47"/>
      <c r="MVE22" s="47"/>
      <c r="MVF22" s="47"/>
      <c r="MVG22" s="47"/>
      <c r="MVH22" s="47"/>
      <c r="MVI22" s="47"/>
      <c r="MVJ22" s="47"/>
      <c r="MVK22" s="47"/>
      <c r="MVL22" s="47"/>
      <c r="MVM22" s="47"/>
      <c r="MVN22" s="47"/>
      <c r="MVO22" s="47"/>
      <c r="MVP22" s="47"/>
      <c r="MVQ22" s="47"/>
      <c r="MVR22" s="47"/>
      <c r="MVS22" s="47"/>
      <c r="MVT22" s="47"/>
      <c r="MVU22" s="47"/>
      <c r="MVV22" s="47"/>
      <c r="MVW22" s="47"/>
      <c r="MVX22" s="47"/>
      <c r="MVY22" s="47"/>
      <c r="MVZ22" s="47"/>
      <c r="MWA22" s="47"/>
      <c r="MWB22" s="47"/>
      <c r="MWC22" s="47"/>
      <c r="MWD22" s="47"/>
      <c r="MWE22" s="47"/>
      <c r="MWF22" s="47"/>
      <c r="MWG22" s="47"/>
      <c r="MWH22" s="47"/>
      <c r="MWI22" s="47"/>
      <c r="MWJ22" s="47"/>
      <c r="MWK22" s="47"/>
      <c r="MWL22" s="47"/>
      <c r="MWM22" s="47"/>
      <c r="MWN22" s="47"/>
      <c r="MWO22" s="47"/>
      <c r="MWP22" s="47"/>
      <c r="MWQ22" s="47"/>
      <c r="MWR22" s="47"/>
      <c r="MWS22" s="47"/>
      <c r="MWT22" s="47"/>
      <c r="MWU22" s="47"/>
      <c r="MWV22" s="47"/>
      <c r="MWW22" s="47"/>
      <c r="MWX22" s="47"/>
      <c r="MWY22" s="47"/>
      <c r="MWZ22" s="47"/>
      <c r="MXA22" s="47"/>
      <c r="MXB22" s="47"/>
      <c r="MXC22" s="47"/>
      <c r="MXD22" s="47"/>
      <c r="MXE22" s="47"/>
      <c r="MXF22" s="47"/>
      <c r="MXG22" s="47"/>
      <c r="MXH22" s="47"/>
      <c r="MXI22" s="47"/>
      <c r="MXJ22" s="47"/>
      <c r="MXK22" s="47"/>
      <c r="MXL22" s="47"/>
      <c r="MXM22" s="47"/>
      <c r="MXN22" s="47"/>
      <c r="MXO22" s="47"/>
      <c r="MXP22" s="47"/>
      <c r="MXQ22" s="47"/>
      <c r="MXR22" s="47"/>
      <c r="MXS22" s="47"/>
      <c r="MXT22" s="47"/>
      <c r="MXU22" s="47"/>
      <c r="MXV22" s="47"/>
      <c r="MXW22" s="47"/>
      <c r="MXX22" s="47"/>
      <c r="MXY22" s="47"/>
      <c r="MXZ22" s="47"/>
      <c r="MYA22" s="47"/>
      <c r="MYB22" s="47"/>
      <c r="MYC22" s="47"/>
      <c r="MYD22" s="47"/>
      <c r="MYE22" s="47"/>
      <c r="MYF22" s="47"/>
      <c r="MYG22" s="47"/>
      <c r="MYH22" s="47"/>
      <c r="MYI22" s="47"/>
      <c r="MYJ22" s="47"/>
      <c r="MYK22" s="47"/>
      <c r="MYL22" s="47"/>
      <c r="MYM22" s="47"/>
      <c r="MYN22" s="47"/>
      <c r="MYO22" s="47"/>
      <c r="MYP22" s="47"/>
      <c r="MYQ22" s="47"/>
      <c r="MYR22" s="47"/>
      <c r="MYS22" s="47"/>
      <c r="MYT22" s="47"/>
      <c r="MYU22" s="47"/>
      <c r="MYV22" s="47"/>
      <c r="MYW22" s="47"/>
      <c r="MYX22" s="47"/>
      <c r="MYY22" s="47"/>
      <c r="MYZ22" s="47"/>
      <c r="MZA22" s="47"/>
      <c r="MZB22" s="47"/>
      <c r="MZC22" s="47"/>
      <c r="MZD22" s="47"/>
      <c r="MZE22" s="47"/>
      <c r="MZF22" s="47"/>
      <c r="MZG22" s="47"/>
      <c r="MZH22" s="47"/>
      <c r="MZI22" s="47"/>
      <c r="MZJ22" s="47"/>
      <c r="MZK22" s="47"/>
      <c r="MZL22" s="47"/>
      <c r="MZM22" s="47"/>
      <c r="MZN22" s="47"/>
      <c r="MZO22" s="47"/>
      <c r="MZP22" s="47"/>
      <c r="MZQ22" s="47"/>
      <c r="MZR22" s="47"/>
      <c r="MZS22" s="47"/>
      <c r="MZT22" s="47"/>
      <c r="MZU22" s="47"/>
      <c r="MZV22" s="47"/>
      <c r="MZW22" s="47"/>
      <c r="MZX22" s="47"/>
      <c r="MZY22" s="47"/>
      <c r="MZZ22" s="47"/>
      <c r="NAA22" s="47"/>
      <c r="NAB22" s="47"/>
      <c r="NAC22" s="47"/>
      <c r="NAD22" s="47"/>
      <c r="NAE22" s="47"/>
      <c r="NAF22" s="47"/>
      <c r="NAG22" s="47"/>
      <c r="NAH22" s="47"/>
      <c r="NAI22" s="47"/>
      <c r="NAJ22" s="47"/>
      <c r="NAK22" s="47"/>
      <c r="NAL22" s="47"/>
      <c r="NAM22" s="47"/>
      <c r="NAN22" s="47"/>
      <c r="NAO22" s="47"/>
      <c r="NAP22" s="47"/>
      <c r="NAQ22" s="47"/>
      <c r="NAR22" s="47"/>
      <c r="NAS22" s="47"/>
      <c r="NAT22" s="47"/>
      <c r="NAU22" s="47"/>
      <c r="NAV22" s="47"/>
      <c r="NAW22" s="47"/>
      <c r="NAX22" s="47"/>
      <c r="NAY22" s="47"/>
      <c r="NAZ22" s="47"/>
      <c r="NBA22" s="47"/>
      <c r="NBB22" s="47"/>
      <c r="NBC22" s="47"/>
      <c r="NBD22" s="47"/>
      <c r="NBE22" s="47"/>
      <c r="NBF22" s="47"/>
      <c r="NBG22" s="47"/>
      <c r="NBH22" s="47"/>
      <c r="NBI22" s="47"/>
      <c r="NBJ22" s="47"/>
      <c r="NBK22" s="47"/>
      <c r="NBL22" s="47"/>
      <c r="NBM22" s="47"/>
      <c r="NBN22" s="47"/>
      <c r="NBO22" s="47"/>
      <c r="NBP22" s="47"/>
      <c r="NBQ22" s="47"/>
      <c r="NBR22" s="47"/>
      <c r="NBS22" s="47"/>
      <c r="NBT22" s="47"/>
      <c r="NBU22" s="47"/>
      <c r="NBV22" s="47"/>
      <c r="NBW22" s="47"/>
      <c r="NBX22" s="47"/>
      <c r="NBY22" s="47"/>
      <c r="NBZ22" s="47"/>
      <c r="NCA22" s="47"/>
      <c r="NCB22" s="47"/>
      <c r="NCC22" s="47"/>
      <c r="NCD22" s="47"/>
      <c r="NCE22" s="47"/>
      <c r="NCF22" s="47"/>
      <c r="NCG22" s="47"/>
      <c r="NCH22" s="47"/>
      <c r="NCI22" s="47"/>
      <c r="NCJ22" s="47"/>
      <c r="NCK22" s="47"/>
      <c r="NCL22" s="47"/>
      <c r="NCM22" s="47"/>
      <c r="NCN22" s="47"/>
      <c r="NCO22" s="47"/>
      <c r="NCP22" s="47"/>
      <c r="NCQ22" s="47"/>
      <c r="NCR22" s="47"/>
      <c r="NCS22" s="47"/>
      <c r="NCT22" s="47"/>
      <c r="NCU22" s="47"/>
      <c r="NCV22" s="47"/>
      <c r="NCW22" s="47"/>
      <c r="NCX22" s="47"/>
      <c r="NCY22" s="47"/>
      <c r="NCZ22" s="47"/>
      <c r="NDA22" s="47"/>
      <c r="NDB22" s="47"/>
      <c r="NDC22" s="47"/>
      <c r="NDD22" s="47"/>
      <c r="NDE22" s="47"/>
      <c r="NDF22" s="47"/>
      <c r="NDG22" s="47"/>
      <c r="NDH22" s="47"/>
      <c r="NDI22" s="47"/>
      <c r="NDJ22" s="47"/>
      <c r="NDK22" s="47"/>
      <c r="NDL22" s="47"/>
      <c r="NDM22" s="47"/>
      <c r="NDN22" s="47"/>
      <c r="NDO22" s="47"/>
      <c r="NDP22" s="47"/>
      <c r="NDQ22" s="47"/>
      <c r="NDR22" s="47"/>
      <c r="NDS22" s="47"/>
      <c r="NDT22" s="47"/>
      <c r="NDU22" s="47"/>
      <c r="NDV22" s="47"/>
      <c r="NDW22" s="47"/>
      <c r="NDX22" s="47"/>
      <c r="NDY22" s="47"/>
      <c r="NDZ22" s="47"/>
      <c r="NEA22" s="47"/>
      <c r="NEB22" s="47"/>
      <c r="NEC22" s="47"/>
      <c r="NED22" s="47"/>
      <c r="NEE22" s="47"/>
      <c r="NEF22" s="47"/>
      <c r="NEG22" s="47"/>
      <c r="NEH22" s="47"/>
      <c r="NEI22" s="47"/>
      <c r="NEJ22" s="47"/>
      <c r="NEK22" s="47"/>
      <c r="NEL22" s="47"/>
      <c r="NEM22" s="47"/>
      <c r="NEN22" s="47"/>
      <c r="NEO22" s="47"/>
      <c r="NEP22" s="47"/>
      <c r="NEQ22" s="47"/>
      <c r="NER22" s="47"/>
      <c r="NES22" s="47"/>
      <c r="NET22" s="47"/>
      <c r="NEU22" s="47"/>
      <c r="NEV22" s="47"/>
      <c r="NEW22" s="47"/>
      <c r="NEX22" s="47"/>
      <c r="NEY22" s="47"/>
      <c r="NEZ22" s="47"/>
      <c r="NFA22" s="47"/>
      <c r="NFB22" s="47"/>
      <c r="NFC22" s="47"/>
      <c r="NFD22" s="47"/>
      <c r="NFE22" s="47"/>
      <c r="NFF22" s="47"/>
      <c r="NFG22" s="47"/>
      <c r="NFH22" s="47"/>
      <c r="NFI22" s="47"/>
      <c r="NFJ22" s="47"/>
      <c r="NFK22" s="47"/>
      <c r="NFL22" s="47"/>
      <c r="NFM22" s="47"/>
      <c r="NFN22" s="47"/>
      <c r="NFO22" s="47"/>
      <c r="NFP22" s="47"/>
      <c r="NFQ22" s="47"/>
      <c r="NFR22" s="47"/>
      <c r="NFS22" s="47"/>
      <c r="NFT22" s="47"/>
      <c r="NFU22" s="47"/>
      <c r="NFV22" s="47"/>
      <c r="NFW22" s="47"/>
      <c r="NFX22" s="47"/>
      <c r="NFY22" s="47"/>
      <c r="NFZ22" s="47"/>
      <c r="NGA22" s="47"/>
      <c r="NGB22" s="47"/>
      <c r="NGC22" s="47"/>
      <c r="NGD22" s="47"/>
      <c r="NGE22" s="47"/>
      <c r="NGF22" s="47"/>
      <c r="NGG22" s="47"/>
      <c r="NGH22" s="47"/>
      <c r="NGI22" s="47"/>
      <c r="NGJ22" s="47"/>
      <c r="NGK22" s="47"/>
      <c r="NGL22" s="47"/>
      <c r="NGM22" s="47"/>
      <c r="NGN22" s="47"/>
      <c r="NGO22" s="47"/>
      <c r="NGP22" s="47"/>
      <c r="NGQ22" s="47"/>
      <c r="NGR22" s="47"/>
      <c r="NGS22" s="47"/>
      <c r="NGT22" s="47"/>
      <c r="NGU22" s="47"/>
      <c r="NGV22" s="47"/>
      <c r="NGW22" s="47"/>
      <c r="NGX22" s="47"/>
      <c r="NGY22" s="47"/>
      <c r="NGZ22" s="47"/>
      <c r="NHA22" s="47"/>
      <c r="NHB22" s="47"/>
      <c r="NHC22" s="47"/>
      <c r="NHD22" s="47"/>
      <c r="NHE22" s="47"/>
      <c r="NHF22" s="47"/>
      <c r="NHG22" s="47"/>
      <c r="NHH22" s="47"/>
      <c r="NHI22" s="47"/>
      <c r="NHJ22" s="47"/>
      <c r="NHK22" s="47"/>
      <c r="NHL22" s="47"/>
      <c r="NHM22" s="47"/>
      <c r="NHN22" s="47"/>
      <c r="NHO22" s="47"/>
      <c r="NHP22" s="47"/>
      <c r="NHQ22" s="47"/>
      <c r="NHR22" s="47"/>
      <c r="NHS22" s="47"/>
      <c r="NHT22" s="47"/>
      <c r="NHU22" s="47"/>
      <c r="NHV22" s="47"/>
      <c r="NHW22" s="47"/>
      <c r="NHX22" s="47"/>
      <c r="NHY22" s="47"/>
      <c r="NHZ22" s="47"/>
      <c r="NIA22" s="47"/>
      <c r="NIB22" s="47"/>
      <c r="NIC22" s="47"/>
      <c r="NID22" s="47"/>
      <c r="NIE22" s="47"/>
      <c r="NIF22" s="47"/>
      <c r="NIG22" s="47"/>
      <c r="NIH22" s="47"/>
      <c r="NII22" s="47"/>
      <c r="NIJ22" s="47"/>
      <c r="NIK22" s="47"/>
      <c r="NIL22" s="47"/>
      <c r="NIM22" s="47"/>
      <c r="NIN22" s="47"/>
      <c r="NIO22" s="47"/>
      <c r="NIP22" s="47"/>
      <c r="NIQ22" s="47"/>
      <c r="NIR22" s="47"/>
      <c r="NIS22" s="47"/>
      <c r="NIT22" s="47"/>
      <c r="NIU22" s="47"/>
      <c r="NIV22" s="47"/>
      <c r="NIW22" s="47"/>
      <c r="NIX22" s="47"/>
      <c r="NIY22" s="47"/>
      <c r="NIZ22" s="47"/>
      <c r="NJA22" s="47"/>
      <c r="NJB22" s="47"/>
      <c r="NJC22" s="47"/>
      <c r="NJD22" s="47"/>
      <c r="NJE22" s="47"/>
      <c r="NJF22" s="47"/>
      <c r="NJG22" s="47"/>
      <c r="NJH22" s="47"/>
      <c r="NJI22" s="47"/>
      <c r="NJJ22" s="47"/>
      <c r="NJK22" s="47"/>
      <c r="NJL22" s="47"/>
      <c r="NJM22" s="47"/>
      <c r="NJN22" s="47"/>
      <c r="NJO22" s="47"/>
      <c r="NJP22" s="47"/>
      <c r="NJQ22" s="47"/>
      <c r="NJR22" s="47"/>
      <c r="NJS22" s="47"/>
      <c r="NJT22" s="47"/>
      <c r="NJU22" s="47"/>
      <c r="NJV22" s="47"/>
      <c r="NJW22" s="47"/>
      <c r="NJX22" s="47"/>
      <c r="NJY22" s="47"/>
      <c r="NJZ22" s="47"/>
      <c r="NKA22" s="47"/>
      <c r="NKB22" s="47"/>
      <c r="NKC22" s="47"/>
      <c r="NKD22" s="47"/>
      <c r="NKE22" s="47"/>
      <c r="NKF22" s="47"/>
      <c r="NKG22" s="47"/>
      <c r="NKH22" s="47"/>
      <c r="NKI22" s="47"/>
      <c r="NKJ22" s="47"/>
      <c r="NKK22" s="47"/>
      <c r="NKL22" s="47"/>
      <c r="NKM22" s="47"/>
      <c r="NKN22" s="47"/>
      <c r="NKO22" s="47"/>
      <c r="NKP22" s="47"/>
      <c r="NKQ22" s="47"/>
      <c r="NKR22" s="47"/>
      <c r="NKS22" s="47"/>
      <c r="NKT22" s="47"/>
      <c r="NKU22" s="47"/>
      <c r="NKV22" s="47"/>
      <c r="NKW22" s="47"/>
      <c r="NKX22" s="47"/>
      <c r="NKY22" s="47"/>
      <c r="NKZ22" s="47"/>
      <c r="NLA22" s="47"/>
      <c r="NLB22" s="47"/>
      <c r="NLC22" s="47"/>
      <c r="NLD22" s="47"/>
      <c r="NLE22" s="47"/>
      <c r="NLF22" s="47"/>
      <c r="NLG22" s="47"/>
      <c r="NLH22" s="47"/>
      <c r="NLI22" s="47"/>
      <c r="NLJ22" s="47"/>
      <c r="NLK22" s="47"/>
      <c r="NLL22" s="47"/>
      <c r="NLM22" s="47"/>
      <c r="NLN22" s="47"/>
      <c r="NLO22" s="47"/>
      <c r="NLP22" s="47"/>
      <c r="NLQ22" s="47"/>
      <c r="NLR22" s="47"/>
      <c r="NLS22" s="47"/>
      <c r="NLT22" s="47"/>
      <c r="NLU22" s="47"/>
      <c r="NLV22" s="47"/>
      <c r="NLW22" s="47"/>
      <c r="NLX22" s="47"/>
      <c r="NLY22" s="47"/>
      <c r="NLZ22" s="47"/>
      <c r="NMA22" s="47"/>
      <c r="NMB22" s="47"/>
      <c r="NMC22" s="47"/>
      <c r="NMD22" s="47"/>
      <c r="NME22" s="47"/>
      <c r="NMF22" s="47"/>
      <c r="NMG22" s="47"/>
      <c r="NMH22" s="47"/>
      <c r="NMI22" s="47"/>
      <c r="NMJ22" s="47"/>
      <c r="NMK22" s="47"/>
      <c r="NML22" s="47"/>
      <c r="NMM22" s="47"/>
      <c r="NMN22" s="47"/>
      <c r="NMO22" s="47"/>
      <c r="NMP22" s="47"/>
      <c r="NMQ22" s="47"/>
      <c r="NMR22" s="47"/>
      <c r="NMS22" s="47"/>
      <c r="NMT22" s="47"/>
      <c r="NMU22" s="47"/>
      <c r="NMV22" s="47"/>
      <c r="NMW22" s="47"/>
      <c r="NMX22" s="47"/>
      <c r="NMY22" s="47"/>
      <c r="NMZ22" s="47"/>
      <c r="NNA22" s="47"/>
      <c r="NNB22" s="47"/>
      <c r="NNC22" s="47"/>
      <c r="NND22" s="47"/>
      <c r="NNE22" s="47"/>
      <c r="NNF22" s="47"/>
      <c r="NNG22" s="47"/>
      <c r="NNH22" s="47"/>
      <c r="NNI22" s="47"/>
      <c r="NNJ22" s="47"/>
      <c r="NNK22" s="47"/>
      <c r="NNL22" s="47"/>
      <c r="NNM22" s="47"/>
      <c r="NNN22" s="47"/>
      <c r="NNO22" s="47"/>
      <c r="NNP22" s="47"/>
      <c r="NNQ22" s="47"/>
      <c r="NNR22" s="47"/>
      <c r="NNS22" s="47"/>
      <c r="NNT22" s="47"/>
      <c r="NNU22" s="47"/>
      <c r="NNV22" s="47"/>
      <c r="NNW22" s="47"/>
      <c r="NNX22" s="47"/>
      <c r="NNY22" s="47"/>
      <c r="NNZ22" s="47"/>
      <c r="NOA22" s="47"/>
      <c r="NOB22" s="47"/>
      <c r="NOC22" s="47"/>
      <c r="NOD22" s="47"/>
      <c r="NOE22" s="47"/>
      <c r="NOF22" s="47"/>
      <c r="NOG22" s="47"/>
      <c r="NOH22" s="47"/>
      <c r="NOI22" s="47"/>
      <c r="NOJ22" s="47"/>
      <c r="NOK22" s="47"/>
      <c r="NOL22" s="47"/>
      <c r="NOM22" s="47"/>
      <c r="NON22" s="47"/>
      <c r="NOO22" s="47"/>
      <c r="NOP22" s="47"/>
      <c r="NOQ22" s="47"/>
      <c r="NOR22" s="47"/>
      <c r="NOS22" s="47"/>
      <c r="NOT22" s="47"/>
      <c r="NOU22" s="47"/>
      <c r="NOV22" s="47"/>
      <c r="NOW22" s="47"/>
      <c r="NOX22" s="47"/>
      <c r="NOY22" s="47"/>
      <c r="NOZ22" s="47"/>
      <c r="NPA22" s="47"/>
      <c r="NPB22" s="47"/>
      <c r="NPC22" s="47"/>
      <c r="NPD22" s="47"/>
      <c r="NPE22" s="47"/>
      <c r="NPF22" s="47"/>
      <c r="NPG22" s="47"/>
      <c r="NPH22" s="47"/>
      <c r="NPI22" s="47"/>
      <c r="NPJ22" s="47"/>
      <c r="NPK22" s="47"/>
      <c r="NPL22" s="47"/>
      <c r="NPM22" s="47"/>
      <c r="NPN22" s="47"/>
      <c r="NPO22" s="47"/>
      <c r="NPP22" s="47"/>
      <c r="NPQ22" s="47"/>
      <c r="NPR22" s="47"/>
      <c r="NPS22" s="47"/>
      <c r="NPT22" s="47"/>
      <c r="NPU22" s="47"/>
      <c r="NPV22" s="47"/>
      <c r="NPW22" s="47"/>
      <c r="NPX22" s="47"/>
      <c r="NPY22" s="47"/>
      <c r="NPZ22" s="47"/>
      <c r="NQA22" s="47"/>
      <c r="NQB22" s="47"/>
      <c r="NQC22" s="47"/>
      <c r="NQD22" s="47"/>
      <c r="NQE22" s="47"/>
      <c r="NQF22" s="47"/>
      <c r="NQG22" s="47"/>
      <c r="NQH22" s="47"/>
      <c r="NQI22" s="47"/>
      <c r="NQJ22" s="47"/>
      <c r="NQK22" s="47"/>
      <c r="NQL22" s="47"/>
      <c r="NQM22" s="47"/>
      <c r="NQN22" s="47"/>
      <c r="NQO22" s="47"/>
      <c r="NQP22" s="47"/>
      <c r="NQQ22" s="47"/>
      <c r="NQR22" s="47"/>
      <c r="NQS22" s="47"/>
      <c r="NQT22" s="47"/>
      <c r="NQU22" s="47"/>
      <c r="NQV22" s="47"/>
      <c r="NQW22" s="47"/>
      <c r="NQX22" s="47"/>
      <c r="NQY22" s="47"/>
      <c r="NQZ22" s="47"/>
      <c r="NRA22" s="47"/>
      <c r="NRB22" s="47"/>
      <c r="NRC22" s="47"/>
      <c r="NRD22" s="47"/>
      <c r="NRE22" s="47"/>
      <c r="NRF22" s="47"/>
      <c r="NRG22" s="47"/>
      <c r="NRH22" s="47"/>
      <c r="NRI22" s="47"/>
      <c r="NRJ22" s="47"/>
      <c r="NRK22" s="47"/>
      <c r="NRL22" s="47"/>
      <c r="NRM22" s="47"/>
      <c r="NRN22" s="47"/>
      <c r="NRO22" s="47"/>
      <c r="NRP22" s="47"/>
      <c r="NRQ22" s="47"/>
      <c r="NRR22" s="47"/>
      <c r="NRS22" s="47"/>
      <c r="NRT22" s="47"/>
      <c r="NRU22" s="47"/>
      <c r="NRV22" s="47"/>
      <c r="NRW22" s="47"/>
      <c r="NRX22" s="47"/>
      <c r="NRY22" s="47"/>
      <c r="NRZ22" s="47"/>
      <c r="NSA22" s="47"/>
      <c r="NSB22" s="47"/>
      <c r="NSC22" s="47"/>
      <c r="NSD22" s="47"/>
      <c r="NSE22" s="47"/>
      <c r="NSF22" s="47"/>
      <c r="NSG22" s="47"/>
      <c r="NSH22" s="47"/>
      <c r="NSI22" s="47"/>
      <c r="NSJ22" s="47"/>
      <c r="NSK22" s="47"/>
      <c r="NSL22" s="47"/>
      <c r="NSM22" s="47"/>
      <c r="NSN22" s="47"/>
      <c r="NSO22" s="47"/>
      <c r="NSP22" s="47"/>
      <c r="NSQ22" s="47"/>
      <c r="NSR22" s="47"/>
      <c r="NSS22" s="47"/>
      <c r="NST22" s="47"/>
      <c r="NSU22" s="47"/>
      <c r="NSV22" s="47"/>
      <c r="NSW22" s="47"/>
      <c r="NSX22" s="47"/>
      <c r="NSY22" s="47"/>
      <c r="NSZ22" s="47"/>
      <c r="NTA22" s="47"/>
      <c r="NTB22" s="47"/>
      <c r="NTC22" s="47"/>
      <c r="NTD22" s="47"/>
      <c r="NTE22" s="47"/>
      <c r="NTF22" s="47"/>
      <c r="NTG22" s="47"/>
      <c r="NTH22" s="47"/>
      <c r="NTI22" s="47"/>
      <c r="NTJ22" s="47"/>
      <c r="NTK22" s="47"/>
      <c r="NTL22" s="47"/>
      <c r="NTM22" s="47"/>
      <c r="NTN22" s="47"/>
      <c r="NTO22" s="47"/>
      <c r="NTP22" s="47"/>
      <c r="NTQ22" s="47"/>
      <c r="NTR22" s="47"/>
      <c r="NTS22" s="47"/>
      <c r="NTT22" s="47"/>
      <c r="NTU22" s="47"/>
      <c r="NTV22" s="47"/>
      <c r="NTW22" s="47"/>
      <c r="NTX22" s="47"/>
      <c r="NTY22" s="47"/>
      <c r="NTZ22" s="47"/>
      <c r="NUA22" s="47"/>
      <c r="NUB22" s="47"/>
      <c r="NUC22" s="47"/>
      <c r="NUD22" s="47"/>
      <c r="NUE22" s="47"/>
      <c r="NUF22" s="47"/>
      <c r="NUG22" s="47"/>
      <c r="NUH22" s="47"/>
      <c r="NUI22" s="47"/>
      <c r="NUJ22" s="47"/>
      <c r="NUK22" s="47"/>
      <c r="NUL22" s="47"/>
      <c r="NUM22" s="47"/>
      <c r="NUN22" s="47"/>
      <c r="NUO22" s="47"/>
      <c r="NUP22" s="47"/>
      <c r="NUQ22" s="47"/>
      <c r="NUR22" s="47"/>
      <c r="NUS22" s="47"/>
      <c r="NUT22" s="47"/>
      <c r="NUU22" s="47"/>
      <c r="NUV22" s="47"/>
      <c r="NUW22" s="47"/>
      <c r="NUX22" s="47"/>
      <c r="NUY22" s="47"/>
      <c r="NUZ22" s="47"/>
      <c r="NVA22" s="47"/>
      <c r="NVB22" s="47"/>
      <c r="NVC22" s="47"/>
      <c r="NVD22" s="47"/>
      <c r="NVE22" s="47"/>
      <c r="NVF22" s="47"/>
      <c r="NVG22" s="47"/>
      <c r="NVH22" s="47"/>
      <c r="NVI22" s="47"/>
      <c r="NVJ22" s="47"/>
      <c r="NVK22" s="47"/>
      <c r="NVL22" s="47"/>
      <c r="NVM22" s="47"/>
      <c r="NVN22" s="47"/>
      <c r="NVO22" s="47"/>
      <c r="NVP22" s="47"/>
      <c r="NVQ22" s="47"/>
      <c r="NVR22" s="47"/>
      <c r="NVS22" s="47"/>
      <c r="NVT22" s="47"/>
      <c r="NVU22" s="47"/>
      <c r="NVV22" s="47"/>
      <c r="NVW22" s="47"/>
      <c r="NVX22" s="47"/>
      <c r="NVY22" s="47"/>
      <c r="NVZ22" s="47"/>
      <c r="NWA22" s="47"/>
      <c r="NWB22" s="47"/>
      <c r="NWC22" s="47"/>
      <c r="NWD22" s="47"/>
      <c r="NWE22" s="47"/>
      <c r="NWF22" s="47"/>
      <c r="NWG22" s="47"/>
      <c r="NWH22" s="47"/>
      <c r="NWI22" s="47"/>
      <c r="NWJ22" s="47"/>
      <c r="NWK22" s="47"/>
      <c r="NWL22" s="47"/>
      <c r="NWM22" s="47"/>
      <c r="NWN22" s="47"/>
      <c r="NWO22" s="47"/>
      <c r="NWP22" s="47"/>
      <c r="NWQ22" s="47"/>
      <c r="NWR22" s="47"/>
      <c r="NWS22" s="47"/>
      <c r="NWT22" s="47"/>
      <c r="NWU22" s="47"/>
      <c r="NWV22" s="47"/>
      <c r="NWW22" s="47"/>
      <c r="NWX22" s="47"/>
      <c r="NWY22" s="47"/>
      <c r="NWZ22" s="47"/>
      <c r="NXA22" s="47"/>
      <c r="NXB22" s="47"/>
      <c r="NXC22" s="47"/>
      <c r="NXD22" s="47"/>
      <c r="NXE22" s="47"/>
      <c r="NXF22" s="47"/>
      <c r="NXG22" s="47"/>
      <c r="NXH22" s="47"/>
      <c r="NXI22" s="47"/>
      <c r="NXJ22" s="47"/>
      <c r="NXK22" s="47"/>
      <c r="NXL22" s="47"/>
      <c r="NXM22" s="47"/>
      <c r="NXN22" s="47"/>
      <c r="NXO22" s="47"/>
      <c r="NXP22" s="47"/>
      <c r="NXQ22" s="47"/>
      <c r="NXR22" s="47"/>
      <c r="NXS22" s="47"/>
      <c r="NXT22" s="47"/>
      <c r="NXU22" s="47"/>
      <c r="NXV22" s="47"/>
      <c r="NXW22" s="47"/>
      <c r="NXX22" s="47"/>
      <c r="NXY22" s="47"/>
      <c r="NXZ22" s="47"/>
      <c r="NYA22" s="47"/>
      <c r="NYB22" s="47"/>
      <c r="NYC22" s="47"/>
      <c r="NYD22" s="47"/>
      <c r="NYE22" s="47"/>
      <c r="NYF22" s="47"/>
      <c r="NYG22" s="47"/>
      <c r="NYH22" s="47"/>
      <c r="NYI22" s="47"/>
      <c r="NYJ22" s="47"/>
      <c r="NYK22" s="47"/>
      <c r="NYL22" s="47"/>
      <c r="NYM22" s="47"/>
      <c r="NYN22" s="47"/>
      <c r="NYO22" s="47"/>
      <c r="NYP22" s="47"/>
      <c r="NYQ22" s="47"/>
      <c r="NYR22" s="47"/>
      <c r="NYS22" s="47"/>
      <c r="NYT22" s="47"/>
      <c r="NYU22" s="47"/>
      <c r="NYV22" s="47"/>
      <c r="NYW22" s="47"/>
      <c r="NYX22" s="47"/>
      <c r="NYY22" s="47"/>
      <c r="NYZ22" s="47"/>
      <c r="NZA22" s="47"/>
      <c r="NZB22" s="47"/>
      <c r="NZC22" s="47"/>
      <c r="NZD22" s="47"/>
      <c r="NZE22" s="47"/>
      <c r="NZF22" s="47"/>
      <c r="NZG22" s="47"/>
      <c r="NZH22" s="47"/>
      <c r="NZI22" s="47"/>
      <c r="NZJ22" s="47"/>
      <c r="NZK22" s="47"/>
      <c r="NZL22" s="47"/>
      <c r="NZM22" s="47"/>
      <c r="NZN22" s="47"/>
      <c r="NZO22" s="47"/>
      <c r="NZP22" s="47"/>
      <c r="NZQ22" s="47"/>
      <c r="NZR22" s="47"/>
      <c r="NZS22" s="47"/>
      <c r="NZT22" s="47"/>
      <c r="NZU22" s="47"/>
      <c r="NZV22" s="47"/>
      <c r="NZW22" s="47"/>
      <c r="NZX22" s="47"/>
      <c r="NZY22" s="47"/>
      <c r="NZZ22" s="47"/>
      <c r="OAA22" s="47"/>
      <c r="OAB22" s="47"/>
      <c r="OAC22" s="47"/>
      <c r="OAD22" s="47"/>
      <c r="OAE22" s="47"/>
      <c r="OAF22" s="47"/>
      <c r="OAG22" s="47"/>
      <c r="OAH22" s="47"/>
      <c r="OAI22" s="47"/>
      <c r="OAJ22" s="47"/>
      <c r="OAK22" s="47"/>
      <c r="OAL22" s="47"/>
      <c r="OAM22" s="47"/>
      <c r="OAN22" s="47"/>
      <c r="OAO22" s="47"/>
      <c r="OAP22" s="47"/>
      <c r="OAQ22" s="47"/>
      <c r="OAR22" s="47"/>
      <c r="OAS22" s="47"/>
      <c r="OAT22" s="47"/>
      <c r="OAU22" s="47"/>
      <c r="OAV22" s="47"/>
      <c r="OAW22" s="47"/>
      <c r="OAX22" s="47"/>
      <c r="OAY22" s="47"/>
      <c r="OAZ22" s="47"/>
      <c r="OBA22" s="47"/>
      <c r="OBB22" s="47"/>
      <c r="OBC22" s="47"/>
      <c r="OBD22" s="47"/>
      <c r="OBE22" s="47"/>
      <c r="OBF22" s="47"/>
      <c r="OBG22" s="47"/>
      <c r="OBH22" s="47"/>
      <c r="OBI22" s="47"/>
      <c r="OBJ22" s="47"/>
      <c r="OBK22" s="47"/>
      <c r="OBL22" s="47"/>
      <c r="OBM22" s="47"/>
      <c r="OBN22" s="47"/>
      <c r="OBO22" s="47"/>
      <c r="OBP22" s="47"/>
      <c r="OBQ22" s="47"/>
      <c r="OBR22" s="47"/>
      <c r="OBS22" s="47"/>
      <c r="OBT22" s="47"/>
      <c r="OBU22" s="47"/>
      <c r="OBV22" s="47"/>
      <c r="OBW22" s="47"/>
      <c r="OBX22" s="47"/>
      <c r="OBY22" s="47"/>
      <c r="OBZ22" s="47"/>
      <c r="OCA22" s="47"/>
      <c r="OCB22" s="47"/>
      <c r="OCC22" s="47"/>
      <c r="OCD22" s="47"/>
      <c r="OCE22" s="47"/>
      <c r="OCF22" s="47"/>
      <c r="OCG22" s="47"/>
      <c r="OCH22" s="47"/>
      <c r="OCI22" s="47"/>
      <c r="OCJ22" s="47"/>
      <c r="OCK22" s="47"/>
      <c r="OCL22" s="47"/>
      <c r="OCM22" s="47"/>
      <c r="OCN22" s="47"/>
      <c r="OCO22" s="47"/>
      <c r="OCP22" s="47"/>
      <c r="OCQ22" s="47"/>
      <c r="OCR22" s="47"/>
      <c r="OCS22" s="47"/>
      <c r="OCT22" s="47"/>
      <c r="OCU22" s="47"/>
      <c r="OCV22" s="47"/>
      <c r="OCW22" s="47"/>
      <c r="OCX22" s="47"/>
      <c r="OCY22" s="47"/>
      <c r="OCZ22" s="47"/>
      <c r="ODA22" s="47"/>
      <c r="ODB22" s="47"/>
      <c r="ODC22" s="47"/>
      <c r="ODD22" s="47"/>
      <c r="ODE22" s="47"/>
      <c r="ODF22" s="47"/>
      <c r="ODG22" s="47"/>
      <c r="ODH22" s="47"/>
      <c r="ODI22" s="47"/>
      <c r="ODJ22" s="47"/>
      <c r="ODK22" s="47"/>
      <c r="ODL22" s="47"/>
      <c r="ODM22" s="47"/>
      <c r="ODN22" s="47"/>
      <c r="ODO22" s="47"/>
      <c r="ODP22" s="47"/>
      <c r="ODQ22" s="47"/>
      <c r="ODR22" s="47"/>
      <c r="ODS22" s="47"/>
      <c r="ODT22" s="47"/>
      <c r="ODU22" s="47"/>
      <c r="ODV22" s="47"/>
      <c r="ODW22" s="47"/>
      <c r="ODX22" s="47"/>
      <c r="ODY22" s="47"/>
      <c r="ODZ22" s="47"/>
      <c r="OEA22" s="47"/>
      <c r="OEB22" s="47"/>
      <c r="OEC22" s="47"/>
      <c r="OED22" s="47"/>
      <c r="OEE22" s="47"/>
      <c r="OEF22" s="47"/>
      <c r="OEG22" s="47"/>
      <c r="OEH22" s="47"/>
      <c r="OEI22" s="47"/>
      <c r="OEJ22" s="47"/>
      <c r="OEK22" s="47"/>
      <c r="OEL22" s="47"/>
      <c r="OEM22" s="47"/>
      <c r="OEN22" s="47"/>
      <c r="OEO22" s="47"/>
      <c r="OEP22" s="47"/>
      <c r="OEQ22" s="47"/>
      <c r="OER22" s="47"/>
      <c r="OES22" s="47"/>
      <c r="OET22" s="47"/>
      <c r="OEU22" s="47"/>
      <c r="OEV22" s="47"/>
      <c r="OEW22" s="47"/>
      <c r="OEX22" s="47"/>
      <c r="OEY22" s="47"/>
      <c r="OEZ22" s="47"/>
      <c r="OFA22" s="47"/>
      <c r="OFB22" s="47"/>
      <c r="OFC22" s="47"/>
      <c r="OFD22" s="47"/>
      <c r="OFE22" s="47"/>
      <c r="OFF22" s="47"/>
      <c r="OFG22" s="47"/>
      <c r="OFH22" s="47"/>
      <c r="OFI22" s="47"/>
      <c r="OFJ22" s="47"/>
      <c r="OFK22" s="47"/>
      <c r="OFL22" s="47"/>
      <c r="OFM22" s="47"/>
      <c r="OFN22" s="47"/>
      <c r="OFO22" s="47"/>
      <c r="OFP22" s="47"/>
      <c r="OFQ22" s="47"/>
      <c r="OFR22" s="47"/>
      <c r="OFS22" s="47"/>
      <c r="OFT22" s="47"/>
      <c r="OFU22" s="47"/>
      <c r="OFV22" s="47"/>
      <c r="OFW22" s="47"/>
      <c r="OFX22" s="47"/>
      <c r="OFY22" s="47"/>
      <c r="OFZ22" s="47"/>
      <c r="OGA22" s="47"/>
      <c r="OGB22" s="47"/>
      <c r="OGC22" s="47"/>
      <c r="OGD22" s="47"/>
      <c r="OGE22" s="47"/>
      <c r="OGF22" s="47"/>
      <c r="OGG22" s="47"/>
      <c r="OGH22" s="47"/>
      <c r="OGI22" s="47"/>
      <c r="OGJ22" s="47"/>
      <c r="OGK22" s="47"/>
      <c r="OGL22" s="47"/>
      <c r="OGM22" s="47"/>
      <c r="OGN22" s="47"/>
      <c r="OGO22" s="47"/>
      <c r="OGP22" s="47"/>
      <c r="OGQ22" s="47"/>
      <c r="OGR22" s="47"/>
      <c r="OGS22" s="47"/>
      <c r="OGT22" s="47"/>
      <c r="OGU22" s="47"/>
      <c r="OGV22" s="47"/>
      <c r="OGW22" s="47"/>
      <c r="OGX22" s="47"/>
      <c r="OGY22" s="47"/>
      <c r="OGZ22" s="47"/>
      <c r="OHA22" s="47"/>
      <c r="OHB22" s="47"/>
      <c r="OHC22" s="47"/>
      <c r="OHD22" s="47"/>
      <c r="OHE22" s="47"/>
      <c r="OHF22" s="47"/>
      <c r="OHG22" s="47"/>
      <c r="OHH22" s="47"/>
      <c r="OHI22" s="47"/>
      <c r="OHJ22" s="47"/>
      <c r="OHK22" s="47"/>
      <c r="OHL22" s="47"/>
      <c r="OHM22" s="47"/>
      <c r="OHN22" s="47"/>
      <c r="OHO22" s="47"/>
      <c r="OHP22" s="47"/>
      <c r="OHQ22" s="47"/>
      <c r="OHR22" s="47"/>
      <c r="OHS22" s="47"/>
      <c r="OHT22" s="47"/>
      <c r="OHU22" s="47"/>
      <c r="OHV22" s="47"/>
      <c r="OHW22" s="47"/>
      <c r="OHX22" s="47"/>
      <c r="OHY22" s="47"/>
      <c r="OHZ22" s="47"/>
      <c r="OIA22" s="47"/>
      <c r="OIB22" s="47"/>
      <c r="OIC22" s="47"/>
      <c r="OID22" s="47"/>
      <c r="OIE22" s="47"/>
      <c r="OIF22" s="47"/>
      <c r="OIG22" s="47"/>
      <c r="OIH22" s="47"/>
      <c r="OII22" s="47"/>
      <c r="OIJ22" s="47"/>
      <c r="OIK22" s="47"/>
      <c r="OIL22" s="47"/>
      <c r="OIM22" s="47"/>
      <c r="OIN22" s="47"/>
      <c r="OIO22" s="47"/>
      <c r="OIP22" s="47"/>
      <c r="OIQ22" s="47"/>
      <c r="OIR22" s="47"/>
      <c r="OIS22" s="47"/>
      <c r="OIT22" s="47"/>
      <c r="OIU22" s="47"/>
      <c r="OIV22" s="47"/>
      <c r="OIW22" s="47"/>
      <c r="OIX22" s="47"/>
      <c r="OIY22" s="47"/>
      <c r="OIZ22" s="47"/>
      <c r="OJA22" s="47"/>
      <c r="OJB22" s="47"/>
      <c r="OJC22" s="47"/>
      <c r="OJD22" s="47"/>
      <c r="OJE22" s="47"/>
      <c r="OJF22" s="47"/>
      <c r="OJG22" s="47"/>
      <c r="OJH22" s="47"/>
      <c r="OJI22" s="47"/>
      <c r="OJJ22" s="47"/>
      <c r="OJK22" s="47"/>
      <c r="OJL22" s="47"/>
      <c r="OJM22" s="47"/>
      <c r="OJN22" s="47"/>
      <c r="OJO22" s="47"/>
      <c r="OJP22" s="47"/>
      <c r="OJQ22" s="47"/>
      <c r="OJR22" s="47"/>
      <c r="OJS22" s="47"/>
      <c r="OJT22" s="47"/>
      <c r="OJU22" s="47"/>
      <c r="OJV22" s="47"/>
      <c r="OJW22" s="47"/>
      <c r="OJX22" s="47"/>
      <c r="OJY22" s="47"/>
      <c r="OJZ22" s="47"/>
      <c r="OKA22" s="47"/>
      <c r="OKB22" s="47"/>
      <c r="OKC22" s="47"/>
      <c r="OKD22" s="47"/>
      <c r="OKE22" s="47"/>
      <c r="OKF22" s="47"/>
      <c r="OKG22" s="47"/>
      <c r="OKH22" s="47"/>
      <c r="OKI22" s="47"/>
      <c r="OKJ22" s="47"/>
      <c r="OKK22" s="47"/>
      <c r="OKL22" s="47"/>
      <c r="OKM22" s="47"/>
      <c r="OKN22" s="47"/>
      <c r="OKO22" s="47"/>
      <c r="OKP22" s="47"/>
      <c r="OKQ22" s="47"/>
      <c r="OKR22" s="47"/>
      <c r="OKS22" s="47"/>
      <c r="OKT22" s="47"/>
      <c r="OKU22" s="47"/>
      <c r="OKV22" s="47"/>
      <c r="OKW22" s="47"/>
      <c r="OKX22" s="47"/>
      <c r="OKY22" s="47"/>
      <c r="OKZ22" s="47"/>
      <c r="OLA22" s="47"/>
      <c r="OLB22" s="47"/>
      <c r="OLC22" s="47"/>
      <c r="OLD22" s="47"/>
      <c r="OLE22" s="47"/>
      <c r="OLF22" s="47"/>
      <c r="OLG22" s="47"/>
      <c r="OLH22" s="47"/>
      <c r="OLI22" s="47"/>
      <c r="OLJ22" s="47"/>
      <c r="OLK22" s="47"/>
      <c r="OLL22" s="47"/>
      <c r="OLM22" s="47"/>
      <c r="OLN22" s="47"/>
      <c r="OLO22" s="47"/>
      <c r="OLP22" s="47"/>
      <c r="OLQ22" s="47"/>
      <c r="OLR22" s="47"/>
      <c r="OLS22" s="47"/>
      <c r="OLT22" s="47"/>
      <c r="OLU22" s="47"/>
      <c r="OLV22" s="47"/>
      <c r="OLW22" s="47"/>
      <c r="OLX22" s="47"/>
      <c r="OLY22" s="47"/>
      <c r="OLZ22" s="47"/>
      <c r="OMA22" s="47"/>
      <c r="OMB22" s="47"/>
      <c r="OMC22" s="47"/>
      <c r="OMD22" s="47"/>
      <c r="OME22" s="47"/>
      <c r="OMF22" s="47"/>
      <c r="OMG22" s="47"/>
      <c r="OMH22" s="47"/>
      <c r="OMI22" s="47"/>
      <c r="OMJ22" s="47"/>
      <c r="OMK22" s="47"/>
      <c r="OML22" s="47"/>
      <c r="OMM22" s="47"/>
      <c r="OMN22" s="47"/>
      <c r="OMO22" s="47"/>
      <c r="OMP22" s="47"/>
      <c r="OMQ22" s="47"/>
      <c r="OMR22" s="47"/>
      <c r="OMS22" s="47"/>
      <c r="OMT22" s="47"/>
      <c r="OMU22" s="47"/>
      <c r="OMV22" s="47"/>
      <c r="OMW22" s="47"/>
      <c r="OMX22" s="47"/>
      <c r="OMY22" s="47"/>
      <c r="OMZ22" s="47"/>
      <c r="ONA22" s="47"/>
      <c r="ONB22" s="47"/>
      <c r="ONC22" s="47"/>
      <c r="OND22" s="47"/>
      <c r="ONE22" s="47"/>
      <c r="ONF22" s="47"/>
      <c r="ONG22" s="47"/>
      <c r="ONH22" s="47"/>
      <c r="ONI22" s="47"/>
      <c r="ONJ22" s="47"/>
      <c r="ONK22" s="47"/>
      <c r="ONL22" s="47"/>
      <c r="ONM22" s="47"/>
      <c r="ONN22" s="47"/>
      <c r="ONO22" s="47"/>
      <c r="ONP22" s="47"/>
      <c r="ONQ22" s="47"/>
      <c r="ONR22" s="47"/>
      <c r="ONS22" s="47"/>
      <c r="ONT22" s="47"/>
      <c r="ONU22" s="47"/>
      <c r="ONV22" s="47"/>
      <c r="ONW22" s="47"/>
      <c r="ONX22" s="47"/>
      <c r="ONY22" s="47"/>
      <c r="ONZ22" s="47"/>
      <c r="OOA22" s="47"/>
      <c r="OOB22" s="47"/>
      <c r="OOC22" s="47"/>
      <c r="OOD22" s="47"/>
      <c r="OOE22" s="47"/>
      <c r="OOF22" s="47"/>
      <c r="OOG22" s="47"/>
      <c r="OOH22" s="47"/>
      <c r="OOI22" s="47"/>
      <c r="OOJ22" s="47"/>
      <c r="OOK22" s="47"/>
      <c r="OOL22" s="47"/>
      <c r="OOM22" s="47"/>
      <c r="OON22" s="47"/>
      <c r="OOO22" s="47"/>
      <c r="OOP22" s="47"/>
      <c r="OOQ22" s="47"/>
      <c r="OOR22" s="47"/>
      <c r="OOS22" s="47"/>
      <c r="OOT22" s="47"/>
      <c r="OOU22" s="47"/>
      <c r="OOV22" s="47"/>
      <c r="OOW22" s="47"/>
      <c r="OOX22" s="47"/>
      <c r="OOY22" s="47"/>
      <c r="OOZ22" s="47"/>
      <c r="OPA22" s="47"/>
      <c r="OPB22" s="47"/>
      <c r="OPC22" s="47"/>
      <c r="OPD22" s="47"/>
      <c r="OPE22" s="47"/>
      <c r="OPF22" s="47"/>
      <c r="OPG22" s="47"/>
      <c r="OPH22" s="47"/>
      <c r="OPI22" s="47"/>
      <c r="OPJ22" s="47"/>
      <c r="OPK22" s="47"/>
      <c r="OPL22" s="47"/>
      <c r="OPM22" s="47"/>
      <c r="OPN22" s="47"/>
      <c r="OPO22" s="47"/>
      <c r="OPP22" s="47"/>
      <c r="OPQ22" s="47"/>
      <c r="OPR22" s="47"/>
      <c r="OPS22" s="47"/>
      <c r="OPT22" s="47"/>
      <c r="OPU22" s="47"/>
      <c r="OPV22" s="47"/>
      <c r="OPW22" s="47"/>
      <c r="OPX22" s="47"/>
      <c r="OPY22" s="47"/>
      <c r="OPZ22" s="47"/>
      <c r="OQA22" s="47"/>
      <c r="OQB22" s="47"/>
      <c r="OQC22" s="47"/>
      <c r="OQD22" s="47"/>
      <c r="OQE22" s="47"/>
      <c r="OQF22" s="47"/>
      <c r="OQG22" s="47"/>
      <c r="OQH22" s="47"/>
      <c r="OQI22" s="47"/>
      <c r="OQJ22" s="47"/>
      <c r="OQK22" s="47"/>
      <c r="OQL22" s="47"/>
      <c r="OQM22" s="47"/>
      <c r="OQN22" s="47"/>
      <c r="OQO22" s="47"/>
      <c r="OQP22" s="47"/>
      <c r="OQQ22" s="47"/>
      <c r="OQR22" s="47"/>
      <c r="OQS22" s="47"/>
      <c r="OQT22" s="47"/>
      <c r="OQU22" s="47"/>
      <c r="OQV22" s="47"/>
      <c r="OQW22" s="47"/>
      <c r="OQX22" s="47"/>
      <c r="OQY22" s="47"/>
      <c r="OQZ22" s="47"/>
      <c r="ORA22" s="47"/>
      <c r="ORB22" s="47"/>
      <c r="ORC22" s="47"/>
      <c r="ORD22" s="47"/>
      <c r="ORE22" s="47"/>
      <c r="ORF22" s="47"/>
      <c r="ORG22" s="47"/>
      <c r="ORH22" s="47"/>
      <c r="ORI22" s="47"/>
      <c r="ORJ22" s="47"/>
      <c r="ORK22" s="47"/>
      <c r="ORL22" s="47"/>
      <c r="ORM22" s="47"/>
      <c r="ORN22" s="47"/>
      <c r="ORO22" s="47"/>
      <c r="ORP22" s="47"/>
      <c r="ORQ22" s="47"/>
      <c r="ORR22" s="47"/>
      <c r="ORS22" s="47"/>
      <c r="ORT22" s="47"/>
      <c r="ORU22" s="47"/>
      <c r="ORV22" s="47"/>
      <c r="ORW22" s="47"/>
      <c r="ORX22" s="47"/>
      <c r="ORY22" s="47"/>
      <c r="ORZ22" s="47"/>
      <c r="OSA22" s="47"/>
      <c r="OSB22" s="47"/>
      <c r="OSC22" s="47"/>
      <c r="OSD22" s="47"/>
      <c r="OSE22" s="47"/>
      <c r="OSF22" s="47"/>
      <c r="OSG22" s="47"/>
      <c r="OSH22" s="47"/>
      <c r="OSI22" s="47"/>
      <c r="OSJ22" s="47"/>
      <c r="OSK22" s="47"/>
      <c r="OSL22" s="47"/>
      <c r="OSM22" s="47"/>
      <c r="OSN22" s="47"/>
      <c r="OSO22" s="47"/>
      <c r="OSP22" s="47"/>
      <c r="OSQ22" s="47"/>
      <c r="OSR22" s="47"/>
      <c r="OSS22" s="47"/>
      <c r="OST22" s="47"/>
      <c r="OSU22" s="47"/>
      <c r="OSV22" s="47"/>
      <c r="OSW22" s="47"/>
      <c r="OSX22" s="47"/>
      <c r="OSY22" s="47"/>
      <c r="OSZ22" s="47"/>
      <c r="OTA22" s="47"/>
      <c r="OTB22" s="47"/>
      <c r="OTC22" s="47"/>
      <c r="OTD22" s="47"/>
      <c r="OTE22" s="47"/>
      <c r="OTF22" s="47"/>
      <c r="OTG22" s="47"/>
      <c r="OTH22" s="47"/>
      <c r="OTI22" s="47"/>
      <c r="OTJ22" s="47"/>
      <c r="OTK22" s="47"/>
      <c r="OTL22" s="47"/>
      <c r="OTM22" s="47"/>
      <c r="OTN22" s="47"/>
      <c r="OTO22" s="47"/>
      <c r="OTP22" s="47"/>
      <c r="OTQ22" s="47"/>
      <c r="OTR22" s="47"/>
      <c r="OTS22" s="47"/>
      <c r="OTT22" s="47"/>
      <c r="OTU22" s="47"/>
      <c r="OTV22" s="47"/>
      <c r="OTW22" s="47"/>
      <c r="OTX22" s="47"/>
      <c r="OTY22" s="47"/>
      <c r="OTZ22" s="47"/>
      <c r="OUA22" s="47"/>
      <c r="OUB22" s="47"/>
      <c r="OUC22" s="47"/>
      <c r="OUD22" s="47"/>
      <c r="OUE22" s="47"/>
      <c r="OUF22" s="47"/>
      <c r="OUG22" s="47"/>
      <c r="OUH22" s="47"/>
      <c r="OUI22" s="47"/>
      <c r="OUJ22" s="47"/>
      <c r="OUK22" s="47"/>
      <c r="OUL22" s="47"/>
      <c r="OUM22" s="47"/>
      <c r="OUN22" s="47"/>
      <c r="OUO22" s="47"/>
      <c r="OUP22" s="47"/>
      <c r="OUQ22" s="47"/>
      <c r="OUR22" s="47"/>
      <c r="OUS22" s="47"/>
      <c r="OUT22" s="47"/>
      <c r="OUU22" s="47"/>
      <c r="OUV22" s="47"/>
      <c r="OUW22" s="47"/>
      <c r="OUX22" s="47"/>
      <c r="OUY22" s="47"/>
      <c r="OUZ22" s="47"/>
      <c r="OVA22" s="47"/>
      <c r="OVB22" s="47"/>
      <c r="OVC22" s="47"/>
      <c r="OVD22" s="47"/>
      <c r="OVE22" s="47"/>
      <c r="OVF22" s="47"/>
      <c r="OVG22" s="47"/>
      <c r="OVH22" s="47"/>
      <c r="OVI22" s="47"/>
      <c r="OVJ22" s="47"/>
      <c r="OVK22" s="47"/>
      <c r="OVL22" s="47"/>
      <c r="OVM22" s="47"/>
      <c r="OVN22" s="47"/>
      <c r="OVO22" s="47"/>
      <c r="OVP22" s="47"/>
      <c r="OVQ22" s="47"/>
      <c r="OVR22" s="47"/>
      <c r="OVS22" s="47"/>
      <c r="OVT22" s="47"/>
      <c r="OVU22" s="47"/>
      <c r="OVV22" s="47"/>
      <c r="OVW22" s="47"/>
      <c r="OVX22" s="47"/>
      <c r="OVY22" s="47"/>
      <c r="OVZ22" s="47"/>
      <c r="OWA22" s="47"/>
      <c r="OWB22" s="47"/>
      <c r="OWC22" s="47"/>
      <c r="OWD22" s="47"/>
      <c r="OWE22" s="47"/>
      <c r="OWF22" s="47"/>
      <c r="OWG22" s="47"/>
      <c r="OWH22" s="47"/>
      <c r="OWI22" s="47"/>
      <c r="OWJ22" s="47"/>
      <c r="OWK22" s="47"/>
      <c r="OWL22" s="47"/>
      <c r="OWM22" s="47"/>
      <c r="OWN22" s="47"/>
      <c r="OWO22" s="47"/>
      <c r="OWP22" s="47"/>
      <c r="OWQ22" s="47"/>
      <c r="OWR22" s="47"/>
      <c r="OWS22" s="47"/>
      <c r="OWT22" s="47"/>
      <c r="OWU22" s="47"/>
      <c r="OWV22" s="47"/>
      <c r="OWW22" s="47"/>
      <c r="OWX22" s="47"/>
      <c r="OWY22" s="47"/>
      <c r="OWZ22" s="47"/>
      <c r="OXA22" s="47"/>
      <c r="OXB22" s="47"/>
      <c r="OXC22" s="47"/>
      <c r="OXD22" s="47"/>
      <c r="OXE22" s="47"/>
      <c r="OXF22" s="47"/>
      <c r="OXG22" s="47"/>
      <c r="OXH22" s="47"/>
      <c r="OXI22" s="47"/>
      <c r="OXJ22" s="47"/>
      <c r="OXK22" s="47"/>
      <c r="OXL22" s="47"/>
      <c r="OXM22" s="47"/>
      <c r="OXN22" s="47"/>
      <c r="OXO22" s="47"/>
      <c r="OXP22" s="47"/>
      <c r="OXQ22" s="47"/>
      <c r="OXR22" s="47"/>
      <c r="OXS22" s="47"/>
      <c r="OXT22" s="47"/>
      <c r="OXU22" s="47"/>
      <c r="OXV22" s="47"/>
      <c r="OXW22" s="47"/>
      <c r="OXX22" s="47"/>
      <c r="OXY22" s="47"/>
      <c r="OXZ22" s="47"/>
      <c r="OYA22" s="47"/>
      <c r="OYB22" s="47"/>
      <c r="OYC22" s="47"/>
      <c r="OYD22" s="47"/>
      <c r="OYE22" s="47"/>
      <c r="OYF22" s="47"/>
      <c r="OYG22" s="47"/>
      <c r="OYH22" s="47"/>
      <c r="OYI22" s="47"/>
      <c r="OYJ22" s="47"/>
      <c r="OYK22" s="47"/>
      <c r="OYL22" s="47"/>
      <c r="OYM22" s="47"/>
      <c r="OYN22" s="47"/>
      <c r="OYO22" s="47"/>
      <c r="OYP22" s="47"/>
      <c r="OYQ22" s="47"/>
      <c r="OYR22" s="47"/>
      <c r="OYS22" s="47"/>
      <c r="OYT22" s="47"/>
      <c r="OYU22" s="47"/>
      <c r="OYV22" s="47"/>
      <c r="OYW22" s="47"/>
      <c r="OYX22" s="47"/>
      <c r="OYY22" s="47"/>
      <c r="OYZ22" s="47"/>
      <c r="OZA22" s="47"/>
      <c r="OZB22" s="47"/>
      <c r="OZC22" s="47"/>
      <c r="OZD22" s="47"/>
      <c r="OZE22" s="47"/>
      <c r="OZF22" s="47"/>
      <c r="OZG22" s="47"/>
      <c r="OZH22" s="47"/>
      <c r="OZI22" s="47"/>
      <c r="OZJ22" s="47"/>
      <c r="OZK22" s="47"/>
      <c r="OZL22" s="47"/>
      <c r="OZM22" s="47"/>
      <c r="OZN22" s="47"/>
      <c r="OZO22" s="47"/>
      <c r="OZP22" s="47"/>
      <c r="OZQ22" s="47"/>
      <c r="OZR22" s="47"/>
      <c r="OZS22" s="47"/>
      <c r="OZT22" s="47"/>
      <c r="OZU22" s="47"/>
      <c r="OZV22" s="47"/>
      <c r="OZW22" s="47"/>
      <c r="OZX22" s="47"/>
      <c r="OZY22" s="47"/>
      <c r="OZZ22" s="47"/>
      <c r="PAA22" s="47"/>
      <c r="PAB22" s="47"/>
      <c r="PAC22" s="47"/>
      <c r="PAD22" s="47"/>
      <c r="PAE22" s="47"/>
      <c r="PAF22" s="47"/>
      <c r="PAG22" s="47"/>
      <c r="PAH22" s="47"/>
      <c r="PAI22" s="47"/>
      <c r="PAJ22" s="47"/>
      <c r="PAK22" s="47"/>
      <c r="PAL22" s="47"/>
      <c r="PAM22" s="47"/>
      <c r="PAN22" s="47"/>
      <c r="PAO22" s="47"/>
      <c r="PAP22" s="47"/>
      <c r="PAQ22" s="47"/>
      <c r="PAR22" s="47"/>
      <c r="PAS22" s="47"/>
      <c r="PAT22" s="47"/>
      <c r="PAU22" s="47"/>
      <c r="PAV22" s="47"/>
      <c r="PAW22" s="47"/>
      <c r="PAX22" s="47"/>
      <c r="PAY22" s="47"/>
      <c r="PAZ22" s="47"/>
      <c r="PBA22" s="47"/>
      <c r="PBB22" s="47"/>
      <c r="PBC22" s="47"/>
      <c r="PBD22" s="47"/>
      <c r="PBE22" s="47"/>
      <c r="PBF22" s="47"/>
      <c r="PBG22" s="47"/>
      <c r="PBH22" s="47"/>
      <c r="PBI22" s="47"/>
      <c r="PBJ22" s="47"/>
      <c r="PBK22" s="47"/>
      <c r="PBL22" s="47"/>
      <c r="PBM22" s="47"/>
      <c r="PBN22" s="47"/>
      <c r="PBO22" s="47"/>
      <c r="PBP22" s="47"/>
      <c r="PBQ22" s="47"/>
      <c r="PBR22" s="47"/>
      <c r="PBS22" s="47"/>
      <c r="PBT22" s="47"/>
      <c r="PBU22" s="47"/>
      <c r="PBV22" s="47"/>
      <c r="PBW22" s="47"/>
      <c r="PBX22" s="47"/>
      <c r="PBY22" s="47"/>
      <c r="PBZ22" s="47"/>
      <c r="PCA22" s="47"/>
      <c r="PCB22" s="47"/>
      <c r="PCC22" s="47"/>
      <c r="PCD22" s="47"/>
      <c r="PCE22" s="47"/>
      <c r="PCF22" s="47"/>
      <c r="PCG22" s="47"/>
      <c r="PCH22" s="47"/>
      <c r="PCI22" s="47"/>
      <c r="PCJ22" s="47"/>
      <c r="PCK22" s="47"/>
      <c r="PCL22" s="47"/>
      <c r="PCM22" s="47"/>
      <c r="PCN22" s="47"/>
      <c r="PCO22" s="47"/>
      <c r="PCP22" s="47"/>
      <c r="PCQ22" s="47"/>
      <c r="PCR22" s="47"/>
      <c r="PCS22" s="47"/>
      <c r="PCT22" s="47"/>
      <c r="PCU22" s="47"/>
      <c r="PCV22" s="47"/>
      <c r="PCW22" s="47"/>
      <c r="PCX22" s="47"/>
      <c r="PCY22" s="47"/>
      <c r="PCZ22" s="47"/>
      <c r="PDA22" s="47"/>
      <c r="PDB22" s="47"/>
      <c r="PDC22" s="47"/>
      <c r="PDD22" s="47"/>
      <c r="PDE22" s="47"/>
      <c r="PDF22" s="47"/>
      <c r="PDG22" s="47"/>
      <c r="PDH22" s="47"/>
      <c r="PDI22" s="47"/>
      <c r="PDJ22" s="47"/>
      <c r="PDK22" s="47"/>
      <c r="PDL22" s="47"/>
      <c r="PDM22" s="47"/>
      <c r="PDN22" s="47"/>
      <c r="PDO22" s="47"/>
      <c r="PDP22" s="47"/>
      <c r="PDQ22" s="47"/>
      <c r="PDR22" s="47"/>
      <c r="PDS22" s="47"/>
      <c r="PDT22" s="47"/>
      <c r="PDU22" s="47"/>
      <c r="PDV22" s="47"/>
      <c r="PDW22" s="47"/>
      <c r="PDX22" s="47"/>
      <c r="PDY22" s="47"/>
      <c r="PDZ22" s="47"/>
      <c r="PEA22" s="47"/>
      <c r="PEB22" s="47"/>
      <c r="PEC22" s="47"/>
      <c r="PED22" s="47"/>
      <c r="PEE22" s="47"/>
      <c r="PEF22" s="47"/>
      <c r="PEG22" s="47"/>
      <c r="PEH22" s="47"/>
      <c r="PEI22" s="47"/>
      <c r="PEJ22" s="47"/>
      <c r="PEK22" s="47"/>
      <c r="PEL22" s="47"/>
      <c r="PEM22" s="47"/>
      <c r="PEN22" s="47"/>
      <c r="PEO22" s="47"/>
      <c r="PEP22" s="47"/>
      <c r="PEQ22" s="47"/>
      <c r="PER22" s="47"/>
      <c r="PES22" s="47"/>
      <c r="PET22" s="47"/>
      <c r="PEU22" s="47"/>
      <c r="PEV22" s="47"/>
      <c r="PEW22" s="47"/>
      <c r="PEX22" s="47"/>
      <c r="PEY22" s="47"/>
      <c r="PEZ22" s="47"/>
      <c r="PFA22" s="47"/>
      <c r="PFB22" s="47"/>
      <c r="PFC22" s="47"/>
      <c r="PFD22" s="47"/>
      <c r="PFE22" s="47"/>
      <c r="PFF22" s="47"/>
      <c r="PFG22" s="47"/>
      <c r="PFH22" s="47"/>
      <c r="PFI22" s="47"/>
      <c r="PFJ22" s="47"/>
      <c r="PFK22" s="47"/>
      <c r="PFL22" s="47"/>
      <c r="PFM22" s="47"/>
      <c r="PFN22" s="47"/>
      <c r="PFO22" s="47"/>
      <c r="PFP22" s="47"/>
      <c r="PFQ22" s="47"/>
      <c r="PFR22" s="47"/>
      <c r="PFS22" s="47"/>
      <c r="PFT22" s="47"/>
      <c r="PFU22" s="47"/>
      <c r="PFV22" s="47"/>
      <c r="PFW22" s="47"/>
      <c r="PFX22" s="47"/>
      <c r="PFY22" s="47"/>
      <c r="PFZ22" s="47"/>
      <c r="PGA22" s="47"/>
      <c r="PGB22" s="47"/>
      <c r="PGC22" s="47"/>
      <c r="PGD22" s="47"/>
      <c r="PGE22" s="47"/>
      <c r="PGF22" s="47"/>
      <c r="PGG22" s="47"/>
      <c r="PGH22" s="47"/>
      <c r="PGI22" s="47"/>
      <c r="PGJ22" s="47"/>
      <c r="PGK22" s="47"/>
      <c r="PGL22" s="47"/>
      <c r="PGM22" s="47"/>
      <c r="PGN22" s="47"/>
      <c r="PGO22" s="47"/>
      <c r="PGP22" s="47"/>
      <c r="PGQ22" s="47"/>
      <c r="PGR22" s="47"/>
      <c r="PGS22" s="47"/>
      <c r="PGT22" s="47"/>
      <c r="PGU22" s="47"/>
      <c r="PGV22" s="47"/>
      <c r="PGW22" s="47"/>
      <c r="PGX22" s="47"/>
      <c r="PGY22" s="47"/>
      <c r="PGZ22" s="47"/>
      <c r="PHA22" s="47"/>
      <c r="PHB22" s="47"/>
      <c r="PHC22" s="47"/>
      <c r="PHD22" s="47"/>
      <c r="PHE22" s="47"/>
      <c r="PHF22" s="47"/>
      <c r="PHG22" s="47"/>
      <c r="PHH22" s="47"/>
      <c r="PHI22" s="47"/>
      <c r="PHJ22" s="47"/>
      <c r="PHK22" s="47"/>
      <c r="PHL22" s="47"/>
      <c r="PHM22" s="47"/>
      <c r="PHN22" s="47"/>
      <c r="PHO22" s="47"/>
      <c r="PHP22" s="47"/>
      <c r="PHQ22" s="47"/>
      <c r="PHR22" s="47"/>
      <c r="PHS22" s="47"/>
      <c r="PHT22" s="47"/>
      <c r="PHU22" s="47"/>
      <c r="PHV22" s="47"/>
      <c r="PHW22" s="47"/>
      <c r="PHX22" s="47"/>
      <c r="PHY22" s="47"/>
      <c r="PHZ22" s="47"/>
      <c r="PIA22" s="47"/>
      <c r="PIB22" s="47"/>
      <c r="PIC22" s="47"/>
      <c r="PID22" s="47"/>
      <c r="PIE22" s="47"/>
      <c r="PIF22" s="47"/>
      <c r="PIG22" s="47"/>
      <c r="PIH22" s="47"/>
      <c r="PII22" s="47"/>
      <c r="PIJ22" s="47"/>
      <c r="PIK22" s="47"/>
      <c r="PIL22" s="47"/>
      <c r="PIM22" s="47"/>
      <c r="PIN22" s="47"/>
      <c r="PIO22" s="47"/>
      <c r="PIP22" s="47"/>
      <c r="PIQ22" s="47"/>
      <c r="PIR22" s="47"/>
      <c r="PIS22" s="47"/>
      <c r="PIT22" s="47"/>
      <c r="PIU22" s="47"/>
      <c r="PIV22" s="47"/>
      <c r="PIW22" s="47"/>
      <c r="PIX22" s="47"/>
      <c r="PIY22" s="47"/>
      <c r="PIZ22" s="47"/>
      <c r="PJA22" s="47"/>
      <c r="PJB22" s="47"/>
      <c r="PJC22" s="47"/>
      <c r="PJD22" s="47"/>
      <c r="PJE22" s="47"/>
      <c r="PJF22" s="47"/>
      <c r="PJG22" s="47"/>
      <c r="PJH22" s="47"/>
      <c r="PJI22" s="47"/>
      <c r="PJJ22" s="47"/>
      <c r="PJK22" s="47"/>
      <c r="PJL22" s="47"/>
      <c r="PJM22" s="47"/>
      <c r="PJN22" s="47"/>
      <c r="PJO22" s="47"/>
      <c r="PJP22" s="47"/>
      <c r="PJQ22" s="47"/>
      <c r="PJR22" s="47"/>
      <c r="PJS22" s="47"/>
      <c r="PJT22" s="47"/>
      <c r="PJU22" s="47"/>
      <c r="PJV22" s="47"/>
      <c r="PJW22" s="47"/>
      <c r="PJX22" s="47"/>
      <c r="PJY22" s="47"/>
      <c r="PJZ22" s="47"/>
      <c r="PKA22" s="47"/>
      <c r="PKB22" s="47"/>
      <c r="PKC22" s="47"/>
      <c r="PKD22" s="47"/>
      <c r="PKE22" s="47"/>
      <c r="PKF22" s="47"/>
      <c r="PKG22" s="47"/>
      <c r="PKH22" s="47"/>
      <c r="PKI22" s="47"/>
      <c r="PKJ22" s="47"/>
      <c r="PKK22" s="47"/>
      <c r="PKL22" s="47"/>
      <c r="PKM22" s="47"/>
      <c r="PKN22" s="47"/>
      <c r="PKO22" s="47"/>
      <c r="PKP22" s="47"/>
      <c r="PKQ22" s="47"/>
      <c r="PKR22" s="47"/>
      <c r="PKS22" s="47"/>
      <c r="PKT22" s="47"/>
      <c r="PKU22" s="47"/>
      <c r="PKV22" s="47"/>
      <c r="PKW22" s="47"/>
      <c r="PKX22" s="47"/>
      <c r="PKY22" s="47"/>
      <c r="PKZ22" s="47"/>
      <c r="PLA22" s="47"/>
      <c r="PLB22" s="47"/>
      <c r="PLC22" s="47"/>
      <c r="PLD22" s="47"/>
      <c r="PLE22" s="47"/>
      <c r="PLF22" s="47"/>
      <c r="PLG22" s="47"/>
      <c r="PLH22" s="47"/>
      <c r="PLI22" s="47"/>
      <c r="PLJ22" s="47"/>
      <c r="PLK22" s="47"/>
      <c r="PLL22" s="47"/>
      <c r="PLM22" s="47"/>
      <c r="PLN22" s="47"/>
      <c r="PLO22" s="47"/>
      <c r="PLP22" s="47"/>
      <c r="PLQ22" s="47"/>
      <c r="PLR22" s="47"/>
      <c r="PLS22" s="47"/>
      <c r="PLT22" s="47"/>
      <c r="PLU22" s="47"/>
      <c r="PLV22" s="47"/>
      <c r="PLW22" s="47"/>
      <c r="PLX22" s="47"/>
      <c r="PLY22" s="47"/>
      <c r="PLZ22" s="47"/>
      <c r="PMA22" s="47"/>
      <c r="PMB22" s="47"/>
      <c r="PMC22" s="47"/>
      <c r="PMD22" s="47"/>
      <c r="PME22" s="47"/>
      <c r="PMF22" s="47"/>
      <c r="PMG22" s="47"/>
      <c r="PMH22" s="47"/>
      <c r="PMI22" s="47"/>
      <c r="PMJ22" s="47"/>
      <c r="PMK22" s="47"/>
      <c r="PML22" s="47"/>
      <c r="PMM22" s="47"/>
      <c r="PMN22" s="47"/>
      <c r="PMO22" s="47"/>
      <c r="PMP22" s="47"/>
      <c r="PMQ22" s="47"/>
      <c r="PMR22" s="47"/>
      <c r="PMS22" s="47"/>
      <c r="PMT22" s="47"/>
      <c r="PMU22" s="47"/>
      <c r="PMV22" s="47"/>
      <c r="PMW22" s="47"/>
      <c r="PMX22" s="47"/>
      <c r="PMY22" s="47"/>
      <c r="PMZ22" s="47"/>
      <c r="PNA22" s="47"/>
      <c r="PNB22" s="47"/>
      <c r="PNC22" s="47"/>
      <c r="PND22" s="47"/>
      <c r="PNE22" s="47"/>
      <c r="PNF22" s="47"/>
      <c r="PNG22" s="47"/>
      <c r="PNH22" s="47"/>
      <c r="PNI22" s="47"/>
      <c r="PNJ22" s="47"/>
      <c r="PNK22" s="47"/>
      <c r="PNL22" s="47"/>
      <c r="PNM22" s="47"/>
      <c r="PNN22" s="47"/>
      <c r="PNO22" s="47"/>
      <c r="PNP22" s="47"/>
      <c r="PNQ22" s="47"/>
      <c r="PNR22" s="47"/>
      <c r="PNS22" s="47"/>
      <c r="PNT22" s="47"/>
      <c r="PNU22" s="47"/>
      <c r="PNV22" s="47"/>
      <c r="PNW22" s="47"/>
      <c r="PNX22" s="47"/>
      <c r="PNY22" s="47"/>
      <c r="PNZ22" s="47"/>
      <c r="POA22" s="47"/>
      <c r="POB22" s="47"/>
      <c r="POC22" s="47"/>
      <c r="POD22" s="47"/>
      <c r="POE22" s="47"/>
      <c r="POF22" s="47"/>
      <c r="POG22" s="47"/>
      <c r="POH22" s="47"/>
      <c r="POI22" s="47"/>
      <c r="POJ22" s="47"/>
      <c r="POK22" s="47"/>
      <c r="POL22" s="47"/>
      <c r="POM22" s="47"/>
      <c r="PON22" s="47"/>
      <c r="POO22" s="47"/>
      <c r="POP22" s="47"/>
      <c r="POQ22" s="47"/>
      <c r="POR22" s="47"/>
      <c r="POS22" s="47"/>
      <c r="POT22" s="47"/>
      <c r="POU22" s="47"/>
      <c r="POV22" s="47"/>
      <c r="POW22" s="47"/>
      <c r="POX22" s="47"/>
      <c r="POY22" s="47"/>
      <c r="POZ22" s="47"/>
      <c r="PPA22" s="47"/>
      <c r="PPB22" s="47"/>
      <c r="PPC22" s="47"/>
      <c r="PPD22" s="47"/>
      <c r="PPE22" s="47"/>
      <c r="PPF22" s="47"/>
      <c r="PPG22" s="47"/>
      <c r="PPH22" s="47"/>
      <c r="PPI22" s="47"/>
      <c r="PPJ22" s="47"/>
      <c r="PPK22" s="47"/>
      <c r="PPL22" s="47"/>
      <c r="PPM22" s="47"/>
      <c r="PPN22" s="47"/>
      <c r="PPO22" s="47"/>
      <c r="PPP22" s="47"/>
      <c r="PPQ22" s="47"/>
      <c r="PPR22" s="47"/>
      <c r="PPS22" s="47"/>
      <c r="PPT22" s="47"/>
      <c r="PPU22" s="47"/>
      <c r="PPV22" s="47"/>
      <c r="PPW22" s="47"/>
      <c r="PPX22" s="47"/>
      <c r="PPY22" s="47"/>
      <c r="PPZ22" s="47"/>
      <c r="PQA22" s="47"/>
      <c r="PQB22" s="47"/>
      <c r="PQC22" s="47"/>
      <c r="PQD22" s="47"/>
      <c r="PQE22" s="47"/>
      <c r="PQF22" s="47"/>
      <c r="PQG22" s="47"/>
      <c r="PQH22" s="47"/>
      <c r="PQI22" s="47"/>
      <c r="PQJ22" s="47"/>
      <c r="PQK22" s="47"/>
      <c r="PQL22" s="47"/>
      <c r="PQM22" s="47"/>
      <c r="PQN22" s="47"/>
      <c r="PQO22" s="47"/>
      <c r="PQP22" s="47"/>
      <c r="PQQ22" s="47"/>
      <c r="PQR22" s="47"/>
      <c r="PQS22" s="47"/>
      <c r="PQT22" s="47"/>
      <c r="PQU22" s="47"/>
      <c r="PQV22" s="47"/>
      <c r="PQW22" s="47"/>
      <c r="PQX22" s="47"/>
      <c r="PQY22" s="47"/>
      <c r="PQZ22" s="47"/>
      <c r="PRA22" s="47"/>
      <c r="PRB22" s="47"/>
      <c r="PRC22" s="47"/>
      <c r="PRD22" s="47"/>
      <c r="PRE22" s="47"/>
      <c r="PRF22" s="47"/>
      <c r="PRG22" s="47"/>
      <c r="PRH22" s="47"/>
      <c r="PRI22" s="47"/>
      <c r="PRJ22" s="47"/>
      <c r="PRK22" s="47"/>
      <c r="PRL22" s="47"/>
      <c r="PRM22" s="47"/>
      <c r="PRN22" s="47"/>
      <c r="PRO22" s="47"/>
      <c r="PRP22" s="47"/>
      <c r="PRQ22" s="47"/>
      <c r="PRR22" s="47"/>
      <c r="PRS22" s="47"/>
      <c r="PRT22" s="47"/>
      <c r="PRU22" s="47"/>
      <c r="PRV22" s="47"/>
      <c r="PRW22" s="47"/>
      <c r="PRX22" s="47"/>
      <c r="PRY22" s="47"/>
      <c r="PRZ22" s="47"/>
      <c r="PSA22" s="47"/>
      <c r="PSB22" s="47"/>
      <c r="PSC22" s="47"/>
      <c r="PSD22" s="47"/>
      <c r="PSE22" s="47"/>
      <c r="PSF22" s="47"/>
      <c r="PSG22" s="47"/>
      <c r="PSH22" s="47"/>
      <c r="PSI22" s="47"/>
      <c r="PSJ22" s="47"/>
      <c r="PSK22" s="47"/>
      <c r="PSL22" s="47"/>
      <c r="PSM22" s="47"/>
      <c r="PSN22" s="47"/>
      <c r="PSO22" s="47"/>
      <c r="PSP22" s="47"/>
      <c r="PSQ22" s="47"/>
      <c r="PSR22" s="47"/>
      <c r="PSS22" s="47"/>
      <c r="PST22" s="47"/>
      <c r="PSU22" s="47"/>
      <c r="PSV22" s="47"/>
      <c r="PSW22" s="47"/>
      <c r="PSX22" s="47"/>
      <c r="PSY22" s="47"/>
      <c r="PSZ22" s="47"/>
      <c r="PTA22" s="47"/>
      <c r="PTB22" s="47"/>
      <c r="PTC22" s="47"/>
      <c r="PTD22" s="47"/>
      <c r="PTE22" s="47"/>
      <c r="PTF22" s="47"/>
      <c r="PTG22" s="47"/>
      <c r="PTH22" s="47"/>
      <c r="PTI22" s="47"/>
      <c r="PTJ22" s="47"/>
      <c r="PTK22" s="47"/>
      <c r="PTL22" s="47"/>
      <c r="PTM22" s="47"/>
      <c r="PTN22" s="47"/>
      <c r="PTO22" s="47"/>
      <c r="PTP22" s="47"/>
      <c r="PTQ22" s="47"/>
      <c r="PTR22" s="47"/>
      <c r="PTS22" s="47"/>
      <c r="PTT22" s="47"/>
      <c r="PTU22" s="47"/>
      <c r="PTV22" s="47"/>
      <c r="PTW22" s="47"/>
      <c r="PTX22" s="47"/>
      <c r="PTY22" s="47"/>
      <c r="PTZ22" s="47"/>
      <c r="PUA22" s="47"/>
      <c r="PUB22" s="47"/>
      <c r="PUC22" s="47"/>
      <c r="PUD22" s="47"/>
      <c r="PUE22" s="47"/>
      <c r="PUF22" s="47"/>
      <c r="PUG22" s="47"/>
      <c r="PUH22" s="47"/>
      <c r="PUI22" s="47"/>
      <c r="PUJ22" s="47"/>
      <c r="PUK22" s="47"/>
      <c r="PUL22" s="47"/>
      <c r="PUM22" s="47"/>
      <c r="PUN22" s="47"/>
      <c r="PUO22" s="47"/>
      <c r="PUP22" s="47"/>
      <c r="PUQ22" s="47"/>
      <c r="PUR22" s="47"/>
      <c r="PUS22" s="47"/>
      <c r="PUT22" s="47"/>
      <c r="PUU22" s="47"/>
      <c r="PUV22" s="47"/>
      <c r="PUW22" s="47"/>
      <c r="PUX22" s="47"/>
      <c r="PUY22" s="47"/>
      <c r="PUZ22" s="47"/>
      <c r="PVA22" s="47"/>
      <c r="PVB22" s="47"/>
      <c r="PVC22" s="47"/>
      <c r="PVD22" s="47"/>
      <c r="PVE22" s="47"/>
      <c r="PVF22" s="47"/>
      <c r="PVG22" s="47"/>
      <c r="PVH22" s="47"/>
      <c r="PVI22" s="47"/>
      <c r="PVJ22" s="47"/>
      <c r="PVK22" s="47"/>
      <c r="PVL22" s="47"/>
      <c r="PVM22" s="47"/>
      <c r="PVN22" s="47"/>
      <c r="PVO22" s="47"/>
      <c r="PVP22" s="47"/>
      <c r="PVQ22" s="47"/>
      <c r="PVR22" s="47"/>
      <c r="PVS22" s="47"/>
      <c r="PVT22" s="47"/>
      <c r="PVU22" s="47"/>
      <c r="PVV22" s="47"/>
      <c r="PVW22" s="47"/>
      <c r="PVX22" s="47"/>
      <c r="PVY22" s="47"/>
      <c r="PVZ22" s="47"/>
      <c r="PWA22" s="47"/>
      <c r="PWB22" s="47"/>
      <c r="PWC22" s="47"/>
      <c r="PWD22" s="47"/>
      <c r="PWE22" s="47"/>
      <c r="PWF22" s="47"/>
      <c r="PWG22" s="47"/>
      <c r="PWH22" s="47"/>
      <c r="PWI22" s="47"/>
      <c r="PWJ22" s="47"/>
      <c r="PWK22" s="47"/>
      <c r="PWL22" s="47"/>
      <c r="PWM22" s="47"/>
      <c r="PWN22" s="47"/>
      <c r="PWO22" s="47"/>
      <c r="PWP22" s="47"/>
      <c r="PWQ22" s="47"/>
      <c r="PWR22" s="47"/>
      <c r="PWS22" s="47"/>
      <c r="PWT22" s="47"/>
      <c r="PWU22" s="47"/>
      <c r="PWV22" s="47"/>
      <c r="PWW22" s="47"/>
      <c r="PWX22" s="47"/>
      <c r="PWY22" s="47"/>
      <c r="PWZ22" s="47"/>
      <c r="PXA22" s="47"/>
      <c r="PXB22" s="47"/>
      <c r="PXC22" s="47"/>
      <c r="PXD22" s="47"/>
      <c r="PXE22" s="47"/>
      <c r="PXF22" s="47"/>
      <c r="PXG22" s="47"/>
      <c r="PXH22" s="47"/>
      <c r="PXI22" s="47"/>
      <c r="PXJ22" s="47"/>
      <c r="PXK22" s="47"/>
      <c r="PXL22" s="47"/>
      <c r="PXM22" s="47"/>
      <c r="PXN22" s="47"/>
      <c r="PXO22" s="47"/>
      <c r="PXP22" s="47"/>
      <c r="PXQ22" s="47"/>
      <c r="PXR22" s="47"/>
      <c r="PXS22" s="47"/>
      <c r="PXT22" s="47"/>
      <c r="PXU22" s="47"/>
      <c r="PXV22" s="47"/>
      <c r="PXW22" s="47"/>
      <c r="PXX22" s="47"/>
      <c r="PXY22" s="47"/>
      <c r="PXZ22" s="47"/>
      <c r="PYA22" s="47"/>
      <c r="PYB22" s="47"/>
      <c r="PYC22" s="47"/>
      <c r="PYD22" s="47"/>
      <c r="PYE22" s="47"/>
      <c r="PYF22" s="47"/>
      <c r="PYG22" s="47"/>
      <c r="PYH22" s="47"/>
      <c r="PYI22" s="47"/>
      <c r="PYJ22" s="47"/>
      <c r="PYK22" s="47"/>
      <c r="PYL22" s="47"/>
      <c r="PYM22" s="47"/>
      <c r="PYN22" s="47"/>
      <c r="PYO22" s="47"/>
      <c r="PYP22" s="47"/>
      <c r="PYQ22" s="47"/>
      <c r="PYR22" s="47"/>
      <c r="PYS22" s="47"/>
      <c r="PYT22" s="47"/>
      <c r="PYU22" s="47"/>
      <c r="PYV22" s="47"/>
      <c r="PYW22" s="47"/>
      <c r="PYX22" s="47"/>
      <c r="PYY22" s="47"/>
      <c r="PYZ22" s="47"/>
      <c r="PZA22" s="47"/>
      <c r="PZB22" s="47"/>
      <c r="PZC22" s="47"/>
      <c r="PZD22" s="47"/>
      <c r="PZE22" s="47"/>
      <c r="PZF22" s="47"/>
      <c r="PZG22" s="47"/>
      <c r="PZH22" s="47"/>
      <c r="PZI22" s="47"/>
      <c r="PZJ22" s="47"/>
      <c r="PZK22" s="47"/>
      <c r="PZL22" s="47"/>
      <c r="PZM22" s="47"/>
      <c r="PZN22" s="47"/>
      <c r="PZO22" s="47"/>
      <c r="PZP22" s="47"/>
      <c r="PZQ22" s="47"/>
      <c r="PZR22" s="47"/>
      <c r="PZS22" s="47"/>
      <c r="PZT22" s="47"/>
      <c r="PZU22" s="47"/>
      <c r="PZV22" s="47"/>
      <c r="PZW22" s="47"/>
      <c r="PZX22" s="47"/>
      <c r="PZY22" s="47"/>
      <c r="PZZ22" s="47"/>
      <c r="QAA22" s="47"/>
      <c r="QAB22" s="47"/>
      <c r="QAC22" s="47"/>
      <c r="QAD22" s="47"/>
      <c r="QAE22" s="47"/>
      <c r="QAF22" s="47"/>
      <c r="QAG22" s="47"/>
      <c r="QAH22" s="47"/>
      <c r="QAI22" s="47"/>
      <c r="QAJ22" s="47"/>
      <c r="QAK22" s="47"/>
      <c r="QAL22" s="47"/>
      <c r="QAM22" s="47"/>
      <c r="QAN22" s="47"/>
      <c r="QAO22" s="47"/>
      <c r="QAP22" s="47"/>
      <c r="QAQ22" s="47"/>
      <c r="QAR22" s="47"/>
      <c r="QAS22" s="47"/>
      <c r="QAT22" s="47"/>
      <c r="QAU22" s="47"/>
      <c r="QAV22" s="47"/>
      <c r="QAW22" s="47"/>
      <c r="QAX22" s="47"/>
      <c r="QAY22" s="47"/>
      <c r="QAZ22" s="47"/>
      <c r="QBA22" s="47"/>
      <c r="QBB22" s="47"/>
      <c r="QBC22" s="47"/>
      <c r="QBD22" s="47"/>
      <c r="QBE22" s="47"/>
      <c r="QBF22" s="47"/>
      <c r="QBG22" s="47"/>
      <c r="QBH22" s="47"/>
      <c r="QBI22" s="47"/>
      <c r="QBJ22" s="47"/>
      <c r="QBK22" s="47"/>
      <c r="QBL22" s="47"/>
      <c r="QBM22" s="47"/>
      <c r="QBN22" s="47"/>
      <c r="QBO22" s="47"/>
      <c r="QBP22" s="47"/>
      <c r="QBQ22" s="47"/>
      <c r="QBR22" s="47"/>
      <c r="QBS22" s="47"/>
      <c r="QBT22" s="47"/>
      <c r="QBU22" s="47"/>
      <c r="QBV22" s="47"/>
      <c r="QBW22" s="47"/>
      <c r="QBX22" s="47"/>
      <c r="QBY22" s="47"/>
      <c r="QBZ22" s="47"/>
      <c r="QCA22" s="47"/>
      <c r="QCB22" s="47"/>
      <c r="QCC22" s="47"/>
      <c r="QCD22" s="47"/>
      <c r="QCE22" s="47"/>
      <c r="QCF22" s="47"/>
      <c r="QCG22" s="47"/>
      <c r="QCH22" s="47"/>
      <c r="QCI22" s="47"/>
      <c r="QCJ22" s="47"/>
      <c r="QCK22" s="47"/>
      <c r="QCL22" s="47"/>
      <c r="QCM22" s="47"/>
      <c r="QCN22" s="47"/>
      <c r="QCO22" s="47"/>
      <c r="QCP22" s="47"/>
      <c r="QCQ22" s="47"/>
      <c r="QCR22" s="47"/>
      <c r="QCS22" s="47"/>
      <c r="QCT22" s="47"/>
      <c r="QCU22" s="47"/>
      <c r="QCV22" s="47"/>
      <c r="QCW22" s="47"/>
      <c r="QCX22" s="47"/>
      <c r="QCY22" s="47"/>
      <c r="QCZ22" s="47"/>
      <c r="QDA22" s="47"/>
      <c r="QDB22" s="47"/>
      <c r="QDC22" s="47"/>
      <c r="QDD22" s="47"/>
      <c r="QDE22" s="47"/>
      <c r="QDF22" s="47"/>
      <c r="QDG22" s="47"/>
      <c r="QDH22" s="47"/>
      <c r="QDI22" s="47"/>
      <c r="QDJ22" s="47"/>
      <c r="QDK22" s="47"/>
      <c r="QDL22" s="47"/>
      <c r="QDM22" s="47"/>
      <c r="QDN22" s="47"/>
      <c r="QDO22" s="47"/>
      <c r="QDP22" s="47"/>
      <c r="QDQ22" s="47"/>
      <c r="QDR22" s="47"/>
      <c r="QDS22" s="47"/>
      <c r="QDT22" s="47"/>
      <c r="QDU22" s="47"/>
      <c r="QDV22" s="47"/>
      <c r="QDW22" s="47"/>
      <c r="QDX22" s="47"/>
      <c r="QDY22" s="47"/>
      <c r="QDZ22" s="47"/>
      <c r="QEA22" s="47"/>
      <c r="QEB22" s="47"/>
      <c r="QEC22" s="47"/>
      <c r="QED22" s="47"/>
      <c r="QEE22" s="47"/>
      <c r="QEF22" s="47"/>
      <c r="QEG22" s="47"/>
      <c r="QEH22" s="47"/>
      <c r="QEI22" s="47"/>
      <c r="QEJ22" s="47"/>
      <c r="QEK22" s="47"/>
      <c r="QEL22" s="47"/>
      <c r="QEM22" s="47"/>
      <c r="QEN22" s="47"/>
      <c r="QEO22" s="47"/>
      <c r="QEP22" s="47"/>
      <c r="QEQ22" s="47"/>
      <c r="QER22" s="47"/>
      <c r="QES22" s="47"/>
      <c r="QET22" s="47"/>
      <c r="QEU22" s="47"/>
      <c r="QEV22" s="47"/>
      <c r="QEW22" s="47"/>
      <c r="QEX22" s="47"/>
      <c r="QEY22" s="47"/>
      <c r="QEZ22" s="47"/>
      <c r="QFA22" s="47"/>
      <c r="QFB22" s="47"/>
      <c r="QFC22" s="47"/>
      <c r="QFD22" s="47"/>
      <c r="QFE22" s="47"/>
      <c r="QFF22" s="47"/>
      <c r="QFG22" s="47"/>
      <c r="QFH22" s="47"/>
      <c r="QFI22" s="47"/>
      <c r="QFJ22" s="47"/>
      <c r="QFK22" s="47"/>
      <c r="QFL22" s="47"/>
      <c r="QFM22" s="47"/>
      <c r="QFN22" s="47"/>
      <c r="QFO22" s="47"/>
      <c r="QFP22" s="47"/>
      <c r="QFQ22" s="47"/>
      <c r="QFR22" s="47"/>
      <c r="QFS22" s="47"/>
      <c r="QFT22" s="47"/>
      <c r="QFU22" s="47"/>
      <c r="QFV22" s="47"/>
      <c r="QFW22" s="47"/>
      <c r="QFX22" s="47"/>
      <c r="QFY22" s="47"/>
      <c r="QFZ22" s="47"/>
      <c r="QGA22" s="47"/>
      <c r="QGB22" s="47"/>
      <c r="QGC22" s="47"/>
      <c r="QGD22" s="47"/>
      <c r="QGE22" s="47"/>
      <c r="QGF22" s="47"/>
      <c r="QGG22" s="47"/>
      <c r="QGH22" s="47"/>
      <c r="QGI22" s="47"/>
      <c r="QGJ22" s="47"/>
      <c r="QGK22" s="47"/>
      <c r="QGL22" s="47"/>
      <c r="QGM22" s="47"/>
      <c r="QGN22" s="47"/>
      <c r="QGO22" s="47"/>
      <c r="QGP22" s="47"/>
      <c r="QGQ22" s="47"/>
      <c r="QGR22" s="47"/>
      <c r="QGS22" s="47"/>
      <c r="QGT22" s="47"/>
      <c r="QGU22" s="47"/>
      <c r="QGV22" s="47"/>
      <c r="QGW22" s="47"/>
      <c r="QGX22" s="47"/>
      <c r="QGY22" s="47"/>
      <c r="QGZ22" s="47"/>
      <c r="QHA22" s="47"/>
      <c r="QHB22" s="47"/>
      <c r="QHC22" s="47"/>
      <c r="QHD22" s="47"/>
      <c r="QHE22" s="47"/>
      <c r="QHF22" s="47"/>
      <c r="QHG22" s="47"/>
      <c r="QHH22" s="47"/>
      <c r="QHI22" s="47"/>
      <c r="QHJ22" s="47"/>
      <c r="QHK22" s="47"/>
      <c r="QHL22" s="47"/>
      <c r="QHM22" s="47"/>
      <c r="QHN22" s="47"/>
      <c r="QHO22" s="47"/>
      <c r="QHP22" s="47"/>
      <c r="QHQ22" s="47"/>
      <c r="QHR22" s="47"/>
      <c r="QHS22" s="47"/>
      <c r="QHT22" s="47"/>
      <c r="QHU22" s="47"/>
      <c r="QHV22" s="47"/>
      <c r="QHW22" s="47"/>
      <c r="QHX22" s="47"/>
      <c r="QHY22" s="47"/>
      <c r="QHZ22" s="47"/>
      <c r="QIA22" s="47"/>
      <c r="QIB22" s="47"/>
      <c r="QIC22" s="47"/>
      <c r="QID22" s="47"/>
      <c r="QIE22" s="47"/>
      <c r="QIF22" s="47"/>
      <c r="QIG22" s="47"/>
      <c r="QIH22" s="47"/>
      <c r="QII22" s="47"/>
      <c r="QIJ22" s="47"/>
      <c r="QIK22" s="47"/>
      <c r="QIL22" s="47"/>
      <c r="QIM22" s="47"/>
      <c r="QIN22" s="47"/>
      <c r="QIO22" s="47"/>
      <c r="QIP22" s="47"/>
      <c r="QIQ22" s="47"/>
      <c r="QIR22" s="47"/>
      <c r="QIS22" s="47"/>
      <c r="QIT22" s="47"/>
      <c r="QIU22" s="47"/>
      <c r="QIV22" s="47"/>
      <c r="QIW22" s="47"/>
      <c r="QIX22" s="47"/>
      <c r="QIY22" s="47"/>
      <c r="QIZ22" s="47"/>
      <c r="QJA22" s="47"/>
      <c r="QJB22" s="47"/>
      <c r="QJC22" s="47"/>
      <c r="QJD22" s="47"/>
      <c r="QJE22" s="47"/>
      <c r="QJF22" s="47"/>
      <c r="QJG22" s="47"/>
      <c r="QJH22" s="47"/>
      <c r="QJI22" s="47"/>
      <c r="QJJ22" s="47"/>
      <c r="QJK22" s="47"/>
      <c r="QJL22" s="47"/>
      <c r="QJM22" s="47"/>
      <c r="QJN22" s="47"/>
      <c r="QJO22" s="47"/>
      <c r="QJP22" s="47"/>
      <c r="QJQ22" s="47"/>
      <c r="QJR22" s="47"/>
      <c r="QJS22" s="47"/>
      <c r="QJT22" s="47"/>
      <c r="QJU22" s="47"/>
      <c r="QJV22" s="47"/>
      <c r="QJW22" s="47"/>
      <c r="QJX22" s="47"/>
      <c r="QJY22" s="47"/>
      <c r="QJZ22" s="47"/>
      <c r="QKA22" s="47"/>
      <c r="QKB22" s="47"/>
      <c r="QKC22" s="47"/>
      <c r="QKD22" s="47"/>
      <c r="QKE22" s="47"/>
      <c r="QKF22" s="47"/>
      <c r="QKG22" s="47"/>
      <c r="QKH22" s="47"/>
      <c r="QKI22" s="47"/>
      <c r="QKJ22" s="47"/>
      <c r="QKK22" s="47"/>
      <c r="QKL22" s="47"/>
      <c r="QKM22" s="47"/>
      <c r="QKN22" s="47"/>
      <c r="QKO22" s="47"/>
      <c r="QKP22" s="47"/>
      <c r="QKQ22" s="47"/>
      <c r="QKR22" s="47"/>
      <c r="QKS22" s="47"/>
      <c r="QKT22" s="47"/>
      <c r="QKU22" s="47"/>
      <c r="QKV22" s="47"/>
      <c r="QKW22" s="47"/>
      <c r="QKX22" s="47"/>
      <c r="QKY22" s="47"/>
      <c r="QKZ22" s="47"/>
      <c r="QLA22" s="47"/>
      <c r="QLB22" s="47"/>
      <c r="QLC22" s="47"/>
      <c r="QLD22" s="47"/>
      <c r="QLE22" s="47"/>
      <c r="QLF22" s="47"/>
      <c r="QLG22" s="47"/>
      <c r="QLH22" s="47"/>
      <c r="QLI22" s="47"/>
      <c r="QLJ22" s="47"/>
      <c r="QLK22" s="47"/>
      <c r="QLL22" s="47"/>
      <c r="QLM22" s="47"/>
      <c r="QLN22" s="47"/>
      <c r="QLO22" s="47"/>
      <c r="QLP22" s="47"/>
      <c r="QLQ22" s="47"/>
      <c r="QLR22" s="47"/>
      <c r="QLS22" s="47"/>
      <c r="QLT22" s="47"/>
      <c r="QLU22" s="47"/>
      <c r="QLV22" s="47"/>
      <c r="QLW22" s="47"/>
      <c r="QLX22" s="47"/>
      <c r="QLY22" s="47"/>
      <c r="QLZ22" s="47"/>
      <c r="QMA22" s="47"/>
      <c r="QMB22" s="47"/>
      <c r="QMC22" s="47"/>
      <c r="QMD22" s="47"/>
      <c r="QME22" s="47"/>
      <c r="QMF22" s="47"/>
      <c r="QMG22" s="47"/>
      <c r="QMH22" s="47"/>
      <c r="QMI22" s="47"/>
      <c r="QMJ22" s="47"/>
      <c r="QMK22" s="47"/>
      <c r="QML22" s="47"/>
      <c r="QMM22" s="47"/>
      <c r="QMN22" s="47"/>
      <c r="QMO22" s="47"/>
      <c r="QMP22" s="47"/>
      <c r="QMQ22" s="47"/>
      <c r="QMR22" s="47"/>
      <c r="QMS22" s="47"/>
      <c r="QMT22" s="47"/>
      <c r="QMU22" s="47"/>
      <c r="QMV22" s="47"/>
      <c r="QMW22" s="47"/>
      <c r="QMX22" s="47"/>
      <c r="QMY22" s="47"/>
      <c r="QMZ22" s="47"/>
      <c r="QNA22" s="47"/>
      <c r="QNB22" s="47"/>
      <c r="QNC22" s="47"/>
      <c r="QND22" s="47"/>
      <c r="QNE22" s="47"/>
      <c r="QNF22" s="47"/>
      <c r="QNG22" s="47"/>
      <c r="QNH22" s="47"/>
      <c r="QNI22" s="47"/>
      <c r="QNJ22" s="47"/>
      <c r="QNK22" s="47"/>
      <c r="QNL22" s="47"/>
      <c r="QNM22" s="47"/>
      <c r="QNN22" s="47"/>
      <c r="QNO22" s="47"/>
      <c r="QNP22" s="47"/>
      <c r="QNQ22" s="47"/>
      <c r="QNR22" s="47"/>
      <c r="QNS22" s="47"/>
      <c r="QNT22" s="47"/>
      <c r="QNU22" s="47"/>
      <c r="QNV22" s="47"/>
      <c r="QNW22" s="47"/>
      <c r="QNX22" s="47"/>
      <c r="QNY22" s="47"/>
      <c r="QNZ22" s="47"/>
      <c r="QOA22" s="47"/>
      <c r="QOB22" s="47"/>
      <c r="QOC22" s="47"/>
      <c r="QOD22" s="47"/>
      <c r="QOE22" s="47"/>
      <c r="QOF22" s="47"/>
      <c r="QOG22" s="47"/>
      <c r="QOH22" s="47"/>
      <c r="QOI22" s="47"/>
      <c r="QOJ22" s="47"/>
      <c r="QOK22" s="47"/>
      <c r="QOL22" s="47"/>
      <c r="QOM22" s="47"/>
      <c r="QON22" s="47"/>
      <c r="QOO22" s="47"/>
      <c r="QOP22" s="47"/>
      <c r="QOQ22" s="47"/>
      <c r="QOR22" s="47"/>
      <c r="QOS22" s="47"/>
      <c r="QOT22" s="47"/>
      <c r="QOU22" s="47"/>
      <c r="QOV22" s="47"/>
      <c r="QOW22" s="47"/>
      <c r="QOX22" s="47"/>
      <c r="QOY22" s="47"/>
      <c r="QOZ22" s="47"/>
      <c r="QPA22" s="47"/>
      <c r="QPB22" s="47"/>
      <c r="QPC22" s="47"/>
      <c r="QPD22" s="47"/>
      <c r="QPE22" s="47"/>
      <c r="QPF22" s="47"/>
      <c r="QPG22" s="47"/>
      <c r="QPH22" s="47"/>
      <c r="QPI22" s="47"/>
      <c r="QPJ22" s="47"/>
      <c r="QPK22" s="47"/>
      <c r="QPL22" s="47"/>
      <c r="QPM22" s="47"/>
      <c r="QPN22" s="47"/>
      <c r="QPO22" s="47"/>
      <c r="QPP22" s="47"/>
      <c r="QPQ22" s="47"/>
      <c r="QPR22" s="47"/>
      <c r="QPS22" s="47"/>
      <c r="QPT22" s="47"/>
      <c r="QPU22" s="47"/>
      <c r="QPV22" s="47"/>
      <c r="QPW22" s="47"/>
      <c r="QPX22" s="47"/>
      <c r="QPY22" s="47"/>
      <c r="QPZ22" s="47"/>
      <c r="QQA22" s="47"/>
      <c r="QQB22" s="47"/>
      <c r="QQC22" s="47"/>
      <c r="QQD22" s="47"/>
      <c r="QQE22" s="47"/>
      <c r="QQF22" s="47"/>
      <c r="QQG22" s="47"/>
      <c r="QQH22" s="47"/>
      <c r="QQI22" s="47"/>
      <c r="QQJ22" s="47"/>
      <c r="QQK22" s="47"/>
      <c r="QQL22" s="47"/>
      <c r="QQM22" s="47"/>
      <c r="QQN22" s="47"/>
      <c r="QQO22" s="47"/>
      <c r="QQP22" s="47"/>
      <c r="QQQ22" s="47"/>
      <c r="QQR22" s="47"/>
      <c r="QQS22" s="47"/>
      <c r="QQT22" s="47"/>
      <c r="QQU22" s="47"/>
      <c r="QQV22" s="47"/>
      <c r="QQW22" s="47"/>
      <c r="QQX22" s="47"/>
      <c r="QQY22" s="47"/>
      <c r="QQZ22" s="47"/>
      <c r="QRA22" s="47"/>
      <c r="QRB22" s="47"/>
      <c r="QRC22" s="47"/>
      <c r="QRD22" s="47"/>
      <c r="QRE22" s="47"/>
      <c r="QRF22" s="47"/>
      <c r="QRG22" s="47"/>
      <c r="QRH22" s="47"/>
      <c r="QRI22" s="47"/>
      <c r="QRJ22" s="47"/>
      <c r="QRK22" s="47"/>
      <c r="QRL22" s="47"/>
      <c r="QRM22" s="47"/>
      <c r="QRN22" s="47"/>
      <c r="QRO22" s="47"/>
      <c r="QRP22" s="47"/>
      <c r="QRQ22" s="47"/>
      <c r="QRR22" s="47"/>
      <c r="QRS22" s="47"/>
      <c r="QRT22" s="47"/>
      <c r="QRU22" s="47"/>
      <c r="QRV22" s="47"/>
      <c r="QRW22" s="47"/>
      <c r="QRX22" s="47"/>
      <c r="QRY22" s="47"/>
      <c r="QRZ22" s="47"/>
      <c r="QSA22" s="47"/>
      <c r="QSB22" s="47"/>
      <c r="QSC22" s="47"/>
      <c r="QSD22" s="47"/>
      <c r="QSE22" s="47"/>
      <c r="QSF22" s="47"/>
      <c r="QSG22" s="47"/>
      <c r="QSH22" s="47"/>
      <c r="QSI22" s="47"/>
      <c r="QSJ22" s="47"/>
      <c r="QSK22" s="47"/>
      <c r="QSL22" s="47"/>
      <c r="QSM22" s="47"/>
      <c r="QSN22" s="47"/>
      <c r="QSO22" s="47"/>
      <c r="QSP22" s="47"/>
      <c r="QSQ22" s="47"/>
      <c r="QSR22" s="47"/>
      <c r="QSS22" s="47"/>
      <c r="QST22" s="47"/>
      <c r="QSU22" s="47"/>
      <c r="QSV22" s="47"/>
      <c r="QSW22" s="47"/>
      <c r="QSX22" s="47"/>
      <c r="QSY22" s="47"/>
      <c r="QSZ22" s="47"/>
      <c r="QTA22" s="47"/>
      <c r="QTB22" s="47"/>
      <c r="QTC22" s="47"/>
      <c r="QTD22" s="47"/>
      <c r="QTE22" s="47"/>
      <c r="QTF22" s="47"/>
      <c r="QTG22" s="47"/>
      <c r="QTH22" s="47"/>
      <c r="QTI22" s="47"/>
      <c r="QTJ22" s="47"/>
      <c r="QTK22" s="47"/>
      <c r="QTL22" s="47"/>
      <c r="QTM22" s="47"/>
      <c r="QTN22" s="47"/>
      <c r="QTO22" s="47"/>
      <c r="QTP22" s="47"/>
      <c r="QTQ22" s="47"/>
      <c r="QTR22" s="47"/>
      <c r="QTS22" s="47"/>
      <c r="QTT22" s="47"/>
      <c r="QTU22" s="47"/>
      <c r="QTV22" s="47"/>
      <c r="QTW22" s="47"/>
      <c r="QTX22" s="47"/>
      <c r="QTY22" s="47"/>
      <c r="QTZ22" s="47"/>
      <c r="QUA22" s="47"/>
      <c r="QUB22" s="47"/>
      <c r="QUC22" s="47"/>
      <c r="QUD22" s="47"/>
      <c r="QUE22" s="47"/>
      <c r="QUF22" s="47"/>
      <c r="QUG22" s="47"/>
      <c r="QUH22" s="47"/>
      <c r="QUI22" s="47"/>
      <c r="QUJ22" s="47"/>
      <c r="QUK22" s="47"/>
      <c r="QUL22" s="47"/>
      <c r="QUM22" s="47"/>
      <c r="QUN22" s="47"/>
      <c r="QUO22" s="47"/>
      <c r="QUP22" s="47"/>
      <c r="QUQ22" s="47"/>
      <c r="QUR22" s="47"/>
      <c r="QUS22" s="47"/>
      <c r="QUT22" s="47"/>
      <c r="QUU22" s="47"/>
      <c r="QUV22" s="47"/>
      <c r="QUW22" s="47"/>
      <c r="QUX22" s="47"/>
      <c r="QUY22" s="47"/>
      <c r="QUZ22" s="47"/>
      <c r="QVA22" s="47"/>
      <c r="QVB22" s="47"/>
      <c r="QVC22" s="47"/>
      <c r="QVD22" s="47"/>
      <c r="QVE22" s="47"/>
      <c r="QVF22" s="47"/>
      <c r="QVG22" s="47"/>
      <c r="QVH22" s="47"/>
      <c r="QVI22" s="47"/>
      <c r="QVJ22" s="47"/>
      <c r="QVK22" s="47"/>
      <c r="QVL22" s="47"/>
      <c r="QVM22" s="47"/>
      <c r="QVN22" s="47"/>
      <c r="QVO22" s="47"/>
      <c r="QVP22" s="47"/>
      <c r="QVQ22" s="47"/>
      <c r="QVR22" s="47"/>
      <c r="QVS22" s="47"/>
      <c r="QVT22" s="47"/>
      <c r="QVU22" s="47"/>
      <c r="QVV22" s="47"/>
      <c r="QVW22" s="47"/>
      <c r="QVX22" s="47"/>
      <c r="QVY22" s="47"/>
      <c r="QVZ22" s="47"/>
      <c r="QWA22" s="47"/>
      <c r="QWB22" s="47"/>
      <c r="QWC22" s="47"/>
      <c r="QWD22" s="47"/>
      <c r="QWE22" s="47"/>
      <c r="QWF22" s="47"/>
      <c r="QWG22" s="47"/>
      <c r="QWH22" s="47"/>
      <c r="QWI22" s="47"/>
      <c r="QWJ22" s="47"/>
      <c r="QWK22" s="47"/>
      <c r="QWL22" s="47"/>
      <c r="QWM22" s="47"/>
      <c r="QWN22" s="47"/>
      <c r="QWO22" s="47"/>
      <c r="QWP22" s="47"/>
      <c r="QWQ22" s="47"/>
      <c r="QWR22" s="47"/>
      <c r="QWS22" s="47"/>
      <c r="QWT22" s="47"/>
      <c r="QWU22" s="47"/>
      <c r="QWV22" s="47"/>
      <c r="QWW22" s="47"/>
      <c r="QWX22" s="47"/>
      <c r="QWY22" s="47"/>
      <c r="QWZ22" s="47"/>
      <c r="QXA22" s="47"/>
      <c r="QXB22" s="47"/>
      <c r="QXC22" s="47"/>
      <c r="QXD22" s="47"/>
      <c r="QXE22" s="47"/>
      <c r="QXF22" s="47"/>
      <c r="QXG22" s="47"/>
      <c r="QXH22" s="47"/>
      <c r="QXI22" s="47"/>
      <c r="QXJ22" s="47"/>
      <c r="QXK22" s="47"/>
      <c r="QXL22" s="47"/>
      <c r="QXM22" s="47"/>
      <c r="QXN22" s="47"/>
      <c r="QXO22" s="47"/>
      <c r="QXP22" s="47"/>
      <c r="QXQ22" s="47"/>
      <c r="QXR22" s="47"/>
      <c r="QXS22" s="47"/>
      <c r="QXT22" s="47"/>
      <c r="QXU22" s="47"/>
      <c r="QXV22" s="47"/>
      <c r="QXW22" s="47"/>
      <c r="QXX22" s="47"/>
      <c r="QXY22" s="47"/>
      <c r="QXZ22" s="47"/>
      <c r="QYA22" s="47"/>
      <c r="QYB22" s="47"/>
      <c r="QYC22" s="47"/>
      <c r="QYD22" s="47"/>
      <c r="QYE22" s="47"/>
      <c r="QYF22" s="47"/>
      <c r="QYG22" s="47"/>
      <c r="QYH22" s="47"/>
      <c r="QYI22" s="47"/>
      <c r="QYJ22" s="47"/>
      <c r="QYK22" s="47"/>
      <c r="QYL22" s="47"/>
      <c r="QYM22" s="47"/>
      <c r="QYN22" s="47"/>
      <c r="QYO22" s="47"/>
      <c r="QYP22" s="47"/>
      <c r="QYQ22" s="47"/>
      <c r="QYR22" s="47"/>
      <c r="QYS22" s="47"/>
      <c r="QYT22" s="47"/>
      <c r="QYU22" s="47"/>
      <c r="QYV22" s="47"/>
      <c r="QYW22" s="47"/>
      <c r="QYX22" s="47"/>
      <c r="QYY22" s="47"/>
      <c r="QYZ22" s="47"/>
      <c r="QZA22" s="47"/>
      <c r="QZB22" s="47"/>
      <c r="QZC22" s="47"/>
      <c r="QZD22" s="47"/>
      <c r="QZE22" s="47"/>
      <c r="QZF22" s="47"/>
      <c r="QZG22" s="47"/>
      <c r="QZH22" s="47"/>
      <c r="QZI22" s="47"/>
      <c r="QZJ22" s="47"/>
      <c r="QZK22" s="47"/>
      <c r="QZL22" s="47"/>
      <c r="QZM22" s="47"/>
      <c r="QZN22" s="47"/>
      <c r="QZO22" s="47"/>
      <c r="QZP22" s="47"/>
      <c r="QZQ22" s="47"/>
      <c r="QZR22" s="47"/>
      <c r="QZS22" s="47"/>
      <c r="QZT22" s="47"/>
      <c r="QZU22" s="47"/>
      <c r="QZV22" s="47"/>
      <c r="QZW22" s="47"/>
      <c r="QZX22" s="47"/>
      <c r="QZY22" s="47"/>
      <c r="QZZ22" s="47"/>
      <c r="RAA22" s="47"/>
      <c r="RAB22" s="47"/>
      <c r="RAC22" s="47"/>
      <c r="RAD22" s="47"/>
      <c r="RAE22" s="47"/>
      <c r="RAF22" s="47"/>
      <c r="RAG22" s="47"/>
      <c r="RAH22" s="47"/>
      <c r="RAI22" s="47"/>
      <c r="RAJ22" s="47"/>
      <c r="RAK22" s="47"/>
      <c r="RAL22" s="47"/>
      <c r="RAM22" s="47"/>
      <c r="RAN22" s="47"/>
      <c r="RAO22" s="47"/>
      <c r="RAP22" s="47"/>
      <c r="RAQ22" s="47"/>
      <c r="RAR22" s="47"/>
      <c r="RAS22" s="47"/>
      <c r="RAT22" s="47"/>
      <c r="RAU22" s="47"/>
      <c r="RAV22" s="47"/>
      <c r="RAW22" s="47"/>
      <c r="RAX22" s="47"/>
      <c r="RAY22" s="47"/>
      <c r="RAZ22" s="47"/>
      <c r="RBA22" s="47"/>
      <c r="RBB22" s="47"/>
      <c r="RBC22" s="47"/>
      <c r="RBD22" s="47"/>
      <c r="RBE22" s="47"/>
      <c r="RBF22" s="47"/>
      <c r="RBG22" s="47"/>
      <c r="RBH22" s="47"/>
      <c r="RBI22" s="47"/>
      <c r="RBJ22" s="47"/>
      <c r="RBK22" s="47"/>
      <c r="RBL22" s="47"/>
      <c r="RBM22" s="47"/>
      <c r="RBN22" s="47"/>
      <c r="RBO22" s="47"/>
      <c r="RBP22" s="47"/>
      <c r="RBQ22" s="47"/>
      <c r="RBR22" s="47"/>
      <c r="RBS22" s="47"/>
      <c r="RBT22" s="47"/>
      <c r="RBU22" s="47"/>
      <c r="RBV22" s="47"/>
      <c r="RBW22" s="47"/>
      <c r="RBX22" s="47"/>
      <c r="RBY22" s="47"/>
      <c r="RBZ22" s="47"/>
      <c r="RCA22" s="47"/>
      <c r="RCB22" s="47"/>
      <c r="RCC22" s="47"/>
      <c r="RCD22" s="47"/>
      <c r="RCE22" s="47"/>
      <c r="RCF22" s="47"/>
      <c r="RCG22" s="47"/>
      <c r="RCH22" s="47"/>
      <c r="RCI22" s="47"/>
      <c r="RCJ22" s="47"/>
      <c r="RCK22" s="47"/>
      <c r="RCL22" s="47"/>
      <c r="RCM22" s="47"/>
      <c r="RCN22" s="47"/>
      <c r="RCO22" s="47"/>
      <c r="RCP22" s="47"/>
      <c r="RCQ22" s="47"/>
      <c r="RCR22" s="47"/>
      <c r="RCS22" s="47"/>
      <c r="RCT22" s="47"/>
      <c r="RCU22" s="47"/>
      <c r="RCV22" s="47"/>
      <c r="RCW22" s="47"/>
      <c r="RCX22" s="47"/>
      <c r="RCY22" s="47"/>
      <c r="RCZ22" s="47"/>
      <c r="RDA22" s="47"/>
      <c r="RDB22" s="47"/>
      <c r="RDC22" s="47"/>
      <c r="RDD22" s="47"/>
      <c r="RDE22" s="47"/>
      <c r="RDF22" s="47"/>
      <c r="RDG22" s="47"/>
      <c r="RDH22" s="47"/>
      <c r="RDI22" s="47"/>
      <c r="RDJ22" s="47"/>
      <c r="RDK22" s="47"/>
      <c r="RDL22" s="47"/>
      <c r="RDM22" s="47"/>
      <c r="RDN22" s="47"/>
      <c r="RDO22" s="47"/>
      <c r="RDP22" s="47"/>
      <c r="RDQ22" s="47"/>
      <c r="RDR22" s="47"/>
      <c r="RDS22" s="47"/>
      <c r="RDT22" s="47"/>
      <c r="RDU22" s="47"/>
      <c r="RDV22" s="47"/>
      <c r="RDW22" s="47"/>
      <c r="RDX22" s="47"/>
      <c r="RDY22" s="47"/>
      <c r="RDZ22" s="47"/>
      <c r="REA22" s="47"/>
      <c r="REB22" s="47"/>
      <c r="REC22" s="47"/>
      <c r="RED22" s="47"/>
      <c r="REE22" s="47"/>
      <c r="REF22" s="47"/>
      <c r="REG22" s="47"/>
      <c r="REH22" s="47"/>
      <c r="REI22" s="47"/>
      <c r="REJ22" s="47"/>
      <c r="REK22" s="47"/>
      <c r="REL22" s="47"/>
      <c r="REM22" s="47"/>
      <c r="REN22" s="47"/>
      <c r="REO22" s="47"/>
      <c r="REP22" s="47"/>
      <c r="REQ22" s="47"/>
      <c r="RER22" s="47"/>
      <c r="RES22" s="47"/>
      <c r="RET22" s="47"/>
      <c r="REU22" s="47"/>
      <c r="REV22" s="47"/>
      <c r="REW22" s="47"/>
      <c r="REX22" s="47"/>
      <c r="REY22" s="47"/>
      <c r="REZ22" s="47"/>
      <c r="RFA22" s="47"/>
      <c r="RFB22" s="47"/>
      <c r="RFC22" s="47"/>
      <c r="RFD22" s="47"/>
      <c r="RFE22" s="47"/>
      <c r="RFF22" s="47"/>
      <c r="RFG22" s="47"/>
      <c r="RFH22" s="47"/>
      <c r="RFI22" s="47"/>
      <c r="RFJ22" s="47"/>
      <c r="RFK22" s="47"/>
      <c r="RFL22" s="47"/>
      <c r="RFM22" s="47"/>
      <c r="RFN22" s="47"/>
      <c r="RFO22" s="47"/>
      <c r="RFP22" s="47"/>
      <c r="RFQ22" s="47"/>
      <c r="RFR22" s="47"/>
      <c r="RFS22" s="47"/>
      <c r="RFT22" s="47"/>
      <c r="RFU22" s="47"/>
      <c r="RFV22" s="47"/>
      <c r="RFW22" s="47"/>
      <c r="RFX22" s="47"/>
      <c r="RFY22" s="47"/>
      <c r="RFZ22" s="47"/>
      <c r="RGA22" s="47"/>
      <c r="RGB22" s="47"/>
      <c r="RGC22" s="47"/>
      <c r="RGD22" s="47"/>
      <c r="RGE22" s="47"/>
      <c r="RGF22" s="47"/>
      <c r="RGG22" s="47"/>
      <c r="RGH22" s="47"/>
      <c r="RGI22" s="47"/>
      <c r="RGJ22" s="47"/>
      <c r="RGK22" s="47"/>
      <c r="RGL22" s="47"/>
      <c r="RGM22" s="47"/>
      <c r="RGN22" s="47"/>
      <c r="RGO22" s="47"/>
      <c r="RGP22" s="47"/>
      <c r="RGQ22" s="47"/>
      <c r="RGR22" s="47"/>
      <c r="RGS22" s="47"/>
      <c r="RGT22" s="47"/>
      <c r="RGU22" s="47"/>
      <c r="RGV22" s="47"/>
      <c r="RGW22" s="47"/>
      <c r="RGX22" s="47"/>
      <c r="RGY22" s="47"/>
      <c r="RGZ22" s="47"/>
      <c r="RHA22" s="47"/>
      <c r="RHB22" s="47"/>
      <c r="RHC22" s="47"/>
      <c r="RHD22" s="47"/>
      <c r="RHE22" s="47"/>
      <c r="RHF22" s="47"/>
      <c r="RHG22" s="47"/>
      <c r="RHH22" s="47"/>
      <c r="RHI22" s="47"/>
      <c r="RHJ22" s="47"/>
      <c r="RHK22" s="47"/>
      <c r="RHL22" s="47"/>
      <c r="RHM22" s="47"/>
      <c r="RHN22" s="47"/>
      <c r="RHO22" s="47"/>
      <c r="RHP22" s="47"/>
      <c r="RHQ22" s="47"/>
      <c r="RHR22" s="47"/>
      <c r="RHS22" s="47"/>
      <c r="RHT22" s="47"/>
      <c r="RHU22" s="47"/>
      <c r="RHV22" s="47"/>
      <c r="RHW22" s="47"/>
      <c r="RHX22" s="47"/>
      <c r="RHY22" s="47"/>
      <c r="RHZ22" s="47"/>
      <c r="RIA22" s="47"/>
      <c r="RIB22" s="47"/>
      <c r="RIC22" s="47"/>
      <c r="RID22" s="47"/>
      <c r="RIE22" s="47"/>
      <c r="RIF22" s="47"/>
      <c r="RIG22" s="47"/>
      <c r="RIH22" s="47"/>
      <c r="RII22" s="47"/>
      <c r="RIJ22" s="47"/>
      <c r="RIK22" s="47"/>
      <c r="RIL22" s="47"/>
      <c r="RIM22" s="47"/>
      <c r="RIN22" s="47"/>
      <c r="RIO22" s="47"/>
      <c r="RIP22" s="47"/>
      <c r="RIQ22" s="47"/>
      <c r="RIR22" s="47"/>
      <c r="RIS22" s="47"/>
      <c r="RIT22" s="47"/>
      <c r="RIU22" s="47"/>
      <c r="RIV22" s="47"/>
      <c r="RIW22" s="47"/>
      <c r="RIX22" s="47"/>
      <c r="RIY22" s="47"/>
      <c r="RIZ22" s="47"/>
      <c r="RJA22" s="47"/>
      <c r="RJB22" s="47"/>
      <c r="RJC22" s="47"/>
      <c r="RJD22" s="47"/>
      <c r="RJE22" s="47"/>
      <c r="RJF22" s="47"/>
      <c r="RJG22" s="47"/>
      <c r="RJH22" s="47"/>
      <c r="RJI22" s="47"/>
      <c r="RJJ22" s="47"/>
      <c r="RJK22" s="47"/>
      <c r="RJL22" s="47"/>
      <c r="RJM22" s="47"/>
      <c r="RJN22" s="47"/>
      <c r="RJO22" s="47"/>
      <c r="RJP22" s="47"/>
      <c r="RJQ22" s="47"/>
      <c r="RJR22" s="47"/>
      <c r="RJS22" s="47"/>
      <c r="RJT22" s="47"/>
      <c r="RJU22" s="47"/>
      <c r="RJV22" s="47"/>
      <c r="RJW22" s="47"/>
      <c r="RJX22" s="47"/>
      <c r="RJY22" s="47"/>
      <c r="RJZ22" s="47"/>
      <c r="RKA22" s="47"/>
      <c r="RKB22" s="47"/>
      <c r="RKC22" s="47"/>
      <c r="RKD22" s="47"/>
      <c r="RKE22" s="47"/>
      <c r="RKF22" s="47"/>
      <c r="RKG22" s="47"/>
      <c r="RKH22" s="47"/>
      <c r="RKI22" s="47"/>
      <c r="RKJ22" s="47"/>
      <c r="RKK22" s="47"/>
      <c r="RKL22" s="47"/>
      <c r="RKM22" s="47"/>
      <c r="RKN22" s="47"/>
      <c r="RKO22" s="47"/>
      <c r="RKP22" s="47"/>
      <c r="RKQ22" s="47"/>
      <c r="RKR22" s="47"/>
      <c r="RKS22" s="47"/>
      <c r="RKT22" s="47"/>
      <c r="RKU22" s="47"/>
      <c r="RKV22" s="47"/>
      <c r="RKW22" s="47"/>
      <c r="RKX22" s="47"/>
      <c r="RKY22" s="47"/>
      <c r="RKZ22" s="47"/>
      <c r="RLA22" s="47"/>
      <c r="RLB22" s="47"/>
      <c r="RLC22" s="47"/>
      <c r="RLD22" s="47"/>
      <c r="RLE22" s="47"/>
      <c r="RLF22" s="47"/>
      <c r="RLG22" s="47"/>
      <c r="RLH22" s="47"/>
      <c r="RLI22" s="47"/>
      <c r="RLJ22" s="47"/>
      <c r="RLK22" s="47"/>
      <c r="RLL22" s="47"/>
      <c r="RLM22" s="47"/>
      <c r="RLN22" s="47"/>
      <c r="RLO22" s="47"/>
      <c r="RLP22" s="47"/>
      <c r="RLQ22" s="47"/>
      <c r="RLR22" s="47"/>
      <c r="RLS22" s="47"/>
      <c r="RLT22" s="47"/>
      <c r="RLU22" s="47"/>
      <c r="RLV22" s="47"/>
      <c r="RLW22" s="47"/>
      <c r="RLX22" s="47"/>
      <c r="RLY22" s="47"/>
      <c r="RLZ22" s="47"/>
      <c r="RMA22" s="47"/>
      <c r="RMB22" s="47"/>
      <c r="RMC22" s="47"/>
      <c r="RMD22" s="47"/>
      <c r="RME22" s="47"/>
      <c r="RMF22" s="47"/>
      <c r="RMG22" s="47"/>
      <c r="RMH22" s="47"/>
      <c r="RMI22" s="47"/>
      <c r="RMJ22" s="47"/>
      <c r="RMK22" s="47"/>
      <c r="RML22" s="47"/>
      <c r="RMM22" s="47"/>
      <c r="RMN22" s="47"/>
      <c r="RMO22" s="47"/>
      <c r="RMP22" s="47"/>
      <c r="RMQ22" s="47"/>
      <c r="RMR22" s="47"/>
      <c r="RMS22" s="47"/>
      <c r="RMT22" s="47"/>
      <c r="RMU22" s="47"/>
      <c r="RMV22" s="47"/>
      <c r="RMW22" s="47"/>
      <c r="RMX22" s="47"/>
      <c r="RMY22" s="47"/>
      <c r="RMZ22" s="47"/>
      <c r="RNA22" s="47"/>
      <c r="RNB22" s="47"/>
      <c r="RNC22" s="47"/>
      <c r="RND22" s="47"/>
      <c r="RNE22" s="47"/>
      <c r="RNF22" s="47"/>
      <c r="RNG22" s="47"/>
      <c r="RNH22" s="47"/>
      <c r="RNI22" s="47"/>
      <c r="RNJ22" s="47"/>
      <c r="RNK22" s="47"/>
      <c r="RNL22" s="47"/>
      <c r="RNM22" s="47"/>
      <c r="RNN22" s="47"/>
      <c r="RNO22" s="47"/>
      <c r="RNP22" s="47"/>
      <c r="RNQ22" s="47"/>
      <c r="RNR22" s="47"/>
      <c r="RNS22" s="47"/>
      <c r="RNT22" s="47"/>
      <c r="RNU22" s="47"/>
      <c r="RNV22" s="47"/>
      <c r="RNW22" s="47"/>
      <c r="RNX22" s="47"/>
      <c r="RNY22" s="47"/>
      <c r="RNZ22" s="47"/>
      <c r="ROA22" s="47"/>
      <c r="ROB22" s="47"/>
      <c r="ROC22" s="47"/>
      <c r="ROD22" s="47"/>
      <c r="ROE22" s="47"/>
      <c r="ROF22" s="47"/>
      <c r="ROG22" s="47"/>
      <c r="ROH22" s="47"/>
      <c r="ROI22" s="47"/>
      <c r="ROJ22" s="47"/>
      <c r="ROK22" s="47"/>
      <c r="ROL22" s="47"/>
      <c r="ROM22" s="47"/>
      <c r="RON22" s="47"/>
      <c r="ROO22" s="47"/>
      <c r="ROP22" s="47"/>
      <c r="ROQ22" s="47"/>
      <c r="ROR22" s="47"/>
      <c r="ROS22" s="47"/>
      <c r="ROT22" s="47"/>
      <c r="ROU22" s="47"/>
      <c r="ROV22" s="47"/>
      <c r="ROW22" s="47"/>
      <c r="ROX22" s="47"/>
      <c r="ROY22" s="47"/>
      <c r="ROZ22" s="47"/>
      <c r="RPA22" s="47"/>
      <c r="RPB22" s="47"/>
      <c r="RPC22" s="47"/>
      <c r="RPD22" s="47"/>
      <c r="RPE22" s="47"/>
      <c r="RPF22" s="47"/>
      <c r="RPG22" s="47"/>
      <c r="RPH22" s="47"/>
      <c r="RPI22" s="47"/>
      <c r="RPJ22" s="47"/>
      <c r="RPK22" s="47"/>
      <c r="RPL22" s="47"/>
      <c r="RPM22" s="47"/>
      <c r="RPN22" s="47"/>
      <c r="RPO22" s="47"/>
      <c r="RPP22" s="47"/>
      <c r="RPQ22" s="47"/>
      <c r="RPR22" s="47"/>
      <c r="RPS22" s="47"/>
      <c r="RPT22" s="47"/>
      <c r="RPU22" s="47"/>
      <c r="RPV22" s="47"/>
      <c r="RPW22" s="47"/>
      <c r="RPX22" s="47"/>
      <c r="RPY22" s="47"/>
      <c r="RPZ22" s="47"/>
      <c r="RQA22" s="47"/>
      <c r="RQB22" s="47"/>
      <c r="RQC22" s="47"/>
      <c r="RQD22" s="47"/>
      <c r="RQE22" s="47"/>
      <c r="RQF22" s="47"/>
      <c r="RQG22" s="47"/>
      <c r="RQH22" s="47"/>
      <c r="RQI22" s="47"/>
      <c r="RQJ22" s="47"/>
      <c r="RQK22" s="47"/>
      <c r="RQL22" s="47"/>
      <c r="RQM22" s="47"/>
      <c r="RQN22" s="47"/>
      <c r="RQO22" s="47"/>
      <c r="RQP22" s="47"/>
      <c r="RQQ22" s="47"/>
      <c r="RQR22" s="47"/>
      <c r="RQS22" s="47"/>
      <c r="RQT22" s="47"/>
      <c r="RQU22" s="47"/>
      <c r="RQV22" s="47"/>
      <c r="RQW22" s="47"/>
      <c r="RQX22" s="47"/>
      <c r="RQY22" s="47"/>
      <c r="RQZ22" s="47"/>
      <c r="RRA22" s="47"/>
      <c r="RRB22" s="47"/>
      <c r="RRC22" s="47"/>
      <c r="RRD22" s="47"/>
      <c r="RRE22" s="47"/>
      <c r="RRF22" s="47"/>
      <c r="RRG22" s="47"/>
      <c r="RRH22" s="47"/>
      <c r="RRI22" s="47"/>
      <c r="RRJ22" s="47"/>
      <c r="RRK22" s="47"/>
      <c r="RRL22" s="47"/>
      <c r="RRM22" s="47"/>
      <c r="RRN22" s="47"/>
      <c r="RRO22" s="47"/>
      <c r="RRP22" s="47"/>
      <c r="RRQ22" s="47"/>
      <c r="RRR22" s="47"/>
      <c r="RRS22" s="47"/>
      <c r="RRT22" s="47"/>
      <c r="RRU22" s="47"/>
      <c r="RRV22" s="47"/>
      <c r="RRW22" s="47"/>
      <c r="RRX22" s="47"/>
      <c r="RRY22" s="47"/>
      <c r="RRZ22" s="47"/>
      <c r="RSA22" s="47"/>
      <c r="RSB22" s="47"/>
      <c r="RSC22" s="47"/>
      <c r="RSD22" s="47"/>
      <c r="RSE22" s="47"/>
      <c r="RSF22" s="47"/>
      <c r="RSG22" s="47"/>
      <c r="RSH22" s="47"/>
      <c r="RSI22" s="47"/>
      <c r="RSJ22" s="47"/>
      <c r="RSK22" s="47"/>
      <c r="RSL22" s="47"/>
      <c r="RSM22" s="47"/>
      <c r="RSN22" s="47"/>
      <c r="RSO22" s="47"/>
      <c r="RSP22" s="47"/>
      <c r="RSQ22" s="47"/>
      <c r="RSR22" s="47"/>
      <c r="RSS22" s="47"/>
      <c r="RST22" s="47"/>
      <c r="RSU22" s="47"/>
      <c r="RSV22" s="47"/>
      <c r="RSW22" s="47"/>
      <c r="RSX22" s="47"/>
      <c r="RSY22" s="47"/>
      <c r="RSZ22" s="47"/>
      <c r="RTA22" s="47"/>
      <c r="RTB22" s="47"/>
      <c r="RTC22" s="47"/>
      <c r="RTD22" s="47"/>
      <c r="RTE22" s="47"/>
      <c r="RTF22" s="47"/>
      <c r="RTG22" s="47"/>
      <c r="RTH22" s="47"/>
      <c r="RTI22" s="47"/>
      <c r="RTJ22" s="47"/>
      <c r="RTK22" s="47"/>
      <c r="RTL22" s="47"/>
      <c r="RTM22" s="47"/>
      <c r="RTN22" s="47"/>
      <c r="RTO22" s="47"/>
      <c r="RTP22" s="47"/>
      <c r="RTQ22" s="47"/>
      <c r="RTR22" s="47"/>
      <c r="RTS22" s="47"/>
      <c r="RTT22" s="47"/>
      <c r="RTU22" s="47"/>
      <c r="RTV22" s="47"/>
      <c r="RTW22" s="47"/>
      <c r="RTX22" s="47"/>
      <c r="RTY22" s="47"/>
      <c r="RTZ22" s="47"/>
      <c r="RUA22" s="47"/>
      <c r="RUB22" s="47"/>
      <c r="RUC22" s="47"/>
      <c r="RUD22" s="47"/>
      <c r="RUE22" s="47"/>
      <c r="RUF22" s="47"/>
      <c r="RUG22" s="47"/>
      <c r="RUH22" s="47"/>
      <c r="RUI22" s="47"/>
      <c r="RUJ22" s="47"/>
      <c r="RUK22" s="47"/>
      <c r="RUL22" s="47"/>
      <c r="RUM22" s="47"/>
      <c r="RUN22" s="47"/>
      <c r="RUO22" s="47"/>
      <c r="RUP22" s="47"/>
      <c r="RUQ22" s="47"/>
      <c r="RUR22" s="47"/>
      <c r="RUS22" s="47"/>
      <c r="RUT22" s="47"/>
      <c r="RUU22" s="47"/>
      <c r="RUV22" s="47"/>
      <c r="RUW22" s="47"/>
      <c r="RUX22" s="47"/>
      <c r="RUY22" s="47"/>
      <c r="RUZ22" s="47"/>
      <c r="RVA22" s="47"/>
      <c r="RVB22" s="47"/>
      <c r="RVC22" s="47"/>
      <c r="RVD22" s="47"/>
      <c r="RVE22" s="47"/>
      <c r="RVF22" s="47"/>
      <c r="RVG22" s="47"/>
      <c r="RVH22" s="47"/>
      <c r="RVI22" s="47"/>
      <c r="RVJ22" s="47"/>
      <c r="RVK22" s="47"/>
      <c r="RVL22" s="47"/>
      <c r="RVM22" s="47"/>
      <c r="RVN22" s="47"/>
      <c r="RVO22" s="47"/>
      <c r="RVP22" s="47"/>
      <c r="RVQ22" s="47"/>
      <c r="RVR22" s="47"/>
      <c r="RVS22" s="47"/>
      <c r="RVT22" s="47"/>
      <c r="RVU22" s="47"/>
      <c r="RVV22" s="47"/>
      <c r="RVW22" s="47"/>
      <c r="RVX22" s="47"/>
      <c r="RVY22" s="47"/>
      <c r="RVZ22" s="47"/>
      <c r="RWA22" s="47"/>
      <c r="RWB22" s="47"/>
      <c r="RWC22" s="47"/>
      <c r="RWD22" s="47"/>
      <c r="RWE22" s="47"/>
      <c r="RWF22" s="47"/>
      <c r="RWG22" s="47"/>
      <c r="RWH22" s="47"/>
      <c r="RWI22" s="47"/>
      <c r="RWJ22" s="47"/>
      <c r="RWK22" s="47"/>
      <c r="RWL22" s="47"/>
      <c r="RWM22" s="47"/>
      <c r="RWN22" s="47"/>
      <c r="RWO22" s="47"/>
      <c r="RWP22" s="47"/>
      <c r="RWQ22" s="47"/>
      <c r="RWR22" s="47"/>
      <c r="RWS22" s="47"/>
      <c r="RWT22" s="47"/>
      <c r="RWU22" s="47"/>
      <c r="RWV22" s="47"/>
      <c r="RWW22" s="47"/>
      <c r="RWX22" s="47"/>
      <c r="RWY22" s="47"/>
      <c r="RWZ22" s="47"/>
      <c r="RXA22" s="47"/>
      <c r="RXB22" s="47"/>
      <c r="RXC22" s="47"/>
      <c r="RXD22" s="47"/>
      <c r="RXE22" s="47"/>
      <c r="RXF22" s="47"/>
      <c r="RXG22" s="47"/>
      <c r="RXH22" s="47"/>
      <c r="RXI22" s="47"/>
      <c r="RXJ22" s="47"/>
      <c r="RXK22" s="47"/>
      <c r="RXL22" s="47"/>
      <c r="RXM22" s="47"/>
      <c r="RXN22" s="47"/>
      <c r="RXO22" s="47"/>
      <c r="RXP22" s="47"/>
      <c r="RXQ22" s="47"/>
      <c r="RXR22" s="47"/>
      <c r="RXS22" s="47"/>
      <c r="RXT22" s="47"/>
      <c r="RXU22" s="47"/>
      <c r="RXV22" s="47"/>
      <c r="RXW22" s="47"/>
      <c r="RXX22" s="47"/>
      <c r="RXY22" s="47"/>
      <c r="RXZ22" s="47"/>
      <c r="RYA22" s="47"/>
      <c r="RYB22" s="47"/>
      <c r="RYC22" s="47"/>
      <c r="RYD22" s="47"/>
      <c r="RYE22" s="47"/>
      <c r="RYF22" s="47"/>
      <c r="RYG22" s="47"/>
      <c r="RYH22" s="47"/>
      <c r="RYI22" s="47"/>
      <c r="RYJ22" s="47"/>
      <c r="RYK22" s="47"/>
      <c r="RYL22" s="47"/>
      <c r="RYM22" s="47"/>
      <c r="RYN22" s="47"/>
      <c r="RYO22" s="47"/>
      <c r="RYP22" s="47"/>
      <c r="RYQ22" s="47"/>
      <c r="RYR22" s="47"/>
      <c r="RYS22" s="47"/>
      <c r="RYT22" s="47"/>
      <c r="RYU22" s="47"/>
      <c r="RYV22" s="47"/>
      <c r="RYW22" s="47"/>
      <c r="RYX22" s="47"/>
      <c r="RYY22" s="47"/>
      <c r="RYZ22" s="47"/>
      <c r="RZA22" s="47"/>
      <c r="RZB22" s="47"/>
      <c r="RZC22" s="47"/>
      <c r="RZD22" s="47"/>
      <c r="RZE22" s="47"/>
      <c r="RZF22" s="47"/>
      <c r="RZG22" s="47"/>
      <c r="RZH22" s="47"/>
      <c r="RZI22" s="47"/>
      <c r="RZJ22" s="47"/>
      <c r="RZK22" s="47"/>
      <c r="RZL22" s="47"/>
      <c r="RZM22" s="47"/>
      <c r="RZN22" s="47"/>
      <c r="RZO22" s="47"/>
      <c r="RZP22" s="47"/>
      <c r="RZQ22" s="47"/>
      <c r="RZR22" s="47"/>
      <c r="RZS22" s="47"/>
      <c r="RZT22" s="47"/>
      <c r="RZU22" s="47"/>
      <c r="RZV22" s="47"/>
      <c r="RZW22" s="47"/>
      <c r="RZX22" s="47"/>
      <c r="RZY22" s="47"/>
      <c r="RZZ22" s="47"/>
      <c r="SAA22" s="47"/>
      <c r="SAB22" s="47"/>
      <c r="SAC22" s="47"/>
      <c r="SAD22" s="47"/>
      <c r="SAE22" s="47"/>
      <c r="SAF22" s="47"/>
      <c r="SAG22" s="47"/>
      <c r="SAH22" s="47"/>
      <c r="SAI22" s="47"/>
      <c r="SAJ22" s="47"/>
      <c r="SAK22" s="47"/>
      <c r="SAL22" s="47"/>
      <c r="SAM22" s="47"/>
      <c r="SAN22" s="47"/>
      <c r="SAO22" s="47"/>
      <c r="SAP22" s="47"/>
      <c r="SAQ22" s="47"/>
      <c r="SAR22" s="47"/>
      <c r="SAS22" s="47"/>
      <c r="SAT22" s="47"/>
      <c r="SAU22" s="47"/>
      <c r="SAV22" s="47"/>
      <c r="SAW22" s="47"/>
      <c r="SAX22" s="47"/>
      <c r="SAY22" s="47"/>
      <c r="SAZ22" s="47"/>
      <c r="SBA22" s="47"/>
      <c r="SBB22" s="47"/>
      <c r="SBC22" s="47"/>
      <c r="SBD22" s="47"/>
      <c r="SBE22" s="47"/>
      <c r="SBF22" s="47"/>
      <c r="SBG22" s="47"/>
      <c r="SBH22" s="47"/>
      <c r="SBI22" s="47"/>
      <c r="SBJ22" s="47"/>
      <c r="SBK22" s="47"/>
      <c r="SBL22" s="47"/>
      <c r="SBM22" s="47"/>
      <c r="SBN22" s="47"/>
      <c r="SBO22" s="47"/>
      <c r="SBP22" s="47"/>
      <c r="SBQ22" s="47"/>
      <c r="SBR22" s="47"/>
      <c r="SBS22" s="47"/>
      <c r="SBT22" s="47"/>
      <c r="SBU22" s="47"/>
      <c r="SBV22" s="47"/>
      <c r="SBW22" s="47"/>
      <c r="SBX22" s="47"/>
      <c r="SBY22" s="47"/>
      <c r="SBZ22" s="47"/>
      <c r="SCA22" s="47"/>
      <c r="SCB22" s="47"/>
      <c r="SCC22" s="47"/>
      <c r="SCD22" s="47"/>
      <c r="SCE22" s="47"/>
      <c r="SCF22" s="47"/>
      <c r="SCG22" s="47"/>
      <c r="SCH22" s="47"/>
      <c r="SCI22" s="47"/>
      <c r="SCJ22" s="47"/>
      <c r="SCK22" s="47"/>
      <c r="SCL22" s="47"/>
      <c r="SCM22" s="47"/>
      <c r="SCN22" s="47"/>
      <c r="SCO22" s="47"/>
      <c r="SCP22" s="47"/>
      <c r="SCQ22" s="47"/>
      <c r="SCR22" s="47"/>
      <c r="SCS22" s="47"/>
      <c r="SCT22" s="47"/>
      <c r="SCU22" s="47"/>
      <c r="SCV22" s="47"/>
      <c r="SCW22" s="47"/>
      <c r="SCX22" s="47"/>
      <c r="SCY22" s="47"/>
      <c r="SCZ22" s="47"/>
      <c r="SDA22" s="47"/>
      <c r="SDB22" s="47"/>
      <c r="SDC22" s="47"/>
      <c r="SDD22" s="47"/>
      <c r="SDE22" s="47"/>
      <c r="SDF22" s="47"/>
      <c r="SDG22" s="47"/>
      <c r="SDH22" s="47"/>
      <c r="SDI22" s="47"/>
      <c r="SDJ22" s="47"/>
      <c r="SDK22" s="47"/>
      <c r="SDL22" s="47"/>
      <c r="SDM22" s="47"/>
      <c r="SDN22" s="47"/>
      <c r="SDO22" s="47"/>
      <c r="SDP22" s="47"/>
      <c r="SDQ22" s="47"/>
      <c r="SDR22" s="47"/>
      <c r="SDS22" s="47"/>
      <c r="SDT22" s="47"/>
      <c r="SDU22" s="47"/>
      <c r="SDV22" s="47"/>
      <c r="SDW22" s="47"/>
      <c r="SDX22" s="47"/>
      <c r="SDY22" s="47"/>
      <c r="SDZ22" s="47"/>
      <c r="SEA22" s="47"/>
      <c r="SEB22" s="47"/>
      <c r="SEC22" s="47"/>
      <c r="SED22" s="47"/>
      <c r="SEE22" s="47"/>
      <c r="SEF22" s="47"/>
      <c r="SEG22" s="47"/>
      <c r="SEH22" s="47"/>
      <c r="SEI22" s="47"/>
      <c r="SEJ22" s="47"/>
      <c r="SEK22" s="47"/>
      <c r="SEL22" s="47"/>
      <c r="SEM22" s="47"/>
      <c r="SEN22" s="47"/>
      <c r="SEO22" s="47"/>
      <c r="SEP22" s="47"/>
      <c r="SEQ22" s="47"/>
      <c r="SER22" s="47"/>
      <c r="SES22" s="47"/>
      <c r="SET22" s="47"/>
      <c r="SEU22" s="47"/>
      <c r="SEV22" s="47"/>
      <c r="SEW22" s="47"/>
      <c r="SEX22" s="47"/>
      <c r="SEY22" s="47"/>
      <c r="SEZ22" s="47"/>
      <c r="SFA22" s="47"/>
      <c r="SFB22" s="47"/>
      <c r="SFC22" s="47"/>
      <c r="SFD22" s="47"/>
      <c r="SFE22" s="47"/>
      <c r="SFF22" s="47"/>
      <c r="SFG22" s="47"/>
      <c r="SFH22" s="47"/>
      <c r="SFI22" s="47"/>
      <c r="SFJ22" s="47"/>
      <c r="SFK22" s="47"/>
      <c r="SFL22" s="47"/>
      <c r="SFM22" s="47"/>
      <c r="SFN22" s="47"/>
      <c r="SFO22" s="47"/>
      <c r="SFP22" s="47"/>
      <c r="SFQ22" s="47"/>
      <c r="SFR22" s="47"/>
      <c r="SFS22" s="47"/>
      <c r="SFT22" s="47"/>
      <c r="SFU22" s="47"/>
      <c r="SFV22" s="47"/>
      <c r="SFW22" s="47"/>
      <c r="SFX22" s="47"/>
      <c r="SFY22" s="47"/>
      <c r="SFZ22" s="47"/>
      <c r="SGA22" s="47"/>
      <c r="SGB22" s="47"/>
      <c r="SGC22" s="47"/>
      <c r="SGD22" s="47"/>
      <c r="SGE22" s="47"/>
      <c r="SGF22" s="47"/>
      <c r="SGG22" s="47"/>
      <c r="SGH22" s="47"/>
      <c r="SGI22" s="47"/>
      <c r="SGJ22" s="47"/>
      <c r="SGK22" s="47"/>
      <c r="SGL22" s="47"/>
      <c r="SGM22" s="47"/>
      <c r="SGN22" s="47"/>
      <c r="SGO22" s="47"/>
      <c r="SGP22" s="47"/>
      <c r="SGQ22" s="47"/>
      <c r="SGR22" s="47"/>
      <c r="SGS22" s="47"/>
      <c r="SGT22" s="47"/>
      <c r="SGU22" s="47"/>
      <c r="SGV22" s="47"/>
      <c r="SGW22" s="47"/>
      <c r="SGX22" s="47"/>
      <c r="SGY22" s="47"/>
      <c r="SGZ22" s="47"/>
      <c r="SHA22" s="47"/>
      <c r="SHB22" s="47"/>
      <c r="SHC22" s="47"/>
      <c r="SHD22" s="47"/>
      <c r="SHE22" s="47"/>
      <c r="SHF22" s="47"/>
      <c r="SHG22" s="47"/>
      <c r="SHH22" s="47"/>
      <c r="SHI22" s="47"/>
      <c r="SHJ22" s="47"/>
      <c r="SHK22" s="47"/>
      <c r="SHL22" s="47"/>
      <c r="SHM22" s="47"/>
      <c r="SHN22" s="47"/>
      <c r="SHO22" s="47"/>
      <c r="SHP22" s="47"/>
      <c r="SHQ22" s="47"/>
      <c r="SHR22" s="47"/>
      <c r="SHS22" s="47"/>
      <c r="SHT22" s="47"/>
      <c r="SHU22" s="47"/>
      <c r="SHV22" s="47"/>
      <c r="SHW22" s="47"/>
      <c r="SHX22" s="47"/>
      <c r="SHY22" s="47"/>
      <c r="SHZ22" s="47"/>
      <c r="SIA22" s="47"/>
      <c r="SIB22" s="47"/>
      <c r="SIC22" s="47"/>
      <c r="SID22" s="47"/>
      <c r="SIE22" s="47"/>
      <c r="SIF22" s="47"/>
      <c r="SIG22" s="47"/>
      <c r="SIH22" s="47"/>
      <c r="SII22" s="47"/>
      <c r="SIJ22" s="47"/>
      <c r="SIK22" s="47"/>
      <c r="SIL22" s="47"/>
      <c r="SIM22" s="47"/>
      <c r="SIN22" s="47"/>
      <c r="SIO22" s="47"/>
      <c r="SIP22" s="47"/>
      <c r="SIQ22" s="47"/>
      <c r="SIR22" s="47"/>
      <c r="SIS22" s="47"/>
      <c r="SIT22" s="47"/>
      <c r="SIU22" s="47"/>
      <c r="SIV22" s="47"/>
      <c r="SIW22" s="47"/>
      <c r="SIX22" s="47"/>
      <c r="SIY22" s="47"/>
      <c r="SIZ22" s="47"/>
      <c r="SJA22" s="47"/>
      <c r="SJB22" s="47"/>
      <c r="SJC22" s="47"/>
      <c r="SJD22" s="47"/>
      <c r="SJE22" s="47"/>
      <c r="SJF22" s="47"/>
      <c r="SJG22" s="47"/>
      <c r="SJH22" s="47"/>
      <c r="SJI22" s="47"/>
      <c r="SJJ22" s="47"/>
      <c r="SJK22" s="47"/>
      <c r="SJL22" s="47"/>
      <c r="SJM22" s="47"/>
      <c r="SJN22" s="47"/>
      <c r="SJO22" s="47"/>
      <c r="SJP22" s="47"/>
      <c r="SJQ22" s="47"/>
      <c r="SJR22" s="47"/>
      <c r="SJS22" s="47"/>
      <c r="SJT22" s="47"/>
      <c r="SJU22" s="47"/>
      <c r="SJV22" s="47"/>
      <c r="SJW22" s="47"/>
      <c r="SJX22" s="47"/>
      <c r="SJY22" s="47"/>
      <c r="SJZ22" s="47"/>
      <c r="SKA22" s="47"/>
      <c r="SKB22" s="47"/>
      <c r="SKC22" s="47"/>
      <c r="SKD22" s="47"/>
      <c r="SKE22" s="47"/>
      <c r="SKF22" s="47"/>
      <c r="SKG22" s="47"/>
      <c r="SKH22" s="47"/>
      <c r="SKI22" s="47"/>
      <c r="SKJ22" s="47"/>
      <c r="SKK22" s="47"/>
      <c r="SKL22" s="47"/>
      <c r="SKM22" s="47"/>
      <c r="SKN22" s="47"/>
      <c r="SKO22" s="47"/>
      <c r="SKP22" s="47"/>
      <c r="SKQ22" s="47"/>
      <c r="SKR22" s="47"/>
      <c r="SKS22" s="47"/>
      <c r="SKT22" s="47"/>
      <c r="SKU22" s="47"/>
      <c r="SKV22" s="47"/>
      <c r="SKW22" s="47"/>
      <c r="SKX22" s="47"/>
      <c r="SKY22" s="47"/>
      <c r="SKZ22" s="47"/>
      <c r="SLA22" s="47"/>
      <c r="SLB22" s="47"/>
      <c r="SLC22" s="47"/>
      <c r="SLD22" s="47"/>
      <c r="SLE22" s="47"/>
      <c r="SLF22" s="47"/>
      <c r="SLG22" s="47"/>
      <c r="SLH22" s="47"/>
      <c r="SLI22" s="47"/>
      <c r="SLJ22" s="47"/>
      <c r="SLK22" s="47"/>
      <c r="SLL22" s="47"/>
      <c r="SLM22" s="47"/>
      <c r="SLN22" s="47"/>
      <c r="SLO22" s="47"/>
      <c r="SLP22" s="47"/>
      <c r="SLQ22" s="47"/>
      <c r="SLR22" s="47"/>
      <c r="SLS22" s="47"/>
      <c r="SLT22" s="47"/>
      <c r="SLU22" s="47"/>
      <c r="SLV22" s="47"/>
      <c r="SLW22" s="47"/>
      <c r="SLX22" s="47"/>
      <c r="SLY22" s="47"/>
      <c r="SLZ22" s="47"/>
      <c r="SMA22" s="47"/>
      <c r="SMB22" s="47"/>
      <c r="SMC22" s="47"/>
      <c r="SMD22" s="47"/>
      <c r="SME22" s="47"/>
      <c r="SMF22" s="47"/>
      <c r="SMG22" s="47"/>
      <c r="SMH22" s="47"/>
      <c r="SMI22" s="47"/>
      <c r="SMJ22" s="47"/>
      <c r="SMK22" s="47"/>
      <c r="SML22" s="47"/>
      <c r="SMM22" s="47"/>
      <c r="SMN22" s="47"/>
      <c r="SMO22" s="47"/>
      <c r="SMP22" s="47"/>
      <c r="SMQ22" s="47"/>
      <c r="SMR22" s="47"/>
      <c r="SMS22" s="47"/>
      <c r="SMT22" s="47"/>
      <c r="SMU22" s="47"/>
      <c r="SMV22" s="47"/>
      <c r="SMW22" s="47"/>
      <c r="SMX22" s="47"/>
      <c r="SMY22" s="47"/>
      <c r="SMZ22" s="47"/>
      <c r="SNA22" s="47"/>
      <c r="SNB22" s="47"/>
      <c r="SNC22" s="47"/>
      <c r="SND22" s="47"/>
      <c r="SNE22" s="47"/>
      <c r="SNF22" s="47"/>
      <c r="SNG22" s="47"/>
      <c r="SNH22" s="47"/>
      <c r="SNI22" s="47"/>
      <c r="SNJ22" s="47"/>
      <c r="SNK22" s="47"/>
      <c r="SNL22" s="47"/>
      <c r="SNM22" s="47"/>
      <c r="SNN22" s="47"/>
      <c r="SNO22" s="47"/>
      <c r="SNP22" s="47"/>
      <c r="SNQ22" s="47"/>
      <c r="SNR22" s="47"/>
      <c r="SNS22" s="47"/>
      <c r="SNT22" s="47"/>
      <c r="SNU22" s="47"/>
      <c r="SNV22" s="47"/>
      <c r="SNW22" s="47"/>
      <c r="SNX22" s="47"/>
      <c r="SNY22" s="47"/>
      <c r="SNZ22" s="47"/>
      <c r="SOA22" s="47"/>
      <c r="SOB22" s="47"/>
      <c r="SOC22" s="47"/>
      <c r="SOD22" s="47"/>
      <c r="SOE22" s="47"/>
      <c r="SOF22" s="47"/>
      <c r="SOG22" s="47"/>
      <c r="SOH22" s="47"/>
      <c r="SOI22" s="47"/>
      <c r="SOJ22" s="47"/>
      <c r="SOK22" s="47"/>
      <c r="SOL22" s="47"/>
      <c r="SOM22" s="47"/>
      <c r="SON22" s="47"/>
      <c r="SOO22" s="47"/>
      <c r="SOP22" s="47"/>
      <c r="SOQ22" s="47"/>
      <c r="SOR22" s="47"/>
      <c r="SOS22" s="47"/>
      <c r="SOT22" s="47"/>
      <c r="SOU22" s="47"/>
      <c r="SOV22" s="47"/>
      <c r="SOW22" s="47"/>
      <c r="SOX22" s="47"/>
      <c r="SOY22" s="47"/>
      <c r="SOZ22" s="47"/>
      <c r="SPA22" s="47"/>
      <c r="SPB22" s="47"/>
      <c r="SPC22" s="47"/>
      <c r="SPD22" s="47"/>
      <c r="SPE22" s="47"/>
      <c r="SPF22" s="47"/>
      <c r="SPG22" s="47"/>
      <c r="SPH22" s="47"/>
      <c r="SPI22" s="47"/>
      <c r="SPJ22" s="47"/>
      <c r="SPK22" s="47"/>
      <c r="SPL22" s="47"/>
      <c r="SPM22" s="47"/>
      <c r="SPN22" s="47"/>
      <c r="SPO22" s="47"/>
      <c r="SPP22" s="47"/>
      <c r="SPQ22" s="47"/>
      <c r="SPR22" s="47"/>
      <c r="SPS22" s="47"/>
      <c r="SPT22" s="47"/>
      <c r="SPU22" s="47"/>
      <c r="SPV22" s="47"/>
      <c r="SPW22" s="47"/>
      <c r="SPX22" s="47"/>
      <c r="SPY22" s="47"/>
      <c r="SPZ22" s="47"/>
      <c r="SQA22" s="47"/>
      <c r="SQB22" s="47"/>
      <c r="SQC22" s="47"/>
      <c r="SQD22" s="47"/>
      <c r="SQE22" s="47"/>
      <c r="SQF22" s="47"/>
      <c r="SQG22" s="47"/>
      <c r="SQH22" s="47"/>
      <c r="SQI22" s="47"/>
      <c r="SQJ22" s="47"/>
      <c r="SQK22" s="47"/>
      <c r="SQL22" s="47"/>
      <c r="SQM22" s="47"/>
      <c r="SQN22" s="47"/>
      <c r="SQO22" s="47"/>
      <c r="SQP22" s="47"/>
      <c r="SQQ22" s="47"/>
      <c r="SQR22" s="47"/>
      <c r="SQS22" s="47"/>
      <c r="SQT22" s="47"/>
      <c r="SQU22" s="47"/>
      <c r="SQV22" s="47"/>
      <c r="SQW22" s="47"/>
      <c r="SQX22" s="47"/>
      <c r="SQY22" s="47"/>
      <c r="SQZ22" s="47"/>
      <c r="SRA22" s="47"/>
      <c r="SRB22" s="47"/>
      <c r="SRC22" s="47"/>
      <c r="SRD22" s="47"/>
      <c r="SRE22" s="47"/>
      <c r="SRF22" s="47"/>
      <c r="SRG22" s="47"/>
      <c r="SRH22" s="47"/>
      <c r="SRI22" s="47"/>
      <c r="SRJ22" s="47"/>
      <c r="SRK22" s="47"/>
      <c r="SRL22" s="47"/>
      <c r="SRM22" s="47"/>
      <c r="SRN22" s="47"/>
      <c r="SRO22" s="47"/>
      <c r="SRP22" s="47"/>
      <c r="SRQ22" s="47"/>
      <c r="SRR22" s="47"/>
      <c r="SRS22" s="47"/>
      <c r="SRT22" s="47"/>
      <c r="SRU22" s="47"/>
      <c r="SRV22" s="47"/>
      <c r="SRW22" s="47"/>
      <c r="SRX22" s="47"/>
      <c r="SRY22" s="47"/>
      <c r="SRZ22" s="47"/>
      <c r="SSA22" s="47"/>
      <c r="SSB22" s="47"/>
      <c r="SSC22" s="47"/>
      <c r="SSD22" s="47"/>
      <c r="SSE22" s="47"/>
      <c r="SSF22" s="47"/>
      <c r="SSG22" s="47"/>
      <c r="SSH22" s="47"/>
      <c r="SSI22" s="47"/>
      <c r="SSJ22" s="47"/>
      <c r="SSK22" s="47"/>
      <c r="SSL22" s="47"/>
      <c r="SSM22" s="47"/>
      <c r="SSN22" s="47"/>
      <c r="SSO22" s="47"/>
      <c r="SSP22" s="47"/>
      <c r="SSQ22" s="47"/>
      <c r="SSR22" s="47"/>
      <c r="SSS22" s="47"/>
      <c r="SST22" s="47"/>
      <c r="SSU22" s="47"/>
      <c r="SSV22" s="47"/>
      <c r="SSW22" s="47"/>
      <c r="SSX22" s="47"/>
      <c r="SSY22" s="47"/>
      <c r="SSZ22" s="47"/>
      <c r="STA22" s="47"/>
      <c r="STB22" s="47"/>
      <c r="STC22" s="47"/>
      <c r="STD22" s="47"/>
      <c r="STE22" s="47"/>
      <c r="STF22" s="47"/>
      <c r="STG22" s="47"/>
      <c r="STH22" s="47"/>
      <c r="STI22" s="47"/>
      <c r="STJ22" s="47"/>
      <c r="STK22" s="47"/>
      <c r="STL22" s="47"/>
      <c r="STM22" s="47"/>
      <c r="STN22" s="47"/>
      <c r="STO22" s="47"/>
      <c r="STP22" s="47"/>
      <c r="STQ22" s="47"/>
      <c r="STR22" s="47"/>
      <c r="STS22" s="47"/>
      <c r="STT22" s="47"/>
      <c r="STU22" s="47"/>
      <c r="STV22" s="47"/>
      <c r="STW22" s="47"/>
      <c r="STX22" s="47"/>
      <c r="STY22" s="47"/>
      <c r="STZ22" s="47"/>
      <c r="SUA22" s="47"/>
      <c r="SUB22" s="47"/>
      <c r="SUC22" s="47"/>
      <c r="SUD22" s="47"/>
      <c r="SUE22" s="47"/>
      <c r="SUF22" s="47"/>
      <c r="SUG22" s="47"/>
      <c r="SUH22" s="47"/>
      <c r="SUI22" s="47"/>
      <c r="SUJ22" s="47"/>
      <c r="SUK22" s="47"/>
      <c r="SUL22" s="47"/>
      <c r="SUM22" s="47"/>
      <c r="SUN22" s="47"/>
      <c r="SUO22" s="47"/>
      <c r="SUP22" s="47"/>
      <c r="SUQ22" s="47"/>
      <c r="SUR22" s="47"/>
      <c r="SUS22" s="47"/>
      <c r="SUT22" s="47"/>
      <c r="SUU22" s="47"/>
      <c r="SUV22" s="47"/>
      <c r="SUW22" s="47"/>
      <c r="SUX22" s="47"/>
      <c r="SUY22" s="47"/>
      <c r="SUZ22" s="47"/>
      <c r="SVA22" s="47"/>
      <c r="SVB22" s="47"/>
      <c r="SVC22" s="47"/>
      <c r="SVD22" s="47"/>
      <c r="SVE22" s="47"/>
      <c r="SVF22" s="47"/>
      <c r="SVG22" s="47"/>
      <c r="SVH22" s="47"/>
      <c r="SVI22" s="47"/>
      <c r="SVJ22" s="47"/>
      <c r="SVK22" s="47"/>
      <c r="SVL22" s="47"/>
      <c r="SVM22" s="47"/>
      <c r="SVN22" s="47"/>
      <c r="SVO22" s="47"/>
      <c r="SVP22" s="47"/>
      <c r="SVQ22" s="47"/>
      <c r="SVR22" s="47"/>
      <c r="SVS22" s="47"/>
      <c r="SVT22" s="47"/>
      <c r="SVU22" s="47"/>
      <c r="SVV22" s="47"/>
      <c r="SVW22" s="47"/>
      <c r="SVX22" s="47"/>
      <c r="SVY22" s="47"/>
      <c r="SVZ22" s="47"/>
      <c r="SWA22" s="47"/>
      <c r="SWB22" s="47"/>
      <c r="SWC22" s="47"/>
      <c r="SWD22" s="47"/>
      <c r="SWE22" s="47"/>
      <c r="SWF22" s="47"/>
      <c r="SWG22" s="47"/>
      <c r="SWH22" s="47"/>
      <c r="SWI22" s="47"/>
      <c r="SWJ22" s="47"/>
      <c r="SWK22" s="47"/>
      <c r="SWL22" s="47"/>
      <c r="SWM22" s="47"/>
      <c r="SWN22" s="47"/>
      <c r="SWO22" s="47"/>
      <c r="SWP22" s="47"/>
      <c r="SWQ22" s="47"/>
      <c r="SWR22" s="47"/>
      <c r="SWS22" s="47"/>
      <c r="SWT22" s="47"/>
      <c r="SWU22" s="47"/>
      <c r="SWV22" s="47"/>
      <c r="SWW22" s="47"/>
      <c r="SWX22" s="47"/>
      <c r="SWY22" s="47"/>
      <c r="SWZ22" s="47"/>
      <c r="SXA22" s="47"/>
      <c r="SXB22" s="47"/>
      <c r="SXC22" s="47"/>
      <c r="SXD22" s="47"/>
      <c r="SXE22" s="47"/>
      <c r="SXF22" s="47"/>
      <c r="SXG22" s="47"/>
      <c r="SXH22" s="47"/>
      <c r="SXI22" s="47"/>
      <c r="SXJ22" s="47"/>
      <c r="SXK22" s="47"/>
      <c r="SXL22" s="47"/>
      <c r="SXM22" s="47"/>
      <c r="SXN22" s="47"/>
      <c r="SXO22" s="47"/>
      <c r="SXP22" s="47"/>
      <c r="SXQ22" s="47"/>
      <c r="SXR22" s="47"/>
      <c r="SXS22" s="47"/>
      <c r="SXT22" s="47"/>
      <c r="SXU22" s="47"/>
      <c r="SXV22" s="47"/>
      <c r="SXW22" s="47"/>
      <c r="SXX22" s="47"/>
      <c r="SXY22" s="47"/>
      <c r="SXZ22" s="47"/>
      <c r="SYA22" s="47"/>
      <c r="SYB22" s="47"/>
      <c r="SYC22" s="47"/>
      <c r="SYD22" s="47"/>
      <c r="SYE22" s="47"/>
      <c r="SYF22" s="47"/>
      <c r="SYG22" s="47"/>
      <c r="SYH22" s="47"/>
      <c r="SYI22" s="47"/>
      <c r="SYJ22" s="47"/>
      <c r="SYK22" s="47"/>
      <c r="SYL22" s="47"/>
      <c r="SYM22" s="47"/>
      <c r="SYN22" s="47"/>
      <c r="SYO22" s="47"/>
      <c r="SYP22" s="47"/>
      <c r="SYQ22" s="47"/>
      <c r="SYR22" s="47"/>
      <c r="SYS22" s="47"/>
      <c r="SYT22" s="47"/>
      <c r="SYU22" s="47"/>
      <c r="SYV22" s="47"/>
      <c r="SYW22" s="47"/>
      <c r="SYX22" s="47"/>
      <c r="SYY22" s="47"/>
      <c r="SYZ22" s="47"/>
      <c r="SZA22" s="47"/>
      <c r="SZB22" s="47"/>
      <c r="SZC22" s="47"/>
      <c r="SZD22" s="47"/>
      <c r="SZE22" s="47"/>
      <c r="SZF22" s="47"/>
      <c r="SZG22" s="47"/>
      <c r="SZH22" s="47"/>
      <c r="SZI22" s="47"/>
      <c r="SZJ22" s="47"/>
      <c r="SZK22" s="47"/>
      <c r="SZL22" s="47"/>
      <c r="SZM22" s="47"/>
      <c r="SZN22" s="47"/>
      <c r="SZO22" s="47"/>
      <c r="SZP22" s="47"/>
      <c r="SZQ22" s="47"/>
      <c r="SZR22" s="47"/>
      <c r="SZS22" s="47"/>
      <c r="SZT22" s="47"/>
      <c r="SZU22" s="47"/>
      <c r="SZV22" s="47"/>
      <c r="SZW22" s="47"/>
      <c r="SZX22" s="47"/>
      <c r="SZY22" s="47"/>
      <c r="SZZ22" s="47"/>
      <c r="TAA22" s="47"/>
      <c r="TAB22" s="47"/>
      <c r="TAC22" s="47"/>
      <c r="TAD22" s="47"/>
      <c r="TAE22" s="47"/>
      <c r="TAF22" s="47"/>
      <c r="TAG22" s="47"/>
      <c r="TAH22" s="47"/>
      <c r="TAI22" s="47"/>
      <c r="TAJ22" s="47"/>
      <c r="TAK22" s="47"/>
      <c r="TAL22" s="47"/>
      <c r="TAM22" s="47"/>
      <c r="TAN22" s="47"/>
      <c r="TAO22" s="47"/>
      <c r="TAP22" s="47"/>
      <c r="TAQ22" s="47"/>
      <c r="TAR22" s="47"/>
      <c r="TAS22" s="47"/>
      <c r="TAT22" s="47"/>
      <c r="TAU22" s="47"/>
      <c r="TAV22" s="47"/>
      <c r="TAW22" s="47"/>
      <c r="TAX22" s="47"/>
      <c r="TAY22" s="47"/>
      <c r="TAZ22" s="47"/>
      <c r="TBA22" s="47"/>
      <c r="TBB22" s="47"/>
      <c r="TBC22" s="47"/>
      <c r="TBD22" s="47"/>
      <c r="TBE22" s="47"/>
      <c r="TBF22" s="47"/>
      <c r="TBG22" s="47"/>
      <c r="TBH22" s="47"/>
      <c r="TBI22" s="47"/>
      <c r="TBJ22" s="47"/>
      <c r="TBK22" s="47"/>
      <c r="TBL22" s="47"/>
      <c r="TBM22" s="47"/>
      <c r="TBN22" s="47"/>
      <c r="TBO22" s="47"/>
      <c r="TBP22" s="47"/>
      <c r="TBQ22" s="47"/>
      <c r="TBR22" s="47"/>
      <c r="TBS22" s="47"/>
      <c r="TBT22" s="47"/>
      <c r="TBU22" s="47"/>
      <c r="TBV22" s="47"/>
      <c r="TBW22" s="47"/>
      <c r="TBX22" s="47"/>
      <c r="TBY22" s="47"/>
      <c r="TBZ22" s="47"/>
      <c r="TCA22" s="47"/>
      <c r="TCB22" s="47"/>
      <c r="TCC22" s="47"/>
      <c r="TCD22" s="47"/>
      <c r="TCE22" s="47"/>
      <c r="TCF22" s="47"/>
      <c r="TCG22" s="47"/>
      <c r="TCH22" s="47"/>
      <c r="TCI22" s="47"/>
      <c r="TCJ22" s="47"/>
      <c r="TCK22" s="47"/>
      <c r="TCL22" s="47"/>
      <c r="TCM22" s="47"/>
      <c r="TCN22" s="47"/>
      <c r="TCO22" s="47"/>
      <c r="TCP22" s="47"/>
      <c r="TCQ22" s="47"/>
      <c r="TCR22" s="47"/>
      <c r="TCS22" s="47"/>
      <c r="TCT22" s="47"/>
      <c r="TCU22" s="47"/>
      <c r="TCV22" s="47"/>
      <c r="TCW22" s="47"/>
      <c r="TCX22" s="47"/>
      <c r="TCY22" s="47"/>
      <c r="TCZ22" s="47"/>
      <c r="TDA22" s="47"/>
      <c r="TDB22" s="47"/>
      <c r="TDC22" s="47"/>
      <c r="TDD22" s="47"/>
      <c r="TDE22" s="47"/>
      <c r="TDF22" s="47"/>
      <c r="TDG22" s="47"/>
      <c r="TDH22" s="47"/>
      <c r="TDI22" s="47"/>
      <c r="TDJ22" s="47"/>
      <c r="TDK22" s="47"/>
      <c r="TDL22" s="47"/>
      <c r="TDM22" s="47"/>
      <c r="TDN22" s="47"/>
      <c r="TDO22" s="47"/>
      <c r="TDP22" s="47"/>
      <c r="TDQ22" s="47"/>
      <c r="TDR22" s="47"/>
      <c r="TDS22" s="47"/>
      <c r="TDT22" s="47"/>
      <c r="TDU22" s="47"/>
      <c r="TDV22" s="47"/>
      <c r="TDW22" s="47"/>
      <c r="TDX22" s="47"/>
      <c r="TDY22" s="47"/>
      <c r="TDZ22" s="47"/>
      <c r="TEA22" s="47"/>
      <c r="TEB22" s="47"/>
      <c r="TEC22" s="47"/>
      <c r="TED22" s="47"/>
      <c r="TEE22" s="47"/>
      <c r="TEF22" s="47"/>
      <c r="TEG22" s="47"/>
      <c r="TEH22" s="47"/>
      <c r="TEI22" s="47"/>
      <c r="TEJ22" s="47"/>
      <c r="TEK22" s="47"/>
      <c r="TEL22" s="47"/>
      <c r="TEM22" s="47"/>
      <c r="TEN22" s="47"/>
      <c r="TEO22" s="47"/>
      <c r="TEP22" s="47"/>
      <c r="TEQ22" s="47"/>
      <c r="TER22" s="47"/>
      <c r="TES22" s="47"/>
      <c r="TET22" s="47"/>
      <c r="TEU22" s="47"/>
      <c r="TEV22" s="47"/>
      <c r="TEW22" s="47"/>
      <c r="TEX22" s="47"/>
      <c r="TEY22" s="47"/>
      <c r="TEZ22" s="47"/>
      <c r="TFA22" s="47"/>
      <c r="TFB22" s="47"/>
      <c r="TFC22" s="47"/>
      <c r="TFD22" s="47"/>
      <c r="TFE22" s="47"/>
      <c r="TFF22" s="47"/>
      <c r="TFG22" s="47"/>
      <c r="TFH22" s="47"/>
      <c r="TFI22" s="47"/>
      <c r="TFJ22" s="47"/>
      <c r="TFK22" s="47"/>
      <c r="TFL22" s="47"/>
      <c r="TFM22" s="47"/>
      <c r="TFN22" s="47"/>
      <c r="TFO22" s="47"/>
      <c r="TFP22" s="47"/>
      <c r="TFQ22" s="47"/>
      <c r="TFR22" s="47"/>
      <c r="TFS22" s="47"/>
      <c r="TFT22" s="47"/>
      <c r="TFU22" s="47"/>
      <c r="TFV22" s="47"/>
      <c r="TFW22" s="47"/>
      <c r="TFX22" s="47"/>
      <c r="TFY22" s="47"/>
      <c r="TFZ22" s="47"/>
      <c r="TGA22" s="47"/>
      <c r="TGB22" s="47"/>
      <c r="TGC22" s="47"/>
      <c r="TGD22" s="47"/>
      <c r="TGE22" s="47"/>
      <c r="TGF22" s="47"/>
      <c r="TGG22" s="47"/>
      <c r="TGH22" s="47"/>
      <c r="TGI22" s="47"/>
      <c r="TGJ22" s="47"/>
      <c r="TGK22" s="47"/>
      <c r="TGL22" s="47"/>
      <c r="TGM22" s="47"/>
      <c r="TGN22" s="47"/>
      <c r="TGO22" s="47"/>
      <c r="TGP22" s="47"/>
      <c r="TGQ22" s="47"/>
      <c r="TGR22" s="47"/>
      <c r="TGS22" s="47"/>
      <c r="TGT22" s="47"/>
      <c r="TGU22" s="47"/>
      <c r="TGV22" s="47"/>
      <c r="TGW22" s="47"/>
      <c r="TGX22" s="47"/>
      <c r="TGY22" s="47"/>
      <c r="TGZ22" s="47"/>
      <c r="THA22" s="47"/>
      <c r="THB22" s="47"/>
      <c r="THC22" s="47"/>
      <c r="THD22" s="47"/>
      <c r="THE22" s="47"/>
      <c r="THF22" s="47"/>
      <c r="THG22" s="47"/>
      <c r="THH22" s="47"/>
      <c r="THI22" s="47"/>
      <c r="THJ22" s="47"/>
      <c r="THK22" s="47"/>
      <c r="THL22" s="47"/>
      <c r="THM22" s="47"/>
      <c r="THN22" s="47"/>
      <c r="THO22" s="47"/>
      <c r="THP22" s="47"/>
      <c r="THQ22" s="47"/>
      <c r="THR22" s="47"/>
      <c r="THS22" s="47"/>
      <c r="THT22" s="47"/>
      <c r="THU22" s="47"/>
      <c r="THV22" s="47"/>
      <c r="THW22" s="47"/>
      <c r="THX22" s="47"/>
      <c r="THY22" s="47"/>
      <c r="THZ22" s="47"/>
      <c r="TIA22" s="47"/>
      <c r="TIB22" s="47"/>
      <c r="TIC22" s="47"/>
      <c r="TID22" s="47"/>
      <c r="TIE22" s="47"/>
      <c r="TIF22" s="47"/>
      <c r="TIG22" s="47"/>
      <c r="TIH22" s="47"/>
      <c r="TII22" s="47"/>
      <c r="TIJ22" s="47"/>
      <c r="TIK22" s="47"/>
      <c r="TIL22" s="47"/>
      <c r="TIM22" s="47"/>
      <c r="TIN22" s="47"/>
      <c r="TIO22" s="47"/>
      <c r="TIP22" s="47"/>
      <c r="TIQ22" s="47"/>
      <c r="TIR22" s="47"/>
      <c r="TIS22" s="47"/>
      <c r="TIT22" s="47"/>
      <c r="TIU22" s="47"/>
      <c r="TIV22" s="47"/>
      <c r="TIW22" s="47"/>
      <c r="TIX22" s="47"/>
      <c r="TIY22" s="47"/>
      <c r="TIZ22" s="47"/>
      <c r="TJA22" s="47"/>
      <c r="TJB22" s="47"/>
      <c r="TJC22" s="47"/>
      <c r="TJD22" s="47"/>
      <c r="TJE22" s="47"/>
      <c r="TJF22" s="47"/>
      <c r="TJG22" s="47"/>
      <c r="TJH22" s="47"/>
      <c r="TJI22" s="47"/>
      <c r="TJJ22" s="47"/>
      <c r="TJK22" s="47"/>
      <c r="TJL22" s="47"/>
      <c r="TJM22" s="47"/>
      <c r="TJN22" s="47"/>
      <c r="TJO22" s="47"/>
      <c r="TJP22" s="47"/>
      <c r="TJQ22" s="47"/>
      <c r="TJR22" s="47"/>
      <c r="TJS22" s="47"/>
      <c r="TJT22" s="47"/>
      <c r="TJU22" s="47"/>
      <c r="TJV22" s="47"/>
      <c r="TJW22" s="47"/>
      <c r="TJX22" s="47"/>
      <c r="TJY22" s="47"/>
      <c r="TJZ22" s="47"/>
      <c r="TKA22" s="47"/>
      <c r="TKB22" s="47"/>
      <c r="TKC22" s="47"/>
      <c r="TKD22" s="47"/>
      <c r="TKE22" s="47"/>
      <c r="TKF22" s="47"/>
      <c r="TKG22" s="47"/>
      <c r="TKH22" s="47"/>
      <c r="TKI22" s="47"/>
      <c r="TKJ22" s="47"/>
      <c r="TKK22" s="47"/>
      <c r="TKL22" s="47"/>
      <c r="TKM22" s="47"/>
      <c r="TKN22" s="47"/>
      <c r="TKO22" s="47"/>
      <c r="TKP22" s="47"/>
      <c r="TKQ22" s="47"/>
      <c r="TKR22" s="47"/>
      <c r="TKS22" s="47"/>
      <c r="TKT22" s="47"/>
      <c r="TKU22" s="47"/>
      <c r="TKV22" s="47"/>
      <c r="TKW22" s="47"/>
      <c r="TKX22" s="47"/>
      <c r="TKY22" s="47"/>
      <c r="TKZ22" s="47"/>
      <c r="TLA22" s="47"/>
      <c r="TLB22" s="47"/>
      <c r="TLC22" s="47"/>
      <c r="TLD22" s="47"/>
      <c r="TLE22" s="47"/>
      <c r="TLF22" s="47"/>
      <c r="TLG22" s="47"/>
      <c r="TLH22" s="47"/>
      <c r="TLI22" s="47"/>
      <c r="TLJ22" s="47"/>
      <c r="TLK22" s="47"/>
      <c r="TLL22" s="47"/>
      <c r="TLM22" s="47"/>
      <c r="TLN22" s="47"/>
      <c r="TLO22" s="47"/>
      <c r="TLP22" s="47"/>
      <c r="TLQ22" s="47"/>
      <c r="TLR22" s="47"/>
      <c r="TLS22" s="47"/>
      <c r="TLT22" s="47"/>
      <c r="TLU22" s="47"/>
      <c r="TLV22" s="47"/>
      <c r="TLW22" s="47"/>
      <c r="TLX22" s="47"/>
      <c r="TLY22" s="47"/>
      <c r="TLZ22" s="47"/>
      <c r="TMA22" s="47"/>
      <c r="TMB22" s="47"/>
      <c r="TMC22" s="47"/>
      <c r="TMD22" s="47"/>
      <c r="TME22" s="47"/>
      <c r="TMF22" s="47"/>
      <c r="TMG22" s="47"/>
      <c r="TMH22" s="47"/>
      <c r="TMI22" s="47"/>
      <c r="TMJ22" s="47"/>
      <c r="TMK22" s="47"/>
      <c r="TML22" s="47"/>
      <c r="TMM22" s="47"/>
      <c r="TMN22" s="47"/>
      <c r="TMO22" s="47"/>
      <c r="TMP22" s="47"/>
      <c r="TMQ22" s="47"/>
      <c r="TMR22" s="47"/>
      <c r="TMS22" s="47"/>
      <c r="TMT22" s="47"/>
      <c r="TMU22" s="47"/>
      <c r="TMV22" s="47"/>
      <c r="TMW22" s="47"/>
      <c r="TMX22" s="47"/>
      <c r="TMY22" s="47"/>
      <c r="TMZ22" s="47"/>
      <c r="TNA22" s="47"/>
      <c r="TNB22" s="47"/>
      <c r="TNC22" s="47"/>
      <c r="TND22" s="47"/>
      <c r="TNE22" s="47"/>
      <c r="TNF22" s="47"/>
      <c r="TNG22" s="47"/>
      <c r="TNH22" s="47"/>
      <c r="TNI22" s="47"/>
      <c r="TNJ22" s="47"/>
      <c r="TNK22" s="47"/>
      <c r="TNL22" s="47"/>
      <c r="TNM22" s="47"/>
      <c r="TNN22" s="47"/>
      <c r="TNO22" s="47"/>
      <c r="TNP22" s="47"/>
      <c r="TNQ22" s="47"/>
      <c r="TNR22" s="47"/>
      <c r="TNS22" s="47"/>
      <c r="TNT22" s="47"/>
      <c r="TNU22" s="47"/>
      <c r="TNV22" s="47"/>
      <c r="TNW22" s="47"/>
      <c r="TNX22" s="47"/>
      <c r="TNY22" s="47"/>
      <c r="TNZ22" s="47"/>
      <c r="TOA22" s="47"/>
      <c r="TOB22" s="47"/>
      <c r="TOC22" s="47"/>
      <c r="TOD22" s="47"/>
      <c r="TOE22" s="47"/>
      <c r="TOF22" s="47"/>
      <c r="TOG22" s="47"/>
      <c r="TOH22" s="47"/>
      <c r="TOI22" s="47"/>
      <c r="TOJ22" s="47"/>
      <c r="TOK22" s="47"/>
      <c r="TOL22" s="47"/>
      <c r="TOM22" s="47"/>
      <c r="TON22" s="47"/>
      <c r="TOO22" s="47"/>
      <c r="TOP22" s="47"/>
      <c r="TOQ22" s="47"/>
      <c r="TOR22" s="47"/>
      <c r="TOS22" s="47"/>
      <c r="TOT22" s="47"/>
      <c r="TOU22" s="47"/>
      <c r="TOV22" s="47"/>
      <c r="TOW22" s="47"/>
      <c r="TOX22" s="47"/>
      <c r="TOY22" s="47"/>
      <c r="TOZ22" s="47"/>
      <c r="TPA22" s="47"/>
      <c r="TPB22" s="47"/>
      <c r="TPC22" s="47"/>
      <c r="TPD22" s="47"/>
      <c r="TPE22" s="47"/>
      <c r="TPF22" s="47"/>
      <c r="TPG22" s="47"/>
      <c r="TPH22" s="47"/>
      <c r="TPI22" s="47"/>
      <c r="TPJ22" s="47"/>
      <c r="TPK22" s="47"/>
      <c r="TPL22" s="47"/>
      <c r="TPM22" s="47"/>
      <c r="TPN22" s="47"/>
      <c r="TPO22" s="47"/>
      <c r="TPP22" s="47"/>
      <c r="TPQ22" s="47"/>
      <c r="TPR22" s="47"/>
      <c r="TPS22" s="47"/>
      <c r="TPT22" s="47"/>
      <c r="TPU22" s="47"/>
      <c r="TPV22" s="47"/>
      <c r="TPW22" s="47"/>
      <c r="TPX22" s="47"/>
      <c r="TPY22" s="47"/>
      <c r="TPZ22" s="47"/>
      <c r="TQA22" s="47"/>
      <c r="TQB22" s="47"/>
      <c r="TQC22" s="47"/>
      <c r="TQD22" s="47"/>
      <c r="TQE22" s="47"/>
      <c r="TQF22" s="47"/>
      <c r="TQG22" s="47"/>
      <c r="TQH22" s="47"/>
      <c r="TQI22" s="47"/>
      <c r="TQJ22" s="47"/>
      <c r="TQK22" s="47"/>
      <c r="TQL22" s="47"/>
      <c r="TQM22" s="47"/>
      <c r="TQN22" s="47"/>
      <c r="TQO22" s="47"/>
      <c r="TQP22" s="47"/>
      <c r="TQQ22" s="47"/>
      <c r="TQR22" s="47"/>
      <c r="TQS22" s="47"/>
      <c r="TQT22" s="47"/>
      <c r="TQU22" s="47"/>
      <c r="TQV22" s="47"/>
      <c r="TQW22" s="47"/>
      <c r="TQX22" s="47"/>
      <c r="TQY22" s="47"/>
      <c r="TQZ22" s="47"/>
      <c r="TRA22" s="47"/>
      <c r="TRB22" s="47"/>
      <c r="TRC22" s="47"/>
      <c r="TRD22" s="47"/>
      <c r="TRE22" s="47"/>
      <c r="TRF22" s="47"/>
      <c r="TRG22" s="47"/>
      <c r="TRH22" s="47"/>
      <c r="TRI22" s="47"/>
      <c r="TRJ22" s="47"/>
      <c r="TRK22" s="47"/>
      <c r="TRL22" s="47"/>
      <c r="TRM22" s="47"/>
      <c r="TRN22" s="47"/>
      <c r="TRO22" s="47"/>
      <c r="TRP22" s="47"/>
      <c r="TRQ22" s="47"/>
      <c r="TRR22" s="47"/>
      <c r="TRS22" s="47"/>
      <c r="TRT22" s="47"/>
      <c r="TRU22" s="47"/>
      <c r="TRV22" s="47"/>
      <c r="TRW22" s="47"/>
      <c r="TRX22" s="47"/>
      <c r="TRY22" s="47"/>
      <c r="TRZ22" s="47"/>
      <c r="TSA22" s="47"/>
      <c r="TSB22" s="47"/>
      <c r="TSC22" s="47"/>
      <c r="TSD22" s="47"/>
      <c r="TSE22" s="47"/>
      <c r="TSF22" s="47"/>
      <c r="TSG22" s="47"/>
      <c r="TSH22" s="47"/>
      <c r="TSI22" s="47"/>
      <c r="TSJ22" s="47"/>
      <c r="TSK22" s="47"/>
      <c r="TSL22" s="47"/>
      <c r="TSM22" s="47"/>
      <c r="TSN22" s="47"/>
      <c r="TSO22" s="47"/>
      <c r="TSP22" s="47"/>
      <c r="TSQ22" s="47"/>
      <c r="TSR22" s="47"/>
      <c r="TSS22" s="47"/>
      <c r="TST22" s="47"/>
      <c r="TSU22" s="47"/>
      <c r="TSV22" s="47"/>
      <c r="TSW22" s="47"/>
      <c r="TSX22" s="47"/>
      <c r="TSY22" s="47"/>
      <c r="TSZ22" s="47"/>
      <c r="TTA22" s="47"/>
      <c r="TTB22" s="47"/>
      <c r="TTC22" s="47"/>
      <c r="TTD22" s="47"/>
      <c r="TTE22" s="47"/>
      <c r="TTF22" s="47"/>
      <c r="TTG22" s="47"/>
      <c r="TTH22" s="47"/>
      <c r="TTI22" s="47"/>
      <c r="TTJ22" s="47"/>
      <c r="TTK22" s="47"/>
      <c r="TTL22" s="47"/>
      <c r="TTM22" s="47"/>
      <c r="TTN22" s="47"/>
      <c r="TTO22" s="47"/>
      <c r="TTP22" s="47"/>
      <c r="TTQ22" s="47"/>
      <c r="TTR22" s="47"/>
      <c r="TTS22" s="47"/>
      <c r="TTT22" s="47"/>
      <c r="TTU22" s="47"/>
      <c r="TTV22" s="47"/>
      <c r="TTW22" s="47"/>
      <c r="TTX22" s="47"/>
      <c r="TTY22" s="47"/>
      <c r="TTZ22" s="47"/>
      <c r="TUA22" s="47"/>
      <c r="TUB22" s="47"/>
      <c r="TUC22" s="47"/>
      <c r="TUD22" s="47"/>
      <c r="TUE22" s="47"/>
      <c r="TUF22" s="47"/>
      <c r="TUG22" s="47"/>
      <c r="TUH22" s="47"/>
      <c r="TUI22" s="47"/>
      <c r="TUJ22" s="47"/>
      <c r="TUK22" s="47"/>
      <c r="TUL22" s="47"/>
      <c r="TUM22" s="47"/>
      <c r="TUN22" s="47"/>
      <c r="TUO22" s="47"/>
      <c r="TUP22" s="47"/>
      <c r="TUQ22" s="47"/>
      <c r="TUR22" s="47"/>
      <c r="TUS22" s="47"/>
      <c r="TUT22" s="47"/>
      <c r="TUU22" s="47"/>
      <c r="TUV22" s="47"/>
      <c r="TUW22" s="47"/>
      <c r="TUX22" s="47"/>
      <c r="TUY22" s="47"/>
      <c r="TUZ22" s="47"/>
      <c r="TVA22" s="47"/>
      <c r="TVB22" s="47"/>
      <c r="TVC22" s="47"/>
      <c r="TVD22" s="47"/>
      <c r="TVE22" s="47"/>
      <c r="TVF22" s="47"/>
      <c r="TVG22" s="47"/>
      <c r="TVH22" s="47"/>
      <c r="TVI22" s="47"/>
      <c r="TVJ22" s="47"/>
      <c r="TVK22" s="47"/>
      <c r="TVL22" s="47"/>
      <c r="TVM22" s="47"/>
      <c r="TVN22" s="47"/>
      <c r="TVO22" s="47"/>
      <c r="TVP22" s="47"/>
      <c r="TVQ22" s="47"/>
      <c r="TVR22" s="47"/>
      <c r="TVS22" s="47"/>
      <c r="TVT22" s="47"/>
      <c r="TVU22" s="47"/>
      <c r="TVV22" s="47"/>
      <c r="TVW22" s="47"/>
      <c r="TVX22" s="47"/>
      <c r="TVY22" s="47"/>
      <c r="TVZ22" s="47"/>
      <c r="TWA22" s="47"/>
      <c r="TWB22" s="47"/>
      <c r="TWC22" s="47"/>
      <c r="TWD22" s="47"/>
      <c r="TWE22" s="47"/>
      <c r="TWF22" s="47"/>
      <c r="TWG22" s="47"/>
      <c r="TWH22" s="47"/>
      <c r="TWI22" s="47"/>
      <c r="TWJ22" s="47"/>
      <c r="TWK22" s="47"/>
      <c r="TWL22" s="47"/>
      <c r="TWM22" s="47"/>
      <c r="TWN22" s="47"/>
      <c r="TWO22" s="47"/>
      <c r="TWP22" s="47"/>
      <c r="TWQ22" s="47"/>
      <c r="TWR22" s="47"/>
      <c r="TWS22" s="47"/>
      <c r="TWT22" s="47"/>
      <c r="TWU22" s="47"/>
      <c r="TWV22" s="47"/>
      <c r="TWW22" s="47"/>
      <c r="TWX22" s="47"/>
      <c r="TWY22" s="47"/>
      <c r="TWZ22" s="47"/>
      <c r="TXA22" s="47"/>
      <c r="TXB22" s="47"/>
      <c r="TXC22" s="47"/>
      <c r="TXD22" s="47"/>
      <c r="TXE22" s="47"/>
      <c r="TXF22" s="47"/>
      <c r="TXG22" s="47"/>
      <c r="TXH22" s="47"/>
      <c r="TXI22" s="47"/>
      <c r="TXJ22" s="47"/>
      <c r="TXK22" s="47"/>
      <c r="TXL22" s="47"/>
      <c r="TXM22" s="47"/>
      <c r="TXN22" s="47"/>
      <c r="TXO22" s="47"/>
      <c r="TXP22" s="47"/>
      <c r="TXQ22" s="47"/>
      <c r="TXR22" s="47"/>
      <c r="TXS22" s="47"/>
      <c r="TXT22" s="47"/>
      <c r="TXU22" s="47"/>
      <c r="TXV22" s="47"/>
      <c r="TXW22" s="47"/>
      <c r="TXX22" s="47"/>
      <c r="TXY22" s="47"/>
      <c r="TXZ22" s="47"/>
      <c r="TYA22" s="47"/>
      <c r="TYB22" s="47"/>
      <c r="TYC22" s="47"/>
      <c r="TYD22" s="47"/>
      <c r="TYE22" s="47"/>
      <c r="TYF22" s="47"/>
      <c r="TYG22" s="47"/>
      <c r="TYH22" s="47"/>
      <c r="TYI22" s="47"/>
      <c r="TYJ22" s="47"/>
      <c r="TYK22" s="47"/>
      <c r="TYL22" s="47"/>
      <c r="TYM22" s="47"/>
      <c r="TYN22" s="47"/>
      <c r="TYO22" s="47"/>
      <c r="TYP22" s="47"/>
      <c r="TYQ22" s="47"/>
      <c r="TYR22" s="47"/>
      <c r="TYS22" s="47"/>
      <c r="TYT22" s="47"/>
      <c r="TYU22" s="47"/>
      <c r="TYV22" s="47"/>
      <c r="TYW22" s="47"/>
      <c r="TYX22" s="47"/>
      <c r="TYY22" s="47"/>
      <c r="TYZ22" s="47"/>
      <c r="TZA22" s="47"/>
      <c r="TZB22" s="47"/>
      <c r="TZC22" s="47"/>
      <c r="TZD22" s="47"/>
      <c r="TZE22" s="47"/>
      <c r="TZF22" s="47"/>
      <c r="TZG22" s="47"/>
      <c r="TZH22" s="47"/>
      <c r="TZI22" s="47"/>
      <c r="TZJ22" s="47"/>
      <c r="TZK22" s="47"/>
      <c r="TZL22" s="47"/>
      <c r="TZM22" s="47"/>
      <c r="TZN22" s="47"/>
      <c r="TZO22" s="47"/>
      <c r="TZP22" s="47"/>
      <c r="TZQ22" s="47"/>
      <c r="TZR22" s="47"/>
      <c r="TZS22" s="47"/>
      <c r="TZT22" s="47"/>
      <c r="TZU22" s="47"/>
      <c r="TZV22" s="47"/>
      <c r="TZW22" s="47"/>
      <c r="TZX22" s="47"/>
      <c r="TZY22" s="47"/>
      <c r="TZZ22" s="47"/>
      <c r="UAA22" s="47"/>
      <c r="UAB22" s="47"/>
      <c r="UAC22" s="47"/>
      <c r="UAD22" s="47"/>
      <c r="UAE22" s="47"/>
      <c r="UAF22" s="47"/>
      <c r="UAG22" s="47"/>
      <c r="UAH22" s="47"/>
      <c r="UAI22" s="47"/>
      <c r="UAJ22" s="47"/>
      <c r="UAK22" s="47"/>
      <c r="UAL22" s="47"/>
      <c r="UAM22" s="47"/>
      <c r="UAN22" s="47"/>
      <c r="UAO22" s="47"/>
      <c r="UAP22" s="47"/>
      <c r="UAQ22" s="47"/>
      <c r="UAR22" s="47"/>
      <c r="UAS22" s="47"/>
      <c r="UAT22" s="47"/>
      <c r="UAU22" s="47"/>
      <c r="UAV22" s="47"/>
      <c r="UAW22" s="47"/>
      <c r="UAX22" s="47"/>
      <c r="UAY22" s="47"/>
      <c r="UAZ22" s="47"/>
      <c r="UBA22" s="47"/>
      <c r="UBB22" s="47"/>
      <c r="UBC22" s="47"/>
      <c r="UBD22" s="47"/>
      <c r="UBE22" s="47"/>
      <c r="UBF22" s="47"/>
      <c r="UBG22" s="47"/>
      <c r="UBH22" s="47"/>
      <c r="UBI22" s="47"/>
      <c r="UBJ22" s="47"/>
      <c r="UBK22" s="47"/>
      <c r="UBL22" s="47"/>
      <c r="UBM22" s="47"/>
      <c r="UBN22" s="47"/>
      <c r="UBO22" s="47"/>
      <c r="UBP22" s="47"/>
      <c r="UBQ22" s="47"/>
      <c r="UBR22" s="47"/>
      <c r="UBS22" s="47"/>
      <c r="UBT22" s="47"/>
      <c r="UBU22" s="47"/>
      <c r="UBV22" s="47"/>
      <c r="UBW22" s="47"/>
      <c r="UBX22" s="47"/>
      <c r="UBY22" s="47"/>
      <c r="UBZ22" s="47"/>
      <c r="UCA22" s="47"/>
      <c r="UCB22" s="47"/>
      <c r="UCC22" s="47"/>
      <c r="UCD22" s="47"/>
      <c r="UCE22" s="47"/>
      <c r="UCF22" s="47"/>
      <c r="UCG22" s="47"/>
      <c r="UCH22" s="47"/>
      <c r="UCI22" s="47"/>
      <c r="UCJ22" s="47"/>
      <c r="UCK22" s="47"/>
      <c r="UCL22" s="47"/>
      <c r="UCM22" s="47"/>
      <c r="UCN22" s="47"/>
      <c r="UCO22" s="47"/>
      <c r="UCP22" s="47"/>
      <c r="UCQ22" s="47"/>
      <c r="UCR22" s="47"/>
      <c r="UCS22" s="47"/>
      <c r="UCT22" s="47"/>
      <c r="UCU22" s="47"/>
      <c r="UCV22" s="47"/>
      <c r="UCW22" s="47"/>
      <c r="UCX22" s="47"/>
      <c r="UCY22" s="47"/>
      <c r="UCZ22" s="47"/>
      <c r="UDA22" s="47"/>
      <c r="UDB22" s="47"/>
      <c r="UDC22" s="47"/>
      <c r="UDD22" s="47"/>
      <c r="UDE22" s="47"/>
      <c r="UDF22" s="47"/>
      <c r="UDG22" s="47"/>
      <c r="UDH22" s="47"/>
      <c r="UDI22" s="47"/>
      <c r="UDJ22" s="47"/>
      <c r="UDK22" s="47"/>
      <c r="UDL22" s="47"/>
      <c r="UDM22" s="47"/>
      <c r="UDN22" s="47"/>
      <c r="UDO22" s="47"/>
      <c r="UDP22" s="47"/>
      <c r="UDQ22" s="47"/>
      <c r="UDR22" s="47"/>
      <c r="UDS22" s="47"/>
      <c r="UDT22" s="47"/>
      <c r="UDU22" s="47"/>
      <c r="UDV22" s="47"/>
      <c r="UDW22" s="47"/>
      <c r="UDX22" s="47"/>
      <c r="UDY22" s="47"/>
      <c r="UDZ22" s="47"/>
      <c r="UEA22" s="47"/>
      <c r="UEB22" s="47"/>
      <c r="UEC22" s="47"/>
      <c r="UED22" s="47"/>
      <c r="UEE22" s="47"/>
      <c r="UEF22" s="47"/>
      <c r="UEG22" s="47"/>
      <c r="UEH22" s="47"/>
      <c r="UEI22" s="47"/>
      <c r="UEJ22" s="47"/>
      <c r="UEK22" s="47"/>
      <c r="UEL22" s="47"/>
      <c r="UEM22" s="47"/>
      <c r="UEN22" s="47"/>
      <c r="UEO22" s="47"/>
      <c r="UEP22" s="47"/>
      <c r="UEQ22" s="47"/>
      <c r="UER22" s="47"/>
      <c r="UES22" s="47"/>
      <c r="UET22" s="47"/>
      <c r="UEU22" s="47"/>
      <c r="UEV22" s="47"/>
      <c r="UEW22" s="47"/>
      <c r="UEX22" s="47"/>
      <c r="UEY22" s="47"/>
      <c r="UEZ22" s="47"/>
      <c r="UFA22" s="47"/>
      <c r="UFB22" s="47"/>
      <c r="UFC22" s="47"/>
      <c r="UFD22" s="47"/>
      <c r="UFE22" s="47"/>
      <c r="UFF22" s="47"/>
      <c r="UFG22" s="47"/>
      <c r="UFH22" s="47"/>
      <c r="UFI22" s="47"/>
      <c r="UFJ22" s="47"/>
      <c r="UFK22" s="47"/>
      <c r="UFL22" s="47"/>
      <c r="UFM22" s="47"/>
      <c r="UFN22" s="47"/>
      <c r="UFO22" s="47"/>
      <c r="UFP22" s="47"/>
      <c r="UFQ22" s="47"/>
      <c r="UFR22" s="47"/>
      <c r="UFS22" s="47"/>
      <c r="UFT22" s="47"/>
      <c r="UFU22" s="47"/>
      <c r="UFV22" s="47"/>
      <c r="UFW22" s="47"/>
      <c r="UFX22" s="47"/>
      <c r="UFY22" s="47"/>
      <c r="UFZ22" s="47"/>
      <c r="UGA22" s="47"/>
      <c r="UGB22" s="47"/>
      <c r="UGC22" s="47"/>
      <c r="UGD22" s="47"/>
      <c r="UGE22" s="47"/>
      <c r="UGF22" s="47"/>
      <c r="UGG22" s="47"/>
      <c r="UGH22" s="47"/>
      <c r="UGI22" s="47"/>
      <c r="UGJ22" s="47"/>
      <c r="UGK22" s="47"/>
      <c r="UGL22" s="47"/>
      <c r="UGM22" s="47"/>
      <c r="UGN22" s="47"/>
      <c r="UGO22" s="47"/>
      <c r="UGP22" s="47"/>
      <c r="UGQ22" s="47"/>
      <c r="UGR22" s="47"/>
      <c r="UGS22" s="47"/>
      <c r="UGT22" s="47"/>
      <c r="UGU22" s="47"/>
      <c r="UGV22" s="47"/>
      <c r="UGW22" s="47"/>
      <c r="UGX22" s="47"/>
      <c r="UGY22" s="47"/>
      <c r="UGZ22" s="47"/>
      <c r="UHA22" s="47"/>
      <c r="UHB22" s="47"/>
      <c r="UHC22" s="47"/>
      <c r="UHD22" s="47"/>
      <c r="UHE22" s="47"/>
      <c r="UHF22" s="47"/>
      <c r="UHG22" s="47"/>
      <c r="UHH22" s="47"/>
      <c r="UHI22" s="47"/>
      <c r="UHJ22" s="47"/>
      <c r="UHK22" s="47"/>
      <c r="UHL22" s="47"/>
      <c r="UHM22" s="47"/>
      <c r="UHN22" s="47"/>
      <c r="UHO22" s="47"/>
      <c r="UHP22" s="47"/>
      <c r="UHQ22" s="47"/>
      <c r="UHR22" s="47"/>
      <c r="UHS22" s="47"/>
      <c r="UHT22" s="47"/>
      <c r="UHU22" s="47"/>
      <c r="UHV22" s="47"/>
      <c r="UHW22" s="47"/>
      <c r="UHX22" s="47"/>
      <c r="UHY22" s="47"/>
      <c r="UHZ22" s="47"/>
      <c r="UIA22" s="47"/>
      <c r="UIB22" s="47"/>
      <c r="UIC22" s="47"/>
      <c r="UID22" s="47"/>
      <c r="UIE22" s="47"/>
      <c r="UIF22" s="47"/>
      <c r="UIG22" s="47"/>
      <c r="UIH22" s="47"/>
      <c r="UII22" s="47"/>
      <c r="UIJ22" s="47"/>
      <c r="UIK22" s="47"/>
      <c r="UIL22" s="47"/>
      <c r="UIM22" s="47"/>
      <c r="UIN22" s="47"/>
      <c r="UIO22" s="47"/>
      <c r="UIP22" s="47"/>
      <c r="UIQ22" s="47"/>
      <c r="UIR22" s="47"/>
      <c r="UIS22" s="47"/>
      <c r="UIT22" s="47"/>
      <c r="UIU22" s="47"/>
      <c r="UIV22" s="47"/>
      <c r="UIW22" s="47"/>
      <c r="UIX22" s="47"/>
      <c r="UIY22" s="47"/>
      <c r="UIZ22" s="47"/>
      <c r="UJA22" s="47"/>
      <c r="UJB22" s="47"/>
      <c r="UJC22" s="47"/>
      <c r="UJD22" s="47"/>
      <c r="UJE22" s="47"/>
      <c r="UJF22" s="47"/>
      <c r="UJG22" s="47"/>
      <c r="UJH22" s="47"/>
      <c r="UJI22" s="47"/>
      <c r="UJJ22" s="47"/>
      <c r="UJK22" s="47"/>
      <c r="UJL22" s="47"/>
      <c r="UJM22" s="47"/>
      <c r="UJN22" s="47"/>
      <c r="UJO22" s="47"/>
      <c r="UJP22" s="47"/>
      <c r="UJQ22" s="47"/>
      <c r="UJR22" s="47"/>
      <c r="UJS22" s="47"/>
      <c r="UJT22" s="47"/>
      <c r="UJU22" s="47"/>
      <c r="UJV22" s="47"/>
      <c r="UJW22" s="47"/>
      <c r="UJX22" s="47"/>
      <c r="UJY22" s="47"/>
      <c r="UJZ22" s="47"/>
      <c r="UKA22" s="47"/>
      <c r="UKB22" s="47"/>
      <c r="UKC22" s="47"/>
      <c r="UKD22" s="47"/>
      <c r="UKE22" s="47"/>
      <c r="UKF22" s="47"/>
      <c r="UKG22" s="47"/>
      <c r="UKH22" s="47"/>
      <c r="UKI22" s="47"/>
      <c r="UKJ22" s="47"/>
      <c r="UKK22" s="47"/>
      <c r="UKL22" s="47"/>
      <c r="UKM22" s="47"/>
      <c r="UKN22" s="47"/>
      <c r="UKO22" s="47"/>
      <c r="UKP22" s="47"/>
      <c r="UKQ22" s="47"/>
      <c r="UKR22" s="47"/>
      <c r="UKS22" s="47"/>
      <c r="UKT22" s="47"/>
      <c r="UKU22" s="47"/>
      <c r="UKV22" s="47"/>
      <c r="UKW22" s="47"/>
      <c r="UKX22" s="47"/>
      <c r="UKY22" s="47"/>
      <c r="UKZ22" s="47"/>
      <c r="ULA22" s="47"/>
      <c r="ULB22" s="47"/>
      <c r="ULC22" s="47"/>
      <c r="ULD22" s="47"/>
      <c r="ULE22" s="47"/>
      <c r="ULF22" s="47"/>
      <c r="ULG22" s="47"/>
      <c r="ULH22" s="47"/>
      <c r="ULI22" s="47"/>
      <c r="ULJ22" s="47"/>
      <c r="ULK22" s="47"/>
      <c r="ULL22" s="47"/>
      <c r="ULM22" s="47"/>
      <c r="ULN22" s="47"/>
      <c r="ULO22" s="47"/>
      <c r="ULP22" s="47"/>
      <c r="ULQ22" s="47"/>
      <c r="ULR22" s="47"/>
      <c r="ULS22" s="47"/>
      <c r="ULT22" s="47"/>
      <c r="ULU22" s="47"/>
      <c r="ULV22" s="47"/>
      <c r="ULW22" s="47"/>
      <c r="ULX22" s="47"/>
      <c r="ULY22" s="47"/>
      <c r="ULZ22" s="47"/>
      <c r="UMA22" s="47"/>
      <c r="UMB22" s="47"/>
      <c r="UMC22" s="47"/>
      <c r="UMD22" s="47"/>
      <c r="UME22" s="47"/>
      <c r="UMF22" s="47"/>
      <c r="UMG22" s="47"/>
      <c r="UMH22" s="47"/>
      <c r="UMI22" s="47"/>
      <c r="UMJ22" s="47"/>
      <c r="UMK22" s="47"/>
      <c r="UML22" s="47"/>
      <c r="UMM22" s="47"/>
      <c r="UMN22" s="47"/>
      <c r="UMO22" s="47"/>
      <c r="UMP22" s="47"/>
      <c r="UMQ22" s="47"/>
      <c r="UMR22" s="47"/>
      <c r="UMS22" s="47"/>
      <c r="UMT22" s="47"/>
      <c r="UMU22" s="47"/>
      <c r="UMV22" s="47"/>
      <c r="UMW22" s="47"/>
      <c r="UMX22" s="47"/>
      <c r="UMY22" s="47"/>
      <c r="UMZ22" s="47"/>
      <c r="UNA22" s="47"/>
      <c r="UNB22" s="47"/>
      <c r="UNC22" s="47"/>
      <c r="UND22" s="47"/>
      <c r="UNE22" s="47"/>
      <c r="UNF22" s="47"/>
      <c r="UNG22" s="47"/>
      <c r="UNH22" s="47"/>
      <c r="UNI22" s="47"/>
      <c r="UNJ22" s="47"/>
      <c r="UNK22" s="47"/>
      <c r="UNL22" s="47"/>
      <c r="UNM22" s="47"/>
      <c r="UNN22" s="47"/>
      <c r="UNO22" s="47"/>
      <c r="UNP22" s="47"/>
      <c r="UNQ22" s="47"/>
      <c r="UNR22" s="47"/>
      <c r="UNS22" s="47"/>
      <c r="UNT22" s="47"/>
      <c r="UNU22" s="47"/>
      <c r="UNV22" s="47"/>
      <c r="UNW22" s="47"/>
      <c r="UNX22" s="47"/>
      <c r="UNY22" s="47"/>
      <c r="UNZ22" s="47"/>
      <c r="UOA22" s="47"/>
      <c r="UOB22" s="47"/>
      <c r="UOC22" s="47"/>
      <c r="UOD22" s="47"/>
      <c r="UOE22" s="47"/>
      <c r="UOF22" s="47"/>
      <c r="UOG22" s="47"/>
      <c r="UOH22" s="47"/>
      <c r="UOI22" s="47"/>
      <c r="UOJ22" s="47"/>
      <c r="UOK22" s="47"/>
      <c r="UOL22" s="47"/>
      <c r="UOM22" s="47"/>
      <c r="UON22" s="47"/>
      <c r="UOO22" s="47"/>
      <c r="UOP22" s="47"/>
      <c r="UOQ22" s="47"/>
      <c r="UOR22" s="47"/>
      <c r="UOS22" s="47"/>
      <c r="UOT22" s="47"/>
      <c r="UOU22" s="47"/>
      <c r="UOV22" s="47"/>
      <c r="UOW22" s="47"/>
      <c r="UOX22" s="47"/>
      <c r="UOY22" s="47"/>
      <c r="UOZ22" s="47"/>
      <c r="UPA22" s="47"/>
      <c r="UPB22" s="47"/>
      <c r="UPC22" s="47"/>
      <c r="UPD22" s="47"/>
      <c r="UPE22" s="47"/>
      <c r="UPF22" s="47"/>
      <c r="UPG22" s="47"/>
      <c r="UPH22" s="47"/>
      <c r="UPI22" s="47"/>
      <c r="UPJ22" s="47"/>
      <c r="UPK22" s="47"/>
      <c r="UPL22" s="47"/>
      <c r="UPM22" s="47"/>
      <c r="UPN22" s="47"/>
      <c r="UPO22" s="47"/>
      <c r="UPP22" s="47"/>
      <c r="UPQ22" s="47"/>
      <c r="UPR22" s="47"/>
      <c r="UPS22" s="47"/>
      <c r="UPT22" s="47"/>
      <c r="UPU22" s="47"/>
      <c r="UPV22" s="47"/>
      <c r="UPW22" s="47"/>
      <c r="UPX22" s="47"/>
      <c r="UPY22" s="47"/>
      <c r="UPZ22" s="47"/>
      <c r="UQA22" s="47"/>
      <c r="UQB22" s="47"/>
      <c r="UQC22" s="47"/>
      <c r="UQD22" s="47"/>
      <c r="UQE22" s="47"/>
      <c r="UQF22" s="47"/>
      <c r="UQG22" s="47"/>
      <c r="UQH22" s="47"/>
      <c r="UQI22" s="47"/>
      <c r="UQJ22" s="47"/>
      <c r="UQK22" s="47"/>
      <c r="UQL22" s="47"/>
      <c r="UQM22" s="47"/>
      <c r="UQN22" s="47"/>
      <c r="UQO22" s="47"/>
      <c r="UQP22" s="47"/>
      <c r="UQQ22" s="47"/>
      <c r="UQR22" s="47"/>
      <c r="UQS22" s="47"/>
      <c r="UQT22" s="47"/>
      <c r="UQU22" s="47"/>
      <c r="UQV22" s="47"/>
      <c r="UQW22" s="47"/>
      <c r="UQX22" s="47"/>
      <c r="UQY22" s="47"/>
      <c r="UQZ22" s="47"/>
      <c r="URA22" s="47"/>
      <c r="URB22" s="47"/>
      <c r="URC22" s="47"/>
      <c r="URD22" s="47"/>
      <c r="URE22" s="47"/>
      <c r="URF22" s="47"/>
      <c r="URG22" s="47"/>
      <c r="URH22" s="47"/>
      <c r="URI22" s="47"/>
      <c r="URJ22" s="47"/>
      <c r="URK22" s="47"/>
      <c r="URL22" s="47"/>
      <c r="URM22" s="47"/>
      <c r="URN22" s="47"/>
      <c r="URO22" s="47"/>
      <c r="URP22" s="47"/>
      <c r="URQ22" s="47"/>
      <c r="URR22" s="47"/>
      <c r="URS22" s="47"/>
      <c r="URT22" s="47"/>
      <c r="URU22" s="47"/>
      <c r="URV22" s="47"/>
      <c r="URW22" s="47"/>
      <c r="URX22" s="47"/>
      <c r="URY22" s="47"/>
      <c r="URZ22" s="47"/>
      <c r="USA22" s="47"/>
      <c r="USB22" s="47"/>
      <c r="USC22" s="47"/>
      <c r="USD22" s="47"/>
      <c r="USE22" s="47"/>
      <c r="USF22" s="47"/>
      <c r="USG22" s="47"/>
      <c r="USH22" s="47"/>
      <c r="USI22" s="47"/>
      <c r="USJ22" s="47"/>
      <c r="USK22" s="47"/>
      <c r="USL22" s="47"/>
      <c r="USM22" s="47"/>
      <c r="USN22" s="47"/>
      <c r="USO22" s="47"/>
      <c r="USP22" s="47"/>
      <c r="USQ22" s="47"/>
      <c r="USR22" s="47"/>
      <c r="USS22" s="47"/>
      <c r="UST22" s="47"/>
      <c r="USU22" s="47"/>
      <c r="USV22" s="47"/>
      <c r="USW22" s="47"/>
      <c r="USX22" s="47"/>
      <c r="USY22" s="47"/>
      <c r="USZ22" s="47"/>
      <c r="UTA22" s="47"/>
      <c r="UTB22" s="47"/>
      <c r="UTC22" s="47"/>
      <c r="UTD22" s="47"/>
      <c r="UTE22" s="47"/>
      <c r="UTF22" s="47"/>
      <c r="UTG22" s="47"/>
      <c r="UTH22" s="47"/>
      <c r="UTI22" s="47"/>
      <c r="UTJ22" s="47"/>
      <c r="UTK22" s="47"/>
      <c r="UTL22" s="47"/>
      <c r="UTM22" s="47"/>
      <c r="UTN22" s="47"/>
      <c r="UTO22" s="47"/>
      <c r="UTP22" s="47"/>
      <c r="UTQ22" s="47"/>
      <c r="UTR22" s="47"/>
      <c r="UTS22" s="47"/>
      <c r="UTT22" s="47"/>
      <c r="UTU22" s="47"/>
      <c r="UTV22" s="47"/>
      <c r="UTW22" s="47"/>
      <c r="UTX22" s="47"/>
      <c r="UTY22" s="47"/>
      <c r="UTZ22" s="47"/>
      <c r="UUA22" s="47"/>
      <c r="UUB22" s="47"/>
      <c r="UUC22" s="47"/>
      <c r="UUD22" s="47"/>
      <c r="UUE22" s="47"/>
      <c r="UUF22" s="47"/>
      <c r="UUG22" s="47"/>
      <c r="UUH22" s="47"/>
      <c r="UUI22" s="47"/>
      <c r="UUJ22" s="47"/>
      <c r="UUK22" s="47"/>
      <c r="UUL22" s="47"/>
      <c r="UUM22" s="47"/>
      <c r="UUN22" s="47"/>
      <c r="UUO22" s="47"/>
      <c r="UUP22" s="47"/>
      <c r="UUQ22" s="47"/>
      <c r="UUR22" s="47"/>
      <c r="UUS22" s="47"/>
      <c r="UUT22" s="47"/>
      <c r="UUU22" s="47"/>
      <c r="UUV22" s="47"/>
      <c r="UUW22" s="47"/>
      <c r="UUX22" s="47"/>
      <c r="UUY22" s="47"/>
      <c r="UUZ22" s="47"/>
      <c r="UVA22" s="47"/>
      <c r="UVB22" s="47"/>
      <c r="UVC22" s="47"/>
      <c r="UVD22" s="47"/>
      <c r="UVE22" s="47"/>
      <c r="UVF22" s="47"/>
      <c r="UVG22" s="47"/>
      <c r="UVH22" s="47"/>
      <c r="UVI22" s="47"/>
      <c r="UVJ22" s="47"/>
      <c r="UVK22" s="47"/>
      <c r="UVL22" s="47"/>
      <c r="UVM22" s="47"/>
      <c r="UVN22" s="47"/>
      <c r="UVO22" s="47"/>
      <c r="UVP22" s="47"/>
      <c r="UVQ22" s="47"/>
      <c r="UVR22" s="47"/>
      <c r="UVS22" s="47"/>
      <c r="UVT22" s="47"/>
      <c r="UVU22" s="47"/>
      <c r="UVV22" s="47"/>
      <c r="UVW22" s="47"/>
      <c r="UVX22" s="47"/>
      <c r="UVY22" s="47"/>
      <c r="UVZ22" s="47"/>
      <c r="UWA22" s="47"/>
      <c r="UWB22" s="47"/>
      <c r="UWC22" s="47"/>
      <c r="UWD22" s="47"/>
      <c r="UWE22" s="47"/>
      <c r="UWF22" s="47"/>
      <c r="UWG22" s="47"/>
      <c r="UWH22" s="47"/>
      <c r="UWI22" s="47"/>
      <c r="UWJ22" s="47"/>
      <c r="UWK22" s="47"/>
      <c r="UWL22" s="47"/>
      <c r="UWM22" s="47"/>
      <c r="UWN22" s="47"/>
      <c r="UWO22" s="47"/>
      <c r="UWP22" s="47"/>
      <c r="UWQ22" s="47"/>
      <c r="UWR22" s="47"/>
      <c r="UWS22" s="47"/>
      <c r="UWT22" s="47"/>
      <c r="UWU22" s="47"/>
      <c r="UWV22" s="47"/>
      <c r="UWW22" s="47"/>
      <c r="UWX22" s="47"/>
      <c r="UWY22" s="47"/>
      <c r="UWZ22" s="47"/>
      <c r="UXA22" s="47"/>
      <c r="UXB22" s="47"/>
      <c r="UXC22" s="47"/>
      <c r="UXD22" s="47"/>
      <c r="UXE22" s="47"/>
      <c r="UXF22" s="47"/>
      <c r="UXG22" s="47"/>
      <c r="UXH22" s="47"/>
      <c r="UXI22" s="47"/>
      <c r="UXJ22" s="47"/>
      <c r="UXK22" s="47"/>
      <c r="UXL22" s="47"/>
      <c r="UXM22" s="47"/>
      <c r="UXN22" s="47"/>
      <c r="UXO22" s="47"/>
      <c r="UXP22" s="47"/>
      <c r="UXQ22" s="47"/>
      <c r="UXR22" s="47"/>
      <c r="UXS22" s="47"/>
      <c r="UXT22" s="47"/>
      <c r="UXU22" s="47"/>
      <c r="UXV22" s="47"/>
      <c r="UXW22" s="47"/>
      <c r="UXX22" s="47"/>
      <c r="UXY22" s="47"/>
      <c r="UXZ22" s="47"/>
      <c r="UYA22" s="47"/>
      <c r="UYB22" s="47"/>
      <c r="UYC22" s="47"/>
      <c r="UYD22" s="47"/>
      <c r="UYE22" s="47"/>
      <c r="UYF22" s="47"/>
      <c r="UYG22" s="47"/>
      <c r="UYH22" s="47"/>
      <c r="UYI22" s="47"/>
      <c r="UYJ22" s="47"/>
      <c r="UYK22" s="47"/>
      <c r="UYL22" s="47"/>
      <c r="UYM22" s="47"/>
      <c r="UYN22" s="47"/>
      <c r="UYO22" s="47"/>
      <c r="UYP22" s="47"/>
      <c r="UYQ22" s="47"/>
      <c r="UYR22" s="47"/>
      <c r="UYS22" s="47"/>
      <c r="UYT22" s="47"/>
      <c r="UYU22" s="47"/>
      <c r="UYV22" s="47"/>
      <c r="UYW22" s="47"/>
      <c r="UYX22" s="47"/>
      <c r="UYY22" s="47"/>
      <c r="UYZ22" s="47"/>
      <c r="UZA22" s="47"/>
      <c r="UZB22" s="47"/>
      <c r="UZC22" s="47"/>
      <c r="UZD22" s="47"/>
      <c r="UZE22" s="47"/>
      <c r="UZF22" s="47"/>
      <c r="UZG22" s="47"/>
      <c r="UZH22" s="47"/>
      <c r="UZI22" s="47"/>
      <c r="UZJ22" s="47"/>
      <c r="UZK22" s="47"/>
      <c r="UZL22" s="47"/>
      <c r="UZM22" s="47"/>
      <c r="UZN22" s="47"/>
      <c r="UZO22" s="47"/>
      <c r="UZP22" s="47"/>
      <c r="UZQ22" s="47"/>
      <c r="UZR22" s="47"/>
      <c r="UZS22" s="47"/>
      <c r="UZT22" s="47"/>
      <c r="UZU22" s="47"/>
      <c r="UZV22" s="47"/>
      <c r="UZW22" s="47"/>
      <c r="UZX22" s="47"/>
      <c r="UZY22" s="47"/>
      <c r="UZZ22" s="47"/>
      <c r="VAA22" s="47"/>
      <c r="VAB22" s="47"/>
      <c r="VAC22" s="47"/>
      <c r="VAD22" s="47"/>
      <c r="VAE22" s="47"/>
      <c r="VAF22" s="47"/>
      <c r="VAG22" s="47"/>
      <c r="VAH22" s="47"/>
      <c r="VAI22" s="47"/>
      <c r="VAJ22" s="47"/>
      <c r="VAK22" s="47"/>
      <c r="VAL22" s="47"/>
      <c r="VAM22" s="47"/>
      <c r="VAN22" s="47"/>
      <c r="VAO22" s="47"/>
      <c r="VAP22" s="47"/>
      <c r="VAQ22" s="47"/>
      <c r="VAR22" s="47"/>
      <c r="VAS22" s="47"/>
      <c r="VAT22" s="47"/>
      <c r="VAU22" s="47"/>
      <c r="VAV22" s="47"/>
      <c r="VAW22" s="47"/>
      <c r="VAX22" s="47"/>
      <c r="VAY22" s="47"/>
      <c r="VAZ22" s="47"/>
      <c r="VBA22" s="47"/>
      <c r="VBB22" s="47"/>
      <c r="VBC22" s="47"/>
      <c r="VBD22" s="47"/>
      <c r="VBE22" s="47"/>
      <c r="VBF22" s="47"/>
      <c r="VBG22" s="47"/>
      <c r="VBH22" s="47"/>
      <c r="VBI22" s="47"/>
      <c r="VBJ22" s="47"/>
      <c r="VBK22" s="47"/>
      <c r="VBL22" s="47"/>
      <c r="VBM22" s="47"/>
      <c r="VBN22" s="47"/>
      <c r="VBO22" s="47"/>
      <c r="VBP22" s="47"/>
      <c r="VBQ22" s="47"/>
      <c r="VBR22" s="47"/>
      <c r="VBS22" s="47"/>
      <c r="VBT22" s="47"/>
      <c r="VBU22" s="47"/>
      <c r="VBV22" s="47"/>
      <c r="VBW22" s="47"/>
      <c r="VBX22" s="47"/>
      <c r="VBY22" s="47"/>
      <c r="VBZ22" s="47"/>
      <c r="VCA22" s="47"/>
      <c r="VCB22" s="47"/>
      <c r="VCC22" s="47"/>
      <c r="VCD22" s="47"/>
      <c r="VCE22" s="47"/>
      <c r="VCF22" s="47"/>
      <c r="VCG22" s="47"/>
      <c r="VCH22" s="47"/>
      <c r="VCI22" s="47"/>
      <c r="VCJ22" s="47"/>
      <c r="VCK22" s="47"/>
      <c r="VCL22" s="47"/>
      <c r="VCM22" s="47"/>
      <c r="VCN22" s="47"/>
      <c r="VCO22" s="47"/>
      <c r="VCP22" s="47"/>
      <c r="VCQ22" s="47"/>
      <c r="VCR22" s="47"/>
      <c r="VCS22" s="47"/>
      <c r="VCT22" s="47"/>
      <c r="VCU22" s="47"/>
      <c r="VCV22" s="47"/>
      <c r="VCW22" s="47"/>
      <c r="VCX22" s="47"/>
      <c r="VCY22" s="47"/>
      <c r="VCZ22" s="47"/>
      <c r="VDA22" s="47"/>
      <c r="VDB22" s="47"/>
      <c r="VDC22" s="47"/>
      <c r="VDD22" s="47"/>
      <c r="VDE22" s="47"/>
      <c r="VDF22" s="47"/>
      <c r="VDG22" s="47"/>
      <c r="VDH22" s="47"/>
      <c r="VDI22" s="47"/>
      <c r="VDJ22" s="47"/>
      <c r="VDK22" s="47"/>
      <c r="VDL22" s="47"/>
      <c r="VDM22" s="47"/>
      <c r="VDN22" s="47"/>
      <c r="VDO22" s="47"/>
      <c r="VDP22" s="47"/>
      <c r="VDQ22" s="47"/>
      <c r="VDR22" s="47"/>
      <c r="VDS22" s="47"/>
      <c r="VDT22" s="47"/>
      <c r="VDU22" s="47"/>
      <c r="VDV22" s="47"/>
      <c r="VDW22" s="47"/>
      <c r="VDX22" s="47"/>
      <c r="VDY22" s="47"/>
      <c r="VDZ22" s="47"/>
      <c r="VEA22" s="47"/>
      <c r="VEB22" s="47"/>
      <c r="VEC22" s="47"/>
      <c r="VED22" s="47"/>
      <c r="VEE22" s="47"/>
      <c r="VEF22" s="47"/>
      <c r="VEG22" s="47"/>
      <c r="VEH22" s="47"/>
      <c r="VEI22" s="47"/>
      <c r="VEJ22" s="47"/>
      <c r="VEK22" s="47"/>
      <c r="VEL22" s="47"/>
      <c r="VEM22" s="47"/>
      <c r="VEN22" s="47"/>
      <c r="VEO22" s="47"/>
      <c r="VEP22" s="47"/>
      <c r="VEQ22" s="47"/>
      <c r="VER22" s="47"/>
      <c r="VES22" s="47"/>
      <c r="VET22" s="47"/>
      <c r="VEU22" s="47"/>
      <c r="VEV22" s="47"/>
      <c r="VEW22" s="47"/>
      <c r="VEX22" s="47"/>
      <c r="VEY22" s="47"/>
      <c r="VEZ22" s="47"/>
      <c r="VFA22" s="47"/>
      <c r="VFB22" s="47"/>
      <c r="VFC22" s="47"/>
      <c r="VFD22" s="47"/>
      <c r="VFE22" s="47"/>
      <c r="VFF22" s="47"/>
      <c r="VFG22" s="47"/>
      <c r="VFH22" s="47"/>
      <c r="VFI22" s="47"/>
      <c r="VFJ22" s="47"/>
      <c r="VFK22" s="47"/>
      <c r="VFL22" s="47"/>
      <c r="VFM22" s="47"/>
      <c r="VFN22" s="47"/>
      <c r="VFO22" s="47"/>
      <c r="VFP22" s="47"/>
      <c r="VFQ22" s="47"/>
      <c r="VFR22" s="47"/>
      <c r="VFS22" s="47"/>
      <c r="VFT22" s="47"/>
      <c r="VFU22" s="47"/>
      <c r="VFV22" s="47"/>
      <c r="VFW22" s="47"/>
      <c r="VFX22" s="47"/>
      <c r="VFY22" s="47"/>
      <c r="VFZ22" s="47"/>
      <c r="VGA22" s="47"/>
      <c r="VGB22" s="47"/>
      <c r="VGC22" s="47"/>
      <c r="VGD22" s="47"/>
      <c r="VGE22" s="47"/>
      <c r="VGF22" s="47"/>
      <c r="VGG22" s="47"/>
      <c r="VGH22" s="47"/>
      <c r="VGI22" s="47"/>
      <c r="VGJ22" s="47"/>
      <c r="VGK22" s="47"/>
      <c r="VGL22" s="47"/>
      <c r="VGM22" s="47"/>
      <c r="VGN22" s="47"/>
      <c r="VGO22" s="47"/>
      <c r="VGP22" s="47"/>
      <c r="VGQ22" s="47"/>
      <c r="VGR22" s="47"/>
      <c r="VGS22" s="47"/>
      <c r="VGT22" s="47"/>
      <c r="VGU22" s="47"/>
      <c r="VGV22" s="47"/>
      <c r="VGW22" s="47"/>
      <c r="VGX22" s="47"/>
      <c r="VGY22" s="47"/>
      <c r="VGZ22" s="47"/>
      <c r="VHA22" s="47"/>
      <c r="VHB22" s="47"/>
      <c r="VHC22" s="47"/>
      <c r="VHD22" s="47"/>
      <c r="VHE22" s="47"/>
      <c r="VHF22" s="47"/>
      <c r="VHG22" s="47"/>
      <c r="VHH22" s="47"/>
      <c r="VHI22" s="47"/>
      <c r="VHJ22" s="47"/>
      <c r="VHK22" s="47"/>
      <c r="VHL22" s="47"/>
      <c r="VHM22" s="47"/>
      <c r="VHN22" s="47"/>
      <c r="VHO22" s="47"/>
      <c r="VHP22" s="47"/>
      <c r="VHQ22" s="47"/>
      <c r="VHR22" s="47"/>
      <c r="VHS22" s="47"/>
      <c r="VHT22" s="47"/>
      <c r="VHU22" s="47"/>
      <c r="VHV22" s="47"/>
      <c r="VHW22" s="47"/>
      <c r="VHX22" s="47"/>
      <c r="VHY22" s="47"/>
      <c r="VHZ22" s="47"/>
      <c r="VIA22" s="47"/>
      <c r="VIB22" s="47"/>
      <c r="VIC22" s="47"/>
      <c r="VID22" s="47"/>
      <c r="VIE22" s="47"/>
      <c r="VIF22" s="47"/>
      <c r="VIG22" s="47"/>
      <c r="VIH22" s="47"/>
      <c r="VII22" s="47"/>
      <c r="VIJ22" s="47"/>
      <c r="VIK22" s="47"/>
      <c r="VIL22" s="47"/>
      <c r="VIM22" s="47"/>
      <c r="VIN22" s="47"/>
      <c r="VIO22" s="47"/>
      <c r="VIP22" s="47"/>
      <c r="VIQ22" s="47"/>
      <c r="VIR22" s="47"/>
      <c r="VIS22" s="47"/>
      <c r="VIT22" s="47"/>
      <c r="VIU22" s="47"/>
      <c r="VIV22" s="47"/>
      <c r="VIW22" s="47"/>
      <c r="VIX22" s="47"/>
      <c r="VIY22" s="47"/>
      <c r="VIZ22" s="47"/>
      <c r="VJA22" s="47"/>
      <c r="VJB22" s="47"/>
      <c r="VJC22" s="47"/>
      <c r="VJD22" s="47"/>
      <c r="VJE22" s="47"/>
      <c r="VJF22" s="47"/>
      <c r="VJG22" s="47"/>
      <c r="VJH22" s="47"/>
      <c r="VJI22" s="47"/>
      <c r="VJJ22" s="47"/>
      <c r="VJK22" s="47"/>
      <c r="VJL22" s="47"/>
      <c r="VJM22" s="47"/>
      <c r="VJN22" s="47"/>
      <c r="VJO22" s="47"/>
      <c r="VJP22" s="47"/>
      <c r="VJQ22" s="47"/>
      <c r="VJR22" s="47"/>
      <c r="VJS22" s="47"/>
      <c r="VJT22" s="47"/>
      <c r="VJU22" s="47"/>
      <c r="VJV22" s="47"/>
      <c r="VJW22" s="47"/>
      <c r="VJX22" s="47"/>
      <c r="VJY22" s="47"/>
      <c r="VJZ22" s="47"/>
      <c r="VKA22" s="47"/>
      <c r="VKB22" s="47"/>
      <c r="VKC22" s="47"/>
      <c r="VKD22" s="47"/>
      <c r="VKE22" s="47"/>
      <c r="VKF22" s="47"/>
      <c r="VKG22" s="47"/>
      <c r="VKH22" s="47"/>
      <c r="VKI22" s="47"/>
      <c r="VKJ22" s="47"/>
      <c r="VKK22" s="47"/>
      <c r="VKL22" s="47"/>
      <c r="VKM22" s="47"/>
      <c r="VKN22" s="47"/>
      <c r="VKO22" s="47"/>
      <c r="VKP22" s="47"/>
      <c r="VKQ22" s="47"/>
      <c r="VKR22" s="47"/>
      <c r="VKS22" s="47"/>
      <c r="VKT22" s="47"/>
      <c r="VKU22" s="47"/>
      <c r="VKV22" s="47"/>
      <c r="VKW22" s="47"/>
      <c r="VKX22" s="47"/>
      <c r="VKY22" s="47"/>
      <c r="VKZ22" s="47"/>
      <c r="VLA22" s="47"/>
      <c r="VLB22" s="47"/>
      <c r="VLC22" s="47"/>
      <c r="VLD22" s="47"/>
      <c r="VLE22" s="47"/>
      <c r="VLF22" s="47"/>
      <c r="VLG22" s="47"/>
      <c r="VLH22" s="47"/>
      <c r="VLI22" s="47"/>
      <c r="VLJ22" s="47"/>
      <c r="VLK22" s="47"/>
      <c r="VLL22" s="47"/>
      <c r="VLM22" s="47"/>
      <c r="VLN22" s="47"/>
      <c r="VLO22" s="47"/>
      <c r="VLP22" s="47"/>
      <c r="VLQ22" s="47"/>
      <c r="VLR22" s="47"/>
      <c r="VLS22" s="47"/>
      <c r="VLT22" s="47"/>
      <c r="VLU22" s="47"/>
      <c r="VLV22" s="47"/>
      <c r="VLW22" s="47"/>
      <c r="VLX22" s="47"/>
      <c r="VLY22" s="47"/>
      <c r="VLZ22" s="47"/>
      <c r="VMA22" s="47"/>
      <c r="VMB22" s="47"/>
      <c r="VMC22" s="47"/>
      <c r="VMD22" s="47"/>
      <c r="VME22" s="47"/>
      <c r="VMF22" s="47"/>
      <c r="VMG22" s="47"/>
      <c r="VMH22" s="47"/>
      <c r="VMI22" s="47"/>
      <c r="VMJ22" s="47"/>
      <c r="VMK22" s="47"/>
      <c r="VML22" s="47"/>
      <c r="VMM22" s="47"/>
      <c r="VMN22" s="47"/>
      <c r="VMO22" s="47"/>
      <c r="VMP22" s="47"/>
      <c r="VMQ22" s="47"/>
      <c r="VMR22" s="47"/>
      <c r="VMS22" s="47"/>
      <c r="VMT22" s="47"/>
      <c r="VMU22" s="47"/>
      <c r="VMV22" s="47"/>
      <c r="VMW22" s="47"/>
      <c r="VMX22" s="47"/>
      <c r="VMY22" s="47"/>
      <c r="VMZ22" s="47"/>
      <c r="VNA22" s="47"/>
      <c r="VNB22" s="47"/>
      <c r="VNC22" s="47"/>
      <c r="VND22" s="47"/>
      <c r="VNE22" s="47"/>
      <c r="VNF22" s="47"/>
      <c r="VNG22" s="47"/>
      <c r="VNH22" s="47"/>
      <c r="VNI22" s="47"/>
      <c r="VNJ22" s="47"/>
      <c r="VNK22" s="47"/>
      <c r="VNL22" s="47"/>
      <c r="VNM22" s="47"/>
      <c r="VNN22" s="47"/>
      <c r="VNO22" s="47"/>
      <c r="VNP22" s="47"/>
      <c r="VNQ22" s="47"/>
      <c r="VNR22" s="47"/>
      <c r="VNS22" s="47"/>
      <c r="VNT22" s="47"/>
      <c r="VNU22" s="47"/>
      <c r="VNV22" s="47"/>
      <c r="VNW22" s="47"/>
      <c r="VNX22" s="47"/>
      <c r="VNY22" s="47"/>
      <c r="VNZ22" s="47"/>
      <c r="VOA22" s="47"/>
      <c r="VOB22" s="47"/>
      <c r="VOC22" s="47"/>
      <c r="VOD22" s="47"/>
      <c r="VOE22" s="47"/>
      <c r="VOF22" s="47"/>
      <c r="VOG22" s="47"/>
      <c r="VOH22" s="47"/>
      <c r="VOI22" s="47"/>
      <c r="VOJ22" s="47"/>
      <c r="VOK22" s="47"/>
      <c r="VOL22" s="47"/>
      <c r="VOM22" s="47"/>
      <c r="VON22" s="47"/>
      <c r="VOO22" s="47"/>
      <c r="VOP22" s="47"/>
      <c r="VOQ22" s="47"/>
      <c r="VOR22" s="47"/>
      <c r="VOS22" s="47"/>
      <c r="VOT22" s="47"/>
      <c r="VOU22" s="47"/>
      <c r="VOV22" s="47"/>
      <c r="VOW22" s="47"/>
      <c r="VOX22" s="47"/>
      <c r="VOY22" s="47"/>
      <c r="VOZ22" s="47"/>
      <c r="VPA22" s="47"/>
      <c r="VPB22" s="47"/>
      <c r="VPC22" s="47"/>
      <c r="VPD22" s="47"/>
      <c r="VPE22" s="47"/>
      <c r="VPF22" s="47"/>
      <c r="VPG22" s="47"/>
      <c r="VPH22" s="47"/>
      <c r="VPI22" s="47"/>
      <c r="VPJ22" s="47"/>
      <c r="VPK22" s="47"/>
      <c r="VPL22" s="47"/>
      <c r="VPM22" s="47"/>
      <c r="VPN22" s="47"/>
      <c r="VPO22" s="47"/>
      <c r="VPP22" s="47"/>
      <c r="VPQ22" s="47"/>
      <c r="VPR22" s="47"/>
      <c r="VPS22" s="47"/>
      <c r="VPT22" s="47"/>
      <c r="VPU22" s="47"/>
      <c r="VPV22" s="47"/>
      <c r="VPW22" s="47"/>
      <c r="VPX22" s="47"/>
      <c r="VPY22" s="47"/>
      <c r="VPZ22" s="47"/>
      <c r="VQA22" s="47"/>
      <c r="VQB22" s="47"/>
      <c r="VQC22" s="47"/>
      <c r="VQD22" s="47"/>
      <c r="VQE22" s="47"/>
      <c r="VQF22" s="47"/>
      <c r="VQG22" s="47"/>
      <c r="VQH22" s="47"/>
      <c r="VQI22" s="47"/>
      <c r="VQJ22" s="47"/>
      <c r="VQK22" s="47"/>
      <c r="VQL22" s="47"/>
      <c r="VQM22" s="47"/>
      <c r="VQN22" s="47"/>
      <c r="VQO22" s="47"/>
      <c r="VQP22" s="47"/>
      <c r="VQQ22" s="47"/>
      <c r="VQR22" s="47"/>
      <c r="VQS22" s="47"/>
      <c r="VQT22" s="47"/>
      <c r="VQU22" s="47"/>
      <c r="VQV22" s="47"/>
      <c r="VQW22" s="47"/>
      <c r="VQX22" s="47"/>
      <c r="VQY22" s="47"/>
      <c r="VQZ22" s="47"/>
      <c r="VRA22" s="47"/>
      <c r="VRB22" s="47"/>
      <c r="VRC22" s="47"/>
      <c r="VRD22" s="47"/>
      <c r="VRE22" s="47"/>
      <c r="VRF22" s="47"/>
      <c r="VRG22" s="47"/>
      <c r="VRH22" s="47"/>
      <c r="VRI22" s="47"/>
      <c r="VRJ22" s="47"/>
      <c r="VRK22" s="47"/>
      <c r="VRL22" s="47"/>
      <c r="VRM22" s="47"/>
      <c r="VRN22" s="47"/>
      <c r="VRO22" s="47"/>
      <c r="VRP22" s="47"/>
      <c r="VRQ22" s="47"/>
      <c r="VRR22" s="47"/>
      <c r="VRS22" s="47"/>
      <c r="VRT22" s="47"/>
      <c r="VRU22" s="47"/>
      <c r="VRV22" s="47"/>
      <c r="VRW22" s="47"/>
      <c r="VRX22" s="47"/>
      <c r="VRY22" s="47"/>
      <c r="VRZ22" s="47"/>
      <c r="VSA22" s="47"/>
      <c r="VSB22" s="47"/>
      <c r="VSC22" s="47"/>
      <c r="VSD22" s="47"/>
      <c r="VSE22" s="47"/>
      <c r="VSF22" s="47"/>
      <c r="VSG22" s="47"/>
      <c r="VSH22" s="47"/>
      <c r="VSI22" s="47"/>
      <c r="VSJ22" s="47"/>
      <c r="VSK22" s="47"/>
      <c r="VSL22" s="47"/>
      <c r="VSM22" s="47"/>
      <c r="VSN22" s="47"/>
      <c r="VSO22" s="47"/>
      <c r="VSP22" s="47"/>
      <c r="VSQ22" s="47"/>
      <c r="VSR22" s="47"/>
      <c r="VSS22" s="47"/>
      <c r="VST22" s="47"/>
      <c r="VSU22" s="47"/>
      <c r="VSV22" s="47"/>
      <c r="VSW22" s="47"/>
      <c r="VSX22" s="47"/>
      <c r="VSY22" s="47"/>
      <c r="VSZ22" s="47"/>
      <c r="VTA22" s="47"/>
      <c r="VTB22" s="47"/>
      <c r="VTC22" s="47"/>
      <c r="VTD22" s="47"/>
      <c r="VTE22" s="47"/>
      <c r="VTF22" s="47"/>
      <c r="VTG22" s="47"/>
      <c r="VTH22" s="47"/>
      <c r="VTI22" s="47"/>
      <c r="VTJ22" s="47"/>
      <c r="VTK22" s="47"/>
      <c r="VTL22" s="47"/>
      <c r="VTM22" s="47"/>
      <c r="VTN22" s="47"/>
      <c r="VTO22" s="47"/>
      <c r="VTP22" s="47"/>
      <c r="VTQ22" s="47"/>
      <c r="VTR22" s="47"/>
      <c r="VTS22" s="47"/>
      <c r="VTT22" s="47"/>
      <c r="VTU22" s="47"/>
      <c r="VTV22" s="47"/>
      <c r="VTW22" s="47"/>
      <c r="VTX22" s="47"/>
      <c r="VTY22" s="47"/>
      <c r="VTZ22" s="47"/>
      <c r="VUA22" s="47"/>
      <c r="VUB22" s="47"/>
      <c r="VUC22" s="47"/>
      <c r="VUD22" s="47"/>
      <c r="VUE22" s="47"/>
      <c r="VUF22" s="47"/>
      <c r="VUG22" s="47"/>
      <c r="VUH22" s="47"/>
      <c r="VUI22" s="47"/>
      <c r="VUJ22" s="47"/>
      <c r="VUK22" s="47"/>
      <c r="VUL22" s="47"/>
      <c r="VUM22" s="47"/>
      <c r="VUN22" s="47"/>
      <c r="VUO22" s="47"/>
      <c r="VUP22" s="47"/>
      <c r="VUQ22" s="47"/>
      <c r="VUR22" s="47"/>
      <c r="VUS22" s="47"/>
      <c r="VUT22" s="47"/>
      <c r="VUU22" s="47"/>
      <c r="VUV22" s="47"/>
      <c r="VUW22" s="47"/>
      <c r="VUX22" s="47"/>
      <c r="VUY22" s="47"/>
      <c r="VUZ22" s="47"/>
      <c r="VVA22" s="47"/>
      <c r="VVB22" s="47"/>
      <c r="VVC22" s="47"/>
      <c r="VVD22" s="47"/>
      <c r="VVE22" s="47"/>
      <c r="VVF22" s="47"/>
      <c r="VVG22" s="47"/>
      <c r="VVH22" s="47"/>
      <c r="VVI22" s="47"/>
      <c r="VVJ22" s="47"/>
      <c r="VVK22" s="47"/>
      <c r="VVL22" s="47"/>
      <c r="VVM22" s="47"/>
      <c r="VVN22" s="47"/>
      <c r="VVO22" s="47"/>
      <c r="VVP22" s="47"/>
      <c r="VVQ22" s="47"/>
      <c r="VVR22" s="47"/>
      <c r="VVS22" s="47"/>
      <c r="VVT22" s="47"/>
      <c r="VVU22" s="47"/>
      <c r="VVV22" s="47"/>
      <c r="VVW22" s="47"/>
      <c r="VVX22" s="47"/>
      <c r="VVY22" s="47"/>
      <c r="VVZ22" s="47"/>
      <c r="VWA22" s="47"/>
      <c r="VWB22" s="47"/>
      <c r="VWC22" s="47"/>
      <c r="VWD22" s="47"/>
      <c r="VWE22" s="47"/>
      <c r="VWF22" s="47"/>
      <c r="VWG22" s="47"/>
      <c r="VWH22" s="47"/>
      <c r="VWI22" s="47"/>
      <c r="VWJ22" s="47"/>
      <c r="VWK22" s="47"/>
      <c r="VWL22" s="47"/>
      <c r="VWM22" s="47"/>
      <c r="VWN22" s="47"/>
      <c r="VWO22" s="47"/>
      <c r="VWP22" s="47"/>
      <c r="VWQ22" s="47"/>
      <c r="VWR22" s="47"/>
      <c r="VWS22" s="47"/>
      <c r="VWT22" s="47"/>
      <c r="VWU22" s="47"/>
      <c r="VWV22" s="47"/>
      <c r="VWW22" s="47"/>
      <c r="VWX22" s="47"/>
      <c r="VWY22" s="47"/>
      <c r="VWZ22" s="47"/>
      <c r="VXA22" s="47"/>
      <c r="VXB22" s="47"/>
      <c r="VXC22" s="47"/>
      <c r="VXD22" s="47"/>
      <c r="VXE22" s="47"/>
      <c r="VXF22" s="47"/>
      <c r="VXG22" s="47"/>
      <c r="VXH22" s="47"/>
      <c r="VXI22" s="47"/>
      <c r="VXJ22" s="47"/>
      <c r="VXK22" s="47"/>
      <c r="VXL22" s="47"/>
      <c r="VXM22" s="47"/>
      <c r="VXN22" s="47"/>
      <c r="VXO22" s="47"/>
      <c r="VXP22" s="47"/>
      <c r="VXQ22" s="47"/>
      <c r="VXR22" s="47"/>
      <c r="VXS22" s="47"/>
      <c r="VXT22" s="47"/>
      <c r="VXU22" s="47"/>
      <c r="VXV22" s="47"/>
      <c r="VXW22" s="47"/>
      <c r="VXX22" s="47"/>
      <c r="VXY22" s="47"/>
      <c r="VXZ22" s="47"/>
      <c r="VYA22" s="47"/>
      <c r="VYB22" s="47"/>
      <c r="VYC22" s="47"/>
      <c r="VYD22" s="47"/>
      <c r="VYE22" s="47"/>
      <c r="VYF22" s="47"/>
      <c r="VYG22" s="47"/>
      <c r="VYH22" s="47"/>
      <c r="VYI22" s="47"/>
      <c r="VYJ22" s="47"/>
      <c r="VYK22" s="47"/>
      <c r="VYL22" s="47"/>
      <c r="VYM22" s="47"/>
      <c r="VYN22" s="47"/>
      <c r="VYO22" s="47"/>
      <c r="VYP22" s="47"/>
      <c r="VYQ22" s="47"/>
      <c r="VYR22" s="47"/>
      <c r="VYS22" s="47"/>
      <c r="VYT22" s="47"/>
      <c r="VYU22" s="47"/>
      <c r="VYV22" s="47"/>
      <c r="VYW22" s="47"/>
      <c r="VYX22" s="47"/>
      <c r="VYY22" s="47"/>
      <c r="VYZ22" s="47"/>
      <c r="VZA22" s="47"/>
      <c r="VZB22" s="47"/>
      <c r="VZC22" s="47"/>
      <c r="VZD22" s="47"/>
      <c r="VZE22" s="47"/>
      <c r="VZF22" s="47"/>
      <c r="VZG22" s="47"/>
      <c r="VZH22" s="47"/>
      <c r="VZI22" s="47"/>
      <c r="VZJ22" s="47"/>
      <c r="VZK22" s="47"/>
      <c r="VZL22" s="47"/>
      <c r="VZM22" s="47"/>
      <c r="VZN22" s="47"/>
      <c r="VZO22" s="47"/>
      <c r="VZP22" s="47"/>
      <c r="VZQ22" s="47"/>
      <c r="VZR22" s="47"/>
      <c r="VZS22" s="47"/>
      <c r="VZT22" s="47"/>
      <c r="VZU22" s="47"/>
      <c r="VZV22" s="47"/>
      <c r="VZW22" s="47"/>
      <c r="VZX22" s="47"/>
      <c r="VZY22" s="47"/>
      <c r="VZZ22" s="47"/>
      <c r="WAA22" s="47"/>
      <c r="WAB22" s="47"/>
      <c r="WAC22" s="47"/>
      <c r="WAD22" s="47"/>
      <c r="WAE22" s="47"/>
      <c r="WAF22" s="47"/>
      <c r="WAG22" s="47"/>
      <c r="WAH22" s="47"/>
      <c r="WAI22" s="47"/>
      <c r="WAJ22" s="47"/>
      <c r="WAK22" s="47"/>
      <c r="WAL22" s="47"/>
      <c r="WAM22" s="47"/>
      <c r="WAN22" s="47"/>
      <c r="WAO22" s="47"/>
      <c r="WAP22" s="47"/>
      <c r="WAQ22" s="47"/>
      <c r="WAR22" s="47"/>
      <c r="WAS22" s="47"/>
      <c r="WAT22" s="47"/>
      <c r="WAU22" s="47"/>
      <c r="WAV22" s="47"/>
      <c r="WAW22" s="47"/>
      <c r="WAX22" s="47"/>
      <c r="WAY22" s="47"/>
      <c r="WAZ22" s="47"/>
      <c r="WBA22" s="47"/>
      <c r="WBB22" s="47"/>
      <c r="WBC22" s="47"/>
      <c r="WBD22" s="47"/>
      <c r="WBE22" s="47"/>
      <c r="WBF22" s="47"/>
      <c r="WBG22" s="47"/>
      <c r="WBH22" s="47"/>
      <c r="WBI22" s="47"/>
      <c r="WBJ22" s="47"/>
      <c r="WBK22" s="47"/>
      <c r="WBL22" s="47"/>
      <c r="WBM22" s="47"/>
      <c r="WBN22" s="47"/>
      <c r="WBO22" s="47"/>
      <c r="WBP22" s="47"/>
      <c r="WBQ22" s="47"/>
      <c r="WBR22" s="47"/>
      <c r="WBS22" s="47"/>
      <c r="WBT22" s="47"/>
      <c r="WBU22" s="47"/>
      <c r="WBV22" s="47"/>
      <c r="WBW22" s="47"/>
      <c r="WBX22" s="47"/>
      <c r="WBY22" s="47"/>
      <c r="WBZ22" s="47"/>
      <c r="WCA22" s="47"/>
      <c r="WCB22" s="47"/>
      <c r="WCC22" s="47"/>
      <c r="WCD22" s="47"/>
      <c r="WCE22" s="47"/>
      <c r="WCF22" s="47"/>
      <c r="WCG22" s="47"/>
      <c r="WCH22" s="47"/>
      <c r="WCI22" s="47"/>
      <c r="WCJ22" s="47"/>
      <c r="WCK22" s="47"/>
      <c r="WCL22" s="47"/>
      <c r="WCM22" s="47"/>
      <c r="WCN22" s="47"/>
      <c r="WCO22" s="47"/>
      <c r="WCP22" s="47"/>
      <c r="WCQ22" s="47"/>
      <c r="WCR22" s="47"/>
      <c r="WCS22" s="47"/>
      <c r="WCT22" s="47"/>
      <c r="WCU22" s="47"/>
      <c r="WCV22" s="47"/>
      <c r="WCW22" s="47"/>
      <c r="WCX22" s="47"/>
      <c r="WCY22" s="47"/>
      <c r="WCZ22" s="47"/>
      <c r="WDA22" s="47"/>
      <c r="WDB22" s="47"/>
      <c r="WDC22" s="47"/>
      <c r="WDD22" s="47"/>
      <c r="WDE22" s="47"/>
      <c r="WDF22" s="47"/>
      <c r="WDG22" s="47"/>
      <c r="WDH22" s="47"/>
      <c r="WDI22" s="47"/>
      <c r="WDJ22" s="47"/>
      <c r="WDK22" s="47"/>
      <c r="WDL22" s="47"/>
      <c r="WDM22" s="47"/>
      <c r="WDN22" s="47"/>
      <c r="WDO22" s="47"/>
      <c r="WDP22" s="47"/>
      <c r="WDQ22" s="47"/>
      <c r="WDR22" s="47"/>
      <c r="WDS22" s="47"/>
      <c r="WDT22" s="47"/>
      <c r="WDU22" s="47"/>
      <c r="WDV22" s="47"/>
      <c r="WDW22" s="47"/>
      <c r="WDX22" s="47"/>
      <c r="WDY22" s="47"/>
      <c r="WDZ22" s="47"/>
      <c r="WEA22" s="47"/>
      <c r="WEB22" s="47"/>
      <c r="WEC22" s="47"/>
      <c r="WED22" s="47"/>
      <c r="WEE22" s="47"/>
      <c r="WEF22" s="47"/>
      <c r="WEG22" s="47"/>
      <c r="WEH22" s="47"/>
      <c r="WEI22" s="47"/>
      <c r="WEJ22" s="47"/>
      <c r="WEK22" s="47"/>
      <c r="WEL22" s="47"/>
      <c r="WEM22" s="47"/>
      <c r="WEN22" s="47"/>
      <c r="WEO22" s="47"/>
      <c r="WEP22" s="47"/>
      <c r="WEQ22" s="47"/>
      <c r="WER22" s="47"/>
      <c r="WES22" s="47"/>
      <c r="WET22" s="47"/>
      <c r="WEU22" s="47"/>
      <c r="WEV22" s="47"/>
      <c r="WEW22" s="47"/>
      <c r="WEX22" s="47"/>
      <c r="WEY22" s="47"/>
      <c r="WEZ22" s="47"/>
      <c r="WFA22" s="47"/>
      <c r="WFB22" s="47"/>
      <c r="WFC22" s="47"/>
      <c r="WFD22" s="47"/>
      <c r="WFE22" s="47"/>
      <c r="WFF22" s="47"/>
      <c r="WFG22" s="47"/>
      <c r="WFH22" s="47"/>
      <c r="WFI22" s="47"/>
      <c r="WFJ22" s="47"/>
      <c r="WFK22" s="47"/>
      <c r="WFL22" s="47"/>
      <c r="WFM22" s="47"/>
      <c r="WFN22" s="47"/>
      <c r="WFO22" s="47"/>
      <c r="WFP22" s="47"/>
      <c r="WFQ22" s="47"/>
      <c r="WFR22" s="47"/>
      <c r="WFS22" s="47"/>
      <c r="WFT22" s="47"/>
      <c r="WFU22" s="47"/>
      <c r="WFV22" s="47"/>
      <c r="WFW22" s="47"/>
      <c r="WFX22" s="47"/>
      <c r="WFY22" s="47"/>
      <c r="WFZ22" s="47"/>
      <c r="WGA22" s="47"/>
      <c r="WGB22" s="47"/>
      <c r="WGC22" s="47"/>
      <c r="WGD22" s="47"/>
      <c r="WGE22" s="47"/>
      <c r="WGF22" s="47"/>
      <c r="WGG22" s="47"/>
      <c r="WGH22" s="47"/>
      <c r="WGI22" s="47"/>
      <c r="WGJ22" s="47"/>
      <c r="WGK22" s="47"/>
      <c r="WGL22" s="47"/>
      <c r="WGM22" s="47"/>
      <c r="WGN22" s="47"/>
      <c r="WGO22" s="47"/>
      <c r="WGP22" s="47"/>
      <c r="WGQ22" s="47"/>
      <c r="WGR22" s="47"/>
      <c r="WGS22" s="47"/>
      <c r="WGT22" s="47"/>
      <c r="WGU22" s="47"/>
      <c r="WGV22" s="47"/>
      <c r="WGW22" s="47"/>
      <c r="WGX22" s="47"/>
      <c r="WGY22" s="47"/>
      <c r="WGZ22" s="47"/>
      <c r="WHA22" s="47"/>
      <c r="WHB22" s="47"/>
      <c r="WHC22" s="47"/>
      <c r="WHD22" s="47"/>
      <c r="WHE22" s="47"/>
      <c r="WHF22" s="47"/>
      <c r="WHG22" s="47"/>
      <c r="WHH22" s="47"/>
      <c r="WHI22" s="47"/>
      <c r="WHJ22" s="47"/>
      <c r="WHK22" s="47"/>
      <c r="WHL22" s="47"/>
      <c r="WHM22" s="47"/>
      <c r="WHN22" s="47"/>
      <c r="WHO22" s="47"/>
      <c r="WHP22" s="47"/>
      <c r="WHQ22" s="47"/>
      <c r="WHR22" s="47"/>
      <c r="WHS22" s="47"/>
      <c r="WHT22" s="47"/>
      <c r="WHU22" s="47"/>
      <c r="WHV22" s="47"/>
      <c r="WHW22" s="47"/>
      <c r="WHX22" s="47"/>
      <c r="WHY22" s="47"/>
      <c r="WHZ22" s="47"/>
      <c r="WIA22" s="47"/>
      <c r="WIB22" s="47"/>
      <c r="WIC22" s="47"/>
      <c r="WID22" s="47"/>
      <c r="WIE22" s="47"/>
      <c r="WIF22" s="47"/>
      <c r="WIG22" s="47"/>
      <c r="WIH22" s="47"/>
      <c r="WII22" s="47"/>
      <c r="WIJ22" s="47"/>
      <c r="WIK22" s="47"/>
      <c r="WIL22" s="47"/>
      <c r="WIM22" s="47"/>
      <c r="WIN22" s="47"/>
      <c r="WIO22" s="47"/>
      <c r="WIP22" s="47"/>
      <c r="WIQ22" s="47"/>
      <c r="WIR22" s="47"/>
      <c r="WIS22" s="47"/>
      <c r="WIT22" s="47"/>
      <c r="WIU22" s="47"/>
      <c r="WIV22" s="47"/>
      <c r="WIW22" s="47"/>
      <c r="WIX22" s="47"/>
      <c r="WIY22" s="47"/>
      <c r="WIZ22" s="47"/>
      <c r="WJA22" s="47"/>
      <c r="WJB22" s="47"/>
      <c r="WJC22" s="47"/>
      <c r="WJD22" s="47"/>
      <c r="WJE22" s="47"/>
      <c r="WJF22" s="47"/>
      <c r="WJG22" s="47"/>
      <c r="WJH22" s="47"/>
      <c r="WJI22" s="47"/>
      <c r="WJJ22" s="47"/>
      <c r="WJK22" s="47"/>
      <c r="WJL22" s="47"/>
      <c r="WJM22" s="47"/>
      <c r="WJN22" s="47"/>
      <c r="WJO22" s="47"/>
      <c r="WJP22" s="47"/>
      <c r="WJQ22" s="47"/>
      <c r="WJR22" s="47"/>
      <c r="WJS22" s="47"/>
      <c r="WJT22" s="47"/>
      <c r="WJU22" s="47"/>
      <c r="WJV22" s="47"/>
      <c r="WJW22" s="47"/>
      <c r="WJX22" s="47"/>
      <c r="WJY22" s="47"/>
      <c r="WJZ22" s="47"/>
      <c r="WKA22" s="47"/>
      <c r="WKB22" s="47"/>
      <c r="WKC22" s="47"/>
      <c r="WKD22" s="47"/>
      <c r="WKE22" s="47"/>
      <c r="WKF22" s="47"/>
      <c r="WKG22" s="47"/>
      <c r="WKH22" s="47"/>
      <c r="WKI22" s="47"/>
      <c r="WKJ22" s="47"/>
      <c r="WKK22" s="47"/>
      <c r="WKL22" s="47"/>
      <c r="WKM22" s="47"/>
      <c r="WKN22" s="47"/>
      <c r="WKO22" s="47"/>
      <c r="WKP22" s="47"/>
      <c r="WKQ22" s="47"/>
      <c r="WKR22" s="47"/>
      <c r="WKS22" s="47"/>
      <c r="WKT22" s="47"/>
      <c r="WKU22" s="47"/>
      <c r="WKV22" s="47"/>
      <c r="WKW22" s="47"/>
      <c r="WKX22" s="47"/>
      <c r="WKY22" s="47"/>
      <c r="WKZ22" s="47"/>
      <c r="WLA22" s="47"/>
      <c r="WLB22" s="47"/>
      <c r="WLC22" s="47"/>
      <c r="WLD22" s="47"/>
      <c r="WLE22" s="47"/>
      <c r="WLF22" s="47"/>
      <c r="WLG22" s="47"/>
      <c r="WLH22" s="47"/>
      <c r="WLI22" s="47"/>
      <c r="WLJ22" s="47"/>
      <c r="WLK22" s="47"/>
      <c r="WLL22" s="47"/>
      <c r="WLM22" s="47"/>
      <c r="WLN22" s="47"/>
      <c r="WLO22" s="47"/>
      <c r="WLP22" s="47"/>
      <c r="WLQ22" s="47"/>
      <c r="WLR22" s="47"/>
      <c r="WLS22" s="47"/>
      <c r="WLT22" s="47"/>
      <c r="WLU22" s="47"/>
      <c r="WLV22" s="47"/>
      <c r="WLW22" s="47"/>
      <c r="WLX22" s="47"/>
      <c r="WLY22" s="47"/>
      <c r="WLZ22" s="47"/>
      <c r="WMA22" s="47"/>
      <c r="WMB22" s="47"/>
      <c r="WMC22" s="47"/>
      <c r="WMD22" s="47"/>
      <c r="WME22" s="47"/>
      <c r="WMF22" s="47"/>
      <c r="WMG22" s="47"/>
      <c r="WMH22" s="47"/>
      <c r="WMI22" s="47"/>
      <c r="WMJ22" s="47"/>
      <c r="WMK22" s="47"/>
      <c r="WML22" s="47"/>
      <c r="WMM22" s="47"/>
      <c r="WMN22" s="47"/>
      <c r="WMO22" s="47"/>
      <c r="WMP22" s="47"/>
      <c r="WMQ22" s="47"/>
      <c r="WMR22" s="47"/>
      <c r="WMS22" s="47"/>
      <c r="WMT22" s="47"/>
      <c r="WMU22" s="47"/>
      <c r="WMV22" s="47"/>
      <c r="WMW22" s="47"/>
      <c r="WMX22" s="47"/>
      <c r="WMY22" s="47"/>
      <c r="WMZ22" s="47"/>
      <c r="WNA22" s="47"/>
      <c r="WNB22" s="47"/>
      <c r="WNC22" s="47"/>
      <c r="WND22" s="47"/>
      <c r="WNE22" s="47"/>
      <c r="WNF22" s="47"/>
      <c r="WNG22" s="47"/>
      <c r="WNH22" s="47"/>
      <c r="WNI22" s="47"/>
      <c r="WNJ22" s="47"/>
      <c r="WNK22" s="47"/>
      <c r="WNL22" s="47"/>
      <c r="WNM22" s="47"/>
      <c r="WNN22" s="47"/>
      <c r="WNO22" s="47"/>
      <c r="WNP22" s="47"/>
      <c r="WNQ22" s="47"/>
      <c r="WNR22" s="47"/>
      <c r="WNS22" s="47"/>
      <c r="WNT22" s="47"/>
      <c r="WNU22" s="47"/>
      <c r="WNV22" s="47"/>
      <c r="WNW22" s="47"/>
      <c r="WNX22" s="47"/>
      <c r="WNY22" s="47"/>
      <c r="WNZ22" s="47"/>
      <c r="WOA22" s="47"/>
      <c r="WOB22" s="47"/>
      <c r="WOC22" s="47"/>
      <c r="WOD22" s="47"/>
      <c r="WOE22" s="47"/>
      <c r="WOF22" s="47"/>
      <c r="WOG22" s="47"/>
      <c r="WOH22" s="47"/>
      <c r="WOI22" s="47"/>
      <c r="WOJ22" s="47"/>
      <c r="WOK22" s="47"/>
      <c r="WOL22" s="47"/>
      <c r="WOM22" s="47"/>
      <c r="WON22" s="47"/>
      <c r="WOO22" s="47"/>
      <c r="WOP22" s="47"/>
      <c r="WOQ22" s="47"/>
      <c r="WOR22" s="47"/>
      <c r="WOS22" s="47"/>
      <c r="WOT22" s="47"/>
      <c r="WOU22" s="47"/>
      <c r="WOV22" s="47"/>
      <c r="WOW22" s="47"/>
      <c r="WOX22" s="47"/>
      <c r="WOY22" s="47"/>
      <c r="WOZ22" s="47"/>
      <c r="WPA22" s="47"/>
      <c r="WPB22" s="47"/>
      <c r="WPC22" s="47"/>
      <c r="WPD22" s="47"/>
      <c r="WPE22" s="47"/>
      <c r="WPF22" s="47"/>
      <c r="WPG22" s="47"/>
      <c r="WPH22" s="47"/>
      <c r="WPI22" s="47"/>
      <c r="WPJ22" s="47"/>
      <c r="WPK22" s="47"/>
      <c r="WPL22" s="47"/>
      <c r="WPM22" s="47"/>
      <c r="WPN22" s="47"/>
      <c r="WPO22" s="47"/>
      <c r="WPP22" s="47"/>
      <c r="WPQ22" s="47"/>
      <c r="WPR22" s="47"/>
      <c r="WPS22" s="47"/>
      <c r="WPT22" s="47"/>
      <c r="WPU22" s="47"/>
      <c r="WPV22" s="47"/>
      <c r="WPW22" s="47"/>
      <c r="WPX22" s="47"/>
      <c r="WPY22" s="47"/>
      <c r="WPZ22" s="47"/>
      <c r="WQA22" s="47"/>
      <c r="WQB22" s="47"/>
      <c r="WQC22" s="47"/>
      <c r="WQD22" s="47"/>
      <c r="WQE22" s="47"/>
      <c r="WQF22" s="47"/>
      <c r="WQG22" s="47"/>
      <c r="WQH22" s="47"/>
      <c r="WQI22" s="47"/>
      <c r="WQJ22" s="47"/>
      <c r="WQK22" s="47"/>
      <c r="WQL22" s="47"/>
      <c r="WQM22" s="47"/>
      <c r="WQN22" s="47"/>
      <c r="WQO22" s="47"/>
      <c r="WQP22" s="47"/>
      <c r="WQQ22" s="47"/>
      <c r="WQR22" s="47"/>
      <c r="WQS22" s="47"/>
      <c r="WQT22" s="47"/>
      <c r="WQU22" s="47"/>
      <c r="WQV22" s="47"/>
      <c r="WQW22" s="47"/>
      <c r="WQX22" s="47"/>
      <c r="WQY22" s="47"/>
      <c r="WQZ22" s="47"/>
      <c r="WRA22" s="47"/>
      <c r="WRB22" s="47"/>
      <c r="WRC22" s="47"/>
      <c r="WRD22" s="47"/>
      <c r="WRE22" s="47"/>
      <c r="WRF22" s="47"/>
      <c r="WRG22" s="47"/>
      <c r="WRH22" s="47"/>
      <c r="WRI22" s="47"/>
      <c r="WRJ22" s="47"/>
      <c r="WRK22" s="47"/>
      <c r="WRL22" s="47"/>
      <c r="WRM22" s="47"/>
      <c r="WRN22" s="47"/>
      <c r="WRO22" s="47"/>
      <c r="WRP22" s="47"/>
      <c r="WRQ22" s="47"/>
      <c r="WRR22" s="47"/>
      <c r="WRS22" s="47"/>
      <c r="WRT22" s="47"/>
      <c r="WRU22" s="47"/>
      <c r="WRV22" s="47"/>
      <c r="WRW22" s="47"/>
      <c r="WRX22" s="47"/>
      <c r="WRY22" s="47"/>
      <c r="WRZ22" s="47"/>
      <c r="WSA22" s="47"/>
      <c r="WSB22" s="47"/>
      <c r="WSC22" s="47"/>
      <c r="WSD22" s="47"/>
      <c r="WSE22" s="47"/>
      <c r="WSF22" s="47"/>
      <c r="WSG22" s="47"/>
      <c r="WSH22" s="47"/>
      <c r="WSI22" s="47"/>
      <c r="WSJ22" s="47"/>
      <c r="WSK22" s="47"/>
      <c r="WSL22" s="47"/>
      <c r="WSM22" s="47"/>
      <c r="WSN22" s="47"/>
      <c r="WSO22" s="47"/>
      <c r="WSP22" s="47"/>
      <c r="WSQ22" s="47"/>
      <c r="WSR22" s="47"/>
      <c r="WSS22" s="47"/>
      <c r="WST22" s="47"/>
      <c r="WSU22" s="47"/>
      <c r="WSV22" s="47"/>
      <c r="WSW22" s="47"/>
      <c r="WSX22" s="47"/>
      <c r="WSY22" s="47"/>
      <c r="WSZ22" s="47"/>
      <c r="WTA22" s="47"/>
      <c r="WTB22" s="47"/>
      <c r="WTC22" s="47"/>
      <c r="WTD22" s="47"/>
      <c r="WTE22" s="47"/>
      <c r="WTF22" s="47"/>
      <c r="WTG22" s="47"/>
      <c r="WTH22" s="47"/>
      <c r="WTI22" s="47"/>
      <c r="WTJ22" s="47"/>
      <c r="WTK22" s="47"/>
      <c r="WTL22" s="47"/>
      <c r="WTM22" s="47"/>
      <c r="WTN22" s="47"/>
      <c r="WTO22" s="47"/>
      <c r="WTP22" s="47"/>
      <c r="WTQ22" s="47"/>
      <c r="WTR22" s="47"/>
      <c r="WTS22" s="47"/>
      <c r="WTT22" s="47"/>
      <c r="WTU22" s="47"/>
      <c r="WTV22" s="47"/>
      <c r="WTW22" s="47"/>
      <c r="WTX22" s="47"/>
      <c r="WTY22" s="47"/>
      <c r="WTZ22" s="47"/>
      <c r="WUA22" s="47"/>
      <c r="WUB22" s="47"/>
      <c r="WUC22" s="47"/>
      <c r="WUD22" s="47"/>
      <c r="WUE22" s="47"/>
      <c r="WUF22" s="47"/>
      <c r="WUG22" s="47"/>
      <c r="WUH22" s="47"/>
      <c r="WUI22" s="47"/>
      <c r="WUJ22" s="47"/>
      <c r="WUK22" s="47"/>
      <c r="WUL22" s="47"/>
      <c r="WUM22" s="47"/>
      <c r="WUN22" s="47"/>
      <c r="WUO22" s="47"/>
      <c r="WUP22" s="47"/>
      <c r="WUQ22" s="47"/>
      <c r="WUR22" s="47"/>
      <c r="WUS22" s="47"/>
      <c r="WUT22" s="47"/>
      <c r="WUU22" s="47"/>
      <c r="WUV22" s="47"/>
      <c r="WUW22" s="47"/>
      <c r="WUX22" s="47"/>
      <c r="WUY22" s="47"/>
      <c r="WUZ22" s="47"/>
      <c r="WVA22" s="47"/>
      <c r="WVB22" s="47"/>
      <c r="WVC22" s="47"/>
      <c r="WVD22" s="47"/>
      <c r="WVE22" s="47"/>
      <c r="WVF22" s="47"/>
      <c r="WVG22" s="47"/>
      <c r="WVH22" s="47"/>
      <c r="WVI22" s="47"/>
      <c r="WVJ22" s="47"/>
      <c r="WVK22" s="47"/>
      <c r="WVL22" s="47"/>
      <c r="WVM22" s="47"/>
      <c r="WVN22" s="47"/>
      <c r="WVO22" s="47"/>
      <c r="WVP22" s="47"/>
      <c r="WVQ22" s="47"/>
      <c r="WVR22" s="47"/>
      <c r="WVS22" s="47"/>
      <c r="WVT22" s="47"/>
      <c r="WVU22" s="47"/>
      <c r="WVV22" s="47"/>
      <c r="WVW22" s="47"/>
      <c r="WVX22" s="47"/>
      <c r="WVY22" s="47"/>
      <c r="WVZ22" s="47"/>
      <c r="WWA22" s="47"/>
      <c r="WWB22" s="47"/>
      <c r="WWC22" s="47"/>
      <c r="WWD22" s="47"/>
      <c r="WWE22" s="47"/>
      <c r="WWF22" s="47"/>
      <c r="WWG22" s="47"/>
      <c r="WWH22" s="47"/>
      <c r="WWI22" s="47"/>
      <c r="WWJ22" s="47"/>
      <c r="WWK22" s="47"/>
      <c r="WWL22" s="47"/>
    </row>
    <row r="23" spans="1:16158" x14ac:dyDescent="0.35">
      <c r="A23" s="49"/>
      <c r="B23" s="242" t="s">
        <v>101</v>
      </c>
      <c r="C23" s="242"/>
      <c r="D23" s="248">
        <v>0.60795483147622453</v>
      </c>
      <c r="E23" s="248">
        <v>0.43638594210327841</v>
      </c>
      <c r="F23" s="47">
        <v>19293.877773114174</v>
      </c>
      <c r="G23" s="47">
        <v>19293.877773114174</v>
      </c>
      <c r="H23" s="246">
        <v>0.97593110715771247</v>
      </c>
      <c r="I23" s="47">
        <v>19769.712873796372</v>
      </c>
      <c r="J23" s="47">
        <v>19769.712873796372</v>
      </c>
      <c r="K23" s="233">
        <v>3.7121450825954434</v>
      </c>
      <c r="L23" s="233">
        <v>5.1716068744728103</v>
      </c>
      <c r="M23" s="58">
        <v>4.6684708146287984E-4</v>
      </c>
      <c r="N23" s="58">
        <v>4.6905529504411589E-4</v>
      </c>
      <c r="O23" s="58">
        <v>5.4528266436859422E-4</v>
      </c>
      <c r="P23" s="58">
        <v>4.6850324164880692E-4</v>
      </c>
      <c r="Q23" s="233"/>
      <c r="R23" s="65"/>
      <c r="S23" s="65"/>
      <c r="T23" s="65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7"/>
      <c r="AMK23" s="47"/>
      <c r="AML23" s="47"/>
      <c r="AMM23" s="47"/>
      <c r="AMN23" s="47"/>
      <c r="AMO23" s="47"/>
      <c r="AMP23" s="47"/>
      <c r="AMQ23" s="47"/>
      <c r="AMR23" s="47"/>
      <c r="AMS23" s="47"/>
      <c r="AMT23" s="47"/>
      <c r="AMU23" s="47"/>
      <c r="AMV23" s="47"/>
      <c r="AMW23" s="47"/>
      <c r="AMX23" s="47"/>
      <c r="AMY23" s="47"/>
      <c r="AMZ23" s="47"/>
      <c r="ANA23" s="47"/>
      <c r="ANB23" s="47"/>
      <c r="ANC23" s="47"/>
      <c r="AND23" s="47"/>
      <c r="ANE23" s="47"/>
      <c r="ANF23" s="47"/>
      <c r="ANG23" s="47"/>
      <c r="ANH23" s="47"/>
      <c r="ANI23" s="47"/>
      <c r="ANJ23" s="47"/>
      <c r="ANK23" s="47"/>
      <c r="ANL23" s="47"/>
      <c r="ANM23" s="47"/>
      <c r="ANN23" s="47"/>
      <c r="ANO23" s="47"/>
      <c r="ANP23" s="47"/>
      <c r="ANQ23" s="47"/>
      <c r="ANR23" s="47"/>
      <c r="ANS23" s="47"/>
      <c r="ANT23" s="47"/>
      <c r="ANU23" s="47"/>
      <c r="ANV23" s="47"/>
      <c r="ANW23" s="47"/>
      <c r="ANX23" s="47"/>
      <c r="ANY23" s="47"/>
      <c r="ANZ23" s="47"/>
      <c r="AOA23" s="47"/>
      <c r="AOB23" s="47"/>
      <c r="AOC23" s="47"/>
      <c r="AOD23" s="47"/>
      <c r="AOE23" s="47"/>
      <c r="AOF23" s="47"/>
      <c r="AOG23" s="47"/>
      <c r="AOH23" s="47"/>
      <c r="AOI23" s="47"/>
      <c r="AOJ23" s="47"/>
      <c r="AOK23" s="47"/>
      <c r="AOL23" s="47"/>
      <c r="AOM23" s="47"/>
      <c r="AON23" s="47"/>
      <c r="AOO23" s="47"/>
      <c r="AOP23" s="47"/>
      <c r="AOQ23" s="47"/>
      <c r="AOR23" s="47"/>
      <c r="AOS23" s="47"/>
      <c r="AOT23" s="47"/>
      <c r="AOU23" s="47"/>
      <c r="AOV23" s="47"/>
      <c r="AOW23" s="47"/>
      <c r="AOX23" s="47"/>
      <c r="AOY23" s="47"/>
      <c r="AOZ23" s="47"/>
      <c r="APA23" s="47"/>
      <c r="APB23" s="47"/>
      <c r="APC23" s="47"/>
      <c r="APD23" s="47"/>
      <c r="APE23" s="47"/>
      <c r="APF23" s="47"/>
      <c r="APG23" s="47"/>
      <c r="APH23" s="47"/>
      <c r="API23" s="47"/>
      <c r="APJ23" s="47"/>
      <c r="APK23" s="47"/>
      <c r="APL23" s="47"/>
      <c r="APM23" s="47"/>
      <c r="APN23" s="47"/>
      <c r="APO23" s="47"/>
      <c r="APP23" s="47"/>
      <c r="APQ23" s="47"/>
      <c r="APR23" s="47"/>
      <c r="APS23" s="47"/>
      <c r="APT23" s="47"/>
      <c r="APU23" s="47"/>
      <c r="APV23" s="47"/>
      <c r="APW23" s="47"/>
      <c r="APX23" s="47"/>
      <c r="APY23" s="47"/>
      <c r="APZ23" s="47"/>
      <c r="AQA23" s="47"/>
      <c r="AQB23" s="47"/>
      <c r="AQC23" s="47"/>
      <c r="AQD23" s="47"/>
      <c r="AQE23" s="47"/>
      <c r="AQF23" s="47"/>
      <c r="AQG23" s="47"/>
      <c r="AQH23" s="47"/>
      <c r="AQI23" s="47"/>
      <c r="AQJ23" s="47"/>
      <c r="AQK23" s="47"/>
      <c r="AQL23" s="47"/>
      <c r="AQM23" s="47"/>
      <c r="AQN23" s="47"/>
      <c r="AQO23" s="47"/>
      <c r="AQP23" s="47"/>
      <c r="AQQ23" s="47"/>
      <c r="AQR23" s="47"/>
      <c r="AQS23" s="47"/>
      <c r="AQT23" s="47"/>
      <c r="AQU23" s="47"/>
      <c r="AQV23" s="47"/>
      <c r="AQW23" s="47"/>
      <c r="AQX23" s="47"/>
      <c r="AQY23" s="47"/>
      <c r="AQZ23" s="47"/>
      <c r="ARA23" s="47"/>
      <c r="ARB23" s="47"/>
      <c r="ARC23" s="47"/>
      <c r="ARD23" s="47"/>
      <c r="ARE23" s="47"/>
      <c r="ARF23" s="47"/>
      <c r="ARG23" s="47"/>
      <c r="ARH23" s="47"/>
      <c r="ARI23" s="47"/>
      <c r="ARJ23" s="47"/>
      <c r="ARK23" s="47"/>
      <c r="ARL23" s="47"/>
      <c r="ARM23" s="47"/>
      <c r="ARN23" s="47"/>
      <c r="ARO23" s="47"/>
      <c r="ARP23" s="47"/>
      <c r="ARQ23" s="47"/>
      <c r="ARR23" s="47"/>
      <c r="ARS23" s="47"/>
      <c r="ART23" s="47"/>
      <c r="ARU23" s="47"/>
      <c r="ARV23" s="47"/>
      <c r="ARW23" s="47"/>
      <c r="ARX23" s="47"/>
      <c r="ARY23" s="47"/>
      <c r="ARZ23" s="47"/>
      <c r="ASA23" s="47"/>
      <c r="ASB23" s="47"/>
      <c r="ASC23" s="47"/>
      <c r="ASD23" s="47"/>
      <c r="ASE23" s="47"/>
      <c r="ASF23" s="47"/>
      <c r="ASG23" s="47"/>
      <c r="ASH23" s="47"/>
      <c r="ASI23" s="47"/>
      <c r="ASJ23" s="47"/>
      <c r="ASK23" s="47"/>
      <c r="ASL23" s="47"/>
      <c r="ASM23" s="47"/>
      <c r="ASN23" s="47"/>
      <c r="ASO23" s="47"/>
      <c r="ASP23" s="47"/>
      <c r="ASQ23" s="47"/>
      <c r="ASR23" s="47"/>
      <c r="ASS23" s="47"/>
      <c r="AST23" s="47"/>
      <c r="ASU23" s="47"/>
      <c r="ASV23" s="47"/>
      <c r="ASW23" s="47"/>
      <c r="ASX23" s="47"/>
      <c r="ASY23" s="47"/>
      <c r="ASZ23" s="47"/>
      <c r="ATA23" s="47"/>
      <c r="ATB23" s="47"/>
      <c r="ATC23" s="47"/>
      <c r="ATD23" s="47"/>
      <c r="ATE23" s="47"/>
      <c r="ATF23" s="47"/>
      <c r="ATG23" s="47"/>
      <c r="ATH23" s="47"/>
      <c r="ATI23" s="47"/>
      <c r="ATJ23" s="47"/>
      <c r="ATK23" s="47"/>
      <c r="ATL23" s="47"/>
      <c r="ATM23" s="47"/>
      <c r="ATN23" s="47"/>
      <c r="ATO23" s="47"/>
      <c r="ATP23" s="47"/>
      <c r="ATQ23" s="47"/>
      <c r="ATR23" s="47"/>
      <c r="ATS23" s="47"/>
      <c r="ATT23" s="47"/>
      <c r="ATU23" s="47"/>
      <c r="ATV23" s="47"/>
      <c r="ATW23" s="47"/>
      <c r="ATX23" s="47"/>
      <c r="ATY23" s="47"/>
      <c r="ATZ23" s="47"/>
      <c r="AUA23" s="47"/>
      <c r="AUB23" s="47"/>
      <c r="AUC23" s="47"/>
      <c r="AUD23" s="47"/>
      <c r="AUE23" s="47"/>
      <c r="AUF23" s="47"/>
      <c r="AUG23" s="47"/>
      <c r="AUH23" s="47"/>
      <c r="AUI23" s="47"/>
      <c r="AUJ23" s="47"/>
      <c r="AUK23" s="47"/>
      <c r="AUL23" s="47"/>
      <c r="AUM23" s="47"/>
      <c r="AUN23" s="47"/>
      <c r="AUO23" s="47"/>
      <c r="AUP23" s="47"/>
      <c r="AUQ23" s="47"/>
      <c r="AUR23" s="47"/>
      <c r="AUS23" s="47"/>
      <c r="AUT23" s="47"/>
      <c r="AUU23" s="47"/>
      <c r="AUV23" s="47"/>
      <c r="AUW23" s="47"/>
      <c r="AUX23" s="47"/>
      <c r="AUY23" s="47"/>
      <c r="AUZ23" s="47"/>
      <c r="AVA23" s="47"/>
      <c r="AVB23" s="47"/>
      <c r="AVC23" s="47"/>
      <c r="AVD23" s="47"/>
      <c r="AVE23" s="47"/>
      <c r="AVF23" s="47"/>
      <c r="AVG23" s="47"/>
      <c r="AVH23" s="47"/>
      <c r="AVI23" s="47"/>
      <c r="AVJ23" s="47"/>
      <c r="AVK23" s="47"/>
      <c r="AVL23" s="47"/>
      <c r="AVM23" s="47"/>
      <c r="AVN23" s="47"/>
      <c r="AVO23" s="47"/>
      <c r="AVP23" s="47"/>
      <c r="AVQ23" s="47"/>
      <c r="AVR23" s="47"/>
      <c r="AVS23" s="47"/>
      <c r="AVT23" s="47"/>
      <c r="AVU23" s="47"/>
      <c r="AVV23" s="47"/>
      <c r="AVW23" s="47"/>
      <c r="AVX23" s="47"/>
      <c r="AVY23" s="47"/>
      <c r="AVZ23" s="47"/>
      <c r="AWA23" s="47"/>
      <c r="AWB23" s="47"/>
      <c r="AWC23" s="47"/>
      <c r="AWD23" s="47"/>
      <c r="AWE23" s="47"/>
      <c r="AWF23" s="47"/>
      <c r="AWG23" s="47"/>
      <c r="AWH23" s="47"/>
      <c r="AWI23" s="47"/>
      <c r="AWJ23" s="47"/>
      <c r="AWK23" s="47"/>
      <c r="AWL23" s="47"/>
      <c r="AWM23" s="47"/>
      <c r="AWN23" s="47"/>
      <c r="AWO23" s="47"/>
      <c r="AWP23" s="47"/>
      <c r="AWQ23" s="47"/>
      <c r="AWR23" s="47"/>
      <c r="AWS23" s="47"/>
      <c r="AWT23" s="47"/>
      <c r="AWU23" s="47"/>
      <c r="AWV23" s="47"/>
      <c r="AWW23" s="47"/>
      <c r="AWX23" s="47"/>
      <c r="AWY23" s="47"/>
      <c r="AWZ23" s="47"/>
      <c r="AXA23" s="47"/>
      <c r="AXB23" s="47"/>
      <c r="AXC23" s="47"/>
      <c r="AXD23" s="47"/>
      <c r="AXE23" s="47"/>
      <c r="AXF23" s="47"/>
      <c r="AXG23" s="47"/>
      <c r="AXH23" s="47"/>
      <c r="AXI23" s="47"/>
      <c r="AXJ23" s="47"/>
      <c r="AXK23" s="47"/>
      <c r="AXL23" s="47"/>
      <c r="AXM23" s="47"/>
      <c r="AXN23" s="47"/>
      <c r="AXO23" s="47"/>
      <c r="AXP23" s="47"/>
      <c r="AXQ23" s="47"/>
      <c r="AXR23" s="47"/>
      <c r="AXS23" s="47"/>
      <c r="AXT23" s="47"/>
      <c r="AXU23" s="47"/>
      <c r="AXV23" s="47"/>
      <c r="AXW23" s="47"/>
      <c r="AXX23" s="47"/>
      <c r="AXY23" s="47"/>
      <c r="AXZ23" s="47"/>
      <c r="AYA23" s="47"/>
      <c r="AYB23" s="47"/>
      <c r="AYC23" s="47"/>
      <c r="AYD23" s="47"/>
      <c r="AYE23" s="47"/>
      <c r="AYF23" s="47"/>
      <c r="AYG23" s="47"/>
      <c r="AYH23" s="47"/>
      <c r="AYI23" s="47"/>
      <c r="AYJ23" s="47"/>
      <c r="AYK23" s="47"/>
      <c r="AYL23" s="47"/>
      <c r="AYM23" s="47"/>
      <c r="AYN23" s="47"/>
      <c r="AYO23" s="47"/>
      <c r="AYP23" s="47"/>
      <c r="AYQ23" s="47"/>
      <c r="AYR23" s="47"/>
      <c r="AYS23" s="47"/>
      <c r="AYT23" s="47"/>
      <c r="AYU23" s="47"/>
      <c r="AYV23" s="47"/>
      <c r="AYW23" s="47"/>
      <c r="AYX23" s="47"/>
      <c r="AYY23" s="47"/>
      <c r="AYZ23" s="47"/>
      <c r="AZA23" s="47"/>
      <c r="AZB23" s="47"/>
      <c r="AZC23" s="47"/>
      <c r="AZD23" s="47"/>
      <c r="AZE23" s="47"/>
      <c r="AZF23" s="47"/>
      <c r="AZG23" s="47"/>
      <c r="AZH23" s="47"/>
      <c r="AZI23" s="47"/>
      <c r="AZJ23" s="47"/>
      <c r="AZK23" s="47"/>
      <c r="AZL23" s="47"/>
      <c r="AZM23" s="47"/>
      <c r="AZN23" s="47"/>
      <c r="AZO23" s="47"/>
      <c r="AZP23" s="47"/>
      <c r="AZQ23" s="47"/>
      <c r="AZR23" s="47"/>
      <c r="AZS23" s="47"/>
      <c r="AZT23" s="47"/>
      <c r="AZU23" s="47"/>
      <c r="AZV23" s="47"/>
      <c r="AZW23" s="47"/>
      <c r="AZX23" s="47"/>
      <c r="AZY23" s="47"/>
      <c r="AZZ23" s="47"/>
      <c r="BAA23" s="47"/>
      <c r="BAB23" s="47"/>
      <c r="BAC23" s="47"/>
      <c r="BAD23" s="47"/>
      <c r="BAE23" s="47"/>
      <c r="BAF23" s="47"/>
      <c r="BAG23" s="47"/>
      <c r="BAH23" s="47"/>
      <c r="BAI23" s="47"/>
      <c r="BAJ23" s="47"/>
      <c r="BAK23" s="47"/>
      <c r="BAL23" s="47"/>
      <c r="BAM23" s="47"/>
      <c r="BAN23" s="47"/>
      <c r="BAO23" s="47"/>
      <c r="BAP23" s="47"/>
      <c r="BAQ23" s="47"/>
      <c r="BAR23" s="47"/>
      <c r="BAS23" s="47"/>
      <c r="BAT23" s="47"/>
      <c r="BAU23" s="47"/>
      <c r="BAV23" s="47"/>
      <c r="BAW23" s="47"/>
      <c r="BAX23" s="47"/>
      <c r="BAY23" s="47"/>
      <c r="BAZ23" s="47"/>
      <c r="BBA23" s="47"/>
      <c r="BBB23" s="47"/>
      <c r="BBC23" s="47"/>
      <c r="BBD23" s="47"/>
      <c r="BBE23" s="47"/>
      <c r="BBF23" s="47"/>
      <c r="BBG23" s="47"/>
      <c r="BBH23" s="47"/>
      <c r="BBI23" s="47"/>
      <c r="BBJ23" s="47"/>
      <c r="BBK23" s="47"/>
      <c r="BBL23" s="47"/>
      <c r="BBM23" s="47"/>
      <c r="BBN23" s="47"/>
      <c r="BBO23" s="47"/>
      <c r="BBP23" s="47"/>
      <c r="BBQ23" s="47"/>
      <c r="BBR23" s="47"/>
      <c r="BBS23" s="47"/>
      <c r="BBT23" s="47"/>
      <c r="BBU23" s="47"/>
      <c r="BBV23" s="47"/>
      <c r="BBW23" s="47"/>
      <c r="BBX23" s="47"/>
      <c r="BBY23" s="47"/>
      <c r="BBZ23" s="47"/>
      <c r="BCA23" s="47"/>
      <c r="BCB23" s="47"/>
      <c r="BCC23" s="47"/>
      <c r="BCD23" s="47"/>
      <c r="BCE23" s="47"/>
      <c r="BCF23" s="47"/>
      <c r="BCG23" s="47"/>
      <c r="BCH23" s="47"/>
      <c r="BCI23" s="47"/>
      <c r="BCJ23" s="47"/>
      <c r="BCK23" s="47"/>
      <c r="BCL23" s="47"/>
      <c r="BCM23" s="47"/>
      <c r="BCN23" s="47"/>
      <c r="BCO23" s="47"/>
      <c r="BCP23" s="47"/>
      <c r="BCQ23" s="47"/>
      <c r="BCR23" s="47"/>
      <c r="BCS23" s="47"/>
      <c r="BCT23" s="47"/>
      <c r="BCU23" s="47"/>
      <c r="BCV23" s="47"/>
      <c r="BCW23" s="47"/>
      <c r="BCX23" s="47"/>
      <c r="BCY23" s="47"/>
      <c r="BCZ23" s="47"/>
      <c r="BDA23" s="47"/>
      <c r="BDB23" s="47"/>
      <c r="BDC23" s="47"/>
      <c r="BDD23" s="47"/>
      <c r="BDE23" s="47"/>
      <c r="BDF23" s="47"/>
      <c r="BDG23" s="47"/>
      <c r="BDH23" s="47"/>
      <c r="BDI23" s="47"/>
      <c r="BDJ23" s="47"/>
      <c r="BDK23" s="47"/>
      <c r="BDL23" s="47"/>
      <c r="BDM23" s="47"/>
      <c r="BDN23" s="47"/>
      <c r="BDO23" s="47"/>
      <c r="BDP23" s="47"/>
      <c r="BDQ23" s="47"/>
      <c r="BDR23" s="47"/>
      <c r="BDS23" s="47"/>
      <c r="BDT23" s="47"/>
      <c r="BDU23" s="47"/>
      <c r="BDV23" s="47"/>
      <c r="BDW23" s="47"/>
      <c r="BDX23" s="47"/>
      <c r="BDY23" s="47"/>
      <c r="BDZ23" s="47"/>
      <c r="BEA23" s="47"/>
      <c r="BEB23" s="47"/>
      <c r="BEC23" s="47"/>
      <c r="BED23" s="47"/>
      <c r="BEE23" s="47"/>
      <c r="BEF23" s="47"/>
      <c r="BEG23" s="47"/>
      <c r="BEH23" s="47"/>
      <c r="BEI23" s="47"/>
      <c r="BEJ23" s="47"/>
      <c r="BEK23" s="47"/>
      <c r="BEL23" s="47"/>
      <c r="BEM23" s="47"/>
      <c r="BEN23" s="47"/>
      <c r="BEO23" s="47"/>
      <c r="BEP23" s="47"/>
      <c r="BEQ23" s="47"/>
      <c r="BER23" s="47"/>
      <c r="BES23" s="47"/>
      <c r="BET23" s="47"/>
      <c r="BEU23" s="47"/>
      <c r="BEV23" s="47"/>
      <c r="BEW23" s="47"/>
      <c r="BEX23" s="47"/>
      <c r="BEY23" s="47"/>
      <c r="BEZ23" s="47"/>
      <c r="BFA23" s="47"/>
      <c r="BFB23" s="47"/>
      <c r="BFC23" s="47"/>
      <c r="BFD23" s="47"/>
      <c r="BFE23" s="47"/>
      <c r="BFF23" s="47"/>
      <c r="BFG23" s="47"/>
      <c r="BFH23" s="47"/>
      <c r="BFI23" s="47"/>
      <c r="BFJ23" s="47"/>
      <c r="BFK23" s="47"/>
      <c r="BFL23" s="47"/>
      <c r="BFM23" s="47"/>
      <c r="BFN23" s="47"/>
      <c r="BFO23" s="47"/>
      <c r="BFP23" s="47"/>
      <c r="BFQ23" s="47"/>
      <c r="BFR23" s="47"/>
      <c r="BFS23" s="47"/>
      <c r="BFT23" s="47"/>
      <c r="BFU23" s="47"/>
      <c r="BFV23" s="47"/>
      <c r="BFW23" s="47"/>
      <c r="BFX23" s="47"/>
      <c r="BFY23" s="47"/>
      <c r="BFZ23" s="47"/>
      <c r="BGA23" s="47"/>
      <c r="BGB23" s="47"/>
      <c r="BGC23" s="47"/>
      <c r="BGD23" s="47"/>
      <c r="BGE23" s="47"/>
      <c r="BGF23" s="47"/>
      <c r="BGG23" s="47"/>
      <c r="BGH23" s="47"/>
      <c r="BGI23" s="47"/>
      <c r="BGJ23" s="47"/>
      <c r="BGK23" s="47"/>
      <c r="BGL23" s="47"/>
      <c r="BGM23" s="47"/>
      <c r="BGN23" s="47"/>
      <c r="BGO23" s="47"/>
      <c r="BGP23" s="47"/>
      <c r="BGQ23" s="47"/>
      <c r="BGR23" s="47"/>
      <c r="BGS23" s="47"/>
      <c r="BGT23" s="47"/>
      <c r="BGU23" s="47"/>
      <c r="BGV23" s="47"/>
      <c r="BGW23" s="47"/>
      <c r="BGX23" s="47"/>
      <c r="BGY23" s="47"/>
      <c r="BGZ23" s="47"/>
      <c r="BHA23" s="47"/>
      <c r="BHB23" s="47"/>
      <c r="BHC23" s="47"/>
      <c r="BHD23" s="47"/>
      <c r="BHE23" s="47"/>
      <c r="BHF23" s="47"/>
      <c r="BHG23" s="47"/>
      <c r="BHH23" s="47"/>
      <c r="BHI23" s="47"/>
      <c r="BHJ23" s="47"/>
      <c r="BHK23" s="47"/>
      <c r="BHL23" s="47"/>
      <c r="BHM23" s="47"/>
      <c r="BHN23" s="47"/>
      <c r="BHO23" s="47"/>
      <c r="BHP23" s="47"/>
      <c r="BHQ23" s="47"/>
      <c r="BHR23" s="47"/>
      <c r="BHS23" s="47"/>
      <c r="BHT23" s="47"/>
      <c r="BHU23" s="47"/>
      <c r="BHV23" s="47"/>
      <c r="BHW23" s="47"/>
      <c r="BHX23" s="47"/>
      <c r="BHY23" s="47"/>
      <c r="BHZ23" s="47"/>
      <c r="BIA23" s="47"/>
      <c r="BIB23" s="47"/>
      <c r="BIC23" s="47"/>
      <c r="BID23" s="47"/>
      <c r="BIE23" s="47"/>
      <c r="BIF23" s="47"/>
      <c r="BIG23" s="47"/>
      <c r="BIH23" s="47"/>
      <c r="BII23" s="47"/>
      <c r="BIJ23" s="47"/>
      <c r="BIK23" s="47"/>
      <c r="BIL23" s="47"/>
      <c r="BIM23" s="47"/>
      <c r="BIN23" s="47"/>
      <c r="BIO23" s="47"/>
      <c r="BIP23" s="47"/>
      <c r="BIQ23" s="47"/>
      <c r="BIR23" s="47"/>
      <c r="BIS23" s="47"/>
      <c r="BIT23" s="47"/>
      <c r="BIU23" s="47"/>
      <c r="BIV23" s="47"/>
      <c r="BIW23" s="47"/>
      <c r="BIX23" s="47"/>
      <c r="BIY23" s="47"/>
      <c r="BIZ23" s="47"/>
      <c r="BJA23" s="47"/>
      <c r="BJB23" s="47"/>
      <c r="BJC23" s="47"/>
      <c r="BJD23" s="47"/>
      <c r="BJE23" s="47"/>
      <c r="BJF23" s="47"/>
      <c r="BJG23" s="47"/>
      <c r="BJH23" s="47"/>
      <c r="BJI23" s="47"/>
      <c r="BJJ23" s="47"/>
      <c r="BJK23" s="47"/>
      <c r="BJL23" s="47"/>
      <c r="BJM23" s="47"/>
      <c r="BJN23" s="47"/>
      <c r="BJO23" s="47"/>
      <c r="BJP23" s="47"/>
      <c r="BJQ23" s="47"/>
      <c r="BJR23" s="47"/>
      <c r="BJS23" s="47"/>
      <c r="BJT23" s="47"/>
      <c r="BJU23" s="47"/>
      <c r="BJV23" s="47"/>
      <c r="BJW23" s="47"/>
      <c r="BJX23" s="47"/>
      <c r="BJY23" s="47"/>
      <c r="BJZ23" s="47"/>
      <c r="BKA23" s="47"/>
      <c r="BKB23" s="47"/>
      <c r="BKC23" s="47"/>
      <c r="BKD23" s="47"/>
      <c r="BKE23" s="47"/>
      <c r="BKF23" s="47"/>
      <c r="BKG23" s="47"/>
      <c r="BKH23" s="47"/>
      <c r="BKI23" s="47"/>
      <c r="BKJ23" s="47"/>
      <c r="BKK23" s="47"/>
      <c r="BKL23" s="47"/>
      <c r="BKM23" s="47"/>
      <c r="BKN23" s="47"/>
      <c r="BKO23" s="47"/>
      <c r="BKP23" s="47"/>
      <c r="BKQ23" s="47"/>
      <c r="BKR23" s="47"/>
      <c r="BKS23" s="47"/>
      <c r="BKT23" s="47"/>
      <c r="BKU23" s="47"/>
      <c r="BKV23" s="47"/>
      <c r="BKW23" s="47"/>
      <c r="BKX23" s="47"/>
      <c r="BKY23" s="47"/>
      <c r="BKZ23" s="47"/>
      <c r="BLA23" s="47"/>
      <c r="BLB23" s="47"/>
      <c r="BLC23" s="47"/>
      <c r="BLD23" s="47"/>
      <c r="BLE23" s="47"/>
      <c r="BLF23" s="47"/>
      <c r="BLG23" s="47"/>
      <c r="BLH23" s="47"/>
      <c r="BLI23" s="47"/>
      <c r="BLJ23" s="47"/>
      <c r="BLK23" s="47"/>
      <c r="BLL23" s="47"/>
      <c r="BLM23" s="47"/>
      <c r="BLN23" s="47"/>
      <c r="BLO23" s="47"/>
      <c r="BLP23" s="47"/>
      <c r="BLQ23" s="47"/>
      <c r="BLR23" s="47"/>
      <c r="BLS23" s="47"/>
      <c r="BLT23" s="47"/>
      <c r="BLU23" s="47"/>
      <c r="BLV23" s="47"/>
      <c r="BLW23" s="47"/>
      <c r="BLX23" s="47"/>
      <c r="BLY23" s="47"/>
      <c r="BLZ23" s="47"/>
      <c r="BMA23" s="47"/>
      <c r="BMB23" s="47"/>
      <c r="BMC23" s="47"/>
      <c r="BMD23" s="47"/>
      <c r="BME23" s="47"/>
      <c r="BMF23" s="47"/>
      <c r="BMG23" s="47"/>
      <c r="BMH23" s="47"/>
      <c r="BMI23" s="47"/>
      <c r="BMJ23" s="47"/>
      <c r="BMK23" s="47"/>
      <c r="BML23" s="47"/>
      <c r="BMM23" s="47"/>
      <c r="BMN23" s="47"/>
      <c r="BMO23" s="47"/>
      <c r="BMP23" s="47"/>
      <c r="BMQ23" s="47"/>
      <c r="BMR23" s="47"/>
      <c r="BMS23" s="47"/>
      <c r="BMT23" s="47"/>
      <c r="BMU23" s="47"/>
      <c r="BMV23" s="47"/>
      <c r="BMW23" s="47"/>
      <c r="BMX23" s="47"/>
      <c r="BMY23" s="47"/>
      <c r="BMZ23" s="47"/>
      <c r="BNA23" s="47"/>
      <c r="BNB23" s="47"/>
      <c r="BNC23" s="47"/>
      <c r="BND23" s="47"/>
      <c r="BNE23" s="47"/>
      <c r="BNF23" s="47"/>
      <c r="BNG23" s="47"/>
      <c r="BNH23" s="47"/>
      <c r="BNI23" s="47"/>
      <c r="BNJ23" s="47"/>
      <c r="BNK23" s="47"/>
      <c r="BNL23" s="47"/>
      <c r="BNM23" s="47"/>
      <c r="BNN23" s="47"/>
      <c r="BNO23" s="47"/>
      <c r="BNP23" s="47"/>
      <c r="BNQ23" s="47"/>
      <c r="BNR23" s="47"/>
      <c r="BNS23" s="47"/>
      <c r="BNT23" s="47"/>
      <c r="BNU23" s="47"/>
      <c r="BNV23" s="47"/>
      <c r="BNW23" s="47"/>
      <c r="BNX23" s="47"/>
      <c r="BNY23" s="47"/>
      <c r="BNZ23" s="47"/>
      <c r="BOA23" s="47"/>
      <c r="BOB23" s="47"/>
      <c r="BOC23" s="47"/>
      <c r="BOD23" s="47"/>
      <c r="BOE23" s="47"/>
      <c r="BOF23" s="47"/>
      <c r="BOG23" s="47"/>
      <c r="BOH23" s="47"/>
      <c r="BOI23" s="47"/>
      <c r="BOJ23" s="47"/>
      <c r="BOK23" s="47"/>
      <c r="BOL23" s="47"/>
      <c r="BOM23" s="47"/>
      <c r="BON23" s="47"/>
      <c r="BOO23" s="47"/>
      <c r="BOP23" s="47"/>
      <c r="BOQ23" s="47"/>
      <c r="BOR23" s="47"/>
      <c r="BOS23" s="47"/>
      <c r="BOT23" s="47"/>
      <c r="BOU23" s="47"/>
      <c r="BOV23" s="47"/>
      <c r="BOW23" s="47"/>
      <c r="BOX23" s="47"/>
      <c r="BOY23" s="47"/>
      <c r="BOZ23" s="47"/>
      <c r="BPA23" s="47"/>
      <c r="BPB23" s="47"/>
      <c r="BPC23" s="47"/>
      <c r="BPD23" s="47"/>
      <c r="BPE23" s="47"/>
      <c r="BPF23" s="47"/>
      <c r="BPG23" s="47"/>
      <c r="BPH23" s="47"/>
      <c r="BPI23" s="47"/>
      <c r="BPJ23" s="47"/>
      <c r="BPK23" s="47"/>
      <c r="BPL23" s="47"/>
      <c r="BPM23" s="47"/>
      <c r="BPN23" s="47"/>
      <c r="BPO23" s="47"/>
      <c r="BPP23" s="47"/>
      <c r="BPQ23" s="47"/>
      <c r="BPR23" s="47"/>
      <c r="BPS23" s="47"/>
      <c r="BPT23" s="47"/>
      <c r="BPU23" s="47"/>
      <c r="BPV23" s="47"/>
      <c r="BPW23" s="47"/>
      <c r="BPX23" s="47"/>
      <c r="BPY23" s="47"/>
      <c r="BPZ23" s="47"/>
      <c r="BQA23" s="47"/>
      <c r="BQB23" s="47"/>
      <c r="BQC23" s="47"/>
      <c r="BQD23" s="47"/>
      <c r="BQE23" s="47"/>
      <c r="BQF23" s="47"/>
      <c r="BQG23" s="47"/>
      <c r="BQH23" s="47"/>
      <c r="BQI23" s="47"/>
      <c r="BQJ23" s="47"/>
      <c r="BQK23" s="47"/>
      <c r="BQL23" s="47"/>
      <c r="BQM23" s="47"/>
      <c r="BQN23" s="47"/>
      <c r="BQO23" s="47"/>
      <c r="BQP23" s="47"/>
      <c r="BQQ23" s="47"/>
      <c r="BQR23" s="47"/>
      <c r="BQS23" s="47"/>
      <c r="BQT23" s="47"/>
      <c r="BQU23" s="47"/>
      <c r="BQV23" s="47"/>
      <c r="BQW23" s="47"/>
      <c r="BQX23" s="47"/>
      <c r="BQY23" s="47"/>
      <c r="BQZ23" s="47"/>
      <c r="BRA23" s="47"/>
      <c r="BRB23" s="47"/>
      <c r="BRC23" s="47"/>
      <c r="BRD23" s="47"/>
      <c r="BRE23" s="47"/>
      <c r="BRF23" s="47"/>
      <c r="BRG23" s="47"/>
      <c r="BRH23" s="47"/>
      <c r="BRI23" s="47"/>
      <c r="BRJ23" s="47"/>
      <c r="BRK23" s="47"/>
      <c r="BRL23" s="47"/>
      <c r="BRM23" s="47"/>
      <c r="BRN23" s="47"/>
      <c r="BRO23" s="47"/>
      <c r="BRP23" s="47"/>
      <c r="BRQ23" s="47"/>
      <c r="BRR23" s="47"/>
      <c r="BRS23" s="47"/>
      <c r="BRT23" s="47"/>
      <c r="BRU23" s="47"/>
      <c r="BRV23" s="47"/>
      <c r="BRW23" s="47"/>
      <c r="BRX23" s="47"/>
      <c r="BRY23" s="47"/>
      <c r="BRZ23" s="47"/>
      <c r="BSA23" s="47"/>
      <c r="BSB23" s="47"/>
      <c r="BSC23" s="47"/>
      <c r="BSD23" s="47"/>
      <c r="BSE23" s="47"/>
      <c r="BSF23" s="47"/>
      <c r="BSG23" s="47"/>
      <c r="BSH23" s="47"/>
      <c r="BSI23" s="47"/>
      <c r="BSJ23" s="47"/>
      <c r="BSK23" s="47"/>
      <c r="BSL23" s="47"/>
      <c r="BSM23" s="47"/>
      <c r="BSN23" s="47"/>
      <c r="BSO23" s="47"/>
      <c r="BSP23" s="47"/>
      <c r="BSQ23" s="47"/>
      <c r="BSR23" s="47"/>
      <c r="BSS23" s="47"/>
      <c r="BST23" s="47"/>
      <c r="BSU23" s="47"/>
      <c r="BSV23" s="47"/>
      <c r="BSW23" s="47"/>
      <c r="BSX23" s="47"/>
      <c r="BSY23" s="47"/>
      <c r="BSZ23" s="47"/>
      <c r="BTA23" s="47"/>
      <c r="BTB23" s="47"/>
      <c r="BTC23" s="47"/>
      <c r="BTD23" s="47"/>
      <c r="BTE23" s="47"/>
      <c r="BTF23" s="47"/>
      <c r="BTG23" s="47"/>
      <c r="BTH23" s="47"/>
      <c r="BTI23" s="47"/>
      <c r="BTJ23" s="47"/>
      <c r="BTK23" s="47"/>
      <c r="BTL23" s="47"/>
      <c r="BTM23" s="47"/>
      <c r="BTN23" s="47"/>
      <c r="BTO23" s="47"/>
      <c r="BTP23" s="47"/>
      <c r="BTQ23" s="47"/>
      <c r="BTR23" s="47"/>
      <c r="BTS23" s="47"/>
      <c r="BTT23" s="47"/>
      <c r="BTU23" s="47"/>
      <c r="BTV23" s="47"/>
      <c r="BTW23" s="47"/>
      <c r="BTX23" s="47"/>
      <c r="BTY23" s="47"/>
      <c r="BTZ23" s="47"/>
      <c r="BUA23" s="47"/>
      <c r="BUB23" s="47"/>
      <c r="BUC23" s="47"/>
      <c r="BUD23" s="47"/>
      <c r="BUE23" s="47"/>
      <c r="BUF23" s="47"/>
      <c r="BUG23" s="47"/>
      <c r="BUH23" s="47"/>
      <c r="BUI23" s="47"/>
      <c r="BUJ23" s="47"/>
      <c r="BUK23" s="47"/>
      <c r="BUL23" s="47"/>
      <c r="BUM23" s="47"/>
      <c r="BUN23" s="47"/>
      <c r="BUO23" s="47"/>
      <c r="BUP23" s="47"/>
      <c r="BUQ23" s="47"/>
      <c r="BUR23" s="47"/>
      <c r="BUS23" s="47"/>
      <c r="BUT23" s="47"/>
      <c r="BUU23" s="47"/>
      <c r="BUV23" s="47"/>
      <c r="BUW23" s="47"/>
      <c r="BUX23" s="47"/>
      <c r="BUY23" s="47"/>
      <c r="BUZ23" s="47"/>
      <c r="BVA23" s="47"/>
      <c r="BVB23" s="47"/>
      <c r="BVC23" s="47"/>
      <c r="BVD23" s="47"/>
      <c r="BVE23" s="47"/>
      <c r="BVF23" s="47"/>
      <c r="BVG23" s="47"/>
      <c r="BVH23" s="47"/>
      <c r="BVI23" s="47"/>
      <c r="BVJ23" s="47"/>
      <c r="BVK23" s="47"/>
      <c r="BVL23" s="47"/>
      <c r="BVM23" s="47"/>
      <c r="BVN23" s="47"/>
      <c r="BVO23" s="47"/>
      <c r="BVP23" s="47"/>
      <c r="BVQ23" s="47"/>
      <c r="BVR23" s="47"/>
      <c r="BVS23" s="47"/>
      <c r="BVT23" s="47"/>
      <c r="BVU23" s="47"/>
      <c r="BVV23" s="47"/>
      <c r="BVW23" s="47"/>
      <c r="BVX23" s="47"/>
      <c r="BVY23" s="47"/>
      <c r="BVZ23" s="47"/>
      <c r="BWA23" s="47"/>
      <c r="BWB23" s="47"/>
      <c r="BWC23" s="47"/>
      <c r="BWD23" s="47"/>
      <c r="BWE23" s="47"/>
      <c r="BWF23" s="47"/>
      <c r="BWG23" s="47"/>
      <c r="BWH23" s="47"/>
      <c r="BWI23" s="47"/>
      <c r="BWJ23" s="47"/>
      <c r="BWK23" s="47"/>
      <c r="BWL23" s="47"/>
      <c r="BWM23" s="47"/>
      <c r="BWN23" s="47"/>
      <c r="BWO23" s="47"/>
      <c r="BWP23" s="47"/>
      <c r="BWQ23" s="47"/>
      <c r="BWR23" s="47"/>
      <c r="BWS23" s="47"/>
      <c r="BWT23" s="47"/>
      <c r="BWU23" s="47"/>
      <c r="BWV23" s="47"/>
      <c r="BWW23" s="47"/>
      <c r="BWX23" s="47"/>
      <c r="BWY23" s="47"/>
      <c r="BWZ23" s="47"/>
      <c r="BXA23" s="47"/>
      <c r="BXB23" s="47"/>
      <c r="BXC23" s="47"/>
      <c r="BXD23" s="47"/>
      <c r="BXE23" s="47"/>
      <c r="BXF23" s="47"/>
      <c r="BXG23" s="47"/>
      <c r="BXH23" s="47"/>
      <c r="BXI23" s="47"/>
      <c r="BXJ23" s="47"/>
      <c r="BXK23" s="47"/>
      <c r="BXL23" s="47"/>
      <c r="BXM23" s="47"/>
      <c r="BXN23" s="47"/>
      <c r="BXO23" s="47"/>
      <c r="BXP23" s="47"/>
      <c r="BXQ23" s="47"/>
      <c r="BXR23" s="47"/>
      <c r="BXS23" s="47"/>
      <c r="BXT23" s="47"/>
      <c r="BXU23" s="47"/>
      <c r="BXV23" s="47"/>
      <c r="BXW23" s="47"/>
      <c r="BXX23" s="47"/>
      <c r="BXY23" s="47"/>
      <c r="BXZ23" s="47"/>
      <c r="BYA23" s="47"/>
      <c r="BYB23" s="47"/>
      <c r="BYC23" s="47"/>
      <c r="BYD23" s="47"/>
      <c r="BYE23" s="47"/>
      <c r="BYF23" s="47"/>
      <c r="BYG23" s="47"/>
      <c r="BYH23" s="47"/>
      <c r="BYI23" s="47"/>
      <c r="BYJ23" s="47"/>
      <c r="BYK23" s="47"/>
      <c r="BYL23" s="47"/>
      <c r="BYM23" s="47"/>
      <c r="BYN23" s="47"/>
      <c r="BYO23" s="47"/>
      <c r="BYP23" s="47"/>
      <c r="BYQ23" s="47"/>
      <c r="BYR23" s="47"/>
      <c r="BYS23" s="47"/>
      <c r="BYT23" s="47"/>
      <c r="BYU23" s="47"/>
      <c r="BYV23" s="47"/>
      <c r="BYW23" s="47"/>
      <c r="BYX23" s="47"/>
      <c r="BYY23" s="47"/>
      <c r="BYZ23" s="47"/>
      <c r="BZA23" s="47"/>
      <c r="BZB23" s="47"/>
      <c r="BZC23" s="47"/>
      <c r="BZD23" s="47"/>
      <c r="BZE23" s="47"/>
      <c r="BZF23" s="47"/>
      <c r="BZG23" s="47"/>
      <c r="BZH23" s="47"/>
      <c r="BZI23" s="47"/>
      <c r="BZJ23" s="47"/>
      <c r="BZK23" s="47"/>
      <c r="BZL23" s="47"/>
      <c r="BZM23" s="47"/>
      <c r="BZN23" s="47"/>
      <c r="BZO23" s="47"/>
      <c r="BZP23" s="47"/>
      <c r="BZQ23" s="47"/>
      <c r="BZR23" s="47"/>
      <c r="BZS23" s="47"/>
      <c r="BZT23" s="47"/>
      <c r="BZU23" s="47"/>
      <c r="BZV23" s="47"/>
      <c r="BZW23" s="47"/>
      <c r="BZX23" s="47"/>
      <c r="BZY23" s="47"/>
      <c r="BZZ23" s="47"/>
      <c r="CAA23" s="47"/>
      <c r="CAB23" s="47"/>
      <c r="CAC23" s="47"/>
      <c r="CAD23" s="47"/>
      <c r="CAE23" s="47"/>
      <c r="CAF23" s="47"/>
      <c r="CAG23" s="47"/>
      <c r="CAH23" s="47"/>
      <c r="CAI23" s="47"/>
      <c r="CAJ23" s="47"/>
      <c r="CAK23" s="47"/>
      <c r="CAL23" s="47"/>
      <c r="CAM23" s="47"/>
      <c r="CAN23" s="47"/>
      <c r="CAO23" s="47"/>
      <c r="CAP23" s="47"/>
      <c r="CAQ23" s="47"/>
      <c r="CAR23" s="47"/>
      <c r="CAS23" s="47"/>
      <c r="CAT23" s="47"/>
      <c r="CAU23" s="47"/>
      <c r="CAV23" s="47"/>
      <c r="CAW23" s="47"/>
      <c r="CAX23" s="47"/>
      <c r="CAY23" s="47"/>
      <c r="CAZ23" s="47"/>
      <c r="CBA23" s="47"/>
      <c r="CBB23" s="47"/>
      <c r="CBC23" s="47"/>
      <c r="CBD23" s="47"/>
      <c r="CBE23" s="47"/>
      <c r="CBF23" s="47"/>
      <c r="CBG23" s="47"/>
      <c r="CBH23" s="47"/>
      <c r="CBI23" s="47"/>
      <c r="CBJ23" s="47"/>
      <c r="CBK23" s="47"/>
      <c r="CBL23" s="47"/>
      <c r="CBM23" s="47"/>
      <c r="CBN23" s="47"/>
      <c r="CBO23" s="47"/>
      <c r="CBP23" s="47"/>
      <c r="CBQ23" s="47"/>
      <c r="CBR23" s="47"/>
      <c r="CBS23" s="47"/>
      <c r="CBT23" s="47"/>
      <c r="CBU23" s="47"/>
      <c r="CBV23" s="47"/>
      <c r="CBW23" s="47"/>
      <c r="CBX23" s="47"/>
      <c r="CBY23" s="47"/>
      <c r="CBZ23" s="47"/>
      <c r="CCA23" s="47"/>
      <c r="CCB23" s="47"/>
      <c r="CCC23" s="47"/>
      <c r="CCD23" s="47"/>
      <c r="CCE23" s="47"/>
      <c r="CCF23" s="47"/>
      <c r="CCG23" s="47"/>
      <c r="CCH23" s="47"/>
      <c r="CCI23" s="47"/>
      <c r="CCJ23" s="47"/>
      <c r="CCK23" s="47"/>
      <c r="CCL23" s="47"/>
      <c r="CCM23" s="47"/>
      <c r="CCN23" s="47"/>
      <c r="CCO23" s="47"/>
      <c r="CCP23" s="47"/>
      <c r="CCQ23" s="47"/>
      <c r="CCR23" s="47"/>
      <c r="CCS23" s="47"/>
      <c r="CCT23" s="47"/>
      <c r="CCU23" s="47"/>
      <c r="CCV23" s="47"/>
      <c r="CCW23" s="47"/>
      <c r="CCX23" s="47"/>
      <c r="CCY23" s="47"/>
      <c r="CCZ23" s="47"/>
      <c r="CDA23" s="47"/>
      <c r="CDB23" s="47"/>
      <c r="CDC23" s="47"/>
      <c r="CDD23" s="47"/>
      <c r="CDE23" s="47"/>
      <c r="CDF23" s="47"/>
      <c r="CDG23" s="47"/>
      <c r="CDH23" s="47"/>
      <c r="CDI23" s="47"/>
      <c r="CDJ23" s="47"/>
      <c r="CDK23" s="47"/>
      <c r="CDL23" s="47"/>
      <c r="CDM23" s="47"/>
      <c r="CDN23" s="47"/>
      <c r="CDO23" s="47"/>
      <c r="CDP23" s="47"/>
      <c r="CDQ23" s="47"/>
      <c r="CDR23" s="47"/>
      <c r="CDS23" s="47"/>
      <c r="CDT23" s="47"/>
      <c r="CDU23" s="47"/>
      <c r="CDV23" s="47"/>
      <c r="CDW23" s="47"/>
      <c r="CDX23" s="47"/>
      <c r="CDY23" s="47"/>
      <c r="CDZ23" s="47"/>
      <c r="CEA23" s="47"/>
      <c r="CEB23" s="47"/>
      <c r="CEC23" s="47"/>
      <c r="CED23" s="47"/>
      <c r="CEE23" s="47"/>
      <c r="CEF23" s="47"/>
      <c r="CEG23" s="47"/>
      <c r="CEH23" s="47"/>
      <c r="CEI23" s="47"/>
      <c r="CEJ23" s="47"/>
      <c r="CEK23" s="47"/>
      <c r="CEL23" s="47"/>
      <c r="CEM23" s="47"/>
      <c r="CEN23" s="47"/>
      <c r="CEO23" s="47"/>
      <c r="CEP23" s="47"/>
      <c r="CEQ23" s="47"/>
      <c r="CER23" s="47"/>
      <c r="CES23" s="47"/>
      <c r="CET23" s="47"/>
      <c r="CEU23" s="47"/>
      <c r="CEV23" s="47"/>
      <c r="CEW23" s="47"/>
      <c r="CEX23" s="47"/>
      <c r="CEY23" s="47"/>
      <c r="CEZ23" s="47"/>
      <c r="CFA23" s="47"/>
      <c r="CFB23" s="47"/>
      <c r="CFC23" s="47"/>
      <c r="CFD23" s="47"/>
      <c r="CFE23" s="47"/>
      <c r="CFF23" s="47"/>
      <c r="CFG23" s="47"/>
      <c r="CFH23" s="47"/>
      <c r="CFI23" s="47"/>
      <c r="CFJ23" s="47"/>
      <c r="CFK23" s="47"/>
      <c r="CFL23" s="47"/>
      <c r="CFM23" s="47"/>
      <c r="CFN23" s="47"/>
      <c r="CFO23" s="47"/>
      <c r="CFP23" s="47"/>
      <c r="CFQ23" s="47"/>
      <c r="CFR23" s="47"/>
      <c r="CFS23" s="47"/>
      <c r="CFT23" s="47"/>
      <c r="CFU23" s="47"/>
      <c r="CFV23" s="47"/>
      <c r="CFW23" s="47"/>
      <c r="CFX23" s="47"/>
      <c r="CFY23" s="47"/>
      <c r="CFZ23" s="47"/>
      <c r="CGA23" s="47"/>
      <c r="CGB23" s="47"/>
      <c r="CGC23" s="47"/>
      <c r="CGD23" s="47"/>
      <c r="CGE23" s="47"/>
      <c r="CGF23" s="47"/>
      <c r="CGG23" s="47"/>
      <c r="CGH23" s="47"/>
      <c r="CGI23" s="47"/>
      <c r="CGJ23" s="47"/>
      <c r="CGK23" s="47"/>
      <c r="CGL23" s="47"/>
      <c r="CGM23" s="47"/>
      <c r="CGN23" s="47"/>
      <c r="CGO23" s="47"/>
      <c r="CGP23" s="47"/>
      <c r="CGQ23" s="47"/>
      <c r="CGR23" s="47"/>
      <c r="CGS23" s="47"/>
      <c r="CGT23" s="47"/>
      <c r="CGU23" s="47"/>
      <c r="CGV23" s="47"/>
      <c r="CGW23" s="47"/>
      <c r="CGX23" s="47"/>
      <c r="CGY23" s="47"/>
      <c r="CGZ23" s="47"/>
      <c r="CHA23" s="47"/>
      <c r="CHB23" s="47"/>
      <c r="CHC23" s="47"/>
      <c r="CHD23" s="47"/>
      <c r="CHE23" s="47"/>
      <c r="CHF23" s="47"/>
      <c r="CHG23" s="47"/>
      <c r="CHH23" s="47"/>
      <c r="CHI23" s="47"/>
      <c r="CHJ23" s="47"/>
      <c r="CHK23" s="47"/>
      <c r="CHL23" s="47"/>
      <c r="CHM23" s="47"/>
      <c r="CHN23" s="47"/>
      <c r="CHO23" s="47"/>
      <c r="CHP23" s="47"/>
      <c r="CHQ23" s="47"/>
      <c r="CHR23" s="47"/>
      <c r="CHS23" s="47"/>
      <c r="CHT23" s="47"/>
      <c r="CHU23" s="47"/>
      <c r="CHV23" s="47"/>
      <c r="CHW23" s="47"/>
      <c r="CHX23" s="47"/>
      <c r="CHY23" s="47"/>
      <c r="CHZ23" s="47"/>
      <c r="CIA23" s="47"/>
      <c r="CIB23" s="47"/>
      <c r="CIC23" s="47"/>
      <c r="CID23" s="47"/>
      <c r="CIE23" s="47"/>
      <c r="CIF23" s="47"/>
      <c r="CIG23" s="47"/>
      <c r="CIH23" s="47"/>
      <c r="CII23" s="47"/>
      <c r="CIJ23" s="47"/>
      <c r="CIK23" s="47"/>
      <c r="CIL23" s="47"/>
      <c r="CIM23" s="47"/>
      <c r="CIN23" s="47"/>
      <c r="CIO23" s="47"/>
      <c r="CIP23" s="47"/>
      <c r="CIQ23" s="47"/>
      <c r="CIR23" s="47"/>
      <c r="CIS23" s="47"/>
      <c r="CIT23" s="47"/>
      <c r="CIU23" s="47"/>
      <c r="CIV23" s="47"/>
      <c r="CIW23" s="47"/>
      <c r="CIX23" s="47"/>
      <c r="CIY23" s="47"/>
      <c r="CIZ23" s="47"/>
      <c r="CJA23" s="47"/>
      <c r="CJB23" s="47"/>
      <c r="CJC23" s="47"/>
      <c r="CJD23" s="47"/>
      <c r="CJE23" s="47"/>
      <c r="CJF23" s="47"/>
      <c r="CJG23" s="47"/>
      <c r="CJH23" s="47"/>
      <c r="CJI23" s="47"/>
      <c r="CJJ23" s="47"/>
      <c r="CJK23" s="47"/>
      <c r="CJL23" s="47"/>
      <c r="CJM23" s="47"/>
      <c r="CJN23" s="47"/>
      <c r="CJO23" s="47"/>
      <c r="CJP23" s="47"/>
      <c r="CJQ23" s="47"/>
      <c r="CJR23" s="47"/>
      <c r="CJS23" s="47"/>
      <c r="CJT23" s="47"/>
      <c r="CJU23" s="47"/>
      <c r="CJV23" s="47"/>
      <c r="CJW23" s="47"/>
      <c r="CJX23" s="47"/>
      <c r="CJY23" s="47"/>
      <c r="CJZ23" s="47"/>
      <c r="CKA23" s="47"/>
      <c r="CKB23" s="47"/>
      <c r="CKC23" s="47"/>
      <c r="CKD23" s="47"/>
      <c r="CKE23" s="47"/>
      <c r="CKF23" s="47"/>
      <c r="CKG23" s="47"/>
      <c r="CKH23" s="47"/>
      <c r="CKI23" s="47"/>
      <c r="CKJ23" s="47"/>
      <c r="CKK23" s="47"/>
      <c r="CKL23" s="47"/>
      <c r="CKM23" s="47"/>
      <c r="CKN23" s="47"/>
      <c r="CKO23" s="47"/>
      <c r="CKP23" s="47"/>
      <c r="CKQ23" s="47"/>
      <c r="CKR23" s="47"/>
      <c r="CKS23" s="47"/>
      <c r="CKT23" s="47"/>
      <c r="CKU23" s="47"/>
      <c r="CKV23" s="47"/>
      <c r="CKW23" s="47"/>
      <c r="CKX23" s="47"/>
      <c r="CKY23" s="47"/>
      <c r="CKZ23" s="47"/>
      <c r="CLA23" s="47"/>
      <c r="CLB23" s="47"/>
      <c r="CLC23" s="47"/>
      <c r="CLD23" s="47"/>
      <c r="CLE23" s="47"/>
      <c r="CLF23" s="47"/>
      <c r="CLG23" s="47"/>
      <c r="CLH23" s="47"/>
      <c r="CLI23" s="47"/>
      <c r="CLJ23" s="47"/>
      <c r="CLK23" s="47"/>
      <c r="CLL23" s="47"/>
      <c r="CLM23" s="47"/>
      <c r="CLN23" s="47"/>
      <c r="CLO23" s="47"/>
      <c r="CLP23" s="47"/>
      <c r="CLQ23" s="47"/>
      <c r="CLR23" s="47"/>
      <c r="CLS23" s="47"/>
      <c r="CLT23" s="47"/>
      <c r="CLU23" s="47"/>
      <c r="CLV23" s="47"/>
      <c r="CLW23" s="47"/>
      <c r="CLX23" s="47"/>
      <c r="CLY23" s="47"/>
      <c r="CLZ23" s="47"/>
      <c r="CMA23" s="47"/>
      <c r="CMB23" s="47"/>
      <c r="CMC23" s="47"/>
      <c r="CMD23" s="47"/>
      <c r="CME23" s="47"/>
      <c r="CMF23" s="47"/>
      <c r="CMG23" s="47"/>
      <c r="CMH23" s="47"/>
      <c r="CMI23" s="47"/>
      <c r="CMJ23" s="47"/>
      <c r="CMK23" s="47"/>
      <c r="CML23" s="47"/>
      <c r="CMM23" s="47"/>
      <c r="CMN23" s="47"/>
      <c r="CMO23" s="47"/>
      <c r="CMP23" s="47"/>
      <c r="CMQ23" s="47"/>
      <c r="CMR23" s="47"/>
      <c r="CMS23" s="47"/>
      <c r="CMT23" s="47"/>
      <c r="CMU23" s="47"/>
      <c r="CMV23" s="47"/>
      <c r="CMW23" s="47"/>
      <c r="CMX23" s="47"/>
      <c r="CMY23" s="47"/>
      <c r="CMZ23" s="47"/>
      <c r="CNA23" s="47"/>
      <c r="CNB23" s="47"/>
      <c r="CNC23" s="47"/>
      <c r="CND23" s="47"/>
      <c r="CNE23" s="47"/>
      <c r="CNF23" s="47"/>
      <c r="CNG23" s="47"/>
      <c r="CNH23" s="47"/>
      <c r="CNI23" s="47"/>
      <c r="CNJ23" s="47"/>
      <c r="CNK23" s="47"/>
      <c r="CNL23" s="47"/>
      <c r="CNM23" s="47"/>
      <c r="CNN23" s="47"/>
      <c r="CNO23" s="47"/>
      <c r="CNP23" s="47"/>
      <c r="CNQ23" s="47"/>
      <c r="CNR23" s="47"/>
      <c r="CNS23" s="47"/>
      <c r="CNT23" s="47"/>
      <c r="CNU23" s="47"/>
      <c r="CNV23" s="47"/>
      <c r="CNW23" s="47"/>
      <c r="CNX23" s="47"/>
      <c r="CNY23" s="47"/>
      <c r="CNZ23" s="47"/>
      <c r="COA23" s="47"/>
      <c r="COB23" s="47"/>
      <c r="COC23" s="47"/>
      <c r="COD23" s="47"/>
      <c r="COE23" s="47"/>
      <c r="COF23" s="47"/>
      <c r="COG23" s="47"/>
      <c r="COH23" s="47"/>
      <c r="COI23" s="47"/>
      <c r="COJ23" s="47"/>
      <c r="COK23" s="47"/>
      <c r="COL23" s="47"/>
      <c r="COM23" s="47"/>
      <c r="CON23" s="47"/>
      <c r="COO23" s="47"/>
      <c r="COP23" s="47"/>
      <c r="COQ23" s="47"/>
      <c r="COR23" s="47"/>
      <c r="COS23" s="47"/>
      <c r="COT23" s="47"/>
      <c r="COU23" s="47"/>
      <c r="COV23" s="47"/>
      <c r="COW23" s="47"/>
      <c r="COX23" s="47"/>
      <c r="COY23" s="47"/>
      <c r="COZ23" s="47"/>
      <c r="CPA23" s="47"/>
      <c r="CPB23" s="47"/>
      <c r="CPC23" s="47"/>
      <c r="CPD23" s="47"/>
      <c r="CPE23" s="47"/>
      <c r="CPF23" s="47"/>
      <c r="CPG23" s="47"/>
      <c r="CPH23" s="47"/>
      <c r="CPI23" s="47"/>
      <c r="CPJ23" s="47"/>
      <c r="CPK23" s="47"/>
      <c r="CPL23" s="47"/>
      <c r="CPM23" s="47"/>
      <c r="CPN23" s="47"/>
      <c r="CPO23" s="47"/>
      <c r="CPP23" s="47"/>
      <c r="CPQ23" s="47"/>
      <c r="CPR23" s="47"/>
      <c r="CPS23" s="47"/>
      <c r="CPT23" s="47"/>
      <c r="CPU23" s="47"/>
      <c r="CPV23" s="47"/>
      <c r="CPW23" s="47"/>
      <c r="CPX23" s="47"/>
      <c r="CPY23" s="47"/>
      <c r="CPZ23" s="47"/>
      <c r="CQA23" s="47"/>
      <c r="CQB23" s="47"/>
      <c r="CQC23" s="47"/>
      <c r="CQD23" s="47"/>
      <c r="CQE23" s="47"/>
      <c r="CQF23" s="47"/>
      <c r="CQG23" s="47"/>
      <c r="CQH23" s="47"/>
      <c r="CQI23" s="47"/>
      <c r="CQJ23" s="47"/>
      <c r="CQK23" s="47"/>
      <c r="CQL23" s="47"/>
      <c r="CQM23" s="47"/>
      <c r="CQN23" s="47"/>
      <c r="CQO23" s="47"/>
      <c r="CQP23" s="47"/>
      <c r="CQQ23" s="47"/>
      <c r="CQR23" s="47"/>
      <c r="CQS23" s="47"/>
      <c r="CQT23" s="47"/>
      <c r="CQU23" s="47"/>
      <c r="CQV23" s="47"/>
      <c r="CQW23" s="47"/>
      <c r="CQX23" s="47"/>
      <c r="CQY23" s="47"/>
      <c r="CQZ23" s="47"/>
      <c r="CRA23" s="47"/>
      <c r="CRB23" s="47"/>
      <c r="CRC23" s="47"/>
      <c r="CRD23" s="47"/>
      <c r="CRE23" s="47"/>
      <c r="CRF23" s="47"/>
      <c r="CRG23" s="47"/>
      <c r="CRH23" s="47"/>
      <c r="CRI23" s="47"/>
      <c r="CRJ23" s="47"/>
      <c r="CRK23" s="47"/>
      <c r="CRL23" s="47"/>
      <c r="CRM23" s="47"/>
      <c r="CRN23" s="47"/>
      <c r="CRO23" s="47"/>
      <c r="CRP23" s="47"/>
      <c r="CRQ23" s="47"/>
      <c r="CRR23" s="47"/>
      <c r="CRS23" s="47"/>
      <c r="CRT23" s="47"/>
      <c r="CRU23" s="47"/>
      <c r="CRV23" s="47"/>
      <c r="CRW23" s="47"/>
      <c r="CRX23" s="47"/>
      <c r="CRY23" s="47"/>
      <c r="CRZ23" s="47"/>
      <c r="CSA23" s="47"/>
      <c r="CSB23" s="47"/>
      <c r="CSC23" s="47"/>
      <c r="CSD23" s="47"/>
      <c r="CSE23" s="47"/>
      <c r="CSF23" s="47"/>
      <c r="CSG23" s="47"/>
      <c r="CSH23" s="47"/>
      <c r="CSI23" s="47"/>
      <c r="CSJ23" s="47"/>
      <c r="CSK23" s="47"/>
      <c r="CSL23" s="47"/>
      <c r="CSM23" s="47"/>
      <c r="CSN23" s="47"/>
      <c r="CSO23" s="47"/>
      <c r="CSP23" s="47"/>
      <c r="CSQ23" s="47"/>
      <c r="CSR23" s="47"/>
      <c r="CSS23" s="47"/>
      <c r="CST23" s="47"/>
      <c r="CSU23" s="47"/>
      <c r="CSV23" s="47"/>
      <c r="CSW23" s="47"/>
      <c r="CSX23" s="47"/>
      <c r="CSY23" s="47"/>
      <c r="CSZ23" s="47"/>
      <c r="CTA23" s="47"/>
      <c r="CTB23" s="47"/>
      <c r="CTC23" s="47"/>
      <c r="CTD23" s="47"/>
      <c r="CTE23" s="47"/>
      <c r="CTF23" s="47"/>
      <c r="CTG23" s="47"/>
      <c r="CTH23" s="47"/>
      <c r="CTI23" s="47"/>
      <c r="CTJ23" s="47"/>
      <c r="CTK23" s="47"/>
      <c r="CTL23" s="47"/>
      <c r="CTM23" s="47"/>
      <c r="CTN23" s="47"/>
      <c r="CTO23" s="47"/>
      <c r="CTP23" s="47"/>
      <c r="CTQ23" s="47"/>
      <c r="CTR23" s="47"/>
      <c r="CTS23" s="47"/>
      <c r="CTT23" s="47"/>
      <c r="CTU23" s="47"/>
      <c r="CTV23" s="47"/>
      <c r="CTW23" s="47"/>
      <c r="CTX23" s="47"/>
      <c r="CTY23" s="47"/>
      <c r="CTZ23" s="47"/>
      <c r="CUA23" s="47"/>
      <c r="CUB23" s="47"/>
      <c r="CUC23" s="47"/>
      <c r="CUD23" s="47"/>
      <c r="CUE23" s="47"/>
      <c r="CUF23" s="47"/>
      <c r="CUG23" s="47"/>
      <c r="CUH23" s="47"/>
      <c r="CUI23" s="47"/>
      <c r="CUJ23" s="47"/>
      <c r="CUK23" s="47"/>
      <c r="CUL23" s="47"/>
      <c r="CUM23" s="47"/>
      <c r="CUN23" s="47"/>
      <c r="CUO23" s="47"/>
      <c r="CUP23" s="47"/>
      <c r="CUQ23" s="47"/>
      <c r="CUR23" s="47"/>
      <c r="CUS23" s="47"/>
      <c r="CUT23" s="47"/>
      <c r="CUU23" s="47"/>
      <c r="CUV23" s="47"/>
      <c r="CUW23" s="47"/>
      <c r="CUX23" s="47"/>
      <c r="CUY23" s="47"/>
      <c r="CUZ23" s="47"/>
      <c r="CVA23" s="47"/>
      <c r="CVB23" s="47"/>
      <c r="CVC23" s="47"/>
      <c r="CVD23" s="47"/>
      <c r="CVE23" s="47"/>
      <c r="CVF23" s="47"/>
      <c r="CVG23" s="47"/>
      <c r="CVH23" s="47"/>
      <c r="CVI23" s="47"/>
      <c r="CVJ23" s="47"/>
      <c r="CVK23" s="47"/>
      <c r="CVL23" s="47"/>
      <c r="CVM23" s="47"/>
      <c r="CVN23" s="47"/>
      <c r="CVO23" s="47"/>
      <c r="CVP23" s="47"/>
      <c r="CVQ23" s="47"/>
      <c r="CVR23" s="47"/>
      <c r="CVS23" s="47"/>
      <c r="CVT23" s="47"/>
      <c r="CVU23" s="47"/>
      <c r="CVV23" s="47"/>
      <c r="CVW23" s="47"/>
      <c r="CVX23" s="47"/>
      <c r="CVY23" s="47"/>
      <c r="CVZ23" s="47"/>
      <c r="CWA23" s="47"/>
      <c r="CWB23" s="47"/>
      <c r="CWC23" s="47"/>
      <c r="CWD23" s="47"/>
      <c r="CWE23" s="47"/>
      <c r="CWF23" s="47"/>
      <c r="CWG23" s="47"/>
      <c r="CWH23" s="47"/>
      <c r="CWI23" s="47"/>
      <c r="CWJ23" s="47"/>
      <c r="CWK23" s="47"/>
      <c r="CWL23" s="47"/>
      <c r="CWM23" s="47"/>
      <c r="CWN23" s="47"/>
      <c r="CWO23" s="47"/>
      <c r="CWP23" s="47"/>
      <c r="CWQ23" s="47"/>
      <c r="CWR23" s="47"/>
      <c r="CWS23" s="47"/>
      <c r="CWT23" s="47"/>
      <c r="CWU23" s="47"/>
      <c r="CWV23" s="47"/>
      <c r="CWW23" s="47"/>
      <c r="CWX23" s="47"/>
      <c r="CWY23" s="47"/>
      <c r="CWZ23" s="47"/>
      <c r="CXA23" s="47"/>
      <c r="CXB23" s="47"/>
      <c r="CXC23" s="47"/>
      <c r="CXD23" s="47"/>
      <c r="CXE23" s="47"/>
      <c r="CXF23" s="47"/>
      <c r="CXG23" s="47"/>
      <c r="CXH23" s="47"/>
      <c r="CXI23" s="47"/>
      <c r="CXJ23" s="47"/>
      <c r="CXK23" s="47"/>
      <c r="CXL23" s="47"/>
      <c r="CXM23" s="47"/>
      <c r="CXN23" s="47"/>
      <c r="CXO23" s="47"/>
      <c r="CXP23" s="47"/>
      <c r="CXQ23" s="47"/>
      <c r="CXR23" s="47"/>
      <c r="CXS23" s="47"/>
      <c r="CXT23" s="47"/>
      <c r="CXU23" s="47"/>
      <c r="CXV23" s="47"/>
      <c r="CXW23" s="47"/>
      <c r="CXX23" s="47"/>
      <c r="CXY23" s="47"/>
      <c r="CXZ23" s="47"/>
      <c r="CYA23" s="47"/>
      <c r="CYB23" s="47"/>
      <c r="CYC23" s="47"/>
      <c r="CYD23" s="47"/>
      <c r="CYE23" s="47"/>
      <c r="CYF23" s="47"/>
      <c r="CYG23" s="47"/>
      <c r="CYH23" s="47"/>
      <c r="CYI23" s="47"/>
      <c r="CYJ23" s="47"/>
      <c r="CYK23" s="47"/>
      <c r="CYL23" s="47"/>
      <c r="CYM23" s="47"/>
      <c r="CYN23" s="47"/>
      <c r="CYO23" s="47"/>
      <c r="CYP23" s="47"/>
      <c r="CYQ23" s="47"/>
      <c r="CYR23" s="47"/>
      <c r="CYS23" s="47"/>
      <c r="CYT23" s="47"/>
      <c r="CYU23" s="47"/>
      <c r="CYV23" s="47"/>
      <c r="CYW23" s="47"/>
      <c r="CYX23" s="47"/>
      <c r="CYY23" s="47"/>
      <c r="CYZ23" s="47"/>
      <c r="CZA23" s="47"/>
      <c r="CZB23" s="47"/>
      <c r="CZC23" s="47"/>
      <c r="CZD23" s="47"/>
      <c r="CZE23" s="47"/>
      <c r="CZF23" s="47"/>
      <c r="CZG23" s="47"/>
      <c r="CZH23" s="47"/>
      <c r="CZI23" s="47"/>
      <c r="CZJ23" s="47"/>
      <c r="CZK23" s="47"/>
      <c r="CZL23" s="47"/>
      <c r="CZM23" s="47"/>
      <c r="CZN23" s="47"/>
      <c r="CZO23" s="47"/>
      <c r="CZP23" s="47"/>
      <c r="CZQ23" s="47"/>
      <c r="CZR23" s="47"/>
      <c r="CZS23" s="47"/>
      <c r="CZT23" s="47"/>
      <c r="CZU23" s="47"/>
      <c r="CZV23" s="47"/>
      <c r="CZW23" s="47"/>
      <c r="CZX23" s="47"/>
      <c r="CZY23" s="47"/>
      <c r="CZZ23" s="47"/>
      <c r="DAA23" s="47"/>
      <c r="DAB23" s="47"/>
      <c r="DAC23" s="47"/>
      <c r="DAD23" s="47"/>
      <c r="DAE23" s="47"/>
      <c r="DAF23" s="47"/>
      <c r="DAG23" s="47"/>
      <c r="DAH23" s="47"/>
      <c r="DAI23" s="47"/>
      <c r="DAJ23" s="47"/>
      <c r="DAK23" s="47"/>
      <c r="DAL23" s="47"/>
      <c r="DAM23" s="47"/>
      <c r="DAN23" s="47"/>
      <c r="DAO23" s="47"/>
      <c r="DAP23" s="47"/>
      <c r="DAQ23" s="47"/>
      <c r="DAR23" s="47"/>
      <c r="DAS23" s="47"/>
      <c r="DAT23" s="47"/>
      <c r="DAU23" s="47"/>
      <c r="DAV23" s="47"/>
      <c r="DAW23" s="47"/>
      <c r="DAX23" s="47"/>
      <c r="DAY23" s="47"/>
      <c r="DAZ23" s="47"/>
      <c r="DBA23" s="47"/>
      <c r="DBB23" s="47"/>
      <c r="DBC23" s="47"/>
      <c r="DBD23" s="47"/>
      <c r="DBE23" s="47"/>
      <c r="DBF23" s="47"/>
      <c r="DBG23" s="47"/>
      <c r="DBH23" s="47"/>
      <c r="DBI23" s="47"/>
      <c r="DBJ23" s="47"/>
      <c r="DBK23" s="47"/>
      <c r="DBL23" s="47"/>
      <c r="DBM23" s="47"/>
      <c r="DBN23" s="47"/>
      <c r="DBO23" s="47"/>
      <c r="DBP23" s="47"/>
      <c r="DBQ23" s="47"/>
      <c r="DBR23" s="47"/>
      <c r="DBS23" s="47"/>
      <c r="DBT23" s="47"/>
      <c r="DBU23" s="47"/>
      <c r="DBV23" s="47"/>
      <c r="DBW23" s="47"/>
      <c r="DBX23" s="47"/>
      <c r="DBY23" s="47"/>
      <c r="DBZ23" s="47"/>
      <c r="DCA23" s="47"/>
      <c r="DCB23" s="47"/>
      <c r="DCC23" s="47"/>
      <c r="DCD23" s="47"/>
      <c r="DCE23" s="47"/>
      <c r="DCF23" s="47"/>
      <c r="DCG23" s="47"/>
      <c r="DCH23" s="47"/>
      <c r="DCI23" s="47"/>
      <c r="DCJ23" s="47"/>
      <c r="DCK23" s="47"/>
      <c r="DCL23" s="47"/>
      <c r="DCM23" s="47"/>
      <c r="DCN23" s="47"/>
      <c r="DCO23" s="47"/>
      <c r="DCP23" s="47"/>
      <c r="DCQ23" s="47"/>
      <c r="DCR23" s="47"/>
      <c r="DCS23" s="47"/>
      <c r="DCT23" s="47"/>
      <c r="DCU23" s="47"/>
      <c r="DCV23" s="47"/>
      <c r="DCW23" s="47"/>
      <c r="DCX23" s="47"/>
      <c r="DCY23" s="47"/>
      <c r="DCZ23" s="47"/>
      <c r="DDA23" s="47"/>
      <c r="DDB23" s="47"/>
      <c r="DDC23" s="47"/>
      <c r="DDD23" s="47"/>
      <c r="DDE23" s="47"/>
      <c r="DDF23" s="47"/>
      <c r="DDG23" s="47"/>
      <c r="DDH23" s="47"/>
      <c r="DDI23" s="47"/>
      <c r="DDJ23" s="47"/>
      <c r="DDK23" s="47"/>
      <c r="DDL23" s="47"/>
      <c r="DDM23" s="47"/>
      <c r="DDN23" s="47"/>
      <c r="DDO23" s="47"/>
      <c r="DDP23" s="47"/>
      <c r="DDQ23" s="47"/>
      <c r="DDR23" s="47"/>
      <c r="DDS23" s="47"/>
      <c r="DDT23" s="47"/>
      <c r="DDU23" s="47"/>
      <c r="DDV23" s="47"/>
      <c r="DDW23" s="47"/>
      <c r="DDX23" s="47"/>
      <c r="DDY23" s="47"/>
      <c r="DDZ23" s="47"/>
      <c r="DEA23" s="47"/>
      <c r="DEB23" s="47"/>
      <c r="DEC23" s="47"/>
      <c r="DED23" s="47"/>
      <c r="DEE23" s="47"/>
      <c r="DEF23" s="47"/>
      <c r="DEG23" s="47"/>
      <c r="DEH23" s="47"/>
      <c r="DEI23" s="47"/>
      <c r="DEJ23" s="47"/>
      <c r="DEK23" s="47"/>
      <c r="DEL23" s="47"/>
      <c r="DEM23" s="47"/>
      <c r="DEN23" s="47"/>
      <c r="DEO23" s="47"/>
      <c r="DEP23" s="47"/>
      <c r="DEQ23" s="47"/>
      <c r="DER23" s="47"/>
      <c r="DES23" s="47"/>
      <c r="DET23" s="47"/>
      <c r="DEU23" s="47"/>
      <c r="DEV23" s="47"/>
      <c r="DEW23" s="47"/>
      <c r="DEX23" s="47"/>
      <c r="DEY23" s="47"/>
      <c r="DEZ23" s="47"/>
      <c r="DFA23" s="47"/>
      <c r="DFB23" s="47"/>
      <c r="DFC23" s="47"/>
      <c r="DFD23" s="47"/>
      <c r="DFE23" s="47"/>
      <c r="DFF23" s="47"/>
      <c r="DFG23" s="47"/>
      <c r="DFH23" s="47"/>
      <c r="DFI23" s="47"/>
      <c r="DFJ23" s="47"/>
      <c r="DFK23" s="47"/>
      <c r="DFL23" s="47"/>
      <c r="DFM23" s="47"/>
      <c r="DFN23" s="47"/>
      <c r="DFO23" s="47"/>
      <c r="DFP23" s="47"/>
      <c r="DFQ23" s="47"/>
      <c r="DFR23" s="47"/>
      <c r="DFS23" s="47"/>
      <c r="DFT23" s="47"/>
      <c r="DFU23" s="47"/>
      <c r="DFV23" s="47"/>
      <c r="DFW23" s="47"/>
      <c r="DFX23" s="47"/>
      <c r="DFY23" s="47"/>
      <c r="DFZ23" s="47"/>
      <c r="DGA23" s="47"/>
      <c r="DGB23" s="47"/>
      <c r="DGC23" s="47"/>
      <c r="DGD23" s="47"/>
      <c r="DGE23" s="47"/>
      <c r="DGF23" s="47"/>
      <c r="DGG23" s="47"/>
      <c r="DGH23" s="47"/>
      <c r="DGI23" s="47"/>
      <c r="DGJ23" s="47"/>
      <c r="DGK23" s="47"/>
      <c r="DGL23" s="47"/>
      <c r="DGM23" s="47"/>
      <c r="DGN23" s="47"/>
      <c r="DGO23" s="47"/>
      <c r="DGP23" s="47"/>
      <c r="DGQ23" s="47"/>
      <c r="DGR23" s="47"/>
      <c r="DGS23" s="47"/>
      <c r="DGT23" s="47"/>
      <c r="DGU23" s="47"/>
      <c r="DGV23" s="47"/>
      <c r="DGW23" s="47"/>
      <c r="DGX23" s="47"/>
      <c r="DGY23" s="47"/>
      <c r="DGZ23" s="47"/>
      <c r="DHA23" s="47"/>
      <c r="DHB23" s="47"/>
      <c r="DHC23" s="47"/>
      <c r="DHD23" s="47"/>
      <c r="DHE23" s="47"/>
      <c r="DHF23" s="47"/>
      <c r="DHG23" s="47"/>
      <c r="DHH23" s="47"/>
      <c r="DHI23" s="47"/>
      <c r="DHJ23" s="47"/>
      <c r="DHK23" s="47"/>
      <c r="DHL23" s="47"/>
      <c r="DHM23" s="47"/>
      <c r="DHN23" s="47"/>
      <c r="DHO23" s="47"/>
      <c r="DHP23" s="47"/>
      <c r="DHQ23" s="47"/>
      <c r="DHR23" s="47"/>
      <c r="DHS23" s="47"/>
      <c r="DHT23" s="47"/>
      <c r="DHU23" s="47"/>
      <c r="DHV23" s="47"/>
      <c r="DHW23" s="47"/>
      <c r="DHX23" s="47"/>
      <c r="DHY23" s="47"/>
      <c r="DHZ23" s="47"/>
      <c r="DIA23" s="47"/>
      <c r="DIB23" s="47"/>
      <c r="DIC23" s="47"/>
      <c r="DID23" s="47"/>
      <c r="DIE23" s="47"/>
      <c r="DIF23" s="47"/>
      <c r="DIG23" s="47"/>
      <c r="DIH23" s="47"/>
      <c r="DII23" s="47"/>
      <c r="DIJ23" s="47"/>
      <c r="DIK23" s="47"/>
      <c r="DIL23" s="47"/>
      <c r="DIM23" s="47"/>
      <c r="DIN23" s="47"/>
      <c r="DIO23" s="47"/>
      <c r="DIP23" s="47"/>
      <c r="DIQ23" s="47"/>
      <c r="DIR23" s="47"/>
      <c r="DIS23" s="47"/>
      <c r="DIT23" s="47"/>
      <c r="DIU23" s="47"/>
      <c r="DIV23" s="47"/>
      <c r="DIW23" s="47"/>
      <c r="DIX23" s="47"/>
      <c r="DIY23" s="47"/>
      <c r="DIZ23" s="47"/>
      <c r="DJA23" s="47"/>
      <c r="DJB23" s="47"/>
      <c r="DJC23" s="47"/>
      <c r="DJD23" s="47"/>
      <c r="DJE23" s="47"/>
      <c r="DJF23" s="47"/>
      <c r="DJG23" s="47"/>
      <c r="DJH23" s="47"/>
      <c r="DJI23" s="47"/>
      <c r="DJJ23" s="47"/>
      <c r="DJK23" s="47"/>
      <c r="DJL23" s="47"/>
      <c r="DJM23" s="47"/>
      <c r="DJN23" s="47"/>
      <c r="DJO23" s="47"/>
      <c r="DJP23" s="47"/>
      <c r="DJQ23" s="47"/>
      <c r="DJR23" s="47"/>
      <c r="DJS23" s="47"/>
      <c r="DJT23" s="47"/>
      <c r="DJU23" s="47"/>
      <c r="DJV23" s="47"/>
      <c r="DJW23" s="47"/>
      <c r="DJX23" s="47"/>
      <c r="DJY23" s="47"/>
      <c r="DJZ23" s="47"/>
      <c r="DKA23" s="47"/>
      <c r="DKB23" s="47"/>
      <c r="DKC23" s="47"/>
      <c r="DKD23" s="47"/>
      <c r="DKE23" s="47"/>
      <c r="DKF23" s="47"/>
      <c r="DKG23" s="47"/>
      <c r="DKH23" s="47"/>
      <c r="DKI23" s="47"/>
      <c r="DKJ23" s="47"/>
      <c r="DKK23" s="47"/>
      <c r="DKL23" s="47"/>
      <c r="DKM23" s="47"/>
      <c r="DKN23" s="47"/>
      <c r="DKO23" s="47"/>
      <c r="DKP23" s="47"/>
      <c r="DKQ23" s="47"/>
      <c r="DKR23" s="47"/>
      <c r="DKS23" s="47"/>
      <c r="DKT23" s="47"/>
      <c r="DKU23" s="47"/>
      <c r="DKV23" s="47"/>
      <c r="DKW23" s="47"/>
      <c r="DKX23" s="47"/>
      <c r="DKY23" s="47"/>
      <c r="DKZ23" s="47"/>
      <c r="DLA23" s="47"/>
      <c r="DLB23" s="47"/>
      <c r="DLC23" s="47"/>
      <c r="DLD23" s="47"/>
      <c r="DLE23" s="47"/>
      <c r="DLF23" s="47"/>
      <c r="DLG23" s="47"/>
      <c r="DLH23" s="47"/>
      <c r="DLI23" s="47"/>
      <c r="DLJ23" s="47"/>
      <c r="DLK23" s="47"/>
      <c r="DLL23" s="47"/>
      <c r="DLM23" s="47"/>
      <c r="DLN23" s="47"/>
      <c r="DLO23" s="47"/>
      <c r="DLP23" s="47"/>
      <c r="DLQ23" s="47"/>
      <c r="DLR23" s="47"/>
      <c r="DLS23" s="47"/>
      <c r="DLT23" s="47"/>
      <c r="DLU23" s="47"/>
      <c r="DLV23" s="47"/>
      <c r="DLW23" s="47"/>
      <c r="DLX23" s="47"/>
      <c r="DLY23" s="47"/>
      <c r="DLZ23" s="47"/>
      <c r="DMA23" s="47"/>
      <c r="DMB23" s="47"/>
      <c r="DMC23" s="47"/>
      <c r="DMD23" s="47"/>
      <c r="DME23" s="47"/>
      <c r="DMF23" s="47"/>
      <c r="DMG23" s="47"/>
      <c r="DMH23" s="47"/>
      <c r="DMI23" s="47"/>
      <c r="DMJ23" s="47"/>
      <c r="DMK23" s="47"/>
      <c r="DML23" s="47"/>
      <c r="DMM23" s="47"/>
      <c r="DMN23" s="47"/>
      <c r="DMO23" s="47"/>
      <c r="DMP23" s="47"/>
      <c r="DMQ23" s="47"/>
      <c r="DMR23" s="47"/>
      <c r="DMS23" s="47"/>
      <c r="DMT23" s="47"/>
      <c r="DMU23" s="47"/>
      <c r="DMV23" s="47"/>
      <c r="DMW23" s="47"/>
      <c r="DMX23" s="47"/>
      <c r="DMY23" s="47"/>
      <c r="DMZ23" s="47"/>
      <c r="DNA23" s="47"/>
      <c r="DNB23" s="47"/>
      <c r="DNC23" s="47"/>
      <c r="DND23" s="47"/>
      <c r="DNE23" s="47"/>
      <c r="DNF23" s="47"/>
      <c r="DNG23" s="47"/>
      <c r="DNH23" s="47"/>
      <c r="DNI23" s="47"/>
      <c r="DNJ23" s="47"/>
      <c r="DNK23" s="47"/>
      <c r="DNL23" s="47"/>
      <c r="DNM23" s="47"/>
      <c r="DNN23" s="47"/>
      <c r="DNO23" s="47"/>
      <c r="DNP23" s="47"/>
      <c r="DNQ23" s="47"/>
      <c r="DNR23" s="47"/>
      <c r="DNS23" s="47"/>
      <c r="DNT23" s="47"/>
      <c r="DNU23" s="47"/>
      <c r="DNV23" s="47"/>
      <c r="DNW23" s="47"/>
      <c r="DNX23" s="47"/>
      <c r="DNY23" s="47"/>
      <c r="DNZ23" s="47"/>
      <c r="DOA23" s="47"/>
      <c r="DOB23" s="47"/>
      <c r="DOC23" s="47"/>
      <c r="DOD23" s="47"/>
      <c r="DOE23" s="47"/>
      <c r="DOF23" s="47"/>
      <c r="DOG23" s="47"/>
      <c r="DOH23" s="47"/>
      <c r="DOI23" s="47"/>
      <c r="DOJ23" s="47"/>
      <c r="DOK23" s="47"/>
      <c r="DOL23" s="47"/>
      <c r="DOM23" s="47"/>
      <c r="DON23" s="47"/>
      <c r="DOO23" s="47"/>
      <c r="DOP23" s="47"/>
      <c r="DOQ23" s="47"/>
      <c r="DOR23" s="47"/>
      <c r="DOS23" s="47"/>
      <c r="DOT23" s="47"/>
      <c r="DOU23" s="47"/>
      <c r="DOV23" s="47"/>
      <c r="DOW23" s="47"/>
      <c r="DOX23" s="47"/>
      <c r="DOY23" s="47"/>
      <c r="DOZ23" s="47"/>
      <c r="DPA23" s="47"/>
      <c r="DPB23" s="47"/>
      <c r="DPC23" s="47"/>
      <c r="DPD23" s="47"/>
      <c r="DPE23" s="47"/>
      <c r="DPF23" s="47"/>
      <c r="DPG23" s="47"/>
      <c r="DPH23" s="47"/>
      <c r="DPI23" s="47"/>
      <c r="DPJ23" s="47"/>
      <c r="DPK23" s="47"/>
      <c r="DPL23" s="47"/>
      <c r="DPM23" s="47"/>
      <c r="DPN23" s="47"/>
      <c r="DPO23" s="47"/>
      <c r="DPP23" s="47"/>
      <c r="DPQ23" s="47"/>
      <c r="DPR23" s="47"/>
      <c r="DPS23" s="47"/>
      <c r="DPT23" s="47"/>
      <c r="DPU23" s="47"/>
      <c r="DPV23" s="47"/>
      <c r="DPW23" s="47"/>
      <c r="DPX23" s="47"/>
      <c r="DPY23" s="47"/>
      <c r="DPZ23" s="47"/>
      <c r="DQA23" s="47"/>
      <c r="DQB23" s="47"/>
      <c r="DQC23" s="47"/>
      <c r="DQD23" s="47"/>
      <c r="DQE23" s="47"/>
      <c r="DQF23" s="47"/>
      <c r="DQG23" s="47"/>
      <c r="DQH23" s="47"/>
      <c r="DQI23" s="47"/>
      <c r="DQJ23" s="47"/>
      <c r="DQK23" s="47"/>
      <c r="DQL23" s="47"/>
      <c r="DQM23" s="47"/>
      <c r="DQN23" s="47"/>
      <c r="DQO23" s="47"/>
      <c r="DQP23" s="47"/>
      <c r="DQQ23" s="47"/>
      <c r="DQR23" s="47"/>
      <c r="DQS23" s="47"/>
      <c r="DQT23" s="47"/>
      <c r="DQU23" s="47"/>
      <c r="DQV23" s="47"/>
      <c r="DQW23" s="47"/>
      <c r="DQX23" s="47"/>
      <c r="DQY23" s="47"/>
      <c r="DQZ23" s="47"/>
      <c r="DRA23" s="47"/>
      <c r="DRB23" s="47"/>
      <c r="DRC23" s="47"/>
      <c r="DRD23" s="47"/>
      <c r="DRE23" s="47"/>
      <c r="DRF23" s="47"/>
      <c r="DRG23" s="47"/>
      <c r="DRH23" s="47"/>
      <c r="DRI23" s="47"/>
      <c r="DRJ23" s="47"/>
      <c r="DRK23" s="47"/>
      <c r="DRL23" s="47"/>
      <c r="DRM23" s="47"/>
      <c r="DRN23" s="47"/>
      <c r="DRO23" s="47"/>
      <c r="DRP23" s="47"/>
      <c r="DRQ23" s="47"/>
      <c r="DRR23" s="47"/>
      <c r="DRS23" s="47"/>
      <c r="DRT23" s="47"/>
      <c r="DRU23" s="47"/>
      <c r="DRV23" s="47"/>
      <c r="DRW23" s="47"/>
      <c r="DRX23" s="47"/>
      <c r="DRY23" s="47"/>
      <c r="DRZ23" s="47"/>
      <c r="DSA23" s="47"/>
      <c r="DSB23" s="47"/>
      <c r="DSC23" s="47"/>
      <c r="DSD23" s="47"/>
      <c r="DSE23" s="47"/>
      <c r="DSF23" s="47"/>
      <c r="DSG23" s="47"/>
      <c r="DSH23" s="47"/>
      <c r="DSI23" s="47"/>
      <c r="DSJ23" s="47"/>
      <c r="DSK23" s="47"/>
      <c r="DSL23" s="47"/>
      <c r="DSM23" s="47"/>
      <c r="DSN23" s="47"/>
      <c r="DSO23" s="47"/>
      <c r="DSP23" s="47"/>
      <c r="DSQ23" s="47"/>
      <c r="DSR23" s="47"/>
      <c r="DSS23" s="47"/>
      <c r="DST23" s="47"/>
      <c r="DSU23" s="47"/>
      <c r="DSV23" s="47"/>
      <c r="DSW23" s="47"/>
      <c r="DSX23" s="47"/>
      <c r="DSY23" s="47"/>
      <c r="DSZ23" s="47"/>
      <c r="DTA23" s="47"/>
      <c r="DTB23" s="47"/>
      <c r="DTC23" s="47"/>
      <c r="DTD23" s="47"/>
      <c r="DTE23" s="47"/>
      <c r="DTF23" s="47"/>
      <c r="DTG23" s="47"/>
      <c r="DTH23" s="47"/>
      <c r="DTI23" s="47"/>
      <c r="DTJ23" s="47"/>
      <c r="DTK23" s="47"/>
      <c r="DTL23" s="47"/>
      <c r="DTM23" s="47"/>
      <c r="DTN23" s="47"/>
      <c r="DTO23" s="47"/>
      <c r="DTP23" s="47"/>
      <c r="DTQ23" s="47"/>
      <c r="DTR23" s="47"/>
      <c r="DTS23" s="47"/>
      <c r="DTT23" s="47"/>
      <c r="DTU23" s="47"/>
      <c r="DTV23" s="47"/>
      <c r="DTW23" s="47"/>
      <c r="DTX23" s="47"/>
      <c r="DTY23" s="47"/>
      <c r="DTZ23" s="47"/>
      <c r="DUA23" s="47"/>
      <c r="DUB23" s="47"/>
      <c r="DUC23" s="47"/>
      <c r="DUD23" s="47"/>
      <c r="DUE23" s="47"/>
      <c r="DUF23" s="47"/>
      <c r="DUG23" s="47"/>
      <c r="DUH23" s="47"/>
      <c r="DUI23" s="47"/>
      <c r="DUJ23" s="47"/>
      <c r="DUK23" s="47"/>
      <c r="DUL23" s="47"/>
      <c r="DUM23" s="47"/>
      <c r="DUN23" s="47"/>
      <c r="DUO23" s="47"/>
      <c r="DUP23" s="47"/>
      <c r="DUQ23" s="47"/>
      <c r="DUR23" s="47"/>
      <c r="DUS23" s="47"/>
      <c r="DUT23" s="47"/>
      <c r="DUU23" s="47"/>
      <c r="DUV23" s="47"/>
      <c r="DUW23" s="47"/>
      <c r="DUX23" s="47"/>
      <c r="DUY23" s="47"/>
      <c r="DUZ23" s="47"/>
      <c r="DVA23" s="47"/>
      <c r="DVB23" s="47"/>
      <c r="DVC23" s="47"/>
      <c r="DVD23" s="47"/>
      <c r="DVE23" s="47"/>
      <c r="DVF23" s="47"/>
      <c r="DVG23" s="47"/>
      <c r="DVH23" s="47"/>
      <c r="DVI23" s="47"/>
      <c r="DVJ23" s="47"/>
      <c r="DVK23" s="47"/>
      <c r="DVL23" s="47"/>
      <c r="DVM23" s="47"/>
      <c r="DVN23" s="47"/>
      <c r="DVO23" s="47"/>
      <c r="DVP23" s="47"/>
      <c r="DVQ23" s="47"/>
      <c r="DVR23" s="47"/>
      <c r="DVS23" s="47"/>
      <c r="DVT23" s="47"/>
      <c r="DVU23" s="47"/>
      <c r="DVV23" s="47"/>
      <c r="DVW23" s="47"/>
      <c r="DVX23" s="47"/>
      <c r="DVY23" s="47"/>
      <c r="DVZ23" s="47"/>
      <c r="DWA23" s="47"/>
      <c r="DWB23" s="47"/>
      <c r="DWC23" s="47"/>
      <c r="DWD23" s="47"/>
      <c r="DWE23" s="47"/>
      <c r="DWF23" s="47"/>
      <c r="DWG23" s="47"/>
      <c r="DWH23" s="47"/>
      <c r="DWI23" s="47"/>
      <c r="DWJ23" s="47"/>
      <c r="DWK23" s="47"/>
      <c r="DWL23" s="47"/>
      <c r="DWM23" s="47"/>
      <c r="DWN23" s="47"/>
      <c r="DWO23" s="47"/>
      <c r="DWP23" s="47"/>
      <c r="DWQ23" s="47"/>
      <c r="DWR23" s="47"/>
      <c r="DWS23" s="47"/>
      <c r="DWT23" s="47"/>
      <c r="DWU23" s="47"/>
      <c r="DWV23" s="47"/>
      <c r="DWW23" s="47"/>
      <c r="DWX23" s="47"/>
      <c r="DWY23" s="47"/>
      <c r="DWZ23" s="47"/>
      <c r="DXA23" s="47"/>
      <c r="DXB23" s="47"/>
      <c r="DXC23" s="47"/>
      <c r="DXD23" s="47"/>
      <c r="DXE23" s="47"/>
      <c r="DXF23" s="47"/>
      <c r="DXG23" s="47"/>
      <c r="DXH23" s="47"/>
      <c r="DXI23" s="47"/>
      <c r="DXJ23" s="47"/>
      <c r="DXK23" s="47"/>
      <c r="DXL23" s="47"/>
      <c r="DXM23" s="47"/>
      <c r="DXN23" s="47"/>
      <c r="DXO23" s="47"/>
      <c r="DXP23" s="47"/>
      <c r="DXQ23" s="47"/>
      <c r="DXR23" s="47"/>
      <c r="DXS23" s="47"/>
      <c r="DXT23" s="47"/>
      <c r="DXU23" s="47"/>
      <c r="DXV23" s="47"/>
      <c r="DXW23" s="47"/>
      <c r="DXX23" s="47"/>
      <c r="DXY23" s="47"/>
      <c r="DXZ23" s="47"/>
      <c r="DYA23" s="47"/>
      <c r="DYB23" s="47"/>
      <c r="DYC23" s="47"/>
      <c r="DYD23" s="47"/>
      <c r="DYE23" s="47"/>
      <c r="DYF23" s="47"/>
      <c r="DYG23" s="47"/>
      <c r="DYH23" s="47"/>
      <c r="DYI23" s="47"/>
      <c r="DYJ23" s="47"/>
      <c r="DYK23" s="47"/>
      <c r="DYL23" s="47"/>
      <c r="DYM23" s="47"/>
      <c r="DYN23" s="47"/>
      <c r="DYO23" s="47"/>
      <c r="DYP23" s="47"/>
      <c r="DYQ23" s="47"/>
      <c r="DYR23" s="47"/>
      <c r="DYS23" s="47"/>
      <c r="DYT23" s="47"/>
      <c r="DYU23" s="47"/>
      <c r="DYV23" s="47"/>
      <c r="DYW23" s="47"/>
      <c r="DYX23" s="47"/>
      <c r="DYY23" s="47"/>
      <c r="DYZ23" s="47"/>
      <c r="DZA23" s="47"/>
      <c r="DZB23" s="47"/>
      <c r="DZC23" s="47"/>
      <c r="DZD23" s="47"/>
      <c r="DZE23" s="47"/>
      <c r="DZF23" s="47"/>
      <c r="DZG23" s="47"/>
      <c r="DZH23" s="47"/>
      <c r="DZI23" s="47"/>
      <c r="DZJ23" s="47"/>
      <c r="DZK23" s="47"/>
      <c r="DZL23" s="47"/>
      <c r="DZM23" s="47"/>
      <c r="DZN23" s="47"/>
      <c r="DZO23" s="47"/>
      <c r="DZP23" s="47"/>
      <c r="DZQ23" s="47"/>
      <c r="DZR23" s="47"/>
      <c r="DZS23" s="47"/>
      <c r="DZT23" s="47"/>
      <c r="DZU23" s="47"/>
      <c r="DZV23" s="47"/>
      <c r="DZW23" s="47"/>
      <c r="DZX23" s="47"/>
      <c r="DZY23" s="47"/>
      <c r="DZZ23" s="47"/>
      <c r="EAA23" s="47"/>
      <c r="EAB23" s="47"/>
      <c r="EAC23" s="47"/>
      <c r="EAD23" s="47"/>
      <c r="EAE23" s="47"/>
      <c r="EAF23" s="47"/>
      <c r="EAG23" s="47"/>
      <c r="EAH23" s="47"/>
      <c r="EAI23" s="47"/>
      <c r="EAJ23" s="47"/>
      <c r="EAK23" s="47"/>
      <c r="EAL23" s="47"/>
      <c r="EAM23" s="47"/>
      <c r="EAN23" s="47"/>
      <c r="EAO23" s="47"/>
      <c r="EAP23" s="47"/>
      <c r="EAQ23" s="47"/>
      <c r="EAR23" s="47"/>
      <c r="EAS23" s="47"/>
      <c r="EAT23" s="47"/>
      <c r="EAU23" s="47"/>
      <c r="EAV23" s="47"/>
      <c r="EAW23" s="47"/>
      <c r="EAX23" s="47"/>
      <c r="EAY23" s="47"/>
      <c r="EAZ23" s="47"/>
      <c r="EBA23" s="47"/>
      <c r="EBB23" s="47"/>
      <c r="EBC23" s="47"/>
      <c r="EBD23" s="47"/>
      <c r="EBE23" s="47"/>
      <c r="EBF23" s="47"/>
      <c r="EBG23" s="47"/>
      <c r="EBH23" s="47"/>
      <c r="EBI23" s="47"/>
      <c r="EBJ23" s="47"/>
      <c r="EBK23" s="47"/>
      <c r="EBL23" s="47"/>
      <c r="EBM23" s="47"/>
      <c r="EBN23" s="47"/>
      <c r="EBO23" s="47"/>
      <c r="EBP23" s="47"/>
      <c r="EBQ23" s="47"/>
      <c r="EBR23" s="47"/>
      <c r="EBS23" s="47"/>
      <c r="EBT23" s="47"/>
      <c r="EBU23" s="47"/>
      <c r="EBV23" s="47"/>
      <c r="EBW23" s="47"/>
      <c r="EBX23" s="47"/>
      <c r="EBY23" s="47"/>
      <c r="EBZ23" s="47"/>
      <c r="ECA23" s="47"/>
      <c r="ECB23" s="47"/>
      <c r="ECC23" s="47"/>
      <c r="ECD23" s="47"/>
      <c r="ECE23" s="47"/>
      <c r="ECF23" s="47"/>
      <c r="ECG23" s="47"/>
      <c r="ECH23" s="47"/>
      <c r="ECI23" s="47"/>
      <c r="ECJ23" s="47"/>
      <c r="ECK23" s="47"/>
      <c r="ECL23" s="47"/>
      <c r="ECM23" s="47"/>
      <c r="ECN23" s="47"/>
      <c r="ECO23" s="47"/>
      <c r="ECP23" s="47"/>
      <c r="ECQ23" s="47"/>
      <c r="ECR23" s="47"/>
      <c r="ECS23" s="47"/>
      <c r="ECT23" s="47"/>
      <c r="ECU23" s="47"/>
      <c r="ECV23" s="47"/>
      <c r="ECW23" s="47"/>
      <c r="ECX23" s="47"/>
      <c r="ECY23" s="47"/>
      <c r="ECZ23" s="47"/>
      <c r="EDA23" s="47"/>
      <c r="EDB23" s="47"/>
      <c r="EDC23" s="47"/>
      <c r="EDD23" s="47"/>
      <c r="EDE23" s="47"/>
      <c r="EDF23" s="47"/>
      <c r="EDG23" s="47"/>
      <c r="EDH23" s="47"/>
      <c r="EDI23" s="47"/>
      <c r="EDJ23" s="47"/>
      <c r="EDK23" s="47"/>
      <c r="EDL23" s="47"/>
      <c r="EDM23" s="47"/>
      <c r="EDN23" s="47"/>
      <c r="EDO23" s="47"/>
      <c r="EDP23" s="47"/>
      <c r="EDQ23" s="47"/>
      <c r="EDR23" s="47"/>
      <c r="EDS23" s="47"/>
      <c r="EDT23" s="47"/>
      <c r="EDU23" s="47"/>
      <c r="EDV23" s="47"/>
      <c r="EDW23" s="47"/>
      <c r="EDX23" s="47"/>
      <c r="EDY23" s="47"/>
      <c r="EDZ23" s="47"/>
      <c r="EEA23" s="47"/>
      <c r="EEB23" s="47"/>
      <c r="EEC23" s="47"/>
      <c r="EED23" s="47"/>
      <c r="EEE23" s="47"/>
      <c r="EEF23" s="47"/>
      <c r="EEG23" s="47"/>
      <c r="EEH23" s="47"/>
      <c r="EEI23" s="47"/>
      <c r="EEJ23" s="47"/>
      <c r="EEK23" s="47"/>
      <c r="EEL23" s="47"/>
      <c r="EEM23" s="47"/>
      <c r="EEN23" s="47"/>
      <c r="EEO23" s="47"/>
      <c r="EEP23" s="47"/>
      <c r="EEQ23" s="47"/>
      <c r="EER23" s="47"/>
      <c r="EES23" s="47"/>
      <c r="EET23" s="47"/>
      <c r="EEU23" s="47"/>
      <c r="EEV23" s="47"/>
      <c r="EEW23" s="47"/>
      <c r="EEX23" s="47"/>
      <c r="EEY23" s="47"/>
      <c r="EEZ23" s="47"/>
      <c r="EFA23" s="47"/>
      <c r="EFB23" s="47"/>
      <c r="EFC23" s="47"/>
      <c r="EFD23" s="47"/>
      <c r="EFE23" s="47"/>
      <c r="EFF23" s="47"/>
      <c r="EFG23" s="47"/>
      <c r="EFH23" s="47"/>
      <c r="EFI23" s="47"/>
      <c r="EFJ23" s="47"/>
      <c r="EFK23" s="47"/>
      <c r="EFL23" s="47"/>
      <c r="EFM23" s="47"/>
      <c r="EFN23" s="47"/>
      <c r="EFO23" s="47"/>
      <c r="EFP23" s="47"/>
      <c r="EFQ23" s="47"/>
      <c r="EFR23" s="47"/>
      <c r="EFS23" s="47"/>
      <c r="EFT23" s="47"/>
      <c r="EFU23" s="47"/>
      <c r="EFV23" s="47"/>
      <c r="EFW23" s="47"/>
      <c r="EFX23" s="47"/>
      <c r="EFY23" s="47"/>
      <c r="EFZ23" s="47"/>
      <c r="EGA23" s="47"/>
      <c r="EGB23" s="47"/>
      <c r="EGC23" s="47"/>
      <c r="EGD23" s="47"/>
      <c r="EGE23" s="47"/>
      <c r="EGF23" s="47"/>
      <c r="EGG23" s="47"/>
      <c r="EGH23" s="47"/>
      <c r="EGI23" s="47"/>
      <c r="EGJ23" s="47"/>
      <c r="EGK23" s="47"/>
      <c r="EGL23" s="47"/>
      <c r="EGM23" s="47"/>
      <c r="EGN23" s="47"/>
      <c r="EGO23" s="47"/>
      <c r="EGP23" s="47"/>
      <c r="EGQ23" s="47"/>
      <c r="EGR23" s="47"/>
      <c r="EGS23" s="47"/>
      <c r="EGT23" s="47"/>
      <c r="EGU23" s="47"/>
      <c r="EGV23" s="47"/>
      <c r="EGW23" s="47"/>
      <c r="EGX23" s="47"/>
      <c r="EGY23" s="47"/>
      <c r="EGZ23" s="47"/>
      <c r="EHA23" s="47"/>
      <c r="EHB23" s="47"/>
      <c r="EHC23" s="47"/>
      <c r="EHD23" s="47"/>
      <c r="EHE23" s="47"/>
      <c r="EHF23" s="47"/>
      <c r="EHG23" s="47"/>
      <c r="EHH23" s="47"/>
      <c r="EHI23" s="47"/>
      <c r="EHJ23" s="47"/>
      <c r="EHK23" s="47"/>
      <c r="EHL23" s="47"/>
      <c r="EHM23" s="47"/>
      <c r="EHN23" s="47"/>
      <c r="EHO23" s="47"/>
      <c r="EHP23" s="47"/>
      <c r="EHQ23" s="47"/>
      <c r="EHR23" s="47"/>
      <c r="EHS23" s="47"/>
      <c r="EHT23" s="47"/>
      <c r="EHU23" s="47"/>
      <c r="EHV23" s="47"/>
      <c r="EHW23" s="47"/>
      <c r="EHX23" s="47"/>
      <c r="EHY23" s="47"/>
      <c r="EHZ23" s="47"/>
      <c r="EIA23" s="47"/>
      <c r="EIB23" s="47"/>
      <c r="EIC23" s="47"/>
      <c r="EID23" s="47"/>
      <c r="EIE23" s="47"/>
      <c r="EIF23" s="47"/>
      <c r="EIG23" s="47"/>
      <c r="EIH23" s="47"/>
      <c r="EII23" s="47"/>
      <c r="EIJ23" s="47"/>
      <c r="EIK23" s="47"/>
      <c r="EIL23" s="47"/>
      <c r="EIM23" s="47"/>
      <c r="EIN23" s="47"/>
      <c r="EIO23" s="47"/>
      <c r="EIP23" s="47"/>
      <c r="EIQ23" s="47"/>
      <c r="EIR23" s="47"/>
      <c r="EIS23" s="47"/>
      <c r="EIT23" s="47"/>
      <c r="EIU23" s="47"/>
      <c r="EIV23" s="47"/>
      <c r="EIW23" s="47"/>
      <c r="EIX23" s="47"/>
      <c r="EIY23" s="47"/>
      <c r="EIZ23" s="47"/>
      <c r="EJA23" s="47"/>
      <c r="EJB23" s="47"/>
      <c r="EJC23" s="47"/>
      <c r="EJD23" s="47"/>
      <c r="EJE23" s="47"/>
      <c r="EJF23" s="47"/>
      <c r="EJG23" s="47"/>
      <c r="EJH23" s="47"/>
      <c r="EJI23" s="47"/>
      <c r="EJJ23" s="47"/>
      <c r="EJK23" s="47"/>
      <c r="EJL23" s="47"/>
      <c r="EJM23" s="47"/>
      <c r="EJN23" s="47"/>
      <c r="EJO23" s="47"/>
      <c r="EJP23" s="47"/>
      <c r="EJQ23" s="47"/>
      <c r="EJR23" s="47"/>
      <c r="EJS23" s="47"/>
      <c r="EJT23" s="47"/>
      <c r="EJU23" s="47"/>
      <c r="EJV23" s="47"/>
      <c r="EJW23" s="47"/>
      <c r="EJX23" s="47"/>
      <c r="EJY23" s="47"/>
      <c r="EJZ23" s="47"/>
      <c r="EKA23" s="47"/>
      <c r="EKB23" s="47"/>
      <c r="EKC23" s="47"/>
      <c r="EKD23" s="47"/>
      <c r="EKE23" s="47"/>
      <c r="EKF23" s="47"/>
      <c r="EKG23" s="47"/>
      <c r="EKH23" s="47"/>
      <c r="EKI23" s="47"/>
      <c r="EKJ23" s="47"/>
      <c r="EKK23" s="47"/>
      <c r="EKL23" s="47"/>
      <c r="EKM23" s="47"/>
      <c r="EKN23" s="47"/>
      <c r="EKO23" s="47"/>
      <c r="EKP23" s="47"/>
      <c r="EKQ23" s="47"/>
      <c r="EKR23" s="47"/>
      <c r="EKS23" s="47"/>
      <c r="EKT23" s="47"/>
      <c r="EKU23" s="47"/>
      <c r="EKV23" s="47"/>
      <c r="EKW23" s="47"/>
      <c r="EKX23" s="47"/>
      <c r="EKY23" s="47"/>
      <c r="EKZ23" s="47"/>
      <c r="ELA23" s="47"/>
      <c r="ELB23" s="47"/>
      <c r="ELC23" s="47"/>
      <c r="ELD23" s="47"/>
      <c r="ELE23" s="47"/>
      <c r="ELF23" s="47"/>
      <c r="ELG23" s="47"/>
      <c r="ELH23" s="47"/>
      <c r="ELI23" s="47"/>
      <c r="ELJ23" s="47"/>
      <c r="ELK23" s="47"/>
      <c r="ELL23" s="47"/>
      <c r="ELM23" s="47"/>
      <c r="ELN23" s="47"/>
      <c r="ELO23" s="47"/>
      <c r="ELP23" s="47"/>
      <c r="ELQ23" s="47"/>
      <c r="ELR23" s="47"/>
      <c r="ELS23" s="47"/>
      <c r="ELT23" s="47"/>
      <c r="ELU23" s="47"/>
      <c r="ELV23" s="47"/>
      <c r="ELW23" s="47"/>
      <c r="ELX23" s="47"/>
      <c r="ELY23" s="47"/>
      <c r="ELZ23" s="47"/>
      <c r="EMA23" s="47"/>
      <c r="EMB23" s="47"/>
      <c r="EMC23" s="47"/>
      <c r="EMD23" s="47"/>
      <c r="EME23" s="47"/>
      <c r="EMF23" s="47"/>
      <c r="EMG23" s="47"/>
      <c r="EMH23" s="47"/>
      <c r="EMI23" s="47"/>
      <c r="EMJ23" s="47"/>
      <c r="EMK23" s="47"/>
      <c r="EML23" s="47"/>
      <c r="EMM23" s="47"/>
      <c r="EMN23" s="47"/>
      <c r="EMO23" s="47"/>
      <c r="EMP23" s="47"/>
      <c r="EMQ23" s="47"/>
      <c r="EMR23" s="47"/>
      <c r="EMS23" s="47"/>
      <c r="EMT23" s="47"/>
      <c r="EMU23" s="47"/>
      <c r="EMV23" s="47"/>
      <c r="EMW23" s="47"/>
      <c r="EMX23" s="47"/>
      <c r="EMY23" s="47"/>
      <c r="EMZ23" s="47"/>
      <c r="ENA23" s="47"/>
      <c r="ENB23" s="47"/>
      <c r="ENC23" s="47"/>
      <c r="END23" s="47"/>
      <c r="ENE23" s="47"/>
      <c r="ENF23" s="47"/>
      <c r="ENG23" s="47"/>
      <c r="ENH23" s="47"/>
      <c r="ENI23" s="47"/>
      <c r="ENJ23" s="47"/>
      <c r="ENK23" s="47"/>
      <c r="ENL23" s="47"/>
      <c r="ENM23" s="47"/>
      <c r="ENN23" s="47"/>
      <c r="ENO23" s="47"/>
      <c r="ENP23" s="47"/>
      <c r="ENQ23" s="47"/>
      <c r="ENR23" s="47"/>
      <c r="ENS23" s="47"/>
      <c r="ENT23" s="47"/>
      <c r="ENU23" s="47"/>
      <c r="ENV23" s="47"/>
      <c r="ENW23" s="47"/>
      <c r="ENX23" s="47"/>
      <c r="ENY23" s="47"/>
      <c r="ENZ23" s="47"/>
      <c r="EOA23" s="47"/>
      <c r="EOB23" s="47"/>
      <c r="EOC23" s="47"/>
      <c r="EOD23" s="47"/>
      <c r="EOE23" s="47"/>
      <c r="EOF23" s="47"/>
      <c r="EOG23" s="47"/>
      <c r="EOH23" s="47"/>
      <c r="EOI23" s="47"/>
      <c r="EOJ23" s="47"/>
      <c r="EOK23" s="47"/>
      <c r="EOL23" s="47"/>
      <c r="EOM23" s="47"/>
      <c r="EON23" s="47"/>
      <c r="EOO23" s="47"/>
      <c r="EOP23" s="47"/>
      <c r="EOQ23" s="47"/>
      <c r="EOR23" s="47"/>
      <c r="EOS23" s="47"/>
      <c r="EOT23" s="47"/>
      <c r="EOU23" s="47"/>
      <c r="EOV23" s="47"/>
      <c r="EOW23" s="47"/>
      <c r="EOX23" s="47"/>
      <c r="EOY23" s="47"/>
      <c r="EOZ23" s="47"/>
      <c r="EPA23" s="47"/>
      <c r="EPB23" s="47"/>
      <c r="EPC23" s="47"/>
      <c r="EPD23" s="47"/>
      <c r="EPE23" s="47"/>
      <c r="EPF23" s="47"/>
      <c r="EPG23" s="47"/>
      <c r="EPH23" s="47"/>
      <c r="EPI23" s="47"/>
      <c r="EPJ23" s="47"/>
      <c r="EPK23" s="47"/>
      <c r="EPL23" s="47"/>
      <c r="EPM23" s="47"/>
      <c r="EPN23" s="47"/>
      <c r="EPO23" s="47"/>
      <c r="EPP23" s="47"/>
      <c r="EPQ23" s="47"/>
      <c r="EPR23" s="47"/>
      <c r="EPS23" s="47"/>
      <c r="EPT23" s="47"/>
      <c r="EPU23" s="47"/>
      <c r="EPV23" s="47"/>
      <c r="EPW23" s="47"/>
      <c r="EPX23" s="47"/>
      <c r="EPY23" s="47"/>
      <c r="EPZ23" s="47"/>
      <c r="EQA23" s="47"/>
      <c r="EQB23" s="47"/>
      <c r="EQC23" s="47"/>
      <c r="EQD23" s="47"/>
      <c r="EQE23" s="47"/>
      <c r="EQF23" s="47"/>
      <c r="EQG23" s="47"/>
      <c r="EQH23" s="47"/>
      <c r="EQI23" s="47"/>
      <c r="EQJ23" s="47"/>
      <c r="EQK23" s="47"/>
      <c r="EQL23" s="47"/>
      <c r="EQM23" s="47"/>
      <c r="EQN23" s="47"/>
      <c r="EQO23" s="47"/>
      <c r="EQP23" s="47"/>
      <c r="EQQ23" s="47"/>
      <c r="EQR23" s="47"/>
      <c r="EQS23" s="47"/>
      <c r="EQT23" s="47"/>
      <c r="EQU23" s="47"/>
      <c r="EQV23" s="47"/>
      <c r="EQW23" s="47"/>
      <c r="EQX23" s="47"/>
      <c r="EQY23" s="47"/>
      <c r="EQZ23" s="47"/>
      <c r="ERA23" s="47"/>
      <c r="ERB23" s="47"/>
      <c r="ERC23" s="47"/>
      <c r="ERD23" s="47"/>
      <c r="ERE23" s="47"/>
      <c r="ERF23" s="47"/>
      <c r="ERG23" s="47"/>
      <c r="ERH23" s="47"/>
      <c r="ERI23" s="47"/>
      <c r="ERJ23" s="47"/>
      <c r="ERK23" s="47"/>
      <c r="ERL23" s="47"/>
      <c r="ERM23" s="47"/>
      <c r="ERN23" s="47"/>
      <c r="ERO23" s="47"/>
      <c r="ERP23" s="47"/>
      <c r="ERQ23" s="47"/>
      <c r="ERR23" s="47"/>
      <c r="ERS23" s="47"/>
      <c r="ERT23" s="47"/>
      <c r="ERU23" s="47"/>
      <c r="ERV23" s="47"/>
      <c r="ERW23" s="47"/>
      <c r="ERX23" s="47"/>
      <c r="ERY23" s="47"/>
      <c r="ERZ23" s="47"/>
      <c r="ESA23" s="47"/>
      <c r="ESB23" s="47"/>
      <c r="ESC23" s="47"/>
      <c r="ESD23" s="47"/>
      <c r="ESE23" s="47"/>
      <c r="ESF23" s="47"/>
      <c r="ESG23" s="47"/>
      <c r="ESH23" s="47"/>
      <c r="ESI23" s="47"/>
      <c r="ESJ23" s="47"/>
      <c r="ESK23" s="47"/>
      <c r="ESL23" s="47"/>
      <c r="ESM23" s="47"/>
      <c r="ESN23" s="47"/>
      <c r="ESO23" s="47"/>
      <c r="ESP23" s="47"/>
      <c r="ESQ23" s="47"/>
      <c r="ESR23" s="47"/>
      <c r="ESS23" s="47"/>
      <c r="EST23" s="47"/>
      <c r="ESU23" s="47"/>
      <c r="ESV23" s="47"/>
      <c r="ESW23" s="47"/>
      <c r="ESX23" s="47"/>
      <c r="ESY23" s="47"/>
      <c r="ESZ23" s="47"/>
      <c r="ETA23" s="47"/>
      <c r="ETB23" s="47"/>
      <c r="ETC23" s="47"/>
      <c r="ETD23" s="47"/>
      <c r="ETE23" s="47"/>
      <c r="ETF23" s="47"/>
      <c r="ETG23" s="47"/>
      <c r="ETH23" s="47"/>
      <c r="ETI23" s="47"/>
      <c r="ETJ23" s="47"/>
      <c r="ETK23" s="47"/>
      <c r="ETL23" s="47"/>
      <c r="ETM23" s="47"/>
      <c r="ETN23" s="47"/>
      <c r="ETO23" s="47"/>
      <c r="ETP23" s="47"/>
      <c r="ETQ23" s="47"/>
      <c r="ETR23" s="47"/>
      <c r="ETS23" s="47"/>
      <c r="ETT23" s="47"/>
      <c r="ETU23" s="47"/>
      <c r="ETV23" s="47"/>
      <c r="ETW23" s="47"/>
      <c r="ETX23" s="47"/>
      <c r="ETY23" s="47"/>
      <c r="ETZ23" s="47"/>
      <c r="EUA23" s="47"/>
      <c r="EUB23" s="47"/>
      <c r="EUC23" s="47"/>
      <c r="EUD23" s="47"/>
      <c r="EUE23" s="47"/>
      <c r="EUF23" s="47"/>
      <c r="EUG23" s="47"/>
      <c r="EUH23" s="47"/>
      <c r="EUI23" s="47"/>
      <c r="EUJ23" s="47"/>
      <c r="EUK23" s="47"/>
      <c r="EUL23" s="47"/>
      <c r="EUM23" s="47"/>
      <c r="EUN23" s="47"/>
      <c r="EUO23" s="47"/>
      <c r="EUP23" s="47"/>
      <c r="EUQ23" s="47"/>
      <c r="EUR23" s="47"/>
      <c r="EUS23" s="47"/>
      <c r="EUT23" s="47"/>
      <c r="EUU23" s="47"/>
      <c r="EUV23" s="47"/>
      <c r="EUW23" s="47"/>
      <c r="EUX23" s="47"/>
      <c r="EUY23" s="47"/>
      <c r="EUZ23" s="47"/>
      <c r="EVA23" s="47"/>
      <c r="EVB23" s="47"/>
      <c r="EVC23" s="47"/>
      <c r="EVD23" s="47"/>
      <c r="EVE23" s="47"/>
      <c r="EVF23" s="47"/>
      <c r="EVG23" s="47"/>
      <c r="EVH23" s="47"/>
      <c r="EVI23" s="47"/>
      <c r="EVJ23" s="47"/>
      <c r="EVK23" s="47"/>
      <c r="EVL23" s="47"/>
      <c r="EVM23" s="47"/>
      <c r="EVN23" s="47"/>
      <c r="EVO23" s="47"/>
      <c r="EVP23" s="47"/>
      <c r="EVQ23" s="47"/>
      <c r="EVR23" s="47"/>
      <c r="EVS23" s="47"/>
      <c r="EVT23" s="47"/>
      <c r="EVU23" s="47"/>
      <c r="EVV23" s="47"/>
      <c r="EVW23" s="47"/>
      <c r="EVX23" s="47"/>
      <c r="EVY23" s="47"/>
      <c r="EVZ23" s="47"/>
      <c r="EWA23" s="47"/>
      <c r="EWB23" s="47"/>
      <c r="EWC23" s="47"/>
      <c r="EWD23" s="47"/>
      <c r="EWE23" s="47"/>
      <c r="EWF23" s="47"/>
      <c r="EWG23" s="47"/>
      <c r="EWH23" s="47"/>
      <c r="EWI23" s="47"/>
      <c r="EWJ23" s="47"/>
      <c r="EWK23" s="47"/>
      <c r="EWL23" s="47"/>
      <c r="EWM23" s="47"/>
      <c r="EWN23" s="47"/>
      <c r="EWO23" s="47"/>
      <c r="EWP23" s="47"/>
      <c r="EWQ23" s="47"/>
      <c r="EWR23" s="47"/>
      <c r="EWS23" s="47"/>
      <c r="EWT23" s="47"/>
      <c r="EWU23" s="47"/>
      <c r="EWV23" s="47"/>
      <c r="EWW23" s="47"/>
      <c r="EWX23" s="47"/>
      <c r="EWY23" s="47"/>
      <c r="EWZ23" s="47"/>
      <c r="EXA23" s="47"/>
      <c r="EXB23" s="47"/>
      <c r="EXC23" s="47"/>
      <c r="EXD23" s="47"/>
      <c r="EXE23" s="47"/>
      <c r="EXF23" s="47"/>
      <c r="EXG23" s="47"/>
      <c r="EXH23" s="47"/>
      <c r="EXI23" s="47"/>
      <c r="EXJ23" s="47"/>
      <c r="EXK23" s="47"/>
      <c r="EXL23" s="47"/>
      <c r="EXM23" s="47"/>
      <c r="EXN23" s="47"/>
      <c r="EXO23" s="47"/>
      <c r="EXP23" s="47"/>
      <c r="EXQ23" s="47"/>
      <c r="EXR23" s="47"/>
      <c r="EXS23" s="47"/>
      <c r="EXT23" s="47"/>
      <c r="EXU23" s="47"/>
      <c r="EXV23" s="47"/>
      <c r="EXW23" s="47"/>
      <c r="EXX23" s="47"/>
      <c r="EXY23" s="47"/>
      <c r="EXZ23" s="47"/>
      <c r="EYA23" s="47"/>
      <c r="EYB23" s="47"/>
      <c r="EYC23" s="47"/>
      <c r="EYD23" s="47"/>
      <c r="EYE23" s="47"/>
      <c r="EYF23" s="47"/>
      <c r="EYG23" s="47"/>
      <c r="EYH23" s="47"/>
      <c r="EYI23" s="47"/>
      <c r="EYJ23" s="47"/>
      <c r="EYK23" s="47"/>
      <c r="EYL23" s="47"/>
      <c r="EYM23" s="47"/>
      <c r="EYN23" s="47"/>
      <c r="EYO23" s="47"/>
      <c r="EYP23" s="47"/>
      <c r="EYQ23" s="47"/>
      <c r="EYR23" s="47"/>
      <c r="EYS23" s="47"/>
      <c r="EYT23" s="47"/>
      <c r="EYU23" s="47"/>
      <c r="EYV23" s="47"/>
      <c r="EYW23" s="47"/>
      <c r="EYX23" s="47"/>
      <c r="EYY23" s="47"/>
      <c r="EYZ23" s="47"/>
      <c r="EZA23" s="47"/>
      <c r="EZB23" s="47"/>
      <c r="EZC23" s="47"/>
      <c r="EZD23" s="47"/>
      <c r="EZE23" s="47"/>
      <c r="EZF23" s="47"/>
      <c r="EZG23" s="47"/>
      <c r="EZH23" s="47"/>
      <c r="EZI23" s="47"/>
      <c r="EZJ23" s="47"/>
      <c r="EZK23" s="47"/>
      <c r="EZL23" s="47"/>
      <c r="EZM23" s="47"/>
      <c r="EZN23" s="47"/>
      <c r="EZO23" s="47"/>
      <c r="EZP23" s="47"/>
      <c r="EZQ23" s="47"/>
      <c r="EZR23" s="47"/>
      <c r="EZS23" s="47"/>
      <c r="EZT23" s="47"/>
      <c r="EZU23" s="47"/>
      <c r="EZV23" s="47"/>
      <c r="EZW23" s="47"/>
      <c r="EZX23" s="47"/>
      <c r="EZY23" s="47"/>
      <c r="EZZ23" s="47"/>
      <c r="FAA23" s="47"/>
      <c r="FAB23" s="47"/>
      <c r="FAC23" s="47"/>
      <c r="FAD23" s="47"/>
      <c r="FAE23" s="47"/>
      <c r="FAF23" s="47"/>
      <c r="FAG23" s="47"/>
      <c r="FAH23" s="47"/>
      <c r="FAI23" s="47"/>
      <c r="FAJ23" s="47"/>
      <c r="FAK23" s="47"/>
      <c r="FAL23" s="47"/>
      <c r="FAM23" s="47"/>
      <c r="FAN23" s="47"/>
      <c r="FAO23" s="47"/>
      <c r="FAP23" s="47"/>
      <c r="FAQ23" s="47"/>
      <c r="FAR23" s="47"/>
      <c r="FAS23" s="47"/>
      <c r="FAT23" s="47"/>
      <c r="FAU23" s="47"/>
      <c r="FAV23" s="47"/>
      <c r="FAW23" s="47"/>
      <c r="FAX23" s="47"/>
      <c r="FAY23" s="47"/>
      <c r="FAZ23" s="47"/>
      <c r="FBA23" s="47"/>
      <c r="FBB23" s="47"/>
      <c r="FBC23" s="47"/>
      <c r="FBD23" s="47"/>
      <c r="FBE23" s="47"/>
      <c r="FBF23" s="47"/>
      <c r="FBG23" s="47"/>
      <c r="FBH23" s="47"/>
      <c r="FBI23" s="47"/>
      <c r="FBJ23" s="47"/>
      <c r="FBK23" s="47"/>
      <c r="FBL23" s="47"/>
      <c r="FBM23" s="47"/>
      <c r="FBN23" s="47"/>
      <c r="FBO23" s="47"/>
      <c r="FBP23" s="47"/>
      <c r="FBQ23" s="47"/>
      <c r="FBR23" s="47"/>
      <c r="FBS23" s="47"/>
      <c r="FBT23" s="47"/>
      <c r="FBU23" s="47"/>
      <c r="FBV23" s="47"/>
      <c r="FBW23" s="47"/>
      <c r="FBX23" s="47"/>
      <c r="FBY23" s="47"/>
      <c r="FBZ23" s="47"/>
      <c r="FCA23" s="47"/>
      <c r="FCB23" s="47"/>
      <c r="FCC23" s="47"/>
      <c r="FCD23" s="47"/>
      <c r="FCE23" s="47"/>
      <c r="FCF23" s="47"/>
      <c r="FCG23" s="47"/>
      <c r="FCH23" s="47"/>
      <c r="FCI23" s="47"/>
      <c r="FCJ23" s="47"/>
      <c r="FCK23" s="47"/>
      <c r="FCL23" s="47"/>
      <c r="FCM23" s="47"/>
      <c r="FCN23" s="47"/>
      <c r="FCO23" s="47"/>
      <c r="FCP23" s="47"/>
      <c r="FCQ23" s="47"/>
      <c r="FCR23" s="47"/>
      <c r="FCS23" s="47"/>
      <c r="FCT23" s="47"/>
      <c r="FCU23" s="47"/>
      <c r="FCV23" s="47"/>
      <c r="FCW23" s="47"/>
      <c r="FCX23" s="47"/>
      <c r="FCY23" s="47"/>
      <c r="FCZ23" s="47"/>
      <c r="FDA23" s="47"/>
      <c r="FDB23" s="47"/>
      <c r="FDC23" s="47"/>
      <c r="FDD23" s="47"/>
      <c r="FDE23" s="47"/>
      <c r="FDF23" s="47"/>
      <c r="FDG23" s="47"/>
      <c r="FDH23" s="47"/>
      <c r="FDI23" s="47"/>
      <c r="FDJ23" s="47"/>
      <c r="FDK23" s="47"/>
      <c r="FDL23" s="47"/>
      <c r="FDM23" s="47"/>
      <c r="FDN23" s="47"/>
      <c r="FDO23" s="47"/>
      <c r="FDP23" s="47"/>
      <c r="FDQ23" s="47"/>
      <c r="FDR23" s="47"/>
      <c r="FDS23" s="47"/>
      <c r="FDT23" s="47"/>
      <c r="FDU23" s="47"/>
      <c r="FDV23" s="47"/>
      <c r="FDW23" s="47"/>
      <c r="FDX23" s="47"/>
      <c r="FDY23" s="47"/>
      <c r="FDZ23" s="47"/>
      <c r="FEA23" s="47"/>
      <c r="FEB23" s="47"/>
      <c r="FEC23" s="47"/>
      <c r="FED23" s="47"/>
      <c r="FEE23" s="47"/>
      <c r="FEF23" s="47"/>
      <c r="FEG23" s="47"/>
      <c r="FEH23" s="47"/>
      <c r="FEI23" s="47"/>
      <c r="FEJ23" s="47"/>
      <c r="FEK23" s="47"/>
      <c r="FEL23" s="47"/>
      <c r="FEM23" s="47"/>
      <c r="FEN23" s="47"/>
      <c r="FEO23" s="47"/>
      <c r="FEP23" s="47"/>
      <c r="FEQ23" s="47"/>
      <c r="FER23" s="47"/>
      <c r="FES23" s="47"/>
      <c r="FET23" s="47"/>
      <c r="FEU23" s="47"/>
      <c r="FEV23" s="47"/>
      <c r="FEW23" s="47"/>
      <c r="FEX23" s="47"/>
      <c r="FEY23" s="47"/>
      <c r="FEZ23" s="47"/>
      <c r="FFA23" s="47"/>
      <c r="FFB23" s="47"/>
      <c r="FFC23" s="47"/>
      <c r="FFD23" s="47"/>
      <c r="FFE23" s="47"/>
      <c r="FFF23" s="47"/>
      <c r="FFG23" s="47"/>
      <c r="FFH23" s="47"/>
      <c r="FFI23" s="47"/>
      <c r="FFJ23" s="47"/>
      <c r="FFK23" s="47"/>
      <c r="FFL23" s="47"/>
      <c r="FFM23" s="47"/>
      <c r="FFN23" s="47"/>
      <c r="FFO23" s="47"/>
      <c r="FFP23" s="47"/>
      <c r="FFQ23" s="47"/>
      <c r="FFR23" s="47"/>
      <c r="FFS23" s="47"/>
      <c r="FFT23" s="47"/>
      <c r="FFU23" s="47"/>
      <c r="FFV23" s="47"/>
      <c r="FFW23" s="47"/>
      <c r="FFX23" s="47"/>
      <c r="FFY23" s="47"/>
      <c r="FFZ23" s="47"/>
      <c r="FGA23" s="47"/>
      <c r="FGB23" s="47"/>
      <c r="FGC23" s="47"/>
      <c r="FGD23" s="47"/>
      <c r="FGE23" s="47"/>
      <c r="FGF23" s="47"/>
      <c r="FGG23" s="47"/>
      <c r="FGH23" s="47"/>
      <c r="FGI23" s="47"/>
      <c r="FGJ23" s="47"/>
      <c r="FGK23" s="47"/>
      <c r="FGL23" s="47"/>
      <c r="FGM23" s="47"/>
      <c r="FGN23" s="47"/>
      <c r="FGO23" s="47"/>
      <c r="FGP23" s="47"/>
      <c r="FGQ23" s="47"/>
      <c r="FGR23" s="47"/>
      <c r="FGS23" s="47"/>
      <c r="FGT23" s="47"/>
      <c r="FGU23" s="47"/>
      <c r="FGV23" s="47"/>
      <c r="FGW23" s="47"/>
      <c r="FGX23" s="47"/>
      <c r="FGY23" s="47"/>
      <c r="FGZ23" s="47"/>
      <c r="FHA23" s="47"/>
      <c r="FHB23" s="47"/>
      <c r="FHC23" s="47"/>
      <c r="FHD23" s="47"/>
      <c r="FHE23" s="47"/>
      <c r="FHF23" s="47"/>
      <c r="FHG23" s="47"/>
      <c r="FHH23" s="47"/>
      <c r="FHI23" s="47"/>
      <c r="FHJ23" s="47"/>
      <c r="FHK23" s="47"/>
      <c r="FHL23" s="47"/>
      <c r="FHM23" s="47"/>
      <c r="FHN23" s="47"/>
      <c r="FHO23" s="47"/>
      <c r="FHP23" s="47"/>
      <c r="FHQ23" s="47"/>
      <c r="FHR23" s="47"/>
      <c r="FHS23" s="47"/>
      <c r="FHT23" s="47"/>
      <c r="FHU23" s="47"/>
      <c r="FHV23" s="47"/>
      <c r="FHW23" s="47"/>
      <c r="FHX23" s="47"/>
      <c r="FHY23" s="47"/>
      <c r="FHZ23" s="47"/>
      <c r="FIA23" s="47"/>
      <c r="FIB23" s="47"/>
      <c r="FIC23" s="47"/>
      <c r="FID23" s="47"/>
      <c r="FIE23" s="47"/>
      <c r="FIF23" s="47"/>
      <c r="FIG23" s="47"/>
      <c r="FIH23" s="47"/>
      <c r="FII23" s="47"/>
      <c r="FIJ23" s="47"/>
      <c r="FIK23" s="47"/>
      <c r="FIL23" s="47"/>
      <c r="FIM23" s="47"/>
      <c r="FIN23" s="47"/>
      <c r="FIO23" s="47"/>
      <c r="FIP23" s="47"/>
      <c r="FIQ23" s="47"/>
      <c r="FIR23" s="47"/>
      <c r="FIS23" s="47"/>
      <c r="FIT23" s="47"/>
      <c r="FIU23" s="47"/>
      <c r="FIV23" s="47"/>
      <c r="FIW23" s="47"/>
      <c r="FIX23" s="47"/>
      <c r="FIY23" s="47"/>
      <c r="FIZ23" s="47"/>
      <c r="FJA23" s="47"/>
      <c r="FJB23" s="47"/>
      <c r="FJC23" s="47"/>
      <c r="FJD23" s="47"/>
      <c r="FJE23" s="47"/>
      <c r="FJF23" s="47"/>
      <c r="FJG23" s="47"/>
      <c r="FJH23" s="47"/>
      <c r="FJI23" s="47"/>
      <c r="FJJ23" s="47"/>
      <c r="FJK23" s="47"/>
      <c r="FJL23" s="47"/>
      <c r="FJM23" s="47"/>
      <c r="FJN23" s="47"/>
      <c r="FJO23" s="47"/>
      <c r="FJP23" s="47"/>
      <c r="FJQ23" s="47"/>
      <c r="FJR23" s="47"/>
      <c r="FJS23" s="47"/>
      <c r="FJT23" s="47"/>
      <c r="FJU23" s="47"/>
      <c r="FJV23" s="47"/>
      <c r="FJW23" s="47"/>
      <c r="FJX23" s="47"/>
      <c r="FJY23" s="47"/>
      <c r="FJZ23" s="47"/>
      <c r="FKA23" s="47"/>
      <c r="FKB23" s="47"/>
      <c r="FKC23" s="47"/>
      <c r="FKD23" s="47"/>
      <c r="FKE23" s="47"/>
      <c r="FKF23" s="47"/>
      <c r="FKG23" s="47"/>
      <c r="FKH23" s="47"/>
      <c r="FKI23" s="47"/>
      <c r="FKJ23" s="47"/>
      <c r="FKK23" s="47"/>
      <c r="FKL23" s="47"/>
      <c r="FKM23" s="47"/>
      <c r="FKN23" s="47"/>
      <c r="FKO23" s="47"/>
      <c r="FKP23" s="47"/>
      <c r="FKQ23" s="47"/>
      <c r="FKR23" s="47"/>
      <c r="FKS23" s="47"/>
      <c r="FKT23" s="47"/>
      <c r="FKU23" s="47"/>
      <c r="FKV23" s="47"/>
      <c r="FKW23" s="47"/>
      <c r="FKX23" s="47"/>
      <c r="FKY23" s="47"/>
      <c r="FKZ23" s="47"/>
      <c r="FLA23" s="47"/>
      <c r="FLB23" s="47"/>
      <c r="FLC23" s="47"/>
      <c r="FLD23" s="47"/>
      <c r="FLE23" s="47"/>
      <c r="FLF23" s="47"/>
      <c r="FLG23" s="47"/>
      <c r="FLH23" s="47"/>
      <c r="FLI23" s="47"/>
      <c r="FLJ23" s="47"/>
      <c r="FLK23" s="47"/>
      <c r="FLL23" s="47"/>
      <c r="FLM23" s="47"/>
      <c r="FLN23" s="47"/>
      <c r="FLO23" s="47"/>
      <c r="FLP23" s="47"/>
      <c r="FLQ23" s="47"/>
      <c r="FLR23" s="47"/>
      <c r="FLS23" s="47"/>
      <c r="FLT23" s="47"/>
      <c r="FLU23" s="47"/>
      <c r="FLV23" s="47"/>
      <c r="FLW23" s="47"/>
      <c r="FLX23" s="47"/>
      <c r="FLY23" s="47"/>
      <c r="FLZ23" s="47"/>
      <c r="FMA23" s="47"/>
      <c r="FMB23" s="47"/>
      <c r="FMC23" s="47"/>
      <c r="FMD23" s="47"/>
      <c r="FME23" s="47"/>
      <c r="FMF23" s="47"/>
      <c r="FMG23" s="47"/>
      <c r="FMH23" s="47"/>
      <c r="FMI23" s="47"/>
      <c r="FMJ23" s="47"/>
      <c r="FMK23" s="47"/>
      <c r="FML23" s="47"/>
      <c r="FMM23" s="47"/>
      <c r="FMN23" s="47"/>
      <c r="FMO23" s="47"/>
      <c r="FMP23" s="47"/>
      <c r="FMQ23" s="47"/>
      <c r="FMR23" s="47"/>
      <c r="FMS23" s="47"/>
      <c r="FMT23" s="47"/>
      <c r="FMU23" s="47"/>
      <c r="FMV23" s="47"/>
      <c r="FMW23" s="47"/>
      <c r="FMX23" s="47"/>
      <c r="FMY23" s="47"/>
      <c r="FMZ23" s="47"/>
      <c r="FNA23" s="47"/>
      <c r="FNB23" s="47"/>
      <c r="FNC23" s="47"/>
      <c r="FND23" s="47"/>
      <c r="FNE23" s="47"/>
      <c r="FNF23" s="47"/>
      <c r="FNG23" s="47"/>
      <c r="FNH23" s="47"/>
      <c r="FNI23" s="47"/>
      <c r="FNJ23" s="47"/>
      <c r="FNK23" s="47"/>
      <c r="FNL23" s="47"/>
      <c r="FNM23" s="47"/>
      <c r="FNN23" s="47"/>
      <c r="FNO23" s="47"/>
      <c r="FNP23" s="47"/>
      <c r="FNQ23" s="47"/>
      <c r="FNR23" s="47"/>
      <c r="FNS23" s="47"/>
      <c r="FNT23" s="47"/>
      <c r="FNU23" s="47"/>
      <c r="FNV23" s="47"/>
      <c r="FNW23" s="47"/>
      <c r="FNX23" s="47"/>
      <c r="FNY23" s="47"/>
      <c r="FNZ23" s="47"/>
      <c r="FOA23" s="47"/>
      <c r="FOB23" s="47"/>
      <c r="FOC23" s="47"/>
      <c r="FOD23" s="47"/>
      <c r="FOE23" s="47"/>
      <c r="FOF23" s="47"/>
      <c r="FOG23" s="47"/>
      <c r="FOH23" s="47"/>
      <c r="FOI23" s="47"/>
      <c r="FOJ23" s="47"/>
      <c r="FOK23" s="47"/>
      <c r="FOL23" s="47"/>
      <c r="FOM23" s="47"/>
      <c r="FON23" s="47"/>
      <c r="FOO23" s="47"/>
      <c r="FOP23" s="47"/>
      <c r="FOQ23" s="47"/>
      <c r="FOR23" s="47"/>
      <c r="FOS23" s="47"/>
      <c r="FOT23" s="47"/>
      <c r="FOU23" s="47"/>
      <c r="FOV23" s="47"/>
      <c r="FOW23" s="47"/>
      <c r="FOX23" s="47"/>
      <c r="FOY23" s="47"/>
      <c r="FOZ23" s="47"/>
      <c r="FPA23" s="47"/>
      <c r="FPB23" s="47"/>
      <c r="FPC23" s="47"/>
      <c r="FPD23" s="47"/>
      <c r="FPE23" s="47"/>
      <c r="FPF23" s="47"/>
      <c r="FPG23" s="47"/>
      <c r="FPH23" s="47"/>
      <c r="FPI23" s="47"/>
      <c r="FPJ23" s="47"/>
      <c r="FPK23" s="47"/>
      <c r="FPL23" s="47"/>
      <c r="FPM23" s="47"/>
      <c r="FPN23" s="47"/>
      <c r="FPO23" s="47"/>
      <c r="FPP23" s="47"/>
      <c r="FPQ23" s="47"/>
      <c r="FPR23" s="47"/>
      <c r="FPS23" s="47"/>
      <c r="FPT23" s="47"/>
      <c r="FPU23" s="47"/>
      <c r="FPV23" s="47"/>
      <c r="FPW23" s="47"/>
      <c r="FPX23" s="47"/>
      <c r="FPY23" s="47"/>
      <c r="FPZ23" s="47"/>
      <c r="FQA23" s="47"/>
      <c r="FQB23" s="47"/>
      <c r="FQC23" s="47"/>
      <c r="FQD23" s="47"/>
      <c r="FQE23" s="47"/>
      <c r="FQF23" s="47"/>
      <c r="FQG23" s="47"/>
      <c r="FQH23" s="47"/>
      <c r="FQI23" s="47"/>
      <c r="FQJ23" s="47"/>
      <c r="FQK23" s="47"/>
      <c r="FQL23" s="47"/>
      <c r="FQM23" s="47"/>
      <c r="FQN23" s="47"/>
      <c r="FQO23" s="47"/>
      <c r="FQP23" s="47"/>
      <c r="FQQ23" s="47"/>
      <c r="FQR23" s="47"/>
      <c r="FQS23" s="47"/>
      <c r="FQT23" s="47"/>
      <c r="FQU23" s="47"/>
      <c r="FQV23" s="47"/>
      <c r="FQW23" s="47"/>
      <c r="FQX23" s="47"/>
      <c r="FQY23" s="47"/>
      <c r="FQZ23" s="47"/>
      <c r="FRA23" s="47"/>
      <c r="FRB23" s="47"/>
      <c r="FRC23" s="47"/>
      <c r="FRD23" s="47"/>
      <c r="FRE23" s="47"/>
      <c r="FRF23" s="47"/>
      <c r="FRG23" s="47"/>
      <c r="FRH23" s="47"/>
      <c r="FRI23" s="47"/>
      <c r="FRJ23" s="47"/>
      <c r="FRK23" s="47"/>
      <c r="FRL23" s="47"/>
      <c r="FRM23" s="47"/>
      <c r="FRN23" s="47"/>
      <c r="FRO23" s="47"/>
      <c r="FRP23" s="47"/>
      <c r="FRQ23" s="47"/>
      <c r="FRR23" s="47"/>
      <c r="FRS23" s="47"/>
      <c r="FRT23" s="47"/>
      <c r="FRU23" s="47"/>
      <c r="FRV23" s="47"/>
      <c r="FRW23" s="47"/>
      <c r="FRX23" s="47"/>
      <c r="FRY23" s="47"/>
      <c r="FRZ23" s="47"/>
      <c r="FSA23" s="47"/>
      <c r="FSB23" s="47"/>
      <c r="FSC23" s="47"/>
      <c r="FSD23" s="47"/>
      <c r="FSE23" s="47"/>
      <c r="FSF23" s="47"/>
      <c r="FSG23" s="47"/>
      <c r="FSH23" s="47"/>
      <c r="FSI23" s="47"/>
      <c r="FSJ23" s="47"/>
      <c r="FSK23" s="47"/>
      <c r="FSL23" s="47"/>
      <c r="FSM23" s="47"/>
      <c r="FSN23" s="47"/>
      <c r="FSO23" s="47"/>
      <c r="FSP23" s="47"/>
      <c r="FSQ23" s="47"/>
      <c r="FSR23" s="47"/>
      <c r="FSS23" s="47"/>
      <c r="FST23" s="47"/>
      <c r="FSU23" s="47"/>
      <c r="FSV23" s="47"/>
      <c r="FSW23" s="47"/>
      <c r="FSX23" s="47"/>
      <c r="FSY23" s="47"/>
      <c r="FSZ23" s="47"/>
      <c r="FTA23" s="47"/>
      <c r="FTB23" s="47"/>
      <c r="FTC23" s="47"/>
      <c r="FTD23" s="47"/>
      <c r="FTE23" s="47"/>
      <c r="FTF23" s="47"/>
      <c r="FTG23" s="47"/>
      <c r="FTH23" s="47"/>
      <c r="FTI23" s="47"/>
      <c r="FTJ23" s="47"/>
      <c r="FTK23" s="47"/>
      <c r="FTL23" s="47"/>
      <c r="FTM23" s="47"/>
      <c r="FTN23" s="47"/>
      <c r="FTO23" s="47"/>
      <c r="FTP23" s="47"/>
      <c r="FTQ23" s="47"/>
      <c r="FTR23" s="47"/>
      <c r="FTS23" s="47"/>
      <c r="FTT23" s="47"/>
      <c r="FTU23" s="47"/>
      <c r="FTV23" s="47"/>
      <c r="FTW23" s="47"/>
      <c r="FTX23" s="47"/>
      <c r="FTY23" s="47"/>
      <c r="FTZ23" s="47"/>
      <c r="FUA23" s="47"/>
      <c r="FUB23" s="47"/>
      <c r="FUC23" s="47"/>
      <c r="FUD23" s="47"/>
      <c r="FUE23" s="47"/>
      <c r="FUF23" s="47"/>
      <c r="FUG23" s="47"/>
      <c r="FUH23" s="47"/>
      <c r="FUI23" s="47"/>
      <c r="FUJ23" s="47"/>
      <c r="FUK23" s="47"/>
      <c r="FUL23" s="47"/>
      <c r="FUM23" s="47"/>
      <c r="FUN23" s="47"/>
      <c r="FUO23" s="47"/>
      <c r="FUP23" s="47"/>
      <c r="FUQ23" s="47"/>
      <c r="FUR23" s="47"/>
      <c r="FUS23" s="47"/>
      <c r="FUT23" s="47"/>
      <c r="FUU23" s="47"/>
      <c r="FUV23" s="47"/>
      <c r="FUW23" s="47"/>
      <c r="FUX23" s="47"/>
      <c r="FUY23" s="47"/>
      <c r="FUZ23" s="47"/>
      <c r="FVA23" s="47"/>
      <c r="FVB23" s="47"/>
      <c r="FVC23" s="47"/>
      <c r="FVD23" s="47"/>
      <c r="FVE23" s="47"/>
      <c r="FVF23" s="47"/>
      <c r="FVG23" s="47"/>
      <c r="FVH23" s="47"/>
      <c r="FVI23" s="47"/>
      <c r="FVJ23" s="47"/>
      <c r="FVK23" s="47"/>
      <c r="FVL23" s="47"/>
      <c r="FVM23" s="47"/>
      <c r="FVN23" s="47"/>
      <c r="FVO23" s="47"/>
      <c r="FVP23" s="47"/>
      <c r="FVQ23" s="47"/>
      <c r="FVR23" s="47"/>
      <c r="FVS23" s="47"/>
      <c r="FVT23" s="47"/>
      <c r="FVU23" s="47"/>
      <c r="FVV23" s="47"/>
      <c r="FVW23" s="47"/>
      <c r="FVX23" s="47"/>
      <c r="FVY23" s="47"/>
      <c r="FVZ23" s="47"/>
      <c r="FWA23" s="47"/>
      <c r="FWB23" s="47"/>
      <c r="FWC23" s="47"/>
      <c r="FWD23" s="47"/>
      <c r="FWE23" s="47"/>
      <c r="FWF23" s="47"/>
      <c r="FWG23" s="47"/>
      <c r="FWH23" s="47"/>
      <c r="FWI23" s="47"/>
      <c r="FWJ23" s="47"/>
      <c r="FWK23" s="47"/>
      <c r="FWL23" s="47"/>
      <c r="FWM23" s="47"/>
      <c r="FWN23" s="47"/>
      <c r="FWO23" s="47"/>
      <c r="FWP23" s="47"/>
      <c r="FWQ23" s="47"/>
      <c r="FWR23" s="47"/>
      <c r="FWS23" s="47"/>
      <c r="FWT23" s="47"/>
      <c r="FWU23" s="47"/>
      <c r="FWV23" s="47"/>
      <c r="FWW23" s="47"/>
      <c r="FWX23" s="47"/>
      <c r="FWY23" s="47"/>
      <c r="FWZ23" s="47"/>
      <c r="FXA23" s="47"/>
      <c r="FXB23" s="47"/>
      <c r="FXC23" s="47"/>
      <c r="FXD23" s="47"/>
      <c r="FXE23" s="47"/>
      <c r="FXF23" s="47"/>
      <c r="FXG23" s="47"/>
      <c r="FXH23" s="47"/>
      <c r="FXI23" s="47"/>
      <c r="FXJ23" s="47"/>
      <c r="FXK23" s="47"/>
      <c r="FXL23" s="47"/>
      <c r="FXM23" s="47"/>
      <c r="FXN23" s="47"/>
      <c r="FXO23" s="47"/>
      <c r="FXP23" s="47"/>
      <c r="FXQ23" s="47"/>
      <c r="FXR23" s="47"/>
      <c r="FXS23" s="47"/>
      <c r="FXT23" s="47"/>
      <c r="FXU23" s="47"/>
      <c r="FXV23" s="47"/>
      <c r="FXW23" s="47"/>
      <c r="FXX23" s="47"/>
      <c r="FXY23" s="47"/>
      <c r="FXZ23" s="47"/>
      <c r="FYA23" s="47"/>
      <c r="FYB23" s="47"/>
      <c r="FYC23" s="47"/>
      <c r="FYD23" s="47"/>
      <c r="FYE23" s="47"/>
      <c r="FYF23" s="47"/>
      <c r="FYG23" s="47"/>
      <c r="FYH23" s="47"/>
      <c r="FYI23" s="47"/>
      <c r="FYJ23" s="47"/>
      <c r="FYK23" s="47"/>
      <c r="FYL23" s="47"/>
      <c r="FYM23" s="47"/>
      <c r="FYN23" s="47"/>
      <c r="FYO23" s="47"/>
      <c r="FYP23" s="47"/>
      <c r="FYQ23" s="47"/>
      <c r="FYR23" s="47"/>
      <c r="FYS23" s="47"/>
      <c r="FYT23" s="47"/>
      <c r="FYU23" s="47"/>
      <c r="FYV23" s="47"/>
      <c r="FYW23" s="47"/>
      <c r="FYX23" s="47"/>
      <c r="FYY23" s="47"/>
      <c r="FYZ23" s="47"/>
      <c r="FZA23" s="47"/>
      <c r="FZB23" s="47"/>
      <c r="FZC23" s="47"/>
      <c r="FZD23" s="47"/>
      <c r="FZE23" s="47"/>
      <c r="FZF23" s="47"/>
      <c r="FZG23" s="47"/>
      <c r="FZH23" s="47"/>
      <c r="FZI23" s="47"/>
      <c r="FZJ23" s="47"/>
      <c r="FZK23" s="47"/>
      <c r="FZL23" s="47"/>
      <c r="FZM23" s="47"/>
      <c r="FZN23" s="47"/>
      <c r="FZO23" s="47"/>
      <c r="FZP23" s="47"/>
      <c r="FZQ23" s="47"/>
      <c r="FZR23" s="47"/>
      <c r="FZS23" s="47"/>
      <c r="FZT23" s="47"/>
      <c r="FZU23" s="47"/>
      <c r="FZV23" s="47"/>
      <c r="FZW23" s="47"/>
      <c r="FZX23" s="47"/>
      <c r="FZY23" s="47"/>
      <c r="FZZ23" s="47"/>
      <c r="GAA23" s="47"/>
      <c r="GAB23" s="47"/>
      <c r="GAC23" s="47"/>
      <c r="GAD23" s="47"/>
      <c r="GAE23" s="47"/>
      <c r="GAF23" s="47"/>
      <c r="GAG23" s="47"/>
      <c r="GAH23" s="47"/>
      <c r="GAI23" s="47"/>
      <c r="GAJ23" s="47"/>
      <c r="GAK23" s="47"/>
      <c r="GAL23" s="47"/>
      <c r="GAM23" s="47"/>
      <c r="GAN23" s="47"/>
      <c r="GAO23" s="47"/>
      <c r="GAP23" s="47"/>
      <c r="GAQ23" s="47"/>
      <c r="GAR23" s="47"/>
      <c r="GAS23" s="47"/>
      <c r="GAT23" s="47"/>
      <c r="GAU23" s="47"/>
      <c r="GAV23" s="47"/>
      <c r="GAW23" s="47"/>
      <c r="GAX23" s="47"/>
      <c r="GAY23" s="47"/>
      <c r="GAZ23" s="47"/>
      <c r="GBA23" s="47"/>
      <c r="GBB23" s="47"/>
      <c r="GBC23" s="47"/>
      <c r="GBD23" s="47"/>
      <c r="GBE23" s="47"/>
      <c r="GBF23" s="47"/>
      <c r="GBG23" s="47"/>
      <c r="GBH23" s="47"/>
      <c r="GBI23" s="47"/>
      <c r="GBJ23" s="47"/>
      <c r="GBK23" s="47"/>
      <c r="GBL23" s="47"/>
      <c r="GBM23" s="47"/>
      <c r="GBN23" s="47"/>
      <c r="GBO23" s="47"/>
      <c r="GBP23" s="47"/>
      <c r="GBQ23" s="47"/>
      <c r="GBR23" s="47"/>
      <c r="GBS23" s="47"/>
      <c r="GBT23" s="47"/>
      <c r="GBU23" s="47"/>
      <c r="GBV23" s="47"/>
      <c r="GBW23" s="47"/>
      <c r="GBX23" s="47"/>
      <c r="GBY23" s="47"/>
      <c r="GBZ23" s="47"/>
      <c r="GCA23" s="47"/>
      <c r="GCB23" s="47"/>
      <c r="GCC23" s="47"/>
      <c r="GCD23" s="47"/>
      <c r="GCE23" s="47"/>
      <c r="GCF23" s="47"/>
      <c r="GCG23" s="47"/>
      <c r="GCH23" s="47"/>
      <c r="GCI23" s="47"/>
      <c r="GCJ23" s="47"/>
      <c r="GCK23" s="47"/>
      <c r="GCL23" s="47"/>
      <c r="GCM23" s="47"/>
      <c r="GCN23" s="47"/>
      <c r="GCO23" s="47"/>
      <c r="GCP23" s="47"/>
      <c r="GCQ23" s="47"/>
      <c r="GCR23" s="47"/>
      <c r="GCS23" s="47"/>
      <c r="GCT23" s="47"/>
      <c r="GCU23" s="47"/>
      <c r="GCV23" s="47"/>
      <c r="GCW23" s="47"/>
      <c r="GCX23" s="47"/>
      <c r="GCY23" s="47"/>
      <c r="GCZ23" s="47"/>
      <c r="GDA23" s="47"/>
      <c r="GDB23" s="47"/>
      <c r="GDC23" s="47"/>
      <c r="GDD23" s="47"/>
      <c r="GDE23" s="47"/>
      <c r="GDF23" s="47"/>
      <c r="GDG23" s="47"/>
      <c r="GDH23" s="47"/>
      <c r="GDI23" s="47"/>
      <c r="GDJ23" s="47"/>
      <c r="GDK23" s="47"/>
      <c r="GDL23" s="47"/>
      <c r="GDM23" s="47"/>
      <c r="GDN23" s="47"/>
      <c r="GDO23" s="47"/>
      <c r="GDP23" s="47"/>
      <c r="GDQ23" s="47"/>
      <c r="GDR23" s="47"/>
      <c r="GDS23" s="47"/>
      <c r="GDT23" s="47"/>
      <c r="GDU23" s="47"/>
      <c r="GDV23" s="47"/>
      <c r="GDW23" s="47"/>
      <c r="GDX23" s="47"/>
      <c r="GDY23" s="47"/>
      <c r="GDZ23" s="47"/>
      <c r="GEA23" s="47"/>
      <c r="GEB23" s="47"/>
      <c r="GEC23" s="47"/>
      <c r="GED23" s="47"/>
      <c r="GEE23" s="47"/>
      <c r="GEF23" s="47"/>
      <c r="GEG23" s="47"/>
      <c r="GEH23" s="47"/>
      <c r="GEI23" s="47"/>
      <c r="GEJ23" s="47"/>
      <c r="GEK23" s="47"/>
      <c r="GEL23" s="47"/>
      <c r="GEM23" s="47"/>
      <c r="GEN23" s="47"/>
      <c r="GEO23" s="47"/>
      <c r="GEP23" s="47"/>
      <c r="GEQ23" s="47"/>
      <c r="GER23" s="47"/>
      <c r="GES23" s="47"/>
      <c r="GET23" s="47"/>
      <c r="GEU23" s="47"/>
      <c r="GEV23" s="47"/>
      <c r="GEW23" s="47"/>
      <c r="GEX23" s="47"/>
      <c r="GEY23" s="47"/>
      <c r="GEZ23" s="47"/>
      <c r="GFA23" s="47"/>
      <c r="GFB23" s="47"/>
      <c r="GFC23" s="47"/>
      <c r="GFD23" s="47"/>
      <c r="GFE23" s="47"/>
      <c r="GFF23" s="47"/>
      <c r="GFG23" s="47"/>
      <c r="GFH23" s="47"/>
      <c r="GFI23" s="47"/>
      <c r="GFJ23" s="47"/>
      <c r="GFK23" s="47"/>
      <c r="GFL23" s="47"/>
      <c r="GFM23" s="47"/>
      <c r="GFN23" s="47"/>
      <c r="GFO23" s="47"/>
      <c r="GFP23" s="47"/>
      <c r="GFQ23" s="47"/>
      <c r="GFR23" s="47"/>
      <c r="GFS23" s="47"/>
      <c r="GFT23" s="47"/>
      <c r="GFU23" s="47"/>
      <c r="GFV23" s="47"/>
      <c r="GFW23" s="47"/>
      <c r="GFX23" s="47"/>
      <c r="GFY23" s="47"/>
      <c r="GFZ23" s="47"/>
      <c r="GGA23" s="47"/>
      <c r="GGB23" s="47"/>
      <c r="GGC23" s="47"/>
      <c r="GGD23" s="47"/>
      <c r="GGE23" s="47"/>
      <c r="GGF23" s="47"/>
      <c r="GGG23" s="47"/>
      <c r="GGH23" s="47"/>
      <c r="GGI23" s="47"/>
      <c r="GGJ23" s="47"/>
      <c r="GGK23" s="47"/>
      <c r="GGL23" s="47"/>
      <c r="GGM23" s="47"/>
      <c r="GGN23" s="47"/>
      <c r="GGO23" s="47"/>
      <c r="GGP23" s="47"/>
      <c r="GGQ23" s="47"/>
      <c r="GGR23" s="47"/>
      <c r="GGS23" s="47"/>
      <c r="GGT23" s="47"/>
      <c r="GGU23" s="47"/>
      <c r="GGV23" s="47"/>
      <c r="GGW23" s="47"/>
      <c r="GGX23" s="47"/>
      <c r="GGY23" s="47"/>
      <c r="GGZ23" s="47"/>
      <c r="GHA23" s="47"/>
      <c r="GHB23" s="47"/>
      <c r="GHC23" s="47"/>
      <c r="GHD23" s="47"/>
      <c r="GHE23" s="47"/>
      <c r="GHF23" s="47"/>
      <c r="GHG23" s="47"/>
      <c r="GHH23" s="47"/>
      <c r="GHI23" s="47"/>
      <c r="GHJ23" s="47"/>
      <c r="GHK23" s="47"/>
      <c r="GHL23" s="47"/>
      <c r="GHM23" s="47"/>
      <c r="GHN23" s="47"/>
      <c r="GHO23" s="47"/>
      <c r="GHP23" s="47"/>
      <c r="GHQ23" s="47"/>
      <c r="GHR23" s="47"/>
      <c r="GHS23" s="47"/>
      <c r="GHT23" s="47"/>
      <c r="GHU23" s="47"/>
      <c r="GHV23" s="47"/>
      <c r="GHW23" s="47"/>
      <c r="GHX23" s="47"/>
      <c r="GHY23" s="47"/>
      <c r="GHZ23" s="47"/>
      <c r="GIA23" s="47"/>
      <c r="GIB23" s="47"/>
      <c r="GIC23" s="47"/>
      <c r="GID23" s="47"/>
      <c r="GIE23" s="47"/>
      <c r="GIF23" s="47"/>
      <c r="GIG23" s="47"/>
      <c r="GIH23" s="47"/>
      <c r="GII23" s="47"/>
      <c r="GIJ23" s="47"/>
      <c r="GIK23" s="47"/>
      <c r="GIL23" s="47"/>
      <c r="GIM23" s="47"/>
      <c r="GIN23" s="47"/>
      <c r="GIO23" s="47"/>
      <c r="GIP23" s="47"/>
      <c r="GIQ23" s="47"/>
      <c r="GIR23" s="47"/>
      <c r="GIS23" s="47"/>
      <c r="GIT23" s="47"/>
      <c r="GIU23" s="47"/>
      <c r="GIV23" s="47"/>
      <c r="GIW23" s="47"/>
      <c r="GIX23" s="47"/>
      <c r="GIY23" s="47"/>
      <c r="GIZ23" s="47"/>
      <c r="GJA23" s="47"/>
      <c r="GJB23" s="47"/>
      <c r="GJC23" s="47"/>
      <c r="GJD23" s="47"/>
      <c r="GJE23" s="47"/>
      <c r="GJF23" s="47"/>
      <c r="GJG23" s="47"/>
      <c r="GJH23" s="47"/>
      <c r="GJI23" s="47"/>
      <c r="GJJ23" s="47"/>
      <c r="GJK23" s="47"/>
      <c r="GJL23" s="47"/>
      <c r="GJM23" s="47"/>
      <c r="GJN23" s="47"/>
      <c r="GJO23" s="47"/>
      <c r="GJP23" s="47"/>
      <c r="GJQ23" s="47"/>
      <c r="GJR23" s="47"/>
      <c r="GJS23" s="47"/>
      <c r="GJT23" s="47"/>
      <c r="GJU23" s="47"/>
      <c r="GJV23" s="47"/>
      <c r="GJW23" s="47"/>
      <c r="GJX23" s="47"/>
      <c r="GJY23" s="47"/>
      <c r="GJZ23" s="47"/>
      <c r="GKA23" s="47"/>
      <c r="GKB23" s="47"/>
      <c r="GKC23" s="47"/>
      <c r="GKD23" s="47"/>
      <c r="GKE23" s="47"/>
      <c r="GKF23" s="47"/>
      <c r="GKG23" s="47"/>
      <c r="GKH23" s="47"/>
      <c r="GKI23" s="47"/>
      <c r="GKJ23" s="47"/>
      <c r="GKK23" s="47"/>
      <c r="GKL23" s="47"/>
      <c r="GKM23" s="47"/>
      <c r="GKN23" s="47"/>
      <c r="GKO23" s="47"/>
      <c r="GKP23" s="47"/>
      <c r="GKQ23" s="47"/>
      <c r="GKR23" s="47"/>
      <c r="GKS23" s="47"/>
      <c r="GKT23" s="47"/>
      <c r="GKU23" s="47"/>
      <c r="GKV23" s="47"/>
      <c r="GKW23" s="47"/>
      <c r="GKX23" s="47"/>
      <c r="GKY23" s="47"/>
      <c r="GKZ23" s="47"/>
      <c r="GLA23" s="47"/>
      <c r="GLB23" s="47"/>
      <c r="GLC23" s="47"/>
      <c r="GLD23" s="47"/>
      <c r="GLE23" s="47"/>
      <c r="GLF23" s="47"/>
      <c r="GLG23" s="47"/>
      <c r="GLH23" s="47"/>
      <c r="GLI23" s="47"/>
      <c r="GLJ23" s="47"/>
      <c r="GLK23" s="47"/>
      <c r="GLL23" s="47"/>
      <c r="GLM23" s="47"/>
      <c r="GLN23" s="47"/>
      <c r="GLO23" s="47"/>
      <c r="GLP23" s="47"/>
      <c r="GLQ23" s="47"/>
      <c r="GLR23" s="47"/>
      <c r="GLS23" s="47"/>
      <c r="GLT23" s="47"/>
      <c r="GLU23" s="47"/>
      <c r="GLV23" s="47"/>
      <c r="GLW23" s="47"/>
      <c r="GLX23" s="47"/>
      <c r="GLY23" s="47"/>
      <c r="GLZ23" s="47"/>
      <c r="GMA23" s="47"/>
      <c r="GMB23" s="47"/>
      <c r="GMC23" s="47"/>
      <c r="GMD23" s="47"/>
      <c r="GME23" s="47"/>
      <c r="GMF23" s="47"/>
      <c r="GMG23" s="47"/>
      <c r="GMH23" s="47"/>
      <c r="GMI23" s="47"/>
      <c r="GMJ23" s="47"/>
      <c r="GMK23" s="47"/>
      <c r="GML23" s="47"/>
      <c r="GMM23" s="47"/>
      <c r="GMN23" s="47"/>
      <c r="GMO23" s="47"/>
      <c r="GMP23" s="47"/>
      <c r="GMQ23" s="47"/>
      <c r="GMR23" s="47"/>
      <c r="GMS23" s="47"/>
      <c r="GMT23" s="47"/>
      <c r="GMU23" s="47"/>
      <c r="GMV23" s="47"/>
      <c r="GMW23" s="47"/>
      <c r="GMX23" s="47"/>
      <c r="GMY23" s="47"/>
      <c r="GMZ23" s="47"/>
      <c r="GNA23" s="47"/>
      <c r="GNB23" s="47"/>
      <c r="GNC23" s="47"/>
      <c r="GND23" s="47"/>
      <c r="GNE23" s="47"/>
      <c r="GNF23" s="47"/>
      <c r="GNG23" s="47"/>
      <c r="GNH23" s="47"/>
      <c r="GNI23" s="47"/>
      <c r="GNJ23" s="47"/>
      <c r="GNK23" s="47"/>
      <c r="GNL23" s="47"/>
      <c r="GNM23" s="47"/>
      <c r="GNN23" s="47"/>
      <c r="GNO23" s="47"/>
      <c r="GNP23" s="47"/>
      <c r="GNQ23" s="47"/>
      <c r="GNR23" s="47"/>
      <c r="GNS23" s="47"/>
      <c r="GNT23" s="47"/>
      <c r="GNU23" s="47"/>
      <c r="GNV23" s="47"/>
      <c r="GNW23" s="47"/>
      <c r="GNX23" s="47"/>
      <c r="GNY23" s="47"/>
      <c r="GNZ23" s="47"/>
      <c r="GOA23" s="47"/>
      <c r="GOB23" s="47"/>
      <c r="GOC23" s="47"/>
      <c r="GOD23" s="47"/>
      <c r="GOE23" s="47"/>
      <c r="GOF23" s="47"/>
      <c r="GOG23" s="47"/>
      <c r="GOH23" s="47"/>
      <c r="GOI23" s="47"/>
      <c r="GOJ23" s="47"/>
      <c r="GOK23" s="47"/>
      <c r="GOL23" s="47"/>
      <c r="GOM23" s="47"/>
      <c r="GON23" s="47"/>
      <c r="GOO23" s="47"/>
      <c r="GOP23" s="47"/>
      <c r="GOQ23" s="47"/>
      <c r="GOR23" s="47"/>
      <c r="GOS23" s="47"/>
      <c r="GOT23" s="47"/>
      <c r="GOU23" s="47"/>
      <c r="GOV23" s="47"/>
      <c r="GOW23" s="47"/>
      <c r="GOX23" s="47"/>
      <c r="GOY23" s="47"/>
      <c r="GOZ23" s="47"/>
      <c r="GPA23" s="47"/>
      <c r="GPB23" s="47"/>
      <c r="GPC23" s="47"/>
      <c r="GPD23" s="47"/>
      <c r="GPE23" s="47"/>
      <c r="GPF23" s="47"/>
      <c r="GPG23" s="47"/>
      <c r="GPH23" s="47"/>
      <c r="GPI23" s="47"/>
      <c r="GPJ23" s="47"/>
      <c r="GPK23" s="47"/>
      <c r="GPL23" s="47"/>
      <c r="GPM23" s="47"/>
      <c r="GPN23" s="47"/>
      <c r="GPO23" s="47"/>
      <c r="GPP23" s="47"/>
      <c r="GPQ23" s="47"/>
      <c r="GPR23" s="47"/>
      <c r="GPS23" s="47"/>
      <c r="GPT23" s="47"/>
      <c r="GPU23" s="47"/>
      <c r="GPV23" s="47"/>
      <c r="GPW23" s="47"/>
      <c r="GPX23" s="47"/>
      <c r="GPY23" s="47"/>
      <c r="GPZ23" s="47"/>
      <c r="GQA23" s="47"/>
      <c r="GQB23" s="47"/>
      <c r="GQC23" s="47"/>
      <c r="GQD23" s="47"/>
      <c r="GQE23" s="47"/>
      <c r="GQF23" s="47"/>
      <c r="GQG23" s="47"/>
      <c r="GQH23" s="47"/>
      <c r="GQI23" s="47"/>
      <c r="GQJ23" s="47"/>
      <c r="GQK23" s="47"/>
      <c r="GQL23" s="47"/>
      <c r="GQM23" s="47"/>
      <c r="GQN23" s="47"/>
      <c r="GQO23" s="47"/>
      <c r="GQP23" s="47"/>
      <c r="GQQ23" s="47"/>
      <c r="GQR23" s="47"/>
      <c r="GQS23" s="47"/>
      <c r="GQT23" s="47"/>
      <c r="GQU23" s="47"/>
      <c r="GQV23" s="47"/>
      <c r="GQW23" s="47"/>
      <c r="GQX23" s="47"/>
      <c r="GQY23" s="47"/>
      <c r="GQZ23" s="47"/>
      <c r="GRA23" s="47"/>
      <c r="GRB23" s="47"/>
      <c r="GRC23" s="47"/>
      <c r="GRD23" s="47"/>
      <c r="GRE23" s="47"/>
      <c r="GRF23" s="47"/>
      <c r="GRG23" s="47"/>
      <c r="GRH23" s="47"/>
      <c r="GRI23" s="47"/>
      <c r="GRJ23" s="47"/>
      <c r="GRK23" s="47"/>
      <c r="GRL23" s="47"/>
      <c r="GRM23" s="47"/>
      <c r="GRN23" s="47"/>
      <c r="GRO23" s="47"/>
      <c r="GRP23" s="47"/>
      <c r="GRQ23" s="47"/>
      <c r="GRR23" s="47"/>
      <c r="GRS23" s="47"/>
      <c r="GRT23" s="47"/>
      <c r="GRU23" s="47"/>
      <c r="GRV23" s="47"/>
      <c r="GRW23" s="47"/>
      <c r="GRX23" s="47"/>
      <c r="GRY23" s="47"/>
      <c r="GRZ23" s="47"/>
      <c r="GSA23" s="47"/>
      <c r="GSB23" s="47"/>
      <c r="GSC23" s="47"/>
      <c r="GSD23" s="47"/>
      <c r="GSE23" s="47"/>
      <c r="GSF23" s="47"/>
      <c r="GSG23" s="47"/>
      <c r="GSH23" s="47"/>
      <c r="GSI23" s="47"/>
      <c r="GSJ23" s="47"/>
      <c r="GSK23" s="47"/>
      <c r="GSL23" s="47"/>
      <c r="GSM23" s="47"/>
      <c r="GSN23" s="47"/>
      <c r="GSO23" s="47"/>
      <c r="GSP23" s="47"/>
      <c r="GSQ23" s="47"/>
      <c r="GSR23" s="47"/>
      <c r="GSS23" s="47"/>
      <c r="GST23" s="47"/>
      <c r="GSU23" s="47"/>
      <c r="GSV23" s="47"/>
      <c r="GSW23" s="47"/>
      <c r="GSX23" s="47"/>
      <c r="GSY23" s="47"/>
      <c r="GSZ23" s="47"/>
      <c r="GTA23" s="47"/>
      <c r="GTB23" s="47"/>
      <c r="GTC23" s="47"/>
      <c r="GTD23" s="47"/>
      <c r="GTE23" s="47"/>
      <c r="GTF23" s="47"/>
      <c r="GTG23" s="47"/>
      <c r="GTH23" s="47"/>
      <c r="GTI23" s="47"/>
      <c r="GTJ23" s="47"/>
      <c r="GTK23" s="47"/>
      <c r="GTL23" s="47"/>
      <c r="GTM23" s="47"/>
      <c r="GTN23" s="47"/>
      <c r="GTO23" s="47"/>
      <c r="GTP23" s="47"/>
      <c r="GTQ23" s="47"/>
      <c r="GTR23" s="47"/>
      <c r="GTS23" s="47"/>
      <c r="GTT23" s="47"/>
      <c r="GTU23" s="47"/>
      <c r="GTV23" s="47"/>
      <c r="GTW23" s="47"/>
      <c r="GTX23" s="47"/>
      <c r="GTY23" s="47"/>
      <c r="GTZ23" s="47"/>
      <c r="GUA23" s="47"/>
      <c r="GUB23" s="47"/>
      <c r="GUC23" s="47"/>
      <c r="GUD23" s="47"/>
      <c r="GUE23" s="47"/>
      <c r="GUF23" s="47"/>
      <c r="GUG23" s="47"/>
      <c r="GUH23" s="47"/>
      <c r="GUI23" s="47"/>
      <c r="GUJ23" s="47"/>
      <c r="GUK23" s="47"/>
      <c r="GUL23" s="47"/>
      <c r="GUM23" s="47"/>
      <c r="GUN23" s="47"/>
      <c r="GUO23" s="47"/>
      <c r="GUP23" s="47"/>
      <c r="GUQ23" s="47"/>
      <c r="GUR23" s="47"/>
      <c r="GUS23" s="47"/>
      <c r="GUT23" s="47"/>
      <c r="GUU23" s="47"/>
      <c r="GUV23" s="47"/>
      <c r="GUW23" s="47"/>
      <c r="GUX23" s="47"/>
      <c r="GUY23" s="47"/>
      <c r="GUZ23" s="47"/>
      <c r="GVA23" s="47"/>
      <c r="GVB23" s="47"/>
      <c r="GVC23" s="47"/>
      <c r="GVD23" s="47"/>
      <c r="GVE23" s="47"/>
      <c r="GVF23" s="47"/>
      <c r="GVG23" s="47"/>
      <c r="GVH23" s="47"/>
      <c r="GVI23" s="47"/>
      <c r="GVJ23" s="47"/>
      <c r="GVK23" s="47"/>
      <c r="GVL23" s="47"/>
      <c r="GVM23" s="47"/>
      <c r="GVN23" s="47"/>
      <c r="GVO23" s="47"/>
      <c r="GVP23" s="47"/>
      <c r="GVQ23" s="47"/>
      <c r="GVR23" s="47"/>
      <c r="GVS23" s="47"/>
      <c r="GVT23" s="47"/>
      <c r="GVU23" s="47"/>
      <c r="GVV23" s="47"/>
      <c r="GVW23" s="47"/>
      <c r="GVX23" s="47"/>
      <c r="GVY23" s="47"/>
      <c r="GVZ23" s="47"/>
      <c r="GWA23" s="47"/>
      <c r="GWB23" s="47"/>
      <c r="GWC23" s="47"/>
      <c r="GWD23" s="47"/>
      <c r="GWE23" s="47"/>
      <c r="GWF23" s="47"/>
      <c r="GWG23" s="47"/>
      <c r="GWH23" s="47"/>
      <c r="GWI23" s="47"/>
      <c r="GWJ23" s="47"/>
      <c r="GWK23" s="47"/>
      <c r="GWL23" s="47"/>
      <c r="GWM23" s="47"/>
      <c r="GWN23" s="47"/>
      <c r="GWO23" s="47"/>
      <c r="GWP23" s="47"/>
      <c r="GWQ23" s="47"/>
      <c r="GWR23" s="47"/>
      <c r="GWS23" s="47"/>
      <c r="GWT23" s="47"/>
      <c r="GWU23" s="47"/>
      <c r="GWV23" s="47"/>
      <c r="GWW23" s="47"/>
      <c r="GWX23" s="47"/>
      <c r="GWY23" s="47"/>
      <c r="GWZ23" s="47"/>
      <c r="GXA23" s="47"/>
      <c r="GXB23" s="47"/>
      <c r="GXC23" s="47"/>
      <c r="GXD23" s="47"/>
      <c r="GXE23" s="47"/>
      <c r="GXF23" s="47"/>
      <c r="GXG23" s="47"/>
      <c r="GXH23" s="47"/>
      <c r="GXI23" s="47"/>
      <c r="GXJ23" s="47"/>
      <c r="GXK23" s="47"/>
      <c r="GXL23" s="47"/>
      <c r="GXM23" s="47"/>
      <c r="GXN23" s="47"/>
      <c r="GXO23" s="47"/>
      <c r="GXP23" s="47"/>
      <c r="GXQ23" s="47"/>
      <c r="GXR23" s="47"/>
      <c r="GXS23" s="47"/>
      <c r="GXT23" s="47"/>
      <c r="GXU23" s="47"/>
      <c r="GXV23" s="47"/>
      <c r="GXW23" s="47"/>
      <c r="GXX23" s="47"/>
      <c r="GXY23" s="47"/>
      <c r="GXZ23" s="47"/>
      <c r="GYA23" s="47"/>
      <c r="GYB23" s="47"/>
      <c r="GYC23" s="47"/>
      <c r="GYD23" s="47"/>
      <c r="GYE23" s="47"/>
      <c r="GYF23" s="47"/>
      <c r="GYG23" s="47"/>
      <c r="GYH23" s="47"/>
      <c r="GYI23" s="47"/>
      <c r="GYJ23" s="47"/>
      <c r="GYK23" s="47"/>
      <c r="GYL23" s="47"/>
      <c r="GYM23" s="47"/>
      <c r="GYN23" s="47"/>
      <c r="GYO23" s="47"/>
      <c r="GYP23" s="47"/>
      <c r="GYQ23" s="47"/>
      <c r="GYR23" s="47"/>
      <c r="GYS23" s="47"/>
      <c r="GYT23" s="47"/>
      <c r="GYU23" s="47"/>
      <c r="GYV23" s="47"/>
      <c r="GYW23" s="47"/>
      <c r="GYX23" s="47"/>
      <c r="GYY23" s="47"/>
      <c r="GYZ23" s="47"/>
      <c r="GZA23" s="47"/>
      <c r="GZB23" s="47"/>
      <c r="GZC23" s="47"/>
      <c r="GZD23" s="47"/>
      <c r="GZE23" s="47"/>
      <c r="GZF23" s="47"/>
      <c r="GZG23" s="47"/>
      <c r="GZH23" s="47"/>
      <c r="GZI23" s="47"/>
      <c r="GZJ23" s="47"/>
      <c r="GZK23" s="47"/>
      <c r="GZL23" s="47"/>
      <c r="GZM23" s="47"/>
      <c r="GZN23" s="47"/>
      <c r="GZO23" s="47"/>
      <c r="GZP23" s="47"/>
      <c r="GZQ23" s="47"/>
      <c r="GZR23" s="47"/>
      <c r="GZS23" s="47"/>
      <c r="GZT23" s="47"/>
      <c r="GZU23" s="47"/>
      <c r="GZV23" s="47"/>
      <c r="GZW23" s="47"/>
      <c r="GZX23" s="47"/>
      <c r="GZY23" s="47"/>
      <c r="GZZ23" s="47"/>
      <c r="HAA23" s="47"/>
      <c r="HAB23" s="47"/>
      <c r="HAC23" s="47"/>
      <c r="HAD23" s="47"/>
      <c r="HAE23" s="47"/>
      <c r="HAF23" s="47"/>
      <c r="HAG23" s="47"/>
      <c r="HAH23" s="47"/>
      <c r="HAI23" s="47"/>
      <c r="HAJ23" s="47"/>
      <c r="HAK23" s="47"/>
      <c r="HAL23" s="47"/>
      <c r="HAM23" s="47"/>
      <c r="HAN23" s="47"/>
      <c r="HAO23" s="47"/>
      <c r="HAP23" s="47"/>
      <c r="HAQ23" s="47"/>
      <c r="HAR23" s="47"/>
      <c r="HAS23" s="47"/>
      <c r="HAT23" s="47"/>
      <c r="HAU23" s="47"/>
      <c r="HAV23" s="47"/>
      <c r="HAW23" s="47"/>
      <c r="HAX23" s="47"/>
      <c r="HAY23" s="47"/>
      <c r="HAZ23" s="47"/>
      <c r="HBA23" s="47"/>
      <c r="HBB23" s="47"/>
      <c r="HBC23" s="47"/>
      <c r="HBD23" s="47"/>
      <c r="HBE23" s="47"/>
      <c r="HBF23" s="47"/>
      <c r="HBG23" s="47"/>
      <c r="HBH23" s="47"/>
      <c r="HBI23" s="47"/>
      <c r="HBJ23" s="47"/>
      <c r="HBK23" s="47"/>
      <c r="HBL23" s="47"/>
      <c r="HBM23" s="47"/>
      <c r="HBN23" s="47"/>
      <c r="HBO23" s="47"/>
      <c r="HBP23" s="47"/>
      <c r="HBQ23" s="47"/>
      <c r="HBR23" s="47"/>
      <c r="HBS23" s="47"/>
      <c r="HBT23" s="47"/>
      <c r="HBU23" s="47"/>
      <c r="HBV23" s="47"/>
      <c r="HBW23" s="47"/>
      <c r="HBX23" s="47"/>
      <c r="HBY23" s="47"/>
      <c r="HBZ23" s="47"/>
      <c r="HCA23" s="47"/>
      <c r="HCB23" s="47"/>
      <c r="HCC23" s="47"/>
      <c r="HCD23" s="47"/>
      <c r="HCE23" s="47"/>
      <c r="HCF23" s="47"/>
      <c r="HCG23" s="47"/>
      <c r="HCH23" s="47"/>
      <c r="HCI23" s="47"/>
      <c r="HCJ23" s="47"/>
      <c r="HCK23" s="47"/>
      <c r="HCL23" s="47"/>
      <c r="HCM23" s="47"/>
      <c r="HCN23" s="47"/>
      <c r="HCO23" s="47"/>
      <c r="HCP23" s="47"/>
      <c r="HCQ23" s="47"/>
      <c r="HCR23" s="47"/>
      <c r="HCS23" s="47"/>
      <c r="HCT23" s="47"/>
      <c r="HCU23" s="47"/>
      <c r="HCV23" s="47"/>
      <c r="HCW23" s="47"/>
      <c r="HCX23" s="47"/>
      <c r="HCY23" s="47"/>
      <c r="HCZ23" s="47"/>
      <c r="HDA23" s="47"/>
      <c r="HDB23" s="47"/>
      <c r="HDC23" s="47"/>
      <c r="HDD23" s="47"/>
      <c r="HDE23" s="47"/>
      <c r="HDF23" s="47"/>
      <c r="HDG23" s="47"/>
      <c r="HDH23" s="47"/>
      <c r="HDI23" s="47"/>
      <c r="HDJ23" s="47"/>
      <c r="HDK23" s="47"/>
      <c r="HDL23" s="47"/>
      <c r="HDM23" s="47"/>
      <c r="HDN23" s="47"/>
      <c r="HDO23" s="47"/>
      <c r="HDP23" s="47"/>
      <c r="HDQ23" s="47"/>
      <c r="HDR23" s="47"/>
      <c r="HDS23" s="47"/>
      <c r="HDT23" s="47"/>
      <c r="HDU23" s="47"/>
      <c r="HDV23" s="47"/>
      <c r="HDW23" s="47"/>
      <c r="HDX23" s="47"/>
      <c r="HDY23" s="47"/>
      <c r="HDZ23" s="47"/>
      <c r="HEA23" s="47"/>
      <c r="HEB23" s="47"/>
      <c r="HEC23" s="47"/>
      <c r="HED23" s="47"/>
      <c r="HEE23" s="47"/>
      <c r="HEF23" s="47"/>
      <c r="HEG23" s="47"/>
      <c r="HEH23" s="47"/>
      <c r="HEI23" s="47"/>
      <c r="HEJ23" s="47"/>
      <c r="HEK23" s="47"/>
      <c r="HEL23" s="47"/>
      <c r="HEM23" s="47"/>
      <c r="HEN23" s="47"/>
      <c r="HEO23" s="47"/>
      <c r="HEP23" s="47"/>
      <c r="HEQ23" s="47"/>
      <c r="HER23" s="47"/>
      <c r="HES23" s="47"/>
      <c r="HET23" s="47"/>
      <c r="HEU23" s="47"/>
      <c r="HEV23" s="47"/>
      <c r="HEW23" s="47"/>
      <c r="HEX23" s="47"/>
      <c r="HEY23" s="47"/>
      <c r="HEZ23" s="47"/>
      <c r="HFA23" s="47"/>
      <c r="HFB23" s="47"/>
      <c r="HFC23" s="47"/>
      <c r="HFD23" s="47"/>
      <c r="HFE23" s="47"/>
      <c r="HFF23" s="47"/>
      <c r="HFG23" s="47"/>
      <c r="HFH23" s="47"/>
      <c r="HFI23" s="47"/>
      <c r="HFJ23" s="47"/>
      <c r="HFK23" s="47"/>
      <c r="HFL23" s="47"/>
      <c r="HFM23" s="47"/>
      <c r="HFN23" s="47"/>
      <c r="HFO23" s="47"/>
      <c r="HFP23" s="47"/>
      <c r="HFQ23" s="47"/>
      <c r="HFR23" s="47"/>
      <c r="HFS23" s="47"/>
      <c r="HFT23" s="47"/>
      <c r="HFU23" s="47"/>
      <c r="HFV23" s="47"/>
      <c r="HFW23" s="47"/>
      <c r="HFX23" s="47"/>
      <c r="HFY23" s="47"/>
      <c r="HFZ23" s="47"/>
      <c r="HGA23" s="47"/>
      <c r="HGB23" s="47"/>
      <c r="HGC23" s="47"/>
      <c r="HGD23" s="47"/>
      <c r="HGE23" s="47"/>
      <c r="HGF23" s="47"/>
      <c r="HGG23" s="47"/>
      <c r="HGH23" s="47"/>
      <c r="HGI23" s="47"/>
      <c r="HGJ23" s="47"/>
      <c r="HGK23" s="47"/>
      <c r="HGL23" s="47"/>
      <c r="HGM23" s="47"/>
      <c r="HGN23" s="47"/>
      <c r="HGO23" s="47"/>
      <c r="HGP23" s="47"/>
      <c r="HGQ23" s="47"/>
      <c r="HGR23" s="47"/>
      <c r="HGS23" s="47"/>
      <c r="HGT23" s="47"/>
      <c r="HGU23" s="47"/>
      <c r="HGV23" s="47"/>
      <c r="HGW23" s="47"/>
      <c r="HGX23" s="47"/>
      <c r="HGY23" s="47"/>
      <c r="HGZ23" s="47"/>
      <c r="HHA23" s="47"/>
      <c r="HHB23" s="47"/>
      <c r="HHC23" s="47"/>
      <c r="HHD23" s="47"/>
      <c r="HHE23" s="47"/>
      <c r="HHF23" s="47"/>
      <c r="HHG23" s="47"/>
      <c r="HHH23" s="47"/>
      <c r="HHI23" s="47"/>
      <c r="HHJ23" s="47"/>
      <c r="HHK23" s="47"/>
      <c r="HHL23" s="47"/>
      <c r="HHM23" s="47"/>
      <c r="HHN23" s="47"/>
      <c r="HHO23" s="47"/>
      <c r="HHP23" s="47"/>
      <c r="HHQ23" s="47"/>
      <c r="HHR23" s="47"/>
      <c r="HHS23" s="47"/>
      <c r="HHT23" s="47"/>
      <c r="HHU23" s="47"/>
      <c r="HHV23" s="47"/>
      <c r="HHW23" s="47"/>
      <c r="HHX23" s="47"/>
      <c r="HHY23" s="47"/>
      <c r="HHZ23" s="47"/>
      <c r="HIA23" s="47"/>
      <c r="HIB23" s="47"/>
      <c r="HIC23" s="47"/>
      <c r="HID23" s="47"/>
      <c r="HIE23" s="47"/>
      <c r="HIF23" s="47"/>
      <c r="HIG23" s="47"/>
      <c r="HIH23" s="47"/>
      <c r="HII23" s="47"/>
      <c r="HIJ23" s="47"/>
      <c r="HIK23" s="47"/>
      <c r="HIL23" s="47"/>
      <c r="HIM23" s="47"/>
      <c r="HIN23" s="47"/>
      <c r="HIO23" s="47"/>
      <c r="HIP23" s="47"/>
      <c r="HIQ23" s="47"/>
      <c r="HIR23" s="47"/>
      <c r="HIS23" s="47"/>
      <c r="HIT23" s="47"/>
      <c r="HIU23" s="47"/>
      <c r="HIV23" s="47"/>
      <c r="HIW23" s="47"/>
      <c r="HIX23" s="47"/>
      <c r="HIY23" s="47"/>
      <c r="HIZ23" s="47"/>
      <c r="HJA23" s="47"/>
      <c r="HJB23" s="47"/>
      <c r="HJC23" s="47"/>
      <c r="HJD23" s="47"/>
      <c r="HJE23" s="47"/>
      <c r="HJF23" s="47"/>
      <c r="HJG23" s="47"/>
      <c r="HJH23" s="47"/>
      <c r="HJI23" s="47"/>
      <c r="HJJ23" s="47"/>
      <c r="HJK23" s="47"/>
      <c r="HJL23" s="47"/>
      <c r="HJM23" s="47"/>
      <c r="HJN23" s="47"/>
      <c r="HJO23" s="47"/>
      <c r="HJP23" s="47"/>
      <c r="HJQ23" s="47"/>
      <c r="HJR23" s="47"/>
      <c r="HJS23" s="47"/>
      <c r="HJT23" s="47"/>
      <c r="HJU23" s="47"/>
      <c r="HJV23" s="47"/>
      <c r="HJW23" s="47"/>
      <c r="HJX23" s="47"/>
      <c r="HJY23" s="47"/>
      <c r="HJZ23" s="47"/>
      <c r="HKA23" s="47"/>
      <c r="HKB23" s="47"/>
      <c r="HKC23" s="47"/>
      <c r="HKD23" s="47"/>
      <c r="HKE23" s="47"/>
      <c r="HKF23" s="47"/>
      <c r="HKG23" s="47"/>
      <c r="HKH23" s="47"/>
      <c r="HKI23" s="47"/>
      <c r="HKJ23" s="47"/>
      <c r="HKK23" s="47"/>
      <c r="HKL23" s="47"/>
      <c r="HKM23" s="47"/>
      <c r="HKN23" s="47"/>
      <c r="HKO23" s="47"/>
      <c r="HKP23" s="47"/>
      <c r="HKQ23" s="47"/>
      <c r="HKR23" s="47"/>
      <c r="HKS23" s="47"/>
      <c r="HKT23" s="47"/>
      <c r="HKU23" s="47"/>
      <c r="HKV23" s="47"/>
      <c r="HKW23" s="47"/>
      <c r="HKX23" s="47"/>
      <c r="HKY23" s="47"/>
      <c r="HKZ23" s="47"/>
      <c r="HLA23" s="47"/>
      <c r="HLB23" s="47"/>
      <c r="HLC23" s="47"/>
      <c r="HLD23" s="47"/>
      <c r="HLE23" s="47"/>
      <c r="HLF23" s="47"/>
      <c r="HLG23" s="47"/>
      <c r="HLH23" s="47"/>
      <c r="HLI23" s="47"/>
      <c r="HLJ23" s="47"/>
      <c r="HLK23" s="47"/>
      <c r="HLL23" s="47"/>
      <c r="HLM23" s="47"/>
      <c r="HLN23" s="47"/>
      <c r="HLO23" s="47"/>
      <c r="HLP23" s="47"/>
      <c r="HLQ23" s="47"/>
      <c r="HLR23" s="47"/>
      <c r="HLS23" s="47"/>
      <c r="HLT23" s="47"/>
      <c r="HLU23" s="47"/>
      <c r="HLV23" s="47"/>
      <c r="HLW23" s="47"/>
      <c r="HLX23" s="47"/>
      <c r="HLY23" s="47"/>
      <c r="HLZ23" s="47"/>
      <c r="HMA23" s="47"/>
      <c r="HMB23" s="47"/>
      <c r="HMC23" s="47"/>
      <c r="HMD23" s="47"/>
      <c r="HME23" s="47"/>
      <c r="HMF23" s="47"/>
      <c r="HMG23" s="47"/>
      <c r="HMH23" s="47"/>
      <c r="HMI23" s="47"/>
      <c r="HMJ23" s="47"/>
      <c r="HMK23" s="47"/>
      <c r="HML23" s="47"/>
      <c r="HMM23" s="47"/>
      <c r="HMN23" s="47"/>
      <c r="HMO23" s="47"/>
      <c r="HMP23" s="47"/>
      <c r="HMQ23" s="47"/>
      <c r="HMR23" s="47"/>
      <c r="HMS23" s="47"/>
      <c r="HMT23" s="47"/>
      <c r="HMU23" s="47"/>
      <c r="HMV23" s="47"/>
      <c r="HMW23" s="47"/>
      <c r="HMX23" s="47"/>
      <c r="HMY23" s="47"/>
      <c r="HMZ23" s="47"/>
      <c r="HNA23" s="47"/>
      <c r="HNB23" s="47"/>
      <c r="HNC23" s="47"/>
      <c r="HND23" s="47"/>
      <c r="HNE23" s="47"/>
      <c r="HNF23" s="47"/>
      <c r="HNG23" s="47"/>
      <c r="HNH23" s="47"/>
      <c r="HNI23" s="47"/>
      <c r="HNJ23" s="47"/>
      <c r="HNK23" s="47"/>
      <c r="HNL23" s="47"/>
      <c r="HNM23" s="47"/>
      <c r="HNN23" s="47"/>
      <c r="HNO23" s="47"/>
      <c r="HNP23" s="47"/>
      <c r="HNQ23" s="47"/>
      <c r="HNR23" s="47"/>
      <c r="HNS23" s="47"/>
      <c r="HNT23" s="47"/>
      <c r="HNU23" s="47"/>
      <c r="HNV23" s="47"/>
      <c r="HNW23" s="47"/>
      <c r="HNX23" s="47"/>
      <c r="HNY23" s="47"/>
      <c r="HNZ23" s="47"/>
      <c r="HOA23" s="47"/>
      <c r="HOB23" s="47"/>
      <c r="HOC23" s="47"/>
      <c r="HOD23" s="47"/>
      <c r="HOE23" s="47"/>
      <c r="HOF23" s="47"/>
      <c r="HOG23" s="47"/>
      <c r="HOH23" s="47"/>
      <c r="HOI23" s="47"/>
      <c r="HOJ23" s="47"/>
      <c r="HOK23" s="47"/>
      <c r="HOL23" s="47"/>
      <c r="HOM23" s="47"/>
      <c r="HON23" s="47"/>
      <c r="HOO23" s="47"/>
      <c r="HOP23" s="47"/>
      <c r="HOQ23" s="47"/>
      <c r="HOR23" s="47"/>
      <c r="HOS23" s="47"/>
      <c r="HOT23" s="47"/>
      <c r="HOU23" s="47"/>
      <c r="HOV23" s="47"/>
      <c r="HOW23" s="47"/>
      <c r="HOX23" s="47"/>
      <c r="HOY23" s="47"/>
      <c r="HOZ23" s="47"/>
      <c r="HPA23" s="47"/>
      <c r="HPB23" s="47"/>
      <c r="HPC23" s="47"/>
      <c r="HPD23" s="47"/>
      <c r="HPE23" s="47"/>
      <c r="HPF23" s="47"/>
      <c r="HPG23" s="47"/>
      <c r="HPH23" s="47"/>
      <c r="HPI23" s="47"/>
      <c r="HPJ23" s="47"/>
      <c r="HPK23" s="47"/>
      <c r="HPL23" s="47"/>
      <c r="HPM23" s="47"/>
      <c r="HPN23" s="47"/>
      <c r="HPO23" s="47"/>
      <c r="HPP23" s="47"/>
      <c r="HPQ23" s="47"/>
      <c r="HPR23" s="47"/>
      <c r="HPS23" s="47"/>
      <c r="HPT23" s="47"/>
      <c r="HPU23" s="47"/>
      <c r="HPV23" s="47"/>
      <c r="HPW23" s="47"/>
      <c r="HPX23" s="47"/>
      <c r="HPY23" s="47"/>
      <c r="HPZ23" s="47"/>
      <c r="HQA23" s="47"/>
      <c r="HQB23" s="47"/>
      <c r="HQC23" s="47"/>
      <c r="HQD23" s="47"/>
      <c r="HQE23" s="47"/>
      <c r="HQF23" s="47"/>
      <c r="HQG23" s="47"/>
      <c r="HQH23" s="47"/>
      <c r="HQI23" s="47"/>
      <c r="HQJ23" s="47"/>
      <c r="HQK23" s="47"/>
      <c r="HQL23" s="47"/>
      <c r="HQM23" s="47"/>
      <c r="HQN23" s="47"/>
      <c r="HQO23" s="47"/>
      <c r="HQP23" s="47"/>
      <c r="HQQ23" s="47"/>
      <c r="HQR23" s="47"/>
      <c r="HQS23" s="47"/>
      <c r="HQT23" s="47"/>
      <c r="HQU23" s="47"/>
      <c r="HQV23" s="47"/>
      <c r="HQW23" s="47"/>
      <c r="HQX23" s="47"/>
      <c r="HQY23" s="47"/>
      <c r="HQZ23" s="47"/>
      <c r="HRA23" s="47"/>
      <c r="HRB23" s="47"/>
      <c r="HRC23" s="47"/>
      <c r="HRD23" s="47"/>
      <c r="HRE23" s="47"/>
      <c r="HRF23" s="47"/>
      <c r="HRG23" s="47"/>
      <c r="HRH23" s="47"/>
      <c r="HRI23" s="47"/>
      <c r="HRJ23" s="47"/>
      <c r="HRK23" s="47"/>
      <c r="HRL23" s="47"/>
      <c r="HRM23" s="47"/>
      <c r="HRN23" s="47"/>
      <c r="HRO23" s="47"/>
      <c r="HRP23" s="47"/>
      <c r="HRQ23" s="47"/>
      <c r="HRR23" s="47"/>
      <c r="HRS23" s="47"/>
      <c r="HRT23" s="47"/>
      <c r="HRU23" s="47"/>
      <c r="HRV23" s="47"/>
      <c r="HRW23" s="47"/>
      <c r="HRX23" s="47"/>
      <c r="HRY23" s="47"/>
      <c r="HRZ23" s="47"/>
      <c r="HSA23" s="47"/>
      <c r="HSB23" s="47"/>
      <c r="HSC23" s="47"/>
      <c r="HSD23" s="47"/>
      <c r="HSE23" s="47"/>
      <c r="HSF23" s="47"/>
      <c r="HSG23" s="47"/>
      <c r="HSH23" s="47"/>
      <c r="HSI23" s="47"/>
      <c r="HSJ23" s="47"/>
      <c r="HSK23" s="47"/>
      <c r="HSL23" s="47"/>
      <c r="HSM23" s="47"/>
      <c r="HSN23" s="47"/>
      <c r="HSO23" s="47"/>
      <c r="HSP23" s="47"/>
      <c r="HSQ23" s="47"/>
      <c r="HSR23" s="47"/>
      <c r="HSS23" s="47"/>
      <c r="HST23" s="47"/>
      <c r="HSU23" s="47"/>
      <c r="HSV23" s="47"/>
      <c r="HSW23" s="47"/>
      <c r="HSX23" s="47"/>
      <c r="HSY23" s="47"/>
      <c r="HSZ23" s="47"/>
      <c r="HTA23" s="47"/>
      <c r="HTB23" s="47"/>
      <c r="HTC23" s="47"/>
      <c r="HTD23" s="47"/>
      <c r="HTE23" s="47"/>
      <c r="HTF23" s="47"/>
      <c r="HTG23" s="47"/>
      <c r="HTH23" s="47"/>
      <c r="HTI23" s="47"/>
      <c r="HTJ23" s="47"/>
      <c r="HTK23" s="47"/>
      <c r="HTL23" s="47"/>
      <c r="HTM23" s="47"/>
      <c r="HTN23" s="47"/>
      <c r="HTO23" s="47"/>
      <c r="HTP23" s="47"/>
      <c r="HTQ23" s="47"/>
      <c r="HTR23" s="47"/>
      <c r="HTS23" s="47"/>
      <c r="HTT23" s="47"/>
      <c r="HTU23" s="47"/>
      <c r="HTV23" s="47"/>
      <c r="HTW23" s="47"/>
      <c r="HTX23" s="47"/>
      <c r="HTY23" s="47"/>
      <c r="HTZ23" s="47"/>
      <c r="HUA23" s="47"/>
      <c r="HUB23" s="47"/>
      <c r="HUC23" s="47"/>
      <c r="HUD23" s="47"/>
      <c r="HUE23" s="47"/>
      <c r="HUF23" s="47"/>
      <c r="HUG23" s="47"/>
      <c r="HUH23" s="47"/>
      <c r="HUI23" s="47"/>
      <c r="HUJ23" s="47"/>
      <c r="HUK23" s="47"/>
      <c r="HUL23" s="47"/>
      <c r="HUM23" s="47"/>
      <c r="HUN23" s="47"/>
      <c r="HUO23" s="47"/>
      <c r="HUP23" s="47"/>
      <c r="HUQ23" s="47"/>
      <c r="HUR23" s="47"/>
      <c r="HUS23" s="47"/>
      <c r="HUT23" s="47"/>
      <c r="HUU23" s="47"/>
      <c r="HUV23" s="47"/>
      <c r="HUW23" s="47"/>
      <c r="HUX23" s="47"/>
      <c r="HUY23" s="47"/>
      <c r="HUZ23" s="47"/>
      <c r="HVA23" s="47"/>
      <c r="HVB23" s="47"/>
      <c r="HVC23" s="47"/>
      <c r="HVD23" s="47"/>
      <c r="HVE23" s="47"/>
      <c r="HVF23" s="47"/>
      <c r="HVG23" s="47"/>
      <c r="HVH23" s="47"/>
      <c r="HVI23" s="47"/>
      <c r="HVJ23" s="47"/>
      <c r="HVK23" s="47"/>
      <c r="HVL23" s="47"/>
      <c r="HVM23" s="47"/>
      <c r="HVN23" s="47"/>
      <c r="HVO23" s="47"/>
      <c r="HVP23" s="47"/>
      <c r="HVQ23" s="47"/>
      <c r="HVR23" s="47"/>
      <c r="HVS23" s="47"/>
      <c r="HVT23" s="47"/>
      <c r="HVU23" s="47"/>
      <c r="HVV23" s="47"/>
      <c r="HVW23" s="47"/>
      <c r="HVX23" s="47"/>
      <c r="HVY23" s="47"/>
      <c r="HVZ23" s="47"/>
      <c r="HWA23" s="47"/>
      <c r="HWB23" s="47"/>
      <c r="HWC23" s="47"/>
      <c r="HWD23" s="47"/>
      <c r="HWE23" s="47"/>
      <c r="HWF23" s="47"/>
      <c r="HWG23" s="47"/>
      <c r="HWH23" s="47"/>
      <c r="HWI23" s="47"/>
      <c r="HWJ23" s="47"/>
      <c r="HWK23" s="47"/>
      <c r="HWL23" s="47"/>
      <c r="HWM23" s="47"/>
      <c r="HWN23" s="47"/>
      <c r="HWO23" s="47"/>
      <c r="HWP23" s="47"/>
      <c r="HWQ23" s="47"/>
      <c r="HWR23" s="47"/>
      <c r="HWS23" s="47"/>
      <c r="HWT23" s="47"/>
      <c r="HWU23" s="47"/>
      <c r="HWV23" s="47"/>
      <c r="HWW23" s="47"/>
      <c r="HWX23" s="47"/>
      <c r="HWY23" s="47"/>
      <c r="HWZ23" s="47"/>
      <c r="HXA23" s="47"/>
      <c r="HXB23" s="47"/>
      <c r="HXC23" s="47"/>
      <c r="HXD23" s="47"/>
      <c r="HXE23" s="47"/>
      <c r="HXF23" s="47"/>
      <c r="HXG23" s="47"/>
      <c r="HXH23" s="47"/>
      <c r="HXI23" s="47"/>
      <c r="HXJ23" s="47"/>
      <c r="HXK23" s="47"/>
      <c r="HXL23" s="47"/>
      <c r="HXM23" s="47"/>
      <c r="HXN23" s="47"/>
      <c r="HXO23" s="47"/>
      <c r="HXP23" s="47"/>
      <c r="HXQ23" s="47"/>
      <c r="HXR23" s="47"/>
      <c r="HXS23" s="47"/>
      <c r="HXT23" s="47"/>
      <c r="HXU23" s="47"/>
      <c r="HXV23" s="47"/>
      <c r="HXW23" s="47"/>
      <c r="HXX23" s="47"/>
      <c r="HXY23" s="47"/>
      <c r="HXZ23" s="47"/>
      <c r="HYA23" s="47"/>
      <c r="HYB23" s="47"/>
      <c r="HYC23" s="47"/>
      <c r="HYD23" s="47"/>
      <c r="HYE23" s="47"/>
      <c r="HYF23" s="47"/>
      <c r="HYG23" s="47"/>
      <c r="HYH23" s="47"/>
      <c r="HYI23" s="47"/>
      <c r="HYJ23" s="47"/>
      <c r="HYK23" s="47"/>
      <c r="HYL23" s="47"/>
      <c r="HYM23" s="47"/>
      <c r="HYN23" s="47"/>
      <c r="HYO23" s="47"/>
      <c r="HYP23" s="47"/>
      <c r="HYQ23" s="47"/>
      <c r="HYR23" s="47"/>
      <c r="HYS23" s="47"/>
      <c r="HYT23" s="47"/>
      <c r="HYU23" s="47"/>
      <c r="HYV23" s="47"/>
      <c r="HYW23" s="47"/>
      <c r="HYX23" s="47"/>
      <c r="HYY23" s="47"/>
      <c r="HYZ23" s="47"/>
      <c r="HZA23" s="47"/>
      <c r="HZB23" s="47"/>
      <c r="HZC23" s="47"/>
      <c r="HZD23" s="47"/>
      <c r="HZE23" s="47"/>
      <c r="HZF23" s="47"/>
      <c r="HZG23" s="47"/>
      <c r="HZH23" s="47"/>
      <c r="HZI23" s="47"/>
      <c r="HZJ23" s="47"/>
      <c r="HZK23" s="47"/>
      <c r="HZL23" s="47"/>
      <c r="HZM23" s="47"/>
      <c r="HZN23" s="47"/>
      <c r="HZO23" s="47"/>
      <c r="HZP23" s="47"/>
      <c r="HZQ23" s="47"/>
      <c r="HZR23" s="47"/>
      <c r="HZS23" s="47"/>
      <c r="HZT23" s="47"/>
      <c r="HZU23" s="47"/>
      <c r="HZV23" s="47"/>
      <c r="HZW23" s="47"/>
      <c r="HZX23" s="47"/>
      <c r="HZY23" s="47"/>
      <c r="HZZ23" s="47"/>
      <c r="IAA23" s="47"/>
      <c r="IAB23" s="47"/>
      <c r="IAC23" s="47"/>
      <c r="IAD23" s="47"/>
      <c r="IAE23" s="47"/>
      <c r="IAF23" s="47"/>
      <c r="IAG23" s="47"/>
      <c r="IAH23" s="47"/>
      <c r="IAI23" s="47"/>
      <c r="IAJ23" s="47"/>
      <c r="IAK23" s="47"/>
      <c r="IAL23" s="47"/>
      <c r="IAM23" s="47"/>
      <c r="IAN23" s="47"/>
      <c r="IAO23" s="47"/>
      <c r="IAP23" s="47"/>
      <c r="IAQ23" s="47"/>
      <c r="IAR23" s="47"/>
      <c r="IAS23" s="47"/>
      <c r="IAT23" s="47"/>
      <c r="IAU23" s="47"/>
      <c r="IAV23" s="47"/>
      <c r="IAW23" s="47"/>
      <c r="IAX23" s="47"/>
      <c r="IAY23" s="47"/>
      <c r="IAZ23" s="47"/>
      <c r="IBA23" s="47"/>
      <c r="IBB23" s="47"/>
      <c r="IBC23" s="47"/>
      <c r="IBD23" s="47"/>
      <c r="IBE23" s="47"/>
      <c r="IBF23" s="47"/>
      <c r="IBG23" s="47"/>
      <c r="IBH23" s="47"/>
      <c r="IBI23" s="47"/>
      <c r="IBJ23" s="47"/>
      <c r="IBK23" s="47"/>
      <c r="IBL23" s="47"/>
      <c r="IBM23" s="47"/>
      <c r="IBN23" s="47"/>
      <c r="IBO23" s="47"/>
      <c r="IBP23" s="47"/>
      <c r="IBQ23" s="47"/>
      <c r="IBR23" s="47"/>
      <c r="IBS23" s="47"/>
      <c r="IBT23" s="47"/>
      <c r="IBU23" s="47"/>
      <c r="IBV23" s="47"/>
      <c r="IBW23" s="47"/>
      <c r="IBX23" s="47"/>
      <c r="IBY23" s="47"/>
      <c r="IBZ23" s="47"/>
      <c r="ICA23" s="47"/>
      <c r="ICB23" s="47"/>
      <c r="ICC23" s="47"/>
      <c r="ICD23" s="47"/>
      <c r="ICE23" s="47"/>
      <c r="ICF23" s="47"/>
      <c r="ICG23" s="47"/>
      <c r="ICH23" s="47"/>
      <c r="ICI23" s="47"/>
      <c r="ICJ23" s="47"/>
      <c r="ICK23" s="47"/>
      <c r="ICL23" s="47"/>
      <c r="ICM23" s="47"/>
      <c r="ICN23" s="47"/>
      <c r="ICO23" s="47"/>
      <c r="ICP23" s="47"/>
      <c r="ICQ23" s="47"/>
      <c r="ICR23" s="47"/>
      <c r="ICS23" s="47"/>
      <c r="ICT23" s="47"/>
      <c r="ICU23" s="47"/>
      <c r="ICV23" s="47"/>
      <c r="ICW23" s="47"/>
      <c r="ICX23" s="47"/>
      <c r="ICY23" s="47"/>
      <c r="ICZ23" s="47"/>
      <c r="IDA23" s="47"/>
      <c r="IDB23" s="47"/>
      <c r="IDC23" s="47"/>
      <c r="IDD23" s="47"/>
      <c r="IDE23" s="47"/>
      <c r="IDF23" s="47"/>
      <c r="IDG23" s="47"/>
      <c r="IDH23" s="47"/>
      <c r="IDI23" s="47"/>
      <c r="IDJ23" s="47"/>
      <c r="IDK23" s="47"/>
      <c r="IDL23" s="47"/>
      <c r="IDM23" s="47"/>
      <c r="IDN23" s="47"/>
      <c r="IDO23" s="47"/>
      <c r="IDP23" s="47"/>
      <c r="IDQ23" s="47"/>
      <c r="IDR23" s="47"/>
      <c r="IDS23" s="47"/>
      <c r="IDT23" s="47"/>
      <c r="IDU23" s="47"/>
      <c r="IDV23" s="47"/>
      <c r="IDW23" s="47"/>
      <c r="IDX23" s="47"/>
      <c r="IDY23" s="47"/>
      <c r="IDZ23" s="47"/>
      <c r="IEA23" s="47"/>
      <c r="IEB23" s="47"/>
      <c r="IEC23" s="47"/>
      <c r="IED23" s="47"/>
      <c r="IEE23" s="47"/>
      <c r="IEF23" s="47"/>
      <c r="IEG23" s="47"/>
      <c r="IEH23" s="47"/>
      <c r="IEI23" s="47"/>
      <c r="IEJ23" s="47"/>
      <c r="IEK23" s="47"/>
      <c r="IEL23" s="47"/>
      <c r="IEM23" s="47"/>
      <c r="IEN23" s="47"/>
      <c r="IEO23" s="47"/>
      <c r="IEP23" s="47"/>
      <c r="IEQ23" s="47"/>
      <c r="IER23" s="47"/>
      <c r="IES23" s="47"/>
      <c r="IET23" s="47"/>
      <c r="IEU23" s="47"/>
      <c r="IEV23" s="47"/>
      <c r="IEW23" s="47"/>
      <c r="IEX23" s="47"/>
      <c r="IEY23" s="47"/>
      <c r="IEZ23" s="47"/>
      <c r="IFA23" s="47"/>
      <c r="IFB23" s="47"/>
      <c r="IFC23" s="47"/>
      <c r="IFD23" s="47"/>
      <c r="IFE23" s="47"/>
      <c r="IFF23" s="47"/>
      <c r="IFG23" s="47"/>
      <c r="IFH23" s="47"/>
      <c r="IFI23" s="47"/>
      <c r="IFJ23" s="47"/>
      <c r="IFK23" s="47"/>
      <c r="IFL23" s="47"/>
      <c r="IFM23" s="47"/>
      <c r="IFN23" s="47"/>
      <c r="IFO23" s="47"/>
      <c r="IFP23" s="47"/>
      <c r="IFQ23" s="47"/>
      <c r="IFR23" s="47"/>
      <c r="IFS23" s="47"/>
      <c r="IFT23" s="47"/>
      <c r="IFU23" s="47"/>
      <c r="IFV23" s="47"/>
      <c r="IFW23" s="47"/>
      <c r="IFX23" s="47"/>
      <c r="IFY23" s="47"/>
      <c r="IFZ23" s="47"/>
      <c r="IGA23" s="47"/>
      <c r="IGB23" s="47"/>
      <c r="IGC23" s="47"/>
      <c r="IGD23" s="47"/>
      <c r="IGE23" s="47"/>
      <c r="IGF23" s="47"/>
      <c r="IGG23" s="47"/>
      <c r="IGH23" s="47"/>
      <c r="IGI23" s="47"/>
      <c r="IGJ23" s="47"/>
      <c r="IGK23" s="47"/>
      <c r="IGL23" s="47"/>
      <c r="IGM23" s="47"/>
      <c r="IGN23" s="47"/>
      <c r="IGO23" s="47"/>
      <c r="IGP23" s="47"/>
      <c r="IGQ23" s="47"/>
      <c r="IGR23" s="47"/>
      <c r="IGS23" s="47"/>
      <c r="IGT23" s="47"/>
      <c r="IGU23" s="47"/>
      <c r="IGV23" s="47"/>
      <c r="IGW23" s="47"/>
      <c r="IGX23" s="47"/>
      <c r="IGY23" s="47"/>
      <c r="IGZ23" s="47"/>
      <c r="IHA23" s="47"/>
      <c r="IHB23" s="47"/>
      <c r="IHC23" s="47"/>
      <c r="IHD23" s="47"/>
      <c r="IHE23" s="47"/>
      <c r="IHF23" s="47"/>
      <c r="IHG23" s="47"/>
      <c r="IHH23" s="47"/>
      <c r="IHI23" s="47"/>
      <c r="IHJ23" s="47"/>
      <c r="IHK23" s="47"/>
      <c r="IHL23" s="47"/>
      <c r="IHM23" s="47"/>
      <c r="IHN23" s="47"/>
      <c r="IHO23" s="47"/>
      <c r="IHP23" s="47"/>
      <c r="IHQ23" s="47"/>
      <c r="IHR23" s="47"/>
      <c r="IHS23" s="47"/>
      <c r="IHT23" s="47"/>
      <c r="IHU23" s="47"/>
      <c r="IHV23" s="47"/>
      <c r="IHW23" s="47"/>
      <c r="IHX23" s="47"/>
      <c r="IHY23" s="47"/>
      <c r="IHZ23" s="47"/>
      <c r="IIA23" s="47"/>
      <c r="IIB23" s="47"/>
      <c r="IIC23" s="47"/>
      <c r="IID23" s="47"/>
      <c r="IIE23" s="47"/>
      <c r="IIF23" s="47"/>
      <c r="IIG23" s="47"/>
      <c r="IIH23" s="47"/>
      <c r="III23" s="47"/>
      <c r="IIJ23" s="47"/>
      <c r="IIK23" s="47"/>
      <c r="IIL23" s="47"/>
      <c r="IIM23" s="47"/>
      <c r="IIN23" s="47"/>
      <c r="IIO23" s="47"/>
      <c r="IIP23" s="47"/>
      <c r="IIQ23" s="47"/>
      <c r="IIR23" s="47"/>
      <c r="IIS23" s="47"/>
      <c r="IIT23" s="47"/>
      <c r="IIU23" s="47"/>
      <c r="IIV23" s="47"/>
      <c r="IIW23" s="47"/>
      <c r="IIX23" s="47"/>
      <c r="IIY23" s="47"/>
      <c r="IIZ23" s="47"/>
      <c r="IJA23" s="47"/>
      <c r="IJB23" s="47"/>
      <c r="IJC23" s="47"/>
      <c r="IJD23" s="47"/>
      <c r="IJE23" s="47"/>
      <c r="IJF23" s="47"/>
      <c r="IJG23" s="47"/>
      <c r="IJH23" s="47"/>
      <c r="IJI23" s="47"/>
      <c r="IJJ23" s="47"/>
      <c r="IJK23" s="47"/>
      <c r="IJL23" s="47"/>
      <c r="IJM23" s="47"/>
      <c r="IJN23" s="47"/>
      <c r="IJO23" s="47"/>
      <c r="IJP23" s="47"/>
      <c r="IJQ23" s="47"/>
      <c r="IJR23" s="47"/>
      <c r="IJS23" s="47"/>
      <c r="IJT23" s="47"/>
      <c r="IJU23" s="47"/>
      <c r="IJV23" s="47"/>
      <c r="IJW23" s="47"/>
      <c r="IJX23" s="47"/>
      <c r="IJY23" s="47"/>
      <c r="IJZ23" s="47"/>
      <c r="IKA23" s="47"/>
      <c r="IKB23" s="47"/>
      <c r="IKC23" s="47"/>
      <c r="IKD23" s="47"/>
      <c r="IKE23" s="47"/>
      <c r="IKF23" s="47"/>
      <c r="IKG23" s="47"/>
      <c r="IKH23" s="47"/>
      <c r="IKI23" s="47"/>
      <c r="IKJ23" s="47"/>
      <c r="IKK23" s="47"/>
      <c r="IKL23" s="47"/>
      <c r="IKM23" s="47"/>
      <c r="IKN23" s="47"/>
      <c r="IKO23" s="47"/>
      <c r="IKP23" s="47"/>
      <c r="IKQ23" s="47"/>
      <c r="IKR23" s="47"/>
      <c r="IKS23" s="47"/>
      <c r="IKT23" s="47"/>
      <c r="IKU23" s="47"/>
      <c r="IKV23" s="47"/>
      <c r="IKW23" s="47"/>
      <c r="IKX23" s="47"/>
      <c r="IKY23" s="47"/>
      <c r="IKZ23" s="47"/>
      <c r="ILA23" s="47"/>
      <c r="ILB23" s="47"/>
      <c r="ILC23" s="47"/>
      <c r="ILD23" s="47"/>
      <c r="ILE23" s="47"/>
      <c r="ILF23" s="47"/>
      <c r="ILG23" s="47"/>
      <c r="ILH23" s="47"/>
      <c r="ILI23" s="47"/>
      <c r="ILJ23" s="47"/>
      <c r="ILK23" s="47"/>
      <c r="ILL23" s="47"/>
      <c r="ILM23" s="47"/>
      <c r="ILN23" s="47"/>
      <c r="ILO23" s="47"/>
      <c r="ILP23" s="47"/>
      <c r="ILQ23" s="47"/>
      <c r="ILR23" s="47"/>
      <c r="ILS23" s="47"/>
      <c r="ILT23" s="47"/>
      <c r="ILU23" s="47"/>
      <c r="ILV23" s="47"/>
      <c r="ILW23" s="47"/>
      <c r="ILX23" s="47"/>
      <c r="ILY23" s="47"/>
      <c r="ILZ23" s="47"/>
      <c r="IMA23" s="47"/>
      <c r="IMB23" s="47"/>
      <c r="IMC23" s="47"/>
      <c r="IMD23" s="47"/>
      <c r="IME23" s="47"/>
      <c r="IMF23" s="47"/>
      <c r="IMG23" s="47"/>
      <c r="IMH23" s="47"/>
      <c r="IMI23" s="47"/>
      <c r="IMJ23" s="47"/>
      <c r="IMK23" s="47"/>
      <c r="IML23" s="47"/>
      <c r="IMM23" s="47"/>
      <c r="IMN23" s="47"/>
      <c r="IMO23" s="47"/>
      <c r="IMP23" s="47"/>
      <c r="IMQ23" s="47"/>
      <c r="IMR23" s="47"/>
      <c r="IMS23" s="47"/>
      <c r="IMT23" s="47"/>
      <c r="IMU23" s="47"/>
      <c r="IMV23" s="47"/>
      <c r="IMW23" s="47"/>
      <c r="IMX23" s="47"/>
      <c r="IMY23" s="47"/>
      <c r="IMZ23" s="47"/>
      <c r="INA23" s="47"/>
      <c r="INB23" s="47"/>
      <c r="INC23" s="47"/>
      <c r="IND23" s="47"/>
      <c r="INE23" s="47"/>
      <c r="INF23" s="47"/>
      <c r="ING23" s="47"/>
      <c r="INH23" s="47"/>
      <c r="INI23" s="47"/>
      <c r="INJ23" s="47"/>
      <c r="INK23" s="47"/>
      <c r="INL23" s="47"/>
      <c r="INM23" s="47"/>
      <c r="INN23" s="47"/>
      <c r="INO23" s="47"/>
      <c r="INP23" s="47"/>
      <c r="INQ23" s="47"/>
      <c r="INR23" s="47"/>
      <c r="INS23" s="47"/>
      <c r="INT23" s="47"/>
      <c r="INU23" s="47"/>
      <c r="INV23" s="47"/>
      <c r="INW23" s="47"/>
      <c r="INX23" s="47"/>
      <c r="INY23" s="47"/>
      <c r="INZ23" s="47"/>
      <c r="IOA23" s="47"/>
      <c r="IOB23" s="47"/>
      <c r="IOC23" s="47"/>
      <c r="IOD23" s="47"/>
      <c r="IOE23" s="47"/>
      <c r="IOF23" s="47"/>
      <c r="IOG23" s="47"/>
      <c r="IOH23" s="47"/>
      <c r="IOI23" s="47"/>
      <c r="IOJ23" s="47"/>
      <c r="IOK23" s="47"/>
      <c r="IOL23" s="47"/>
      <c r="IOM23" s="47"/>
      <c r="ION23" s="47"/>
      <c r="IOO23" s="47"/>
      <c r="IOP23" s="47"/>
      <c r="IOQ23" s="47"/>
      <c r="IOR23" s="47"/>
      <c r="IOS23" s="47"/>
      <c r="IOT23" s="47"/>
      <c r="IOU23" s="47"/>
      <c r="IOV23" s="47"/>
      <c r="IOW23" s="47"/>
      <c r="IOX23" s="47"/>
      <c r="IOY23" s="47"/>
      <c r="IOZ23" s="47"/>
      <c r="IPA23" s="47"/>
      <c r="IPB23" s="47"/>
      <c r="IPC23" s="47"/>
      <c r="IPD23" s="47"/>
      <c r="IPE23" s="47"/>
      <c r="IPF23" s="47"/>
      <c r="IPG23" s="47"/>
      <c r="IPH23" s="47"/>
      <c r="IPI23" s="47"/>
      <c r="IPJ23" s="47"/>
      <c r="IPK23" s="47"/>
      <c r="IPL23" s="47"/>
      <c r="IPM23" s="47"/>
      <c r="IPN23" s="47"/>
      <c r="IPO23" s="47"/>
      <c r="IPP23" s="47"/>
      <c r="IPQ23" s="47"/>
      <c r="IPR23" s="47"/>
      <c r="IPS23" s="47"/>
      <c r="IPT23" s="47"/>
      <c r="IPU23" s="47"/>
      <c r="IPV23" s="47"/>
      <c r="IPW23" s="47"/>
      <c r="IPX23" s="47"/>
      <c r="IPY23" s="47"/>
      <c r="IPZ23" s="47"/>
      <c r="IQA23" s="47"/>
      <c r="IQB23" s="47"/>
      <c r="IQC23" s="47"/>
      <c r="IQD23" s="47"/>
      <c r="IQE23" s="47"/>
      <c r="IQF23" s="47"/>
      <c r="IQG23" s="47"/>
      <c r="IQH23" s="47"/>
      <c r="IQI23" s="47"/>
      <c r="IQJ23" s="47"/>
      <c r="IQK23" s="47"/>
      <c r="IQL23" s="47"/>
      <c r="IQM23" s="47"/>
      <c r="IQN23" s="47"/>
      <c r="IQO23" s="47"/>
      <c r="IQP23" s="47"/>
      <c r="IQQ23" s="47"/>
      <c r="IQR23" s="47"/>
      <c r="IQS23" s="47"/>
      <c r="IQT23" s="47"/>
      <c r="IQU23" s="47"/>
      <c r="IQV23" s="47"/>
      <c r="IQW23" s="47"/>
      <c r="IQX23" s="47"/>
      <c r="IQY23" s="47"/>
      <c r="IQZ23" s="47"/>
      <c r="IRA23" s="47"/>
      <c r="IRB23" s="47"/>
      <c r="IRC23" s="47"/>
      <c r="IRD23" s="47"/>
      <c r="IRE23" s="47"/>
      <c r="IRF23" s="47"/>
      <c r="IRG23" s="47"/>
      <c r="IRH23" s="47"/>
      <c r="IRI23" s="47"/>
      <c r="IRJ23" s="47"/>
      <c r="IRK23" s="47"/>
      <c r="IRL23" s="47"/>
      <c r="IRM23" s="47"/>
      <c r="IRN23" s="47"/>
      <c r="IRO23" s="47"/>
      <c r="IRP23" s="47"/>
      <c r="IRQ23" s="47"/>
      <c r="IRR23" s="47"/>
      <c r="IRS23" s="47"/>
      <c r="IRT23" s="47"/>
      <c r="IRU23" s="47"/>
      <c r="IRV23" s="47"/>
      <c r="IRW23" s="47"/>
      <c r="IRX23" s="47"/>
      <c r="IRY23" s="47"/>
      <c r="IRZ23" s="47"/>
      <c r="ISA23" s="47"/>
      <c r="ISB23" s="47"/>
      <c r="ISC23" s="47"/>
      <c r="ISD23" s="47"/>
      <c r="ISE23" s="47"/>
      <c r="ISF23" s="47"/>
      <c r="ISG23" s="47"/>
      <c r="ISH23" s="47"/>
      <c r="ISI23" s="47"/>
      <c r="ISJ23" s="47"/>
      <c r="ISK23" s="47"/>
      <c r="ISL23" s="47"/>
      <c r="ISM23" s="47"/>
      <c r="ISN23" s="47"/>
      <c r="ISO23" s="47"/>
      <c r="ISP23" s="47"/>
      <c r="ISQ23" s="47"/>
      <c r="ISR23" s="47"/>
      <c r="ISS23" s="47"/>
      <c r="IST23" s="47"/>
      <c r="ISU23" s="47"/>
      <c r="ISV23" s="47"/>
      <c r="ISW23" s="47"/>
      <c r="ISX23" s="47"/>
      <c r="ISY23" s="47"/>
      <c r="ISZ23" s="47"/>
      <c r="ITA23" s="47"/>
      <c r="ITB23" s="47"/>
      <c r="ITC23" s="47"/>
      <c r="ITD23" s="47"/>
      <c r="ITE23" s="47"/>
      <c r="ITF23" s="47"/>
      <c r="ITG23" s="47"/>
      <c r="ITH23" s="47"/>
      <c r="ITI23" s="47"/>
      <c r="ITJ23" s="47"/>
      <c r="ITK23" s="47"/>
      <c r="ITL23" s="47"/>
      <c r="ITM23" s="47"/>
      <c r="ITN23" s="47"/>
      <c r="ITO23" s="47"/>
      <c r="ITP23" s="47"/>
      <c r="ITQ23" s="47"/>
      <c r="ITR23" s="47"/>
      <c r="ITS23" s="47"/>
      <c r="ITT23" s="47"/>
      <c r="ITU23" s="47"/>
      <c r="ITV23" s="47"/>
      <c r="ITW23" s="47"/>
      <c r="ITX23" s="47"/>
      <c r="ITY23" s="47"/>
      <c r="ITZ23" s="47"/>
      <c r="IUA23" s="47"/>
      <c r="IUB23" s="47"/>
      <c r="IUC23" s="47"/>
      <c r="IUD23" s="47"/>
      <c r="IUE23" s="47"/>
      <c r="IUF23" s="47"/>
      <c r="IUG23" s="47"/>
      <c r="IUH23" s="47"/>
      <c r="IUI23" s="47"/>
      <c r="IUJ23" s="47"/>
      <c r="IUK23" s="47"/>
      <c r="IUL23" s="47"/>
      <c r="IUM23" s="47"/>
      <c r="IUN23" s="47"/>
      <c r="IUO23" s="47"/>
      <c r="IUP23" s="47"/>
      <c r="IUQ23" s="47"/>
      <c r="IUR23" s="47"/>
      <c r="IUS23" s="47"/>
      <c r="IUT23" s="47"/>
      <c r="IUU23" s="47"/>
      <c r="IUV23" s="47"/>
      <c r="IUW23" s="47"/>
      <c r="IUX23" s="47"/>
      <c r="IUY23" s="47"/>
      <c r="IUZ23" s="47"/>
      <c r="IVA23" s="47"/>
      <c r="IVB23" s="47"/>
      <c r="IVC23" s="47"/>
      <c r="IVD23" s="47"/>
      <c r="IVE23" s="47"/>
      <c r="IVF23" s="47"/>
      <c r="IVG23" s="47"/>
      <c r="IVH23" s="47"/>
      <c r="IVI23" s="47"/>
      <c r="IVJ23" s="47"/>
      <c r="IVK23" s="47"/>
      <c r="IVL23" s="47"/>
      <c r="IVM23" s="47"/>
      <c r="IVN23" s="47"/>
      <c r="IVO23" s="47"/>
      <c r="IVP23" s="47"/>
      <c r="IVQ23" s="47"/>
      <c r="IVR23" s="47"/>
      <c r="IVS23" s="47"/>
      <c r="IVT23" s="47"/>
      <c r="IVU23" s="47"/>
      <c r="IVV23" s="47"/>
      <c r="IVW23" s="47"/>
      <c r="IVX23" s="47"/>
      <c r="IVY23" s="47"/>
      <c r="IVZ23" s="47"/>
      <c r="IWA23" s="47"/>
      <c r="IWB23" s="47"/>
      <c r="IWC23" s="47"/>
      <c r="IWD23" s="47"/>
      <c r="IWE23" s="47"/>
      <c r="IWF23" s="47"/>
      <c r="IWG23" s="47"/>
      <c r="IWH23" s="47"/>
      <c r="IWI23" s="47"/>
      <c r="IWJ23" s="47"/>
      <c r="IWK23" s="47"/>
      <c r="IWL23" s="47"/>
      <c r="IWM23" s="47"/>
      <c r="IWN23" s="47"/>
      <c r="IWO23" s="47"/>
      <c r="IWP23" s="47"/>
      <c r="IWQ23" s="47"/>
      <c r="IWR23" s="47"/>
      <c r="IWS23" s="47"/>
      <c r="IWT23" s="47"/>
      <c r="IWU23" s="47"/>
      <c r="IWV23" s="47"/>
      <c r="IWW23" s="47"/>
      <c r="IWX23" s="47"/>
      <c r="IWY23" s="47"/>
      <c r="IWZ23" s="47"/>
      <c r="IXA23" s="47"/>
      <c r="IXB23" s="47"/>
      <c r="IXC23" s="47"/>
      <c r="IXD23" s="47"/>
      <c r="IXE23" s="47"/>
      <c r="IXF23" s="47"/>
      <c r="IXG23" s="47"/>
      <c r="IXH23" s="47"/>
      <c r="IXI23" s="47"/>
      <c r="IXJ23" s="47"/>
      <c r="IXK23" s="47"/>
      <c r="IXL23" s="47"/>
      <c r="IXM23" s="47"/>
      <c r="IXN23" s="47"/>
      <c r="IXO23" s="47"/>
      <c r="IXP23" s="47"/>
      <c r="IXQ23" s="47"/>
      <c r="IXR23" s="47"/>
      <c r="IXS23" s="47"/>
      <c r="IXT23" s="47"/>
      <c r="IXU23" s="47"/>
      <c r="IXV23" s="47"/>
      <c r="IXW23" s="47"/>
      <c r="IXX23" s="47"/>
      <c r="IXY23" s="47"/>
      <c r="IXZ23" s="47"/>
      <c r="IYA23" s="47"/>
      <c r="IYB23" s="47"/>
      <c r="IYC23" s="47"/>
      <c r="IYD23" s="47"/>
      <c r="IYE23" s="47"/>
      <c r="IYF23" s="47"/>
      <c r="IYG23" s="47"/>
      <c r="IYH23" s="47"/>
      <c r="IYI23" s="47"/>
      <c r="IYJ23" s="47"/>
      <c r="IYK23" s="47"/>
      <c r="IYL23" s="47"/>
      <c r="IYM23" s="47"/>
      <c r="IYN23" s="47"/>
      <c r="IYO23" s="47"/>
      <c r="IYP23" s="47"/>
      <c r="IYQ23" s="47"/>
      <c r="IYR23" s="47"/>
      <c r="IYS23" s="47"/>
      <c r="IYT23" s="47"/>
      <c r="IYU23" s="47"/>
      <c r="IYV23" s="47"/>
      <c r="IYW23" s="47"/>
      <c r="IYX23" s="47"/>
      <c r="IYY23" s="47"/>
      <c r="IYZ23" s="47"/>
      <c r="IZA23" s="47"/>
      <c r="IZB23" s="47"/>
      <c r="IZC23" s="47"/>
      <c r="IZD23" s="47"/>
      <c r="IZE23" s="47"/>
      <c r="IZF23" s="47"/>
      <c r="IZG23" s="47"/>
      <c r="IZH23" s="47"/>
      <c r="IZI23" s="47"/>
      <c r="IZJ23" s="47"/>
      <c r="IZK23" s="47"/>
      <c r="IZL23" s="47"/>
      <c r="IZM23" s="47"/>
      <c r="IZN23" s="47"/>
      <c r="IZO23" s="47"/>
      <c r="IZP23" s="47"/>
      <c r="IZQ23" s="47"/>
      <c r="IZR23" s="47"/>
      <c r="IZS23" s="47"/>
      <c r="IZT23" s="47"/>
      <c r="IZU23" s="47"/>
      <c r="IZV23" s="47"/>
      <c r="IZW23" s="47"/>
      <c r="IZX23" s="47"/>
      <c r="IZY23" s="47"/>
      <c r="IZZ23" s="47"/>
      <c r="JAA23" s="47"/>
      <c r="JAB23" s="47"/>
      <c r="JAC23" s="47"/>
      <c r="JAD23" s="47"/>
      <c r="JAE23" s="47"/>
      <c r="JAF23" s="47"/>
      <c r="JAG23" s="47"/>
      <c r="JAH23" s="47"/>
      <c r="JAI23" s="47"/>
      <c r="JAJ23" s="47"/>
      <c r="JAK23" s="47"/>
      <c r="JAL23" s="47"/>
      <c r="JAM23" s="47"/>
      <c r="JAN23" s="47"/>
      <c r="JAO23" s="47"/>
      <c r="JAP23" s="47"/>
      <c r="JAQ23" s="47"/>
      <c r="JAR23" s="47"/>
      <c r="JAS23" s="47"/>
      <c r="JAT23" s="47"/>
      <c r="JAU23" s="47"/>
      <c r="JAV23" s="47"/>
      <c r="JAW23" s="47"/>
      <c r="JAX23" s="47"/>
      <c r="JAY23" s="47"/>
      <c r="JAZ23" s="47"/>
      <c r="JBA23" s="47"/>
      <c r="JBB23" s="47"/>
      <c r="JBC23" s="47"/>
      <c r="JBD23" s="47"/>
      <c r="JBE23" s="47"/>
      <c r="JBF23" s="47"/>
      <c r="JBG23" s="47"/>
      <c r="JBH23" s="47"/>
      <c r="JBI23" s="47"/>
      <c r="JBJ23" s="47"/>
      <c r="JBK23" s="47"/>
      <c r="JBL23" s="47"/>
      <c r="JBM23" s="47"/>
      <c r="JBN23" s="47"/>
      <c r="JBO23" s="47"/>
      <c r="JBP23" s="47"/>
      <c r="JBQ23" s="47"/>
      <c r="JBR23" s="47"/>
      <c r="JBS23" s="47"/>
      <c r="JBT23" s="47"/>
      <c r="JBU23" s="47"/>
      <c r="JBV23" s="47"/>
      <c r="JBW23" s="47"/>
      <c r="JBX23" s="47"/>
      <c r="JBY23" s="47"/>
      <c r="JBZ23" s="47"/>
      <c r="JCA23" s="47"/>
      <c r="JCB23" s="47"/>
      <c r="JCC23" s="47"/>
      <c r="JCD23" s="47"/>
      <c r="JCE23" s="47"/>
      <c r="JCF23" s="47"/>
      <c r="JCG23" s="47"/>
      <c r="JCH23" s="47"/>
      <c r="JCI23" s="47"/>
      <c r="JCJ23" s="47"/>
      <c r="JCK23" s="47"/>
      <c r="JCL23" s="47"/>
      <c r="JCM23" s="47"/>
      <c r="JCN23" s="47"/>
      <c r="JCO23" s="47"/>
      <c r="JCP23" s="47"/>
      <c r="JCQ23" s="47"/>
      <c r="JCR23" s="47"/>
      <c r="JCS23" s="47"/>
      <c r="JCT23" s="47"/>
      <c r="JCU23" s="47"/>
      <c r="JCV23" s="47"/>
      <c r="JCW23" s="47"/>
      <c r="JCX23" s="47"/>
      <c r="JCY23" s="47"/>
      <c r="JCZ23" s="47"/>
      <c r="JDA23" s="47"/>
      <c r="JDB23" s="47"/>
      <c r="JDC23" s="47"/>
      <c r="JDD23" s="47"/>
      <c r="JDE23" s="47"/>
      <c r="JDF23" s="47"/>
      <c r="JDG23" s="47"/>
      <c r="JDH23" s="47"/>
      <c r="JDI23" s="47"/>
      <c r="JDJ23" s="47"/>
      <c r="JDK23" s="47"/>
      <c r="JDL23" s="47"/>
      <c r="JDM23" s="47"/>
      <c r="JDN23" s="47"/>
      <c r="JDO23" s="47"/>
      <c r="JDP23" s="47"/>
      <c r="JDQ23" s="47"/>
      <c r="JDR23" s="47"/>
      <c r="JDS23" s="47"/>
      <c r="JDT23" s="47"/>
      <c r="JDU23" s="47"/>
      <c r="JDV23" s="47"/>
      <c r="JDW23" s="47"/>
      <c r="JDX23" s="47"/>
      <c r="JDY23" s="47"/>
      <c r="JDZ23" s="47"/>
      <c r="JEA23" s="47"/>
      <c r="JEB23" s="47"/>
      <c r="JEC23" s="47"/>
      <c r="JED23" s="47"/>
      <c r="JEE23" s="47"/>
      <c r="JEF23" s="47"/>
      <c r="JEG23" s="47"/>
      <c r="JEH23" s="47"/>
      <c r="JEI23" s="47"/>
      <c r="JEJ23" s="47"/>
      <c r="JEK23" s="47"/>
      <c r="JEL23" s="47"/>
      <c r="JEM23" s="47"/>
      <c r="JEN23" s="47"/>
      <c r="JEO23" s="47"/>
      <c r="JEP23" s="47"/>
      <c r="JEQ23" s="47"/>
      <c r="JER23" s="47"/>
      <c r="JES23" s="47"/>
      <c r="JET23" s="47"/>
      <c r="JEU23" s="47"/>
      <c r="JEV23" s="47"/>
      <c r="JEW23" s="47"/>
      <c r="JEX23" s="47"/>
      <c r="JEY23" s="47"/>
      <c r="JEZ23" s="47"/>
      <c r="JFA23" s="47"/>
      <c r="JFB23" s="47"/>
      <c r="JFC23" s="47"/>
      <c r="JFD23" s="47"/>
      <c r="JFE23" s="47"/>
      <c r="JFF23" s="47"/>
      <c r="JFG23" s="47"/>
      <c r="JFH23" s="47"/>
      <c r="JFI23" s="47"/>
      <c r="JFJ23" s="47"/>
      <c r="JFK23" s="47"/>
      <c r="JFL23" s="47"/>
      <c r="JFM23" s="47"/>
      <c r="JFN23" s="47"/>
      <c r="JFO23" s="47"/>
      <c r="JFP23" s="47"/>
      <c r="JFQ23" s="47"/>
      <c r="JFR23" s="47"/>
      <c r="JFS23" s="47"/>
      <c r="JFT23" s="47"/>
      <c r="JFU23" s="47"/>
      <c r="JFV23" s="47"/>
      <c r="JFW23" s="47"/>
      <c r="JFX23" s="47"/>
      <c r="JFY23" s="47"/>
      <c r="JFZ23" s="47"/>
      <c r="JGA23" s="47"/>
      <c r="JGB23" s="47"/>
      <c r="JGC23" s="47"/>
      <c r="JGD23" s="47"/>
      <c r="JGE23" s="47"/>
      <c r="JGF23" s="47"/>
      <c r="JGG23" s="47"/>
      <c r="JGH23" s="47"/>
      <c r="JGI23" s="47"/>
      <c r="JGJ23" s="47"/>
      <c r="JGK23" s="47"/>
      <c r="JGL23" s="47"/>
      <c r="JGM23" s="47"/>
      <c r="JGN23" s="47"/>
      <c r="JGO23" s="47"/>
      <c r="JGP23" s="47"/>
      <c r="JGQ23" s="47"/>
      <c r="JGR23" s="47"/>
      <c r="JGS23" s="47"/>
      <c r="JGT23" s="47"/>
      <c r="JGU23" s="47"/>
      <c r="JGV23" s="47"/>
      <c r="JGW23" s="47"/>
      <c r="JGX23" s="47"/>
      <c r="JGY23" s="47"/>
      <c r="JGZ23" s="47"/>
      <c r="JHA23" s="47"/>
      <c r="JHB23" s="47"/>
      <c r="JHC23" s="47"/>
      <c r="JHD23" s="47"/>
      <c r="JHE23" s="47"/>
      <c r="JHF23" s="47"/>
      <c r="JHG23" s="47"/>
      <c r="JHH23" s="47"/>
      <c r="JHI23" s="47"/>
      <c r="JHJ23" s="47"/>
      <c r="JHK23" s="47"/>
      <c r="JHL23" s="47"/>
      <c r="JHM23" s="47"/>
      <c r="JHN23" s="47"/>
      <c r="JHO23" s="47"/>
      <c r="JHP23" s="47"/>
      <c r="JHQ23" s="47"/>
      <c r="JHR23" s="47"/>
      <c r="JHS23" s="47"/>
      <c r="JHT23" s="47"/>
      <c r="JHU23" s="47"/>
      <c r="JHV23" s="47"/>
      <c r="JHW23" s="47"/>
      <c r="JHX23" s="47"/>
      <c r="JHY23" s="47"/>
      <c r="JHZ23" s="47"/>
      <c r="JIA23" s="47"/>
      <c r="JIB23" s="47"/>
      <c r="JIC23" s="47"/>
      <c r="JID23" s="47"/>
      <c r="JIE23" s="47"/>
      <c r="JIF23" s="47"/>
      <c r="JIG23" s="47"/>
      <c r="JIH23" s="47"/>
      <c r="JII23" s="47"/>
      <c r="JIJ23" s="47"/>
      <c r="JIK23" s="47"/>
      <c r="JIL23" s="47"/>
      <c r="JIM23" s="47"/>
      <c r="JIN23" s="47"/>
      <c r="JIO23" s="47"/>
      <c r="JIP23" s="47"/>
      <c r="JIQ23" s="47"/>
      <c r="JIR23" s="47"/>
      <c r="JIS23" s="47"/>
      <c r="JIT23" s="47"/>
      <c r="JIU23" s="47"/>
      <c r="JIV23" s="47"/>
      <c r="JIW23" s="47"/>
      <c r="JIX23" s="47"/>
      <c r="JIY23" s="47"/>
      <c r="JIZ23" s="47"/>
      <c r="JJA23" s="47"/>
      <c r="JJB23" s="47"/>
      <c r="JJC23" s="47"/>
      <c r="JJD23" s="47"/>
      <c r="JJE23" s="47"/>
      <c r="JJF23" s="47"/>
      <c r="JJG23" s="47"/>
      <c r="JJH23" s="47"/>
      <c r="JJI23" s="47"/>
      <c r="JJJ23" s="47"/>
      <c r="JJK23" s="47"/>
      <c r="JJL23" s="47"/>
      <c r="JJM23" s="47"/>
      <c r="JJN23" s="47"/>
      <c r="JJO23" s="47"/>
      <c r="JJP23" s="47"/>
      <c r="JJQ23" s="47"/>
      <c r="JJR23" s="47"/>
      <c r="JJS23" s="47"/>
      <c r="JJT23" s="47"/>
      <c r="JJU23" s="47"/>
      <c r="JJV23" s="47"/>
      <c r="JJW23" s="47"/>
      <c r="JJX23" s="47"/>
      <c r="JJY23" s="47"/>
      <c r="JJZ23" s="47"/>
      <c r="JKA23" s="47"/>
      <c r="JKB23" s="47"/>
      <c r="JKC23" s="47"/>
      <c r="JKD23" s="47"/>
      <c r="JKE23" s="47"/>
      <c r="JKF23" s="47"/>
      <c r="JKG23" s="47"/>
      <c r="JKH23" s="47"/>
      <c r="JKI23" s="47"/>
      <c r="JKJ23" s="47"/>
      <c r="JKK23" s="47"/>
      <c r="JKL23" s="47"/>
      <c r="JKM23" s="47"/>
      <c r="JKN23" s="47"/>
      <c r="JKO23" s="47"/>
      <c r="JKP23" s="47"/>
      <c r="JKQ23" s="47"/>
      <c r="JKR23" s="47"/>
      <c r="JKS23" s="47"/>
      <c r="JKT23" s="47"/>
      <c r="JKU23" s="47"/>
      <c r="JKV23" s="47"/>
      <c r="JKW23" s="47"/>
      <c r="JKX23" s="47"/>
      <c r="JKY23" s="47"/>
      <c r="JKZ23" s="47"/>
      <c r="JLA23" s="47"/>
      <c r="JLB23" s="47"/>
      <c r="JLC23" s="47"/>
      <c r="JLD23" s="47"/>
      <c r="JLE23" s="47"/>
      <c r="JLF23" s="47"/>
      <c r="JLG23" s="47"/>
      <c r="JLH23" s="47"/>
      <c r="JLI23" s="47"/>
      <c r="JLJ23" s="47"/>
      <c r="JLK23" s="47"/>
      <c r="JLL23" s="47"/>
      <c r="JLM23" s="47"/>
      <c r="JLN23" s="47"/>
      <c r="JLO23" s="47"/>
      <c r="JLP23" s="47"/>
      <c r="JLQ23" s="47"/>
      <c r="JLR23" s="47"/>
      <c r="JLS23" s="47"/>
      <c r="JLT23" s="47"/>
      <c r="JLU23" s="47"/>
      <c r="JLV23" s="47"/>
      <c r="JLW23" s="47"/>
      <c r="JLX23" s="47"/>
      <c r="JLY23" s="47"/>
      <c r="JLZ23" s="47"/>
      <c r="JMA23" s="47"/>
      <c r="JMB23" s="47"/>
      <c r="JMC23" s="47"/>
      <c r="JMD23" s="47"/>
      <c r="JME23" s="47"/>
      <c r="JMF23" s="47"/>
      <c r="JMG23" s="47"/>
      <c r="JMH23" s="47"/>
      <c r="JMI23" s="47"/>
      <c r="JMJ23" s="47"/>
      <c r="JMK23" s="47"/>
      <c r="JML23" s="47"/>
      <c r="JMM23" s="47"/>
      <c r="JMN23" s="47"/>
      <c r="JMO23" s="47"/>
      <c r="JMP23" s="47"/>
      <c r="JMQ23" s="47"/>
      <c r="JMR23" s="47"/>
      <c r="JMS23" s="47"/>
      <c r="JMT23" s="47"/>
      <c r="JMU23" s="47"/>
      <c r="JMV23" s="47"/>
      <c r="JMW23" s="47"/>
      <c r="JMX23" s="47"/>
      <c r="JMY23" s="47"/>
      <c r="JMZ23" s="47"/>
      <c r="JNA23" s="47"/>
      <c r="JNB23" s="47"/>
      <c r="JNC23" s="47"/>
      <c r="JND23" s="47"/>
      <c r="JNE23" s="47"/>
      <c r="JNF23" s="47"/>
      <c r="JNG23" s="47"/>
      <c r="JNH23" s="47"/>
      <c r="JNI23" s="47"/>
      <c r="JNJ23" s="47"/>
      <c r="JNK23" s="47"/>
      <c r="JNL23" s="47"/>
      <c r="JNM23" s="47"/>
      <c r="JNN23" s="47"/>
      <c r="JNO23" s="47"/>
      <c r="JNP23" s="47"/>
      <c r="JNQ23" s="47"/>
      <c r="JNR23" s="47"/>
      <c r="JNS23" s="47"/>
      <c r="JNT23" s="47"/>
      <c r="JNU23" s="47"/>
      <c r="JNV23" s="47"/>
      <c r="JNW23" s="47"/>
      <c r="JNX23" s="47"/>
      <c r="JNY23" s="47"/>
      <c r="JNZ23" s="47"/>
      <c r="JOA23" s="47"/>
      <c r="JOB23" s="47"/>
      <c r="JOC23" s="47"/>
      <c r="JOD23" s="47"/>
      <c r="JOE23" s="47"/>
      <c r="JOF23" s="47"/>
      <c r="JOG23" s="47"/>
      <c r="JOH23" s="47"/>
      <c r="JOI23" s="47"/>
      <c r="JOJ23" s="47"/>
      <c r="JOK23" s="47"/>
      <c r="JOL23" s="47"/>
      <c r="JOM23" s="47"/>
      <c r="JON23" s="47"/>
      <c r="JOO23" s="47"/>
      <c r="JOP23" s="47"/>
      <c r="JOQ23" s="47"/>
      <c r="JOR23" s="47"/>
      <c r="JOS23" s="47"/>
      <c r="JOT23" s="47"/>
      <c r="JOU23" s="47"/>
      <c r="JOV23" s="47"/>
      <c r="JOW23" s="47"/>
      <c r="JOX23" s="47"/>
      <c r="JOY23" s="47"/>
      <c r="JOZ23" s="47"/>
      <c r="JPA23" s="47"/>
      <c r="JPB23" s="47"/>
      <c r="JPC23" s="47"/>
      <c r="JPD23" s="47"/>
      <c r="JPE23" s="47"/>
      <c r="JPF23" s="47"/>
      <c r="JPG23" s="47"/>
      <c r="JPH23" s="47"/>
      <c r="JPI23" s="47"/>
      <c r="JPJ23" s="47"/>
      <c r="JPK23" s="47"/>
      <c r="JPL23" s="47"/>
      <c r="JPM23" s="47"/>
      <c r="JPN23" s="47"/>
      <c r="JPO23" s="47"/>
      <c r="JPP23" s="47"/>
      <c r="JPQ23" s="47"/>
      <c r="JPR23" s="47"/>
      <c r="JPS23" s="47"/>
      <c r="JPT23" s="47"/>
      <c r="JPU23" s="47"/>
      <c r="JPV23" s="47"/>
      <c r="JPW23" s="47"/>
      <c r="JPX23" s="47"/>
      <c r="JPY23" s="47"/>
      <c r="JPZ23" s="47"/>
      <c r="JQA23" s="47"/>
      <c r="JQB23" s="47"/>
      <c r="JQC23" s="47"/>
      <c r="JQD23" s="47"/>
      <c r="JQE23" s="47"/>
      <c r="JQF23" s="47"/>
      <c r="JQG23" s="47"/>
      <c r="JQH23" s="47"/>
      <c r="JQI23" s="47"/>
      <c r="JQJ23" s="47"/>
      <c r="JQK23" s="47"/>
      <c r="JQL23" s="47"/>
      <c r="JQM23" s="47"/>
      <c r="JQN23" s="47"/>
      <c r="JQO23" s="47"/>
      <c r="JQP23" s="47"/>
      <c r="JQQ23" s="47"/>
      <c r="JQR23" s="47"/>
      <c r="JQS23" s="47"/>
      <c r="JQT23" s="47"/>
      <c r="JQU23" s="47"/>
      <c r="JQV23" s="47"/>
      <c r="JQW23" s="47"/>
      <c r="JQX23" s="47"/>
      <c r="JQY23" s="47"/>
      <c r="JQZ23" s="47"/>
      <c r="JRA23" s="47"/>
      <c r="JRB23" s="47"/>
      <c r="JRC23" s="47"/>
      <c r="JRD23" s="47"/>
      <c r="JRE23" s="47"/>
      <c r="JRF23" s="47"/>
      <c r="JRG23" s="47"/>
      <c r="JRH23" s="47"/>
      <c r="JRI23" s="47"/>
      <c r="JRJ23" s="47"/>
      <c r="JRK23" s="47"/>
      <c r="JRL23" s="47"/>
      <c r="JRM23" s="47"/>
      <c r="JRN23" s="47"/>
      <c r="JRO23" s="47"/>
      <c r="JRP23" s="47"/>
      <c r="JRQ23" s="47"/>
      <c r="JRR23" s="47"/>
      <c r="JRS23" s="47"/>
      <c r="JRT23" s="47"/>
      <c r="JRU23" s="47"/>
      <c r="JRV23" s="47"/>
      <c r="JRW23" s="47"/>
      <c r="JRX23" s="47"/>
      <c r="JRY23" s="47"/>
      <c r="JRZ23" s="47"/>
      <c r="JSA23" s="47"/>
      <c r="JSB23" s="47"/>
      <c r="JSC23" s="47"/>
      <c r="JSD23" s="47"/>
      <c r="JSE23" s="47"/>
      <c r="JSF23" s="47"/>
      <c r="JSG23" s="47"/>
      <c r="JSH23" s="47"/>
      <c r="JSI23" s="47"/>
      <c r="JSJ23" s="47"/>
      <c r="JSK23" s="47"/>
      <c r="JSL23" s="47"/>
      <c r="JSM23" s="47"/>
      <c r="JSN23" s="47"/>
      <c r="JSO23" s="47"/>
      <c r="JSP23" s="47"/>
      <c r="JSQ23" s="47"/>
      <c r="JSR23" s="47"/>
      <c r="JSS23" s="47"/>
      <c r="JST23" s="47"/>
      <c r="JSU23" s="47"/>
      <c r="JSV23" s="47"/>
      <c r="JSW23" s="47"/>
      <c r="JSX23" s="47"/>
      <c r="JSY23" s="47"/>
      <c r="JSZ23" s="47"/>
      <c r="JTA23" s="47"/>
      <c r="JTB23" s="47"/>
      <c r="JTC23" s="47"/>
      <c r="JTD23" s="47"/>
      <c r="JTE23" s="47"/>
      <c r="JTF23" s="47"/>
      <c r="JTG23" s="47"/>
      <c r="JTH23" s="47"/>
      <c r="JTI23" s="47"/>
      <c r="JTJ23" s="47"/>
      <c r="JTK23" s="47"/>
      <c r="JTL23" s="47"/>
      <c r="JTM23" s="47"/>
      <c r="JTN23" s="47"/>
      <c r="JTO23" s="47"/>
      <c r="JTP23" s="47"/>
      <c r="JTQ23" s="47"/>
      <c r="JTR23" s="47"/>
      <c r="JTS23" s="47"/>
      <c r="JTT23" s="47"/>
      <c r="JTU23" s="47"/>
      <c r="JTV23" s="47"/>
      <c r="JTW23" s="47"/>
      <c r="JTX23" s="47"/>
      <c r="JTY23" s="47"/>
      <c r="JTZ23" s="47"/>
      <c r="JUA23" s="47"/>
      <c r="JUB23" s="47"/>
      <c r="JUC23" s="47"/>
      <c r="JUD23" s="47"/>
      <c r="JUE23" s="47"/>
      <c r="JUF23" s="47"/>
      <c r="JUG23" s="47"/>
      <c r="JUH23" s="47"/>
      <c r="JUI23" s="47"/>
      <c r="JUJ23" s="47"/>
      <c r="JUK23" s="47"/>
      <c r="JUL23" s="47"/>
      <c r="JUM23" s="47"/>
      <c r="JUN23" s="47"/>
      <c r="JUO23" s="47"/>
      <c r="JUP23" s="47"/>
      <c r="JUQ23" s="47"/>
      <c r="JUR23" s="47"/>
      <c r="JUS23" s="47"/>
      <c r="JUT23" s="47"/>
      <c r="JUU23" s="47"/>
      <c r="JUV23" s="47"/>
      <c r="JUW23" s="47"/>
      <c r="JUX23" s="47"/>
      <c r="JUY23" s="47"/>
      <c r="JUZ23" s="47"/>
      <c r="JVA23" s="47"/>
      <c r="JVB23" s="47"/>
      <c r="JVC23" s="47"/>
      <c r="JVD23" s="47"/>
      <c r="JVE23" s="47"/>
      <c r="JVF23" s="47"/>
      <c r="JVG23" s="47"/>
      <c r="JVH23" s="47"/>
      <c r="JVI23" s="47"/>
      <c r="JVJ23" s="47"/>
      <c r="JVK23" s="47"/>
      <c r="JVL23" s="47"/>
      <c r="JVM23" s="47"/>
      <c r="JVN23" s="47"/>
      <c r="JVO23" s="47"/>
      <c r="JVP23" s="47"/>
      <c r="JVQ23" s="47"/>
      <c r="JVR23" s="47"/>
      <c r="JVS23" s="47"/>
      <c r="JVT23" s="47"/>
      <c r="JVU23" s="47"/>
      <c r="JVV23" s="47"/>
      <c r="JVW23" s="47"/>
      <c r="JVX23" s="47"/>
      <c r="JVY23" s="47"/>
      <c r="JVZ23" s="47"/>
      <c r="JWA23" s="47"/>
      <c r="JWB23" s="47"/>
      <c r="JWC23" s="47"/>
      <c r="JWD23" s="47"/>
      <c r="JWE23" s="47"/>
      <c r="JWF23" s="47"/>
      <c r="JWG23" s="47"/>
      <c r="JWH23" s="47"/>
      <c r="JWI23" s="47"/>
      <c r="JWJ23" s="47"/>
      <c r="JWK23" s="47"/>
      <c r="JWL23" s="47"/>
      <c r="JWM23" s="47"/>
      <c r="JWN23" s="47"/>
      <c r="JWO23" s="47"/>
      <c r="JWP23" s="47"/>
      <c r="JWQ23" s="47"/>
      <c r="JWR23" s="47"/>
      <c r="JWS23" s="47"/>
      <c r="JWT23" s="47"/>
      <c r="JWU23" s="47"/>
      <c r="JWV23" s="47"/>
      <c r="JWW23" s="47"/>
      <c r="JWX23" s="47"/>
      <c r="JWY23" s="47"/>
      <c r="JWZ23" s="47"/>
      <c r="JXA23" s="47"/>
      <c r="JXB23" s="47"/>
      <c r="JXC23" s="47"/>
      <c r="JXD23" s="47"/>
      <c r="JXE23" s="47"/>
      <c r="JXF23" s="47"/>
      <c r="JXG23" s="47"/>
      <c r="JXH23" s="47"/>
      <c r="JXI23" s="47"/>
      <c r="JXJ23" s="47"/>
      <c r="JXK23" s="47"/>
      <c r="JXL23" s="47"/>
      <c r="JXM23" s="47"/>
      <c r="JXN23" s="47"/>
      <c r="JXO23" s="47"/>
      <c r="JXP23" s="47"/>
      <c r="JXQ23" s="47"/>
      <c r="JXR23" s="47"/>
      <c r="JXS23" s="47"/>
      <c r="JXT23" s="47"/>
      <c r="JXU23" s="47"/>
      <c r="JXV23" s="47"/>
      <c r="JXW23" s="47"/>
      <c r="JXX23" s="47"/>
      <c r="JXY23" s="47"/>
      <c r="JXZ23" s="47"/>
      <c r="JYA23" s="47"/>
      <c r="JYB23" s="47"/>
      <c r="JYC23" s="47"/>
      <c r="JYD23" s="47"/>
      <c r="JYE23" s="47"/>
      <c r="JYF23" s="47"/>
      <c r="JYG23" s="47"/>
      <c r="JYH23" s="47"/>
      <c r="JYI23" s="47"/>
      <c r="JYJ23" s="47"/>
      <c r="JYK23" s="47"/>
      <c r="JYL23" s="47"/>
      <c r="JYM23" s="47"/>
      <c r="JYN23" s="47"/>
      <c r="JYO23" s="47"/>
      <c r="JYP23" s="47"/>
      <c r="JYQ23" s="47"/>
      <c r="JYR23" s="47"/>
      <c r="JYS23" s="47"/>
      <c r="JYT23" s="47"/>
      <c r="JYU23" s="47"/>
      <c r="JYV23" s="47"/>
      <c r="JYW23" s="47"/>
      <c r="JYX23" s="47"/>
      <c r="JYY23" s="47"/>
      <c r="JYZ23" s="47"/>
      <c r="JZA23" s="47"/>
      <c r="JZB23" s="47"/>
      <c r="JZC23" s="47"/>
      <c r="JZD23" s="47"/>
      <c r="JZE23" s="47"/>
      <c r="JZF23" s="47"/>
      <c r="JZG23" s="47"/>
      <c r="JZH23" s="47"/>
      <c r="JZI23" s="47"/>
      <c r="JZJ23" s="47"/>
      <c r="JZK23" s="47"/>
      <c r="JZL23" s="47"/>
      <c r="JZM23" s="47"/>
      <c r="JZN23" s="47"/>
      <c r="JZO23" s="47"/>
      <c r="JZP23" s="47"/>
      <c r="JZQ23" s="47"/>
      <c r="JZR23" s="47"/>
      <c r="JZS23" s="47"/>
      <c r="JZT23" s="47"/>
      <c r="JZU23" s="47"/>
      <c r="JZV23" s="47"/>
      <c r="JZW23" s="47"/>
      <c r="JZX23" s="47"/>
      <c r="JZY23" s="47"/>
      <c r="JZZ23" s="47"/>
      <c r="KAA23" s="47"/>
      <c r="KAB23" s="47"/>
      <c r="KAC23" s="47"/>
      <c r="KAD23" s="47"/>
      <c r="KAE23" s="47"/>
      <c r="KAF23" s="47"/>
      <c r="KAG23" s="47"/>
      <c r="KAH23" s="47"/>
      <c r="KAI23" s="47"/>
      <c r="KAJ23" s="47"/>
      <c r="KAK23" s="47"/>
      <c r="KAL23" s="47"/>
      <c r="KAM23" s="47"/>
      <c r="KAN23" s="47"/>
      <c r="KAO23" s="47"/>
      <c r="KAP23" s="47"/>
      <c r="KAQ23" s="47"/>
      <c r="KAR23" s="47"/>
      <c r="KAS23" s="47"/>
      <c r="KAT23" s="47"/>
      <c r="KAU23" s="47"/>
      <c r="KAV23" s="47"/>
      <c r="KAW23" s="47"/>
      <c r="KAX23" s="47"/>
      <c r="KAY23" s="47"/>
      <c r="KAZ23" s="47"/>
      <c r="KBA23" s="47"/>
      <c r="KBB23" s="47"/>
      <c r="KBC23" s="47"/>
      <c r="KBD23" s="47"/>
      <c r="KBE23" s="47"/>
      <c r="KBF23" s="47"/>
      <c r="KBG23" s="47"/>
      <c r="KBH23" s="47"/>
      <c r="KBI23" s="47"/>
      <c r="KBJ23" s="47"/>
      <c r="KBK23" s="47"/>
      <c r="KBL23" s="47"/>
      <c r="KBM23" s="47"/>
      <c r="KBN23" s="47"/>
      <c r="KBO23" s="47"/>
      <c r="KBP23" s="47"/>
      <c r="KBQ23" s="47"/>
      <c r="KBR23" s="47"/>
      <c r="KBS23" s="47"/>
      <c r="KBT23" s="47"/>
      <c r="KBU23" s="47"/>
      <c r="KBV23" s="47"/>
      <c r="KBW23" s="47"/>
      <c r="KBX23" s="47"/>
      <c r="KBY23" s="47"/>
      <c r="KBZ23" s="47"/>
      <c r="KCA23" s="47"/>
      <c r="KCB23" s="47"/>
      <c r="KCC23" s="47"/>
      <c r="KCD23" s="47"/>
      <c r="KCE23" s="47"/>
      <c r="KCF23" s="47"/>
      <c r="KCG23" s="47"/>
      <c r="KCH23" s="47"/>
      <c r="KCI23" s="47"/>
      <c r="KCJ23" s="47"/>
      <c r="KCK23" s="47"/>
      <c r="KCL23" s="47"/>
      <c r="KCM23" s="47"/>
      <c r="KCN23" s="47"/>
      <c r="KCO23" s="47"/>
      <c r="KCP23" s="47"/>
      <c r="KCQ23" s="47"/>
      <c r="KCR23" s="47"/>
      <c r="KCS23" s="47"/>
      <c r="KCT23" s="47"/>
      <c r="KCU23" s="47"/>
      <c r="KCV23" s="47"/>
      <c r="KCW23" s="47"/>
      <c r="KCX23" s="47"/>
      <c r="KCY23" s="47"/>
      <c r="KCZ23" s="47"/>
      <c r="KDA23" s="47"/>
      <c r="KDB23" s="47"/>
      <c r="KDC23" s="47"/>
      <c r="KDD23" s="47"/>
      <c r="KDE23" s="47"/>
      <c r="KDF23" s="47"/>
      <c r="KDG23" s="47"/>
      <c r="KDH23" s="47"/>
      <c r="KDI23" s="47"/>
      <c r="KDJ23" s="47"/>
      <c r="KDK23" s="47"/>
      <c r="KDL23" s="47"/>
      <c r="KDM23" s="47"/>
      <c r="KDN23" s="47"/>
      <c r="KDO23" s="47"/>
      <c r="KDP23" s="47"/>
      <c r="KDQ23" s="47"/>
      <c r="KDR23" s="47"/>
      <c r="KDS23" s="47"/>
      <c r="KDT23" s="47"/>
      <c r="KDU23" s="47"/>
      <c r="KDV23" s="47"/>
      <c r="KDW23" s="47"/>
      <c r="KDX23" s="47"/>
      <c r="KDY23" s="47"/>
      <c r="KDZ23" s="47"/>
      <c r="KEA23" s="47"/>
      <c r="KEB23" s="47"/>
      <c r="KEC23" s="47"/>
      <c r="KED23" s="47"/>
      <c r="KEE23" s="47"/>
      <c r="KEF23" s="47"/>
      <c r="KEG23" s="47"/>
      <c r="KEH23" s="47"/>
      <c r="KEI23" s="47"/>
      <c r="KEJ23" s="47"/>
      <c r="KEK23" s="47"/>
      <c r="KEL23" s="47"/>
      <c r="KEM23" s="47"/>
      <c r="KEN23" s="47"/>
      <c r="KEO23" s="47"/>
      <c r="KEP23" s="47"/>
      <c r="KEQ23" s="47"/>
      <c r="KER23" s="47"/>
      <c r="KES23" s="47"/>
      <c r="KET23" s="47"/>
      <c r="KEU23" s="47"/>
      <c r="KEV23" s="47"/>
      <c r="KEW23" s="47"/>
      <c r="KEX23" s="47"/>
      <c r="KEY23" s="47"/>
      <c r="KEZ23" s="47"/>
      <c r="KFA23" s="47"/>
      <c r="KFB23" s="47"/>
      <c r="KFC23" s="47"/>
      <c r="KFD23" s="47"/>
      <c r="KFE23" s="47"/>
      <c r="KFF23" s="47"/>
      <c r="KFG23" s="47"/>
      <c r="KFH23" s="47"/>
      <c r="KFI23" s="47"/>
      <c r="KFJ23" s="47"/>
      <c r="KFK23" s="47"/>
      <c r="KFL23" s="47"/>
      <c r="KFM23" s="47"/>
      <c r="KFN23" s="47"/>
      <c r="KFO23" s="47"/>
      <c r="KFP23" s="47"/>
      <c r="KFQ23" s="47"/>
      <c r="KFR23" s="47"/>
      <c r="KFS23" s="47"/>
      <c r="KFT23" s="47"/>
      <c r="KFU23" s="47"/>
      <c r="KFV23" s="47"/>
      <c r="KFW23" s="47"/>
      <c r="KFX23" s="47"/>
      <c r="KFY23" s="47"/>
      <c r="KFZ23" s="47"/>
      <c r="KGA23" s="47"/>
      <c r="KGB23" s="47"/>
      <c r="KGC23" s="47"/>
      <c r="KGD23" s="47"/>
      <c r="KGE23" s="47"/>
      <c r="KGF23" s="47"/>
      <c r="KGG23" s="47"/>
      <c r="KGH23" s="47"/>
      <c r="KGI23" s="47"/>
      <c r="KGJ23" s="47"/>
      <c r="KGK23" s="47"/>
      <c r="KGL23" s="47"/>
      <c r="KGM23" s="47"/>
      <c r="KGN23" s="47"/>
      <c r="KGO23" s="47"/>
      <c r="KGP23" s="47"/>
      <c r="KGQ23" s="47"/>
      <c r="KGR23" s="47"/>
      <c r="KGS23" s="47"/>
      <c r="KGT23" s="47"/>
      <c r="KGU23" s="47"/>
      <c r="KGV23" s="47"/>
      <c r="KGW23" s="47"/>
      <c r="KGX23" s="47"/>
      <c r="KGY23" s="47"/>
      <c r="KGZ23" s="47"/>
      <c r="KHA23" s="47"/>
      <c r="KHB23" s="47"/>
      <c r="KHC23" s="47"/>
      <c r="KHD23" s="47"/>
      <c r="KHE23" s="47"/>
      <c r="KHF23" s="47"/>
      <c r="KHG23" s="47"/>
      <c r="KHH23" s="47"/>
      <c r="KHI23" s="47"/>
      <c r="KHJ23" s="47"/>
      <c r="KHK23" s="47"/>
      <c r="KHL23" s="47"/>
      <c r="KHM23" s="47"/>
      <c r="KHN23" s="47"/>
      <c r="KHO23" s="47"/>
      <c r="KHP23" s="47"/>
      <c r="KHQ23" s="47"/>
      <c r="KHR23" s="47"/>
      <c r="KHS23" s="47"/>
      <c r="KHT23" s="47"/>
      <c r="KHU23" s="47"/>
      <c r="KHV23" s="47"/>
      <c r="KHW23" s="47"/>
      <c r="KHX23" s="47"/>
      <c r="KHY23" s="47"/>
      <c r="KHZ23" s="47"/>
      <c r="KIA23" s="47"/>
      <c r="KIB23" s="47"/>
      <c r="KIC23" s="47"/>
      <c r="KID23" s="47"/>
      <c r="KIE23" s="47"/>
      <c r="KIF23" s="47"/>
      <c r="KIG23" s="47"/>
      <c r="KIH23" s="47"/>
      <c r="KII23" s="47"/>
      <c r="KIJ23" s="47"/>
      <c r="KIK23" s="47"/>
      <c r="KIL23" s="47"/>
      <c r="KIM23" s="47"/>
      <c r="KIN23" s="47"/>
      <c r="KIO23" s="47"/>
      <c r="KIP23" s="47"/>
      <c r="KIQ23" s="47"/>
      <c r="KIR23" s="47"/>
      <c r="KIS23" s="47"/>
      <c r="KIT23" s="47"/>
      <c r="KIU23" s="47"/>
      <c r="KIV23" s="47"/>
      <c r="KIW23" s="47"/>
      <c r="KIX23" s="47"/>
      <c r="KIY23" s="47"/>
      <c r="KIZ23" s="47"/>
      <c r="KJA23" s="47"/>
      <c r="KJB23" s="47"/>
      <c r="KJC23" s="47"/>
      <c r="KJD23" s="47"/>
      <c r="KJE23" s="47"/>
      <c r="KJF23" s="47"/>
      <c r="KJG23" s="47"/>
      <c r="KJH23" s="47"/>
      <c r="KJI23" s="47"/>
      <c r="KJJ23" s="47"/>
      <c r="KJK23" s="47"/>
      <c r="KJL23" s="47"/>
      <c r="KJM23" s="47"/>
      <c r="KJN23" s="47"/>
      <c r="KJO23" s="47"/>
      <c r="KJP23" s="47"/>
      <c r="KJQ23" s="47"/>
      <c r="KJR23" s="47"/>
      <c r="KJS23" s="47"/>
      <c r="KJT23" s="47"/>
      <c r="KJU23" s="47"/>
      <c r="KJV23" s="47"/>
      <c r="KJW23" s="47"/>
      <c r="KJX23" s="47"/>
      <c r="KJY23" s="47"/>
      <c r="KJZ23" s="47"/>
      <c r="KKA23" s="47"/>
      <c r="KKB23" s="47"/>
      <c r="KKC23" s="47"/>
      <c r="KKD23" s="47"/>
      <c r="KKE23" s="47"/>
      <c r="KKF23" s="47"/>
      <c r="KKG23" s="47"/>
      <c r="KKH23" s="47"/>
      <c r="KKI23" s="47"/>
      <c r="KKJ23" s="47"/>
      <c r="KKK23" s="47"/>
      <c r="KKL23" s="47"/>
      <c r="KKM23" s="47"/>
      <c r="KKN23" s="47"/>
      <c r="KKO23" s="47"/>
      <c r="KKP23" s="47"/>
      <c r="KKQ23" s="47"/>
      <c r="KKR23" s="47"/>
      <c r="KKS23" s="47"/>
      <c r="KKT23" s="47"/>
      <c r="KKU23" s="47"/>
      <c r="KKV23" s="47"/>
      <c r="KKW23" s="47"/>
      <c r="KKX23" s="47"/>
      <c r="KKY23" s="47"/>
      <c r="KKZ23" s="47"/>
      <c r="KLA23" s="47"/>
      <c r="KLB23" s="47"/>
      <c r="KLC23" s="47"/>
      <c r="KLD23" s="47"/>
      <c r="KLE23" s="47"/>
      <c r="KLF23" s="47"/>
      <c r="KLG23" s="47"/>
      <c r="KLH23" s="47"/>
      <c r="KLI23" s="47"/>
      <c r="KLJ23" s="47"/>
      <c r="KLK23" s="47"/>
      <c r="KLL23" s="47"/>
      <c r="KLM23" s="47"/>
      <c r="KLN23" s="47"/>
      <c r="KLO23" s="47"/>
      <c r="KLP23" s="47"/>
      <c r="KLQ23" s="47"/>
      <c r="KLR23" s="47"/>
      <c r="KLS23" s="47"/>
      <c r="KLT23" s="47"/>
      <c r="KLU23" s="47"/>
      <c r="KLV23" s="47"/>
      <c r="KLW23" s="47"/>
      <c r="KLX23" s="47"/>
      <c r="KLY23" s="47"/>
      <c r="KLZ23" s="47"/>
      <c r="KMA23" s="47"/>
      <c r="KMB23" s="47"/>
      <c r="KMC23" s="47"/>
      <c r="KMD23" s="47"/>
      <c r="KME23" s="47"/>
      <c r="KMF23" s="47"/>
      <c r="KMG23" s="47"/>
      <c r="KMH23" s="47"/>
      <c r="KMI23" s="47"/>
      <c r="KMJ23" s="47"/>
      <c r="KMK23" s="47"/>
      <c r="KML23" s="47"/>
      <c r="KMM23" s="47"/>
      <c r="KMN23" s="47"/>
      <c r="KMO23" s="47"/>
      <c r="KMP23" s="47"/>
      <c r="KMQ23" s="47"/>
      <c r="KMR23" s="47"/>
      <c r="KMS23" s="47"/>
      <c r="KMT23" s="47"/>
      <c r="KMU23" s="47"/>
      <c r="KMV23" s="47"/>
      <c r="KMW23" s="47"/>
      <c r="KMX23" s="47"/>
      <c r="KMY23" s="47"/>
      <c r="KMZ23" s="47"/>
      <c r="KNA23" s="47"/>
      <c r="KNB23" s="47"/>
      <c r="KNC23" s="47"/>
      <c r="KND23" s="47"/>
      <c r="KNE23" s="47"/>
      <c r="KNF23" s="47"/>
      <c r="KNG23" s="47"/>
      <c r="KNH23" s="47"/>
      <c r="KNI23" s="47"/>
      <c r="KNJ23" s="47"/>
      <c r="KNK23" s="47"/>
      <c r="KNL23" s="47"/>
      <c r="KNM23" s="47"/>
      <c r="KNN23" s="47"/>
      <c r="KNO23" s="47"/>
      <c r="KNP23" s="47"/>
      <c r="KNQ23" s="47"/>
      <c r="KNR23" s="47"/>
      <c r="KNS23" s="47"/>
      <c r="KNT23" s="47"/>
      <c r="KNU23" s="47"/>
      <c r="KNV23" s="47"/>
      <c r="KNW23" s="47"/>
      <c r="KNX23" s="47"/>
      <c r="KNY23" s="47"/>
      <c r="KNZ23" s="47"/>
      <c r="KOA23" s="47"/>
      <c r="KOB23" s="47"/>
      <c r="KOC23" s="47"/>
      <c r="KOD23" s="47"/>
      <c r="KOE23" s="47"/>
      <c r="KOF23" s="47"/>
      <c r="KOG23" s="47"/>
      <c r="KOH23" s="47"/>
      <c r="KOI23" s="47"/>
      <c r="KOJ23" s="47"/>
      <c r="KOK23" s="47"/>
      <c r="KOL23" s="47"/>
      <c r="KOM23" s="47"/>
      <c r="KON23" s="47"/>
      <c r="KOO23" s="47"/>
      <c r="KOP23" s="47"/>
      <c r="KOQ23" s="47"/>
      <c r="KOR23" s="47"/>
      <c r="KOS23" s="47"/>
      <c r="KOT23" s="47"/>
      <c r="KOU23" s="47"/>
      <c r="KOV23" s="47"/>
      <c r="KOW23" s="47"/>
      <c r="KOX23" s="47"/>
      <c r="KOY23" s="47"/>
      <c r="KOZ23" s="47"/>
      <c r="KPA23" s="47"/>
      <c r="KPB23" s="47"/>
      <c r="KPC23" s="47"/>
      <c r="KPD23" s="47"/>
      <c r="KPE23" s="47"/>
      <c r="KPF23" s="47"/>
      <c r="KPG23" s="47"/>
      <c r="KPH23" s="47"/>
      <c r="KPI23" s="47"/>
      <c r="KPJ23" s="47"/>
      <c r="KPK23" s="47"/>
      <c r="KPL23" s="47"/>
      <c r="KPM23" s="47"/>
      <c r="KPN23" s="47"/>
      <c r="KPO23" s="47"/>
      <c r="KPP23" s="47"/>
      <c r="KPQ23" s="47"/>
      <c r="KPR23" s="47"/>
      <c r="KPS23" s="47"/>
      <c r="KPT23" s="47"/>
      <c r="KPU23" s="47"/>
      <c r="KPV23" s="47"/>
      <c r="KPW23" s="47"/>
      <c r="KPX23" s="47"/>
      <c r="KPY23" s="47"/>
      <c r="KPZ23" s="47"/>
      <c r="KQA23" s="47"/>
      <c r="KQB23" s="47"/>
      <c r="KQC23" s="47"/>
      <c r="KQD23" s="47"/>
      <c r="KQE23" s="47"/>
      <c r="KQF23" s="47"/>
      <c r="KQG23" s="47"/>
      <c r="KQH23" s="47"/>
      <c r="KQI23" s="47"/>
      <c r="KQJ23" s="47"/>
      <c r="KQK23" s="47"/>
      <c r="KQL23" s="47"/>
      <c r="KQM23" s="47"/>
      <c r="KQN23" s="47"/>
      <c r="KQO23" s="47"/>
      <c r="KQP23" s="47"/>
      <c r="KQQ23" s="47"/>
      <c r="KQR23" s="47"/>
      <c r="KQS23" s="47"/>
      <c r="KQT23" s="47"/>
      <c r="KQU23" s="47"/>
      <c r="KQV23" s="47"/>
      <c r="KQW23" s="47"/>
      <c r="KQX23" s="47"/>
      <c r="KQY23" s="47"/>
      <c r="KQZ23" s="47"/>
      <c r="KRA23" s="47"/>
      <c r="KRB23" s="47"/>
      <c r="KRC23" s="47"/>
      <c r="KRD23" s="47"/>
      <c r="KRE23" s="47"/>
      <c r="KRF23" s="47"/>
      <c r="KRG23" s="47"/>
      <c r="KRH23" s="47"/>
      <c r="KRI23" s="47"/>
      <c r="KRJ23" s="47"/>
      <c r="KRK23" s="47"/>
      <c r="KRL23" s="47"/>
      <c r="KRM23" s="47"/>
      <c r="KRN23" s="47"/>
      <c r="KRO23" s="47"/>
      <c r="KRP23" s="47"/>
      <c r="KRQ23" s="47"/>
      <c r="KRR23" s="47"/>
      <c r="KRS23" s="47"/>
      <c r="KRT23" s="47"/>
      <c r="KRU23" s="47"/>
      <c r="KRV23" s="47"/>
      <c r="KRW23" s="47"/>
      <c r="KRX23" s="47"/>
      <c r="KRY23" s="47"/>
      <c r="KRZ23" s="47"/>
      <c r="KSA23" s="47"/>
      <c r="KSB23" s="47"/>
      <c r="KSC23" s="47"/>
      <c r="KSD23" s="47"/>
      <c r="KSE23" s="47"/>
      <c r="KSF23" s="47"/>
      <c r="KSG23" s="47"/>
      <c r="KSH23" s="47"/>
      <c r="KSI23" s="47"/>
      <c r="KSJ23" s="47"/>
      <c r="KSK23" s="47"/>
      <c r="KSL23" s="47"/>
      <c r="KSM23" s="47"/>
      <c r="KSN23" s="47"/>
      <c r="KSO23" s="47"/>
      <c r="KSP23" s="47"/>
      <c r="KSQ23" s="47"/>
      <c r="KSR23" s="47"/>
      <c r="KSS23" s="47"/>
      <c r="KST23" s="47"/>
      <c r="KSU23" s="47"/>
      <c r="KSV23" s="47"/>
      <c r="KSW23" s="47"/>
      <c r="KSX23" s="47"/>
      <c r="KSY23" s="47"/>
      <c r="KSZ23" s="47"/>
      <c r="KTA23" s="47"/>
      <c r="KTB23" s="47"/>
      <c r="KTC23" s="47"/>
      <c r="KTD23" s="47"/>
      <c r="KTE23" s="47"/>
      <c r="KTF23" s="47"/>
      <c r="KTG23" s="47"/>
      <c r="KTH23" s="47"/>
      <c r="KTI23" s="47"/>
      <c r="KTJ23" s="47"/>
      <c r="KTK23" s="47"/>
      <c r="KTL23" s="47"/>
      <c r="KTM23" s="47"/>
      <c r="KTN23" s="47"/>
      <c r="KTO23" s="47"/>
      <c r="KTP23" s="47"/>
      <c r="KTQ23" s="47"/>
      <c r="KTR23" s="47"/>
      <c r="KTS23" s="47"/>
      <c r="KTT23" s="47"/>
      <c r="KTU23" s="47"/>
      <c r="KTV23" s="47"/>
      <c r="KTW23" s="47"/>
      <c r="KTX23" s="47"/>
      <c r="KTY23" s="47"/>
      <c r="KTZ23" s="47"/>
      <c r="KUA23" s="47"/>
      <c r="KUB23" s="47"/>
      <c r="KUC23" s="47"/>
      <c r="KUD23" s="47"/>
      <c r="KUE23" s="47"/>
      <c r="KUF23" s="47"/>
      <c r="KUG23" s="47"/>
      <c r="KUH23" s="47"/>
      <c r="KUI23" s="47"/>
      <c r="KUJ23" s="47"/>
      <c r="KUK23" s="47"/>
      <c r="KUL23" s="47"/>
      <c r="KUM23" s="47"/>
      <c r="KUN23" s="47"/>
      <c r="KUO23" s="47"/>
      <c r="KUP23" s="47"/>
      <c r="KUQ23" s="47"/>
      <c r="KUR23" s="47"/>
      <c r="KUS23" s="47"/>
      <c r="KUT23" s="47"/>
      <c r="KUU23" s="47"/>
      <c r="KUV23" s="47"/>
      <c r="KUW23" s="47"/>
      <c r="KUX23" s="47"/>
      <c r="KUY23" s="47"/>
      <c r="KUZ23" s="47"/>
      <c r="KVA23" s="47"/>
      <c r="KVB23" s="47"/>
      <c r="KVC23" s="47"/>
      <c r="KVD23" s="47"/>
      <c r="KVE23" s="47"/>
      <c r="KVF23" s="47"/>
      <c r="KVG23" s="47"/>
      <c r="KVH23" s="47"/>
      <c r="KVI23" s="47"/>
      <c r="KVJ23" s="47"/>
      <c r="KVK23" s="47"/>
      <c r="KVL23" s="47"/>
      <c r="KVM23" s="47"/>
      <c r="KVN23" s="47"/>
      <c r="KVO23" s="47"/>
      <c r="KVP23" s="47"/>
      <c r="KVQ23" s="47"/>
      <c r="KVR23" s="47"/>
      <c r="KVS23" s="47"/>
      <c r="KVT23" s="47"/>
      <c r="KVU23" s="47"/>
      <c r="KVV23" s="47"/>
      <c r="KVW23" s="47"/>
      <c r="KVX23" s="47"/>
      <c r="KVY23" s="47"/>
      <c r="KVZ23" s="47"/>
      <c r="KWA23" s="47"/>
      <c r="KWB23" s="47"/>
      <c r="KWC23" s="47"/>
      <c r="KWD23" s="47"/>
      <c r="KWE23" s="47"/>
      <c r="KWF23" s="47"/>
      <c r="KWG23" s="47"/>
      <c r="KWH23" s="47"/>
      <c r="KWI23" s="47"/>
      <c r="KWJ23" s="47"/>
      <c r="KWK23" s="47"/>
      <c r="KWL23" s="47"/>
      <c r="KWM23" s="47"/>
      <c r="KWN23" s="47"/>
      <c r="KWO23" s="47"/>
      <c r="KWP23" s="47"/>
      <c r="KWQ23" s="47"/>
      <c r="KWR23" s="47"/>
      <c r="KWS23" s="47"/>
      <c r="KWT23" s="47"/>
      <c r="KWU23" s="47"/>
      <c r="KWV23" s="47"/>
      <c r="KWW23" s="47"/>
      <c r="KWX23" s="47"/>
      <c r="KWY23" s="47"/>
      <c r="KWZ23" s="47"/>
      <c r="KXA23" s="47"/>
      <c r="KXB23" s="47"/>
      <c r="KXC23" s="47"/>
      <c r="KXD23" s="47"/>
      <c r="KXE23" s="47"/>
      <c r="KXF23" s="47"/>
      <c r="KXG23" s="47"/>
      <c r="KXH23" s="47"/>
      <c r="KXI23" s="47"/>
      <c r="KXJ23" s="47"/>
      <c r="KXK23" s="47"/>
      <c r="KXL23" s="47"/>
      <c r="KXM23" s="47"/>
      <c r="KXN23" s="47"/>
      <c r="KXO23" s="47"/>
      <c r="KXP23" s="47"/>
      <c r="KXQ23" s="47"/>
      <c r="KXR23" s="47"/>
      <c r="KXS23" s="47"/>
      <c r="KXT23" s="47"/>
      <c r="KXU23" s="47"/>
      <c r="KXV23" s="47"/>
      <c r="KXW23" s="47"/>
      <c r="KXX23" s="47"/>
      <c r="KXY23" s="47"/>
      <c r="KXZ23" s="47"/>
      <c r="KYA23" s="47"/>
      <c r="KYB23" s="47"/>
      <c r="KYC23" s="47"/>
      <c r="KYD23" s="47"/>
      <c r="KYE23" s="47"/>
      <c r="KYF23" s="47"/>
      <c r="KYG23" s="47"/>
      <c r="KYH23" s="47"/>
      <c r="KYI23" s="47"/>
      <c r="KYJ23" s="47"/>
      <c r="KYK23" s="47"/>
      <c r="KYL23" s="47"/>
      <c r="KYM23" s="47"/>
      <c r="KYN23" s="47"/>
      <c r="KYO23" s="47"/>
      <c r="KYP23" s="47"/>
      <c r="KYQ23" s="47"/>
      <c r="KYR23" s="47"/>
      <c r="KYS23" s="47"/>
      <c r="KYT23" s="47"/>
      <c r="KYU23" s="47"/>
      <c r="KYV23" s="47"/>
      <c r="KYW23" s="47"/>
      <c r="KYX23" s="47"/>
      <c r="KYY23" s="47"/>
      <c r="KYZ23" s="47"/>
      <c r="KZA23" s="47"/>
      <c r="KZB23" s="47"/>
      <c r="KZC23" s="47"/>
      <c r="KZD23" s="47"/>
      <c r="KZE23" s="47"/>
      <c r="KZF23" s="47"/>
      <c r="KZG23" s="47"/>
      <c r="KZH23" s="47"/>
      <c r="KZI23" s="47"/>
      <c r="KZJ23" s="47"/>
      <c r="KZK23" s="47"/>
      <c r="KZL23" s="47"/>
      <c r="KZM23" s="47"/>
      <c r="KZN23" s="47"/>
      <c r="KZO23" s="47"/>
      <c r="KZP23" s="47"/>
      <c r="KZQ23" s="47"/>
      <c r="KZR23" s="47"/>
      <c r="KZS23" s="47"/>
      <c r="KZT23" s="47"/>
      <c r="KZU23" s="47"/>
      <c r="KZV23" s="47"/>
      <c r="KZW23" s="47"/>
      <c r="KZX23" s="47"/>
      <c r="KZY23" s="47"/>
      <c r="KZZ23" s="47"/>
      <c r="LAA23" s="47"/>
      <c r="LAB23" s="47"/>
      <c r="LAC23" s="47"/>
      <c r="LAD23" s="47"/>
      <c r="LAE23" s="47"/>
      <c r="LAF23" s="47"/>
      <c r="LAG23" s="47"/>
      <c r="LAH23" s="47"/>
      <c r="LAI23" s="47"/>
      <c r="LAJ23" s="47"/>
      <c r="LAK23" s="47"/>
      <c r="LAL23" s="47"/>
      <c r="LAM23" s="47"/>
      <c r="LAN23" s="47"/>
      <c r="LAO23" s="47"/>
      <c r="LAP23" s="47"/>
      <c r="LAQ23" s="47"/>
      <c r="LAR23" s="47"/>
      <c r="LAS23" s="47"/>
      <c r="LAT23" s="47"/>
      <c r="LAU23" s="47"/>
      <c r="LAV23" s="47"/>
      <c r="LAW23" s="47"/>
      <c r="LAX23" s="47"/>
      <c r="LAY23" s="47"/>
      <c r="LAZ23" s="47"/>
      <c r="LBA23" s="47"/>
      <c r="LBB23" s="47"/>
      <c r="LBC23" s="47"/>
      <c r="LBD23" s="47"/>
      <c r="LBE23" s="47"/>
      <c r="LBF23" s="47"/>
      <c r="LBG23" s="47"/>
      <c r="LBH23" s="47"/>
      <c r="LBI23" s="47"/>
      <c r="LBJ23" s="47"/>
      <c r="LBK23" s="47"/>
      <c r="LBL23" s="47"/>
      <c r="LBM23" s="47"/>
      <c r="LBN23" s="47"/>
      <c r="LBO23" s="47"/>
      <c r="LBP23" s="47"/>
      <c r="LBQ23" s="47"/>
      <c r="LBR23" s="47"/>
      <c r="LBS23" s="47"/>
      <c r="LBT23" s="47"/>
      <c r="LBU23" s="47"/>
      <c r="LBV23" s="47"/>
      <c r="LBW23" s="47"/>
      <c r="LBX23" s="47"/>
      <c r="LBY23" s="47"/>
      <c r="LBZ23" s="47"/>
      <c r="LCA23" s="47"/>
      <c r="LCB23" s="47"/>
      <c r="LCC23" s="47"/>
      <c r="LCD23" s="47"/>
      <c r="LCE23" s="47"/>
      <c r="LCF23" s="47"/>
      <c r="LCG23" s="47"/>
      <c r="LCH23" s="47"/>
      <c r="LCI23" s="47"/>
      <c r="LCJ23" s="47"/>
      <c r="LCK23" s="47"/>
      <c r="LCL23" s="47"/>
      <c r="LCM23" s="47"/>
      <c r="LCN23" s="47"/>
      <c r="LCO23" s="47"/>
      <c r="LCP23" s="47"/>
      <c r="LCQ23" s="47"/>
      <c r="LCR23" s="47"/>
      <c r="LCS23" s="47"/>
      <c r="LCT23" s="47"/>
      <c r="LCU23" s="47"/>
      <c r="LCV23" s="47"/>
      <c r="LCW23" s="47"/>
      <c r="LCX23" s="47"/>
      <c r="LCY23" s="47"/>
      <c r="LCZ23" s="47"/>
      <c r="LDA23" s="47"/>
      <c r="LDB23" s="47"/>
      <c r="LDC23" s="47"/>
      <c r="LDD23" s="47"/>
      <c r="LDE23" s="47"/>
      <c r="LDF23" s="47"/>
      <c r="LDG23" s="47"/>
      <c r="LDH23" s="47"/>
      <c r="LDI23" s="47"/>
      <c r="LDJ23" s="47"/>
      <c r="LDK23" s="47"/>
      <c r="LDL23" s="47"/>
      <c r="LDM23" s="47"/>
      <c r="LDN23" s="47"/>
      <c r="LDO23" s="47"/>
      <c r="LDP23" s="47"/>
      <c r="LDQ23" s="47"/>
      <c r="LDR23" s="47"/>
      <c r="LDS23" s="47"/>
      <c r="LDT23" s="47"/>
      <c r="LDU23" s="47"/>
      <c r="LDV23" s="47"/>
      <c r="LDW23" s="47"/>
      <c r="LDX23" s="47"/>
      <c r="LDY23" s="47"/>
      <c r="LDZ23" s="47"/>
      <c r="LEA23" s="47"/>
      <c r="LEB23" s="47"/>
      <c r="LEC23" s="47"/>
      <c r="LED23" s="47"/>
      <c r="LEE23" s="47"/>
      <c r="LEF23" s="47"/>
      <c r="LEG23" s="47"/>
      <c r="LEH23" s="47"/>
      <c r="LEI23" s="47"/>
      <c r="LEJ23" s="47"/>
      <c r="LEK23" s="47"/>
      <c r="LEL23" s="47"/>
      <c r="LEM23" s="47"/>
      <c r="LEN23" s="47"/>
      <c r="LEO23" s="47"/>
      <c r="LEP23" s="47"/>
      <c r="LEQ23" s="47"/>
      <c r="LER23" s="47"/>
      <c r="LES23" s="47"/>
      <c r="LET23" s="47"/>
      <c r="LEU23" s="47"/>
      <c r="LEV23" s="47"/>
      <c r="LEW23" s="47"/>
      <c r="LEX23" s="47"/>
      <c r="LEY23" s="47"/>
      <c r="LEZ23" s="47"/>
      <c r="LFA23" s="47"/>
      <c r="LFB23" s="47"/>
      <c r="LFC23" s="47"/>
      <c r="LFD23" s="47"/>
      <c r="LFE23" s="47"/>
      <c r="LFF23" s="47"/>
      <c r="LFG23" s="47"/>
      <c r="LFH23" s="47"/>
      <c r="LFI23" s="47"/>
      <c r="LFJ23" s="47"/>
      <c r="LFK23" s="47"/>
      <c r="LFL23" s="47"/>
      <c r="LFM23" s="47"/>
      <c r="LFN23" s="47"/>
      <c r="LFO23" s="47"/>
      <c r="LFP23" s="47"/>
      <c r="LFQ23" s="47"/>
      <c r="LFR23" s="47"/>
      <c r="LFS23" s="47"/>
      <c r="LFT23" s="47"/>
      <c r="LFU23" s="47"/>
      <c r="LFV23" s="47"/>
      <c r="LFW23" s="47"/>
      <c r="LFX23" s="47"/>
      <c r="LFY23" s="47"/>
      <c r="LFZ23" s="47"/>
      <c r="LGA23" s="47"/>
      <c r="LGB23" s="47"/>
      <c r="LGC23" s="47"/>
      <c r="LGD23" s="47"/>
      <c r="LGE23" s="47"/>
      <c r="LGF23" s="47"/>
      <c r="LGG23" s="47"/>
      <c r="LGH23" s="47"/>
      <c r="LGI23" s="47"/>
      <c r="LGJ23" s="47"/>
      <c r="LGK23" s="47"/>
      <c r="LGL23" s="47"/>
      <c r="LGM23" s="47"/>
      <c r="LGN23" s="47"/>
      <c r="LGO23" s="47"/>
      <c r="LGP23" s="47"/>
      <c r="LGQ23" s="47"/>
      <c r="LGR23" s="47"/>
      <c r="LGS23" s="47"/>
      <c r="LGT23" s="47"/>
      <c r="LGU23" s="47"/>
      <c r="LGV23" s="47"/>
      <c r="LGW23" s="47"/>
      <c r="LGX23" s="47"/>
      <c r="LGY23" s="47"/>
      <c r="LGZ23" s="47"/>
      <c r="LHA23" s="47"/>
      <c r="LHB23" s="47"/>
      <c r="LHC23" s="47"/>
      <c r="LHD23" s="47"/>
      <c r="LHE23" s="47"/>
      <c r="LHF23" s="47"/>
      <c r="LHG23" s="47"/>
      <c r="LHH23" s="47"/>
      <c r="LHI23" s="47"/>
      <c r="LHJ23" s="47"/>
      <c r="LHK23" s="47"/>
      <c r="LHL23" s="47"/>
      <c r="LHM23" s="47"/>
      <c r="LHN23" s="47"/>
      <c r="LHO23" s="47"/>
      <c r="LHP23" s="47"/>
      <c r="LHQ23" s="47"/>
      <c r="LHR23" s="47"/>
      <c r="LHS23" s="47"/>
      <c r="LHT23" s="47"/>
      <c r="LHU23" s="47"/>
      <c r="LHV23" s="47"/>
      <c r="LHW23" s="47"/>
      <c r="LHX23" s="47"/>
      <c r="LHY23" s="47"/>
      <c r="LHZ23" s="47"/>
      <c r="LIA23" s="47"/>
      <c r="LIB23" s="47"/>
      <c r="LIC23" s="47"/>
      <c r="LID23" s="47"/>
      <c r="LIE23" s="47"/>
      <c r="LIF23" s="47"/>
      <c r="LIG23" s="47"/>
      <c r="LIH23" s="47"/>
      <c r="LII23" s="47"/>
      <c r="LIJ23" s="47"/>
      <c r="LIK23" s="47"/>
      <c r="LIL23" s="47"/>
      <c r="LIM23" s="47"/>
      <c r="LIN23" s="47"/>
      <c r="LIO23" s="47"/>
      <c r="LIP23" s="47"/>
      <c r="LIQ23" s="47"/>
      <c r="LIR23" s="47"/>
      <c r="LIS23" s="47"/>
      <c r="LIT23" s="47"/>
      <c r="LIU23" s="47"/>
      <c r="LIV23" s="47"/>
      <c r="LIW23" s="47"/>
      <c r="LIX23" s="47"/>
      <c r="LIY23" s="47"/>
      <c r="LIZ23" s="47"/>
      <c r="LJA23" s="47"/>
      <c r="LJB23" s="47"/>
      <c r="LJC23" s="47"/>
      <c r="LJD23" s="47"/>
      <c r="LJE23" s="47"/>
      <c r="LJF23" s="47"/>
      <c r="LJG23" s="47"/>
      <c r="LJH23" s="47"/>
      <c r="LJI23" s="47"/>
      <c r="LJJ23" s="47"/>
      <c r="LJK23" s="47"/>
      <c r="LJL23" s="47"/>
      <c r="LJM23" s="47"/>
      <c r="LJN23" s="47"/>
      <c r="LJO23" s="47"/>
      <c r="LJP23" s="47"/>
      <c r="LJQ23" s="47"/>
      <c r="LJR23" s="47"/>
      <c r="LJS23" s="47"/>
      <c r="LJT23" s="47"/>
      <c r="LJU23" s="47"/>
      <c r="LJV23" s="47"/>
      <c r="LJW23" s="47"/>
      <c r="LJX23" s="47"/>
      <c r="LJY23" s="47"/>
      <c r="LJZ23" s="47"/>
      <c r="LKA23" s="47"/>
      <c r="LKB23" s="47"/>
      <c r="LKC23" s="47"/>
      <c r="LKD23" s="47"/>
      <c r="LKE23" s="47"/>
      <c r="LKF23" s="47"/>
      <c r="LKG23" s="47"/>
      <c r="LKH23" s="47"/>
      <c r="LKI23" s="47"/>
      <c r="LKJ23" s="47"/>
      <c r="LKK23" s="47"/>
      <c r="LKL23" s="47"/>
      <c r="LKM23" s="47"/>
      <c r="LKN23" s="47"/>
      <c r="LKO23" s="47"/>
      <c r="LKP23" s="47"/>
      <c r="LKQ23" s="47"/>
      <c r="LKR23" s="47"/>
      <c r="LKS23" s="47"/>
      <c r="LKT23" s="47"/>
      <c r="LKU23" s="47"/>
      <c r="LKV23" s="47"/>
      <c r="LKW23" s="47"/>
      <c r="LKX23" s="47"/>
      <c r="LKY23" s="47"/>
      <c r="LKZ23" s="47"/>
      <c r="LLA23" s="47"/>
      <c r="LLB23" s="47"/>
      <c r="LLC23" s="47"/>
      <c r="LLD23" s="47"/>
      <c r="LLE23" s="47"/>
      <c r="LLF23" s="47"/>
      <c r="LLG23" s="47"/>
      <c r="LLH23" s="47"/>
      <c r="LLI23" s="47"/>
      <c r="LLJ23" s="47"/>
      <c r="LLK23" s="47"/>
      <c r="LLL23" s="47"/>
      <c r="LLM23" s="47"/>
      <c r="LLN23" s="47"/>
      <c r="LLO23" s="47"/>
      <c r="LLP23" s="47"/>
      <c r="LLQ23" s="47"/>
      <c r="LLR23" s="47"/>
      <c r="LLS23" s="47"/>
      <c r="LLT23" s="47"/>
      <c r="LLU23" s="47"/>
      <c r="LLV23" s="47"/>
      <c r="LLW23" s="47"/>
      <c r="LLX23" s="47"/>
      <c r="LLY23" s="47"/>
      <c r="LLZ23" s="47"/>
      <c r="LMA23" s="47"/>
      <c r="LMB23" s="47"/>
      <c r="LMC23" s="47"/>
      <c r="LMD23" s="47"/>
      <c r="LME23" s="47"/>
      <c r="LMF23" s="47"/>
      <c r="LMG23" s="47"/>
      <c r="LMH23" s="47"/>
      <c r="LMI23" s="47"/>
      <c r="LMJ23" s="47"/>
      <c r="LMK23" s="47"/>
      <c r="LML23" s="47"/>
      <c r="LMM23" s="47"/>
      <c r="LMN23" s="47"/>
      <c r="LMO23" s="47"/>
      <c r="LMP23" s="47"/>
      <c r="LMQ23" s="47"/>
      <c r="LMR23" s="47"/>
      <c r="LMS23" s="47"/>
      <c r="LMT23" s="47"/>
      <c r="LMU23" s="47"/>
      <c r="LMV23" s="47"/>
      <c r="LMW23" s="47"/>
      <c r="LMX23" s="47"/>
      <c r="LMY23" s="47"/>
      <c r="LMZ23" s="47"/>
      <c r="LNA23" s="47"/>
      <c r="LNB23" s="47"/>
      <c r="LNC23" s="47"/>
      <c r="LND23" s="47"/>
      <c r="LNE23" s="47"/>
      <c r="LNF23" s="47"/>
      <c r="LNG23" s="47"/>
      <c r="LNH23" s="47"/>
      <c r="LNI23" s="47"/>
      <c r="LNJ23" s="47"/>
      <c r="LNK23" s="47"/>
      <c r="LNL23" s="47"/>
      <c r="LNM23" s="47"/>
      <c r="LNN23" s="47"/>
      <c r="LNO23" s="47"/>
      <c r="LNP23" s="47"/>
      <c r="LNQ23" s="47"/>
      <c r="LNR23" s="47"/>
      <c r="LNS23" s="47"/>
      <c r="LNT23" s="47"/>
      <c r="LNU23" s="47"/>
      <c r="LNV23" s="47"/>
      <c r="LNW23" s="47"/>
      <c r="LNX23" s="47"/>
      <c r="LNY23" s="47"/>
      <c r="LNZ23" s="47"/>
      <c r="LOA23" s="47"/>
      <c r="LOB23" s="47"/>
      <c r="LOC23" s="47"/>
      <c r="LOD23" s="47"/>
      <c r="LOE23" s="47"/>
      <c r="LOF23" s="47"/>
      <c r="LOG23" s="47"/>
      <c r="LOH23" s="47"/>
      <c r="LOI23" s="47"/>
      <c r="LOJ23" s="47"/>
      <c r="LOK23" s="47"/>
      <c r="LOL23" s="47"/>
      <c r="LOM23" s="47"/>
      <c r="LON23" s="47"/>
      <c r="LOO23" s="47"/>
      <c r="LOP23" s="47"/>
      <c r="LOQ23" s="47"/>
      <c r="LOR23" s="47"/>
      <c r="LOS23" s="47"/>
      <c r="LOT23" s="47"/>
      <c r="LOU23" s="47"/>
      <c r="LOV23" s="47"/>
      <c r="LOW23" s="47"/>
      <c r="LOX23" s="47"/>
      <c r="LOY23" s="47"/>
      <c r="LOZ23" s="47"/>
      <c r="LPA23" s="47"/>
      <c r="LPB23" s="47"/>
      <c r="LPC23" s="47"/>
      <c r="LPD23" s="47"/>
      <c r="LPE23" s="47"/>
      <c r="LPF23" s="47"/>
      <c r="LPG23" s="47"/>
      <c r="LPH23" s="47"/>
      <c r="LPI23" s="47"/>
      <c r="LPJ23" s="47"/>
      <c r="LPK23" s="47"/>
      <c r="LPL23" s="47"/>
      <c r="LPM23" s="47"/>
      <c r="LPN23" s="47"/>
      <c r="LPO23" s="47"/>
      <c r="LPP23" s="47"/>
      <c r="LPQ23" s="47"/>
      <c r="LPR23" s="47"/>
      <c r="LPS23" s="47"/>
      <c r="LPT23" s="47"/>
      <c r="LPU23" s="47"/>
      <c r="LPV23" s="47"/>
      <c r="LPW23" s="47"/>
      <c r="LPX23" s="47"/>
      <c r="LPY23" s="47"/>
      <c r="LPZ23" s="47"/>
      <c r="LQA23" s="47"/>
      <c r="LQB23" s="47"/>
      <c r="LQC23" s="47"/>
      <c r="LQD23" s="47"/>
      <c r="LQE23" s="47"/>
      <c r="LQF23" s="47"/>
      <c r="LQG23" s="47"/>
      <c r="LQH23" s="47"/>
      <c r="LQI23" s="47"/>
      <c r="LQJ23" s="47"/>
      <c r="LQK23" s="47"/>
      <c r="LQL23" s="47"/>
      <c r="LQM23" s="47"/>
      <c r="LQN23" s="47"/>
      <c r="LQO23" s="47"/>
      <c r="LQP23" s="47"/>
      <c r="LQQ23" s="47"/>
      <c r="LQR23" s="47"/>
      <c r="LQS23" s="47"/>
      <c r="LQT23" s="47"/>
      <c r="LQU23" s="47"/>
      <c r="LQV23" s="47"/>
      <c r="LQW23" s="47"/>
      <c r="LQX23" s="47"/>
      <c r="LQY23" s="47"/>
      <c r="LQZ23" s="47"/>
      <c r="LRA23" s="47"/>
      <c r="LRB23" s="47"/>
      <c r="LRC23" s="47"/>
      <c r="LRD23" s="47"/>
      <c r="LRE23" s="47"/>
      <c r="LRF23" s="47"/>
      <c r="LRG23" s="47"/>
      <c r="LRH23" s="47"/>
      <c r="LRI23" s="47"/>
      <c r="LRJ23" s="47"/>
      <c r="LRK23" s="47"/>
      <c r="LRL23" s="47"/>
      <c r="LRM23" s="47"/>
      <c r="LRN23" s="47"/>
      <c r="LRO23" s="47"/>
      <c r="LRP23" s="47"/>
      <c r="LRQ23" s="47"/>
      <c r="LRR23" s="47"/>
      <c r="LRS23" s="47"/>
      <c r="LRT23" s="47"/>
      <c r="LRU23" s="47"/>
      <c r="LRV23" s="47"/>
      <c r="LRW23" s="47"/>
      <c r="LRX23" s="47"/>
      <c r="LRY23" s="47"/>
      <c r="LRZ23" s="47"/>
      <c r="LSA23" s="47"/>
      <c r="LSB23" s="47"/>
      <c r="LSC23" s="47"/>
      <c r="LSD23" s="47"/>
      <c r="LSE23" s="47"/>
      <c r="LSF23" s="47"/>
      <c r="LSG23" s="47"/>
      <c r="LSH23" s="47"/>
      <c r="LSI23" s="47"/>
      <c r="LSJ23" s="47"/>
      <c r="LSK23" s="47"/>
      <c r="LSL23" s="47"/>
      <c r="LSM23" s="47"/>
      <c r="LSN23" s="47"/>
      <c r="LSO23" s="47"/>
      <c r="LSP23" s="47"/>
      <c r="LSQ23" s="47"/>
      <c r="LSR23" s="47"/>
      <c r="LSS23" s="47"/>
      <c r="LST23" s="47"/>
      <c r="LSU23" s="47"/>
      <c r="LSV23" s="47"/>
      <c r="LSW23" s="47"/>
      <c r="LSX23" s="47"/>
      <c r="LSY23" s="47"/>
      <c r="LSZ23" s="47"/>
      <c r="LTA23" s="47"/>
      <c r="LTB23" s="47"/>
      <c r="LTC23" s="47"/>
      <c r="LTD23" s="47"/>
      <c r="LTE23" s="47"/>
      <c r="LTF23" s="47"/>
      <c r="LTG23" s="47"/>
      <c r="LTH23" s="47"/>
      <c r="LTI23" s="47"/>
      <c r="LTJ23" s="47"/>
      <c r="LTK23" s="47"/>
      <c r="LTL23" s="47"/>
      <c r="LTM23" s="47"/>
      <c r="LTN23" s="47"/>
      <c r="LTO23" s="47"/>
      <c r="LTP23" s="47"/>
      <c r="LTQ23" s="47"/>
      <c r="LTR23" s="47"/>
      <c r="LTS23" s="47"/>
      <c r="LTT23" s="47"/>
      <c r="LTU23" s="47"/>
      <c r="LTV23" s="47"/>
      <c r="LTW23" s="47"/>
      <c r="LTX23" s="47"/>
      <c r="LTY23" s="47"/>
      <c r="LTZ23" s="47"/>
      <c r="LUA23" s="47"/>
      <c r="LUB23" s="47"/>
      <c r="LUC23" s="47"/>
      <c r="LUD23" s="47"/>
      <c r="LUE23" s="47"/>
      <c r="LUF23" s="47"/>
      <c r="LUG23" s="47"/>
      <c r="LUH23" s="47"/>
      <c r="LUI23" s="47"/>
      <c r="LUJ23" s="47"/>
      <c r="LUK23" s="47"/>
      <c r="LUL23" s="47"/>
      <c r="LUM23" s="47"/>
      <c r="LUN23" s="47"/>
      <c r="LUO23" s="47"/>
      <c r="LUP23" s="47"/>
      <c r="LUQ23" s="47"/>
      <c r="LUR23" s="47"/>
      <c r="LUS23" s="47"/>
      <c r="LUT23" s="47"/>
      <c r="LUU23" s="47"/>
      <c r="LUV23" s="47"/>
      <c r="LUW23" s="47"/>
      <c r="LUX23" s="47"/>
      <c r="LUY23" s="47"/>
      <c r="LUZ23" s="47"/>
      <c r="LVA23" s="47"/>
      <c r="LVB23" s="47"/>
      <c r="LVC23" s="47"/>
      <c r="LVD23" s="47"/>
      <c r="LVE23" s="47"/>
      <c r="LVF23" s="47"/>
      <c r="LVG23" s="47"/>
      <c r="LVH23" s="47"/>
      <c r="LVI23" s="47"/>
      <c r="LVJ23" s="47"/>
      <c r="LVK23" s="47"/>
      <c r="LVL23" s="47"/>
      <c r="LVM23" s="47"/>
      <c r="LVN23" s="47"/>
      <c r="LVO23" s="47"/>
      <c r="LVP23" s="47"/>
      <c r="LVQ23" s="47"/>
      <c r="LVR23" s="47"/>
      <c r="LVS23" s="47"/>
      <c r="LVT23" s="47"/>
      <c r="LVU23" s="47"/>
      <c r="LVV23" s="47"/>
      <c r="LVW23" s="47"/>
      <c r="LVX23" s="47"/>
      <c r="LVY23" s="47"/>
      <c r="LVZ23" s="47"/>
      <c r="LWA23" s="47"/>
      <c r="LWB23" s="47"/>
      <c r="LWC23" s="47"/>
      <c r="LWD23" s="47"/>
      <c r="LWE23" s="47"/>
      <c r="LWF23" s="47"/>
      <c r="LWG23" s="47"/>
      <c r="LWH23" s="47"/>
      <c r="LWI23" s="47"/>
      <c r="LWJ23" s="47"/>
      <c r="LWK23" s="47"/>
      <c r="LWL23" s="47"/>
      <c r="LWM23" s="47"/>
      <c r="LWN23" s="47"/>
      <c r="LWO23" s="47"/>
      <c r="LWP23" s="47"/>
      <c r="LWQ23" s="47"/>
      <c r="LWR23" s="47"/>
      <c r="LWS23" s="47"/>
      <c r="LWT23" s="47"/>
      <c r="LWU23" s="47"/>
      <c r="LWV23" s="47"/>
      <c r="LWW23" s="47"/>
      <c r="LWX23" s="47"/>
      <c r="LWY23" s="47"/>
      <c r="LWZ23" s="47"/>
      <c r="LXA23" s="47"/>
      <c r="LXB23" s="47"/>
      <c r="LXC23" s="47"/>
      <c r="LXD23" s="47"/>
      <c r="LXE23" s="47"/>
      <c r="LXF23" s="47"/>
      <c r="LXG23" s="47"/>
      <c r="LXH23" s="47"/>
      <c r="LXI23" s="47"/>
      <c r="LXJ23" s="47"/>
      <c r="LXK23" s="47"/>
      <c r="LXL23" s="47"/>
      <c r="LXM23" s="47"/>
      <c r="LXN23" s="47"/>
      <c r="LXO23" s="47"/>
      <c r="LXP23" s="47"/>
      <c r="LXQ23" s="47"/>
      <c r="LXR23" s="47"/>
      <c r="LXS23" s="47"/>
      <c r="LXT23" s="47"/>
      <c r="LXU23" s="47"/>
      <c r="LXV23" s="47"/>
      <c r="LXW23" s="47"/>
      <c r="LXX23" s="47"/>
      <c r="LXY23" s="47"/>
      <c r="LXZ23" s="47"/>
      <c r="LYA23" s="47"/>
      <c r="LYB23" s="47"/>
      <c r="LYC23" s="47"/>
      <c r="LYD23" s="47"/>
      <c r="LYE23" s="47"/>
      <c r="LYF23" s="47"/>
      <c r="LYG23" s="47"/>
      <c r="LYH23" s="47"/>
      <c r="LYI23" s="47"/>
      <c r="LYJ23" s="47"/>
      <c r="LYK23" s="47"/>
      <c r="LYL23" s="47"/>
      <c r="LYM23" s="47"/>
      <c r="LYN23" s="47"/>
      <c r="LYO23" s="47"/>
      <c r="LYP23" s="47"/>
      <c r="LYQ23" s="47"/>
      <c r="LYR23" s="47"/>
      <c r="LYS23" s="47"/>
      <c r="LYT23" s="47"/>
      <c r="LYU23" s="47"/>
      <c r="LYV23" s="47"/>
      <c r="LYW23" s="47"/>
      <c r="LYX23" s="47"/>
      <c r="LYY23" s="47"/>
      <c r="LYZ23" s="47"/>
      <c r="LZA23" s="47"/>
      <c r="LZB23" s="47"/>
      <c r="LZC23" s="47"/>
      <c r="LZD23" s="47"/>
      <c r="LZE23" s="47"/>
      <c r="LZF23" s="47"/>
      <c r="LZG23" s="47"/>
      <c r="LZH23" s="47"/>
      <c r="LZI23" s="47"/>
      <c r="LZJ23" s="47"/>
      <c r="LZK23" s="47"/>
      <c r="LZL23" s="47"/>
      <c r="LZM23" s="47"/>
      <c r="LZN23" s="47"/>
      <c r="LZO23" s="47"/>
      <c r="LZP23" s="47"/>
      <c r="LZQ23" s="47"/>
      <c r="LZR23" s="47"/>
      <c r="LZS23" s="47"/>
      <c r="LZT23" s="47"/>
      <c r="LZU23" s="47"/>
      <c r="LZV23" s="47"/>
      <c r="LZW23" s="47"/>
      <c r="LZX23" s="47"/>
      <c r="LZY23" s="47"/>
      <c r="LZZ23" s="47"/>
      <c r="MAA23" s="47"/>
      <c r="MAB23" s="47"/>
      <c r="MAC23" s="47"/>
      <c r="MAD23" s="47"/>
      <c r="MAE23" s="47"/>
      <c r="MAF23" s="47"/>
      <c r="MAG23" s="47"/>
      <c r="MAH23" s="47"/>
      <c r="MAI23" s="47"/>
      <c r="MAJ23" s="47"/>
      <c r="MAK23" s="47"/>
      <c r="MAL23" s="47"/>
      <c r="MAM23" s="47"/>
      <c r="MAN23" s="47"/>
      <c r="MAO23" s="47"/>
      <c r="MAP23" s="47"/>
      <c r="MAQ23" s="47"/>
      <c r="MAR23" s="47"/>
      <c r="MAS23" s="47"/>
      <c r="MAT23" s="47"/>
      <c r="MAU23" s="47"/>
      <c r="MAV23" s="47"/>
      <c r="MAW23" s="47"/>
      <c r="MAX23" s="47"/>
      <c r="MAY23" s="47"/>
      <c r="MAZ23" s="47"/>
      <c r="MBA23" s="47"/>
      <c r="MBB23" s="47"/>
      <c r="MBC23" s="47"/>
      <c r="MBD23" s="47"/>
      <c r="MBE23" s="47"/>
      <c r="MBF23" s="47"/>
      <c r="MBG23" s="47"/>
      <c r="MBH23" s="47"/>
      <c r="MBI23" s="47"/>
      <c r="MBJ23" s="47"/>
      <c r="MBK23" s="47"/>
      <c r="MBL23" s="47"/>
      <c r="MBM23" s="47"/>
      <c r="MBN23" s="47"/>
      <c r="MBO23" s="47"/>
      <c r="MBP23" s="47"/>
      <c r="MBQ23" s="47"/>
      <c r="MBR23" s="47"/>
      <c r="MBS23" s="47"/>
      <c r="MBT23" s="47"/>
      <c r="MBU23" s="47"/>
      <c r="MBV23" s="47"/>
      <c r="MBW23" s="47"/>
      <c r="MBX23" s="47"/>
      <c r="MBY23" s="47"/>
      <c r="MBZ23" s="47"/>
      <c r="MCA23" s="47"/>
      <c r="MCB23" s="47"/>
      <c r="MCC23" s="47"/>
      <c r="MCD23" s="47"/>
      <c r="MCE23" s="47"/>
      <c r="MCF23" s="47"/>
      <c r="MCG23" s="47"/>
      <c r="MCH23" s="47"/>
      <c r="MCI23" s="47"/>
      <c r="MCJ23" s="47"/>
      <c r="MCK23" s="47"/>
      <c r="MCL23" s="47"/>
      <c r="MCM23" s="47"/>
      <c r="MCN23" s="47"/>
      <c r="MCO23" s="47"/>
      <c r="MCP23" s="47"/>
      <c r="MCQ23" s="47"/>
      <c r="MCR23" s="47"/>
      <c r="MCS23" s="47"/>
      <c r="MCT23" s="47"/>
      <c r="MCU23" s="47"/>
      <c r="MCV23" s="47"/>
      <c r="MCW23" s="47"/>
      <c r="MCX23" s="47"/>
      <c r="MCY23" s="47"/>
      <c r="MCZ23" s="47"/>
      <c r="MDA23" s="47"/>
      <c r="MDB23" s="47"/>
      <c r="MDC23" s="47"/>
      <c r="MDD23" s="47"/>
      <c r="MDE23" s="47"/>
      <c r="MDF23" s="47"/>
      <c r="MDG23" s="47"/>
      <c r="MDH23" s="47"/>
      <c r="MDI23" s="47"/>
      <c r="MDJ23" s="47"/>
      <c r="MDK23" s="47"/>
      <c r="MDL23" s="47"/>
      <c r="MDM23" s="47"/>
      <c r="MDN23" s="47"/>
      <c r="MDO23" s="47"/>
      <c r="MDP23" s="47"/>
      <c r="MDQ23" s="47"/>
      <c r="MDR23" s="47"/>
      <c r="MDS23" s="47"/>
      <c r="MDT23" s="47"/>
      <c r="MDU23" s="47"/>
      <c r="MDV23" s="47"/>
      <c r="MDW23" s="47"/>
      <c r="MDX23" s="47"/>
      <c r="MDY23" s="47"/>
      <c r="MDZ23" s="47"/>
      <c r="MEA23" s="47"/>
      <c r="MEB23" s="47"/>
      <c r="MEC23" s="47"/>
      <c r="MED23" s="47"/>
      <c r="MEE23" s="47"/>
      <c r="MEF23" s="47"/>
      <c r="MEG23" s="47"/>
      <c r="MEH23" s="47"/>
      <c r="MEI23" s="47"/>
      <c r="MEJ23" s="47"/>
      <c r="MEK23" s="47"/>
      <c r="MEL23" s="47"/>
      <c r="MEM23" s="47"/>
      <c r="MEN23" s="47"/>
      <c r="MEO23" s="47"/>
      <c r="MEP23" s="47"/>
      <c r="MEQ23" s="47"/>
      <c r="MER23" s="47"/>
      <c r="MES23" s="47"/>
      <c r="MET23" s="47"/>
      <c r="MEU23" s="47"/>
      <c r="MEV23" s="47"/>
      <c r="MEW23" s="47"/>
      <c r="MEX23" s="47"/>
      <c r="MEY23" s="47"/>
      <c r="MEZ23" s="47"/>
      <c r="MFA23" s="47"/>
      <c r="MFB23" s="47"/>
      <c r="MFC23" s="47"/>
      <c r="MFD23" s="47"/>
      <c r="MFE23" s="47"/>
      <c r="MFF23" s="47"/>
      <c r="MFG23" s="47"/>
      <c r="MFH23" s="47"/>
      <c r="MFI23" s="47"/>
      <c r="MFJ23" s="47"/>
      <c r="MFK23" s="47"/>
      <c r="MFL23" s="47"/>
      <c r="MFM23" s="47"/>
      <c r="MFN23" s="47"/>
      <c r="MFO23" s="47"/>
      <c r="MFP23" s="47"/>
      <c r="MFQ23" s="47"/>
      <c r="MFR23" s="47"/>
      <c r="MFS23" s="47"/>
      <c r="MFT23" s="47"/>
      <c r="MFU23" s="47"/>
      <c r="MFV23" s="47"/>
      <c r="MFW23" s="47"/>
      <c r="MFX23" s="47"/>
      <c r="MFY23" s="47"/>
      <c r="MFZ23" s="47"/>
      <c r="MGA23" s="47"/>
      <c r="MGB23" s="47"/>
      <c r="MGC23" s="47"/>
      <c r="MGD23" s="47"/>
      <c r="MGE23" s="47"/>
      <c r="MGF23" s="47"/>
      <c r="MGG23" s="47"/>
      <c r="MGH23" s="47"/>
      <c r="MGI23" s="47"/>
      <c r="MGJ23" s="47"/>
      <c r="MGK23" s="47"/>
      <c r="MGL23" s="47"/>
      <c r="MGM23" s="47"/>
      <c r="MGN23" s="47"/>
      <c r="MGO23" s="47"/>
      <c r="MGP23" s="47"/>
      <c r="MGQ23" s="47"/>
      <c r="MGR23" s="47"/>
      <c r="MGS23" s="47"/>
      <c r="MGT23" s="47"/>
      <c r="MGU23" s="47"/>
      <c r="MGV23" s="47"/>
      <c r="MGW23" s="47"/>
      <c r="MGX23" s="47"/>
      <c r="MGY23" s="47"/>
      <c r="MGZ23" s="47"/>
      <c r="MHA23" s="47"/>
      <c r="MHB23" s="47"/>
      <c r="MHC23" s="47"/>
      <c r="MHD23" s="47"/>
      <c r="MHE23" s="47"/>
      <c r="MHF23" s="47"/>
      <c r="MHG23" s="47"/>
      <c r="MHH23" s="47"/>
      <c r="MHI23" s="47"/>
      <c r="MHJ23" s="47"/>
      <c r="MHK23" s="47"/>
      <c r="MHL23" s="47"/>
      <c r="MHM23" s="47"/>
      <c r="MHN23" s="47"/>
      <c r="MHO23" s="47"/>
      <c r="MHP23" s="47"/>
      <c r="MHQ23" s="47"/>
      <c r="MHR23" s="47"/>
      <c r="MHS23" s="47"/>
      <c r="MHT23" s="47"/>
      <c r="MHU23" s="47"/>
      <c r="MHV23" s="47"/>
      <c r="MHW23" s="47"/>
      <c r="MHX23" s="47"/>
      <c r="MHY23" s="47"/>
      <c r="MHZ23" s="47"/>
      <c r="MIA23" s="47"/>
      <c r="MIB23" s="47"/>
      <c r="MIC23" s="47"/>
      <c r="MID23" s="47"/>
      <c r="MIE23" s="47"/>
      <c r="MIF23" s="47"/>
      <c r="MIG23" s="47"/>
      <c r="MIH23" s="47"/>
      <c r="MII23" s="47"/>
      <c r="MIJ23" s="47"/>
      <c r="MIK23" s="47"/>
      <c r="MIL23" s="47"/>
      <c r="MIM23" s="47"/>
      <c r="MIN23" s="47"/>
      <c r="MIO23" s="47"/>
      <c r="MIP23" s="47"/>
      <c r="MIQ23" s="47"/>
      <c r="MIR23" s="47"/>
      <c r="MIS23" s="47"/>
      <c r="MIT23" s="47"/>
      <c r="MIU23" s="47"/>
      <c r="MIV23" s="47"/>
      <c r="MIW23" s="47"/>
      <c r="MIX23" s="47"/>
      <c r="MIY23" s="47"/>
      <c r="MIZ23" s="47"/>
      <c r="MJA23" s="47"/>
      <c r="MJB23" s="47"/>
      <c r="MJC23" s="47"/>
      <c r="MJD23" s="47"/>
      <c r="MJE23" s="47"/>
      <c r="MJF23" s="47"/>
      <c r="MJG23" s="47"/>
      <c r="MJH23" s="47"/>
      <c r="MJI23" s="47"/>
      <c r="MJJ23" s="47"/>
      <c r="MJK23" s="47"/>
      <c r="MJL23" s="47"/>
      <c r="MJM23" s="47"/>
      <c r="MJN23" s="47"/>
      <c r="MJO23" s="47"/>
      <c r="MJP23" s="47"/>
      <c r="MJQ23" s="47"/>
      <c r="MJR23" s="47"/>
      <c r="MJS23" s="47"/>
      <c r="MJT23" s="47"/>
      <c r="MJU23" s="47"/>
      <c r="MJV23" s="47"/>
      <c r="MJW23" s="47"/>
      <c r="MJX23" s="47"/>
      <c r="MJY23" s="47"/>
      <c r="MJZ23" s="47"/>
      <c r="MKA23" s="47"/>
      <c r="MKB23" s="47"/>
      <c r="MKC23" s="47"/>
      <c r="MKD23" s="47"/>
      <c r="MKE23" s="47"/>
      <c r="MKF23" s="47"/>
      <c r="MKG23" s="47"/>
      <c r="MKH23" s="47"/>
      <c r="MKI23" s="47"/>
      <c r="MKJ23" s="47"/>
      <c r="MKK23" s="47"/>
      <c r="MKL23" s="47"/>
      <c r="MKM23" s="47"/>
      <c r="MKN23" s="47"/>
      <c r="MKO23" s="47"/>
      <c r="MKP23" s="47"/>
      <c r="MKQ23" s="47"/>
      <c r="MKR23" s="47"/>
      <c r="MKS23" s="47"/>
      <c r="MKT23" s="47"/>
      <c r="MKU23" s="47"/>
      <c r="MKV23" s="47"/>
      <c r="MKW23" s="47"/>
      <c r="MKX23" s="47"/>
      <c r="MKY23" s="47"/>
      <c r="MKZ23" s="47"/>
      <c r="MLA23" s="47"/>
      <c r="MLB23" s="47"/>
      <c r="MLC23" s="47"/>
      <c r="MLD23" s="47"/>
      <c r="MLE23" s="47"/>
      <c r="MLF23" s="47"/>
      <c r="MLG23" s="47"/>
      <c r="MLH23" s="47"/>
      <c r="MLI23" s="47"/>
      <c r="MLJ23" s="47"/>
      <c r="MLK23" s="47"/>
      <c r="MLL23" s="47"/>
      <c r="MLM23" s="47"/>
      <c r="MLN23" s="47"/>
      <c r="MLO23" s="47"/>
      <c r="MLP23" s="47"/>
      <c r="MLQ23" s="47"/>
      <c r="MLR23" s="47"/>
      <c r="MLS23" s="47"/>
      <c r="MLT23" s="47"/>
      <c r="MLU23" s="47"/>
      <c r="MLV23" s="47"/>
      <c r="MLW23" s="47"/>
      <c r="MLX23" s="47"/>
      <c r="MLY23" s="47"/>
      <c r="MLZ23" s="47"/>
      <c r="MMA23" s="47"/>
      <c r="MMB23" s="47"/>
      <c r="MMC23" s="47"/>
      <c r="MMD23" s="47"/>
      <c r="MME23" s="47"/>
      <c r="MMF23" s="47"/>
      <c r="MMG23" s="47"/>
      <c r="MMH23" s="47"/>
      <c r="MMI23" s="47"/>
      <c r="MMJ23" s="47"/>
      <c r="MMK23" s="47"/>
      <c r="MML23" s="47"/>
      <c r="MMM23" s="47"/>
      <c r="MMN23" s="47"/>
      <c r="MMO23" s="47"/>
      <c r="MMP23" s="47"/>
      <c r="MMQ23" s="47"/>
      <c r="MMR23" s="47"/>
      <c r="MMS23" s="47"/>
      <c r="MMT23" s="47"/>
      <c r="MMU23" s="47"/>
      <c r="MMV23" s="47"/>
      <c r="MMW23" s="47"/>
      <c r="MMX23" s="47"/>
      <c r="MMY23" s="47"/>
      <c r="MMZ23" s="47"/>
      <c r="MNA23" s="47"/>
      <c r="MNB23" s="47"/>
      <c r="MNC23" s="47"/>
      <c r="MND23" s="47"/>
      <c r="MNE23" s="47"/>
      <c r="MNF23" s="47"/>
      <c r="MNG23" s="47"/>
      <c r="MNH23" s="47"/>
      <c r="MNI23" s="47"/>
      <c r="MNJ23" s="47"/>
      <c r="MNK23" s="47"/>
      <c r="MNL23" s="47"/>
      <c r="MNM23" s="47"/>
      <c r="MNN23" s="47"/>
      <c r="MNO23" s="47"/>
      <c r="MNP23" s="47"/>
      <c r="MNQ23" s="47"/>
      <c r="MNR23" s="47"/>
      <c r="MNS23" s="47"/>
      <c r="MNT23" s="47"/>
      <c r="MNU23" s="47"/>
      <c r="MNV23" s="47"/>
      <c r="MNW23" s="47"/>
      <c r="MNX23" s="47"/>
      <c r="MNY23" s="47"/>
      <c r="MNZ23" s="47"/>
      <c r="MOA23" s="47"/>
      <c r="MOB23" s="47"/>
      <c r="MOC23" s="47"/>
      <c r="MOD23" s="47"/>
      <c r="MOE23" s="47"/>
      <c r="MOF23" s="47"/>
      <c r="MOG23" s="47"/>
      <c r="MOH23" s="47"/>
      <c r="MOI23" s="47"/>
      <c r="MOJ23" s="47"/>
      <c r="MOK23" s="47"/>
      <c r="MOL23" s="47"/>
      <c r="MOM23" s="47"/>
      <c r="MON23" s="47"/>
      <c r="MOO23" s="47"/>
      <c r="MOP23" s="47"/>
      <c r="MOQ23" s="47"/>
      <c r="MOR23" s="47"/>
      <c r="MOS23" s="47"/>
      <c r="MOT23" s="47"/>
      <c r="MOU23" s="47"/>
      <c r="MOV23" s="47"/>
      <c r="MOW23" s="47"/>
      <c r="MOX23" s="47"/>
      <c r="MOY23" s="47"/>
      <c r="MOZ23" s="47"/>
      <c r="MPA23" s="47"/>
      <c r="MPB23" s="47"/>
      <c r="MPC23" s="47"/>
      <c r="MPD23" s="47"/>
      <c r="MPE23" s="47"/>
      <c r="MPF23" s="47"/>
      <c r="MPG23" s="47"/>
      <c r="MPH23" s="47"/>
      <c r="MPI23" s="47"/>
      <c r="MPJ23" s="47"/>
      <c r="MPK23" s="47"/>
      <c r="MPL23" s="47"/>
      <c r="MPM23" s="47"/>
      <c r="MPN23" s="47"/>
      <c r="MPO23" s="47"/>
      <c r="MPP23" s="47"/>
      <c r="MPQ23" s="47"/>
      <c r="MPR23" s="47"/>
      <c r="MPS23" s="47"/>
      <c r="MPT23" s="47"/>
      <c r="MPU23" s="47"/>
      <c r="MPV23" s="47"/>
      <c r="MPW23" s="47"/>
      <c r="MPX23" s="47"/>
      <c r="MPY23" s="47"/>
      <c r="MPZ23" s="47"/>
      <c r="MQA23" s="47"/>
      <c r="MQB23" s="47"/>
      <c r="MQC23" s="47"/>
      <c r="MQD23" s="47"/>
      <c r="MQE23" s="47"/>
      <c r="MQF23" s="47"/>
      <c r="MQG23" s="47"/>
      <c r="MQH23" s="47"/>
      <c r="MQI23" s="47"/>
      <c r="MQJ23" s="47"/>
      <c r="MQK23" s="47"/>
      <c r="MQL23" s="47"/>
      <c r="MQM23" s="47"/>
      <c r="MQN23" s="47"/>
      <c r="MQO23" s="47"/>
      <c r="MQP23" s="47"/>
      <c r="MQQ23" s="47"/>
      <c r="MQR23" s="47"/>
      <c r="MQS23" s="47"/>
      <c r="MQT23" s="47"/>
      <c r="MQU23" s="47"/>
      <c r="MQV23" s="47"/>
      <c r="MQW23" s="47"/>
      <c r="MQX23" s="47"/>
      <c r="MQY23" s="47"/>
      <c r="MQZ23" s="47"/>
      <c r="MRA23" s="47"/>
      <c r="MRB23" s="47"/>
      <c r="MRC23" s="47"/>
      <c r="MRD23" s="47"/>
      <c r="MRE23" s="47"/>
      <c r="MRF23" s="47"/>
      <c r="MRG23" s="47"/>
      <c r="MRH23" s="47"/>
      <c r="MRI23" s="47"/>
      <c r="MRJ23" s="47"/>
      <c r="MRK23" s="47"/>
      <c r="MRL23" s="47"/>
      <c r="MRM23" s="47"/>
      <c r="MRN23" s="47"/>
      <c r="MRO23" s="47"/>
      <c r="MRP23" s="47"/>
      <c r="MRQ23" s="47"/>
      <c r="MRR23" s="47"/>
      <c r="MRS23" s="47"/>
      <c r="MRT23" s="47"/>
      <c r="MRU23" s="47"/>
      <c r="MRV23" s="47"/>
      <c r="MRW23" s="47"/>
      <c r="MRX23" s="47"/>
      <c r="MRY23" s="47"/>
      <c r="MRZ23" s="47"/>
      <c r="MSA23" s="47"/>
      <c r="MSB23" s="47"/>
      <c r="MSC23" s="47"/>
      <c r="MSD23" s="47"/>
      <c r="MSE23" s="47"/>
      <c r="MSF23" s="47"/>
      <c r="MSG23" s="47"/>
      <c r="MSH23" s="47"/>
      <c r="MSI23" s="47"/>
      <c r="MSJ23" s="47"/>
      <c r="MSK23" s="47"/>
      <c r="MSL23" s="47"/>
      <c r="MSM23" s="47"/>
      <c r="MSN23" s="47"/>
      <c r="MSO23" s="47"/>
      <c r="MSP23" s="47"/>
      <c r="MSQ23" s="47"/>
      <c r="MSR23" s="47"/>
      <c r="MSS23" s="47"/>
      <c r="MST23" s="47"/>
      <c r="MSU23" s="47"/>
      <c r="MSV23" s="47"/>
      <c r="MSW23" s="47"/>
      <c r="MSX23" s="47"/>
      <c r="MSY23" s="47"/>
      <c r="MSZ23" s="47"/>
      <c r="MTA23" s="47"/>
      <c r="MTB23" s="47"/>
      <c r="MTC23" s="47"/>
      <c r="MTD23" s="47"/>
      <c r="MTE23" s="47"/>
      <c r="MTF23" s="47"/>
      <c r="MTG23" s="47"/>
      <c r="MTH23" s="47"/>
      <c r="MTI23" s="47"/>
      <c r="MTJ23" s="47"/>
      <c r="MTK23" s="47"/>
      <c r="MTL23" s="47"/>
      <c r="MTM23" s="47"/>
      <c r="MTN23" s="47"/>
      <c r="MTO23" s="47"/>
      <c r="MTP23" s="47"/>
      <c r="MTQ23" s="47"/>
      <c r="MTR23" s="47"/>
      <c r="MTS23" s="47"/>
      <c r="MTT23" s="47"/>
      <c r="MTU23" s="47"/>
      <c r="MTV23" s="47"/>
      <c r="MTW23" s="47"/>
      <c r="MTX23" s="47"/>
      <c r="MTY23" s="47"/>
      <c r="MTZ23" s="47"/>
      <c r="MUA23" s="47"/>
      <c r="MUB23" s="47"/>
      <c r="MUC23" s="47"/>
      <c r="MUD23" s="47"/>
      <c r="MUE23" s="47"/>
      <c r="MUF23" s="47"/>
      <c r="MUG23" s="47"/>
      <c r="MUH23" s="47"/>
      <c r="MUI23" s="47"/>
      <c r="MUJ23" s="47"/>
      <c r="MUK23" s="47"/>
      <c r="MUL23" s="47"/>
      <c r="MUM23" s="47"/>
      <c r="MUN23" s="47"/>
      <c r="MUO23" s="47"/>
      <c r="MUP23" s="47"/>
      <c r="MUQ23" s="47"/>
      <c r="MUR23" s="47"/>
      <c r="MUS23" s="47"/>
      <c r="MUT23" s="47"/>
      <c r="MUU23" s="47"/>
      <c r="MUV23" s="47"/>
      <c r="MUW23" s="47"/>
      <c r="MUX23" s="47"/>
      <c r="MUY23" s="47"/>
      <c r="MUZ23" s="47"/>
      <c r="MVA23" s="47"/>
      <c r="MVB23" s="47"/>
      <c r="MVC23" s="47"/>
      <c r="MVD23" s="47"/>
      <c r="MVE23" s="47"/>
      <c r="MVF23" s="47"/>
      <c r="MVG23" s="47"/>
      <c r="MVH23" s="47"/>
      <c r="MVI23" s="47"/>
      <c r="MVJ23" s="47"/>
      <c r="MVK23" s="47"/>
      <c r="MVL23" s="47"/>
      <c r="MVM23" s="47"/>
      <c r="MVN23" s="47"/>
      <c r="MVO23" s="47"/>
      <c r="MVP23" s="47"/>
      <c r="MVQ23" s="47"/>
      <c r="MVR23" s="47"/>
      <c r="MVS23" s="47"/>
      <c r="MVT23" s="47"/>
      <c r="MVU23" s="47"/>
      <c r="MVV23" s="47"/>
      <c r="MVW23" s="47"/>
      <c r="MVX23" s="47"/>
      <c r="MVY23" s="47"/>
      <c r="MVZ23" s="47"/>
      <c r="MWA23" s="47"/>
      <c r="MWB23" s="47"/>
      <c r="MWC23" s="47"/>
      <c r="MWD23" s="47"/>
      <c r="MWE23" s="47"/>
      <c r="MWF23" s="47"/>
      <c r="MWG23" s="47"/>
      <c r="MWH23" s="47"/>
      <c r="MWI23" s="47"/>
      <c r="MWJ23" s="47"/>
      <c r="MWK23" s="47"/>
      <c r="MWL23" s="47"/>
      <c r="MWM23" s="47"/>
      <c r="MWN23" s="47"/>
      <c r="MWO23" s="47"/>
      <c r="MWP23" s="47"/>
      <c r="MWQ23" s="47"/>
      <c r="MWR23" s="47"/>
      <c r="MWS23" s="47"/>
      <c r="MWT23" s="47"/>
      <c r="MWU23" s="47"/>
      <c r="MWV23" s="47"/>
      <c r="MWW23" s="47"/>
      <c r="MWX23" s="47"/>
      <c r="MWY23" s="47"/>
      <c r="MWZ23" s="47"/>
      <c r="MXA23" s="47"/>
      <c r="MXB23" s="47"/>
      <c r="MXC23" s="47"/>
      <c r="MXD23" s="47"/>
      <c r="MXE23" s="47"/>
      <c r="MXF23" s="47"/>
      <c r="MXG23" s="47"/>
      <c r="MXH23" s="47"/>
      <c r="MXI23" s="47"/>
      <c r="MXJ23" s="47"/>
      <c r="MXK23" s="47"/>
      <c r="MXL23" s="47"/>
      <c r="MXM23" s="47"/>
      <c r="MXN23" s="47"/>
      <c r="MXO23" s="47"/>
      <c r="MXP23" s="47"/>
      <c r="MXQ23" s="47"/>
      <c r="MXR23" s="47"/>
      <c r="MXS23" s="47"/>
      <c r="MXT23" s="47"/>
      <c r="MXU23" s="47"/>
      <c r="MXV23" s="47"/>
      <c r="MXW23" s="47"/>
      <c r="MXX23" s="47"/>
      <c r="MXY23" s="47"/>
      <c r="MXZ23" s="47"/>
      <c r="MYA23" s="47"/>
      <c r="MYB23" s="47"/>
      <c r="MYC23" s="47"/>
      <c r="MYD23" s="47"/>
      <c r="MYE23" s="47"/>
      <c r="MYF23" s="47"/>
      <c r="MYG23" s="47"/>
      <c r="MYH23" s="47"/>
      <c r="MYI23" s="47"/>
      <c r="MYJ23" s="47"/>
      <c r="MYK23" s="47"/>
      <c r="MYL23" s="47"/>
      <c r="MYM23" s="47"/>
      <c r="MYN23" s="47"/>
      <c r="MYO23" s="47"/>
      <c r="MYP23" s="47"/>
      <c r="MYQ23" s="47"/>
      <c r="MYR23" s="47"/>
      <c r="MYS23" s="47"/>
      <c r="MYT23" s="47"/>
      <c r="MYU23" s="47"/>
      <c r="MYV23" s="47"/>
      <c r="MYW23" s="47"/>
      <c r="MYX23" s="47"/>
      <c r="MYY23" s="47"/>
      <c r="MYZ23" s="47"/>
      <c r="MZA23" s="47"/>
      <c r="MZB23" s="47"/>
      <c r="MZC23" s="47"/>
      <c r="MZD23" s="47"/>
      <c r="MZE23" s="47"/>
      <c r="MZF23" s="47"/>
      <c r="MZG23" s="47"/>
      <c r="MZH23" s="47"/>
      <c r="MZI23" s="47"/>
      <c r="MZJ23" s="47"/>
      <c r="MZK23" s="47"/>
      <c r="MZL23" s="47"/>
      <c r="MZM23" s="47"/>
      <c r="MZN23" s="47"/>
      <c r="MZO23" s="47"/>
      <c r="MZP23" s="47"/>
      <c r="MZQ23" s="47"/>
      <c r="MZR23" s="47"/>
      <c r="MZS23" s="47"/>
      <c r="MZT23" s="47"/>
      <c r="MZU23" s="47"/>
      <c r="MZV23" s="47"/>
      <c r="MZW23" s="47"/>
      <c r="MZX23" s="47"/>
      <c r="MZY23" s="47"/>
      <c r="MZZ23" s="47"/>
      <c r="NAA23" s="47"/>
      <c r="NAB23" s="47"/>
      <c r="NAC23" s="47"/>
      <c r="NAD23" s="47"/>
      <c r="NAE23" s="47"/>
      <c r="NAF23" s="47"/>
      <c r="NAG23" s="47"/>
      <c r="NAH23" s="47"/>
      <c r="NAI23" s="47"/>
      <c r="NAJ23" s="47"/>
      <c r="NAK23" s="47"/>
      <c r="NAL23" s="47"/>
      <c r="NAM23" s="47"/>
      <c r="NAN23" s="47"/>
      <c r="NAO23" s="47"/>
      <c r="NAP23" s="47"/>
      <c r="NAQ23" s="47"/>
      <c r="NAR23" s="47"/>
      <c r="NAS23" s="47"/>
      <c r="NAT23" s="47"/>
      <c r="NAU23" s="47"/>
      <c r="NAV23" s="47"/>
      <c r="NAW23" s="47"/>
      <c r="NAX23" s="47"/>
      <c r="NAY23" s="47"/>
      <c r="NAZ23" s="47"/>
      <c r="NBA23" s="47"/>
      <c r="NBB23" s="47"/>
      <c r="NBC23" s="47"/>
      <c r="NBD23" s="47"/>
      <c r="NBE23" s="47"/>
      <c r="NBF23" s="47"/>
      <c r="NBG23" s="47"/>
      <c r="NBH23" s="47"/>
      <c r="NBI23" s="47"/>
      <c r="NBJ23" s="47"/>
      <c r="NBK23" s="47"/>
      <c r="NBL23" s="47"/>
      <c r="NBM23" s="47"/>
      <c r="NBN23" s="47"/>
      <c r="NBO23" s="47"/>
      <c r="NBP23" s="47"/>
      <c r="NBQ23" s="47"/>
      <c r="NBR23" s="47"/>
      <c r="NBS23" s="47"/>
      <c r="NBT23" s="47"/>
      <c r="NBU23" s="47"/>
      <c r="NBV23" s="47"/>
      <c r="NBW23" s="47"/>
      <c r="NBX23" s="47"/>
      <c r="NBY23" s="47"/>
      <c r="NBZ23" s="47"/>
      <c r="NCA23" s="47"/>
      <c r="NCB23" s="47"/>
      <c r="NCC23" s="47"/>
      <c r="NCD23" s="47"/>
      <c r="NCE23" s="47"/>
      <c r="NCF23" s="47"/>
      <c r="NCG23" s="47"/>
      <c r="NCH23" s="47"/>
      <c r="NCI23" s="47"/>
      <c r="NCJ23" s="47"/>
      <c r="NCK23" s="47"/>
      <c r="NCL23" s="47"/>
      <c r="NCM23" s="47"/>
      <c r="NCN23" s="47"/>
      <c r="NCO23" s="47"/>
      <c r="NCP23" s="47"/>
      <c r="NCQ23" s="47"/>
      <c r="NCR23" s="47"/>
      <c r="NCS23" s="47"/>
      <c r="NCT23" s="47"/>
      <c r="NCU23" s="47"/>
      <c r="NCV23" s="47"/>
      <c r="NCW23" s="47"/>
      <c r="NCX23" s="47"/>
      <c r="NCY23" s="47"/>
      <c r="NCZ23" s="47"/>
      <c r="NDA23" s="47"/>
      <c r="NDB23" s="47"/>
      <c r="NDC23" s="47"/>
      <c r="NDD23" s="47"/>
      <c r="NDE23" s="47"/>
      <c r="NDF23" s="47"/>
      <c r="NDG23" s="47"/>
      <c r="NDH23" s="47"/>
      <c r="NDI23" s="47"/>
      <c r="NDJ23" s="47"/>
      <c r="NDK23" s="47"/>
      <c r="NDL23" s="47"/>
      <c r="NDM23" s="47"/>
      <c r="NDN23" s="47"/>
      <c r="NDO23" s="47"/>
      <c r="NDP23" s="47"/>
      <c r="NDQ23" s="47"/>
      <c r="NDR23" s="47"/>
      <c r="NDS23" s="47"/>
      <c r="NDT23" s="47"/>
      <c r="NDU23" s="47"/>
      <c r="NDV23" s="47"/>
      <c r="NDW23" s="47"/>
      <c r="NDX23" s="47"/>
      <c r="NDY23" s="47"/>
      <c r="NDZ23" s="47"/>
      <c r="NEA23" s="47"/>
      <c r="NEB23" s="47"/>
      <c r="NEC23" s="47"/>
      <c r="NED23" s="47"/>
      <c r="NEE23" s="47"/>
      <c r="NEF23" s="47"/>
      <c r="NEG23" s="47"/>
      <c r="NEH23" s="47"/>
      <c r="NEI23" s="47"/>
      <c r="NEJ23" s="47"/>
      <c r="NEK23" s="47"/>
      <c r="NEL23" s="47"/>
      <c r="NEM23" s="47"/>
      <c r="NEN23" s="47"/>
      <c r="NEO23" s="47"/>
      <c r="NEP23" s="47"/>
      <c r="NEQ23" s="47"/>
      <c r="NER23" s="47"/>
      <c r="NES23" s="47"/>
      <c r="NET23" s="47"/>
      <c r="NEU23" s="47"/>
      <c r="NEV23" s="47"/>
      <c r="NEW23" s="47"/>
      <c r="NEX23" s="47"/>
      <c r="NEY23" s="47"/>
      <c r="NEZ23" s="47"/>
      <c r="NFA23" s="47"/>
      <c r="NFB23" s="47"/>
      <c r="NFC23" s="47"/>
      <c r="NFD23" s="47"/>
      <c r="NFE23" s="47"/>
      <c r="NFF23" s="47"/>
      <c r="NFG23" s="47"/>
      <c r="NFH23" s="47"/>
      <c r="NFI23" s="47"/>
      <c r="NFJ23" s="47"/>
      <c r="NFK23" s="47"/>
      <c r="NFL23" s="47"/>
      <c r="NFM23" s="47"/>
      <c r="NFN23" s="47"/>
      <c r="NFO23" s="47"/>
      <c r="NFP23" s="47"/>
      <c r="NFQ23" s="47"/>
      <c r="NFR23" s="47"/>
      <c r="NFS23" s="47"/>
      <c r="NFT23" s="47"/>
      <c r="NFU23" s="47"/>
      <c r="NFV23" s="47"/>
      <c r="NFW23" s="47"/>
      <c r="NFX23" s="47"/>
      <c r="NFY23" s="47"/>
      <c r="NFZ23" s="47"/>
      <c r="NGA23" s="47"/>
      <c r="NGB23" s="47"/>
      <c r="NGC23" s="47"/>
      <c r="NGD23" s="47"/>
      <c r="NGE23" s="47"/>
      <c r="NGF23" s="47"/>
      <c r="NGG23" s="47"/>
      <c r="NGH23" s="47"/>
      <c r="NGI23" s="47"/>
      <c r="NGJ23" s="47"/>
      <c r="NGK23" s="47"/>
      <c r="NGL23" s="47"/>
      <c r="NGM23" s="47"/>
      <c r="NGN23" s="47"/>
      <c r="NGO23" s="47"/>
      <c r="NGP23" s="47"/>
      <c r="NGQ23" s="47"/>
      <c r="NGR23" s="47"/>
      <c r="NGS23" s="47"/>
      <c r="NGT23" s="47"/>
      <c r="NGU23" s="47"/>
      <c r="NGV23" s="47"/>
      <c r="NGW23" s="47"/>
      <c r="NGX23" s="47"/>
      <c r="NGY23" s="47"/>
      <c r="NGZ23" s="47"/>
      <c r="NHA23" s="47"/>
      <c r="NHB23" s="47"/>
      <c r="NHC23" s="47"/>
      <c r="NHD23" s="47"/>
      <c r="NHE23" s="47"/>
      <c r="NHF23" s="47"/>
      <c r="NHG23" s="47"/>
      <c r="NHH23" s="47"/>
      <c r="NHI23" s="47"/>
      <c r="NHJ23" s="47"/>
      <c r="NHK23" s="47"/>
      <c r="NHL23" s="47"/>
      <c r="NHM23" s="47"/>
      <c r="NHN23" s="47"/>
      <c r="NHO23" s="47"/>
      <c r="NHP23" s="47"/>
      <c r="NHQ23" s="47"/>
      <c r="NHR23" s="47"/>
      <c r="NHS23" s="47"/>
      <c r="NHT23" s="47"/>
      <c r="NHU23" s="47"/>
      <c r="NHV23" s="47"/>
      <c r="NHW23" s="47"/>
      <c r="NHX23" s="47"/>
      <c r="NHY23" s="47"/>
      <c r="NHZ23" s="47"/>
      <c r="NIA23" s="47"/>
      <c r="NIB23" s="47"/>
      <c r="NIC23" s="47"/>
      <c r="NID23" s="47"/>
      <c r="NIE23" s="47"/>
      <c r="NIF23" s="47"/>
      <c r="NIG23" s="47"/>
      <c r="NIH23" s="47"/>
      <c r="NII23" s="47"/>
      <c r="NIJ23" s="47"/>
      <c r="NIK23" s="47"/>
      <c r="NIL23" s="47"/>
      <c r="NIM23" s="47"/>
      <c r="NIN23" s="47"/>
      <c r="NIO23" s="47"/>
      <c r="NIP23" s="47"/>
      <c r="NIQ23" s="47"/>
      <c r="NIR23" s="47"/>
      <c r="NIS23" s="47"/>
      <c r="NIT23" s="47"/>
      <c r="NIU23" s="47"/>
      <c r="NIV23" s="47"/>
      <c r="NIW23" s="47"/>
      <c r="NIX23" s="47"/>
      <c r="NIY23" s="47"/>
      <c r="NIZ23" s="47"/>
      <c r="NJA23" s="47"/>
      <c r="NJB23" s="47"/>
      <c r="NJC23" s="47"/>
      <c r="NJD23" s="47"/>
      <c r="NJE23" s="47"/>
      <c r="NJF23" s="47"/>
      <c r="NJG23" s="47"/>
      <c r="NJH23" s="47"/>
      <c r="NJI23" s="47"/>
      <c r="NJJ23" s="47"/>
      <c r="NJK23" s="47"/>
      <c r="NJL23" s="47"/>
      <c r="NJM23" s="47"/>
      <c r="NJN23" s="47"/>
      <c r="NJO23" s="47"/>
      <c r="NJP23" s="47"/>
      <c r="NJQ23" s="47"/>
      <c r="NJR23" s="47"/>
      <c r="NJS23" s="47"/>
      <c r="NJT23" s="47"/>
      <c r="NJU23" s="47"/>
      <c r="NJV23" s="47"/>
      <c r="NJW23" s="47"/>
      <c r="NJX23" s="47"/>
      <c r="NJY23" s="47"/>
      <c r="NJZ23" s="47"/>
      <c r="NKA23" s="47"/>
      <c r="NKB23" s="47"/>
      <c r="NKC23" s="47"/>
      <c r="NKD23" s="47"/>
      <c r="NKE23" s="47"/>
      <c r="NKF23" s="47"/>
      <c r="NKG23" s="47"/>
      <c r="NKH23" s="47"/>
      <c r="NKI23" s="47"/>
      <c r="NKJ23" s="47"/>
      <c r="NKK23" s="47"/>
      <c r="NKL23" s="47"/>
      <c r="NKM23" s="47"/>
      <c r="NKN23" s="47"/>
      <c r="NKO23" s="47"/>
      <c r="NKP23" s="47"/>
      <c r="NKQ23" s="47"/>
      <c r="NKR23" s="47"/>
      <c r="NKS23" s="47"/>
      <c r="NKT23" s="47"/>
      <c r="NKU23" s="47"/>
      <c r="NKV23" s="47"/>
      <c r="NKW23" s="47"/>
      <c r="NKX23" s="47"/>
      <c r="NKY23" s="47"/>
      <c r="NKZ23" s="47"/>
      <c r="NLA23" s="47"/>
      <c r="NLB23" s="47"/>
      <c r="NLC23" s="47"/>
      <c r="NLD23" s="47"/>
      <c r="NLE23" s="47"/>
      <c r="NLF23" s="47"/>
      <c r="NLG23" s="47"/>
      <c r="NLH23" s="47"/>
      <c r="NLI23" s="47"/>
      <c r="NLJ23" s="47"/>
      <c r="NLK23" s="47"/>
      <c r="NLL23" s="47"/>
      <c r="NLM23" s="47"/>
      <c r="NLN23" s="47"/>
      <c r="NLO23" s="47"/>
      <c r="NLP23" s="47"/>
      <c r="NLQ23" s="47"/>
      <c r="NLR23" s="47"/>
      <c r="NLS23" s="47"/>
      <c r="NLT23" s="47"/>
      <c r="NLU23" s="47"/>
      <c r="NLV23" s="47"/>
      <c r="NLW23" s="47"/>
      <c r="NLX23" s="47"/>
      <c r="NLY23" s="47"/>
      <c r="NLZ23" s="47"/>
      <c r="NMA23" s="47"/>
      <c r="NMB23" s="47"/>
      <c r="NMC23" s="47"/>
      <c r="NMD23" s="47"/>
      <c r="NME23" s="47"/>
      <c r="NMF23" s="47"/>
      <c r="NMG23" s="47"/>
      <c r="NMH23" s="47"/>
      <c r="NMI23" s="47"/>
      <c r="NMJ23" s="47"/>
      <c r="NMK23" s="47"/>
      <c r="NML23" s="47"/>
      <c r="NMM23" s="47"/>
      <c r="NMN23" s="47"/>
      <c r="NMO23" s="47"/>
      <c r="NMP23" s="47"/>
      <c r="NMQ23" s="47"/>
      <c r="NMR23" s="47"/>
      <c r="NMS23" s="47"/>
      <c r="NMT23" s="47"/>
      <c r="NMU23" s="47"/>
      <c r="NMV23" s="47"/>
      <c r="NMW23" s="47"/>
      <c r="NMX23" s="47"/>
      <c r="NMY23" s="47"/>
      <c r="NMZ23" s="47"/>
      <c r="NNA23" s="47"/>
      <c r="NNB23" s="47"/>
      <c r="NNC23" s="47"/>
      <c r="NND23" s="47"/>
      <c r="NNE23" s="47"/>
      <c r="NNF23" s="47"/>
      <c r="NNG23" s="47"/>
      <c r="NNH23" s="47"/>
      <c r="NNI23" s="47"/>
      <c r="NNJ23" s="47"/>
      <c r="NNK23" s="47"/>
      <c r="NNL23" s="47"/>
      <c r="NNM23" s="47"/>
      <c r="NNN23" s="47"/>
      <c r="NNO23" s="47"/>
      <c r="NNP23" s="47"/>
      <c r="NNQ23" s="47"/>
      <c r="NNR23" s="47"/>
      <c r="NNS23" s="47"/>
      <c r="NNT23" s="47"/>
      <c r="NNU23" s="47"/>
      <c r="NNV23" s="47"/>
      <c r="NNW23" s="47"/>
      <c r="NNX23" s="47"/>
      <c r="NNY23" s="47"/>
      <c r="NNZ23" s="47"/>
      <c r="NOA23" s="47"/>
      <c r="NOB23" s="47"/>
      <c r="NOC23" s="47"/>
      <c r="NOD23" s="47"/>
      <c r="NOE23" s="47"/>
      <c r="NOF23" s="47"/>
      <c r="NOG23" s="47"/>
      <c r="NOH23" s="47"/>
      <c r="NOI23" s="47"/>
      <c r="NOJ23" s="47"/>
      <c r="NOK23" s="47"/>
      <c r="NOL23" s="47"/>
      <c r="NOM23" s="47"/>
      <c r="NON23" s="47"/>
      <c r="NOO23" s="47"/>
      <c r="NOP23" s="47"/>
      <c r="NOQ23" s="47"/>
      <c r="NOR23" s="47"/>
      <c r="NOS23" s="47"/>
      <c r="NOT23" s="47"/>
      <c r="NOU23" s="47"/>
      <c r="NOV23" s="47"/>
      <c r="NOW23" s="47"/>
      <c r="NOX23" s="47"/>
      <c r="NOY23" s="47"/>
      <c r="NOZ23" s="47"/>
      <c r="NPA23" s="47"/>
      <c r="NPB23" s="47"/>
      <c r="NPC23" s="47"/>
      <c r="NPD23" s="47"/>
      <c r="NPE23" s="47"/>
      <c r="NPF23" s="47"/>
      <c r="NPG23" s="47"/>
      <c r="NPH23" s="47"/>
      <c r="NPI23" s="47"/>
      <c r="NPJ23" s="47"/>
      <c r="NPK23" s="47"/>
      <c r="NPL23" s="47"/>
      <c r="NPM23" s="47"/>
      <c r="NPN23" s="47"/>
      <c r="NPO23" s="47"/>
      <c r="NPP23" s="47"/>
      <c r="NPQ23" s="47"/>
      <c r="NPR23" s="47"/>
      <c r="NPS23" s="47"/>
      <c r="NPT23" s="47"/>
      <c r="NPU23" s="47"/>
      <c r="NPV23" s="47"/>
      <c r="NPW23" s="47"/>
      <c r="NPX23" s="47"/>
      <c r="NPY23" s="47"/>
      <c r="NPZ23" s="47"/>
      <c r="NQA23" s="47"/>
      <c r="NQB23" s="47"/>
      <c r="NQC23" s="47"/>
      <c r="NQD23" s="47"/>
      <c r="NQE23" s="47"/>
      <c r="NQF23" s="47"/>
      <c r="NQG23" s="47"/>
      <c r="NQH23" s="47"/>
      <c r="NQI23" s="47"/>
      <c r="NQJ23" s="47"/>
      <c r="NQK23" s="47"/>
      <c r="NQL23" s="47"/>
      <c r="NQM23" s="47"/>
      <c r="NQN23" s="47"/>
      <c r="NQO23" s="47"/>
      <c r="NQP23" s="47"/>
      <c r="NQQ23" s="47"/>
      <c r="NQR23" s="47"/>
      <c r="NQS23" s="47"/>
      <c r="NQT23" s="47"/>
      <c r="NQU23" s="47"/>
      <c r="NQV23" s="47"/>
      <c r="NQW23" s="47"/>
      <c r="NQX23" s="47"/>
      <c r="NQY23" s="47"/>
      <c r="NQZ23" s="47"/>
      <c r="NRA23" s="47"/>
      <c r="NRB23" s="47"/>
      <c r="NRC23" s="47"/>
      <c r="NRD23" s="47"/>
      <c r="NRE23" s="47"/>
      <c r="NRF23" s="47"/>
      <c r="NRG23" s="47"/>
      <c r="NRH23" s="47"/>
      <c r="NRI23" s="47"/>
      <c r="NRJ23" s="47"/>
      <c r="NRK23" s="47"/>
      <c r="NRL23" s="47"/>
      <c r="NRM23" s="47"/>
      <c r="NRN23" s="47"/>
      <c r="NRO23" s="47"/>
      <c r="NRP23" s="47"/>
      <c r="NRQ23" s="47"/>
      <c r="NRR23" s="47"/>
      <c r="NRS23" s="47"/>
      <c r="NRT23" s="47"/>
      <c r="NRU23" s="47"/>
      <c r="NRV23" s="47"/>
      <c r="NRW23" s="47"/>
      <c r="NRX23" s="47"/>
      <c r="NRY23" s="47"/>
      <c r="NRZ23" s="47"/>
      <c r="NSA23" s="47"/>
      <c r="NSB23" s="47"/>
      <c r="NSC23" s="47"/>
      <c r="NSD23" s="47"/>
      <c r="NSE23" s="47"/>
      <c r="NSF23" s="47"/>
      <c r="NSG23" s="47"/>
      <c r="NSH23" s="47"/>
      <c r="NSI23" s="47"/>
      <c r="NSJ23" s="47"/>
      <c r="NSK23" s="47"/>
      <c r="NSL23" s="47"/>
      <c r="NSM23" s="47"/>
      <c r="NSN23" s="47"/>
      <c r="NSO23" s="47"/>
      <c r="NSP23" s="47"/>
      <c r="NSQ23" s="47"/>
      <c r="NSR23" s="47"/>
      <c r="NSS23" s="47"/>
      <c r="NST23" s="47"/>
      <c r="NSU23" s="47"/>
      <c r="NSV23" s="47"/>
      <c r="NSW23" s="47"/>
      <c r="NSX23" s="47"/>
      <c r="NSY23" s="47"/>
      <c r="NSZ23" s="47"/>
      <c r="NTA23" s="47"/>
      <c r="NTB23" s="47"/>
      <c r="NTC23" s="47"/>
      <c r="NTD23" s="47"/>
      <c r="NTE23" s="47"/>
      <c r="NTF23" s="47"/>
      <c r="NTG23" s="47"/>
      <c r="NTH23" s="47"/>
      <c r="NTI23" s="47"/>
      <c r="NTJ23" s="47"/>
      <c r="NTK23" s="47"/>
      <c r="NTL23" s="47"/>
      <c r="NTM23" s="47"/>
      <c r="NTN23" s="47"/>
      <c r="NTO23" s="47"/>
      <c r="NTP23" s="47"/>
      <c r="NTQ23" s="47"/>
      <c r="NTR23" s="47"/>
      <c r="NTS23" s="47"/>
      <c r="NTT23" s="47"/>
      <c r="NTU23" s="47"/>
      <c r="NTV23" s="47"/>
      <c r="NTW23" s="47"/>
      <c r="NTX23" s="47"/>
      <c r="NTY23" s="47"/>
      <c r="NTZ23" s="47"/>
      <c r="NUA23" s="47"/>
      <c r="NUB23" s="47"/>
      <c r="NUC23" s="47"/>
      <c r="NUD23" s="47"/>
      <c r="NUE23" s="47"/>
      <c r="NUF23" s="47"/>
      <c r="NUG23" s="47"/>
      <c r="NUH23" s="47"/>
      <c r="NUI23" s="47"/>
      <c r="NUJ23" s="47"/>
      <c r="NUK23" s="47"/>
      <c r="NUL23" s="47"/>
      <c r="NUM23" s="47"/>
      <c r="NUN23" s="47"/>
      <c r="NUO23" s="47"/>
      <c r="NUP23" s="47"/>
      <c r="NUQ23" s="47"/>
      <c r="NUR23" s="47"/>
      <c r="NUS23" s="47"/>
      <c r="NUT23" s="47"/>
      <c r="NUU23" s="47"/>
      <c r="NUV23" s="47"/>
      <c r="NUW23" s="47"/>
      <c r="NUX23" s="47"/>
      <c r="NUY23" s="47"/>
      <c r="NUZ23" s="47"/>
      <c r="NVA23" s="47"/>
      <c r="NVB23" s="47"/>
      <c r="NVC23" s="47"/>
      <c r="NVD23" s="47"/>
      <c r="NVE23" s="47"/>
      <c r="NVF23" s="47"/>
      <c r="NVG23" s="47"/>
      <c r="NVH23" s="47"/>
      <c r="NVI23" s="47"/>
      <c r="NVJ23" s="47"/>
      <c r="NVK23" s="47"/>
      <c r="NVL23" s="47"/>
      <c r="NVM23" s="47"/>
      <c r="NVN23" s="47"/>
      <c r="NVO23" s="47"/>
      <c r="NVP23" s="47"/>
      <c r="NVQ23" s="47"/>
      <c r="NVR23" s="47"/>
      <c r="NVS23" s="47"/>
      <c r="NVT23" s="47"/>
      <c r="NVU23" s="47"/>
      <c r="NVV23" s="47"/>
      <c r="NVW23" s="47"/>
      <c r="NVX23" s="47"/>
      <c r="NVY23" s="47"/>
      <c r="NVZ23" s="47"/>
      <c r="NWA23" s="47"/>
      <c r="NWB23" s="47"/>
      <c r="NWC23" s="47"/>
      <c r="NWD23" s="47"/>
      <c r="NWE23" s="47"/>
      <c r="NWF23" s="47"/>
      <c r="NWG23" s="47"/>
      <c r="NWH23" s="47"/>
      <c r="NWI23" s="47"/>
      <c r="NWJ23" s="47"/>
      <c r="NWK23" s="47"/>
      <c r="NWL23" s="47"/>
      <c r="NWM23" s="47"/>
      <c r="NWN23" s="47"/>
      <c r="NWO23" s="47"/>
      <c r="NWP23" s="47"/>
      <c r="NWQ23" s="47"/>
      <c r="NWR23" s="47"/>
      <c r="NWS23" s="47"/>
      <c r="NWT23" s="47"/>
      <c r="NWU23" s="47"/>
      <c r="NWV23" s="47"/>
      <c r="NWW23" s="47"/>
      <c r="NWX23" s="47"/>
      <c r="NWY23" s="47"/>
      <c r="NWZ23" s="47"/>
      <c r="NXA23" s="47"/>
      <c r="NXB23" s="47"/>
      <c r="NXC23" s="47"/>
      <c r="NXD23" s="47"/>
      <c r="NXE23" s="47"/>
      <c r="NXF23" s="47"/>
      <c r="NXG23" s="47"/>
      <c r="NXH23" s="47"/>
      <c r="NXI23" s="47"/>
      <c r="NXJ23" s="47"/>
      <c r="NXK23" s="47"/>
      <c r="NXL23" s="47"/>
      <c r="NXM23" s="47"/>
      <c r="NXN23" s="47"/>
      <c r="NXO23" s="47"/>
      <c r="NXP23" s="47"/>
      <c r="NXQ23" s="47"/>
      <c r="NXR23" s="47"/>
      <c r="NXS23" s="47"/>
      <c r="NXT23" s="47"/>
      <c r="NXU23" s="47"/>
      <c r="NXV23" s="47"/>
      <c r="NXW23" s="47"/>
      <c r="NXX23" s="47"/>
      <c r="NXY23" s="47"/>
      <c r="NXZ23" s="47"/>
      <c r="NYA23" s="47"/>
      <c r="NYB23" s="47"/>
      <c r="NYC23" s="47"/>
      <c r="NYD23" s="47"/>
      <c r="NYE23" s="47"/>
      <c r="NYF23" s="47"/>
      <c r="NYG23" s="47"/>
      <c r="NYH23" s="47"/>
      <c r="NYI23" s="47"/>
      <c r="NYJ23" s="47"/>
      <c r="NYK23" s="47"/>
      <c r="NYL23" s="47"/>
      <c r="NYM23" s="47"/>
      <c r="NYN23" s="47"/>
      <c r="NYO23" s="47"/>
      <c r="NYP23" s="47"/>
      <c r="NYQ23" s="47"/>
      <c r="NYR23" s="47"/>
      <c r="NYS23" s="47"/>
      <c r="NYT23" s="47"/>
      <c r="NYU23" s="47"/>
      <c r="NYV23" s="47"/>
      <c r="NYW23" s="47"/>
      <c r="NYX23" s="47"/>
      <c r="NYY23" s="47"/>
      <c r="NYZ23" s="47"/>
      <c r="NZA23" s="47"/>
      <c r="NZB23" s="47"/>
      <c r="NZC23" s="47"/>
      <c r="NZD23" s="47"/>
      <c r="NZE23" s="47"/>
      <c r="NZF23" s="47"/>
      <c r="NZG23" s="47"/>
      <c r="NZH23" s="47"/>
      <c r="NZI23" s="47"/>
      <c r="NZJ23" s="47"/>
      <c r="NZK23" s="47"/>
      <c r="NZL23" s="47"/>
      <c r="NZM23" s="47"/>
      <c r="NZN23" s="47"/>
      <c r="NZO23" s="47"/>
      <c r="NZP23" s="47"/>
      <c r="NZQ23" s="47"/>
      <c r="NZR23" s="47"/>
      <c r="NZS23" s="47"/>
      <c r="NZT23" s="47"/>
      <c r="NZU23" s="47"/>
      <c r="NZV23" s="47"/>
      <c r="NZW23" s="47"/>
      <c r="NZX23" s="47"/>
      <c r="NZY23" s="47"/>
      <c r="NZZ23" s="47"/>
      <c r="OAA23" s="47"/>
      <c r="OAB23" s="47"/>
      <c r="OAC23" s="47"/>
      <c r="OAD23" s="47"/>
      <c r="OAE23" s="47"/>
      <c r="OAF23" s="47"/>
      <c r="OAG23" s="47"/>
      <c r="OAH23" s="47"/>
      <c r="OAI23" s="47"/>
      <c r="OAJ23" s="47"/>
      <c r="OAK23" s="47"/>
      <c r="OAL23" s="47"/>
      <c r="OAM23" s="47"/>
      <c r="OAN23" s="47"/>
      <c r="OAO23" s="47"/>
      <c r="OAP23" s="47"/>
      <c r="OAQ23" s="47"/>
      <c r="OAR23" s="47"/>
      <c r="OAS23" s="47"/>
      <c r="OAT23" s="47"/>
      <c r="OAU23" s="47"/>
      <c r="OAV23" s="47"/>
      <c r="OAW23" s="47"/>
      <c r="OAX23" s="47"/>
      <c r="OAY23" s="47"/>
      <c r="OAZ23" s="47"/>
      <c r="OBA23" s="47"/>
      <c r="OBB23" s="47"/>
      <c r="OBC23" s="47"/>
      <c r="OBD23" s="47"/>
      <c r="OBE23" s="47"/>
      <c r="OBF23" s="47"/>
      <c r="OBG23" s="47"/>
      <c r="OBH23" s="47"/>
      <c r="OBI23" s="47"/>
      <c r="OBJ23" s="47"/>
      <c r="OBK23" s="47"/>
      <c r="OBL23" s="47"/>
      <c r="OBM23" s="47"/>
      <c r="OBN23" s="47"/>
      <c r="OBO23" s="47"/>
      <c r="OBP23" s="47"/>
      <c r="OBQ23" s="47"/>
      <c r="OBR23" s="47"/>
      <c r="OBS23" s="47"/>
      <c r="OBT23" s="47"/>
      <c r="OBU23" s="47"/>
      <c r="OBV23" s="47"/>
      <c r="OBW23" s="47"/>
      <c r="OBX23" s="47"/>
      <c r="OBY23" s="47"/>
      <c r="OBZ23" s="47"/>
      <c r="OCA23" s="47"/>
      <c r="OCB23" s="47"/>
      <c r="OCC23" s="47"/>
      <c r="OCD23" s="47"/>
      <c r="OCE23" s="47"/>
      <c r="OCF23" s="47"/>
      <c r="OCG23" s="47"/>
      <c r="OCH23" s="47"/>
      <c r="OCI23" s="47"/>
      <c r="OCJ23" s="47"/>
      <c r="OCK23" s="47"/>
      <c r="OCL23" s="47"/>
      <c r="OCM23" s="47"/>
      <c r="OCN23" s="47"/>
      <c r="OCO23" s="47"/>
      <c r="OCP23" s="47"/>
      <c r="OCQ23" s="47"/>
      <c r="OCR23" s="47"/>
      <c r="OCS23" s="47"/>
      <c r="OCT23" s="47"/>
      <c r="OCU23" s="47"/>
      <c r="OCV23" s="47"/>
      <c r="OCW23" s="47"/>
      <c r="OCX23" s="47"/>
      <c r="OCY23" s="47"/>
      <c r="OCZ23" s="47"/>
      <c r="ODA23" s="47"/>
      <c r="ODB23" s="47"/>
      <c r="ODC23" s="47"/>
      <c r="ODD23" s="47"/>
      <c r="ODE23" s="47"/>
      <c r="ODF23" s="47"/>
      <c r="ODG23" s="47"/>
      <c r="ODH23" s="47"/>
      <c r="ODI23" s="47"/>
      <c r="ODJ23" s="47"/>
      <c r="ODK23" s="47"/>
      <c r="ODL23" s="47"/>
      <c r="ODM23" s="47"/>
      <c r="ODN23" s="47"/>
      <c r="ODO23" s="47"/>
      <c r="ODP23" s="47"/>
      <c r="ODQ23" s="47"/>
      <c r="ODR23" s="47"/>
      <c r="ODS23" s="47"/>
      <c r="ODT23" s="47"/>
      <c r="ODU23" s="47"/>
      <c r="ODV23" s="47"/>
      <c r="ODW23" s="47"/>
      <c r="ODX23" s="47"/>
      <c r="ODY23" s="47"/>
      <c r="ODZ23" s="47"/>
      <c r="OEA23" s="47"/>
      <c r="OEB23" s="47"/>
      <c r="OEC23" s="47"/>
      <c r="OED23" s="47"/>
      <c r="OEE23" s="47"/>
      <c r="OEF23" s="47"/>
      <c r="OEG23" s="47"/>
      <c r="OEH23" s="47"/>
      <c r="OEI23" s="47"/>
      <c r="OEJ23" s="47"/>
      <c r="OEK23" s="47"/>
      <c r="OEL23" s="47"/>
      <c r="OEM23" s="47"/>
      <c r="OEN23" s="47"/>
      <c r="OEO23" s="47"/>
      <c r="OEP23" s="47"/>
      <c r="OEQ23" s="47"/>
      <c r="OER23" s="47"/>
      <c r="OES23" s="47"/>
      <c r="OET23" s="47"/>
      <c r="OEU23" s="47"/>
      <c r="OEV23" s="47"/>
      <c r="OEW23" s="47"/>
      <c r="OEX23" s="47"/>
      <c r="OEY23" s="47"/>
      <c r="OEZ23" s="47"/>
      <c r="OFA23" s="47"/>
      <c r="OFB23" s="47"/>
      <c r="OFC23" s="47"/>
      <c r="OFD23" s="47"/>
      <c r="OFE23" s="47"/>
      <c r="OFF23" s="47"/>
      <c r="OFG23" s="47"/>
      <c r="OFH23" s="47"/>
      <c r="OFI23" s="47"/>
      <c r="OFJ23" s="47"/>
      <c r="OFK23" s="47"/>
      <c r="OFL23" s="47"/>
      <c r="OFM23" s="47"/>
      <c r="OFN23" s="47"/>
      <c r="OFO23" s="47"/>
      <c r="OFP23" s="47"/>
      <c r="OFQ23" s="47"/>
      <c r="OFR23" s="47"/>
      <c r="OFS23" s="47"/>
      <c r="OFT23" s="47"/>
      <c r="OFU23" s="47"/>
      <c r="OFV23" s="47"/>
      <c r="OFW23" s="47"/>
      <c r="OFX23" s="47"/>
      <c r="OFY23" s="47"/>
      <c r="OFZ23" s="47"/>
      <c r="OGA23" s="47"/>
      <c r="OGB23" s="47"/>
      <c r="OGC23" s="47"/>
      <c r="OGD23" s="47"/>
      <c r="OGE23" s="47"/>
      <c r="OGF23" s="47"/>
      <c r="OGG23" s="47"/>
      <c r="OGH23" s="47"/>
      <c r="OGI23" s="47"/>
      <c r="OGJ23" s="47"/>
      <c r="OGK23" s="47"/>
      <c r="OGL23" s="47"/>
      <c r="OGM23" s="47"/>
      <c r="OGN23" s="47"/>
      <c r="OGO23" s="47"/>
      <c r="OGP23" s="47"/>
      <c r="OGQ23" s="47"/>
      <c r="OGR23" s="47"/>
      <c r="OGS23" s="47"/>
      <c r="OGT23" s="47"/>
      <c r="OGU23" s="47"/>
      <c r="OGV23" s="47"/>
      <c r="OGW23" s="47"/>
      <c r="OGX23" s="47"/>
      <c r="OGY23" s="47"/>
      <c r="OGZ23" s="47"/>
      <c r="OHA23" s="47"/>
      <c r="OHB23" s="47"/>
      <c r="OHC23" s="47"/>
      <c r="OHD23" s="47"/>
      <c r="OHE23" s="47"/>
      <c r="OHF23" s="47"/>
      <c r="OHG23" s="47"/>
      <c r="OHH23" s="47"/>
      <c r="OHI23" s="47"/>
      <c r="OHJ23" s="47"/>
      <c r="OHK23" s="47"/>
      <c r="OHL23" s="47"/>
      <c r="OHM23" s="47"/>
      <c r="OHN23" s="47"/>
      <c r="OHO23" s="47"/>
      <c r="OHP23" s="47"/>
      <c r="OHQ23" s="47"/>
      <c r="OHR23" s="47"/>
      <c r="OHS23" s="47"/>
      <c r="OHT23" s="47"/>
      <c r="OHU23" s="47"/>
      <c r="OHV23" s="47"/>
      <c r="OHW23" s="47"/>
      <c r="OHX23" s="47"/>
      <c r="OHY23" s="47"/>
      <c r="OHZ23" s="47"/>
      <c r="OIA23" s="47"/>
      <c r="OIB23" s="47"/>
      <c r="OIC23" s="47"/>
      <c r="OID23" s="47"/>
      <c r="OIE23" s="47"/>
      <c r="OIF23" s="47"/>
      <c r="OIG23" s="47"/>
      <c r="OIH23" s="47"/>
      <c r="OII23" s="47"/>
      <c r="OIJ23" s="47"/>
      <c r="OIK23" s="47"/>
      <c r="OIL23" s="47"/>
      <c r="OIM23" s="47"/>
      <c r="OIN23" s="47"/>
      <c r="OIO23" s="47"/>
      <c r="OIP23" s="47"/>
      <c r="OIQ23" s="47"/>
      <c r="OIR23" s="47"/>
      <c r="OIS23" s="47"/>
      <c r="OIT23" s="47"/>
      <c r="OIU23" s="47"/>
      <c r="OIV23" s="47"/>
      <c r="OIW23" s="47"/>
      <c r="OIX23" s="47"/>
      <c r="OIY23" s="47"/>
      <c r="OIZ23" s="47"/>
      <c r="OJA23" s="47"/>
      <c r="OJB23" s="47"/>
      <c r="OJC23" s="47"/>
      <c r="OJD23" s="47"/>
      <c r="OJE23" s="47"/>
      <c r="OJF23" s="47"/>
      <c r="OJG23" s="47"/>
      <c r="OJH23" s="47"/>
      <c r="OJI23" s="47"/>
      <c r="OJJ23" s="47"/>
      <c r="OJK23" s="47"/>
      <c r="OJL23" s="47"/>
      <c r="OJM23" s="47"/>
      <c r="OJN23" s="47"/>
      <c r="OJO23" s="47"/>
      <c r="OJP23" s="47"/>
      <c r="OJQ23" s="47"/>
      <c r="OJR23" s="47"/>
      <c r="OJS23" s="47"/>
      <c r="OJT23" s="47"/>
      <c r="OJU23" s="47"/>
      <c r="OJV23" s="47"/>
      <c r="OJW23" s="47"/>
      <c r="OJX23" s="47"/>
      <c r="OJY23" s="47"/>
      <c r="OJZ23" s="47"/>
      <c r="OKA23" s="47"/>
      <c r="OKB23" s="47"/>
      <c r="OKC23" s="47"/>
      <c r="OKD23" s="47"/>
      <c r="OKE23" s="47"/>
      <c r="OKF23" s="47"/>
      <c r="OKG23" s="47"/>
      <c r="OKH23" s="47"/>
      <c r="OKI23" s="47"/>
      <c r="OKJ23" s="47"/>
      <c r="OKK23" s="47"/>
      <c r="OKL23" s="47"/>
      <c r="OKM23" s="47"/>
      <c r="OKN23" s="47"/>
      <c r="OKO23" s="47"/>
      <c r="OKP23" s="47"/>
      <c r="OKQ23" s="47"/>
      <c r="OKR23" s="47"/>
      <c r="OKS23" s="47"/>
      <c r="OKT23" s="47"/>
      <c r="OKU23" s="47"/>
      <c r="OKV23" s="47"/>
      <c r="OKW23" s="47"/>
      <c r="OKX23" s="47"/>
      <c r="OKY23" s="47"/>
      <c r="OKZ23" s="47"/>
      <c r="OLA23" s="47"/>
      <c r="OLB23" s="47"/>
      <c r="OLC23" s="47"/>
      <c r="OLD23" s="47"/>
      <c r="OLE23" s="47"/>
      <c r="OLF23" s="47"/>
      <c r="OLG23" s="47"/>
      <c r="OLH23" s="47"/>
      <c r="OLI23" s="47"/>
      <c r="OLJ23" s="47"/>
      <c r="OLK23" s="47"/>
      <c r="OLL23" s="47"/>
      <c r="OLM23" s="47"/>
      <c r="OLN23" s="47"/>
      <c r="OLO23" s="47"/>
      <c r="OLP23" s="47"/>
      <c r="OLQ23" s="47"/>
      <c r="OLR23" s="47"/>
      <c r="OLS23" s="47"/>
      <c r="OLT23" s="47"/>
      <c r="OLU23" s="47"/>
      <c r="OLV23" s="47"/>
      <c r="OLW23" s="47"/>
      <c r="OLX23" s="47"/>
      <c r="OLY23" s="47"/>
      <c r="OLZ23" s="47"/>
      <c r="OMA23" s="47"/>
      <c r="OMB23" s="47"/>
      <c r="OMC23" s="47"/>
      <c r="OMD23" s="47"/>
      <c r="OME23" s="47"/>
      <c r="OMF23" s="47"/>
      <c r="OMG23" s="47"/>
      <c r="OMH23" s="47"/>
      <c r="OMI23" s="47"/>
      <c r="OMJ23" s="47"/>
      <c r="OMK23" s="47"/>
      <c r="OML23" s="47"/>
      <c r="OMM23" s="47"/>
      <c r="OMN23" s="47"/>
      <c r="OMO23" s="47"/>
      <c r="OMP23" s="47"/>
      <c r="OMQ23" s="47"/>
      <c r="OMR23" s="47"/>
      <c r="OMS23" s="47"/>
      <c r="OMT23" s="47"/>
      <c r="OMU23" s="47"/>
      <c r="OMV23" s="47"/>
      <c r="OMW23" s="47"/>
      <c r="OMX23" s="47"/>
      <c r="OMY23" s="47"/>
      <c r="OMZ23" s="47"/>
      <c r="ONA23" s="47"/>
      <c r="ONB23" s="47"/>
      <c r="ONC23" s="47"/>
      <c r="OND23" s="47"/>
      <c r="ONE23" s="47"/>
      <c r="ONF23" s="47"/>
      <c r="ONG23" s="47"/>
      <c r="ONH23" s="47"/>
      <c r="ONI23" s="47"/>
      <c r="ONJ23" s="47"/>
      <c r="ONK23" s="47"/>
      <c r="ONL23" s="47"/>
      <c r="ONM23" s="47"/>
      <c r="ONN23" s="47"/>
      <c r="ONO23" s="47"/>
      <c r="ONP23" s="47"/>
      <c r="ONQ23" s="47"/>
      <c r="ONR23" s="47"/>
      <c r="ONS23" s="47"/>
      <c r="ONT23" s="47"/>
      <c r="ONU23" s="47"/>
      <c r="ONV23" s="47"/>
      <c r="ONW23" s="47"/>
      <c r="ONX23" s="47"/>
      <c r="ONY23" s="47"/>
      <c r="ONZ23" s="47"/>
      <c r="OOA23" s="47"/>
      <c r="OOB23" s="47"/>
      <c r="OOC23" s="47"/>
      <c r="OOD23" s="47"/>
      <c r="OOE23" s="47"/>
      <c r="OOF23" s="47"/>
      <c r="OOG23" s="47"/>
      <c r="OOH23" s="47"/>
      <c r="OOI23" s="47"/>
      <c r="OOJ23" s="47"/>
      <c r="OOK23" s="47"/>
      <c r="OOL23" s="47"/>
      <c r="OOM23" s="47"/>
      <c r="OON23" s="47"/>
      <c r="OOO23" s="47"/>
      <c r="OOP23" s="47"/>
      <c r="OOQ23" s="47"/>
      <c r="OOR23" s="47"/>
      <c r="OOS23" s="47"/>
      <c r="OOT23" s="47"/>
      <c r="OOU23" s="47"/>
      <c r="OOV23" s="47"/>
      <c r="OOW23" s="47"/>
      <c r="OOX23" s="47"/>
      <c r="OOY23" s="47"/>
      <c r="OOZ23" s="47"/>
      <c r="OPA23" s="47"/>
      <c r="OPB23" s="47"/>
      <c r="OPC23" s="47"/>
      <c r="OPD23" s="47"/>
      <c r="OPE23" s="47"/>
      <c r="OPF23" s="47"/>
      <c r="OPG23" s="47"/>
      <c r="OPH23" s="47"/>
      <c r="OPI23" s="47"/>
      <c r="OPJ23" s="47"/>
      <c r="OPK23" s="47"/>
      <c r="OPL23" s="47"/>
      <c r="OPM23" s="47"/>
      <c r="OPN23" s="47"/>
      <c r="OPO23" s="47"/>
      <c r="OPP23" s="47"/>
      <c r="OPQ23" s="47"/>
      <c r="OPR23" s="47"/>
      <c r="OPS23" s="47"/>
      <c r="OPT23" s="47"/>
      <c r="OPU23" s="47"/>
      <c r="OPV23" s="47"/>
      <c r="OPW23" s="47"/>
      <c r="OPX23" s="47"/>
      <c r="OPY23" s="47"/>
      <c r="OPZ23" s="47"/>
      <c r="OQA23" s="47"/>
      <c r="OQB23" s="47"/>
      <c r="OQC23" s="47"/>
      <c r="OQD23" s="47"/>
      <c r="OQE23" s="47"/>
      <c r="OQF23" s="47"/>
      <c r="OQG23" s="47"/>
      <c r="OQH23" s="47"/>
      <c r="OQI23" s="47"/>
      <c r="OQJ23" s="47"/>
      <c r="OQK23" s="47"/>
      <c r="OQL23" s="47"/>
      <c r="OQM23" s="47"/>
      <c r="OQN23" s="47"/>
      <c r="OQO23" s="47"/>
      <c r="OQP23" s="47"/>
      <c r="OQQ23" s="47"/>
      <c r="OQR23" s="47"/>
      <c r="OQS23" s="47"/>
      <c r="OQT23" s="47"/>
      <c r="OQU23" s="47"/>
      <c r="OQV23" s="47"/>
      <c r="OQW23" s="47"/>
      <c r="OQX23" s="47"/>
      <c r="OQY23" s="47"/>
      <c r="OQZ23" s="47"/>
      <c r="ORA23" s="47"/>
      <c r="ORB23" s="47"/>
      <c r="ORC23" s="47"/>
      <c r="ORD23" s="47"/>
      <c r="ORE23" s="47"/>
      <c r="ORF23" s="47"/>
      <c r="ORG23" s="47"/>
      <c r="ORH23" s="47"/>
      <c r="ORI23" s="47"/>
      <c r="ORJ23" s="47"/>
      <c r="ORK23" s="47"/>
      <c r="ORL23" s="47"/>
      <c r="ORM23" s="47"/>
      <c r="ORN23" s="47"/>
      <c r="ORO23" s="47"/>
      <c r="ORP23" s="47"/>
      <c r="ORQ23" s="47"/>
      <c r="ORR23" s="47"/>
      <c r="ORS23" s="47"/>
      <c r="ORT23" s="47"/>
      <c r="ORU23" s="47"/>
      <c r="ORV23" s="47"/>
      <c r="ORW23" s="47"/>
      <c r="ORX23" s="47"/>
      <c r="ORY23" s="47"/>
      <c r="ORZ23" s="47"/>
      <c r="OSA23" s="47"/>
      <c r="OSB23" s="47"/>
      <c r="OSC23" s="47"/>
      <c r="OSD23" s="47"/>
      <c r="OSE23" s="47"/>
      <c r="OSF23" s="47"/>
      <c r="OSG23" s="47"/>
      <c r="OSH23" s="47"/>
      <c r="OSI23" s="47"/>
      <c r="OSJ23" s="47"/>
      <c r="OSK23" s="47"/>
      <c r="OSL23" s="47"/>
      <c r="OSM23" s="47"/>
      <c r="OSN23" s="47"/>
      <c r="OSO23" s="47"/>
      <c r="OSP23" s="47"/>
      <c r="OSQ23" s="47"/>
      <c r="OSR23" s="47"/>
      <c r="OSS23" s="47"/>
      <c r="OST23" s="47"/>
      <c r="OSU23" s="47"/>
      <c r="OSV23" s="47"/>
      <c r="OSW23" s="47"/>
      <c r="OSX23" s="47"/>
      <c r="OSY23" s="47"/>
      <c r="OSZ23" s="47"/>
      <c r="OTA23" s="47"/>
      <c r="OTB23" s="47"/>
      <c r="OTC23" s="47"/>
      <c r="OTD23" s="47"/>
      <c r="OTE23" s="47"/>
      <c r="OTF23" s="47"/>
      <c r="OTG23" s="47"/>
      <c r="OTH23" s="47"/>
      <c r="OTI23" s="47"/>
      <c r="OTJ23" s="47"/>
      <c r="OTK23" s="47"/>
      <c r="OTL23" s="47"/>
      <c r="OTM23" s="47"/>
      <c r="OTN23" s="47"/>
      <c r="OTO23" s="47"/>
      <c r="OTP23" s="47"/>
      <c r="OTQ23" s="47"/>
      <c r="OTR23" s="47"/>
      <c r="OTS23" s="47"/>
      <c r="OTT23" s="47"/>
      <c r="OTU23" s="47"/>
      <c r="OTV23" s="47"/>
      <c r="OTW23" s="47"/>
      <c r="OTX23" s="47"/>
      <c r="OTY23" s="47"/>
      <c r="OTZ23" s="47"/>
      <c r="OUA23" s="47"/>
      <c r="OUB23" s="47"/>
      <c r="OUC23" s="47"/>
      <c r="OUD23" s="47"/>
      <c r="OUE23" s="47"/>
      <c r="OUF23" s="47"/>
      <c r="OUG23" s="47"/>
      <c r="OUH23" s="47"/>
      <c r="OUI23" s="47"/>
      <c r="OUJ23" s="47"/>
      <c r="OUK23" s="47"/>
      <c r="OUL23" s="47"/>
      <c r="OUM23" s="47"/>
      <c r="OUN23" s="47"/>
      <c r="OUO23" s="47"/>
      <c r="OUP23" s="47"/>
      <c r="OUQ23" s="47"/>
      <c r="OUR23" s="47"/>
      <c r="OUS23" s="47"/>
      <c r="OUT23" s="47"/>
      <c r="OUU23" s="47"/>
      <c r="OUV23" s="47"/>
      <c r="OUW23" s="47"/>
      <c r="OUX23" s="47"/>
      <c r="OUY23" s="47"/>
      <c r="OUZ23" s="47"/>
      <c r="OVA23" s="47"/>
      <c r="OVB23" s="47"/>
      <c r="OVC23" s="47"/>
      <c r="OVD23" s="47"/>
      <c r="OVE23" s="47"/>
      <c r="OVF23" s="47"/>
      <c r="OVG23" s="47"/>
      <c r="OVH23" s="47"/>
      <c r="OVI23" s="47"/>
      <c r="OVJ23" s="47"/>
      <c r="OVK23" s="47"/>
      <c r="OVL23" s="47"/>
      <c r="OVM23" s="47"/>
      <c r="OVN23" s="47"/>
      <c r="OVO23" s="47"/>
      <c r="OVP23" s="47"/>
      <c r="OVQ23" s="47"/>
      <c r="OVR23" s="47"/>
      <c r="OVS23" s="47"/>
      <c r="OVT23" s="47"/>
      <c r="OVU23" s="47"/>
      <c r="OVV23" s="47"/>
      <c r="OVW23" s="47"/>
      <c r="OVX23" s="47"/>
      <c r="OVY23" s="47"/>
      <c r="OVZ23" s="47"/>
      <c r="OWA23" s="47"/>
      <c r="OWB23" s="47"/>
      <c r="OWC23" s="47"/>
      <c r="OWD23" s="47"/>
      <c r="OWE23" s="47"/>
      <c r="OWF23" s="47"/>
      <c r="OWG23" s="47"/>
      <c r="OWH23" s="47"/>
      <c r="OWI23" s="47"/>
      <c r="OWJ23" s="47"/>
      <c r="OWK23" s="47"/>
      <c r="OWL23" s="47"/>
      <c r="OWM23" s="47"/>
      <c r="OWN23" s="47"/>
      <c r="OWO23" s="47"/>
      <c r="OWP23" s="47"/>
      <c r="OWQ23" s="47"/>
      <c r="OWR23" s="47"/>
      <c r="OWS23" s="47"/>
      <c r="OWT23" s="47"/>
      <c r="OWU23" s="47"/>
      <c r="OWV23" s="47"/>
      <c r="OWW23" s="47"/>
      <c r="OWX23" s="47"/>
      <c r="OWY23" s="47"/>
      <c r="OWZ23" s="47"/>
      <c r="OXA23" s="47"/>
      <c r="OXB23" s="47"/>
      <c r="OXC23" s="47"/>
      <c r="OXD23" s="47"/>
      <c r="OXE23" s="47"/>
      <c r="OXF23" s="47"/>
      <c r="OXG23" s="47"/>
      <c r="OXH23" s="47"/>
      <c r="OXI23" s="47"/>
      <c r="OXJ23" s="47"/>
      <c r="OXK23" s="47"/>
      <c r="OXL23" s="47"/>
      <c r="OXM23" s="47"/>
      <c r="OXN23" s="47"/>
      <c r="OXO23" s="47"/>
      <c r="OXP23" s="47"/>
      <c r="OXQ23" s="47"/>
      <c r="OXR23" s="47"/>
      <c r="OXS23" s="47"/>
      <c r="OXT23" s="47"/>
      <c r="OXU23" s="47"/>
      <c r="OXV23" s="47"/>
      <c r="OXW23" s="47"/>
      <c r="OXX23" s="47"/>
      <c r="OXY23" s="47"/>
      <c r="OXZ23" s="47"/>
      <c r="OYA23" s="47"/>
      <c r="OYB23" s="47"/>
      <c r="OYC23" s="47"/>
      <c r="OYD23" s="47"/>
      <c r="OYE23" s="47"/>
      <c r="OYF23" s="47"/>
      <c r="OYG23" s="47"/>
      <c r="OYH23" s="47"/>
      <c r="OYI23" s="47"/>
      <c r="OYJ23" s="47"/>
      <c r="OYK23" s="47"/>
      <c r="OYL23" s="47"/>
      <c r="OYM23" s="47"/>
      <c r="OYN23" s="47"/>
      <c r="OYO23" s="47"/>
      <c r="OYP23" s="47"/>
      <c r="OYQ23" s="47"/>
      <c r="OYR23" s="47"/>
      <c r="OYS23" s="47"/>
      <c r="OYT23" s="47"/>
      <c r="OYU23" s="47"/>
      <c r="OYV23" s="47"/>
      <c r="OYW23" s="47"/>
      <c r="OYX23" s="47"/>
      <c r="OYY23" s="47"/>
      <c r="OYZ23" s="47"/>
      <c r="OZA23" s="47"/>
      <c r="OZB23" s="47"/>
      <c r="OZC23" s="47"/>
      <c r="OZD23" s="47"/>
      <c r="OZE23" s="47"/>
      <c r="OZF23" s="47"/>
      <c r="OZG23" s="47"/>
      <c r="OZH23" s="47"/>
      <c r="OZI23" s="47"/>
      <c r="OZJ23" s="47"/>
      <c r="OZK23" s="47"/>
      <c r="OZL23" s="47"/>
      <c r="OZM23" s="47"/>
      <c r="OZN23" s="47"/>
      <c r="OZO23" s="47"/>
      <c r="OZP23" s="47"/>
      <c r="OZQ23" s="47"/>
      <c r="OZR23" s="47"/>
      <c r="OZS23" s="47"/>
      <c r="OZT23" s="47"/>
      <c r="OZU23" s="47"/>
      <c r="OZV23" s="47"/>
      <c r="OZW23" s="47"/>
      <c r="OZX23" s="47"/>
      <c r="OZY23" s="47"/>
      <c r="OZZ23" s="47"/>
      <c r="PAA23" s="47"/>
      <c r="PAB23" s="47"/>
      <c r="PAC23" s="47"/>
      <c r="PAD23" s="47"/>
      <c r="PAE23" s="47"/>
      <c r="PAF23" s="47"/>
      <c r="PAG23" s="47"/>
      <c r="PAH23" s="47"/>
      <c r="PAI23" s="47"/>
      <c r="PAJ23" s="47"/>
      <c r="PAK23" s="47"/>
      <c r="PAL23" s="47"/>
      <c r="PAM23" s="47"/>
      <c r="PAN23" s="47"/>
      <c r="PAO23" s="47"/>
      <c r="PAP23" s="47"/>
      <c r="PAQ23" s="47"/>
      <c r="PAR23" s="47"/>
      <c r="PAS23" s="47"/>
      <c r="PAT23" s="47"/>
      <c r="PAU23" s="47"/>
      <c r="PAV23" s="47"/>
      <c r="PAW23" s="47"/>
      <c r="PAX23" s="47"/>
      <c r="PAY23" s="47"/>
      <c r="PAZ23" s="47"/>
      <c r="PBA23" s="47"/>
      <c r="PBB23" s="47"/>
      <c r="PBC23" s="47"/>
      <c r="PBD23" s="47"/>
      <c r="PBE23" s="47"/>
      <c r="PBF23" s="47"/>
      <c r="PBG23" s="47"/>
      <c r="PBH23" s="47"/>
      <c r="PBI23" s="47"/>
      <c r="PBJ23" s="47"/>
      <c r="PBK23" s="47"/>
      <c r="PBL23" s="47"/>
      <c r="PBM23" s="47"/>
      <c r="PBN23" s="47"/>
      <c r="PBO23" s="47"/>
      <c r="PBP23" s="47"/>
      <c r="PBQ23" s="47"/>
      <c r="PBR23" s="47"/>
      <c r="PBS23" s="47"/>
      <c r="PBT23" s="47"/>
      <c r="PBU23" s="47"/>
      <c r="PBV23" s="47"/>
      <c r="PBW23" s="47"/>
      <c r="PBX23" s="47"/>
      <c r="PBY23" s="47"/>
      <c r="PBZ23" s="47"/>
      <c r="PCA23" s="47"/>
      <c r="PCB23" s="47"/>
      <c r="PCC23" s="47"/>
      <c r="PCD23" s="47"/>
      <c r="PCE23" s="47"/>
      <c r="PCF23" s="47"/>
      <c r="PCG23" s="47"/>
      <c r="PCH23" s="47"/>
      <c r="PCI23" s="47"/>
      <c r="PCJ23" s="47"/>
      <c r="PCK23" s="47"/>
      <c r="PCL23" s="47"/>
      <c r="PCM23" s="47"/>
      <c r="PCN23" s="47"/>
      <c r="PCO23" s="47"/>
      <c r="PCP23" s="47"/>
      <c r="PCQ23" s="47"/>
      <c r="PCR23" s="47"/>
      <c r="PCS23" s="47"/>
      <c r="PCT23" s="47"/>
      <c r="PCU23" s="47"/>
      <c r="PCV23" s="47"/>
      <c r="PCW23" s="47"/>
      <c r="PCX23" s="47"/>
      <c r="PCY23" s="47"/>
      <c r="PCZ23" s="47"/>
      <c r="PDA23" s="47"/>
      <c r="PDB23" s="47"/>
      <c r="PDC23" s="47"/>
      <c r="PDD23" s="47"/>
      <c r="PDE23" s="47"/>
      <c r="PDF23" s="47"/>
      <c r="PDG23" s="47"/>
      <c r="PDH23" s="47"/>
      <c r="PDI23" s="47"/>
      <c r="PDJ23" s="47"/>
      <c r="PDK23" s="47"/>
      <c r="PDL23" s="47"/>
      <c r="PDM23" s="47"/>
      <c r="PDN23" s="47"/>
      <c r="PDO23" s="47"/>
      <c r="PDP23" s="47"/>
      <c r="PDQ23" s="47"/>
      <c r="PDR23" s="47"/>
      <c r="PDS23" s="47"/>
      <c r="PDT23" s="47"/>
      <c r="PDU23" s="47"/>
      <c r="PDV23" s="47"/>
      <c r="PDW23" s="47"/>
      <c r="PDX23" s="47"/>
      <c r="PDY23" s="47"/>
      <c r="PDZ23" s="47"/>
      <c r="PEA23" s="47"/>
      <c r="PEB23" s="47"/>
      <c r="PEC23" s="47"/>
      <c r="PED23" s="47"/>
      <c r="PEE23" s="47"/>
      <c r="PEF23" s="47"/>
      <c r="PEG23" s="47"/>
      <c r="PEH23" s="47"/>
      <c r="PEI23" s="47"/>
      <c r="PEJ23" s="47"/>
      <c r="PEK23" s="47"/>
      <c r="PEL23" s="47"/>
      <c r="PEM23" s="47"/>
      <c r="PEN23" s="47"/>
      <c r="PEO23" s="47"/>
      <c r="PEP23" s="47"/>
      <c r="PEQ23" s="47"/>
      <c r="PER23" s="47"/>
      <c r="PES23" s="47"/>
      <c r="PET23" s="47"/>
      <c r="PEU23" s="47"/>
      <c r="PEV23" s="47"/>
      <c r="PEW23" s="47"/>
      <c r="PEX23" s="47"/>
      <c r="PEY23" s="47"/>
      <c r="PEZ23" s="47"/>
      <c r="PFA23" s="47"/>
      <c r="PFB23" s="47"/>
      <c r="PFC23" s="47"/>
      <c r="PFD23" s="47"/>
      <c r="PFE23" s="47"/>
      <c r="PFF23" s="47"/>
      <c r="PFG23" s="47"/>
      <c r="PFH23" s="47"/>
      <c r="PFI23" s="47"/>
      <c r="PFJ23" s="47"/>
      <c r="PFK23" s="47"/>
      <c r="PFL23" s="47"/>
      <c r="PFM23" s="47"/>
      <c r="PFN23" s="47"/>
      <c r="PFO23" s="47"/>
      <c r="PFP23" s="47"/>
      <c r="PFQ23" s="47"/>
      <c r="PFR23" s="47"/>
      <c r="PFS23" s="47"/>
      <c r="PFT23" s="47"/>
      <c r="PFU23" s="47"/>
      <c r="PFV23" s="47"/>
      <c r="PFW23" s="47"/>
      <c r="PFX23" s="47"/>
      <c r="PFY23" s="47"/>
      <c r="PFZ23" s="47"/>
      <c r="PGA23" s="47"/>
      <c r="PGB23" s="47"/>
      <c r="PGC23" s="47"/>
      <c r="PGD23" s="47"/>
      <c r="PGE23" s="47"/>
      <c r="PGF23" s="47"/>
      <c r="PGG23" s="47"/>
      <c r="PGH23" s="47"/>
      <c r="PGI23" s="47"/>
      <c r="PGJ23" s="47"/>
      <c r="PGK23" s="47"/>
      <c r="PGL23" s="47"/>
      <c r="PGM23" s="47"/>
      <c r="PGN23" s="47"/>
      <c r="PGO23" s="47"/>
      <c r="PGP23" s="47"/>
      <c r="PGQ23" s="47"/>
      <c r="PGR23" s="47"/>
      <c r="PGS23" s="47"/>
      <c r="PGT23" s="47"/>
      <c r="PGU23" s="47"/>
      <c r="PGV23" s="47"/>
      <c r="PGW23" s="47"/>
      <c r="PGX23" s="47"/>
      <c r="PGY23" s="47"/>
      <c r="PGZ23" s="47"/>
      <c r="PHA23" s="47"/>
      <c r="PHB23" s="47"/>
      <c r="PHC23" s="47"/>
      <c r="PHD23" s="47"/>
      <c r="PHE23" s="47"/>
      <c r="PHF23" s="47"/>
      <c r="PHG23" s="47"/>
      <c r="PHH23" s="47"/>
      <c r="PHI23" s="47"/>
      <c r="PHJ23" s="47"/>
      <c r="PHK23" s="47"/>
      <c r="PHL23" s="47"/>
      <c r="PHM23" s="47"/>
      <c r="PHN23" s="47"/>
      <c r="PHO23" s="47"/>
      <c r="PHP23" s="47"/>
      <c r="PHQ23" s="47"/>
      <c r="PHR23" s="47"/>
      <c r="PHS23" s="47"/>
      <c r="PHT23" s="47"/>
      <c r="PHU23" s="47"/>
      <c r="PHV23" s="47"/>
      <c r="PHW23" s="47"/>
      <c r="PHX23" s="47"/>
      <c r="PHY23" s="47"/>
      <c r="PHZ23" s="47"/>
      <c r="PIA23" s="47"/>
      <c r="PIB23" s="47"/>
      <c r="PIC23" s="47"/>
      <c r="PID23" s="47"/>
      <c r="PIE23" s="47"/>
      <c r="PIF23" s="47"/>
      <c r="PIG23" s="47"/>
      <c r="PIH23" s="47"/>
      <c r="PII23" s="47"/>
      <c r="PIJ23" s="47"/>
      <c r="PIK23" s="47"/>
      <c r="PIL23" s="47"/>
      <c r="PIM23" s="47"/>
      <c r="PIN23" s="47"/>
      <c r="PIO23" s="47"/>
      <c r="PIP23" s="47"/>
      <c r="PIQ23" s="47"/>
      <c r="PIR23" s="47"/>
      <c r="PIS23" s="47"/>
      <c r="PIT23" s="47"/>
      <c r="PIU23" s="47"/>
      <c r="PIV23" s="47"/>
      <c r="PIW23" s="47"/>
      <c r="PIX23" s="47"/>
      <c r="PIY23" s="47"/>
      <c r="PIZ23" s="47"/>
      <c r="PJA23" s="47"/>
      <c r="PJB23" s="47"/>
      <c r="PJC23" s="47"/>
      <c r="PJD23" s="47"/>
      <c r="PJE23" s="47"/>
      <c r="PJF23" s="47"/>
      <c r="PJG23" s="47"/>
      <c r="PJH23" s="47"/>
      <c r="PJI23" s="47"/>
      <c r="PJJ23" s="47"/>
      <c r="PJK23" s="47"/>
      <c r="PJL23" s="47"/>
      <c r="PJM23" s="47"/>
      <c r="PJN23" s="47"/>
      <c r="PJO23" s="47"/>
      <c r="PJP23" s="47"/>
      <c r="PJQ23" s="47"/>
      <c r="PJR23" s="47"/>
      <c r="PJS23" s="47"/>
      <c r="PJT23" s="47"/>
      <c r="PJU23" s="47"/>
      <c r="PJV23" s="47"/>
      <c r="PJW23" s="47"/>
      <c r="PJX23" s="47"/>
      <c r="PJY23" s="47"/>
      <c r="PJZ23" s="47"/>
      <c r="PKA23" s="47"/>
      <c r="PKB23" s="47"/>
      <c r="PKC23" s="47"/>
      <c r="PKD23" s="47"/>
      <c r="PKE23" s="47"/>
      <c r="PKF23" s="47"/>
      <c r="PKG23" s="47"/>
      <c r="PKH23" s="47"/>
      <c r="PKI23" s="47"/>
      <c r="PKJ23" s="47"/>
      <c r="PKK23" s="47"/>
      <c r="PKL23" s="47"/>
      <c r="PKM23" s="47"/>
      <c r="PKN23" s="47"/>
      <c r="PKO23" s="47"/>
      <c r="PKP23" s="47"/>
      <c r="PKQ23" s="47"/>
      <c r="PKR23" s="47"/>
      <c r="PKS23" s="47"/>
      <c r="PKT23" s="47"/>
      <c r="PKU23" s="47"/>
      <c r="PKV23" s="47"/>
      <c r="PKW23" s="47"/>
      <c r="PKX23" s="47"/>
      <c r="PKY23" s="47"/>
      <c r="PKZ23" s="47"/>
      <c r="PLA23" s="47"/>
      <c r="PLB23" s="47"/>
      <c r="PLC23" s="47"/>
      <c r="PLD23" s="47"/>
      <c r="PLE23" s="47"/>
      <c r="PLF23" s="47"/>
      <c r="PLG23" s="47"/>
      <c r="PLH23" s="47"/>
      <c r="PLI23" s="47"/>
      <c r="PLJ23" s="47"/>
      <c r="PLK23" s="47"/>
      <c r="PLL23" s="47"/>
      <c r="PLM23" s="47"/>
      <c r="PLN23" s="47"/>
      <c r="PLO23" s="47"/>
      <c r="PLP23" s="47"/>
      <c r="PLQ23" s="47"/>
      <c r="PLR23" s="47"/>
      <c r="PLS23" s="47"/>
      <c r="PLT23" s="47"/>
      <c r="PLU23" s="47"/>
      <c r="PLV23" s="47"/>
      <c r="PLW23" s="47"/>
      <c r="PLX23" s="47"/>
      <c r="PLY23" s="47"/>
      <c r="PLZ23" s="47"/>
      <c r="PMA23" s="47"/>
      <c r="PMB23" s="47"/>
      <c r="PMC23" s="47"/>
      <c r="PMD23" s="47"/>
      <c r="PME23" s="47"/>
      <c r="PMF23" s="47"/>
      <c r="PMG23" s="47"/>
      <c r="PMH23" s="47"/>
      <c r="PMI23" s="47"/>
      <c r="PMJ23" s="47"/>
      <c r="PMK23" s="47"/>
      <c r="PML23" s="47"/>
      <c r="PMM23" s="47"/>
      <c r="PMN23" s="47"/>
      <c r="PMO23" s="47"/>
      <c r="PMP23" s="47"/>
      <c r="PMQ23" s="47"/>
      <c r="PMR23" s="47"/>
      <c r="PMS23" s="47"/>
      <c r="PMT23" s="47"/>
      <c r="PMU23" s="47"/>
      <c r="PMV23" s="47"/>
      <c r="PMW23" s="47"/>
      <c r="PMX23" s="47"/>
      <c r="PMY23" s="47"/>
      <c r="PMZ23" s="47"/>
      <c r="PNA23" s="47"/>
      <c r="PNB23" s="47"/>
      <c r="PNC23" s="47"/>
      <c r="PND23" s="47"/>
      <c r="PNE23" s="47"/>
      <c r="PNF23" s="47"/>
      <c r="PNG23" s="47"/>
      <c r="PNH23" s="47"/>
      <c r="PNI23" s="47"/>
      <c r="PNJ23" s="47"/>
      <c r="PNK23" s="47"/>
      <c r="PNL23" s="47"/>
      <c r="PNM23" s="47"/>
      <c r="PNN23" s="47"/>
      <c r="PNO23" s="47"/>
      <c r="PNP23" s="47"/>
      <c r="PNQ23" s="47"/>
      <c r="PNR23" s="47"/>
      <c r="PNS23" s="47"/>
      <c r="PNT23" s="47"/>
      <c r="PNU23" s="47"/>
      <c r="PNV23" s="47"/>
      <c r="PNW23" s="47"/>
      <c r="PNX23" s="47"/>
      <c r="PNY23" s="47"/>
      <c r="PNZ23" s="47"/>
      <c r="POA23" s="47"/>
      <c r="POB23" s="47"/>
      <c r="POC23" s="47"/>
      <c r="POD23" s="47"/>
      <c r="POE23" s="47"/>
      <c r="POF23" s="47"/>
      <c r="POG23" s="47"/>
      <c r="POH23" s="47"/>
      <c r="POI23" s="47"/>
      <c r="POJ23" s="47"/>
      <c r="POK23" s="47"/>
      <c r="POL23" s="47"/>
      <c r="POM23" s="47"/>
      <c r="PON23" s="47"/>
      <c r="POO23" s="47"/>
      <c r="POP23" s="47"/>
      <c r="POQ23" s="47"/>
      <c r="POR23" s="47"/>
      <c r="POS23" s="47"/>
      <c r="POT23" s="47"/>
      <c r="POU23" s="47"/>
      <c r="POV23" s="47"/>
      <c r="POW23" s="47"/>
      <c r="POX23" s="47"/>
      <c r="POY23" s="47"/>
      <c r="POZ23" s="47"/>
      <c r="PPA23" s="47"/>
      <c r="PPB23" s="47"/>
      <c r="PPC23" s="47"/>
      <c r="PPD23" s="47"/>
      <c r="PPE23" s="47"/>
      <c r="PPF23" s="47"/>
      <c r="PPG23" s="47"/>
      <c r="PPH23" s="47"/>
      <c r="PPI23" s="47"/>
      <c r="PPJ23" s="47"/>
      <c r="PPK23" s="47"/>
      <c r="PPL23" s="47"/>
      <c r="PPM23" s="47"/>
      <c r="PPN23" s="47"/>
      <c r="PPO23" s="47"/>
      <c r="PPP23" s="47"/>
      <c r="PPQ23" s="47"/>
      <c r="PPR23" s="47"/>
      <c r="PPS23" s="47"/>
      <c r="PPT23" s="47"/>
      <c r="PPU23" s="47"/>
      <c r="PPV23" s="47"/>
      <c r="PPW23" s="47"/>
      <c r="PPX23" s="47"/>
      <c r="PPY23" s="47"/>
      <c r="PPZ23" s="47"/>
      <c r="PQA23" s="47"/>
      <c r="PQB23" s="47"/>
      <c r="PQC23" s="47"/>
      <c r="PQD23" s="47"/>
      <c r="PQE23" s="47"/>
      <c r="PQF23" s="47"/>
      <c r="PQG23" s="47"/>
      <c r="PQH23" s="47"/>
      <c r="PQI23" s="47"/>
      <c r="PQJ23" s="47"/>
      <c r="PQK23" s="47"/>
      <c r="PQL23" s="47"/>
      <c r="PQM23" s="47"/>
      <c r="PQN23" s="47"/>
      <c r="PQO23" s="47"/>
      <c r="PQP23" s="47"/>
      <c r="PQQ23" s="47"/>
      <c r="PQR23" s="47"/>
      <c r="PQS23" s="47"/>
      <c r="PQT23" s="47"/>
      <c r="PQU23" s="47"/>
      <c r="PQV23" s="47"/>
      <c r="PQW23" s="47"/>
      <c r="PQX23" s="47"/>
      <c r="PQY23" s="47"/>
      <c r="PQZ23" s="47"/>
      <c r="PRA23" s="47"/>
      <c r="PRB23" s="47"/>
      <c r="PRC23" s="47"/>
      <c r="PRD23" s="47"/>
      <c r="PRE23" s="47"/>
      <c r="PRF23" s="47"/>
      <c r="PRG23" s="47"/>
      <c r="PRH23" s="47"/>
      <c r="PRI23" s="47"/>
      <c r="PRJ23" s="47"/>
      <c r="PRK23" s="47"/>
      <c r="PRL23" s="47"/>
      <c r="PRM23" s="47"/>
      <c r="PRN23" s="47"/>
      <c r="PRO23" s="47"/>
      <c r="PRP23" s="47"/>
      <c r="PRQ23" s="47"/>
      <c r="PRR23" s="47"/>
      <c r="PRS23" s="47"/>
      <c r="PRT23" s="47"/>
      <c r="PRU23" s="47"/>
      <c r="PRV23" s="47"/>
      <c r="PRW23" s="47"/>
      <c r="PRX23" s="47"/>
      <c r="PRY23" s="47"/>
      <c r="PRZ23" s="47"/>
      <c r="PSA23" s="47"/>
      <c r="PSB23" s="47"/>
      <c r="PSC23" s="47"/>
      <c r="PSD23" s="47"/>
      <c r="PSE23" s="47"/>
      <c r="PSF23" s="47"/>
      <c r="PSG23" s="47"/>
      <c r="PSH23" s="47"/>
      <c r="PSI23" s="47"/>
      <c r="PSJ23" s="47"/>
      <c r="PSK23" s="47"/>
      <c r="PSL23" s="47"/>
      <c r="PSM23" s="47"/>
      <c r="PSN23" s="47"/>
      <c r="PSO23" s="47"/>
      <c r="PSP23" s="47"/>
      <c r="PSQ23" s="47"/>
      <c r="PSR23" s="47"/>
      <c r="PSS23" s="47"/>
      <c r="PST23" s="47"/>
      <c r="PSU23" s="47"/>
      <c r="PSV23" s="47"/>
      <c r="PSW23" s="47"/>
      <c r="PSX23" s="47"/>
      <c r="PSY23" s="47"/>
      <c r="PSZ23" s="47"/>
      <c r="PTA23" s="47"/>
      <c r="PTB23" s="47"/>
      <c r="PTC23" s="47"/>
      <c r="PTD23" s="47"/>
      <c r="PTE23" s="47"/>
      <c r="PTF23" s="47"/>
      <c r="PTG23" s="47"/>
      <c r="PTH23" s="47"/>
      <c r="PTI23" s="47"/>
      <c r="PTJ23" s="47"/>
      <c r="PTK23" s="47"/>
      <c r="PTL23" s="47"/>
      <c r="PTM23" s="47"/>
      <c r="PTN23" s="47"/>
      <c r="PTO23" s="47"/>
      <c r="PTP23" s="47"/>
      <c r="PTQ23" s="47"/>
      <c r="PTR23" s="47"/>
      <c r="PTS23" s="47"/>
      <c r="PTT23" s="47"/>
      <c r="PTU23" s="47"/>
      <c r="PTV23" s="47"/>
      <c r="PTW23" s="47"/>
      <c r="PTX23" s="47"/>
      <c r="PTY23" s="47"/>
      <c r="PTZ23" s="47"/>
      <c r="PUA23" s="47"/>
      <c r="PUB23" s="47"/>
      <c r="PUC23" s="47"/>
      <c r="PUD23" s="47"/>
      <c r="PUE23" s="47"/>
      <c r="PUF23" s="47"/>
      <c r="PUG23" s="47"/>
      <c r="PUH23" s="47"/>
      <c r="PUI23" s="47"/>
      <c r="PUJ23" s="47"/>
      <c r="PUK23" s="47"/>
      <c r="PUL23" s="47"/>
      <c r="PUM23" s="47"/>
      <c r="PUN23" s="47"/>
      <c r="PUO23" s="47"/>
      <c r="PUP23" s="47"/>
      <c r="PUQ23" s="47"/>
      <c r="PUR23" s="47"/>
      <c r="PUS23" s="47"/>
      <c r="PUT23" s="47"/>
      <c r="PUU23" s="47"/>
      <c r="PUV23" s="47"/>
      <c r="PUW23" s="47"/>
      <c r="PUX23" s="47"/>
      <c r="PUY23" s="47"/>
      <c r="PUZ23" s="47"/>
      <c r="PVA23" s="47"/>
      <c r="PVB23" s="47"/>
      <c r="PVC23" s="47"/>
      <c r="PVD23" s="47"/>
      <c r="PVE23" s="47"/>
      <c r="PVF23" s="47"/>
      <c r="PVG23" s="47"/>
      <c r="PVH23" s="47"/>
      <c r="PVI23" s="47"/>
      <c r="PVJ23" s="47"/>
      <c r="PVK23" s="47"/>
      <c r="PVL23" s="47"/>
      <c r="PVM23" s="47"/>
      <c r="PVN23" s="47"/>
      <c r="PVO23" s="47"/>
      <c r="PVP23" s="47"/>
      <c r="PVQ23" s="47"/>
      <c r="PVR23" s="47"/>
      <c r="PVS23" s="47"/>
      <c r="PVT23" s="47"/>
      <c r="PVU23" s="47"/>
      <c r="PVV23" s="47"/>
      <c r="PVW23" s="47"/>
      <c r="PVX23" s="47"/>
      <c r="PVY23" s="47"/>
      <c r="PVZ23" s="47"/>
      <c r="PWA23" s="47"/>
      <c r="PWB23" s="47"/>
      <c r="PWC23" s="47"/>
      <c r="PWD23" s="47"/>
      <c r="PWE23" s="47"/>
      <c r="PWF23" s="47"/>
      <c r="PWG23" s="47"/>
      <c r="PWH23" s="47"/>
      <c r="PWI23" s="47"/>
      <c r="PWJ23" s="47"/>
      <c r="PWK23" s="47"/>
      <c r="PWL23" s="47"/>
      <c r="PWM23" s="47"/>
      <c r="PWN23" s="47"/>
      <c r="PWO23" s="47"/>
      <c r="PWP23" s="47"/>
      <c r="PWQ23" s="47"/>
      <c r="PWR23" s="47"/>
      <c r="PWS23" s="47"/>
      <c r="PWT23" s="47"/>
      <c r="PWU23" s="47"/>
      <c r="PWV23" s="47"/>
      <c r="PWW23" s="47"/>
      <c r="PWX23" s="47"/>
      <c r="PWY23" s="47"/>
      <c r="PWZ23" s="47"/>
      <c r="PXA23" s="47"/>
      <c r="PXB23" s="47"/>
      <c r="PXC23" s="47"/>
      <c r="PXD23" s="47"/>
      <c r="PXE23" s="47"/>
      <c r="PXF23" s="47"/>
      <c r="PXG23" s="47"/>
      <c r="PXH23" s="47"/>
      <c r="PXI23" s="47"/>
      <c r="PXJ23" s="47"/>
      <c r="PXK23" s="47"/>
      <c r="PXL23" s="47"/>
      <c r="PXM23" s="47"/>
      <c r="PXN23" s="47"/>
      <c r="PXO23" s="47"/>
      <c r="PXP23" s="47"/>
      <c r="PXQ23" s="47"/>
      <c r="PXR23" s="47"/>
      <c r="PXS23" s="47"/>
      <c r="PXT23" s="47"/>
      <c r="PXU23" s="47"/>
      <c r="PXV23" s="47"/>
      <c r="PXW23" s="47"/>
      <c r="PXX23" s="47"/>
      <c r="PXY23" s="47"/>
      <c r="PXZ23" s="47"/>
      <c r="PYA23" s="47"/>
      <c r="PYB23" s="47"/>
      <c r="PYC23" s="47"/>
      <c r="PYD23" s="47"/>
      <c r="PYE23" s="47"/>
      <c r="PYF23" s="47"/>
      <c r="PYG23" s="47"/>
      <c r="PYH23" s="47"/>
      <c r="PYI23" s="47"/>
      <c r="PYJ23" s="47"/>
      <c r="PYK23" s="47"/>
      <c r="PYL23" s="47"/>
      <c r="PYM23" s="47"/>
      <c r="PYN23" s="47"/>
      <c r="PYO23" s="47"/>
      <c r="PYP23" s="47"/>
      <c r="PYQ23" s="47"/>
      <c r="PYR23" s="47"/>
      <c r="PYS23" s="47"/>
      <c r="PYT23" s="47"/>
      <c r="PYU23" s="47"/>
      <c r="PYV23" s="47"/>
      <c r="PYW23" s="47"/>
      <c r="PYX23" s="47"/>
      <c r="PYY23" s="47"/>
      <c r="PYZ23" s="47"/>
      <c r="PZA23" s="47"/>
      <c r="PZB23" s="47"/>
      <c r="PZC23" s="47"/>
      <c r="PZD23" s="47"/>
      <c r="PZE23" s="47"/>
      <c r="PZF23" s="47"/>
      <c r="PZG23" s="47"/>
      <c r="PZH23" s="47"/>
      <c r="PZI23" s="47"/>
      <c r="PZJ23" s="47"/>
      <c r="PZK23" s="47"/>
      <c r="PZL23" s="47"/>
      <c r="PZM23" s="47"/>
      <c r="PZN23" s="47"/>
      <c r="PZO23" s="47"/>
      <c r="PZP23" s="47"/>
      <c r="PZQ23" s="47"/>
      <c r="PZR23" s="47"/>
      <c r="PZS23" s="47"/>
      <c r="PZT23" s="47"/>
      <c r="PZU23" s="47"/>
      <c r="PZV23" s="47"/>
      <c r="PZW23" s="47"/>
      <c r="PZX23" s="47"/>
      <c r="PZY23" s="47"/>
      <c r="PZZ23" s="47"/>
      <c r="QAA23" s="47"/>
      <c r="QAB23" s="47"/>
      <c r="QAC23" s="47"/>
      <c r="QAD23" s="47"/>
      <c r="QAE23" s="47"/>
      <c r="QAF23" s="47"/>
      <c r="QAG23" s="47"/>
      <c r="QAH23" s="47"/>
      <c r="QAI23" s="47"/>
      <c r="QAJ23" s="47"/>
      <c r="QAK23" s="47"/>
      <c r="QAL23" s="47"/>
      <c r="QAM23" s="47"/>
      <c r="QAN23" s="47"/>
      <c r="QAO23" s="47"/>
      <c r="QAP23" s="47"/>
      <c r="QAQ23" s="47"/>
      <c r="QAR23" s="47"/>
      <c r="QAS23" s="47"/>
      <c r="QAT23" s="47"/>
      <c r="QAU23" s="47"/>
      <c r="QAV23" s="47"/>
      <c r="QAW23" s="47"/>
      <c r="QAX23" s="47"/>
      <c r="QAY23" s="47"/>
      <c r="QAZ23" s="47"/>
      <c r="QBA23" s="47"/>
      <c r="QBB23" s="47"/>
      <c r="QBC23" s="47"/>
      <c r="QBD23" s="47"/>
      <c r="QBE23" s="47"/>
      <c r="QBF23" s="47"/>
      <c r="QBG23" s="47"/>
      <c r="QBH23" s="47"/>
      <c r="QBI23" s="47"/>
      <c r="QBJ23" s="47"/>
      <c r="QBK23" s="47"/>
      <c r="QBL23" s="47"/>
      <c r="QBM23" s="47"/>
      <c r="QBN23" s="47"/>
      <c r="QBO23" s="47"/>
      <c r="QBP23" s="47"/>
      <c r="QBQ23" s="47"/>
      <c r="QBR23" s="47"/>
      <c r="QBS23" s="47"/>
      <c r="QBT23" s="47"/>
      <c r="QBU23" s="47"/>
      <c r="QBV23" s="47"/>
      <c r="QBW23" s="47"/>
      <c r="QBX23" s="47"/>
      <c r="QBY23" s="47"/>
      <c r="QBZ23" s="47"/>
      <c r="QCA23" s="47"/>
      <c r="QCB23" s="47"/>
      <c r="QCC23" s="47"/>
      <c r="QCD23" s="47"/>
      <c r="QCE23" s="47"/>
      <c r="QCF23" s="47"/>
      <c r="QCG23" s="47"/>
      <c r="QCH23" s="47"/>
      <c r="QCI23" s="47"/>
      <c r="QCJ23" s="47"/>
      <c r="QCK23" s="47"/>
      <c r="QCL23" s="47"/>
      <c r="QCM23" s="47"/>
      <c r="QCN23" s="47"/>
      <c r="QCO23" s="47"/>
      <c r="QCP23" s="47"/>
      <c r="QCQ23" s="47"/>
      <c r="QCR23" s="47"/>
      <c r="QCS23" s="47"/>
      <c r="QCT23" s="47"/>
      <c r="QCU23" s="47"/>
      <c r="QCV23" s="47"/>
      <c r="QCW23" s="47"/>
      <c r="QCX23" s="47"/>
      <c r="QCY23" s="47"/>
      <c r="QCZ23" s="47"/>
      <c r="QDA23" s="47"/>
      <c r="QDB23" s="47"/>
      <c r="QDC23" s="47"/>
      <c r="QDD23" s="47"/>
      <c r="QDE23" s="47"/>
      <c r="QDF23" s="47"/>
      <c r="QDG23" s="47"/>
      <c r="QDH23" s="47"/>
      <c r="QDI23" s="47"/>
      <c r="QDJ23" s="47"/>
      <c r="QDK23" s="47"/>
      <c r="QDL23" s="47"/>
      <c r="QDM23" s="47"/>
      <c r="QDN23" s="47"/>
      <c r="QDO23" s="47"/>
      <c r="QDP23" s="47"/>
      <c r="QDQ23" s="47"/>
      <c r="QDR23" s="47"/>
      <c r="QDS23" s="47"/>
      <c r="QDT23" s="47"/>
      <c r="QDU23" s="47"/>
      <c r="QDV23" s="47"/>
      <c r="QDW23" s="47"/>
      <c r="QDX23" s="47"/>
      <c r="QDY23" s="47"/>
      <c r="QDZ23" s="47"/>
      <c r="QEA23" s="47"/>
      <c r="QEB23" s="47"/>
      <c r="QEC23" s="47"/>
      <c r="QED23" s="47"/>
      <c r="QEE23" s="47"/>
      <c r="QEF23" s="47"/>
      <c r="QEG23" s="47"/>
      <c r="QEH23" s="47"/>
      <c r="QEI23" s="47"/>
      <c r="QEJ23" s="47"/>
      <c r="QEK23" s="47"/>
      <c r="QEL23" s="47"/>
      <c r="QEM23" s="47"/>
      <c r="QEN23" s="47"/>
      <c r="QEO23" s="47"/>
      <c r="QEP23" s="47"/>
      <c r="QEQ23" s="47"/>
      <c r="QER23" s="47"/>
      <c r="QES23" s="47"/>
      <c r="QET23" s="47"/>
      <c r="QEU23" s="47"/>
      <c r="QEV23" s="47"/>
      <c r="QEW23" s="47"/>
      <c r="QEX23" s="47"/>
      <c r="QEY23" s="47"/>
      <c r="QEZ23" s="47"/>
      <c r="QFA23" s="47"/>
      <c r="QFB23" s="47"/>
      <c r="QFC23" s="47"/>
      <c r="QFD23" s="47"/>
      <c r="QFE23" s="47"/>
      <c r="QFF23" s="47"/>
      <c r="QFG23" s="47"/>
      <c r="QFH23" s="47"/>
      <c r="QFI23" s="47"/>
      <c r="QFJ23" s="47"/>
      <c r="QFK23" s="47"/>
      <c r="QFL23" s="47"/>
      <c r="QFM23" s="47"/>
      <c r="QFN23" s="47"/>
      <c r="QFO23" s="47"/>
      <c r="QFP23" s="47"/>
      <c r="QFQ23" s="47"/>
      <c r="QFR23" s="47"/>
      <c r="QFS23" s="47"/>
      <c r="QFT23" s="47"/>
      <c r="QFU23" s="47"/>
      <c r="QFV23" s="47"/>
      <c r="QFW23" s="47"/>
      <c r="QFX23" s="47"/>
      <c r="QFY23" s="47"/>
      <c r="QFZ23" s="47"/>
      <c r="QGA23" s="47"/>
      <c r="QGB23" s="47"/>
      <c r="QGC23" s="47"/>
      <c r="QGD23" s="47"/>
      <c r="QGE23" s="47"/>
      <c r="QGF23" s="47"/>
      <c r="QGG23" s="47"/>
      <c r="QGH23" s="47"/>
      <c r="QGI23" s="47"/>
      <c r="QGJ23" s="47"/>
      <c r="QGK23" s="47"/>
      <c r="QGL23" s="47"/>
      <c r="QGM23" s="47"/>
      <c r="QGN23" s="47"/>
      <c r="QGO23" s="47"/>
      <c r="QGP23" s="47"/>
      <c r="QGQ23" s="47"/>
      <c r="QGR23" s="47"/>
      <c r="QGS23" s="47"/>
      <c r="QGT23" s="47"/>
      <c r="QGU23" s="47"/>
      <c r="QGV23" s="47"/>
      <c r="QGW23" s="47"/>
      <c r="QGX23" s="47"/>
      <c r="QGY23" s="47"/>
      <c r="QGZ23" s="47"/>
      <c r="QHA23" s="47"/>
      <c r="QHB23" s="47"/>
      <c r="QHC23" s="47"/>
      <c r="QHD23" s="47"/>
      <c r="QHE23" s="47"/>
      <c r="QHF23" s="47"/>
      <c r="QHG23" s="47"/>
      <c r="QHH23" s="47"/>
      <c r="QHI23" s="47"/>
      <c r="QHJ23" s="47"/>
      <c r="QHK23" s="47"/>
      <c r="QHL23" s="47"/>
      <c r="QHM23" s="47"/>
      <c r="QHN23" s="47"/>
      <c r="QHO23" s="47"/>
      <c r="QHP23" s="47"/>
      <c r="QHQ23" s="47"/>
      <c r="QHR23" s="47"/>
      <c r="QHS23" s="47"/>
      <c r="QHT23" s="47"/>
      <c r="QHU23" s="47"/>
      <c r="QHV23" s="47"/>
      <c r="QHW23" s="47"/>
      <c r="QHX23" s="47"/>
      <c r="QHY23" s="47"/>
      <c r="QHZ23" s="47"/>
      <c r="QIA23" s="47"/>
      <c r="QIB23" s="47"/>
      <c r="QIC23" s="47"/>
      <c r="QID23" s="47"/>
      <c r="QIE23" s="47"/>
      <c r="QIF23" s="47"/>
      <c r="QIG23" s="47"/>
      <c r="QIH23" s="47"/>
      <c r="QII23" s="47"/>
      <c r="QIJ23" s="47"/>
      <c r="QIK23" s="47"/>
      <c r="QIL23" s="47"/>
      <c r="QIM23" s="47"/>
      <c r="QIN23" s="47"/>
      <c r="QIO23" s="47"/>
      <c r="QIP23" s="47"/>
      <c r="QIQ23" s="47"/>
      <c r="QIR23" s="47"/>
      <c r="QIS23" s="47"/>
      <c r="QIT23" s="47"/>
      <c r="QIU23" s="47"/>
      <c r="QIV23" s="47"/>
      <c r="QIW23" s="47"/>
      <c r="QIX23" s="47"/>
      <c r="QIY23" s="47"/>
      <c r="QIZ23" s="47"/>
      <c r="QJA23" s="47"/>
      <c r="QJB23" s="47"/>
      <c r="QJC23" s="47"/>
      <c r="QJD23" s="47"/>
      <c r="QJE23" s="47"/>
      <c r="QJF23" s="47"/>
      <c r="QJG23" s="47"/>
      <c r="QJH23" s="47"/>
      <c r="QJI23" s="47"/>
      <c r="QJJ23" s="47"/>
      <c r="QJK23" s="47"/>
      <c r="QJL23" s="47"/>
      <c r="QJM23" s="47"/>
      <c r="QJN23" s="47"/>
      <c r="QJO23" s="47"/>
      <c r="QJP23" s="47"/>
      <c r="QJQ23" s="47"/>
      <c r="QJR23" s="47"/>
      <c r="QJS23" s="47"/>
      <c r="QJT23" s="47"/>
      <c r="QJU23" s="47"/>
      <c r="QJV23" s="47"/>
      <c r="QJW23" s="47"/>
      <c r="QJX23" s="47"/>
      <c r="QJY23" s="47"/>
      <c r="QJZ23" s="47"/>
      <c r="QKA23" s="47"/>
      <c r="QKB23" s="47"/>
      <c r="QKC23" s="47"/>
      <c r="QKD23" s="47"/>
      <c r="QKE23" s="47"/>
      <c r="QKF23" s="47"/>
      <c r="QKG23" s="47"/>
      <c r="QKH23" s="47"/>
      <c r="QKI23" s="47"/>
      <c r="QKJ23" s="47"/>
      <c r="QKK23" s="47"/>
      <c r="QKL23" s="47"/>
      <c r="QKM23" s="47"/>
      <c r="QKN23" s="47"/>
      <c r="QKO23" s="47"/>
      <c r="QKP23" s="47"/>
      <c r="QKQ23" s="47"/>
      <c r="QKR23" s="47"/>
      <c r="QKS23" s="47"/>
      <c r="QKT23" s="47"/>
      <c r="QKU23" s="47"/>
      <c r="QKV23" s="47"/>
      <c r="QKW23" s="47"/>
      <c r="QKX23" s="47"/>
      <c r="QKY23" s="47"/>
      <c r="QKZ23" s="47"/>
      <c r="QLA23" s="47"/>
      <c r="QLB23" s="47"/>
      <c r="QLC23" s="47"/>
      <c r="QLD23" s="47"/>
      <c r="QLE23" s="47"/>
      <c r="QLF23" s="47"/>
      <c r="QLG23" s="47"/>
      <c r="QLH23" s="47"/>
      <c r="QLI23" s="47"/>
      <c r="QLJ23" s="47"/>
      <c r="QLK23" s="47"/>
      <c r="QLL23" s="47"/>
      <c r="QLM23" s="47"/>
      <c r="QLN23" s="47"/>
      <c r="QLO23" s="47"/>
      <c r="QLP23" s="47"/>
      <c r="QLQ23" s="47"/>
      <c r="QLR23" s="47"/>
      <c r="QLS23" s="47"/>
      <c r="QLT23" s="47"/>
      <c r="QLU23" s="47"/>
      <c r="QLV23" s="47"/>
      <c r="QLW23" s="47"/>
      <c r="QLX23" s="47"/>
      <c r="QLY23" s="47"/>
      <c r="QLZ23" s="47"/>
      <c r="QMA23" s="47"/>
      <c r="QMB23" s="47"/>
      <c r="QMC23" s="47"/>
      <c r="QMD23" s="47"/>
      <c r="QME23" s="47"/>
      <c r="QMF23" s="47"/>
      <c r="QMG23" s="47"/>
      <c r="QMH23" s="47"/>
      <c r="QMI23" s="47"/>
      <c r="QMJ23" s="47"/>
      <c r="QMK23" s="47"/>
      <c r="QML23" s="47"/>
      <c r="QMM23" s="47"/>
      <c r="QMN23" s="47"/>
      <c r="QMO23" s="47"/>
      <c r="QMP23" s="47"/>
      <c r="QMQ23" s="47"/>
      <c r="QMR23" s="47"/>
      <c r="QMS23" s="47"/>
      <c r="QMT23" s="47"/>
      <c r="QMU23" s="47"/>
      <c r="QMV23" s="47"/>
      <c r="QMW23" s="47"/>
      <c r="QMX23" s="47"/>
      <c r="QMY23" s="47"/>
      <c r="QMZ23" s="47"/>
      <c r="QNA23" s="47"/>
      <c r="QNB23" s="47"/>
      <c r="QNC23" s="47"/>
      <c r="QND23" s="47"/>
      <c r="QNE23" s="47"/>
      <c r="QNF23" s="47"/>
      <c r="QNG23" s="47"/>
      <c r="QNH23" s="47"/>
      <c r="QNI23" s="47"/>
      <c r="QNJ23" s="47"/>
      <c r="QNK23" s="47"/>
      <c r="QNL23" s="47"/>
      <c r="QNM23" s="47"/>
      <c r="QNN23" s="47"/>
      <c r="QNO23" s="47"/>
      <c r="QNP23" s="47"/>
      <c r="QNQ23" s="47"/>
      <c r="QNR23" s="47"/>
      <c r="QNS23" s="47"/>
      <c r="QNT23" s="47"/>
      <c r="QNU23" s="47"/>
      <c r="QNV23" s="47"/>
      <c r="QNW23" s="47"/>
      <c r="QNX23" s="47"/>
      <c r="QNY23" s="47"/>
      <c r="QNZ23" s="47"/>
      <c r="QOA23" s="47"/>
      <c r="QOB23" s="47"/>
      <c r="QOC23" s="47"/>
      <c r="QOD23" s="47"/>
      <c r="QOE23" s="47"/>
      <c r="QOF23" s="47"/>
      <c r="QOG23" s="47"/>
      <c r="QOH23" s="47"/>
      <c r="QOI23" s="47"/>
      <c r="QOJ23" s="47"/>
      <c r="QOK23" s="47"/>
      <c r="QOL23" s="47"/>
      <c r="QOM23" s="47"/>
      <c r="QON23" s="47"/>
      <c r="QOO23" s="47"/>
      <c r="QOP23" s="47"/>
      <c r="QOQ23" s="47"/>
      <c r="QOR23" s="47"/>
      <c r="QOS23" s="47"/>
      <c r="QOT23" s="47"/>
      <c r="QOU23" s="47"/>
      <c r="QOV23" s="47"/>
      <c r="QOW23" s="47"/>
      <c r="QOX23" s="47"/>
      <c r="QOY23" s="47"/>
      <c r="QOZ23" s="47"/>
      <c r="QPA23" s="47"/>
      <c r="QPB23" s="47"/>
      <c r="QPC23" s="47"/>
      <c r="QPD23" s="47"/>
      <c r="QPE23" s="47"/>
      <c r="QPF23" s="47"/>
      <c r="QPG23" s="47"/>
      <c r="QPH23" s="47"/>
      <c r="QPI23" s="47"/>
      <c r="QPJ23" s="47"/>
      <c r="QPK23" s="47"/>
      <c r="QPL23" s="47"/>
      <c r="QPM23" s="47"/>
      <c r="QPN23" s="47"/>
      <c r="QPO23" s="47"/>
      <c r="QPP23" s="47"/>
      <c r="QPQ23" s="47"/>
      <c r="QPR23" s="47"/>
      <c r="QPS23" s="47"/>
      <c r="QPT23" s="47"/>
      <c r="QPU23" s="47"/>
      <c r="QPV23" s="47"/>
      <c r="QPW23" s="47"/>
      <c r="QPX23" s="47"/>
      <c r="QPY23" s="47"/>
      <c r="QPZ23" s="47"/>
      <c r="QQA23" s="47"/>
      <c r="QQB23" s="47"/>
      <c r="QQC23" s="47"/>
      <c r="QQD23" s="47"/>
      <c r="QQE23" s="47"/>
      <c r="QQF23" s="47"/>
      <c r="QQG23" s="47"/>
      <c r="QQH23" s="47"/>
      <c r="QQI23" s="47"/>
      <c r="QQJ23" s="47"/>
      <c r="QQK23" s="47"/>
      <c r="QQL23" s="47"/>
      <c r="QQM23" s="47"/>
      <c r="QQN23" s="47"/>
      <c r="QQO23" s="47"/>
      <c r="QQP23" s="47"/>
      <c r="QQQ23" s="47"/>
      <c r="QQR23" s="47"/>
      <c r="QQS23" s="47"/>
      <c r="QQT23" s="47"/>
      <c r="QQU23" s="47"/>
      <c r="QQV23" s="47"/>
      <c r="QQW23" s="47"/>
      <c r="QQX23" s="47"/>
      <c r="QQY23" s="47"/>
      <c r="QQZ23" s="47"/>
      <c r="QRA23" s="47"/>
      <c r="QRB23" s="47"/>
      <c r="QRC23" s="47"/>
      <c r="QRD23" s="47"/>
      <c r="QRE23" s="47"/>
      <c r="QRF23" s="47"/>
      <c r="QRG23" s="47"/>
      <c r="QRH23" s="47"/>
      <c r="QRI23" s="47"/>
      <c r="QRJ23" s="47"/>
      <c r="QRK23" s="47"/>
      <c r="QRL23" s="47"/>
      <c r="QRM23" s="47"/>
      <c r="QRN23" s="47"/>
      <c r="QRO23" s="47"/>
      <c r="QRP23" s="47"/>
      <c r="QRQ23" s="47"/>
      <c r="QRR23" s="47"/>
      <c r="QRS23" s="47"/>
      <c r="QRT23" s="47"/>
      <c r="QRU23" s="47"/>
      <c r="QRV23" s="47"/>
      <c r="QRW23" s="47"/>
      <c r="QRX23" s="47"/>
      <c r="QRY23" s="47"/>
      <c r="QRZ23" s="47"/>
      <c r="QSA23" s="47"/>
      <c r="QSB23" s="47"/>
      <c r="QSC23" s="47"/>
      <c r="QSD23" s="47"/>
      <c r="QSE23" s="47"/>
      <c r="QSF23" s="47"/>
      <c r="QSG23" s="47"/>
      <c r="QSH23" s="47"/>
      <c r="QSI23" s="47"/>
      <c r="QSJ23" s="47"/>
      <c r="QSK23" s="47"/>
      <c r="QSL23" s="47"/>
      <c r="QSM23" s="47"/>
      <c r="QSN23" s="47"/>
      <c r="QSO23" s="47"/>
      <c r="QSP23" s="47"/>
      <c r="QSQ23" s="47"/>
      <c r="QSR23" s="47"/>
      <c r="QSS23" s="47"/>
      <c r="QST23" s="47"/>
      <c r="QSU23" s="47"/>
      <c r="QSV23" s="47"/>
      <c r="QSW23" s="47"/>
      <c r="QSX23" s="47"/>
      <c r="QSY23" s="47"/>
      <c r="QSZ23" s="47"/>
      <c r="QTA23" s="47"/>
      <c r="QTB23" s="47"/>
      <c r="QTC23" s="47"/>
      <c r="QTD23" s="47"/>
      <c r="QTE23" s="47"/>
      <c r="QTF23" s="47"/>
      <c r="QTG23" s="47"/>
      <c r="QTH23" s="47"/>
      <c r="QTI23" s="47"/>
      <c r="QTJ23" s="47"/>
      <c r="QTK23" s="47"/>
      <c r="QTL23" s="47"/>
      <c r="QTM23" s="47"/>
      <c r="QTN23" s="47"/>
      <c r="QTO23" s="47"/>
      <c r="QTP23" s="47"/>
      <c r="QTQ23" s="47"/>
      <c r="QTR23" s="47"/>
      <c r="QTS23" s="47"/>
      <c r="QTT23" s="47"/>
      <c r="QTU23" s="47"/>
      <c r="QTV23" s="47"/>
      <c r="QTW23" s="47"/>
      <c r="QTX23" s="47"/>
      <c r="QTY23" s="47"/>
      <c r="QTZ23" s="47"/>
      <c r="QUA23" s="47"/>
      <c r="QUB23" s="47"/>
      <c r="QUC23" s="47"/>
      <c r="QUD23" s="47"/>
      <c r="QUE23" s="47"/>
      <c r="QUF23" s="47"/>
      <c r="QUG23" s="47"/>
      <c r="QUH23" s="47"/>
      <c r="QUI23" s="47"/>
      <c r="QUJ23" s="47"/>
      <c r="QUK23" s="47"/>
      <c r="QUL23" s="47"/>
      <c r="QUM23" s="47"/>
      <c r="QUN23" s="47"/>
      <c r="QUO23" s="47"/>
      <c r="QUP23" s="47"/>
      <c r="QUQ23" s="47"/>
      <c r="QUR23" s="47"/>
      <c r="QUS23" s="47"/>
      <c r="QUT23" s="47"/>
      <c r="QUU23" s="47"/>
      <c r="QUV23" s="47"/>
      <c r="QUW23" s="47"/>
      <c r="QUX23" s="47"/>
      <c r="QUY23" s="47"/>
      <c r="QUZ23" s="47"/>
      <c r="QVA23" s="47"/>
      <c r="QVB23" s="47"/>
      <c r="QVC23" s="47"/>
      <c r="QVD23" s="47"/>
      <c r="QVE23" s="47"/>
      <c r="QVF23" s="47"/>
      <c r="QVG23" s="47"/>
      <c r="QVH23" s="47"/>
      <c r="QVI23" s="47"/>
      <c r="QVJ23" s="47"/>
      <c r="QVK23" s="47"/>
      <c r="QVL23" s="47"/>
      <c r="QVM23" s="47"/>
      <c r="QVN23" s="47"/>
      <c r="QVO23" s="47"/>
      <c r="QVP23" s="47"/>
      <c r="QVQ23" s="47"/>
      <c r="QVR23" s="47"/>
      <c r="QVS23" s="47"/>
      <c r="QVT23" s="47"/>
      <c r="QVU23" s="47"/>
      <c r="QVV23" s="47"/>
      <c r="QVW23" s="47"/>
      <c r="QVX23" s="47"/>
      <c r="QVY23" s="47"/>
      <c r="QVZ23" s="47"/>
      <c r="QWA23" s="47"/>
      <c r="QWB23" s="47"/>
      <c r="QWC23" s="47"/>
      <c r="QWD23" s="47"/>
      <c r="QWE23" s="47"/>
      <c r="QWF23" s="47"/>
      <c r="QWG23" s="47"/>
      <c r="QWH23" s="47"/>
      <c r="QWI23" s="47"/>
      <c r="QWJ23" s="47"/>
      <c r="QWK23" s="47"/>
      <c r="QWL23" s="47"/>
      <c r="QWM23" s="47"/>
      <c r="QWN23" s="47"/>
      <c r="QWO23" s="47"/>
      <c r="QWP23" s="47"/>
      <c r="QWQ23" s="47"/>
      <c r="QWR23" s="47"/>
      <c r="QWS23" s="47"/>
      <c r="QWT23" s="47"/>
      <c r="QWU23" s="47"/>
      <c r="QWV23" s="47"/>
      <c r="QWW23" s="47"/>
      <c r="QWX23" s="47"/>
      <c r="QWY23" s="47"/>
      <c r="QWZ23" s="47"/>
      <c r="QXA23" s="47"/>
      <c r="QXB23" s="47"/>
      <c r="QXC23" s="47"/>
      <c r="QXD23" s="47"/>
      <c r="QXE23" s="47"/>
      <c r="QXF23" s="47"/>
      <c r="QXG23" s="47"/>
      <c r="QXH23" s="47"/>
      <c r="QXI23" s="47"/>
      <c r="QXJ23" s="47"/>
      <c r="QXK23" s="47"/>
      <c r="QXL23" s="47"/>
      <c r="QXM23" s="47"/>
      <c r="QXN23" s="47"/>
      <c r="QXO23" s="47"/>
      <c r="QXP23" s="47"/>
      <c r="QXQ23" s="47"/>
      <c r="QXR23" s="47"/>
      <c r="QXS23" s="47"/>
      <c r="QXT23" s="47"/>
      <c r="QXU23" s="47"/>
      <c r="QXV23" s="47"/>
      <c r="QXW23" s="47"/>
      <c r="QXX23" s="47"/>
      <c r="QXY23" s="47"/>
      <c r="QXZ23" s="47"/>
      <c r="QYA23" s="47"/>
      <c r="QYB23" s="47"/>
      <c r="QYC23" s="47"/>
      <c r="QYD23" s="47"/>
      <c r="QYE23" s="47"/>
      <c r="QYF23" s="47"/>
      <c r="QYG23" s="47"/>
      <c r="QYH23" s="47"/>
      <c r="QYI23" s="47"/>
      <c r="QYJ23" s="47"/>
      <c r="QYK23" s="47"/>
      <c r="QYL23" s="47"/>
      <c r="QYM23" s="47"/>
      <c r="QYN23" s="47"/>
      <c r="QYO23" s="47"/>
      <c r="QYP23" s="47"/>
      <c r="QYQ23" s="47"/>
      <c r="QYR23" s="47"/>
      <c r="QYS23" s="47"/>
      <c r="QYT23" s="47"/>
      <c r="QYU23" s="47"/>
      <c r="QYV23" s="47"/>
      <c r="QYW23" s="47"/>
      <c r="QYX23" s="47"/>
      <c r="QYY23" s="47"/>
      <c r="QYZ23" s="47"/>
      <c r="QZA23" s="47"/>
      <c r="QZB23" s="47"/>
      <c r="QZC23" s="47"/>
      <c r="QZD23" s="47"/>
      <c r="QZE23" s="47"/>
      <c r="QZF23" s="47"/>
      <c r="QZG23" s="47"/>
      <c r="QZH23" s="47"/>
      <c r="QZI23" s="47"/>
      <c r="QZJ23" s="47"/>
      <c r="QZK23" s="47"/>
      <c r="QZL23" s="47"/>
      <c r="QZM23" s="47"/>
      <c r="QZN23" s="47"/>
      <c r="QZO23" s="47"/>
      <c r="QZP23" s="47"/>
      <c r="QZQ23" s="47"/>
      <c r="QZR23" s="47"/>
      <c r="QZS23" s="47"/>
      <c r="QZT23" s="47"/>
      <c r="QZU23" s="47"/>
      <c r="QZV23" s="47"/>
      <c r="QZW23" s="47"/>
      <c r="QZX23" s="47"/>
      <c r="QZY23" s="47"/>
      <c r="QZZ23" s="47"/>
      <c r="RAA23" s="47"/>
      <c r="RAB23" s="47"/>
      <c r="RAC23" s="47"/>
      <c r="RAD23" s="47"/>
      <c r="RAE23" s="47"/>
      <c r="RAF23" s="47"/>
      <c r="RAG23" s="47"/>
      <c r="RAH23" s="47"/>
      <c r="RAI23" s="47"/>
      <c r="RAJ23" s="47"/>
      <c r="RAK23" s="47"/>
      <c r="RAL23" s="47"/>
      <c r="RAM23" s="47"/>
      <c r="RAN23" s="47"/>
      <c r="RAO23" s="47"/>
      <c r="RAP23" s="47"/>
      <c r="RAQ23" s="47"/>
      <c r="RAR23" s="47"/>
      <c r="RAS23" s="47"/>
      <c r="RAT23" s="47"/>
      <c r="RAU23" s="47"/>
      <c r="RAV23" s="47"/>
      <c r="RAW23" s="47"/>
      <c r="RAX23" s="47"/>
      <c r="RAY23" s="47"/>
      <c r="RAZ23" s="47"/>
      <c r="RBA23" s="47"/>
      <c r="RBB23" s="47"/>
      <c r="RBC23" s="47"/>
      <c r="RBD23" s="47"/>
      <c r="RBE23" s="47"/>
      <c r="RBF23" s="47"/>
      <c r="RBG23" s="47"/>
      <c r="RBH23" s="47"/>
      <c r="RBI23" s="47"/>
      <c r="RBJ23" s="47"/>
      <c r="RBK23" s="47"/>
      <c r="RBL23" s="47"/>
      <c r="RBM23" s="47"/>
      <c r="RBN23" s="47"/>
      <c r="RBO23" s="47"/>
      <c r="RBP23" s="47"/>
      <c r="RBQ23" s="47"/>
      <c r="RBR23" s="47"/>
      <c r="RBS23" s="47"/>
      <c r="RBT23" s="47"/>
      <c r="RBU23" s="47"/>
      <c r="RBV23" s="47"/>
      <c r="RBW23" s="47"/>
      <c r="RBX23" s="47"/>
      <c r="RBY23" s="47"/>
      <c r="RBZ23" s="47"/>
      <c r="RCA23" s="47"/>
      <c r="RCB23" s="47"/>
      <c r="RCC23" s="47"/>
      <c r="RCD23" s="47"/>
      <c r="RCE23" s="47"/>
      <c r="RCF23" s="47"/>
      <c r="RCG23" s="47"/>
      <c r="RCH23" s="47"/>
      <c r="RCI23" s="47"/>
      <c r="RCJ23" s="47"/>
      <c r="RCK23" s="47"/>
      <c r="RCL23" s="47"/>
      <c r="RCM23" s="47"/>
      <c r="RCN23" s="47"/>
      <c r="RCO23" s="47"/>
      <c r="RCP23" s="47"/>
      <c r="RCQ23" s="47"/>
      <c r="RCR23" s="47"/>
      <c r="RCS23" s="47"/>
      <c r="RCT23" s="47"/>
      <c r="RCU23" s="47"/>
      <c r="RCV23" s="47"/>
      <c r="RCW23" s="47"/>
      <c r="RCX23" s="47"/>
      <c r="RCY23" s="47"/>
      <c r="RCZ23" s="47"/>
      <c r="RDA23" s="47"/>
      <c r="RDB23" s="47"/>
      <c r="RDC23" s="47"/>
      <c r="RDD23" s="47"/>
      <c r="RDE23" s="47"/>
      <c r="RDF23" s="47"/>
      <c r="RDG23" s="47"/>
      <c r="RDH23" s="47"/>
      <c r="RDI23" s="47"/>
      <c r="RDJ23" s="47"/>
      <c r="RDK23" s="47"/>
      <c r="RDL23" s="47"/>
      <c r="RDM23" s="47"/>
      <c r="RDN23" s="47"/>
      <c r="RDO23" s="47"/>
      <c r="RDP23" s="47"/>
      <c r="RDQ23" s="47"/>
      <c r="RDR23" s="47"/>
      <c r="RDS23" s="47"/>
      <c r="RDT23" s="47"/>
      <c r="RDU23" s="47"/>
      <c r="RDV23" s="47"/>
      <c r="RDW23" s="47"/>
      <c r="RDX23" s="47"/>
      <c r="RDY23" s="47"/>
      <c r="RDZ23" s="47"/>
      <c r="REA23" s="47"/>
      <c r="REB23" s="47"/>
      <c r="REC23" s="47"/>
      <c r="RED23" s="47"/>
      <c r="REE23" s="47"/>
      <c r="REF23" s="47"/>
      <c r="REG23" s="47"/>
      <c r="REH23" s="47"/>
      <c r="REI23" s="47"/>
      <c r="REJ23" s="47"/>
      <c r="REK23" s="47"/>
      <c r="REL23" s="47"/>
      <c r="REM23" s="47"/>
      <c r="REN23" s="47"/>
      <c r="REO23" s="47"/>
      <c r="REP23" s="47"/>
      <c r="REQ23" s="47"/>
      <c r="RER23" s="47"/>
      <c r="RES23" s="47"/>
      <c r="RET23" s="47"/>
      <c r="REU23" s="47"/>
      <c r="REV23" s="47"/>
      <c r="REW23" s="47"/>
      <c r="REX23" s="47"/>
      <c r="REY23" s="47"/>
      <c r="REZ23" s="47"/>
      <c r="RFA23" s="47"/>
      <c r="RFB23" s="47"/>
      <c r="RFC23" s="47"/>
      <c r="RFD23" s="47"/>
      <c r="RFE23" s="47"/>
      <c r="RFF23" s="47"/>
      <c r="RFG23" s="47"/>
      <c r="RFH23" s="47"/>
      <c r="RFI23" s="47"/>
      <c r="RFJ23" s="47"/>
      <c r="RFK23" s="47"/>
      <c r="RFL23" s="47"/>
      <c r="RFM23" s="47"/>
      <c r="RFN23" s="47"/>
      <c r="RFO23" s="47"/>
      <c r="RFP23" s="47"/>
      <c r="RFQ23" s="47"/>
      <c r="RFR23" s="47"/>
      <c r="RFS23" s="47"/>
      <c r="RFT23" s="47"/>
      <c r="RFU23" s="47"/>
      <c r="RFV23" s="47"/>
      <c r="RFW23" s="47"/>
      <c r="RFX23" s="47"/>
      <c r="RFY23" s="47"/>
      <c r="RFZ23" s="47"/>
      <c r="RGA23" s="47"/>
      <c r="RGB23" s="47"/>
      <c r="RGC23" s="47"/>
      <c r="RGD23" s="47"/>
      <c r="RGE23" s="47"/>
      <c r="RGF23" s="47"/>
      <c r="RGG23" s="47"/>
      <c r="RGH23" s="47"/>
      <c r="RGI23" s="47"/>
      <c r="RGJ23" s="47"/>
      <c r="RGK23" s="47"/>
      <c r="RGL23" s="47"/>
      <c r="RGM23" s="47"/>
      <c r="RGN23" s="47"/>
      <c r="RGO23" s="47"/>
      <c r="RGP23" s="47"/>
      <c r="RGQ23" s="47"/>
      <c r="RGR23" s="47"/>
      <c r="RGS23" s="47"/>
      <c r="RGT23" s="47"/>
      <c r="RGU23" s="47"/>
      <c r="RGV23" s="47"/>
      <c r="RGW23" s="47"/>
      <c r="RGX23" s="47"/>
      <c r="RGY23" s="47"/>
      <c r="RGZ23" s="47"/>
      <c r="RHA23" s="47"/>
      <c r="RHB23" s="47"/>
      <c r="RHC23" s="47"/>
      <c r="RHD23" s="47"/>
      <c r="RHE23" s="47"/>
      <c r="RHF23" s="47"/>
      <c r="RHG23" s="47"/>
      <c r="RHH23" s="47"/>
      <c r="RHI23" s="47"/>
      <c r="RHJ23" s="47"/>
      <c r="RHK23" s="47"/>
      <c r="RHL23" s="47"/>
      <c r="RHM23" s="47"/>
      <c r="RHN23" s="47"/>
      <c r="RHO23" s="47"/>
      <c r="RHP23" s="47"/>
      <c r="RHQ23" s="47"/>
      <c r="RHR23" s="47"/>
      <c r="RHS23" s="47"/>
      <c r="RHT23" s="47"/>
      <c r="RHU23" s="47"/>
      <c r="RHV23" s="47"/>
      <c r="RHW23" s="47"/>
      <c r="RHX23" s="47"/>
      <c r="RHY23" s="47"/>
      <c r="RHZ23" s="47"/>
      <c r="RIA23" s="47"/>
      <c r="RIB23" s="47"/>
      <c r="RIC23" s="47"/>
      <c r="RID23" s="47"/>
      <c r="RIE23" s="47"/>
      <c r="RIF23" s="47"/>
      <c r="RIG23" s="47"/>
      <c r="RIH23" s="47"/>
      <c r="RII23" s="47"/>
      <c r="RIJ23" s="47"/>
      <c r="RIK23" s="47"/>
      <c r="RIL23" s="47"/>
      <c r="RIM23" s="47"/>
      <c r="RIN23" s="47"/>
      <c r="RIO23" s="47"/>
      <c r="RIP23" s="47"/>
      <c r="RIQ23" s="47"/>
      <c r="RIR23" s="47"/>
      <c r="RIS23" s="47"/>
      <c r="RIT23" s="47"/>
      <c r="RIU23" s="47"/>
      <c r="RIV23" s="47"/>
      <c r="RIW23" s="47"/>
      <c r="RIX23" s="47"/>
      <c r="RIY23" s="47"/>
      <c r="RIZ23" s="47"/>
      <c r="RJA23" s="47"/>
      <c r="RJB23" s="47"/>
      <c r="RJC23" s="47"/>
      <c r="RJD23" s="47"/>
      <c r="RJE23" s="47"/>
      <c r="RJF23" s="47"/>
      <c r="RJG23" s="47"/>
      <c r="RJH23" s="47"/>
      <c r="RJI23" s="47"/>
      <c r="RJJ23" s="47"/>
      <c r="RJK23" s="47"/>
      <c r="RJL23" s="47"/>
      <c r="RJM23" s="47"/>
      <c r="RJN23" s="47"/>
      <c r="RJO23" s="47"/>
      <c r="RJP23" s="47"/>
      <c r="RJQ23" s="47"/>
      <c r="RJR23" s="47"/>
      <c r="RJS23" s="47"/>
      <c r="RJT23" s="47"/>
      <c r="RJU23" s="47"/>
      <c r="RJV23" s="47"/>
      <c r="RJW23" s="47"/>
      <c r="RJX23" s="47"/>
      <c r="RJY23" s="47"/>
      <c r="RJZ23" s="47"/>
      <c r="RKA23" s="47"/>
      <c r="RKB23" s="47"/>
      <c r="RKC23" s="47"/>
      <c r="RKD23" s="47"/>
      <c r="RKE23" s="47"/>
      <c r="RKF23" s="47"/>
      <c r="RKG23" s="47"/>
      <c r="RKH23" s="47"/>
      <c r="RKI23" s="47"/>
      <c r="RKJ23" s="47"/>
      <c r="RKK23" s="47"/>
      <c r="RKL23" s="47"/>
      <c r="RKM23" s="47"/>
      <c r="RKN23" s="47"/>
      <c r="RKO23" s="47"/>
      <c r="RKP23" s="47"/>
      <c r="RKQ23" s="47"/>
      <c r="RKR23" s="47"/>
      <c r="RKS23" s="47"/>
      <c r="RKT23" s="47"/>
      <c r="RKU23" s="47"/>
      <c r="RKV23" s="47"/>
      <c r="RKW23" s="47"/>
      <c r="RKX23" s="47"/>
      <c r="RKY23" s="47"/>
      <c r="RKZ23" s="47"/>
      <c r="RLA23" s="47"/>
      <c r="RLB23" s="47"/>
      <c r="RLC23" s="47"/>
      <c r="RLD23" s="47"/>
      <c r="RLE23" s="47"/>
      <c r="RLF23" s="47"/>
      <c r="RLG23" s="47"/>
      <c r="RLH23" s="47"/>
      <c r="RLI23" s="47"/>
      <c r="RLJ23" s="47"/>
      <c r="RLK23" s="47"/>
      <c r="RLL23" s="47"/>
      <c r="RLM23" s="47"/>
      <c r="RLN23" s="47"/>
      <c r="RLO23" s="47"/>
      <c r="RLP23" s="47"/>
      <c r="RLQ23" s="47"/>
      <c r="RLR23" s="47"/>
      <c r="RLS23" s="47"/>
      <c r="RLT23" s="47"/>
      <c r="RLU23" s="47"/>
      <c r="RLV23" s="47"/>
      <c r="RLW23" s="47"/>
      <c r="RLX23" s="47"/>
      <c r="RLY23" s="47"/>
      <c r="RLZ23" s="47"/>
      <c r="RMA23" s="47"/>
      <c r="RMB23" s="47"/>
      <c r="RMC23" s="47"/>
      <c r="RMD23" s="47"/>
      <c r="RME23" s="47"/>
      <c r="RMF23" s="47"/>
      <c r="RMG23" s="47"/>
      <c r="RMH23" s="47"/>
      <c r="RMI23" s="47"/>
      <c r="RMJ23" s="47"/>
      <c r="RMK23" s="47"/>
      <c r="RML23" s="47"/>
      <c r="RMM23" s="47"/>
      <c r="RMN23" s="47"/>
      <c r="RMO23" s="47"/>
      <c r="RMP23" s="47"/>
      <c r="RMQ23" s="47"/>
      <c r="RMR23" s="47"/>
      <c r="RMS23" s="47"/>
      <c r="RMT23" s="47"/>
      <c r="RMU23" s="47"/>
      <c r="RMV23" s="47"/>
      <c r="RMW23" s="47"/>
      <c r="RMX23" s="47"/>
      <c r="RMY23" s="47"/>
      <c r="RMZ23" s="47"/>
      <c r="RNA23" s="47"/>
      <c r="RNB23" s="47"/>
      <c r="RNC23" s="47"/>
      <c r="RND23" s="47"/>
      <c r="RNE23" s="47"/>
      <c r="RNF23" s="47"/>
      <c r="RNG23" s="47"/>
      <c r="RNH23" s="47"/>
      <c r="RNI23" s="47"/>
      <c r="RNJ23" s="47"/>
      <c r="RNK23" s="47"/>
      <c r="RNL23" s="47"/>
      <c r="RNM23" s="47"/>
      <c r="RNN23" s="47"/>
      <c r="RNO23" s="47"/>
      <c r="RNP23" s="47"/>
      <c r="RNQ23" s="47"/>
      <c r="RNR23" s="47"/>
      <c r="RNS23" s="47"/>
      <c r="RNT23" s="47"/>
      <c r="RNU23" s="47"/>
      <c r="RNV23" s="47"/>
      <c r="RNW23" s="47"/>
      <c r="RNX23" s="47"/>
      <c r="RNY23" s="47"/>
      <c r="RNZ23" s="47"/>
      <c r="ROA23" s="47"/>
      <c r="ROB23" s="47"/>
      <c r="ROC23" s="47"/>
      <c r="ROD23" s="47"/>
      <c r="ROE23" s="47"/>
      <c r="ROF23" s="47"/>
      <c r="ROG23" s="47"/>
      <c r="ROH23" s="47"/>
      <c r="ROI23" s="47"/>
      <c r="ROJ23" s="47"/>
      <c r="ROK23" s="47"/>
      <c r="ROL23" s="47"/>
      <c r="ROM23" s="47"/>
      <c r="RON23" s="47"/>
      <c r="ROO23" s="47"/>
      <c r="ROP23" s="47"/>
      <c r="ROQ23" s="47"/>
      <c r="ROR23" s="47"/>
      <c r="ROS23" s="47"/>
      <c r="ROT23" s="47"/>
      <c r="ROU23" s="47"/>
      <c r="ROV23" s="47"/>
      <c r="ROW23" s="47"/>
      <c r="ROX23" s="47"/>
      <c r="ROY23" s="47"/>
      <c r="ROZ23" s="47"/>
      <c r="RPA23" s="47"/>
      <c r="RPB23" s="47"/>
      <c r="RPC23" s="47"/>
      <c r="RPD23" s="47"/>
      <c r="RPE23" s="47"/>
      <c r="RPF23" s="47"/>
      <c r="RPG23" s="47"/>
      <c r="RPH23" s="47"/>
      <c r="RPI23" s="47"/>
      <c r="RPJ23" s="47"/>
      <c r="RPK23" s="47"/>
      <c r="RPL23" s="47"/>
      <c r="RPM23" s="47"/>
      <c r="RPN23" s="47"/>
      <c r="RPO23" s="47"/>
      <c r="RPP23" s="47"/>
      <c r="RPQ23" s="47"/>
      <c r="RPR23" s="47"/>
      <c r="RPS23" s="47"/>
      <c r="RPT23" s="47"/>
      <c r="RPU23" s="47"/>
      <c r="RPV23" s="47"/>
      <c r="RPW23" s="47"/>
      <c r="RPX23" s="47"/>
      <c r="RPY23" s="47"/>
      <c r="RPZ23" s="47"/>
      <c r="RQA23" s="47"/>
      <c r="RQB23" s="47"/>
      <c r="RQC23" s="47"/>
      <c r="RQD23" s="47"/>
      <c r="RQE23" s="47"/>
      <c r="RQF23" s="47"/>
      <c r="RQG23" s="47"/>
      <c r="RQH23" s="47"/>
      <c r="RQI23" s="47"/>
      <c r="RQJ23" s="47"/>
      <c r="RQK23" s="47"/>
      <c r="RQL23" s="47"/>
      <c r="RQM23" s="47"/>
      <c r="RQN23" s="47"/>
      <c r="RQO23" s="47"/>
      <c r="RQP23" s="47"/>
      <c r="RQQ23" s="47"/>
      <c r="RQR23" s="47"/>
      <c r="RQS23" s="47"/>
      <c r="RQT23" s="47"/>
      <c r="RQU23" s="47"/>
      <c r="RQV23" s="47"/>
      <c r="RQW23" s="47"/>
      <c r="RQX23" s="47"/>
      <c r="RQY23" s="47"/>
      <c r="RQZ23" s="47"/>
      <c r="RRA23" s="47"/>
      <c r="RRB23" s="47"/>
      <c r="RRC23" s="47"/>
      <c r="RRD23" s="47"/>
      <c r="RRE23" s="47"/>
      <c r="RRF23" s="47"/>
      <c r="RRG23" s="47"/>
      <c r="RRH23" s="47"/>
      <c r="RRI23" s="47"/>
      <c r="RRJ23" s="47"/>
      <c r="RRK23" s="47"/>
      <c r="RRL23" s="47"/>
      <c r="RRM23" s="47"/>
      <c r="RRN23" s="47"/>
      <c r="RRO23" s="47"/>
      <c r="RRP23" s="47"/>
      <c r="RRQ23" s="47"/>
      <c r="RRR23" s="47"/>
      <c r="RRS23" s="47"/>
      <c r="RRT23" s="47"/>
      <c r="RRU23" s="47"/>
      <c r="RRV23" s="47"/>
      <c r="RRW23" s="47"/>
      <c r="RRX23" s="47"/>
      <c r="RRY23" s="47"/>
      <c r="RRZ23" s="47"/>
      <c r="RSA23" s="47"/>
      <c r="RSB23" s="47"/>
      <c r="RSC23" s="47"/>
      <c r="RSD23" s="47"/>
      <c r="RSE23" s="47"/>
      <c r="RSF23" s="47"/>
      <c r="RSG23" s="47"/>
      <c r="RSH23" s="47"/>
      <c r="RSI23" s="47"/>
      <c r="RSJ23" s="47"/>
      <c r="RSK23" s="47"/>
      <c r="RSL23" s="47"/>
      <c r="RSM23" s="47"/>
      <c r="RSN23" s="47"/>
      <c r="RSO23" s="47"/>
      <c r="RSP23" s="47"/>
      <c r="RSQ23" s="47"/>
      <c r="RSR23" s="47"/>
      <c r="RSS23" s="47"/>
      <c r="RST23" s="47"/>
      <c r="RSU23" s="47"/>
      <c r="RSV23" s="47"/>
      <c r="RSW23" s="47"/>
      <c r="RSX23" s="47"/>
      <c r="RSY23" s="47"/>
      <c r="RSZ23" s="47"/>
      <c r="RTA23" s="47"/>
      <c r="RTB23" s="47"/>
      <c r="RTC23" s="47"/>
      <c r="RTD23" s="47"/>
      <c r="RTE23" s="47"/>
      <c r="RTF23" s="47"/>
      <c r="RTG23" s="47"/>
      <c r="RTH23" s="47"/>
      <c r="RTI23" s="47"/>
      <c r="RTJ23" s="47"/>
      <c r="RTK23" s="47"/>
      <c r="RTL23" s="47"/>
      <c r="RTM23" s="47"/>
      <c r="RTN23" s="47"/>
      <c r="RTO23" s="47"/>
      <c r="RTP23" s="47"/>
      <c r="RTQ23" s="47"/>
      <c r="RTR23" s="47"/>
      <c r="RTS23" s="47"/>
      <c r="RTT23" s="47"/>
      <c r="RTU23" s="47"/>
      <c r="RTV23" s="47"/>
      <c r="RTW23" s="47"/>
      <c r="RTX23" s="47"/>
      <c r="RTY23" s="47"/>
      <c r="RTZ23" s="47"/>
      <c r="RUA23" s="47"/>
      <c r="RUB23" s="47"/>
      <c r="RUC23" s="47"/>
      <c r="RUD23" s="47"/>
      <c r="RUE23" s="47"/>
      <c r="RUF23" s="47"/>
      <c r="RUG23" s="47"/>
      <c r="RUH23" s="47"/>
      <c r="RUI23" s="47"/>
      <c r="RUJ23" s="47"/>
      <c r="RUK23" s="47"/>
      <c r="RUL23" s="47"/>
      <c r="RUM23" s="47"/>
      <c r="RUN23" s="47"/>
      <c r="RUO23" s="47"/>
      <c r="RUP23" s="47"/>
      <c r="RUQ23" s="47"/>
      <c r="RUR23" s="47"/>
      <c r="RUS23" s="47"/>
      <c r="RUT23" s="47"/>
      <c r="RUU23" s="47"/>
      <c r="RUV23" s="47"/>
      <c r="RUW23" s="47"/>
      <c r="RUX23" s="47"/>
      <c r="RUY23" s="47"/>
      <c r="RUZ23" s="47"/>
      <c r="RVA23" s="47"/>
      <c r="RVB23" s="47"/>
      <c r="RVC23" s="47"/>
      <c r="RVD23" s="47"/>
      <c r="RVE23" s="47"/>
      <c r="RVF23" s="47"/>
      <c r="RVG23" s="47"/>
      <c r="RVH23" s="47"/>
      <c r="RVI23" s="47"/>
      <c r="RVJ23" s="47"/>
      <c r="RVK23" s="47"/>
      <c r="RVL23" s="47"/>
      <c r="RVM23" s="47"/>
      <c r="RVN23" s="47"/>
      <c r="RVO23" s="47"/>
      <c r="RVP23" s="47"/>
      <c r="RVQ23" s="47"/>
      <c r="RVR23" s="47"/>
      <c r="RVS23" s="47"/>
      <c r="RVT23" s="47"/>
      <c r="RVU23" s="47"/>
      <c r="RVV23" s="47"/>
      <c r="RVW23" s="47"/>
      <c r="RVX23" s="47"/>
      <c r="RVY23" s="47"/>
      <c r="RVZ23" s="47"/>
      <c r="RWA23" s="47"/>
      <c r="RWB23" s="47"/>
      <c r="RWC23" s="47"/>
      <c r="RWD23" s="47"/>
      <c r="RWE23" s="47"/>
      <c r="RWF23" s="47"/>
      <c r="RWG23" s="47"/>
      <c r="RWH23" s="47"/>
      <c r="RWI23" s="47"/>
      <c r="RWJ23" s="47"/>
      <c r="RWK23" s="47"/>
      <c r="RWL23" s="47"/>
      <c r="RWM23" s="47"/>
      <c r="RWN23" s="47"/>
      <c r="RWO23" s="47"/>
      <c r="RWP23" s="47"/>
      <c r="RWQ23" s="47"/>
      <c r="RWR23" s="47"/>
      <c r="RWS23" s="47"/>
      <c r="RWT23" s="47"/>
      <c r="RWU23" s="47"/>
      <c r="RWV23" s="47"/>
      <c r="RWW23" s="47"/>
      <c r="RWX23" s="47"/>
      <c r="RWY23" s="47"/>
      <c r="RWZ23" s="47"/>
      <c r="RXA23" s="47"/>
      <c r="RXB23" s="47"/>
      <c r="RXC23" s="47"/>
      <c r="RXD23" s="47"/>
      <c r="RXE23" s="47"/>
      <c r="RXF23" s="47"/>
      <c r="RXG23" s="47"/>
      <c r="RXH23" s="47"/>
      <c r="RXI23" s="47"/>
      <c r="RXJ23" s="47"/>
      <c r="RXK23" s="47"/>
      <c r="RXL23" s="47"/>
      <c r="RXM23" s="47"/>
      <c r="RXN23" s="47"/>
      <c r="RXO23" s="47"/>
      <c r="RXP23" s="47"/>
      <c r="RXQ23" s="47"/>
      <c r="RXR23" s="47"/>
      <c r="RXS23" s="47"/>
      <c r="RXT23" s="47"/>
      <c r="RXU23" s="47"/>
      <c r="RXV23" s="47"/>
      <c r="RXW23" s="47"/>
      <c r="RXX23" s="47"/>
      <c r="RXY23" s="47"/>
      <c r="RXZ23" s="47"/>
      <c r="RYA23" s="47"/>
      <c r="RYB23" s="47"/>
      <c r="RYC23" s="47"/>
      <c r="RYD23" s="47"/>
      <c r="RYE23" s="47"/>
      <c r="RYF23" s="47"/>
      <c r="RYG23" s="47"/>
      <c r="RYH23" s="47"/>
      <c r="RYI23" s="47"/>
      <c r="RYJ23" s="47"/>
      <c r="RYK23" s="47"/>
      <c r="RYL23" s="47"/>
      <c r="RYM23" s="47"/>
      <c r="RYN23" s="47"/>
      <c r="RYO23" s="47"/>
      <c r="RYP23" s="47"/>
      <c r="RYQ23" s="47"/>
      <c r="RYR23" s="47"/>
      <c r="RYS23" s="47"/>
      <c r="RYT23" s="47"/>
      <c r="RYU23" s="47"/>
      <c r="RYV23" s="47"/>
      <c r="RYW23" s="47"/>
      <c r="RYX23" s="47"/>
      <c r="RYY23" s="47"/>
      <c r="RYZ23" s="47"/>
      <c r="RZA23" s="47"/>
      <c r="RZB23" s="47"/>
      <c r="RZC23" s="47"/>
      <c r="RZD23" s="47"/>
      <c r="RZE23" s="47"/>
      <c r="RZF23" s="47"/>
      <c r="RZG23" s="47"/>
      <c r="RZH23" s="47"/>
      <c r="RZI23" s="47"/>
      <c r="RZJ23" s="47"/>
      <c r="RZK23" s="47"/>
      <c r="RZL23" s="47"/>
      <c r="RZM23" s="47"/>
      <c r="RZN23" s="47"/>
      <c r="RZO23" s="47"/>
      <c r="RZP23" s="47"/>
      <c r="RZQ23" s="47"/>
      <c r="RZR23" s="47"/>
      <c r="RZS23" s="47"/>
      <c r="RZT23" s="47"/>
      <c r="RZU23" s="47"/>
      <c r="RZV23" s="47"/>
      <c r="RZW23" s="47"/>
      <c r="RZX23" s="47"/>
      <c r="RZY23" s="47"/>
      <c r="RZZ23" s="47"/>
      <c r="SAA23" s="47"/>
      <c r="SAB23" s="47"/>
      <c r="SAC23" s="47"/>
      <c r="SAD23" s="47"/>
      <c r="SAE23" s="47"/>
      <c r="SAF23" s="47"/>
      <c r="SAG23" s="47"/>
      <c r="SAH23" s="47"/>
      <c r="SAI23" s="47"/>
      <c r="SAJ23" s="47"/>
      <c r="SAK23" s="47"/>
      <c r="SAL23" s="47"/>
      <c r="SAM23" s="47"/>
      <c r="SAN23" s="47"/>
      <c r="SAO23" s="47"/>
      <c r="SAP23" s="47"/>
      <c r="SAQ23" s="47"/>
      <c r="SAR23" s="47"/>
      <c r="SAS23" s="47"/>
      <c r="SAT23" s="47"/>
      <c r="SAU23" s="47"/>
      <c r="SAV23" s="47"/>
      <c r="SAW23" s="47"/>
      <c r="SAX23" s="47"/>
      <c r="SAY23" s="47"/>
      <c r="SAZ23" s="47"/>
      <c r="SBA23" s="47"/>
      <c r="SBB23" s="47"/>
      <c r="SBC23" s="47"/>
      <c r="SBD23" s="47"/>
      <c r="SBE23" s="47"/>
      <c r="SBF23" s="47"/>
      <c r="SBG23" s="47"/>
      <c r="SBH23" s="47"/>
      <c r="SBI23" s="47"/>
      <c r="SBJ23" s="47"/>
      <c r="SBK23" s="47"/>
      <c r="SBL23" s="47"/>
      <c r="SBM23" s="47"/>
      <c r="SBN23" s="47"/>
      <c r="SBO23" s="47"/>
      <c r="SBP23" s="47"/>
      <c r="SBQ23" s="47"/>
      <c r="SBR23" s="47"/>
      <c r="SBS23" s="47"/>
      <c r="SBT23" s="47"/>
      <c r="SBU23" s="47"/>
      <c r="SBV23" s="47"/>
      <c r="SBW23" s="47"/>
      <c r="SBX23" s="47"/>
      <c r="SBY23" s="47"/>
      <c r="SBZ23" s="47"/>
      <c r="SCA23" s="47"/>
      <c r="SCB23" s="47"/>
      <c r="SCC23" s="47"/>
      <c r="SCD23" s="47"/>
      <c r="SCE23" s="47"/>
      <c r="SCF23" s="47"/>
      <c r="SCG23" s="47"/>
      <c r="SCH23" s="47"/>
      <c r="SCI23" s="47"/>
      <c r="SCJ23" s="47"/>
      <c r="SCK23" s="47"/>
      <c r="SCL23" s="47"/>
      <c r="SCM23" s="47"/>
      <c r="SCN23" s="47"/>
      <c r="SCO23" s="47"/>
      <c r="SCP23" s="47"/>
      <c r="SCQ23" s="47"/>
      <c r="SCR23" s="47"/>
      <c r="SCS23" s="47"/>
      <c r="SCT23" s="47"/>
      <c r="SCU23" s="47"/>
      <c r="SCV23" s="47"/>
      <c r="SCW23" s="47"/>
      <c r="SCX23" s="47"/>
      <c r="SCY23" s="47"/>
      <c r="SCZ23" s="47"/>
      <c r="SDA23" s="47"/>
      <c r="SDB23" s="47"/>
      <c r="SDC23" s="47"/>
      <c r="SDD23" s="47"/>
      <c r="SDE23" s="47"/>
      <c r="SDF23" s="47"/>
      <c r="SDG23" s="47"/>
      <c r="SDH23" s="47"/>
      <c r="SDI23" s="47"/>
      <c r="SDJ23" s="47"/>
      <c r="SDK23" s="47"/>
      <c r="SDL23" s="47"/>
      <c r="SDM23" s="47"/>
      <c r="SDN23" s="47"/>
      <c r="SDO23" s="47"/>
      <c r="SDP23" s="47"/>
      <c r="SDQ23" s="47"/>
      <c r="SDR23" s="47"/>
      <c r="SDS23" s="47"/>
      <c r="SDT23" s="47"/>
      <c r="SDU23" s="47"/>
      <c r="SDV23" s="47"/>
      <c r="SDW23" s="47"/>
      <c r="SDX23" s="47"/>
      <c r="SDY23" s="47"/>
      <c r="SDZ23" s="47"/>
      <c r="SEA23" s="47"/>
      <c r="SEB23" s="47"/>
      <c r="SEC23" s="47"/>
      <c r="SED23" s="47"/>
      <c r="SEE23" s="47"/>
      <c r="SEF23" s="47"/>
      <c r="SEG23" s="47"/>
      <c r="SEH23" s="47"/>
      <c r="SEI23" s="47"/>
      <c r="SEJ23" s="47"/>
      <c r="SEK23" s="47"/>
      <c r="SEL23" s="47"/>
      <c r="SEM23" s="47"/>
      <c r="SEN23" s="47"/>
      <c r="SEO23" s="47"/>
      <c r="SEP23" s="47"/>
      <c r="SEQ23" s="47"/>
      <c r="SER23" s="47"/>
      <c r="SES23" s="47"/>
      <c r="SET23" s="47"/>
      <c r="SEU23" s="47"/>
      <c r="SEV23" s="47"/>
      <c r="SEW23" s="47"/>
      <c r="SEX23" s="47"/>
      <c r="SEY23" s="47"/>
      <c r="SEZ23" s="47"/>
      <c r="SFA23" s="47"/>
      <c r="SFB23" s="47"/>
      <c r="SFC23" s="47"/>
      <c r="SFD23" s="47"/>
      <c r="SFE23" s="47"/>
      <c r="SFF23" s="47"/>
      <c r="SFG23" s="47"/>
      <c r="SFH23" s="47"/>
      <c r="SFI23" s="47"/>
      <c r="SFJ23" s="47"/>
      <c r="SFK23" s="47"/>
      <c r="SFL23" s="47"/>
      <c r="SFM23" s="47"/>
      <c r="SFN23" s="47"/>
      <c r="SFO23" s="47"/>
      <c r="SFP23" s="47"/>
      <c r="SFQ23" s="47"/>
      <c r="SFR23" s="47"/>
      <c r="SFS23" s="47"/>
      <c r="SFT23" s="47"/>
      <c r="SFU23" s="47"/>
      <c r="SFV23" s="47"/>
      <c r="SFW23" s="47"/>
      <c r="SFX23" s="47"/>
      <c r="SFY23" s="47"/>
      <c r="SFZ23" s="47"/>
      <c r="SGA23" s="47"/>
      <c r="SGB23" s="47"/>
      <c r="SGC23" s="47"/>
      <c r="SGD23" s="47"/>
      <c r="SGE23" s="47"/>
      <c r="SGF23" s="47"/>
      <c r="SGG23" s="47"/>
      <c r="SGH23" s="47"/>
      <c r="SGI23" s="47"/>
      <c r="SGJ23" s="47"/>
      <c r="SGK23" s="47"/>
      <c r="SGL23" s="47"/>
      <c r="SGM23" s="47"/>
      <c r="SGN23" s="47"/>
      <c r="SGO23" s="47"/>
      <c r="SGP23" s="47"/>
      <c r="SGQ23" s="47"/>
      <c r="SGR23" s="47"/>
      <c r="SGS23" s="47"/>
      <c r="SGT23" s="47"/>
      <c r="SGU23" s="47"/>
      <c r="SGV23" s="47"/>
      <c r="SGW23" s="47"/>
      <c r="SGX23" s="47"/>
      <c r="SGY23" s="47"/>
      <c r="SGZ23" s="47"/>
      <c r="SHA23" s="47"/>
      <c r="SHB23" s="47"/>
      <c r="SHC23" s="47"/>
      <c r="SHD23" s="47"/>
      <c r="SHE23" s="47"/>
      <c r="SHF23" s="47"/>
      <c r="SHG23" s="47"/>
      <c r="SHH23" s="47"/>
      <c r="SHI23" s="47"/>
      <c r="SHJ23" s="47"/>
      <c r="SHK23" s="47"/>
      <c r="SHL23" s="47"/>
      <c r="SHM23" s="47"/>
      <c r="SHN23" s="47"/>
      <c r="SHO23" s="47"/>
      <c r="SHP23" s="47"/>
      <c r="SHQ23" s="47"/>
      <c r="SHR23" s="47"/>
      <c r="SHS23" s="47"/>
      <c r="SHT23" s="47"/>
      <c r="SHU23" s="47"/>
      <c r="SHV23" s="47"/>
      <c r="SHW23" s="47"/>
      <c r="SHX23" s="47"/>
      <c r="SHY23" s="47"/>
      <c r="SHZ23" s="47"/>
      <c r="SIA23" s="47"/>
      <c r="SIB23" s="47"/>
      <c r="SIC23" s="47"/>
      <c r="SID23" s="47"/>
      <c r="SIE23" s="47"/>
      <c r="SIF23" s="47"/>
      <c r="SIG23" s="47"/>
      <c r="SIH23" s="47"/>
      <c r="SII23" s="47"/>
      <c r="SIJ23" s="47"/>
      <c r="SIK23" s="47"/>
      <c r="SIL23" s="47"/>
      <c r="SIM23" s="47"/>
      <c r="SIN23" s="47"/>
      <c r="SIO23" s="47"/>
      <c r="SIP23" s="47"/>
      <c r="SIQ23" s="47"/>
      <c r="SIR23" s="47"/>
      <c r="SIS23" s="47"/>
      <c r="SIT23" s="47"/>
      <c r="SIU23" s="47"/>
      <c r="SIV23" s="47"/>
      <c r="SIW23" s="47"/>
      <c r="SIX23" s="47"/>
      <c r="SIY23" s="47"/>
      <c r="SIZ23" s="47"/>
      <c r="SJA23" s="47"/>
      <c r="SJB23" s="47"/>
      <c r="SJC23" s="47"/>
      <c r="SJD23" s="47"/>
      <c r="SJE23" s="47"/>
      <c r="SJF23" s="47"/>
      <c r="SJG23" s="47"/>
      <c r="SJH23" s="47"/>
      <c r="SJI23" s="47"/>
      <c r="SJJ23" s="47"/>
      <c r="SJK23" s="47"/>
      <c r="SJL23" s="47"/>
      <c r="SJM23" s="47"/>
      <c r="SJN23" s="47"/>
      <c r="SJO23" s="47"/>
      <c r="SJP23" s="47"/>
      <c r="SJQ23" s="47"/>
      <c r="SJR23" s="47"/>
      <c r="SJS23" s="47"/>
      <c r="SJT23" s="47"/>
      <c r="SJU23" s="47"/>
      <c r="SJV23" s="47"/>
      <c r="SJW23" s="47"/>
      <c r="SJX23" s="47"/>
      <c r="SJY23" s="47"/>
      <c r="SJZ23" s="47"/>
      <c r="SKA23" s="47"/>
      <c r="SKB23" s="47"/>
      <c r="SKC23" s="47"/>
      <c r="SKD23" s="47"/>
      <c r="SKE23" s="47"/>
      <c r="SKF23" s="47"/>
      <c r="SKG23" s="47"/>
      <c r="SKH23" s="47"/>
      <c r="SKI23" s="47"/>
      <c r="SKJ23" s="47"/>
      <c r="SKK23" s="47"/>
      <c r="SKL23" s="47"/>
      <c r="SKM23" s="47"/>
      <c r="SKN23" s="47"/>
      <c r="SKO23" s="47"/>
      <c r="SKP23" s="47"/>
      <c r="SKQ23" s="47"/>
      <c r="SKR23" s="47"/>
      <c r="SKS23" s="47"/>
      <c r="SKT23" s="47"/>
      <c r="SKU23" s="47"/>
      <c r="SKV23" s="47"/>
      <c r="SKW23" s="47"/>
      <c r="SKX23" s="47"/>
      <c r="SKY23" s="47"/>
      <c r="SKZ23" s="47"/>
      <c r="SLA23" s="47"/>
      <c r="SLB23" s="47"/>
      <c r="SLC23" s="47"/>
      <c r="SLD23" s="47"/>
      <c r="SLE23" s="47"/>
      <c r="SLF23" s="47"/>
      <c r="SLG23" s="47"/>
      <c r="SLH23" s="47"/>
      <c r="SLI23" s="47"/>
      <c r="SLJ23" s="47"/>
      <c r="SLK23" s="47"/>
      <c r="SLL23" s="47"/>
      <c r="SLM23" s="47"/>
      <c r="SLN23" s="47"/>
      <c r="SLO23" s="47"/>
      <c r="SLP23" s="47"/>
      <c r="SLQ23" s="47"/>
      <c r="SLR23" s="47"/>
      <c r="SLS23" s="47"/>
      <c r="SLT23" s="47"/>
      <c r="SLU23" s="47"/>
      <c r="SLV23" s="47"/>
      <c r="SLW23" s="47"/>
      <c r="SLX23" s="47"/>
      <c r="SLY23" s="47"/>
      <c r="SLZ23" s="47"/>
      <c r="SMA23" s="47"/>
      <c r="SMB23" s="47"/>
      <c r="SMC23" s="47"/>
      <c r="SMD23" s="47"/>
      <c r="SME23" s="47"/>
      <c r="SMF23" s="47"/>
      <c r="SMG23" s="47"/>
      <c r="SMH23" s="47"/>
      <c r="SMI23" s="47"/>
      <c r="SMJ23" s="47"/>
      <c r="SMK23" s="47"/>
      <c r="SML23" s="47"/>
      <c r="SMM23" s="47"/>
      <c r="SMN23" s="47"/>
      <c r="SMO23" s="47"/>
      <c r="SMP23" s="47"/>
      <c r="SMQ23" s="47"/>
      <c r="SMR23" s="47"/>
      <c r="SMS23" s="47"/>
      <c r="SMT23" s="47"/>
      <c r="SMU23" s="47"/>
      <c r="SMV23" s="47"/>
      <c r="SMW23" s="47"/>
      <c r="SMX23" s="47"/>
      <c r="SMY23" s="47"/>
      <c r="SMZ23" s="47"/>
      <c r="SNA23" s="47"/>
      <c r="SNB23" s="47"/>
      <c r="SNC23" s="47"/>
      <c r="SND23" s="47"/>
      <c r="SNE23" s="47"/>
      <c r="SNF23" s="47"/>
      <c r="SNG23" s="47"/>
      <c r="SNH23" s="47"/>
      <c r="SNI23" s="47"/>
      <c r="SNJ23" s="47"/>
      <c r="SNK23" s="47"/>
      <c r="SNL23" s="47"/>
      <c r="SNM23" s="47"/>
      <c r="SNN23" s="47"/>
      <c r="SNO23" s="47"/>
      <c r="SNP23" s="47"/>
      <c r="SNQ23" s="47"/>
      <c r="SNR23" s="47"/>
      <c r="SNS23" s="47"/>
      <c r="SNT23" s="47"/>
      <c r="SNU23" s="47"/>
      <c r="SNV23" s="47"/>
      <c r="SNW23" s="47"/>
      <c r="SNX23" s="47"/>
      <c r="SNY23" s="47"/>
      <c r="SNZ23" s="47"/>
      <c r="SOA23" s="47"/>
      <c r="SOB23" s="47"/>
      <c r="SOC23" s="47"/>
      <c r="SOD23" s="47"/>
      <c r="SOE23" s="47"/>
      <c r="SOF23" s="47"/>
      <c r="SOG23" s="47"/>
      <c r="SOH23" s="47"/>
      <c r="SOI23" s="47"/>
      <c r="SOJ23" s="47"/>
      <c r="SOK23" s="47"/>
      <c r="SOL23" s="47"/>
      <c r="SOM23" s="47"/>
      <c r="SON23" s="47"/>
      <c r="SOO23" s="47"/>
      <c r="SOP23" s="47"/>
      <c r="SOQ23" s="47"/>
      <c r="SOR23" s="47"/>
      <c r="SOS23" s="47"/>
      <c r="SOT23" s="47"/>
      <c r="SOU23" s="47"/>
      <c r="SOV23" s="47"/>
      <c r="SOW23" s="47"/>
      <c r="SOX23" s="47"/>
      <c r="SOY23" s="47"/>
      <c r="SOZ23" s="47"/>
      <c r="SPA23" s="47"/>
      <c r="SPB23" s="47"/>
      <c r="SPC23" s="47"/>
      <c r="SPD23" s="47"/>
      <c r="SPE23" s="47"/>
      <c r="SPF23" s="47"/>
      <c r="SPG23" s="47"/>
      <c r="SPH23" s="47"/>
      <c r="SPI23" s="47"/>
      <c r="SPJ23" s="47"/>
      <c r="SPK23" s="47"/>
      <c r="SPL23" s="47"/>
      <c r="SPM23" s="47"/>
      <c r="SPN23" s="47"/>
      <c r="SPO23" s="47"/>
      <c r="SPP23" s="47"/>
      <c r="SPQ23" s="47"/>
      <c r="SPR23" s="47"/>
      <c r="SPS23" s="47"/>
      <c r="SPT23" s="47"/>
      <c r="SPU23" s="47"/>
      <c r="SPV23" s="47"/>
      <c r="SPW23" s="47"/>
      <c r="SPX23" s="47"/>
      <c r="SPY23" s="47"/>
      <c r="SPZ23" s="47"/>
      <c r="SQA23" s="47"/>
      <c r="SQB23" s="47"/>
      <c r="SQC23" s="47"/>
      <c r="SQD23" s="47"/>
      <c r="SQE23" s="47"/>
      <c r="SQF23" s="47"/>
      <c r="SQG23" s="47"/>
      <c r="SQH23" s="47"/>
      <c r="SQI23" s="47"/>
      <c r="SQJ23" s="47"/>
      <c r="SQK23" s="47"/>
      <c r="SQL23" s="47"/>
      <c r="SQM23" s="47"/>
      <c r="SQN23" s="47"/>
      <c r="SQO23" s="47"/>
      <c r="SQP23" s="47"/>
      <c r="SQQ23" s="47"/>
      <c r="SQR23" s="47"/>
      <c r="SQS23" s="47"/>
      <c r="SQT23" s="47"/>
      <c r="SQU23" s="47"/>
      <c r="SQV23" s="47"/>
      <c r="SQW23" s="47"/>
      <c r="SQX23" s="47"/>
      <c r="SQY23" s="47"/>
      <c r="SQZ23" s="47"/>
      <c r="SRA23" s="47"/>
      <c r="SRB23" s="47"/>
      <c r="SRC23" s="47"/>
      <c r="SRD23" s="47"/>
      <c r="SRE23" s="47"/>
      <c r="SRF23" s="47"/>
      <c r="SRG23" s="47"/>
      <c r="SRH23" s="47"/>
      <c r="SRI23" s="47"/>
      <c r="SRJ23" s="47"/>
      <c r="SRK23" s="47"/>
      <c r="SRL23" s="47"/>
      <c r="SRM23" s="47"/>
      <c r="SRN23" s="47"/>
      <c r="SRO23" s="47"/>
      <c r="SRP23" s="47"/>
      <c r="SRQ23" s="47"/>
      <c r="SRR23" s="47"/>
      <c r="SRS23" s="47"/>
      <c r="SRT23" s="47"/>
      <c r="SRU23" s="47"/>
      <c r="SRV23" s="47"/>
      <c r="SRW23" s="47"/>
      <c r="SRX23" s="47"/>
      <c r="SRY23" s="47"/>
      <c r="SRZ23" s="47"/>
      <c r="SSA23" s="47"/>
      <c r="SSB23" s="47"/>
      <c r="SSC23" s="47"/>
      <c r="SSD23" s="47"/>
      <c r="SSE23" s="47"/>
      <c r="SSF23" s="47"/>
      <c r="SSG23" s="47"/>
      <c r="SSH23" s="47"/>
      <c r="SSI23" s="47"/>
      <c r="SSJ23" s="47"/>
      <c r="SSK23" s="47"/>
      <c r="SSL23" s="47"/>
      <c r="SSM23" s="47"/>
      <c r="SSN23" s="47"/>
      <c r="SSO23" s="47"/>
      <c r="SSP23" s="47"/>
      <c r="SSQ23" s="47"/>
      <c r="SSR23" s="47"/>
      <c r="SSS23" s="47"/>
      <c r="SST23" s="47"/>
      <c r="SSU23" s="47"/>
      <c r="SSV23" s="47"/>
      <c r="SSW23" s="47"/>
      <c r="SSX23" s="47"/>
      <c r="SSY23" s="47"/>
      <c r="SSZ23" s="47"/>
      <c r="STA23" s="47"/>
      <c r="STB23" s="47"/>
      <c r="STC23" s="47"/>
      <c r="STD23" s="47"/>
      <c r="STE23" s="47"/>
      <c r="STF23" s="47"/>
      <c r="STG23" s="47"/>
      <c r="STH23" s="47"/>
      <c r="STI23" s="47"/>
      <c r="STJ23" s="47"/>
      <c r="STK23" s="47"/>
      <c r="STL23" s="47"/>
      <c r="STM23" s="47"/>
      <c r="STN23" s="47"/>
      <c r="STO23" s="47"/>
      <c r="STP23" s="47"/>
      <c r="STQ23" s="47"/>
      <c r="STR23" s="47"/>
      <c r="STS23" s="47"/>
      <c r="STT23" s="47"/>
      <c r="STU23" s="47"/>
      <c r="STV23" s="47"/>
      <c r="STW23" s="47"/>
      <c r="STX23" s="47"/>
      <c r="STY23" s="47"/>
      <c r="STZ23" s="47"/>
      <c r="SUA23" s="47"/>
      <c r="SUB23" s="47"/>
      <c r="SUC23" s="47"/>
      <c r="SUD23" s="47"/>
      <c r="SUE23" s="47"/>
      <c r="SUF23" s="47"/>
      <c r="SUG23" s="47"/>
      <c r="SUH23" s="47"/>
      <c r="SUI23" s="47"/>
      <c r="SUJ23" s="47"/>
      <c r="SUK23" s="47"/>
      <c r="SUL23" s="47"/>
      <c r="SUM23" s="47"/>
      <c r="SUN23" s="47"/>
      <c r="SUO23" s="47"/>
      <c r="SUP23" s="47"/>
      <c r="SUQ23" s="47"/>
      <c r="SUR23" s="47"/>
      <c r="SUS23" s="47"/>
      <c r="SUT23" s="47"/>
      <c r="SUU23" s="47"/>
      <c r="SUV23" s="47"/>
      <c r="SUW23" s="47"/>
      <c r="SUX23" s="47"/>
      <c r="SUY23" s="47"/>
      <c r="SUZ23" s="47"/>
      <c r="SVA23" s="47"/>
      <c r="SVB23" s="47"/>
      <c r="SVC23" s="47"/>
      <c r="SVD23" s="47"/>
      <c r="SVE23" s="47"/>
      <c r="SVF23" s="47"/>
      <c r="SVG23" s="47"/>
      <c r="SVH23" s="47"/>
      <c r="SVI23" s="47"/>
      <c r="SVJ23" s="47"/>
      <c r="SVK23" s="47"/>
      <c r="SVL23" s="47"/>
      <c r="SVM23" s="47"/>
      <c r="SVN23" s="47"/>
      <c r="SVO23" s="47"/>
      <c r="SVP23" s="47"/>
      <c r="SVQ23" s="47"/>
      <c r="SVR23" s="47"/>
      <c r="SVS23" s="47"/>
      <c r="SVT23" s="47"/>
      <c r="SVU23" s="47"/>
      <c r="SVV23" s="47"/>
      <c r="SVW23" s="47"/>
      <c r="SVX23" s="47"/>
      <c r="SVY23" s="47"/>
      <c r="SVZ23" s="47"/>
      <c r="SWA23" s="47"/>
      <c r="SWB23" s="47"/>
      <c r="SWC23" s="47"/>
      <c r="SWD23" s="47"/>
      <c r="SWE23" s="47"/>
      <c r="SWF23" s="47"/>
      <c r="SWG23" s="47"/>
      <c r="SWH23" s="47"/>
      <c r="SWI23" s="47"/>
      <c r="SWJ23" s="47"/>
      <c r="SWK23" s="47"/>
      <c r="SWL23" s="47"/>
      <c r="SWM23" s="47"/>
      <c r="SWN23" s="47"/>
      <c r="SWO23" s="47"/>
      <c r="SWP23" s="47"/>
      <c r="SWQ23" s="47"/>
      <c r="SWR23" s="47"/>
      <c r="SWS23" s="47"/>
      <c r="SWT23" s="47"/>
      <c r="SWU23" s="47"/>
      <c r="SWV23" s="47"/>
      <c r="SWW23" s="47"/>
      <c r="SWX23" s="47"/>
      <c r="SWY23" s="47"/>
      <c r="SWZ23" s="47"/>
      <c r="SXA23" s="47"/>
      <c r="SXB23" s="47"/>
      <c r="SXC23" s="47"/>
      <c r="SXD23" s="47"/>
      <c r="SXE23" s="47"/>
      <c r="SXF23" s="47"/>
      <c r="SXG23" s="47"/>
      <c r="SXH23" s="47"/>
      <c r="SXI23" s="47"/>
      <c r="SXJ23" s="47"/>
      <c r="SXK23" s="47"/>
      <c r="SXL23" s="47"/>
      <c r="SXM23" s="47"/>
      <c r="SXN23" s="47"/>
      <c r="SXO23" s="47"/>
      <c r="SXP23" s="47"/>
      <c r="SXQ23" s="47"/>
      <c r="SXR23" s="47"/>
      <c r="SXS23" s="47"/>
      <c r="SXT23" s="47"/>
      <c r="SXU23" s="47"/>
      <c r="SXV23" s="47"/>
      <c r="SXW23" s="47"/>
      <c r="SXX23" s="47"/>
      <c r="SXY23" s="47"/>
      <c r="SXZ23" s="47"/>
      <c r="SYA23" s="47"/>
      <c r="SYB23" s="47"/>
      <c r="SYC23" s="47"/>
      <c r="SYD23" s="47"/>
      <c r="SYE23" s="47"/>
      <c r="SYF23" s="47"/>
      <c r="SYG23" s="47"/>
      <c r="SYH23" s="47"/>
      <c r="SYI23" s="47"/>
      <c r="SYJ23" s="47"/>
      <c r="SYK23" s="47"/>
      <c r="SYL23" s="47"/>
      <c r="SYM23" s="47"/>
      <c r="SYN23" s="47"/>
      <c r="SYO23" s="47"/>
      <c r="SYP23" s="47"/>
      <c r="SYQ23" s="47"/>
      <c r="SYR23" s="47"/>
      <c r="SYS23" s="47"/>
      <c r="SYT23" s="47"/>
      <c r="SYU23" s="47"/>
      <c r="SYV23" s="47"/>
      <c r="SYW23" s="47"/>
      <c r="SYX23" s="47"/>
      <c r="SYY23" s="47"/>
      <c r="SYZ23" s="47"/>
      <c r="SZA23" s="47"/>
      <c r="SZB23" s="47"/>
      <c r="SZC23" s="47"/>
      <c r="SZD23" s="47"/>
      <c r="SZE23" s="47"/>
      <c r="SZF23" s="47"/>
      <c r="SZG23" s="47"/>
      <c r="SZH23" s="47"/>
      <c r="SZI23" s="47"/>
      <c r="SZJ23" s="47"/>
      <c r="SZK23" s="47"/>
      <c r="SZL23" s="47"/>
      <c r="SZM23" s="47"/>
      <c r="SZN23" s="47"/>
      <c r="SZO23" s="47"/>
      <c r="SZP23" s="47"/>
      <c r="SZQ23" s="47"/>
      <c r="SZR23" s="47"/>
      <c r="SZS23" s="47"/>
      <c r="SZT23" s="47"/>
      <c r="SZU23" s="47"/>
      <c r="SZV23" s="47"/>
      <c r="SZW23" s="47"/>
      <c r="SZX23" s="47"/>
      <c r="SZY23" s="47"/>
      <c r="SZZ23" s="47"/>
      <c r="TAA23" s="47"/>
      <c r="TAB23" s="47"/>
      <c r="TAC23" s="47"/>
      <c r="TAD23" s="47"/>
      <c r="TAE23" s="47"/>
      <c r="TAF23" s="47"/>
      <c r="TAG23" s="47"/>
      <c r="TAH23" s="47"/>
      <c r="TAI23" s="47"/>
      <c r="TAJ23" s="47"/>
      <c r="TAK23" s="47"/>
      <c r="TAL23" s="47"/>
      <c r="TAM23" s="47"/>
      <c r="TAN23" s="47"/>
      <c r="TAO23" s="47"/>
      <c r="TAP23" s="47"/>
      <c r="TAQ23" s="47"/>
      <c r="TAR23" s="47"/>
      <c r="TAS23" s="47"/>
      <c r="TAT23" s="47"/>
      <c r="TAU23" s="47"/>
      <c r="TAV23" s="47"/>
      <c r="TAW23" s="47"/>
      <c r="TAX23" s="47"/>
      <c r="TAY23" s="47"/>
      <c r="TAZ23" s="47"/>
      <c r="TBA23" s="47"/>
      <c r="TBB23" s="47"/>
      <c r="TBC23" s="47"/>
      <c r="TBD23" s="47"/>
      <c r="TBE23" s="47"/>
      <c r="TBF23" s="47"/>
      <c r="TBG23" s="47"/>
      <c r="TBH23" s="47"/>
      <c r="TBI23" s="47"/>
      <c r="TBJ23" s="47"/>
      <c r="TBK23" s="47"/>
      <c r="TBL23" s="47"/>
      <c r="TBM23" s="47"/>
      <c r="TBN23" s="47"/>
      <c r="TBO23" s="47"/>
      <c r="TBP23" s="47"/>
      <c r="TBQ23" s="47"/>
      <c r="TBR23" s="47"/>
      <c r="TBS23" s="47"/>
      <c r="TBT23" s="47"/>
      <c r="TBU23" s="47"/>
      <c r="TBV23" s="47"/>
      <c r="TBW23" s="47"/>
      <c r="TBX23" s="47"/>
      <c r="TBY23" s="47"/>
      <c r="TBZ23" s="47"/>
      <c r="TCA23" s="47"/>
      <c r="TCB23" s="47"/>
      <c r="TCC23" s="47"/>
      <c r="TCD23" s="47"/>
      <c r="TCE23" s="47"/>
      <c r="TCF23" s="47"/>
      <c r="TCG23" s="47"/>
      <c r="TCH23" s="47"/>
      <c r="TCI23" s="47"/>
      <c r="TCJ23" s="47"/>
      <c r="TCK23" s="47"/>
      <c r="TCL23" s="47"/>
      <c r="TCM23" s="47"/>
      <c r="TCN23" s="47"/>
      <c r="TCO23" s="47"/>
      <c r="TCP23" s="47"/>
      <c r="TCQ23" s="47"/>
      <c r="TCR23" s="47"/>
      <c r="TCS23" s="47"/>
      <c r="TCT23" s="47"/>
      <c r="TCU23" s="47"/>
      <c r="TCV23" s="47"/>
      <c r="TCW23" s="47"/>
      <c r="TCX23" s="47"/>
      <c r="TCY23" s="47"/>
      <c r="TCZ23" s="47"/>
      <c r="TDA23" s="47"/>
      <c r="TDB23" s="47"/>
      <c r="TDC23" s="47"/>
      <c r="TDD23" s="47"/>
      <c r="TDE23" s="47"/>
      <c r="TDF23" s="47"/>
      <c r="TDG23" s="47"/>
      <c r="TDH23" s="47"/>
      <c r="TDI23" s="47"/>
      <c r="TDJ23" s="47"/>
      <c r="TDK23" s="47"/>
      <c r="TDL23" s="47"/>
      <c r="TDM23" s="47"/>
      <c r="TDN23" s="47"/>
      <c r="TDO23" s="47"/>
      <c r="TDP23" s="47"/>
      <c r="TDQ23" s="47"/>
      <c r="TDR23" s="47"/>
      <c r="TDS23" s="47"/>
      <c r="TDT23" s="47"/>
      <c r="TDU23" s="47"/>
      <c r="TDV23" s="47"/>
      <c r="TDW23" s="47"/>
      <c r="TDX23" s="47"/>
      <c r="TDY23" s="47"/>
      <c r="TDZ23" s="47"/>
      <c r="TEA23" s="47"/>
      <c r="TEB23" s="47"/>
      <c r="TEC23" s="47"/>
      <c r="TED23" s="47"/>
      <c r="TEE23" s="47"/>
      <c r="TEF23" s="47"/>
      <c r="TEG23" s="47"/>
      <c r="TEH23" s="47"/>
      <c r="TEI23" s="47"/>
      <c r="TEJ23" s="47"/>
      <c r="TEK23" s="47"/>
      <c r="TEL23" s="47"/>
      <c r="TEM23" s="47"/>
      <c r="TEN23" s="47"/>
      <c r="TEO23" s="47"/>
      <c r="TEP23" s="47"/>
      <c r="TEQ23" s="47"/>
      <c r="TER23" s="47"/>
      <c r="TES23" s="47"/>
      <c r="TET23" s="47"/>
      <c r="TEU23" s="47"/>
      <c r="TEV23" s="47"/>
      <c r="TEW23" s="47"/>
      <c r="TEX23" s="47"/>
      <c r="TEY23" s="47"/>
      <c r="TEZ23" s="47"/>
      <c r="TFA23" s="47"/>
      <c r="TFB23" s="47"/>
      <c r="TFC23" s="47"/>
      <c r="TFD23" s="47"/>
      <c r="TFE23" s="47"/>
      <c r="TFF23" s="47"/>
      <c r="TFG23" s="47"/>
      <c r="TFH23" s="47"/>
      <c r="TFI23" s="47"/>
      <c r="TFJ23" s="47"/>
      <c r="TFK23" s="47"/>
      <c r="TFL23" s="47"/>
      <c r="TFM23" s="47"/>
      <c r="TFN23" s="47"/>
      <c r="TFO23" s="47"/>
      <c r="TFP23" s="47"/>
      <c r="TFQ23" s="47"/>
      <c r="TFR23" s="47"/>
      <c r="TFS23" s="47"/>
      <c r="TFT23" s="47"/>
      <c r="TFU23" s="47"/>
      <c r="TFV23" s="47"/>
      <c r="TFW23" s="47"/>
      <c r="TFX23" s="47"/>
      <c r="TFY23" s="47"/>
      <c r="TFZ23" s="47"/>
      <c r="TGA23" s="47"/>
      <c r="TGB23" s="47"/>
      <c r="TGC23" s="47"/>
      <c r="TGD23" s="47"/>
      <c r="TGE23" s="47"/>
      <c r="TGF23" s="47"/>
      <c r="TGG23" s="47"/>
      <c r="TGH23" s="47"/>
      <c r="TGI23" s="47"/>
      <c r="TGJ23" s="47"/>
      <c r="TGK23" s="47"/>
      <c r="TGL23" s="47"/>
      <c r="TGM23" s="47"/>
      <c r="TGN23" s="47"/>
      <c r="TGO23" s="47"/>
      <c r="TGP23" s="47"/>
      <c r="TGQ23" s="47"/>
      <c r="TGR23" s="47"/>
      <c r="TGS23" s="47"/>
      <c r="TGT23" s="47"/>
      <c r="TGU23" s="47"/>
      <c r="TGV23" s="47"/>
      <c r="TGW23" s="47"/>
      <c r="TGX23" s="47"/>
      <c r="TGY23" s="47"/>
      <c r="TGZ23" s="47"/>
      <c r="THA23" s="47"/>
      <c r="THB23" s="47"/>
      <c r="THC23" s="47"/>
      <c r="THD23" s="47"/>
      <c r="THE23" s="47"/>
      <c r="THF23" s="47"/>
      <c r="THG23" s="47"/>
      <c r="THH23" s="47"/>
      <c r="THI23" s="47"/>
      <c r="THJ23" s="47"/>
      <c r="THK23" s="47"/>
      <c r="THL23" s="47"/>
      <c r="THM23" s="47"/>
      <c r="THN23" s="47"/>
      <c r="THO23" s="47"/>
      <c r="THP23" s="47"/>
      <c r="THQ23" s="47"/>
      <c r="THR23" s="47"/>
      <c r="THS23" s="47"/>
      <c r="THT23" s="47"/>
      <c r="THU23" s="47"/>
      <c r="THV23" s="47"/>
      <c r="THW23" s="47"/>
      <c r="THX23" s="47"/>
      <c r="THY23" s="47"/>
      <c r="THZ23" s="47"/>
      <c r="TIA23" s="47"/>
      <c r="TIB23" s="47"/>
      <c r="TIC23" s="47"/>
      <c r="TID23" s="47"/>
      <c r="TIE23" s="47"/>
      <c r="TIF23" s="47"/>
      <c r="TIG23" s="47"/>
      <c r="TIH23" s="47"/>
      <c r="TII23" s="47"/>
      <c r="TIJ23" s="47"/>
      <c r="TIK23" s="47"/>
      <c r="TIL23" s="47"/>
      <c r="TIM23" s="47"/>
      <c r="TIN23" s="47"/>
      <c r="TIO23" s="47"/>
      <c r="TIP23" s="47"/>
      <c r="TIQ23" s="47"/>
      <c r="TIR23" s="47"/>
      <c r="TIS23" s="47"/>
      <c r="TIT23" s="47"/>
      <c r="TIU23" s="47"/>
      <c r="TIV23" s="47"/>
      <c r="TIW23" s="47"/>
      <c r="TIX23" s="47"/>
      <c r="TIY23" s="47"/>
      <c r="TIZ23" s="47"/>
      <c r="TJA23" s="47"/>
      <c r="TJB23" s="47"/>
      <c r="TJC23" s="47"/>
      <c r="TJD23" s="47"/>
      <c r="TJE23" s="47"/>
      <c r="TJF23" s="47"/>
      <c r="TJG23" s="47"/>
      <c r="TJH23" s="47"/>
      <c r="TJI23" s="47"/>
      <c r="TJJ23" s="47"/>
      <c r="TJK23" s="47"/>
      <c r="TJL23" s="47"/>
      <c r="TJM23" s="47"/>
      <c r="TJN23" s="47"/>
      <c r="TJO23" s="47"/>
      <c r="TJP23" s="47"/>
      <c r="TJQ23" s="47"/>
      <c r="TJR23" s="47"/>
      <c r="TJS23" s="47"/>
      <c r="TJT23" s="47"/>
      <c r="TJU23" s="47"/>
      <c r="TJV23" s="47"/>
      <c r="TJW23" s="47"/>
      <c r="TJX23" s="47"/>
      <c r="TJY23" s="47"/>
      <c r="TJZ23" s="47"/>
      <c r="TKA23" s="47"/>
      <c r="TKB23" s="47"/>
      <c r="TKC23" s="47"/>
      <c r="TKD23" s="47"/>
      <c r="TKE23" s="47"/>
      <c r="TKF23" s="47"/>
      <c r="TKG23" s="47"/>
      <c r="TKH23" s="47"/>
      <c r="TKI23" s="47"/>
      <c r="TKJ23" s="47"/>
      <c r="TKK23" s="47"/>
      <c r="TKL23" s="47"/>
      <c r="TKM23" s="47"/>
      <c r="TKN23" s="47"/>
      <c r="TKO23" s="47"/>
      <c r="TKP23" s="47"/>
      <c r="TKQ23" s="47"/>
      <c r="TKR23" s="47"/>
      <c r="TKS23" s="47"/>
      <c r="TKT23" s="47"/>
      <c r="TKU23" s="47"/>
      <c r="TKV23" s="47"/>
      <c r="TKW23" s="47"/>
      <c r="TKX23" s="47"/>
      <c r="TKY23" s="47"/>
      <c r="TKZ23" s="47"/>
      <c r="TLA23" s="47"/>
      <c r="TLB23" s="47"/>
      <c r="TLC23" s="47"/>
      <c r="TLD23" s="47"/>
      <c r="TLE23" s="47"/>
      <c r="TLF23" s="47"/>
      <c r="TLG23" s="47"/>
      <c r="TLH23" s="47"/>
      <c r="TLI23" s="47"/>
      <c r="TLJ23" s="47"/>
      <c r="TLK23" s="47"/>
      <c r="TLL23" s="47"/>
      <c r="TLM23" s="47"/>
      <c r="TLN23" s="47"/>
      <c r="TLO23" s="47"/>
      <c r="TLP23" s="47"/>
      <c r="TLQ23" s="47"/>
      <c r="TLR23" s="47"/>
      <c r="TLS23" s="47"/>
      <c r="TLT23" s="47"/>
      <c r="TLU23" s="47"/>
      <c r="TLV23" s="47"/>
      <c r="TLW23" s="47"/>
      <c r="TLX23" s="47"/>
      <c r="TLY23" s="47"/>
      <c r="TLZ23" s="47"/>
      <c r="TMA23" s="47"/>
      <c r="TMB23" s="47"/>
      <c r="TMC23" s="47"/>
      <c r="TMD23" s="47"/>
      <c r="TME23" s="47"/>
      <c r="TMF23" s="47"/>
      <c r="TMG23" s="47"/>
      <c r="TMH23" s="47"/>
      <c r="TMI23" s="47"/>
      <c r="TMJ23" s="47"/>
      <c r="TMK23" s="47"/>
      <c r="TML23" s="47"/>
      <c r="TMM23" s="47"/>
      <c r="TMN23" s="47"/>
      <c r="TMO23" s="47"/>
      <c r="TMP23" s="47"/>
      <c r="TMQ23" s="47"/>
      <c r="TMR23" s="47"/>
      <c r="TMS23" s="47"/>
      <c r="TMT23" s="47"/>
      <c r="TMU23" s="47"/>
      <c r="TMV23" s="47"/>
      <c r="TMW23" s="47"/>
      <c r="TMX23" s="47"/>
      <c r="TMY23" s="47"/>
      <c r="TMZ23" s="47"/>
      <c r="TNA23" s="47"/>
      <c r="TNB23" s="47"/>
      <c r="TNC23" s="47"/>
      <c r="TND23" s="47"/>
      <c r="TNE23" s="47"/>
      <c r="TNF23" s="47"/>
      <c r="TNG23" s="47"/>
      <c r="TNH23" s="47"/>
      <c r="TNI23" s="47"/>
      <c r="TNJ23" s="47"/>
      <c r="TNK23" s="47"/>
      <c r="TNL23" s="47"/>
      <c r="TNM23" s="47"/>
      <c r="TNN23" s="47"/>
      <c r="TNO23" s="47"/>
      <c r="TNP23" s="47"/>
      <c r="TNQ23" s="47"/>
      <c r="TNR23" s="47"/>
      <c r="TNS23" s="47"/>
      <c r="TNT23" s="47"/>
      <c r="TNU23" s="47"/>
      <c r="TNV23" s="47"/>
      <c r="TNW23" s="47"/>
      <c r="TNX23" s="47"/>
      <c r="TNY23" s="47"/>
      <c r="TNZ23" s="47"/>
      <c r="TOA23" s="47"/>
      <c r="TOB23" s="47"/>
      <c r="TOC23" s="47"/>
      <c r="TOD23" s="47"/>
      <c r="TOE23" s="47"/>
      <c r="TOF23" s="47"/>
      <c r="TOG23" s="47"/>
      <c r="TOH23" s="47"/>
      <c r="TOI23" s="47"/>
      <c r="TOJ23" s="47"/>
      <c r="TOK23" s="47"/>
      <c r="TOL23" s="47"/>
      <c r="TOM23" s="47"/>
      <c r="TON23" s="47"/>
      <c r="TOO23" s="47"/>
      <c r="TOP23" s="47"/>
      <c r="TOQ23" s="47"/>
      <c r="TOR23" s="47"/>
      <c r="TOS23" s="47"/>
      <c r="TOT23" s="47"/>
      <c r="TOU23" s="47"/>
      <c r="TOV23" s="47"/>
      <c r="TOW23" s="47"/>
      <c r="TOX23" s="47"/>
      <c r="TOY23" s="47"/>
      <c r="TOZ23" s="47"/>
      <c r="TPA23" s="47"/>
      <c r="TPB23" s="47"/>
      <c r="TPC23" s="47"/>
      <c r="TPD23" s="47"/>
      <c r="TPE23" s="47"/>
      <c r="TPF23" s="47"/>
      <c r="TPG23" s="47"/>
      <c r="TPH23" s="47"/>
      <c r="TPI23" s="47"/>
      <c r="TPJ23" s="47"/>
      <c r="TPK23" s="47"/>
      <c r="TPL23" s="47"/>
      <c r="TPM23" s="47"/>
      <c r="TPN23" s="47"/>
      <c r="TPO23" s="47"/>
      <c r="TPP23" s="47"/>
      <c r="TPQ23" s="47"/>
      <c r="TPR23" s="47"/>
      <c r="TPS23" s="47"/>
      <c r="TPT23" s="47"/>
      <c r="TPU23" s="47"/>
      <c r="TPV23" s="47"/>
      <c r="TPW23" s="47"/>
      <c r="TPX23" s="47"/>
      <c r="TPY23" s="47"/>
      <c r="TPZ23" s="47"/>
      <c r="TQA23" s="47"/>
      <c r="TQB23" s="47"/>
      <c r="TQC23" s="47"/>
      <c r="TQD23" s="47"/>
      <c r="TQE23" s="47"/>
      <c r="TQF23" s="47"/>
      <c r="TQG23" s="47"/>
      <c r="TQH23" s="47"/>
      <c r="TQI23" s="47"/>
      <c r="TQJ23" s="47"/>
      <c r="TQK23" s="47"/>
      <c r="TQL23" s="47"/>
      <c r="TQM23" s="47"/>
      <c r="TQN23" s="47"/>
      <c r="TQO23" s="47"/>
      <c r="TQP23" s="47"/>
      <c r="TQQ23" s="47"/>
      <c r="TQR23" s="47"/>
      <c r="TQS23" s="47"/>
      <c r="TQT23" s="47"/>
      <c r="TQU23" s="47"/>
      <c r="TQV23" s="47"/>
      <c r="TQW23" s="47"/>
      <c r="TQX23" s="47"/>
      <c r="TQY23" s="47"/>
      <c r="TQZ23" s="47"/>
      <c r="TRA23" s="47"/>
      <c r="TRB23" s="47"/>
      <c r="TRC23" s="47"/>
      <c r="TRD23" s="47"/>
      <c r="TRE23" s="47"/>
      <c r="TRF23" s="47"/>
      <c r="TRG23" s="47"/>
      <c r="TRH23" s="47"/>
      <c r="TRI23" s="47"/>
      <c r="TRJ23" s="47"/>
      <c r="TRK23" s="47"/>
      <c r="TRL23" s="47"/>
      <c r="TRM23" s="47"/>
      <c r="TRN23" s="47"/>
      <c r="TRO23" s="47"/>
      <c r="TRP23" s="47"/>
      <c r="TRQ23" s="47"/>
      <c r="TRR23" s="47"/>
      <c r="TRS23" s="47"/>
      <c r="TRT23" s="47"/>
      <c r="TRU23" s="47"/>
      <c r="TRV23" s="47"/>
      <c r="TRW23" s="47"/>
      <c r="TRX23" s="47"/>
      <c r="TRY23" s="47"/>
      <c r="TRZ23" s="47"/>
      <c r="TSA23" s="47"/>
      <c r="TSB23" s="47"/>
      <c r="TSC23" s="47"/>
      <c r="TSD23" s="47"/>
      <c r="TSE23" s="47"/>
      <c r="TSF23" s="47"/>
      <c r="TSG23" s="47"/>
      <c r="TSH23" s="47"/>
      <c r="TSI23" s="47"/>
      <c r="TSJ23" s="47"/>
      <c r="TSK23" s="47"/>
      <c r="TSL23" s="47"/>
      <c r="TSM23" s="47"/>
      <c r="TSN23" s="47"/>
      <c r="TSO23" s="47"/>
      <c r="TSP23" s="47"/>
      <c r="TSQ23" s="47"/>
      <c r="TSR23" s="47"/>
      <c r="TSS23" s="47"/>
      <c r="TST23" s="47"/>
      <c r="TSU23" s="47"/>
      <c r="TSV23" s="47"/>
      <c r="TSW23" s="47"/>
      <c r="TSX23" s="47"/>
      <c r="TSY23" s="47"/>
      <c r="TSZ23" s="47"/>
      <c r="TTA23" s="47"/>
      <c r="TTB23" s="47"/>
      <c r="TTC23" s="47"/>
      <c r="TTD23" s="47"/>
      <c r="TTE23" s="47"/>
      <c r="TTF23" s="47"/>
      <c r="TTG23" s="47"/>
      <c r="TTH23" s="47"/>
      <c r="TTI23" s="47"/>
      <c r="TTJ23" s="47"/>
      <c r="TTK23" s="47"/>
      <c r="TTL23" s="47"/>
      <c r="TTM23" s="47"/>
      <c r="TTN23" s="47"/>
      <c r="TTO23" s="47"/>
      <c r="TTP23" s="47"/>
      <c r="TTQ23" s="47"/>
      <c r="TTR23" s="47"/>
      <c r="TTS23" s="47"/>
      <c r="TTT23" s="47"/>
      <c r="TTU23" s="47"/>
      <c r="TTV23" s="47"/>
      <c r="TTW23" s="47"/>
      <c r="TTX23" s="47"/>
      <c r="TTY23" s="47"/>
      <c r="TTZ23" s="47"/>
      <c r="TUA23" s="47"/>
      <c r="TUB23" s="47"/>
      <c r="TUC23" s="47"/>
      <c r="TUD23" s="47"/>
      <c r="TUE23" s="47"/>
      <c r="TUF23" s="47"/>
      <c r="TUG23" s="47"/>
      <c r="TUH23" s="47"/>
      <c r="TUI23" s="47"/>
      <c r="TUJ23" s="47"/>
      <c r="TUK23" s="47"/>
      <c r="TUL23" s="47"/>
      <c r="TUM23" s="47"/>
      <c r="TUN23" s="47"/>
      <c r="TUO23" s="47"/>
      <c r="TUP23" s="47"/>
      <c r="TUQ23" s="47"/>
      <c r="TUR23" s="47"/>
      <c r="TUS23" s="47"/>
      <c r="TUT23" s="47"/>
      <c r="TUU23" s="47"/>
      <c r="TUV23" s="47"/>
      <c r="TUW23" s="47"/>
      <c r="TUX23" s="47"/>
      <c r="TUY23" s="47"/>
      <c r="TUZ23" s="47"/>
      <c r="TVA23" s="47"/>
      <c r="TVB23" s="47"/>
      <c r="TVC23" s="47"/>
      <c r="TVD23" s="47"/>
      <c r="TVE23" s="47"/>
      <c r="TVF23" s="47"/>
      <c r="TVG23" s="47"/>
      <c r="TVH23" s="47"/>
      <c r="TVI23" s="47"/>
      <c r="TVJ23" s="47"/>
      <c r="TVK23" s="47"/>
      <c r="TVL23" s="47"/>
      <c r="TVM23" s="47"/>
      <c r="TVN23" s="47"/>
      <c r="TVO23" s="47"/>
      <c r="TVP23" s="47"/>
      <c r="TVQ23" s="47"/>
      <c r="TVR23" s="47"/>
      <c r="TVS23" s="47"/>
      <c r="TVT23" s="47"/>
      <c r="TVU23" s="47"/>
      <c r="TVV23" s="47"/>
      <c r="TVW23" s="47"/>
      <c r="TVX23" s="47"/>
      <c r="TVY23" s="47"/>
      <c r="TVZ23" s="47"/>
      <c r="TWA23" s="47"/>
      <c r="TWB23" s="47"/>
      <c r="TWC23" s="47"/>
      <c r="TWD23" s="47"/>
      <c r="TWE23" s="47"/>
      <c r="TWF23" s="47"/>
      <c r="TWG23" s="47"/>
      <c r="TWH23" s="47"/>
      <c r="TWI23" s="47"/>
      <c r="TWJ23" s="47"/>
      <c r="TWK23" s="47"/>
      <c r="TWL23" s="47"/>
      <c r="TWM23" s="47"/>
      <c r="TWN23" s="47"/>
      <c r="TWO23" s="47"/>
      <c r="TWP23" s="47"/>
      <c r="TWQ23" s="47"/>
      <c r="TWR23" s="47"/>
      <c r="TWS23" s="47"/>
      <c r="TWT23" s="47"/>
      <c r="TWU23" s="47"/>
      <c r="TWV23" s="47"/>
      <c r="TWW23" s="47"/>
      <c r="TWX23" s="47"/>
      <c r="TWY23" s="47"/>
      <c r="TWZ23" s="47"/>
      <c r="TXA23" s="47"/>
      <c r="TXB23" s="47"/>
      <c r="TXC23" s="47"/>
      <c r="TXD23" s="47"/>
      <c r="TXE23" s="47"/>
      <c r="TXF23" s="47"/>
      <c r="TXG23" s="47"/>
      <c r="TXH23" s="47"/>
      <c r="TXI23" s="47"/>
      <c r="TXJ23" s="47"/>
      <c r="TXK23" s="47"/>
      <c r="TXL23" s="47"/>
      <c r="TXM23" s="47"/>
      <c r="TXN23" s="47"/>
      <c r="TXO23" s="47"/>
      <c r="TXP23" s="47"/>
      <c r="TXQ23" s="47"/>
      <c r="TXR23" s="47"/>
      <c r="TXS23" s="47"/>
      <c r="TXT23" s="47"/>
      <c r="TXU23" s="47"/>
      <c r="TXV23" s="47"/>
      <c r="TXW23" s="47"/>
      <c r="TXX23" s="47"/>
      <c r="TXY23" s="47"/>
      <c r="TXZ23" s="47"/>
      <c r="TYA23" s="47"/>
      <c r="TYB23" s="47"/>
      <c r="TYC23" s="47"/>
      <c r="TYD23" s="47"/>
      <c r="TYE23" s="47"/>
      <c r="TYF23" s="47"/>
      <c r="TYG23" s="47"/>
      <c r="TYH23" s="47"/>
      <c r="TYI23" s="47"/>
      <c r="TYJ23" s="47"/>
      <c r="TYK23" s="47"/>
      <c r="TYL23" s="47"/>
      <c r="TYM23" s="47"/>
      <c r="TYN23" s="47"/>
      <c r="TYO23" s="47"/>
      <c r="TYP23" s="47"/>
      <c r="TYQ23" s="47"/>
      <c r="TYR23" s="47"/>
      <c r="TYS23" s="47"/>
      <c r="TYT23" s="47"/>
      <c r="TYU23" s="47"/>
      <c r="TYV23" s="47"/>
      <c r="TYW23" s="47"/>
      <c r="TYX23" s="47"/>
      <c r="TYY23" s="47"/>
      <c r="TYZ23" s="47"/>
      <c r="TZA23" s="47"/>
      <c r="TZB23" s="47"/>
      <c r="TZC23" s="47"/>
      <c r="TZD23" s="47"/>
      <c r="TZE23" s="47"/>
      <c r="TZF23" s="47"/>
      <c r="TZG23" s="47"/>
      <c r="TZH23" s="47"/>
      <c r="TZI23" s="47"/>
      <c r="TZJ23" s="47"/>
      <c r="TZK23" s="47"/>
      <c r="TZL23" s="47"/>
      <c r="TZM23" s="47"/>
      <c r="TZN23" s="47"/>
      <c r="TZO23" s="47"/>
      <c r="TZP23" s="47"/>
      <c r="TZQ23" s="47"/>
      <c r="TZR23" s="47"/>
      <c r="TZS23" s="47"/>
      <c r="TZT23" s="47"/>
      <c r="TZU23" s="47"/>
      <c r="TZV23" s="47"/>
      <c r="TZW23" s="47"/>
      <c r="TZX23" s="47"/>
      <c r="TZY23" s="47"/>
      <c r="TZZ23" s="47"/>
      <c r="UAA23" s="47"/>
      <c r="UAB23" s="47"/>
      <c r="UAC23" s="47"/>
      <c r="UAD23" s="47"/>
      <c r="UAE23" s="47"/>
      <c r="UAF23" s="47"/>
      <c r="UAG23" s="47"/>
      <c r="UAH23" s="47"/>
      <c r="UAI23" s="47"/>
      <c r="UAJ23" s="47"/>
      <c r="UAK23" s="47"/>
      <c r="UAL23" s="47"/>
      <c r="UAM23" s="47"/>
      <c r="UAN23" s="47"/>
      <c r="UAO23" s="47"/>
      <c r="UAP23" s="47"/>
      <c r="UAQ23" s="47"/>
      <c r="UAR23" s="47"/>
      <c r="UAS23" s="47"/>
      <c r="UAT23" s="47"/>
      <c r="UAU23" s="47"/>
      <c r="UAV23" s="47"/>
      <c r="UAW23" s="47"/>
      <c r="UAX23" s="47"/>
      <c r="UAY23" s="47"/>
      <c r="UAZ23" s="47"/>
      <c r="UBA23" s="47"/>
      <c r="UBB23" s="47"/>
      <c r="UBC23" s="47"/>
      <c r="UBD23" s="47"/>
      <c r="UBE23" s="47"/>
      <c r="UBF23" s="47"/>
      <c r="UBG23" s="47"/>
      <c r="UBH23" s="47"/>
      <c r="UBI23" s="47"/>
      <c r="UBJ23" s="47"/>
      <c r="UBK23" s="47"/>
      <c r="UBL23" s="47"/>
      <c r="UBM23" s="47"/>
      <c r="UBN23" s="47"/>
      <c r="UBO23" s="47"/>
      <c r="UBP23" s="47"/>
      <c r="UBQ23" s="47"/>
      <c r="UBR23" s="47"/>
      <c r="UBS23" s="47"/>
      <c r="UBT23" s="47"/>
      <c r="UBU23" s="47"/>
      <c r="UBV23" s="47"/>
      <c r="UBW23" s="47"/>
      <c r="UBX23" s="47"/>
      <c r="UBY23" s="47"/>
      <c r="UBZ23" s="47"/>
      <c r="UCA23" s="47"/>
      <c r="UCB23" s="47"/>
      <c r="UCC23" s="47"/>
      <c r="UCD23" s="47"/>
      <c r="UCE23" s="47"/>
      <c r="UCF23" s="47"/>
      <c r="UCG23" s="47"/>
      <c r="UCH23" s="47"/>
      <c r="UCI23" s="47"/>
      <c r="UCJ23" s="47"/>
      <c r="UCK23" s="47"/>
      <c r="UCL23" s="47"/>
      <c r="UCM23" s="47"/>
      <c r="UCN23" s="47"/>
      <c r="UCO23" s="47"/>
      <c r="UCP23" s="47"/>
      <c r="UCQ23" s="47"/>
      <c r="UCR23" s="47"/>
      <c r="UCS23" s="47"/>
      <c r="UCT23" s="47"/>
      <c r="UCU23" s="47"/>
      <c r="UCV23" s="47"/>
      <c r="UCW23" s="47"/>
      <c r="UCX23" s="47"/>
      <c r="UCY23" s="47"/>
      <c r="UCZ23" s="47"/>
      <c r="UDA23" s="47"/>
      <c r="UDB23" s="47"/>
      <c r="UDC23" s="47"/>
      <c r="UDD23" s="47"/>
      <c r="UDE23" s="47"/>
      <c r="UDF23" s="47"/>
      <c r="UDG23" s="47"/>
      <c r="UDH23" s="47"/>
      <c r="UDI23" s="47"/>
      <c r="UDJ23" s="47"/>
      <c r="UDK23" s="47"/>
      <c r="UDL23" s="47"/>
      <c r="UDM23" s="47"/>
      <c r="UDN23" s="47"/>
      <c r="UDO23" s="47"/>
      <c r="UDP23" s="47"/>
      <c r="UDQ23" s="47"/>
      <c r="UDR23" s="47"/>
      <c r="UDS23" s="47"/>
      <c r="UDT23" s="47"/>
      <c r="UDU23" s="47"/>
      <c r="UDV23" s="47"/>
      <c r="UDW23" s="47"/>
      <c r="UDX23" s="47"/>
      <c r="UDY23" s="47"/>
      <c r="UDZ23" s="47"/>
      <c r="UEA23" s="47"/>
      <c r="UEB23" s="47"/>
      <c r="UEC23" s="47"/>
      <c r="UED23" s="47"/>
      <c r="UEE23" s="47"/>
      <c r="UEF23" s="47"/>
      <c r="UEG23" s="47"/>
      <c r="UEH23" s="47"/>
      <c r="UEI23" s="47"/>
      <c r="UEJ23" s="47"/>
      <c r="UEK23" s="47"/>
      <c r="UEL23" s="47"/>
      <c r="UEM23" s="47"/>
      <c r="UEN23" s="47"/>
      <c r="UEO23" s="47"/>
      <c r="UEP23" s="47"/>
      <c r="UEQ23" s="47"/>
      <c r="UER23" s="47"/>
      <c r="UES23" s="47"/>
      <c r="UET23" s="47"/>
      <c r="UEU23" s="47"/>
      <c r="UEV23" s="47"/>
      <c r="UEW23" s="47"/>
      <c r="UEX23" s="47"/>
      <c r="UEY23" s="47"/>
      <c r="UEZ23" s="47"/>
      <c r="UFA23" s="47"/>
      <c r="UFB23" s="47"/>
      <c r="UFC23" s="47"/>
      <c r="UFD23" s="47"/>
      <c r="UFE23" s="47"/>
      <c r="UFF23" s="47"/>
      <c r="UFG23" s="47"/>
      <c r="UFH23" s="47"/>
      <c r="UFI23" s="47"/>
      <c r="UFJ23" s="47"/>
      <c r="UFK23" s="47"/>
      <c r="UFL23" s="47"/>
      <c r="UFM23" s="47"/>
      <c r="UFN23" s="47"/>
      <c r="UFO23" s="47"/>
      <c r="UFP23" s="47"/>
      <c r="UFQ23" s="47"/>
      <c r="UFR23" s="47"/>
      <c r="UFS23" s="47"/>
      <c r="UFT23" s="47"/>
      <c r="UFU23" s="47"/>
      <c r="UFV23" s="47"/>
      <c r="UFW23" s="47"/>
      <c r="UFX23" s="47"/>
      <c r="UFY23" s="47"/>
      <c r="UFZ23" s="47"/>
      <c r="UGA23" s="47"/>
      <c r="UGB23" s="47"/>
      <c r="UGC23" s="47"/>
      <c r="UGD23" s="47"/>
      <c r="UGE23" s="47"/>
      <c r="UGF23" s="47"/>
      <c r="UGG23" s="47"/>
      <c r="UGH23" s="47"/>
      <c r="UGI23" s="47"/>
      <c r="UGJ23" s="47"/>
      <c r="UGK23" s="47"/>
      <c r="UGL23" s="47"/>
      <c r="UGM23" s="47"/>
      <c r="UGN23" s="47"/>
      <c r="UGO23" s="47"/>
      <c r="UGP23" s="47"/>
      <c r="UGQ23" s="47"/>
      <c r="UGR23" s="47"/>
      <c r="UGS23" s="47"/>
      <c r="UGT23" s="47"/>
      <c r="UGU23" s="47"/>
      <c r="UGV23" s="47"/>
      <c r="UGW23" s="47"/>
      <c r="UGX23" s="47"/>
      <c r="UGY23" s="47"/>
      <c r="UGZ23" s="47"/>
      <c r="UHA23" s="47"/>
      <c r="UHB23" s="47"/>
      <c r="UHC23" s="47"/>
      <c r="UHD23" s="47"/>
      <c r="UHE23" s="47"/>
      <c r="UHF23" s="47"/>
      <c r="UHG23" s="47"/>
      <c r="UHH23" s="47"/>
      <c r="UHI23" s="47"/>
      <c r="UHJ23" s="47"/>
      <c r="UHK23" s="47"/>
      <c r="UHL23" s="47"/>
      <c r="UHM23" s="47"/>
      <c r="UHN23" s="47"/>
      <c r="UHO23" s="47"/>
      <c r="UHP23" s="47"/>
      <c r="UHQ23" s="47"/>
      <c r="UHR23" s="47"/>
      <c r="UHS23" s="47"/>
      <c r="UHT23" s="47"/>
      <c r="UHU23" s="47"/>
      <c r="UHV23" s="47"/>
      <c r="UHW23" s="47"/>
      <c r="UHX23" s="47"/>
      <c r="UHY23" s="47"/>
      <c r="UHZ23" s="47"/>
      <c r="UIA23" s="47"/>
      <c r="UIB23" s="47"/>
      <c r="UIC23" s="47"/>
      <c r="UID23" s="47"/>
      <c r="UIE23" s="47"/>
      <c r="UIF23" s="47"/>
      <c r="UIG23" s="47"/>
      <c r="UIH23" s="47"/>
      <c r="UII23" s="47"/>
      <c r="UIJ23" s="47"/>
      <c r="UIK23" s="47"/>
      <c r="UIL23" s="47"/>
      <c r="UIM23" s="47"/>
      <c r="UIN23" s="47"/>
      <c r="UIO23" s="47"/>
      <c r="UIP23" s="47"/>
      <c r="UIQ23" s="47"/>
      <c r="UIR23" s="47"/>
      <c r="UIS23" s="47"/>
      <c r="UIT23" s="47"/>
      <c r="UIU23" s="47"/>
      <c r="UIV23" s="47"/>
      <c r="UIW23" s="47"/>
      <c r="UIX23" s="47"/>
      <c r="UIY23" s="47"/>
      <c r="UIZ23" s="47"/>
      <c r="UJA23" s="47"/>
      <c r="UJB23" s="47"/>
      <c r="UJC23" s="47"/>
      <c r="UJD23" s="47"/>
      <c r="UJE23" s="47"/>
      <c r="UJF23" s="47"/>
      <c r="UJG23" s="47"/>
      <c r="UJH23" s="47"/>
      <c r="UJI23" s="47"/>
      <c r="UJJ23" s="47"/>
      <c r="UJK23" s="47"/>
      <c r="UJL23" s="47"/>
      <c r="UJM23" s="47"/>
      <c r="UJN23" s="47"/>
      <c r="UJO23" s="47"/>
      <c r="UJP23" s="47"/>
      <c r="UJQ23" s="47"/>
      <c r="UJR23" s="47"/>
      <c r="UJS23" s="47"/>
      <c r="UJT23" s="47"/>
      <c r="UJU23" s="47"/>
      <c r="UJV23" s="47"/>
      <c r="UJW23" s="47"/>
      <c r="UJX23" s="47"/>
      <c r="UJY23" s="47"/>
      <c r="UJZ23" s="47"/>
      <c r="UKA23" s="47"/>
      <c r="UKB23" s="47"/>
      <c r="UKC23" s="47"/>
      <c r="UKD23" s="47"/>
      <c r="UKE23" s="47"/>
      <c r="UKF23" s="47"/>
      <c r="UKG23" s="47"/>
      <c r="UKH23" s="47"/>
      <c r="UKI23" s="47"/>
      <c r="UKJ23" s="47"/>
      <c r="UKK23" s="47"/>
      <c r="UKL23" s="47"/>
      <c r="UKM23" s="47"/>
      <c r="UKN23" s="47"/>
      <c r="UKO23" s="47"/>
      <c r="UKP23" s="47"/>
      <c r="UKQ23" s="47"/>
      <c r="UKR23" s="47"/>
      <c r="UKS23" s="47"/>
      <c r="UKT23" s="47"/>
      <c r="UKU23" s="47"/>
      <c r="UKV23" s="47"/>
      <c r="UKW23" s="47"/>
      <c r="UKX23" s="47"/>
      <c r="UKY23" s="47"/>
      <c r="UKZ23" s="47"/>
      <c r="ULA23" s="47"/>
      <c r="ULB23" s="47"/>
      <c r="ULC23" s="47"/>
      <c r="ULD23" s="47"/>
      <c r="ULE23" s="47"/>
      <c r="ULF23" s="47"/>
      <c r="ULG23" s="47"/>
      <c r="ULH23" s="47"/>
      <c r="ULI23" s="47"/>
      <c r="ULJ23" s="47"/>
      <c r="ULK23" s="47"/>
      <c r="ULL23" s="47"/>
      <c r="ULM23" s="47"/>
      <c r="ULN23" s="47"/>
      <c r="ULO23" s="47"/>
      <c r="ULP23" s="47"/>
      <c r="ULQ23" s="47"/>
      <c r="ULR23" s="47"/>
      <c r="ULS23" s="47"/>
      <c r="ULT23" s="47"/>
      <c r="ULU23" s="47"/>
      <c r="ULV23" s="47"/>
      <c r="ULW23" s="47"/>
      <c r="ULX23" s="47"/>
      <c r="ULY23" s="47"/>
      <c r="ULZ23" s="47"/>
      <c r="UMA23" s="47"/>
      <c r="UMB23" s="47"/>
      <c r="UMC23" s="47"/>
      <c r="UMD23" s="47"/>
      <c r="UME23" s="47"/>
      <c r="UMF23" s="47"/>
      <c r="UMG23" s="47"/>
      <c r="UMH23" s="47"/>
      <c r="UMI23" s="47"/>
      <c r="UMJ23" s="47"/>
      <c r="UMK23" s="47"/>
      <c r="UML23" s="47"/>
      <c r="UMM23" s="47"/>
      <c r="UMN23" s="47"/>
      <c r="UMO23" s="47"/>
      <c r="UMP23" s="47"/>
      <c r="UMQ23" s="47"/>
      <c r="UMR23" s="47"/>
      <c r="UMS23" s="47"/>
      <c r="UMT23" s="47"/>
      <c r="UMU23" s="47"/>
      <c r="UMV23" s="47"/>
      <c r="UMW23" s="47"/>
      <c r="UMX23" s="47"/>
      <c r="UMY23" s="47"/>
      <c r="UMZ23" s="47"/>
      <c r="UNA23" s="47"/>
      <c r="UNB23" s="47"/>
      <c r="UNC23" s="47"/>
      <c r="UND23" s="47"/>
      <c r="UNE23" s="47"/>
      <c r="UNF23" s="47"/>
      <c r="UNG23" s="47"/>
      <c r="UNH23" s="47"/>
      <c r="UNI23" s="47"/>
      <c r="UNJ23" s="47"/>
      <c r="UNK23" s="47"/>
      <c r="UNL23" s="47"/>
      <c r="UNM23" s="47"/>
      <c r="UNN23" s="47"/>
      <c r="UNO23" s="47"/>
      <c r="UNP23" s="47"/>
      <c r="UNQ23" s="47"/>
      <c r="UNR23" s="47"/>
      <c r="UNS23" s="47"/>
      <c r="UNT23" s="47"/>
      <c r="UNU23" s="47"/>
      <c r="UNV23" s="47"/>
      <c r="UNW23" s="47"/>
      <c r="UNX23" s="47"/>
      <c r="UNY23" s="47"/>
      <c r="UNZ23" s="47"/>
      <c r="UOA23" s="47"/>
      <c r="UOB23" s="47"/>
      <c r="UOC23" s="47"/>
      <c r="UOD23" s="47"/>
      <c r="UOE23" s="47"/>
      <c r="UOF23" s="47"/>
      <c r="UOG23" s="47"/>
      <c r="UOH23" s="47"/>
      <c r="UOI23" s="47"/>
      <c r="UOJ23" s="47"/>
      <c r="UOK23" s="47"/>
      <c r="UOL23" s="47"/>
      <c r="UOM23" s="47"/>
      <c r="UON23" s="47"/>
      <c r="UOO23" s="47"/>
      <c r="UOP23" s="47"/>
      <c r="UOQ23" s="47"/>
      <c r="UOR23" s="47"/>
      <c r="UOS23" s="47"/>
      <c r="UOT23" s="47"/>
      <c r="UOU23" s="47"/>
      <c r="UOV23" s="47"/>
      <c r="UOW23" s="47"/>
      <c r="UOX23" s="47"/>
      <c r="UOY23" s="47"/>
      <c r="UOZ23" s="47"/>
      <c r="UPA23" s="47"/>
      <c r="UPB23" s="47"/>
      <c r="UPC23" s="47"/>
      <c r="UPD23" s="47"/>
      <c r="UPE23" s="47"/>
      <c r="UPF23" s="47"/>
      <c r="UPG23" s="47"/>
      <c r="UPH23" s="47"/>
      <c r="UPI23" s="47"/>
      <c r="UPJ23" s="47"/>
      <c r="UPK23" s="47"/>
      <c r="UPL23" s="47"/>
      <c r="UPM23" s="47"/>
      <c r="UPN23" s="47"/>
      <c r="UPO23" s="47"/>
      <c r="UPP23" s="47"/>
      <c r="UPQ23" s="47"/>
      <c r="UPR23" s="47"/>
      <c r="UPS23" s="47"/>
      <c r="UPT23" s="47"/>
      <c r="UPU23" s="47"/>
      <c r="UPV23" s="47"/>
      <c r="UPW23" s="47"/>
      <c r="UPX23" s="47"/>
      <c r="UPY23" s="47"/>
      <c r="UPZ23" s="47"/>
      <c r="UQA23" s="47"/>
      <c r="UQB23" s="47"/>
      <c r="UQC23" s="47"/>
      <c r="UQD23" s="47"/>
      <c r="UQE23" s="47"/>
      <c r="UQF23" s="47"/>
      <c r="UQG23" s="47"/>
      <c r="UQH23" s="47"/>
      <c r="UQI23" s="47"/>
      <c r="UQJ23" s="47"/>
      <c r="UQK23" s="47"/>
      <c r="UQL23" s="47"/>
      <c r="UQM23" s="47"/>
      <c r="UQN23" s="47"/>
      <c r="UQO23" s="47"/>
      <c r="UQP23" s="47"/>
      <c r="UQQ23" s="47"/>
      <c r="UQR23" s="47"/>
      <c r="UQS23" s="47"/>
      <c r="UQT23" s="47"/>
      <c r="UQU23" s="47"/>
      <c r="UQV23" s="47"/>
      <c r="UQW23" s="47"/>
      <c r="UQX23" s="47"/>
      <c r="UQY23" s="47"/>
      <c r="UQZ23" s="47"/>
      <c r="URA23" s="47"/>
      <c r="URB23" s="47"/>
      <c r="URC23" s="47"/>
      <c r="URD23" s="47"/>
      <c r="URE23" s="47"/>
      <c r="URF23" s="47"/>
      <c r="URG23" s="47"/>
      <c r="URH23" s="47"/>
      <c r="URI23" s="47"/>
      <c r="URJ23" s="47"/>
      <c r="URK23" s="47"/>
      <c r="URL23" s="47"/>
      <c r="URM23" s="47"/>
      <c r="URN23" s="47"/>
      <c r="URO23" s="47"/>
      <c r="URP23" s="47"/>
      <c r="URQ23" s="47"/>
      <c r="URR23" s="47"/>
      <c r="URS23" s="47"/>
      <c r="URT23" s="47"/>
      <c r="URU23" s="47"/>
      <c r="URV23" s="47"/>
      <c r="URW23" s="47"/>
      <c r="URX23" s="47"/>
      <c r="URY23" s="47"/>
      <c r="URZ23" s="47"/>
      <c r="USA23" s="47"/>
      <c r="USB23" s="47"/>
      <c r="USC23" s="47"/>
      <c r="USD23" s="47"/>
      <c r="USE23" s="47"/>
      <c r="USF23" s="47"/>
      <c r="USG23" s="47"/>
      <c r="USH23" s="47"/>
      <c r="USI23" s="47"/>
      <c r="USJ23" s="47"/>
      <c r="USK23" s="47"/>
      <c r="USL23" s="47"/>
      <c r="USM23" s="47"/>
      <c r="USN23" s="47"/>
      <c r="USO23" s="47"/>
      <c r="USP23" s="47"/>
      <c r="USQ23" s="47"/>
      <c r="USR23" s="47"/>
      <c r="USS23" s="47"/>
      <c r="UST23" s="47"/>
      <c r="USU23" s="47"/>
      <c r="USV23" s="47"/>
      <c r="USW23" s="47"/>
      <c r="USX23" s="47"/>
      <c r="USY23" s="47"/>
      <c r="USZ23" s="47"/>
      <c r="UTA23" s="47"/>
      <c r="UTB23" s="47"/>
      <c r="UTC23" s="47"/>
      <c r="UTD23" s="47"/>
      <c r="UTE23" s="47"/>
      <c r="UTF23" s="47"/>
      <c r="UTG23" s="47"/>
      <c r="UTH23" s="47"/>
      <c r="UTI23" s="47"/>
      <c r="UTJ23" s="47"/>
      <c r="UTK23" s="47"/>
      <c r="UTL23" s="47"/>
      <c r="UTM23" s="47"/>
      <c r="UTN23" s="47"/>
      <c r="UTO23" s="47"/>
      <c r="UTP23" s="47"/>
      <c r="UTQ23" s="47"/>
      <c r="UTR23" s="47"/>
      <c r="UTS23" s="47"/>
      <c r="UTT23" s="47"/>
      <c r="UTU23" s="47"/>
      <c r="UTV23" s="47"/>
      <c r="UTW23" s="47"/>
      <c r="UTX23" s="47"/>
      <c r="UTY23" s="47"/>
      <c r="UTZ23" s="47"/>
      <c r="UUA23" s="47"/>
      <c r="UUB23" s="47"/>
      <c r="UUC23" s="47"/>
      <c r="UUD23" s="47"/>
      <c r="UUE23" s="47"/>
      <c r="UUF23" s="47"/>
      <c r="UUG23" s="47"/>
      <c r="UUH23" s="47"/>
      <c r="UUI23" s="47"/>
      <c r="UUJ23" s="47"/>
      <c r="UUK23" s="47"/>
      <c r="UUL23" s="47"/>
      <c r="UUM23" s="47"/>
      <c r="UUN23" s="47"/>
      <c r="UUO23" s="47"/>
      <c r="UUP23" s="47"/>
      <c r="UUQ23" s="47"/>
      <c r="UUR23" s="47"/>
      <c r="UUS23" s="47"/>
      <c r="UUT23" s="47"/>
      <c r="UUU23" s="47"/>
      <c r="UUV23" s="47"/>
      <c r="UUW23" s="47"/>
      <c r="UUX23" s="47"/>
      <c r="UUY23" s="47"/>
      <c r="UUZ23" s="47"/>
      <c r="UVA23" s="47"/>
      <c r="UVB23" s="47"/>
      <c r="UVC23" s="47"/>
      <c r="UVD23" s="47"/>
      <c r="UVE23" s="47"/>
      <c r="UVF23" s="47"/>
      <c r="UVG23" s="47"/>
      <c r="UVH23" s="47"/>
      <c r="UVI23" s="47"/>
      <c r="UVJ23" s="47"/>
      <c r="UVK23" s="47"/>
      <c r="UVL23" s="47"/>
      <c r="UVM23" s="47"/>
      <c r="UVN23" s="47"/>
      <c r="UVO23" s="47"/>
      <c r="UVP23" s="47"/>
      <c r="UVQ23" s="47"/>
      <c r="UVR23" s="47"/>
      <c r="UVS23" s="47"/>
      <c r="UVT23" s="47"/>
      <c r="UVU23" s="47"/>
      <c r="UVV23" s="47"/>
      <c r="UVW23" s="47"/>
      <c r="UVX23" s="47"/>
      <c r="UVY23" s="47"/>
      <c r="UVZ23" s="47"/>
      <c r="UWA23" s="47"/>
      <c r="UWB23" s="47"/>
      <c r="UWC23" s="47"/>
      <c r="UWD23" s="47"/>
      <c r="UWE23" s="47"/>
      <c r="UWF23" s="47"/>
      <c r="UWG23" s="47"/>
      <c r="UWH23" s="47"/>
      <c r="UWI23" s="47"/>
      <c r="UWJ23" s="47"/>
      <c r="UWK23" s="47"/>
      <c r="UWL23" s="47"/>
      <c r="UWM23" s="47"/>
      <c r="UWN23" s="47"/>
      <c r="UWO23" s="47"/>
      <c r="UWP23" s="47"/>
      <c r="UWQ23" s="47"/>
      <c r="UWR23" s="47"/>
      <c r="UWS23" s="47"/>
      <c r="UWT23" s="47"/>
      <c r="UWU23" s="47"/>
      <c r="UWV23" s="47"/>
      <c r="UWW23" s="47"/>
      <c r="UWX23" s="47"/>
      <c r="UWY23" s="47"/>
      <c r="UWZ23" s="47"/>
      <c r="UXA23" s="47"/>
      <c r="UXB23" s="47"/>
      <c r="UXC23" s="47"/>
      <c r="UXD23" s="47"/>
      <c r="UXE23" s="47"/>
      <c r="UXF23" s="47"/>
      <c r="UXG23" s="47"/>
      <c r="UXH23" s="47"/>
      <c r="UXI23" s="47"/>
      <c r="UXJ23" s="47"/>
      <c r="UXK23" s="47"/>
      <c r="UXL23" s="47"/>
      <c r="UXM23" s="47"/>
      <c r="UXN23" s="47"/>
      <c r="UXO23" s="47"/>
      <c r="UXP23" s="47"/>
      <c r="UXQ23" s="47"/>
      <c r="UXR23" s="47"/>
      <c r="UXS23" s="47"/>
      <c r="UXT23" s="47"/>
      <c r="UXU23" s="47"/>
      <c r="UXV23" s="47"/>
      <c r="UXW23" s="47"/>
      <c r="UXX23" s="47"/>
      <c r="UXY23" s="47"/>
      <c r="UXZ23" s="47"/>
      <c r="UYA23" s="47"/>
      <c r="UYB23" s="47"/>
      <c r="UYC23" s="47"/>
      <c r="UYD23" s="47"/>
      <c r="UYE23" s="47"/>
      <c r="UYF23" s="47"/>
      <c r="UYG23" s="47"/>
      <c r="UYH23" s="47"/>
      <c r="UYI23" s="47"/>
      <c r="UYJ23" s="47"/>
      <c r="UYK23" s="47"/>
      <c r="UYL23" s="47"/>
      <c r="UYM23" s="47"/>
      <c r="UYN23" s="47"/>
      <c r="UYO23" s="47"/>
      <c r="UYP23" s="47"/>
      <c r="UYQ23" s="47"/>
      <c r="UYR23" s="47"/>
      <c r="UYS23" s="47"/>
      <c r="UYT23" s="47"/>
      <c r="UYU23" s="47"/>
      <c r="UYV23" s="47"/>
      <c r="UYW23" s="47"/>
      <c r="UYX23" s="47"/>
      <c r="UYY23" s="47"/>
      <c r="UYZ23" s="47"/>
      <c r="UZA23" s="47"/>
      <c r="UZB23" s="47"/>
      <c r="UZC23" s="47"/>
      <c r="UZD23" s="47"/>
      <c r="UZE23" s="47"/>
      <c r="UZF23" s="47"/>
      <c r="UZG23" s="47"/>
      <c r="UZH23" s="47"/>
      <c r="UZI23" s="47"/>
      <c r="UZJ23" s="47"/>
      <c r="UZK23" s="47"/>
      <c r="UZL23" s="47"/>
      <c r="UZM23" s="47"/>
      <c r="UZN23" s="47"/>
      <c r="UZO23" s="47"/>
      <c r="UZP23" s="47"/>
      <c r="UZQ23" s="47"/>
      <c r="UZR23" s="47"/>
      <c r="UZS23" s="47"/>
      <c r="UZT23" s="47"/>
      <c r="UZU23" s="47"/>
      <c r="UZV23" s="47"/>
      <c r="UZW23" s="47"/>
      <c r="UZX23" s="47"/>
      <c r="UZY23" s="47"/>
      <c r="UZZ23" s="47"/>
      <c r="VAA23" s="47"/>
      <c r="VAB23" s="47"/>
      <c r="VAC23" s="47"/>
      <c r="VAD23" s="47"/>
      <c r="VAE23" s="47"/>
      <c r="VAF23" s="47"/>
      <c r="VAG23" s="47"/>
      <c r="VAH23" s="47"/>
      <c r="VAI23" s="47"/>
      <c r="VAJ23" s="47"/>
      <c r="VAK23" s="47"/>
      <c r="VAL23" s="47"/>
      <c r="VAM23" s="47"/>
      <c r="VAN23" s="47"/>
      <c r="VAO23" s="47"/>
      <c r="VAP23" s="47"/>
      <c r="VAQ23" s="47"/>
      <c r="VAR23" s="47"/>
      <c r="VAS23" s="47"/>
      <c r="VAT23" s="47"/>
      <c r="VAU23" s="47"/>
      <c r="VAV23" s="47"/>
      <c r="VAW23" s="47"/>
      <c r="VAX23" s="47"/>
      <c r="VAY23" s="47"/>
      <c r="VAZ23" s="47"/>
      <c r="VBA23" s="47"/>
      <c r="VBB23" s="47"/>
      <c r="VBC23" s="47"/>
      <c r="VBD23" s="47"/>
      <c r="VBE23" s="47"/>
      <c r="VBF23" s="47"/>
      <c r="VBG23" s="47"/>
      <c r="VBH23" s="47"/>
      <c r="VBI23" s="47"/>
      <c r="VBJ23" s="47"/>
      <c r="VBK23" s="47"/>
      <c r="VBL23" s="47"/>
      <c r="VBM23" s="47"/>
      <c r="VBN23" s="47"/>
      <c r="VBO23" s="47"/>
      <c r="VBP23" s="47"/>
      <c r="VBQ23" s="47"/>
      <c r="VBR23" s="47"/>
      <c r="VBS23" s="47"/>
      <c r="VBT23" s="47"/>
      <c r="VBU23" s="47"/>
      <c r="VBV23" s="47"/>
      <c r="VBW23" s="47"/>
      <c r="VBX23" s="47"/>
      <c r="VBY23" s="47"/>
      <c r="VBZ23" s="47"/>
      <c r="VCA23" s="47"/>
      <c r="VCB23" s="47"/>
      <c r="VCC23" s="47"/>
      <c r="VCD23" s="47"/>
      <c r="VCE23" s="47"/>
      <c r="VCF23" s="47"/>
      <c r="VCG23" s="47"/>
      <c r="VCH23" s="47"/>
      <c r="VCI23" s="47"/>
      <c r="VCJ23" s="47"/>
      <c r="VCK23" s="47"/>
      <c r="VCL23" s="47"/>
      <c r="VCM23" s="47"/>
      <c r="VCN23" s="47"/>
      <c r="VCO23" s="47"/>
      <c r="VCP23" s="47"/>
      <c r="VCQ23" s="47"/>
      <c r="VCR23" s="47"/>
      <c r="VCS23" s="47"/>
      <c r="VCT23" s="47"/>
      <c r="VCU23" s="47"/>
      <c r="VCV23" s="47"/>
      <c r="VCW23" s="47"/>
      <c r="VCX23" s="47"/>
      <c r="VCY23" s="47"/>
      <c r="VCZ23" s="47"/>
      <c r="VDA23" s="47"/>
      <c r="VDB23" s="47"/>
      <c r="VDC23" s="47"/>
      <c r="VDD23" s="47"/>
      <c r="VDE23" s="47"/>
      <c r="VDF23" s="47"/>
      <c r="VDG23" s="47"/>
      <c r="VDH23" s="47"/>
      <c r="VDI23" s="47"/>
      <c r="VDJ23" s="47"/>
      <c r="VDK23" s="47"/>
      <c r="VDL23" s="47"/>
      <c r="VDM23" s="47"/>
      <c r="VDN23" s="47"/>
      <c r="VDO23" s="47"/>
      <c r="VDP23" s="47"/>
      <c r="VDQ23" s="47"/>
      <c r="VDR23" s="47"/>
      <c r="VDS23" s="47"/>
      <c r="VDT23" s="47"/>
      <c r="VDU23" s="47"/>
      <c r="VDV23" s="47"/>
      <c r="VDW23" s="47"/>
      <c r="VDX23" s="47"/>
      <c r="VDY23" s="47"/>
      <c r="VDZ23" s="47"/>
      <c r="VEA23" s="47"/>
      <c r="VEB23" s="47"/>
      <c r="VEC23" s="47"/>
      <c r="VED23" s="47"/>
      <c r="VEE23" s="47"/>
      <c r="VEF23" s="47"/>
      <c r="VEG23" s="47"/>
      <c r="VEH23" s="47"/>
      <c r="VEI23" s="47"/>
      <c r="VEJ23" s="47"/>
      <c r="VEK23" s="47"/>
      <c r="VEL23" s="47"/>
      <c r="VEM23" s="47"/>
      <c r="VEN23" s="47"/>
      <c r="VEO23" s="47"/>
      <c r="VEP23" s="47"/>
      <c r="VEQ23" s="47"/>
      <c r="VER23" s="47"/>
      <c r="VES23" s="47"/>
      <c r="VET23" s="47"/>
      <c r="VEU23" s="47"/>
      <c r="VEV23" s="47"/>
      <c r="VEW23" s="47"/>
      <c r="VEX23" s="47"/>
      <c r="VEY23" s="47"/>
      <c r="VEZ23" s="47"/>
      <c r="VFA23" s="47"/>
      <c r="VFB23" s="47"/>
      <c r="VFC23" s="47"/>
      <c r="VFD23" s="47"/>
      <c r="VFE23" s="47"/>
      <c r="VFF23" s="47"/>
      <c r="VFG23" s="47"/>
      <c r="VFH23" s="47"/>
      <c r="VFI23" s="47"/>
      <c r="VFJ23" s="47"/>
      <c r="VFK23" s="47"/>
      <c r="VFL23" s="47"/>
      <c r="VFM23" s="47"/>
      <c r="VFN23" s="47"/>
      <c r="VFO23" s="47"/>
      <c r="VFP23" s="47"/>
      <c r="VFQ23" s="47"/>
      <c r="VFR23" s="47"/>
      <c r="VFS23" s="47"/>
      <c r="VFT23" s="47"/>
      <c r="VFU23" s="47"/>
      <c r="VFV23" s="47"/>
      <c r="VFW23" s="47"/>
      <c r="VFX23" s="47"/>
      <c r="VFY23" s="47"/>
      <c r="VFZ23" s="47"/>
      <c r="VGA23" s="47"/>
      <c r="VGB23" s="47"/>
      <c r="VGC23" s="47"/>
      <c r="VGD23" s="47"/>
      <c r="VGE23" s="47"/>
      <c r="VGF23" s="47"/>
      <c r="VGG23" s="47"/>
      <c r="VGH23" s="47"/>
      <c r="VGI23" s="47"/>
      <c r="VGJ23" s="47"/>
      <c r="VGK23" s="47"/>
      <c r="VGL23" s="47"/>
      <c r="VGM23" s="47"/>
      <c r="VGN23" s="47"/>
      <c r="VGO23" s="47"/>
      <c r="VGP23" s="47"/>
      <c r="VGQ23" s="47"/>
      <c r="VGR23" s="47"/>
      <c r="VGS23" s="47"/>
      <c r="VGT23" s="47"/>
      <c r="VGU23" s="47"/>
      <c r="VGV23" s="47"/>
      <c r="VGW23" s="47"/>
      <c r="VGX23" s="47"/>
      <c r="VGY23" s="47"/>
      <c r="VGZ23" s="47"/>
      <c r="VHA23" s="47"/>
      <c r="VHB23" s="47"/>
      <c r="VHC23" s="47"/>
      <c r="VHD23" s="47"/>
      <c r="VHE23" s="47"/>
      <c r="VHF23" s="47"/>
      <c r="VHG23" s="47"/>
      <c r="VHH23" s="47"/>
      <c r="VHI23" s="47"/>
      <c r="VHJ23" s="47"/>
      <c r="VHK23" s="47"/>
      <c r="VHL23" s="47"/>
      <c r="VHM23" s="47"/>
      <c r="VHN23" s="47"/>
      <c r="VHO23" s="47"/>
      <c r="VHP23" s="47"/>
      <c r="VHQ23" s="47"/>
      <c r="VHR23" s="47"/>
      <c r="VHS23" s="47"/>
      <c r="VHT23" s="47"/>
      <c r="VHU23" s="47"/>
      <c r="VHV23" s="47"/>
      <c r="VHW23" s="47"/>
      <c r="VHX23" s="47"/>
      <c r="VHY23" s="47"/>
      <c r="VHZ23" s="47"/>
      <c r="VIA23" s="47"/>
      <c r="VIB23" s="47"/>
      <c r="VIC23" s="47"/>
      <c r="VID23" s="47"/>
      <c r="VIE23" s="47"/>
      <c r="VIF23" s="47"/>
      <c r="VIG23" s="47"/>
      <c r="VIH23" s="47"/>
      <c r="VII23" s="47"/>
      <c r="VIJ23" s="47"/>
      <c r="VIK23" s="47"/>
      <c r="VIL23" s="47"/>
      <c r="VIM23" s="47"/>
      <c r="VIN23" s="47"/>
      <c r="VIO23" s="47"/>
      <c r="VIP23" s="47"/>
      <c r="VIQ23" s="47"/>
      <c r="VIR23" s="47"/>
      <c r="VIS23" s="47"/>
      <c r="VIT23" s="47"/>
      <c r="VIU23" s="47"/>
      <c r="VIV23" s="47"/>
      <c r="VIW23" s="47"/>
      <c r="VIX23" s="47"/>
      <c r="VIY23" s="47"/>
      <c r="VIZ23" s="47"/>
      <c r="VJA23" s="47"/>
      <c r="VJB23" s="47"/>
      <c r="VJC23" s="47"/>
      <c r="VJD23" s="47"/>
      <c r="VJE23" s="47"/>
      <c r="VJF23" s="47"/>
      <c r="VJG23" s="47"/>
      <c r="VJH23" s="47"/>
      <c r="VJI23" s="47"/>
      <c r="VJJ23" s="47"/>
      <c r="VJK23" s="47"/>
      <c r="VJL23" s="47"/>
      <c r="VJM23" s="47"/>
      <c r="VJN23" s="47"/>
      <c r="VJO23" s="47"/>
      <c r="VJP23" s="47"/>
      <c r="VJQ23" s="47"/>
      <c r="VJR23" s="47"/>
      <c r="VJS23" s="47"/>
      <c r="VJT23" s="47"/>
      <c r="VJU23" s="47"/>
      <c r="VJV23" s="47"/>
      <c r="VJW23" s="47"/>
      <c r="VJX23" s="47"/>
      <c r="VJY23" s="47"/>
      <c r="VJZ23" s="47"/>
      <c r="VKA23" s="47"/>
      <c r="VKB23" s="47"/>
      <c r="VKC23" s="47"/>
      <c r="VKD23" s="47"/>
      <c r="VKE23" s="47"/>
      <c r="VKF23" s="47"/>
      <c r="VKG23" s="47"/>
      <c r="VKH23" s="47"/>
      <c r="VKI23" s="47"/>
      <c r="VKJ23" s="47"/>
      <c r="VKK23" s="47"/>
      <c r="VKL23" s="47"/>
      <c r="VKM23" s="47"/>
      <c r="VKN23" s="47"/>
      <c r="VKO23" s="47"/>
      <c r="VKP23" s="47"/>
      <c r="VKQ23" s="47"/>
      <c r="VKR23" s="47"/>
      <c r="VKS23" s="47"/>
      <c r="VKT23" s="47"/>
      <c r="VKU23" s="47"/>
      <c r="VKV23" s="47"/>
      <c r="VKW23" s="47"/>
      <c r="VKX23" s="47"/>
      <c r="VKY23" s="47"/>
      <c r="VKZ23" s="47"/>
      <c r="VLA23" s="47"/>
      <c r="VLB23" s="47"/>
      <c r="VLC23" s="47"/>
      <c r="VLD23" s="47"/>
      <c r="VLE23" s="47"/>
      <c r="VLF23" s="47"/>
      <c r="VLG23" s="47"/>
      <c r="VLH23" s="47"/>
      <c r="VLI23" s="47"/>
      <c r="VLJ23" s="47"/>
      <c r="VLK23" s="47"/>
      <c r="VLL23" s="47"/>
      <c r="VLM23" s="47"/>
      <c r="VLN23" s="47"/>
      <c r="VLO23" s="47"/>
      <c r="VLP23" s="47"/>
      <c r="VLQ23" s="47"/>
      <c r="VLR23" s="47"/>
      <c r="VLS23" s="47"/>
      <c r="VLT23" s="47"/>
      <c r="VLU23" s="47"/>
      <c r="VLV23" s="47"/>
      <c r="VLW23" s="47"/>
      <c r="VLX23" s="47"/>
      <c r="VLY23" s="47"/>
      <c r="VLZ23" s="47"/>
      <c r="VMA23" s="47"/>
      <c r="VMB23" s="47"/>
      <c r="VMC23" s="47"/>
      <c r="VMD23" s="47"/>
      <c r="VME23" s="47"/>
      <c r="VMF23" s="47"/>
      <c r="VMG23" s="47"/>
      <c r="VMH23" s="47"/>
      <c r="VMI23" s="47"/>
      <c r="VMJ23" s="47"/>
      <c r="VMK23" s="47"/>
      <c r="VML23" s="47"/>
      <c r="VMM23" s="47"/>
      <c r="VMN23" s="47"/>
      <c r="VMO23" s="47"/>
      <c r="VMP23" s="47"/>
      <c r="VMQ23" s="47"/>
      <c r="VMR23" s="47"/>
      <c r="VMS23" s="47"/>
      <c r="VMT23" s="47"/>
      <c r="VMU23" s="47"/>
      <c r="VMV23" s="47"/>
      <c r="VMW23" s="47"/>
      <c r="VMX23" s="47"/>
      <c r="VMY23" s="47"/>
      <c r="VMZ23" s="47"/>
      <c r="VNA23" s="47"/>
      <c r="VNB23" s="47"/>
      <c r="VNC23" s="47"/>
      <c r="VND23" s="47"/>
      <c r="VNE23" s="47"/>
      <c r="VNF23" s="47"/>
      <c r="VNG23" s="47"/>
      <c r="VNH23" s="47"/>
      <c r="VNI23" s="47"/>
      <c r="VNJ23" s="47"/>
      <c r="VNK23" s="47"/>
      <c r="VNL23" s="47"/>
      <c r="VNM23" s="47"/>
      <c r="VNN23" s="47"/>
      <c r="VNO23" s="47"/>
      <c r="VNP23" s="47"/>
      <c r="VNQ23" s="47"/>
      <c r="VNR23" s="47"/>
      <c r="VNS23" s="47"/>
      <c r="VNT23" s="47"/>
      <c r="VNU23" s="47"/>
      <c r="VNV23" s="47"/>
      <c r="VNW23" s="47"/>
      <c r="VNX23" s="47"/>
      <c r="VNY23" s="47"/>
      <c r="VNZ23" s="47"/>
      <c r="VOA23" s="47"/>
      <c r="VOB23" s="47"/>
      <c r="VOC23" s="47"/>
      <c r="VOD23" s="47"/>
      <c r="VOE23" s="47"/>
      <c r="VOF23" s="47"/>
      <c r="VOG23" s="47"/>
      <c r="VOH23" s="47"/>
      <c r="VOI23" s="47"/>
      <c r="VOJ23" s="47"/>
      <c r="VOK23" s="47"/>
      <c r="VOL23" s="47"/>
      <c r="VOM23" s="47"/>
      <c r="VON23" s="47"/>
      <c r="VOO23" s="47"/>
      <c r="VOP23" s="47"/>
      <c r="VOQ23" s="47"/>
      <c r="VOR23" s="47"/>
      <c r="VOS23" s="47"/>
      <c r="VOT23" s="47"/>
      <c r="VOU23" s="47"/>
      <c r="VOV23" s="47"/>
      <c r="VOW23" s="47"/>
      <c r="VOX23" s="47"/>
      <c r="VOY23" s="47"/>
      <c r="VOZ23" s="47"/>
      <c r="VPA23" s="47"/>
      <c r="VPB23" s="47"/>
      <c r="VPC23" s="47"/>
      <c r="VPD23" s="47"/>
      <c r="VPE23" s="47"/>
      <c r="VPF23" s="47"/>
      <c r="VPG23" s="47"/>
      <c r="VPH23" s="47"/>
      <c r="VPI23" s="47"/>
      <c r="VPJ23" s="47"/>
      <c r="VPK23" s="47"/>
      <c r="VPL23" s="47"/>
      <c r="VPM23" s="47"/>
      <c r="VPN23" s="47"/>
      <c r="VPO23" s="47"/>
      <c r="VPP23" s="47"/>
      <c r="VPQ23" s="47"/>
      <c r="VPR23" s="47"/>
      <c r="VPS23" s="47"/>
      <c r="VPT23" s="47"/>
      <c r="VPU23" s="47"/>
      <c r="VPV23" s="47"/>
      <c r="VPW23" s="47"/>
      <c r="VPX23" s="47"/>
      <c r="VPY23" s="47"/>
      <c r="VPZ23" s="47"/>
      <c r="VQA23" s="47"/>
      <c r="VQB23" s="47"/>
      <c r="VQC23" s="47"/>
      <c r="VQD23" s="47"/>
      <c r="VQE23" s="47"/>
      <c r="VQF23" s="47"/>
      <c r="VQG23" s="47"/>
      <c r="VQH23" s="47"/>
      <c r="VQI23" s="47"/>
      <c r="VQJ23" s="47"/>
      <c r="VQK23" s="47"/>
      <c r="VQL23" s="47"/>
      <c r="VQM23" s="47"/>
      <c r="VQN23" s="47"/>
      <c r="VQO23" s="47"/>
      <c r="VQP23" s="47"/>
      <c r="VQQ23" s="47"/>
      <c r="VQR23" s="47"/>
      <c r="VQS23" s="47"/>
      <c r="VQT23" s="47"/>
      <c r="VQU23" s="47"/>
      <c r="VQV23" s="47"/>
      <c r="VQW23" s="47"/>
      <c r="VQX23" s="47"/>
      <c r="VQY23" s="47"/>
      <c r="VQZ23" s="47"/>
      <c r="VRA23" s="47"/>
      <c r="VRB23" s="47"/>
      <c r="VRC23" s="47"/>
      <c r="VRD23" s="47"/>
      <c r="VRE23" s="47"/>
      <c r="VRF23" s="47"/>
      <c r="VRG23" s="47"/>
      <c r="VRH23" s="47"/>
      <c r="VRI23" s="47"/>
      <c r="VRJ23" s="47"/>
      <c r="VRK23" s="47"/>
      <c r="VRL23" s="47"/>
      <c r="VRM23" s="47"/>
      <c r="VRN23" s="47"/>
      <c r="VRO23" s="47"/>
      <c r="VRP23" s="47"/>
      <c r="VRQ23" s="47"/>
      <c r="VRR23" s="47"/>
      <c r="VRS23" s="47"/>
      <c r="VRT23" s="47"/>
      <c r="VRU23" s="47"/>
      <c r="VRV23" s="47"/>
      <c r="VRW23" s="47"/>
      <c r="VRX23" s="47"/>
      <c r="VRY23" s="47"/>
      <c r="VRZ23" s="47"/>
      <c r="VSA23" s="47"/>
      <c r="VSB23" s="47"/>
      <c r="VSC23" s="47"/>
      <c r="VSD23" s="47"/>
      <c r="VSE23" s="47"/>
      <c r="VSF23" s="47"/>
      <c r="VSG23" s="47"/>
      <c r="VSH23" s="47"/>
      <c r="VSI23" s="47"/>
      <c r="VSJ23" s="47"/>
      <c r="VSK23" s="47"/>
      <c r="VSL23" s="47"/>
      <c r="VSM23" s="47"/>
      <c r="VSN23" s="47"/>
      <c r="VSO23" s="47"/>
      <c r="VSP23" s="47"/>
      <c r="VSQ23" s="47"/>
      <c r="VSR23" s="47"/>
      <c r="VSS23" s="47"/>
      <c r="VST23" s="47"/>
      <c r="VSU23" s="47"/>
      <c r="VSV23" s="47"/>
      <c r="VSW23" s="47"/>
      <c r="VSX23" s="47"/>
      <c r="VSY23" s="47"/>
      <c r="VSZ23" s="47"/>
      <c r="VTA23" s="47"/>
      <c r="VTB23" s="47"/>
      <c r="VTC23" s="47"/>
      <c r="VTD23" s="47"/>
      <c r="VTE23" s="47"/>
      <c r="VTF23" s="47"/>
      <c r="VTG23" s="47"/>
      <c r="VTH23" s="47"/>
      <c r="VTI23" s="47"/>
      <c r="VTJ23" s="47"/>
      <c r="VTK23" s="47"/>
      <c r="VTL23" s="47"/>
      <c r="VTM23" s="47"/>
      <c r="VTN23" s="47"/>
      <c r="VTO23" s="47"/>
      <c r="VTP23" s="47"/>
      <c r="VTQ23" s="47"/>
      <c r="VTR23" s="47"/>
      <c r="VTS23" s="47"/>
      <c r="VTT23" s="47"/>
      <c r="VTU23" s="47"/>
      <c r="VTV23" s="47"/>
      <c r="VTW23" s="47"/>
      <c r="VTX23" s="47"/>
      <c r="VTY23" s="47"/>
      <c r="VTZ23" s="47"/>
      <c r="VUA23" s="47"/>
      <c r="VUB23" s="47"/>
      <c r="VUC23" s="47"/>
      <c r="VUD23" s="47"/>
      <c r="VUE23" s="47"/>
      <c r="VUF23" s="47"/>
      <c r="VUG23" s="47"/>
      <c r="VUH23" s="47"/>
      <c r="VUI23" s="47"/>
      <c r="VUJ23" s="47"/>
      <c r="VUK23" s="47"/>
      <c r="VUL23" s="47"/>
      <c r="VUM23" s="47"/>
      <c r="VUN23" s="47"/>
      <c r="VUO23" s="47"/>
      <c r="VUP23" s="47"/>
      <c r="VUQ23" s="47"/>
      <c r="VUR23" s="47"/>
      <c r="VUS23" s="47"/>
      <c r="VUT23" s="47"/>
      <c r="VUU23" s="47"/>
      <c r="VUV23" s="47"/>
      <c r="VUW23" s="47"/>
      <c r="VUX23" s="47"/>
      <c r="VUY23" s="47"/>
      <c r="VUZ23" s="47"/>
      <c r="VVA23" s="47"/>
      <c r="VVB23" s="47"/>
      <c r="VVC23" s="47"/>
      <c r="VVD23" s="47"/>
      <c r="VVE23" s="47"/>
      <c r="VVF23" s="47"/>
      <c r="VVG23" s="47"/>
      <c r="VVH23" s="47"/>
      <c r="VVI23" s="47"/>
      <c r="VVJ23" s="47"/>
      <c r="VVK23" s="47"/>
      <c r="VVL23" s="47"/>
      <c r="VVM23" s="47"/>
      <c r="VVN23" s="47"/>
      <c r="VVO23" s="47"/>
      <c r="VVP23" s="47"/>
      <c r="VVQ23" s="47"/>
      <c r="VVR23" s="47"/>
      <c r="VVS23" s="47"/>
      <c r="VVT23" s="47"/>
      <c r="VVU23" s="47"/>
      <c r="VVV23" s="47"/>
      <c r="VVW23" s="47"/>
      <c r="VVX23" s="47"/>
      <c r="VVY23" s="47"/>
      <c r="VVZ23" s="47"/>
      <c r="VWA23" s="47"/>
      <c r="VWB23" s="47"/>
      <c r="VWC23" s="47"/>
      <c r="VWD23" s="47"/>
      <c r="VWE23" s="47"/>
      <c r="VWF23" s="47"/>
      <c r="VWG23" s="47"/>
      <c r="VWH23" s="47"/>
      <c r="VWI23" s="47"/>
      <c r="VWJ23" s="47"/>
      <c r="VWK23" s="47"/>
      <c r="VWL23" s="47"/>
      <c r="VWM23" s="47"/>
      <c r="VWN23" s="47"/>
      <c r="VWO23" s="47"/>
      <c r="VWP23" s="47"/>
      <c r="VWQ23" s="47"/>
      <c r="VWR23" s="47"/>
      <c r="VWS23" s="47"/>
      <c r="VWT23" s="47"/>
      <c r="VWU23" s="47"/>
      <c r="VWV23" s="47"/>
      <c r="VWW23" s="47"/>
      <c r="VWX23" s="47"/>
      <c r="VWY23" s="47"/>
      <c r="VWZ23" s="47"/>
      <c r="VXA23" s="47"/>
      <c r="VXB23" s="47"/>
      <c r="VXC23" s="47"/>
      <c r="VXD23" s="47"/>
      <c r="VXE23" s="47"/>
      <c r="VXF23" s="47"/>
      <c r="VXG23" s="47"/>
      <c r="VXH23" s="47"/>
      <c r="VXI23" s="47"/>
      <c r="VXJ23" s="47"/>
      <c r="VXK23" s="47"/>
      <c r="VXL23" s="47"/>
      <c r="VXM23" s="47"/>
      <c r="VXN23" s="47"/>
      <c r="VXO23" s="47"/>
      <c r="VXP23" s="47"/>
      <c r="VXQ23" s="47"/>
      <c r="VXR23" s="47"/>
      <c r="VXS23" s="47"/>
      <c r="VXT23" s="47"/>
      <c r="VXU23" s="47"/>
      <c r="VXV23" s="47"/>
      <c r="VXW23" s="47"/>
      <c r="VXX23" s="47"/>
      <c r="VXY23" s="47"/>
      <c r="VXZ23" s="47"/>
      <c r="VYA23" s="47"/>
      <c r="VYB23" s="47"/>
      <c r="VYC23" s="47"/>
      <c r="VYD23" s="47"/>
      <c r="VYE23" s="47"/>
      <c r="VYF23" s="47"/>
      <c r="VYG23" s="47"/>
      <c r="VYH23" s="47"/>
      <c r="VYI23" s="47"/>
      <c r="VYJ23" s="47"/>
      <c r="VYK23" s="47"/>
      <c r="VYL23" s="47"/>
      <c r="VYM23" s="47"/>
      <c r="VYN23" s="47"/>
      <c r="VYO23" s="47"/>
      <c r="VYP23" s="47"/>
      <c r="VYQ23" s="47"/>
      <c r="VYR23" s="47"/>
      <c r="VYS23" s="47"/>
      <c r="VYT23" s="47"/>
      <c r="VYU23" s="47"/>
      <c r="VYV23" s="47"/>
      <c r="VYW23" s="47"/>
      <c r="VYX23" s="47"/>
      <c r="VYY23" s="47"/>
      <c r="VYZ23" s="47"/>
      <c r="VZA23" s="47"/>
      <c r="VZB23" s="47"/>
      <c r="VZC23" s="47"/>
      <c r="VZD23" s="47"/>
      <c r="VZE23" s="47"/>
      <c r="VZF23" s="47"/>
      <c r="VZG23" s="47"/>
      <c r="VZH23" s="47"/>
      <c r="VZI23" s="47"/>
      <c r="VZJ23" s="47"/>
      <c r="VZK23" s="47"/>
      <c r="VZL23" s="47"/>
      <c r="VZM23" s="47"/>
      <c r="VZN23" s="47"/>
      <c r="VZO23" s="47"/>
      <c r="VZP23" s="47"/>
      <c r="VZQ23" s="47"/>
      <c r="VZR23" s="47"/>
      <c r="VZS23" s="47"/>
      <c r="VZT23" s="47"/>
      <c r="VZU23" s="47"/>
      <c r="VZV23" s="47"/>
      <c r="VZW23" s="47"/>
      <c r="VZX23" s="47"/>
      <c r="VZY23" s="47"/>
      <c r="VZZ23" s="47"/>
      <c r="WAA23" s="47"/>
      <c r="WAB23" s="47"/>
      <c r="WAC23" s="47"/>
      <c r="WAD23" s="47"/>
      <c r="WAE23" s="47"/>
      <c r="WAF23" s="47"/>
      <c r="WAG23" s="47"/>
      <c r="WAH23" s="47"/>
      <c r="WAI23" s="47"/>
      <c r="WAJ23" s="47"/>
      <c r="WAK23" s="47"/>
      <c r="WAL23" s="47"/>
      <c r="WAM23" s="47"/>
      <c r="WAN23" s="47"/>
      <c r="WAO23" s="47"/>
      <c r="WAP23" s="47"/>
      <c r="WAQ23" s="47"/>
      <c r="WAR23" s="47"/>
      <c r="WAS23" s="47"/>
      <c r="WAT23" s="47"/>
      <c r="WAU23" s="47"/>
      <c r="WAV23" s="47"/>
      <c r="WAW23" s="47"/>
      <c r="WAX23" s="47"/>
      <c r="WAY23" s="47"/>
      <c r="WAZ23" s="47"/>
      <c r="WBA23" s="47"/>
      <c r="WBB23" s="47"/>
      <c r="WBC23" s="47"/>
      <c r="WBD23" s="47"/>
      <c r="WBE23" s="47"/>
      <c r="WBF23" s="47"/>
      <c r="WBG23" s="47"/>
      <c r="WBH23" s="47"/>
      <c r="WBI23" s="47"/>
      <c r="WBJ23" s="47"/>
      <c r="WBK23" s="47"/>
      <c r="WBL23" s="47"/>
      <c r="WBM23" s="47"/>
      <c r="WBN23" s="47"/>
      <c r="WBO23" s="47"/>
      <c r="WBP23" s="47"/>
      <c r="WBQ23" s="47"/>
      <c r="WBR23" s="47"/>
      <c r="WBS23" s="47"/>
      <c r="WBT23" s="47"/>
      <c r="WBU23" s="47"/>
      <c r="WBV23" s="47"/>
      <c r="WBW23" s="47"/>
      <c r="WBX23" s="47"/>
      <c r="WBY23" s="47"/>
      <c r="WBZ23" s="47"/>
      <c r="WCA23" s="47"/>
      <c r="WCB23" s="47"/>
      <c r="WCC23" s="47"/>
      <c r="WCD23" s="47"/>
      <c r="WCE23" s="47"/>
      <c r="WCF23" s="47"/>
      <c r="WCG23" s="47"/>
      <c r="WCH23" s="47"/>
      <c r="WCI23" s="47"/>
      <c r="WCJ23" s="47"/>
      <c r="WCK23" s="47"/>
      <c r="WCL23" s="47"/>
      <c r="WCM23" s="47"/>
      <c r="WCN23" s="47"/>
      <c r="WCO23" s="47"/>
      <c r="WCP23" s="47"/>
      <c r="WCQ23" s="47"/>
      <c r="WCR23" s="47"/>
      <c r="WCS23" s="47"/>
      <c r="WCT23" s="47"/>
      <c r="WCU23" s="47"/>
      <c r="WCV23" s="47"/>
      <c r="WCW23" s="47"/>
      <c r="WCX23" s="47"/>
      <c r="WCY23" s="47"/>
      <c r="WCZ23" s="47"/>
      <c r="WDA23" s="47"/>
      <c r="WDB23" s="47"/>
      <c r="WDC23" s="47"/>
      <c r="WDD23" s="47"/>
      <c r="WDE23" s="47"/>
      <c r="WDF23" s="47"/>
      <c r="WDG23" s="47"/>
      <c r="WDH23" s="47"/>
      <c r="WDI23" s="47"/>
      <c r="WDJ23" s="47"/>
      <c r="WDK23" s="47"/>
      <c r="WDL23" s="47"/>
      <c r="WDM23" s="47"/>
      <c r="WDN23" s="47"/>
      <c r="WDO23" s="47"/>
      <c r="WDP23" s="47"/>
      <c r="WDQ23" s="47"/>
      <c r="WDR23" s="47"/>
      <c r="WDS23" s="47"/>
      <c r="WDT23" s="47"/>
      <c r="WDU23" s="47"/>
      <c r="WDV23" s="47"/>
      <c r="WDW23" s="47"/>
      <c r="WDX23" s="47"/>
      <c r="WDY23" s="47"/>
      <c r="WDZ23" s="47"/>
      <c r="WEA23" s="47"/>
      <c r="WEB23" s="47"/>
      <c r="WEC23" s="47"/>
      <c r="WED23" s="47"/>
      <c r="WEE23" s="47"/>
      <c r="WEF23" s="47"/>
      <c r="WEG23" s="47"/>
      <c r="WEH23" s="47"/>
      <c r="WEI23" s="47"/>
      <c r="WEJ23" s="47"/>
      <c r="WEK23" s="47"/>
      <c r="WEL23" s="47"/>
      <c r="WEM23" s="47"/>
      <c r="WEN23" s="47"/>
      <c r="WEO23" s="47"/>
      <c r="WEP23" s="47"/>
      <c r="WEQ23" s="47"/>
      <c r="WER23" s="47"/>
      <c r="WES23" s="47"/>
      <c r="WET23" s="47"/>
      <c r="WEU23" s="47"/>
      <c r="WEV23" s="47"/>
      <c r="WEW23" s="47"/>
      <c r="WEX23" s="47"/>
      <c r="WEY23" s="47"/>
      <c r="WEZ23" s="47"/>
      <c r="WFA23" s="47"/>
      <c r="WFB23" s="47"/>
      <c r="WFC23" s="47"/>
      <c r="WFD23" s="47"/>
      <c r="WFE23" s="47"/>
      <c r="WFF23" s="47"/>
      <c r="WFG23" s="47"/>
      <c r="WFH23" s="47"/>
      <c r="WFI23" s="47"/>
      <c r="WFJ23" s="47"/>
      <c r="WFK23" s="47"/>
      <c r="WFL23" s="47"/>
      <c r="WFM23" s="47"/>
      <c r="WFN23" s="47"/>
      <c r="WFO23" s="47"/>
      <c r="WFP23" s="47"/>
      <c r="WFQ23" s="47"/>
      <c r="WFR23" s="47"/>
      <c r="WFS23" s="47"/>
      <c r="WFT23" s="47"/>
      <c r="WFU23" s="47"/>
      <c r="WFV23" s="47"/>
      <c r="WFW23" s="47"/>
      <c r="WFX23" s="47"/>
      <c r="WFY23" s="47"/>
      <c r="WFZ23" s="47"/>
      <c r="WGA23" s="47"/>
      <c r="WGB23" s="47"/>
      <c r="WGC23" s="47"/>
      <c r="WGD23" s="47"/>
      <c r="WGE23" s="47"/>
      <c r="WGF23" s="47"/>
      <c r="WGG23" s="47"/>
      <c r="WGH23" s="47"/>
      <c r="WGI23" s="47"/>
      <c r="WGJ23" s="47"/>
      <c r="WGK23" s="47"/>
      <c r="WGL23" s="47"/>
      <c r="WGM23" s="47"/>
      <c r="WGN23" s="47"/>
      <c r="WGO23" s="47"/>
      <c r="WGP23" s="47"/>
      <c r="WGQ23" s="47"/>
      <c r="WGR23" s="47"/>
      <c r="WGS23" s="47"/>
      <c r="WGT23" s="47"/>
      <c r="WGU23" s="47"/>
      <c r="WGV23" s="47"/>
      <c r="WGW23" s="47"/>
      <c r="WGX23" s="47"/>
      <c r="WGY23" s="47"/>
      <c r="WGZ23" s="47"/>
      <c r="WHA23" s="47"/>
      <c r="WHB23" s="47"/>
      <c r="WHC23" s="47"/>
      <c r="WHD23" s="47"/>
      <c r="WHE23" s="47"/>
      <c r="WHF23" s="47"/>
      <c r="WHG23" s="47"/>
      <c r="WHH23" s="47"/>
      <c r="WHI23" s="47"/>
      <c r="WHJ23" s="47"/>
      <c r="WHK23" s="47"/>
      <c r="WHL23" s="47"/>
      <c r="WHM23" s="47"/>
      <c r="WHN23" s="47"/>
      <c r="WHO23" s="47"/>
      <c r="WHP23" s="47"/>
      <c r="WHQ23" s="47"/>
      <c r="WHR23" s="47"/>
      <c r="WHS23" s="47"/>
      <c r="WHT23" s="47"/>
      <c r="WHU23" s="47"/>
      <c r="WHV23" s="47"/>
      <c r="WHW23" s="47"/>
      <c r="WHX23" s="47"/>
      <c r="WHY23" s="47"/>
      <c r="WHZ23" s="47"/>
      <c r="WIA23" s="47"/>
      <c r="WIB23" s="47"/>
      <c r="WIC23" s="47"/>
      <c r="WID23" s="47"/>
      <c r="WIE23" s="47"/>
      <c r="WIF23" s="47"/>
      <c r="WIG23" s="47"/>
      <c r="WIH23" s="47"/>
      <c r="WII23" s="47"/>
      <c r="WIJ23" s="47"/>
      <c r="WIK23" s="47"/>
      <c r="WIL23" s="47"/>
      <c r="WIM23" s="47"/>
      <c r="WIN23" s="47"/>
      <c r="WIO23" s="47"/>
      <c r="WIP23" s="47"/>
      <c r="WIQ23" s="47"/>
      <c r="WIR23" s="47"/>
      <c r="WIS23" s="47"/>
      <c r="WIT23" s="47"/>
      <c r="WIU23" s="47"/>
      <c r="WIV23" s="47"/>
      <c r="WIW23" s="47"/>
      <c r="WIX23" s="47"/>
      <c r="WIY23" s="47"/>
      <c r="WIZ23" s="47"/>
      <c r="WJA23" s="47"/>
      <c r="WJB23" s="47"/>
      <c r="WJC23" s="47"/>
      <c r="WJD23" s="47"/>
      <c r="WJE23" s="47"/>
      <c r="WJF23" s="47"/>
      <c r="WJG23" s="47"/>
      <c r="WJH23" s="47"/>
      <c r="WJI23" s="47"/>
      <c r="WJJ23" s="47"/>
      <c r="WJK23" s="47"/>
      <c r="WJL23" s="47"/>
      <c r="WJM23" s="47"/>
      <c r="WJN23" s="47"/>
      <c r="WJO23" s="47"/>
      <c r="WJP23" s="47"/>
      <c r="WJQ23" s="47"/>
      <c r="WJR23" s="47"/>
      <c r="WJS23" s="47"/>
      <c r="WJT23" s="47"/>
      <c r="WJU23" s="47"/>
      <c r="WJV23" s="47"/>
      <c r="WJW23" s="47"/>
      <c r="WJX23" s="47"/>
      <c r="WJY23" s="47"/>
      <c r="WJZ23" s="47"/>
      <c r="WKA23" s="47"/>
      <c r="WKB23" s="47"/>
      <c r="WKC23" s="47"/>
      <c r="WKD23" s="47"/>
      <c r="WKE23" s="47"/>
      <c r="WKF23" s="47"/>
      <c r="WKG23" s="47"/>
      <c r="WKH23" s="47"/>
      <c r="WKI23" s="47"/>
      <c r="WKJ23" s="47"/>
      <c r="WKK23" s="47"/>
      <c r="WKL23" s="47"/>
      <c r="WKM23" s="47"/>
      <c r="WKN23" s="47"/>
      <c r="WKO23" s="47"/>
      <c r="WKP23" s="47"/>
      <c r="WKQ23" s="47"/>
      <c r="WKR23" s="47"/>
      <c r="WKS23" s="47"/>
      <c r="WKT23" s="47"/>
      <c r="WKU23" s="47"/>
      <c r="WKV23" s="47"/>
      <c r="WKW23" s="47"/>
      <c r="WKX23" s="47"/>
      <c r="WKY23" s="47"/>
      <c r="WKZ23" s="47"/>
      <c r="WLA23" s="47"/>
      <c r="WLB23" s="47"/>
      <c r="WLC23" s="47"/>
      <c r="WLD23" s="47"/>
      <c r="WLE23" s="47"/>
      <c r="WLF23" s="47"/>
      <c r="WLG23" s="47"/>
      <c r="WLH23" s="47"/>
      <c r="WLI23" s="47"/>
      <c r="WLJ23" s="47"/>
      <c r="WLK23" s="47"/>
      <c r="WLL23" s="47"/>
      <c r="WLM23" s="47"/>
      <c r="WLN23" s="47"/>
      <c r="WLO23" s="47"/>
      <c r="WLP23" s="47"/>
      <c r="WLQ23" s="47"/>
      <c r="WLR23" s="47"/>
      <c r="WLS23" s="47"/>
      <c r="WLT23" s="47"/>
      <c r="WLU23" s="47"/>
      <c r="WLV23" s="47"/>
      <c r="WLW23" s="47"/>
      <c r="WLX23" s="47"/>
      <c r="WLY23" s="47"/>
      <c r="WLZ23" s="47"/>
      <c r="WMA23" s="47"/>
      <c r="WMB23" s="47"/>
      <c r="WMC23" s="47"/>
      <c r="WMD23" s="47"/>
      <c r="WME23" s="47"/>
      <c r="WMF23" s="47"/>
      <c r="WMG23" s="47"/>
      <c r="WMH23" s="47"/>
      <c r="WMI23" s="47"/>
      <c r="WMJ23" s="47"/>
      <c r="WMK23" s="47"/>
      <c r="WML23" s="47"/>
      <c r="WMM23" s="47"/>
      <c r="WMN23" s="47"/>
      <c r="WMO23" s="47"/>
      <c r="WMP23" s="47"/>
      <c r="WMQ23" s="47"/>
      <c r="WMR23" s="47"/>
      <c r="WMS23" s="47"/>
      <c r="WMT23" s="47"/>
      <c r="WMU23" s="47"/>
      <c r="WMV23" s="47"/>
      <c r="WMW23" s="47"/>
      <c r="WMX23" s="47"/>
      <c r="WMY23" s="47"/>
      <c r="WMZ23" s="47"/>
      <c r="WNA23" s="47"/>
      <c r="WNB23" s="47"/>
      <c r="WNC23" s="47"/>
      <c r="WND23" s="47"/>
      <c r="WNE23" s="47"/>
      <c r="WNF23" s="47"/>
      <c r="WNG23" s="47"/>
      <c r="WNH23" s="47"/>
      <c r="WNI23" s="47"/>
      <c r="WNJ23" s="47"/>
      <c r="WNK23" s="47"/>
      <c r="WNL23" s="47"/>
      <c r="WNM23" s="47"/>
      <c r="WNN23" s="47"/>
      <c r="WNO23" s="47"/>
      <c r="WNP23" s="47"/>
      <c r="WNQ23" s="47"/>
      <c r="WNR23" s="47"/>
      <c r="WNS23" s="47"/>
      <c r="WNT23" s="47"/>
      <c r="WNU23" s="47"/>
      <c r="WNV23" s="47"/>
      <c r="WNW23" s="47"/>
      <c r="WNX23" s="47"/>
      <c r="WNY23" s="47"/>
      <c r="WNZ23" s="47"/>
      <c r="WOA23" s="47"/>
      <c r="WOB23" s="47"/>
      <c r="WOC23" s="47"/>
      <c r="WOD23" s="47"/>
      <c r="WOE23" s="47"/>
      <c r="WOF23" s="47"/>
      <c r="WOG23" s="47"/>
      <c r="WOH23" s="47"/>
      <c r="WOI23" s="47"/>
      <c r="WOJ23" s="47"/>
      <c r="WOK23" s="47"/>
      <c r="WOL23" s="47"/>
      <c r="WOM23" s="47"/>
      <c r="WON23" s="47"/>
      <c r="WOO23" s="47"/>
      <c r="WOP23" s="47"/>
      <c r="WOQ23" s="47"/>
      <c r="WOR23" s="47"/>
      <c r="WOS23" s="47"/>
      <c r="WOT23" s="47"/>
      <c r="WOU23" s="47"/>
      <c r="WOV23" s="47"/>
      <c r="WOW23" s="47"/>
      <c r="WOX23" s="47"/>
      <c r="WOY23" s="47"/>
      <c r="WOZ23" s="47"/>
      <c r="WPA23" s="47"/>
      <c r="WPB23" s="47"/>
      <c r="WPC23" s="47"/>
      <c r="WPD23" s="47"/>
      <c r="WPE23" s="47"/>
      <c r="WPF23" s="47"/>
      <c r="WPG23" s="47"/>
      <c r="WPH23" s="47"/>
      <c r="WPI23" s="47"/>
      <c r="WPJ23" s="47"/>
      <c r="WPK23" s="47"/>
      <c r="WPL23" s="47"/>
      <c r="WPM23" s="47"/>
      <c r="WPN23" s="47"/>
      <c r="WPO23" s="47"/>
      <c r="WPP23" s="47"/>
      <c r="WPQ23" s="47"/>
      <c r="WPR23" s="47"/>
      <c r="WPS23" s="47"/>
      <c r="WPT23" s="47"/>
      <c r="WPU23" s="47"/>
      <c r="WPV23" s="47"/>
      <c r="WPW23" s="47"/>
      <c r="WPX23" s="47"/>
      <c r="WPY23" s="47"/>
      <c r="WPZ23" s="47"/>
      <c r="WQA23" s="47"/>
      <c r="WQB23" s="47"/>
      <c r="WQC23" s="47"/>
      <c r="WQD23" s="47"/>
      <c r="WQE23" s="47"/>
      <c r="WQF23" s="47"/>
      <c r="WQG23" s="47"/>
      <c r="WQH23" s="47"/>
      <c r="WQI23" s="47"/>
      <c r="WQJ23" s="47"/>
      <c r="WQK23" s="47"/>
      <c r="WQL23" s="47"/>
      <c r="WQM23" s="47"/>
      <c r="WQN23" s="47"/>
      <c r="WQO23" s="47"/>
      <c r="WQP23" s="47"/>
      <c r="WQQ23" s="47"/>
      <c r="WQR23" s="47"/>
      <c r="WQS23" s="47"/>
      <c r="WQT23" s="47"/>
      <c r="WQU23" s="47"/>
      <c r="WQV23" s="47"/>
      <c r="WQW23" s="47"/>
      <c r="WQX23" s="47"/>
      <c r="WQY23" s="47"/>
      <c r="WQZ23" s="47"/>
      <c r="WRA23" s="47"/>
      <c r="WRB23" s="47"/>
      <c r="WRC23" s="47"/>
      <c r="WRD23" s="47"/>
      <c r="WRE23" s="47"/>
      <c r="WRF23" s="47"/>
      <c r="WRG23" s="47"/>
      <c r="WRH23" s="47"/>
      <c r="WRI23" s="47"/>
      <c r="WRJ23" s="47"/>
      <c r="WRK23" s="47"/>
      <c r="WRL23" s="47"/>
      <c r="WRM23" s="47"/>
      <c r="WRN23" s="47"/>
      <c r="WRO23" s="47"/>
      <c r="WRP23" s="47"/>
      <c r="WRQ23" s="47"/>
      <c r="WRR23" s="47"/>
      <c r="WRS23" s="47"/>
      <c r="WRT23" s="47"/>
      <c r="WRU23" s="47"/>
      <c r="WRV23" s="47"/>
      <c r="WRW23" s="47"/>
      <c r="WRX23" s="47"/>
      <c r="WRY23" s="47"/>
      <c r="WRZ23" s="47"/>
      <c r="WSA23" s="47"/>
      <c r="WSB23" s="47"/>
      <c r="WSC23" s="47"/>
      <c r="WSD23" s="47"/>
      <c r="WSE23" s="47"/>
      <c r="WSF23" s="47"/>
      <c r="WSG23" s="47"/>
      <c r="WSH23" s="47"/>
      <c r="WSI23" s="47"/>
      <c r="WSJ23" s="47"/>
      <c r="WSK23" s="47"/>
      <c r="WSL23" s="47"/>
      <c r="WSM23" s="47"/>
      <c r="WSN23" s="47"/>
      <c r="WSO23" s="47"/>
      <c r="WSP23" s="47"/>
      <c r="WSQ23" s="47"/>
      <c r="WSR23" s="47"/>
      <c r="WSS23" s="47"/>
      <c r="WST23" s="47"/>
      <c r="WSU23" s="47"/>
      <c r="WSV23" s="47"/>
      <c r="WSW23" s="47"/>
      <c r="WSX23" s="47"/>
      <c r="WSY23" s="47"/>
      <c r="WSZ23" s="47"/>
      <c r="WTA23" s="47"/>
      <c r="WTB23" s="47"/>
      <c r="WTC23" s="47"/>
      <c r="WTD23" s="47"/>
      <c r="WTE23" s="47"/>
      <c r="WTF23" s="47"/>
      <c r="WTG23" s="47"/>
      <c r="WTH23" s="47"/>
      <c r="WTI23" s="47"/>
      <c r="WTJ23" s="47"/>
      <c r="WTK23" s="47"/>
      <c r="WTL23" s="47"/>
      <c r="WTM23" s="47"/>
      <c r="WTN23" s="47"/>
      <c r="WTO23" s="47"/>
      <c r="WTP23" s="47"/>
      <c r="WTQ23" s="47"/>
      <c r="WTR23" s="47"/>
      <c r="WTS23" s="47"/>
      <c r="WTT23" s="47"/>
      <c r="WTU23" s="47"/>
      <c r="WTV23" s="47"/>
      <c r="WTW23" s="47"/>
      <c r="WTX23" s="47"/>
      <c r="WTY23" s="47"/>
      <c r="WTZ23" s="47"/>
      <c r="WUA23" s="47"/>
      <c r="WUB23" s="47"/>
      <c r="WUC23" s="47"/>
      <c r="WUD23" s="47"/>
      <c r="WUE23" s="47"/>
      <c r="WUF23" s="47"/>
      <c r="WUG23" s="47"/>
      <c r="WUH23" s="47"/>
      <c r="WUI23" s="47"/>
      <c r="WUJ23" s="47"/>
      <c r="WUK23" s="47"/>
      <c r="WUL23" s="47"/>
      <c r="WUM23" s="47"/>
      <c r="WUN23" s="47"/>
      <c r="WUO23" s="47"/>
      <c r="WUP23" s="47"/>
      <c r="WUQ23" s="47"/>
      <c r="WUR23" s="47"/>
      <c r="WUS23" s="47"/>
      <c r="WUT23" s="47"/>
      <c r="WUU23" s="47"/>
      <c r="WUV23" s="47"/>
      <c r="WUW23" s="47"/>
      <c r="WUX23" s="47"/>
      <c r="WUY23" s="47"/>
      <c r="WUZ23" s="47"/>
      <c r="WVA23" s="47"/>
      <c r="WVB23" s="47"/>
      <c r="WVC23" s="47"/>
      <c r="WVD23" s="47"/>
      <c r="WVE23" s="47"/>
      <c r="WVF23" s="47"/>
      <c r="WVG23" s="47"/>
      <c r="WVH23" s="47"/>
      <c r="WVI23" s="47"/>
      <c r="WVJ23" s="47"/>
      <c r="WVK23" s="47"/>
      <c r="WVL23" s="47"/>
      <c r="WVM23" s="47"/>
      <c r="WVN23" s="47"/>
      <c r="WVO23" s="47"/>
      <c r="WVP23" s="47"/>
      <c r="WVQ23" s="47"/>
      <c r="WVR23" s="47"/>
      <c r="WVS23" s="47"/>
      <c r="WVT23" s="47"/>
      <c r="WVU23" s="47"/>
      <c r="WVV23" s="47"/>
      <c r="WVW23" s="47"/>
      <c r="WVX23" s="47"/>
      <c r="WVY23" s="47"/>
      <c r="WVZ23" s="47"/>
      <c r="WWA23" s="47"/>
      <c r="WWB23" s="47"/>
      <c r="WWC23" s="47"/>
      <c r="WWD23" s="47"/>
      <c r="WWE23" s="47"/>
      <c r="WWF23" s="47"/>
      <c r="WWG23" s="47"/>
      <c r="WWH23" s="47"/>
      <c r="WWI23" s="47"/>
      <c r="WWJ23" s="47"/>
      <c r="WWK23" s="47"/>
      <c r="WWL23" s="47"/>
    </row>
    <row r="24" spans="1:16158" x14ac:dyDescent="0.35">
      <c r="A24" s="49"/>
      <c r="B24" s="47" t="s">
        <v>106</v>
      </c>
      <c r="C24" s="242"/>
      <c r="D24" s="248">
        <v>0.60795483147622453</v>
      </c>
      <c r="E24" s="248">
        <v>0.43638594210327841</v>
      </c>
      <c r="F24" s="47">
        <v>43.43202564411753</v>
      </c>
      <c r="G24" s="47">
        <v>43.43202564411753</v>
      </c>
      <c r="H24" s="246">
        <v>0.97593110715771247</v>
      </c>
      <c r="I24" s="47">
        <v>44.503167616624424</v>
      </c>
      <c r="J24" s="47">
        <v>44.503167616624424</v>
      </c>
      <c r="K24" s="233">
        <v>8.3563284850200984E-3</v>
      </c>
      <c r="L24" s="233">
        <v>1.1641690956827461E-2</v>
      </c>
      <c r="M24" s="58">
        <v>1.0509092393148558E-6</v>
      </c>
      <c r="N24" s="58">
        <v>1.0558801005391133E-6</v>
      </c>
      <c r="O24" s="58">
        <v>1.2274738619496786E-6</v>
      </c>
      <c r="P24" s="58">
        <v>1.0546373852330488E-6</v>
      </c>
      <c r="Q24" s="233"/>
      <c r="R24" s="65"/>
      <c r="S24" s="65"/>
      <c r="T24" s="65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47"/>
      <c r="AMI24" s="47"/>
      <c r="AMJ24" s="47"/>
      <c r="AMK24" s="47"/>
      <c r="AML24" s="47"/>
      <c r="AMM24" s="47"/>
      <c r="AMN24" s="47"/>
      <c r="AMO24" s="47"/>
      <c r="AMP24" s="47"/>
      <c r="AMQ24" s="47"/>
      <c r="AMR24" s="47"/>
      <c r="AMS24" s="47"/>
      <c r="AMT24" s="47"/>
      <c r="AMU24" s="47"/>
      <c r="AMV24" s="47"/>
      <c r="AMW24" s="47"/>
      <c r="AMX24" s="47"/>
      <c r="AMY24" s="47"/>
      <c r="AMZ24" s="47"/>
      <c r="ANA24" s="47"/>
      <c r="ANB24" s="47"/>
      <c r="ANC24" s="47"/>
      <c r="AND24" s="47"/>
      <c r="ANE24" s="47"/>
      <c r="ANF24" s="47"/>
      <c r="ANG24" s="47"/>
      <c r="ANH24" s="47"/>
      <c r="ANI24" s="47"/>
      <c r="ANJ24" s="47"/>
      <c r="ANK24" s="47"/>
      <c r="ANL24" s="47"/>
      <c r="ANM24" s="47"/>
      <c r="ANN24" s="47"/>
      <c r="ANO24" s="47"/>
      <c r="ANP24" s="47"/>
      <c r="ANQ24" s="47"/>
      <c r="ANR24" s="47"/>
      <c r="ANS24" s="47"/>
      <c r="ANT24" s="47"/>
      <c r="ANU24" s="47"/>
      <c r="ANV24" s="47"/>
      <c r="ANW24" s="47"/>
      <c r="ANX24" s="47"/>
      <c r="ANY24" s="47"/>
      <c r="ANZ24" s="47"/>
      <c r="AOA24" s="47"/>
      <c r="AOB24" s="47"/>
      <c r="AOC24" s="47"/>
      <c r="AOD24" s="47"/>
      <c r="AOE24" s="47"/>
      <c r="AOF24" s="47"/>
      <c r="AOG24" s="47"/>
      <c r="AOH24" s="47"/>
      <c r="AOI24" s="47"/>
      <c r="AOJ24" s="47"/>
      <c r="AOK24" s="47"/>
      <c r="AOL24" s="47"/>
      <c r="AOM24" s="47"/>
      <c r="AON24" s="47"/>
      <c r="AOO24" s="47"/>
      <c r="AOP24" s="47"/>
      <c r="AOQ24" s="47"/>
      <c r="AOR24" s="47"/>
      <c r="AOS24" s="47"/>
      <c r="AOT24" s="47"/>
      <c r="AOU24" s="47"/>
      <c r="AOV24" s="47"/>
      <c r="AOW24" s="47"/>
      <c r="AOX24" s="47"/>
      <c r="AOY24" s="47"/>
      <c r="AOZ24" s="47"/>
      <c r="APA24" s="47"/>
      <c r="APB24" s="47"/>
      <c r="APC24" s="47"/>
      <c r="APD24" s="47"/>
      <c r="APE24" s="47"/>
      <c r="APF24" s="47"/>
      <c r="APG24" s="47"/>
      <c r="APH24" s="47"/>
      <c r="API24" s="47"/>
      <c r="APJ24" s="47"/>
      <c r="APK24" s="47"/>
      <c r="APL24" s="47"/>
      <c r="APM24" s="47"/>
      <c r="APN24" s="47"/>
      <c r="APO24" s="47"/>
      <c r="APP24" s="47"/>
      <c r="APQ24" s="47"/>
      <c r="APR24" s="47"/>
      <c r="APS24" s="47"/>
      <c r="APT24" s="47"/>
      <c r="APU24" s="47"/>
      <c r="APV24" s="47"/>
      <c r="APW24" s="47"/>
      <c r="APX24" s="47"/>
      <c r="APY24" s="47"/>
      <c r="APZ24" s="47"/>
      <c r="AQA24" s="47"/>
      <c r="AQB24" s="47"/>
      <c r="AQC24" s="47"/>
      <c r="AQD24" s="47"/>
      <c r="AQE24" s="47"/>
      <c r="AQF24" s="47"/>
      <c r="AQG24" s="47"/>
      <c r="AQH24" s="47"/>
      <c r="AQI24" s="47"/>
      <c r="AQJ24" s="47"/>
      <c r="AQK24" s="47"/>
      <c r="AQL24" s="47"/>
      <c r="AQM24" s="47"/>
      <c r="AQN24" s="47"/>
      <c r="AQO24" s="47"/>
      <c r="AQP24" s="47"/>
      <c r="AQQ24" s="47"/>
      <c r="AQR24" s="47"/>
      <c r="AQS24" s="47"/>
      <c r="AQT24" s="47"/>
      <c r="AQU24" s="47"/>
      <c r="AQV24" s="47"/>
      <c r="AQW24" s="47"/>
      <c r="AQX24" s="47"/>
      <c r="AQY24" s="47"/>
      <c r="AQZ24" s="47"/>
      <c r="ARA24" s="47"/>
      <c r="ARB24" s="47"/>
      <c r="ARC24" s="47"/>
      <c r="ARD24" s="47"/>
      <c r="ARE24" s="47"/>
      <c r="ARF24" s="47"/>
      <c r="ARG24" s="47"/>
      <c r="ARH24" s="47"/>
      <c r="ARI24" s="47"/>
      <c r="ARJ24" s="47"/>
      <c r="ARK24" s="47"/>
      <c r="ARL24" s="47"/>
      <c r="ARM24" s="47"/>
      <c r="ARN24" s="47"/>
      <c r="ARO24" s="47"/>
      <c r="ARP24" s="47"/>
      <c r="ARQ24" s="47"/>
      <c r="ARR24" s="47"/>
      <c r="ARS24" s="47"/>
      <c r="ART24" s="47"/>
      <c r="ARU24" s="47"/>
      <c r="ARV24" s="47"/>
      <c r="ARW24" s="47"/>
      <c r="ARX24" s="47"/>
      <c r="ARY24" s="47"/>
      <c r="ARZ24" s="47"/>
      <c r="ASA24" s="47"/>
      <c r="ASB24" s="47"/>
      <c r="ASC24" s="47"/>
      <c r="ASD24" s="47"/>
      <c r="ASE24" s="47"/>
      <c r="ASF24" s="47"/>
      <c r="ASG24" s="47"/>
      <c r="ASH24" s="47"/>
      <c r="ASI24" s="47"/>
      <c r="ASJ24" s="47"/>
      <c r="ASK24" s="47"/>
      <c r="ASL24" s="47"/>
      <c r="ASM24" s="47"/>
      <c r="ASN24" s="47"/>
      <c r="ASO24" s="47"/>
      <c r="ASP24" s="47"/>
      <c r="ASQ24" s="47"/>
      <c r="ASR24" s="47"/>
      <c r="ASS24" s="47"/>
      <c r="AST24" s="47"/>
      <c r="ASU24" s="47"/>
      <c r="ASV24" s="47"/>
      <c r="ASW24" s="47"/>
      <c r="ASX24" s="47"/>
      <c r="ASY24" s="47"/>
      <c r="ASZ24" s="47"/>
      <c r="ATA24" s="47"/>
      <c r="ATB24" s="47"/>
      <c r="ATC24" s="47"/>
      <c r="ATD24" s="47"/>
      <c r="ATE24" s="47"/>
      <c r="ATF24" s="47"/>
      <c r="ATG24" s="47"/>
      <c r="ATH24" s="47"/>
      <c r="ATI24" s="47"/>
      <c r="ATJ24" s="47"/>
      <c r="ATK24" s="47"/>
      <c r="ATL24" s="47"/>
      <c r="ATM24" s="47"/>
      <c r="ATN24" s="47"/>
      <c r="ATO24" s="47"/>
      <c r="ATP24" s="47"/>
      <c r="ATQ24" s="47"/>
      <c r="ATR24" s="47"/>
      <c r="ATS24" s="47"/>
      <c r="ATT24" s="47"/>
      <c r="ATU24" s="47"/>
      <c r="ATV24" s="47"/>
      <c r="ATW24" s="47"/>
      <c r="ATX24" s="47"/>
      <c r="ATY24" s="47"/>
      <c r="ATZ24" s="47"/>
      <c r="AUA24" s="47"/>
      <c r="AUB24" s="47"/>
      <c r="AUC24" s="47"/>
      <c r="AUD24" s="47"/>
      <c r="AUE24" s="47"/>
      <c r="AUF24" s="47"/>
      <c r="AUG24" s="47"/>
      <c r="AUH24" s="47"/>
      <c r="AUI24" s="47"/>
      <c r="AUJ24" s="47"/>
      <c r="AUK24" s="47"/>
      <c r="AUL24" s="47"/>
      <c r="AUM24" s="47"/>
      <c r="AUN24" s="47"/>
      <c r="AUO24" s="47"/>
      <c r="AUP24" s="47"/>
      <c r="AUQ24" s="47"/>
      <c r="AUR24" s="47"/>
      <c r="AUS24" s="47"/>
      <c r="AUT24" s="47"/>
      <c r="AUU24" s="47"/>
      <c r="AUV24" s="47"/>
      <c r="AUW24" s="47"/>
      <c r="AUX24" s="47"/>
      <c r="AUY24" s="47"/>
      <c r="AUZ24" s="47"/>
      <c r="AVA24" s="47"/>
      <c r="AVB24" s="47"/>
      <c r="AVC24" s="47"/>
      <c r="AVD24" s="47"/>
      <c r="AVE24" s="47"/>
      <c r="AVF24" s="47"/>
      <c r="AVG24" s="47"/>
      <c r="AVH24" s="47"/>
      <c r="AVI24" s="47"/>
      <c r="AVJ24" s="47"/>
      <c r="AVK24" s="47"/>
      <c r="AVL24" s="47"/>
      <c r="AVM24" s="47"/>
      <c r="AVN24" s="47"/>
      <c r="AVO24" s="47"/>
      <c r="AVP24" s="47"/>
      <c r="AVQ24" s="47"/>
      <c r="AVR24" s="47"/>
      <c r="AVS24" s="47"/>
      <c r="AVT24" s="47"/>
      <c r="AVU24" s="47"/>
      <c r="AVV24" s="47"/>
      <c r="AVW24" s="47"/>
      <c r="AVX24" s="47"/>
      <c r="AVY24" s="47"/>
      <c r="AVZ24" s="47"/>
      <c r="AWA24" s="47"/>
      <c r="AWB24" s="47"/>
      <c r="AWC24" s="47"/>
      <c r="AWD24" s="47"/>
      <c r="AWE24" s="47"/>
      <c r="AWF24" s="47"/>
      <c r="AWG24" s="47"/>
      <c r="AWH24" s="47"/>
      <c r="AWI24" s="47"/>
      <c r="AWJ24" s="47"/>
      <c r="AWK24" s="47"/>
      <c r="AWL24" s="47"/>
      <c r="AWM24" s="47"/>
      <c r="AWN24" s="47"/>
      <c r="AWO24" s="47"/>
      <c r="AWP24" s="47"/>
      <c r="AWQ24" s="47"/>
      <c r="AWR24" s="47"/>
      <c r="AWS24" s="47"/>
      <c r="AWT24" s="47"/>
      <c r="AWU24" s="47"/>
      <c r="AWV24" s="47"/>
      <c r="AWW24" s="47"/>
      <c r="AWX24" s="47"/>
      <c r="AWY24" s="47"/>
      <c r="AWZ24" s="47"/>
      <c r="AXA24" s="47"/>
      <c r="AXB24" s="47"/>
      <c r="AXC24" s="47"/>
      <c r="AXD24" s="47"/>
      <c r="AXE24" s="47"/>
      <c r="AXF24" s="47"/>
      <c r="AXG24" s="47"/>
      <c r="AXH24" s="47"/>
      <c r="AXI24" s="47"/>
      <c r="AXJ24" s="47"/>
      <c r="AXK24" s="47"/>
      <c r="AXL24" s="47"/>
      <c r="AXM24" s="47"/>
      <c r="AXN24" s="47"/>
      <c r="AXO24" s="47"/>
      <c r="AXP24" s="47"/>
      <c r="AXQ24" s="47"/>
      <c r="AXR24" s="47"/>
      <c r="AXS24" s="47"/>
      <c r="AXT24" s="47"/>
      <c r="AXU24" s="47"/>
      <c r="AXV24" s="47"/>
      <c r="AXW24" s="47"/>
      <c r="AXX24" s="47"/>
      <c r="AXY24" s="47"/>
      <c r="AXZ24" s="47"/>
      <c r="AYA24" s="47"/>
      <c r="AYB24" s="47"/>
      <c r="AYC24" s="47"/>
      <c r="AYD24" s="47"/>
      <c r="AYE24" s="47"/>
      <c r="AYF24" s="47"/>
      <c r="AYG24" s="47"/>
      <c r="AYH24" s="47"/>
      <c r="AYI24" s="47"/>
      <c r="AYJ24" s="47"/>
      <c r="AYK24" s="47"/>
      <c r="AYL24" s="47"/>
      <c r="AYM24" s="47"/>
      <c r="AYN24" s="47"/>
      <c r="AYO24" s="47"/>
      <c r="AYP24" s="47"/>
      <c r="AYQ24" s="47"/>
      <c r="AYR24" s="47"/>
      <c r="AYS24" s="47"/>
      <c r="AYT24" s="47"/>
      <c r="AYU24" s="47"/>
      <c r="AYV24" s="47"/>
      <c r="AYW24" s="47"/>
      <c r="AYX24" s="47"/>
      <c r="AYY24" s="47"/>
      <c r="AYZ24" s="47"/>
      <c r="AZA24" s="47"/>
      <c r="AZB24" s="47"/>
      <c r="AZC24" s="47"/>
      <c r="AZD24" s="47"/>
      <c r="AZE24" s="47"/>
      <c r="AZF24" s="47"/>
      <c r="AZG24" s="47"/>
      <c r="AZH24" s="47"/>
      <c r="AZI24" s="47"/>
      <c r="AZJ24" s="47"/>
      <c r="AZK24" s="47"/>
      <c r="AZL24" s="47"/>
      <c r="AZM24" s="47"/>
      <c r="AZN24" s="47"/>
      <c r="AZO24" s="47"/>
      <c r="AZP24" s="47"/>
      <c r="AZQ24" s="47"/>
      <c r="AZR24" s="47"/>
      <c r="AZS24" s="47"/>
      <c r="AZT24" s="47"/>
      <c r="AZU24" s="47"/>
      <c r="AZV24" s="47"/>
      <c r="AZW24" s="47"/>
      <c r="AZX24" s="47"/>
      <c r="AZY24" s="47"/>
      <c r="AZZ24" s="47"/>
      <c r="BAA24" s="47"/>
      <c r="BAB24" s="47"/>
      <c r="BAC24" s="47"/>
      <c r="BAD24" s="47"/>
      <c r="BAE24" s="47"/>
      <c r="BAF24" s="47"/>
      <c r="BAG24" s="47"/>
      <c r="BAH24" s="47"/>
      <c r="BAI24" s="47"/>
      <c r="BAJ24" s="47"/>
      <c r="BAK24" s="47"/>
      <c r="BAL24" s="47"/>
      <c r="BAM24" s="47"/>
      <c r="BAN24" s="47"/>
      <c r="BAO24" s="47"/>
      <c r="BAP24" s="47"/>
      <c r="BAQ24" s="47"/>
      <c r="BAR24" s="47"/>
      <c r="BAS24" s="47"/>
      <c r="BAT24" s="47"/>
      <c r="BAU24" s="47"/>
      <c r="BAV24" s="47"/>
      <c r="BAW24" s="47"/>
      <c r="BAX24" s="47"/>
      <c r="BAY24" s="47"/>
      <c r="BAZ24" s="47"/>
      <c r="BBA24" s="47"/>
      <c r="BBB24" s="47"/>
      <c r="BBC24" s="47"/>
      <c r="BBD24" s="47"/>
      <c r="BBE24" s="47"/>
      <c r="BBF24" s="47"/>
      <c r="BBG24" s="47"/>
      <c r="BBH24" s="47"/>
      <c r="BBI24" s="47"/>
      <c r="BBJ24" s="47"/>
      <c r="BBK24" s="47"/>
      <c r="BBL24" s="47"/>
      <c r="BBM24" s="47"/>
      <c r="BBN24" s="47"/>
      <c r="BBO24" s="47"/>
      <c r="BBP24" s="47"/>
      <c r="BBQ24" s="47"/>
      <c r="BBR24" s="47"/>
      <c r="BBS24" s="47"/>
      <c r="BBT24" s="47"/>
      <c r="BBU24" s="47"/>
      <c r="BBV24" s="47"/>
      <c r="BBW24" s="47"/>
      <c r="BBX24" s="47"/>
      <c r="BBY24" s="47"/>
      <c r="BBZ24" s="47"/>
      <c r="BCA24" s="47"/>
      <c r="BCB24" s="47"/>
      <c r="BCC24" s="47"/>
      <c r="BCD24" s="47"/>
      <c r="BCE24" s="47"/>
      <c r="BCF24" s="47"/>
      <c r="BCG24" s="47"/>
      <c r="BCH24" s="47"/>
      <c r="BCI24" s="47"/>
      <c r="BCJ24" s="47"/>
      <c r="BCK24" s="47"/>
      <c r="BCL24" s="47"/>
      <c r="BCM24" s="47"/>
      <c r="BCN24" s="47"/>
      <c r="BCO24" s="47"/>
      <c r="BCP24" s="47"/>
      <c r="BCQ24" s="47"/>
      <c r="BCR24" s="47"/>
      <c r="BCS24" s="47"/>
      <c r="BCT24" s="47"/>
      <c r="BCU24" s="47"/>
      <c r="BCV24" s="47"/>
      <c r="BCW24" s="47"/>
      <c r="BCX24" s="47"/>
      <c r="BCY24" s="47"/>
      <c r="BCZ24" s="47"/>
      <c r="BDA24" s="47"/>
      <c r="BDB24" s="47"/>
      <c r="BDC24" s="47"/>
      <c r="BDD24" s="47"/>
      <c r="BDE24" s="47"/>
      <c r="BDF24" s="47"/>
      <c r="BDG24" s="47"/>
      <c r="BDH24" s="47"/>
      <c r="BDI24" s="47"/>
      <c r="BDJ24" s="47"/>
      <c r="BDK24" s="47"/>
      <c r="BDL24" s="47"/>
      <c r="BDM24" s="47"/>
      <c r="BDN24" s="47"/>
      <c r="BDO24" s="47"/>
      <c r="BDP24" s="47"/>
      <c r="BDQ24" s="47"/>
      <c r="BDR24" s="47"/>
      <c r="BDS24" s="47"/>
      <c r="BDT24" s="47"/>
      <c r="BDU24" s="47"/>
      <c r="BDV24" s="47"/>
      <c r="BDW24" s="47"/>
      <c r="BDX24" s="47"/>
      <c r="BDY24" s="47"/>
      <c r="BDZ24" s="47"/>
      <c r="BEA24" s="47"/>
      <c r="BEB24" s="47"/>
      <c r="BEC24" s="47"/>
      <c r="BED24" s="47"/>
      <c r="BEE24" s="47"/>
      <c r="BEF24" s="47"/>
      <c r="BEG24" s="47"/>
      <c r="BEH24" s="47"/>
      <c r="BEI24" s="47"/>
      <c r="BEJ24" s="47"/>
      <c r="BEK24" s="47"/>
      <c r="BEL24" s="47"/>
      <c r="BEM24" s="47"/>
      <c r="BEN24" s="47"/>
      <c r="BEO24" s="47"/>
      <c r="BEP24" s="47"/>
      <c r="BEQ24" s="47"/>
      <c r="BER24" s="47"/>
      <c r="BES24" s="47"/>
      <c r="BET24" s="47"/>
      <c r="BEU24" s="47"/>
      <c r="BEV24" s="47"/>
      <c r="BEW24" s="47"/>
      <c r="BEX24" s="47"/>
      <c r="BEY24" s="47"/>
      <c r="BEZ24" s="47"/>
      <c r="BFA24" s="47"/>
      <c r="BFB24" s="47"/>
      <c r="BFC24" s="47"/>
      <c r="BFD24" s="47"/>
      <c r="BFE24" s="47"/>
      <c r="BFF24" s="47"/>
      <c r="BFG24" s="47"/>
      <c r="BFH24" s="47"/>
      <c r="BFI24" s="47"/>
      <c r="BFJ24" s="47"/>
      <c r="BFK24" s="47"/>
      <c r="BFL24" s="47"/>
      <c r="BFM24" s="47"/>
      <c r="BFN24" s="47"/>
      <c r="BFO24" s="47"/>
      <c r="BFP24" s="47"/>
      <c r="BFQ24" s="47"/>
      <c r="BFR24" s="47"/>
      <c r="BFS24" s="47"/>
      <c r="BFT24" s="47"/>
      <c r="BFU24" s="47"/>
      <c r="BFV24" s="47"/>
      <c r="BFW24" s="47"/>
      <c r="BFX24" s="47"/>
      <c r="BFY24" s="47"/>
      <c r="BFZ24" s="47"/>
      <c r="BGA24" s="47"/>
      <c r="BGB24" s="47"/>
      <c r="BGC24" s="47"/>
      <c r="BGD24" s="47"/>
      <c r="BGE24" s="47"/>
      <c r="BGF24" s="47"/>
      <c r="BGG24" s="47"/>
      <c r="BGH24" s="47"/>
      <c r="BGI24" s="47"/>
      <c r="BGJ24" s="47"/>
      <c r="BGK24" s="47"/>
      <c r="BGL24" s="47"/>
      <c r="BGM24" s="47"/>
      <c r="BGN24" s="47"/>
      <c r="BGO24" s="47"/>
      <c r="BGP24" s="47"/>
      <c r="BGQ24" s="47"/>
      <c r="BGR24" s="47"/>
      <c r="BGS24" s="47"/>
      <c r="BGT24" s="47"/>
      <c r="BGU24" s="47"/>
      <c r="BGV24" s="47"/>
      <c r="BGW24" s="47"/>
      <c r="BGX24" s="47"/>
      <c r="BGY24" s="47"/>
      <c r="BGZ24" s="47"/>
      <c r="BHA24" s="47"/>
      <c r="BHB24" s="47"/>
      <c r="BHC24" s="47"/>
      <c r="BHD24" s="47"/>
      <c r="BHE24" s="47"/>
      <c r="BHF24" s="47"/>
      <c r="BHG24" s="47"/>
      <c r="BHH24" s="47"/>
      <c r="BHI24" s="47"/>
      <c r="BHJ24" s="47"/>
      <c r="BHK24" s="47"/>
      <c r="BHL24" s="47"/>
      <c r="BHM24" s="47"/>
      <c r="BHN24" s="47"/>
      <c r="BHO24" s="47"/>
      <c r="BHP24" s="47"/>
      <c r="BHQ24" s="47"/>
      <c r="BHR24" s="47"/>
      <c r="BHS24" s="47"/>
      <c r="BHT24" s="47"/>
      <c r="BHU24" s="47"/>
      <c r="BHV24" s="47"/>
      <c r="BHW24" s="47"/>
      <c r="BHX24" s="47"/>
      <c r="BHY24" s="47"/>
      <c r="BHZ24" s="47"/>
      <c r="BIA24" s="47"/>
      <c r="BIB24" s="47"/>
      <c r="BIC24" s="47"/>
      <c r="BID24" s="47"/>
      <c r="BIE24" s="47"/>
      <c r="BIF24" s="47"/>
      <c r="BIG24" s="47"/>
      <c r="BIH24" s="47"/>
      <c r="BII24" s="47"/>
      <c r="BIJ24" s="47"/>
      <c r="BIK24" s="47"/>
      <c r="BIL24" s="47"/>
      <c r="BIM24" s="47"/>
      <c r="BIN24" s="47"/>
      <c r="BIO24" s="47"/>
      <c r="BIP24" s="47"/>
      <c r="BIQ24" s="47"/>
      <c r="BIR24" s="47"/>
      <c r="BIS24" s="47"/>
      <c r="BIT24" s="47"/>
      <c r="BIU24" s="47"/>
      <c r="BIV24" s="47"/>
      <c r="BIW24" s="47"/>
      <c r="BIX24" s="47"/>
      <c r="BIY24" s="47"/>
      <c r="BIZ24" s="47"/>
      <c r="BJA24" s="47"/>
      <c r="BJB24" s="47"/>
      <c r="BJC24" s="47"/>
      <c r="BJD24" s="47"/>
      <c r="BJE24" s="47"/>
      <c r="BJF24" s="47"/>
      <c r="BJG24" s="47"/>
      <c r="BJH24" s="47"/>
      <c r="BJI24" s="47"/>
      <c r="BJJ24" s="47"/>
      <c r="BJK24" s="47"/>
      <c r="BJL24" s="47"/>
      <c r="BJM24" s="47"/>
      <c r="BJN24" s="47"/>
      <c r="BJO24" s="47"/>
      <c r="BJP24" s="47"/>
      <c r="BJQ24" s="47"/>
      <c r="BJR24" s="47"/>
      <c r="BJS24" s="47"/>
      <c r="BJT24" s="47"/>
      <c r="BJU24" s="47"/>
      <c r="BJV24" s="47"/>
      <c r="BJW24" s="47"/>
      <c r="BJX24" s="47"/>
      <c r="BJY24" s="47"/>
      <c r="BJZ24" s="47"/>
      <c r="BKA24" s="47"/>
      <c r="BKB24" s="47"/>
      <c r="BKC24" s="47"/>
      <c r="BKD24" s="47"/>
      <c r="BKE24" s="47"/>
      <c r="BKF24" s="47"/>
      <c r="BKG24" s="47"/>
      <c r="BKH24" s="47"/>
      <c r="BKI24" s="47"/>
      <c r="BKJ24" s="47"/>
      <c r="BKK24" s="47"/>
      <c r="BKL24" s="47"/>
      <c r="BKM24" s="47"/>
      <c r="BKN24" s="47"/>
      <c r="BKO24" s="47"/>
      <c r="BKP24" s="47"/>
      <c r="BKQ24" s="47"/>
      <c r="BKR24" s="47"/>
      <c r="BKS24" s="47"/>
      <c r="BKT24" s="47"/>
      <c r="BKU24" s="47"/>
      <c r="BKV24" s="47"/>
      <c r="BKW24" s="47"/>
      <c r="BKX24" s="47"/>
      <c r="BKY24" s="47"/>
      <c r="BKZ24" s="47"/>
      <c r="BLA24" s="47"/>
      <c r="BLB24" s="47"/>
      <c r="BLC24" s="47"/>
      <c r="BLD24" s="47"/>
      <c r="BLE24" s="47"/>
      <c r="BLF24" s="47"/>
      <c r="BLG24" s="47"/>
      <c r="BLH24" s="47"/>
      <c r="BLI24" s="47"/>
      <c r="BLJ24" s="47"/>
      <c r="BLK24" s="47"/>
      <c r="BLL24" s="47"/>
      <c r="BLM24" s="47"/>
      <c r="BLN24" s="47"/>
      <c r="BLO24" s="47"/>
      <c r="BLP24" s="47"/>
      <c r="BLQ24" s="47"/>
      <c r="BLR24" s="47"/>
      <c r="BLS24" s="47"/>
      <c r="BLT24" s="47"/>
      <c r="BLU24" s="47"/>
      <c r="BLV24" s="47"/>
      <c r="BLW24" s="47"/>
      <c r="BLX24" s="47"/>
      <c r="BLY24" s="47"/>
      <c r="BLZ24" s="47"/>
      <c r="BMA24" s="47"/>
      <c r="BMB24" s="47"/>
      <c r="BMC24" s="47"/>
      <c r="BMD24" s="47"/>
      <c r="BME24" s="47"/>
      <c r="BMF24" s="47"/>
      <c r="BMG24" s="47"/>
      <c r="BMH24" s="47"/>
      <c r="BMI24" s="47"/>
      <c r="BMJ24" s="47"/>
      <c r="BMK24" s="47"/>
      <c r="BML24" s="47"/>
      <c r="BMM24" s="47"/>
      <c r="BMN24" s="47"/>
      <c r="BMO24" s="47"/>
      <c r="BMP24" s="47"/>
      <c r="BMQ24" s="47"/>
      <c r="BMR24" s="47"/>
      <c r="BMS24" s="47"/>
      <c r="BMT24" s="47"/>
      <c r="BMU24" s="47"/>
      <c r="BMV24" s="47"/>
      <c r="BMW24" s="47"/>
      <c r="BMX24" s="47"/>
      <c r="BMY24" s="47"/>
      <c r="BMZ24" s="47"/>
      <c r="BNA24" s="47"/>
      <c r="BNB24" s="47"/>
      <c r="BNC24" s="47"/>
      <c r="BND24" s="47"/>
      <c r="BNE24" s="47"/>
      <c r="BNF24" s="47"/>
      <c r="BNG24" s="47"/>
      <c r="BNH24" s="47"/>
      <c r="BNI24" s="47"/>
      <c r="BNJ24" s="47"/>
      <c r="BNK24" s="47"/>
      <c r="BNL24" s="47"/>
      <c r="BNM24" s="47"/>
      <c r="BNN24" s="47"/>
      <c r="BNO24" s="47"/>
      <c r="BNP24" s="47"/>
      <c r="BNQ24" s="47"/>
      <c r="BNR24" s="47"/>
      <c r="BNS24" s="47"/>
      <c r="BNT24" s="47"/>
      <c r="BNU24" s="47"/>
      <c r="BNV24" s="47"/>
      <c r="BNW24" s="47"/>
      <c r="BNX24" s="47"/>
      <c r="BNY24" s="47"/>
      <c r="BNZ24" s="47"/>
      <c r="BOA24" s="47"/>
      <c r="BOB24" s="47"/>
      <c r="BOC24" s="47"/>
      <c r="BOD24" s="47"/>
      <c r="BOE24" s="47"/>
      <c r="BOF24" s="47"/>
      <c r="BOG24" s="47"/>
      <c r="BOH24" s="47"/>
      <c r="BOI24" s="47"/>
      <c r="BOJ24" s="47"/>
      <c r="BOK24" s="47"/>
      <c r="BOL24" s="47"/>
      <c r="BOM24" s="47"/>
      <c r="BON24" s="47"/>
      <c r="BOO24" s="47"/>
      <c r="BOP24" s="47"/>
      <c r="BOQ24" s="47"/>
      <c r="BOR24" s="47"/>
      <c r="BOS24" s="47"/>
      <c r="BOT24" s="47"/>
      <c r="BOU24" s="47"/>
      <c r="BOV24" s="47"/>
      <c r="BOW24" s="47"/>
      <c r="BOX24" s="47"/>
      <c r="BOY24" s="47"/>
      <c r="BOZ24" s="47"/>
      <c r="BPA24" s="47"/>
      <c r="BPB24" s="47"/>
      <c r="BPC24" s="47"/>
      <c r="BPD24" s="47"/>
      <c r="BPE24" s="47"/>
      <c r="BPF24" s="47"/>
      <c r="BPG24" s="47"/>
      <c r="BPH24" s="47"/>
      <c r="BPI24" s="47"/>
      <c r="BPJ24" s="47"/>
      <c r="BPK24" s="47"/>
      <c r="BPL24" s="47"/>
      <c r="BPM24" s="47"/>
      <c r="BPN24" s="47"/>
      <c r="BPO24" s="47"/>
      <c r="BPP24" s="47"/>
      <c r="BPQ24" s="47"/>
      <c r="BPR24" s="47"/>
      <c r="BPS24" s="47"/>
      <c r="BPT24" s="47"/>
      <c r="BPU24" s="47"/>
      <c r="BPV24" s="47"/>
      <c r="BPW24" s="47"/>
      <c r="BPX24" s="47"/>
      <c r="BPY24" s="47"/>
      <c r="BPZ24" s="47"/>
      <c r="BQA24" s="47"/>
      <c r="BQB24" s="47"/>
      <c r="BQC24" s="47"/>
      <c r="BQD24" s="47"/>
      <c r="BQE24" s="47"/>
      <c r="BQF24" s="47"/>
      <c r="BQG24" s="47"/>
      <c r="BQH24" s="47"/>
      <c r="BQI24" s="47"/>
      <c r="BQJ24" s="47"/>
      <c r="BQK24" s="47"/>
      <c r="BQL24" s="47"/>
      <c r="BQM24" s="47"/>
      <c r="BQN24" s="47"/>
      <c r="BQO24" s="47"/>
      <c r="BQP24" s="47"/>
      <c r="BQQ24" s="47"/>
      <c r="BQR24" s="47"/>
      <c r="BQS24" s="47"/>
      <c r="BQT24" s="47"/>
      <c r="BQU24" s="47"/>
      <c r="BQV24" s="47"/>
      <c r="BQW24" s="47"/>
      <c r="BQX24" s="47"/>
      <c r="BQY24" s="47"/>
      <c r="BQZ24" s="47"/>
      <c r="BRA24" s="47"/>
      <c r="BRB24" s="47"/>
      <c r="BRC24" s="47"/>
      <c r="BRD24" s="47"/>
      <c r="BRE24" s="47"/>
      <c r="BRF24" s="47"/>
      <c r="BRG24" s="47"/>
      <c r="BRH24" s="47"/>
      <c r="BRI24" s="47"/>
      <c r="BRJ24" s="47"/>
      <c r="BRK24" s="47"/>
      <c r="BRL24" s="47"/>
      <c r="BRM24" s="47"/>
      <c r="BRN24" s="47"/>
      <c r="BRO24" s="47"/>
      <c r="BRP24" s="47"/>
      <c r="BRQ24" s="47"/>
      <c r="BRR24" s="47"/>
      <c r="BRS24" s="47"/>
      <c r="BRT24" s="47"/>
      <c r="BRU24" s="47"/>
      <c r="BRV24" s="47"/>
      <c r="BRW24" s="47"/>
      <c r="BRX24" s="47"/>
      <c r="BRY24" s="47"/>
      <c r="BRZ24" s="47"/>
      <c r="BSA24" s="47"/>
      <c r="BSB24" s="47"/>
      <c r="BSC24" s="47"/>
      <c r="BSD24" s="47"/>
      <c r="BSE24" s="47"/>
      <c r="BSF24" s="47"/>
      <c r="BSG24" s="47"/>
      <c r="BSH24" s="47"/>
      <c r="BSI24" s="47"/>
      <c r="BSJ24" s="47"/>
      <c r="BSK24" s="47"/>
      <c r="BSL24" s="47"/>
      <c r="BSM24" s="47"/>
      <c r="BSN24" s="47"/>
      <c r="BSO24" s="47"/>
      <c r="BSP24" s="47"/>
      <c r="BSQ24" s="47"/>
      <c r="BSR24" s="47"/>
      <c r="BSS24" s="47"/>
      <c r="BST24" s="47"/>
      <c r="BSU24" s="47"/>
      <c r="BSV24" s="47"/>
      <c r="BSW24" s="47"/>
      <c r="BSX24" s="47"/>
      <c r="BSY24" s="47"/>
      <c r="BSZ24" s="47"/>
      <c r="BTA24" s="47"/>
      <c r="BTB24" s="47"/>
      <c r="BTC24" s="47"/>
      <c r="BTD24" s="47"/>
      <c r="BTE24" s="47"/>
      <c r="BTF24" s="47"/>
      <c r="BTG24" s="47"/>
      <c r="BTH24" s="47"/>
      <c r="BTI24" s="47"/>
      <c r="BTJ24" s="47"/>
      <c r="BTK24" s="47"/>
      <c r="BTL24" s="47"/>
      <c r="BTM24" s="47"/>
      <c r="BTN24" s="47"/>
      <c r="BTO24" s="47"/>
      <c r="BTP24" s="47"/>
      <c r="BTQ24" s="47"/>
      <c r="BTR24" s="47"/>
      <c r="BTS24" s="47"/>
      <c r="BTT24" s="47"/>
      <c r="BTU24" s="47"/>
      <c r="BTV24" s="47"/>
      <c r="BTW24" s="47"/>
      <c r="BTX24" s="47"/>
      <c r="BTY24" s="47"/>
      <c r="BTZ24" s="47"/>
      <c r="BUA24" s="47"/>
      <c r="BUB24" s="47"/>
      <c r="BUC24" s="47"/>
      <c r="BUD24" s="47"/>
      <c r="BUE24" s="47"/>
      <c r="BUF24" s="47"/>
      <c r="BUG24" s="47"/>
      <c r="BUH24" s="47"/>
      <c r="BUI24" s="47"/>
      <c r="BUJ24" s="47"/>
      <c r="BUK24" s="47"/>
      <c r="BUL24" s="47"/>
      <c r="BUM24" s="47"/>
      <c r="BUN24" s="47"/>
      <c r="BUO24" s="47"/>
      <c r="BUP24" s="47"/>
      <c r="BUQ24" s="47"/>
      <c r="BUR24" s="47"/>
      <c r="BUS24" s="47"/>
      <c r="BUT24" s="47"/>
      <c r="BUU24" s="47"/>
      <c r="BUV24" s="47"/>
      <c r="BUW24" s="47"/>
      <c r="BUX24" s="47"/>
      <c r="BUY24" s="47"/>
      <c r="BUZ24" s="47"/>
      <c r="BVA24" s="47"/>
      <c r="BVB24" s="47"/>
      <c r="BVC24" s="47"/>
      <c r="BVD24" s="47"/>
      <c r="BVE24" s="47"/>
      <c r="BVF24" s="47"/>
      <c r="BVG24" s="47"/>
      <c r="BVH24" s="47"/>
      <c r="BVI24" s="47"/>
      <c r="BVJ24" s="47"/>
      <c r="BVK24" s="47"/>
      <c r="BVL24" s="47"/>
      <c r="BVM24" s="47"/>
      <c r="BVN24" s="47"/>
      <c r="BVO24" s="47"/>
      <c r="BVP24" s="47"/>
      <c r="BVQ24" s="47"/>
      <c r="BVR24" s="47"/>
      <c r="BVS24" s="47"/>
      <c r="BVT24" s="47"/>
      <c r="BVU24" s="47"/>
      <c r="BVV24" s="47"/>
      <c r="BVW24" s="47"/>
      <c r="BVX24" s="47"/>
      <c r="BVY24" s="47"/>
      <c r="BVZ24" s="47"/>
      <c r="BWA24" s="47"/>
      <c r="BWB24" s="47"/>
      <c r="BWC24" s="47"/>
      <c r="BWD24" s="47"/>
      <c r="BWE24" s="47"/>
      <c r="BWF24" s="47"/>
      <c r="BWG24" s="47"/>
      <c r="BWH24" s="47"/>
      <c r="BWI24" s="47"/>
      <c r="BWJ24" s="47"/>
      <c r="BWK24" s="47"/>
      <c r="BWL24" s="47"/>
      <c r="BWM24" s="47"/>
      <c r="BWN24" s="47"/>
      <c r="BWO24" s="47"/>
      <c r="BWP24" s="47"/>
      <c r="BWQ24" s="47"/>
      <c r="BWR24" s="47"/>
      <c r="BWS24" s="47"/>
      <c r="BWT24" s="47"/>
      <c r="BWU24" s="47"/>
      <c r="BWV24" s="47"/>
      <c r="BWW24" s="47"/>
      <c r="BWX24" s="47"/>
      <c r="BWY24" s="47"/>
      <c r="BWZ24" s="47"/>
      <c r="BXA24" s="47"/>
      <c r="BXB24" s="47"/>
      <c r="BXC24" s="47"/>
      <c r="BXD24" s="47"/>
      <c r="BXE24" s="47"/>
      <c r="BXF24" s="47"/>
      <c r="BXG24" s="47"/>
      <c r="BXH24" s="47"/>
      <c r="BXI24" s="47"/>
      <c r="BXJ24" s="47"/>
      <c r="BXK24" s="47"/>
      <c r="BXL24" s="47"/>
      <c r="BXM24" s="47"/>
      <c r="BXN24" s="47"/>
      <c r="BXO24" s="47"/>
      <c r="BXP24" s="47"/>
      <c r="BXQ24" s="47"/>
      <c r="BXR24" s="47"/>
      <c r="BXS24" s="47"/>
      <c r="BXT24" s="47"/>
      <c r="BXU24" s="47"/>
      <c r="BXV24" s="47"/>
      <c r="BXW24" s="47"/>
      <c r="BXX24" s="47"/>
      <c r="BXY24" s="47"/>
      <c r="BXZ24" s="47"/>
      <c r="BYA24" s="47"/>
      <c r="BYB24" s="47"/>
      <c r="BYC24" s="47"/>
      <c r="BYD24" s="47"/>
      <c r="BYE24" s="47"/>
      <c r="BYF24" s="47"/>
      <c r="BYG24" s="47"/>
      <c r="BYH24" s="47"/>
      <c r="BYI24" s="47"/>
      <c r="BYJ24" s="47"/>
      <c r="BYK24" s="47"/>
      <c r="BYL24" s="47"/>
      <c r="BYM24" s="47"/>
      <c r="BYN24" s="47"/>
      <c r="BYO24" s="47"/>
      <c r="BYP24" s="47"/>
      <c r="BYQ24" s="47"/>
      <c r="BYR24" s="47"/>
      <c r="BYS24" s="47"/>
      <c r="BYT24" s="47"/>
      <c r="BYU24" s="47"/>
      <c r="BYV24" s="47"/>
      <c r="BYW24" s="47"/>
      <c r="BYX24" s="47"/>
      <c r="BYY24" s="47"/>
      <c r="BYZ24" s="47"/>
      <c r="BZA24" s="47"/>
      <c r="BZB24" s="47"/>
      <c r="BZC24" s="47"/>
      <c r="BZD24" s="47"/>
      <c r="BZE24" s="47"/>
      <c r="BZF24" s="47"/>
      <c r="BZG24" s="47"/>
      <c r="BZH24" s="47"/>
      <c r="BZI24" s="47"/>
      <c r="BZJ24" s="47"/>
      <c r="BZK24" s="47"/>
      <c r="BZL24" s="47"/>
      <c r="BZM24" s="47"/>
      <c r="BZN24" s="47"/>
      <c r="BZO24" s="47"/>
      <c r="BZP24" s="47"/>
      <c r="BZQ24" s="47"/>
      <c r="BZR24" s="47"/>
      <c r="BZS24" s="47"/>
      <c r="BZT24" s="47"/>
      <c r="BZU24" s="47"/>
      <c r="BZV24" s="47"/>
      <c r="BZW24" s="47"/>
      <c r="BZX24" s="47"/>
      <c r="BZY24" s="47"/>
      <c r="BZZ24" s="47"/>
      <c r="CAA24" s="47"/>
      <c r="CAB24" s="47"/>
      <c r="CAC24" s="47"/>
      <c r="CAD24" s="47"/>
      <c r="CAE24" s="47"/>
      <c r="CAF24" s="47"/>
      <c r="CAG24" s="47"/>
      <c r="CAH24" s="47"/>
      <c r="CAI24" s="47"/>
      <c r="CAJ24" s="47"/>
      <c r="CAK24" s="47"/>
      <c r="CAL24" s="47"/>
      <c r="CAM24" s="47"/>
      <c r="CAN24" s="47"/>
      <c r="CAO24" s="47"/>
      <c r="CAP24" s="47"/>
      <c r="CAQ24" s="47"/>
      <c r="CAR24" s="47"/>
      <c r="CAS24" s="47"/>
      <c r="CAT24" s="47"/>
      <c r="CAU24" s="47"/>
      <c r="CAV24" s="47"/>
      <c r="CAW24" s="47"/>
      <c r="CAX24" s="47"/>
      <c r="CAY24" s="47"/>
      <c r="CAZ24" s="47"/>
      <c r="CBA24" s="47"/>
      <c r="CBB24" s="47"/>
      <c r="CBC24" s="47"/>
      <c r="CBD24" s="47"/>
      <c r="CBE24" s="47"/>
      <c r="CBF24" s="47"/>
      <c r="CBG24" s="47"/>
      <c r="CBH24" s="47"/>
      <c r="CBI24" s="47"/>
      <c r="CBJ24" s="47"/>
      <c r="CBK24" s="47"/>
      <c r="CBL24" s="47"/>
      <c r="CBM24" s="47"/>
      <c r="CBN24" s="47"/>
      <c r="CBO24" s="47"/>
      <c r="CBP24" s="47"/>
      <c r="CBQ24" s="47"/>
      <c r="CBR24" s="47"/>
      <c r="CBS24" s="47"/>
      <c r="CBT24" s="47"/>
      <c r="CBU24" s="47"/>
      <c r="CBV24" s="47"/>
      <c r="CBW24" s="47"/>
      <c r="CBX24" s="47"/>
      <c r="CBY24" s="47"/>
      <c r="CBZ24" s="47"/>
      <c r="CCA24" s="47"/>
      <c r="CCB24" s="47"/>
      <c r="CCC24" s="47"/>
      <c r="CCD24" s="47"/>
      <c r="CCE24" s="47"/>
      <c r="CCF24" s="47"/>
      <c r="CCG24" s="47"/>
      <c r="CCH24" s="47"/>
      <c r="CCI24" s="47"/>
      <c r="CCJ24" s="47"/>
      <c r="CCK24" s="47"/>
      <c r="CCL24" s="47"/>
      <c r="CCM24" s="47"/>
      <c r="CCN24" s="47"/>
      <c r="CCO24" s="47"/>
      <c r="CCP24" s="47"/>
      <c r="CCQ24" s="47"/>
      <c r="CCR24" s="47"/>
      <c r="CCS24" s="47"/>
      <c r="CCT24" s="47"/>
      <c r="CCU24" s="47"/>
      <c r="CCV24" s="47"/>
      <c r="CCW24" s="47"/>
      <c r="CCX24" s="47"/>
      <c r="CCY24" s="47"/>
      <c r="CCZ24" s="47"/>
      <c r="CDA24" s="47"/>
      <c r="CDB24" s="47"/>
      <c r="CDC24" s="47"/>
      <c r="CDD24" s="47"/>
      <c r="CDE24" s="47"/>
      <c r="CDF24" s="47"/>
      <c r="CDG24" s="47"/>
      <c r="CDH24" s="47"/>
      <c r="CDI24" s="47"/>
      <c r="CDJ24" s="47"/>
      <c r="CDK24" s="47"/>
      <c r="CDL24" s="47"/>
      <c r="CDM24" s="47"/>
      <c r="CDN24" s="47"/>
      <c r="CDO24" s="47"/>
      <c r="CDP24" s="47"/>
      <c r="CDQ24" s="47"/>
      <c r="CDR24" s="47"/>
      <c r="CDS24" s="47"/>
      <c r="CDT24" s="47"/>
      <c r="CDU24" s="47"/>
      <c r="CDV24" s="47"/>
      <c r="CDW24" s="47"/>
      <c r="CDX24" s="47"/>
      <c r="CDY24" s="47"/>
      <c r="CDZ24" s="47"/>
      <c r="CEA24" s="47"/>
      <c r="CEB24" s="47"/>
      <c r="CEC24" s="47"/>
      <c r="CED24" s="47"/>
      <c r="CEE24" s="47"/>
      <c r="CEF24" s="47"/>
      <c r="CEG24" s="47"/>
      <c r="CEH24" s="47"/>
      <c r="CEI24" s="47"/>
      <c r="CEJ24" s="47"/>
      <c r="CEK24" s="47"/>
      <c r="CEL24" s="47"/>
      <c r="CEM24" s="47"/>
      <c r="CEN24" s="47"/>
      <c r="CEO24" s="47"/>
      <c r="CEP24" s="47"/>
      <c r="CEQ24" s="47"/>
      <c r="CER24" s="47"/>
      <c r="CES24" s="47"/>
      <c r="CET24" s="47"/>
      <c r="CEU24" s="47"/>
      <c r="CEV24" s="47"/>
      <c r="CEW24" s="47"/>
      <c r="CEX24" s="47"/>
      <c r="CEY24" s="47"/>
      <c r="CEZ24" s="47"/>
      <c r="CFA24" s="47"/>
      <c r="CFB24" s="47"/>
      <c r="CFC24" s="47"/>
      <c r="CFD24" s="47"/>
      <c r="CFE24" s="47"/>
      <c r="CFF24" s="47"/>
      <c r="CFG24" s="47"/>
      <c r="CFH24" s="47"/>
      <c r="CFI24" s="47"/>
      <c r="CFJ24" s="47"/>
      <c r="CFK24" s="47"/>
      <c r="CFL24" s="47"/>
      <c r="CFM24" s="47"/>
      <c r="CFN24" s="47"/>
      <c r="CFO24" s="47"/>
      <c r="CFP24" s="47"/>
      <c r="CFQ24" s="47"/>
      <c r="CFR24" s="47"/>
      <c r="CFS24" s="47"/>
      <c r="CFT24" s="47"/>
      <c r="CFU24" s="47"/>
      <c r="CFV24" s="47"/>
      <c r="CFW24" s="47"/>
      <c r="CFX24" s="47"/>
      <c r="CFY24" s="47"/>
      <c r="CFZ24" s="47"/>
      <c r="CGA24" s="47"/>
      <c r="CGB24" s="47"/>
      <c r="CGC24" s="47"/>
      <c r="CGD24" s="47"/>
      <c r="CGE24" s="47"/>
      <c r="CGF24" s="47"/>
      <c r="CGG24" s="47"/>
      <c r="CGH24" s="47"/>
      <c r="CGI24" s="47"/>
      <c r="CGJ24" s="47"/>
      <c r="CGK24" s="47"/>
      <c r="CGL24" s="47"/>
      <c r="CGM24" s="47"/>
      <c r="CGN24" s="47"/>
      <c r="CGO24" s="47"/>
      <c r="CGP24" s="47"/>
      <c r="CGQ24" s="47"/>
      <c r="CGR24" s="47"/>
      <c r="CGS24" s="47"/>
      <c r="CGT24" s="47"/>
      <c r="CGU24" s="47"/>
      <c r="CGV24" s="47"/>
      <c r="CGW24" s="47"/>
      <c r="CGX24" s="47"/>
      <c r="CGY24" s="47"/>
      <c r="CGZ24" s="47"/>
      <c r="CHA24" s="47"/>
      <c r="CHB24" s="47"/>
      <c r="CHC24" s="47"/>
      <c r="CHD24" s="47"/>
      <c r="CHE24" s="47"/>
      <c r="CHF24" s="47"/>
      <c r="CHG24" s="47"/>
      <c r="CHH24" s="47"/>
      <c r="CHI24" s="47"/>
      <c r="CHJ24" s="47"/>
      <c r="CHK24" s="47"/>
      <c r="CHL24" s="47"/>
      <c r="CHM24" s="47"/>
      <c r="CHN24" s="47"/>
      <c r="CHO24" s="47"/>
      <c r="CHP24" s="47"/>
      <c r="CHQ24" s="47"/>
      <c r="CHR24" s="47"/>
      <c r="CHS24" s="47"/>
      <c r="CHT24" s="47"/>
      <c r="CHU24" s="47"/>
      <c r="CHV24" s="47"/>
      <c r="CHW24" s="47"/>
      <c r="CHX24" s="47"/>
      <c r="CHY24" s="47"/>
      <c r="CHZ24" s="47"/>
      <c r="CIA24" s="47"/>
      <c r="CIB24" s="47"/>
      <c r="CIC24" s="47"/>
      <c r="CID24" s="47"/>
      <c r="CIE24" s="47"/>
      <c r="CIF24" s="47"/>
      <c r="CIG24" s="47"/>
      <c r="CIH24" s="47"/>
      <c r="CII24" s="47"/>
      <c r="CIJ24" s="47"/>
      <c r="CIK24" s="47"/>
      <c r="CIL24" s="47"/>
      <c r="CIM24" s="47"/>
      <c r="CIN24" s="47"/>
      <c r="CIO24" s="47"/>
      <c r="CIP24" s="47"/>
      <c r="CIQ24" s="47"/>
      <c r="CIR24" s="47"/>
      <c r="CIS24" s="47"/>
      <c r="CIT24" s="47"/>
      <c r="CIU24" s="47"/>
      <c r="CIV24" s="47"/>
      <c r="CIW24" s="47"/>
      <c r="CIX24" s="47"/>
      <c r="CIY24" s="47"/>
      <c r="CIZ24" s="47"/>
      <c r="CJA24" s="47"/>
      <c r="CJB24" s="47"/>
      <c r="CJC24" s="47"/>
      <c r="CJD24" s="47"/>
      <c r="CJE24" s="47"/>
      <c r="CJF24" s="47"/>
      <c r="CJG24" s="47"/>
      <c r="CJH24" s="47"/>
      <c r="CJI24" s="47"/>
      <c r="CJJ24" s="47"/>
      <c r="CJK24" s="47"/>
      <c r="CJL24" s="47"/>
      <c r="CJM24" s="47"/>
      <c r="CJN24" s="47"/>
      <c r="CJO24" s="47"/>
      <c r="CJP24" s="47"/>
      <c r="CJQ24" s="47"/>
      <c r="CJR24" s="47"/>
      <c r="CJS24" s="47"/>
      <c r="CJT24" s="47"/>
      <c r="CJU24" s="47"/>
      <c r="CJV24" s="47"/>
      <c r="CJW24" s="47"/>
      <c r="CJX24" s="47"/>
      <c r="CJY24" s="47"/>
      <c r="CJZ24" s="47"/>
      <c r="CKA24" s="47"/>
      <c r="CKB24" s="47"/>
      <c r="CKC24" s="47"/>
      <c r="CKD24" s="47"/>
      <c r="CKE24" s="47"/>
      <c r="CKF24" s="47"/>
      <c r="CKG24" s="47"/>
      <c r="CKH24" s="47"/>
      <c r="CKI24" s="47"/>
      <c r="CKJ24" s="47"/>
      <c r="CKK24" s="47"/>
      <c r="CKL24" s="47"/>
      <c r="CKM24" s="47"/>
      <c r="CKN24" s="47"/>
      <c r="CKO24" s="47"/>
      <c r="CKP24" s="47"/>
      <c r="CKQ24" s="47"/>
      <c r="CKR24" s="47"/>
      <c r="CKS24" s="47"/>
      <c r="CKT24" s="47"/>
      <c r="CKU24" s="47"/>
      <c r="CKV24" s="47"/>
      <c r="CKW24" s="47"/>
      <c r="CKX24" s="47"/>
      <c r="CKY24" s="47"/>
      <c r="CKZ24" s="47"/>
      <c r="CLA24" s="47"/>
      <c r="CLB24" s="47"/>
      <c r="CLC24" s="47"/>
      <c r="CLD24" s="47"/>
      <c r="CLE24" s="47"/>
      <c r="CLF24" s="47"/>
      <c r="CLG24" s="47"/>
      <c r="CLH24" s="47"/>
      <c r="CLI24" s="47"/>
      <c r="CLJ24" s="47"/>
      <c r="CLK24" s="47"/>
      <c r="CLL24" s="47"/>
      <c r="CLM24" s="47"/>
      <c r="CLN24" s="47"/>
      <c r="CLO24" s="47"/>
      <c r="CLP24" s="47"/>
      <c r="CLQ24" s="47"/>
      <c r="CLR24" s="47"/>
      <c r="CLS24" s="47"/>
      <c r="CLT24" s="47"/>
      <c r="CLU24" s="47"/>
      <c r="CLV24" s="47"/>
      <c r="CLW24" s="47"/>
      <c r="CLX24" s="47"/>
      <c r="CLY24" s="47"/>
      <c r="CLZ24" s="47"/>
      <c r="CMA24" s="47"/>
      <c r="CMB24" s="47"/>
      <c r="CMC24" s="47"/>
      <c r="CMD24" s="47"/>
      <c r="CME24" s="47"/>
      <c r="CMF24" s="47"/>
      <c r="CMG24" s="47"/>
      <c r="CMH24" s="47"/>
      <c r="CMI24" s="47"/>
      <c r="CMJ24" s="47"/>
      <c r="CMK24" s="47"/>
      <c r="CML24" s="47"/>
      <c r="CMM24" s="47"/>
      <c r="CMN24" s="47"/>
      <c r="CMO24" s="47"/>
      <c r="CMP24" s="47"/>
      <c r="CMQ24" s="47"/>
      <c r="CMR24" s="47"/>
      <c r="CMS24" s="47"/>
      <c r="CMT24" s="47"/>
      <c r="CMU24" s="47"/>
      <c r="CMV24" s="47"/>
      <c r="CMW24" s="47"/>
      <c r="CMX24" s="47"/>
      <c r="CMY24" s="47"/>
      <c r="CMZ24" s="47"/>
      <c r="CNA24" s="47"/>
      <c r="CNB24" s="47"/>
      <c r="CNC24" s="47"/>
      <c r="CND24" s="47"/>
      <c r="CNE24" s="47"/>
      <c r="CNF24" s="47"/>
      <c r="CNG24" s="47"/>
      <c r="CNH24" s="47"/>
      <c r="CNI24" s="47"/>
      <c r="CNJ24" s="47"/>
      <c r="CNK24" s="47"/>
      <c r="CNL24" s="47"/>
      <c r="CNM24" s="47"/>
      <c r="CNN24" s="47"/>
      <c r="CNO24" s="47"/>
      <c r="CNP24" s="47"/>
      <c r="CNQ24" s="47"/>
      <c r="CNR24" s="47"/>
      <c r="CNS24" s="47"/>
      <c r="CNT24" s="47"/>
      <c r="CNU24" s="47"/>
      <c r="CNV24" s="47"/>
      <c r="CNW24" s="47"/>
      <c r="CNX24" s="47"/>
      <c r="CNY24" s="47"/>
      <c r="CNZ24" s="47"/>
      <c r="COA24" s="47"/>
      <c r="COB24" s="47"/>
      <c r="COC24" s="47"/>
      <c r="COD24" s="47"/>
      <c r="COE24" s="47"/>
      <c r="COF24" s="47"/>
      <c r="COG24" s="47"/>
      <c r="COH24" s="47"/>
      <c r="COI24" s="47"/>
      <c r="COJ24" s="47"/>
      <c r="COK24" s="47"/>
      <c r="COL24" s="47"/>
      <c r="COM24" s="47"/>
      <c r="CON24" s="47"/>
      <c r="COO24" s="47"/>
      <c r="COP24" s="47"/>
      <c r="COQ24" s="47"/>
      <c r="COR24" s="47"/>
      <c r="COS24" s="47"/>
      <c r="COT24" s="47"/>
      <c r="COU24" s="47"/>
      <c r="COV24" s="47"/>
      <c r="COW24" s="47"/>
      <c r="COX24" s="47"/>
      <c r="COY24" s="47"/>
      <c r="COZ24" s="47"/>
      <c r="CPA24" s="47"/>
      <c r="CPB24" s="47"/>
      <c r="CPC24" s="47"/>
      <c r="CPD24" s="47"/>
      <c r="CPE24" s="47"/>
      <c r="CPF24" s="47"/>
      <c r="CPG24" s="47"/>
      <c r="CPH24" s="47"/>
      <c r="CPI24" s="47"/>
      <c r="CPJ24" s="47"/>
      <c r="CPK24" s="47"/>
      <c r="CPL24" s="47"/>
      <c r="CPM24" s="47"/>
      <c r="CPN24" s="47"/>
      <c r="CPO24" s="47"/>
      <c r="CPP24" s="47"/>
      <c r="CPQ24" s="47"/>
      <c r="CPR24" s="47"/>
      <c r="CPS24" s="47"/>
      <c r="CPT24" s="47"/>
      <c r="CPU24" s="47"/>
      <c r="CPV24" s="47"/>
      <c r="CPW24" s="47"/>
      <c r="CPX24" s="47"/>
      <c r="CPY24" s="47"/>
      <c r="CPZ24" s="47"/>
      <c r="CQA24" s="47"/>
      <c r="CQB24" s="47"/>
      <c r="CQC24" s="47"/>
      <c r="CQD24" s="47"/>
      <c r="CQE24" s="47"/>
      <c r="CQF24" s="47"/>
      <c r="CQG24" s="47"/>
      <c r="CQH24" s="47"/>
      <c r="CQI24" s="47"/>
      <c r="CQJ24" s="47"/>
      <c r="CQK24" s="47"/>
      <c r="CQL24" s="47"/>
      <c r="CQM24" s="47"/>
      <c r="CQN24" s="47"/>
      <c r="CQO24" s="47"/>
      <c r="CQP24" s="47"/>
      <c r="CQQ24" s="47"/>
      <c r="CQR24" s="47"/>
      <c r="CQS24" s="47"/>
      <c r="CQT24" s="47"/>
      <c r="CQU24" s="47"/>
      <c r="CQV24" s="47"/>
      <c r="CQW24" s="47"/>
      <c r="CQX24" s="47"/>
      <c r="CQY24" s="47"/>
      <c r="CQZ24" s="47"/>
      <c r="CRA24" s="47"/>
      <c r="CRB24" s="47"/>
      <c r="CRC24" s="47"/>
      <c r="CRD24" s="47"/>
      <c r="CRE24" s="47"/>
      <c r="CRF24" s="47"/>
      <c r="CRG24" s="47"/>
      <c r="CRH24" s="47"/>
      <c r="CRI24" s="47"/>
      <c r="CRJ24" s="47"/>
      <c r="CRK24" s="47"/>
      <c r="CRL24" s="47"/>
      <c r="CRM24" s="47"/>
      <c r="CRN24" s="47"/>
      <c r="CRO24" s="47"/>
      <c r="CRP24" s="47"/>
      <c r="CRQ24" s="47"/>
      <c r="CRR24" s="47"/>
      <c r="CRS24" s="47"/>
      <c r="CRT24" s="47"/>
      <c r="CRU24" s="47"/>
      <c r="CRV24" s="47"/>
      <c r="CRW24" s="47"/>
      <c r="CRX24" s="47"/>
      <c r="CRY24" s="47"/>
      <c r="CRZ24" s="47"/>
      <c r="CSA24" s="47"/>
      <c r="CSB24" s="47"/>
      <c r="CSC24" s="47"/>
      <c r="CSD24" s="47"/>
      <c r="CSE24" s="47"/>
      <c r="CSF24" s="47"/>
      <c r="CSG24" s="47"/>
      <c r="CSH24" s="47"/>
      <c r="CSI24" s="47"/>
      <c r="CSJ24" s="47"/>
      <c r="CSK24" s="47"/>
      <c r="CSL24" s="47"/>
      <c r="CSM24" s="47"/>
      <c r="CSN24" s="47"/>
      <c r="CSO24" s="47"/>
      <c r="CSP24" s="47"/>
      <c r="CSQ24" s="47"/>
      <c r="CSR24" s="47"/>
      <c r="CSS24" s="47"/>
      <c r="CST24" s="47"/>
      <c r="CSU24" s="47"/>
      <c r="CSV24" s="47"/>
      <c r="CSW24" s="47"/>
      <c r="CSX24" s="47"/>
      <c r="CSY24" s="47"/>
      <c r="CSZ24" s="47"/>
      <c r="CTA24" s="47"/>
      <c r="CTB24" s="47"/>
      <c r="CTC24" s="47"/>
      <c r="CTD24" s="47"/>
      <c r="CTE24" s="47"/>
      <c r="CTF24" s="47"/>
      <c r="CTG24" s="47"/>
      <c r="CTH24" s="47"/>
      <c r="CTI24" s="47"/>
      <c r="CTJ24" s="47"/>
      <c r="CTK24" s="47"/>
      <c r="CTL24" s="47"/>
      <c r="CTM24" s="47"/>
      <c r="CTN24" s="47"/>
      <c r="CTO24" s="47"/>
      <c r="CTP24" s="47"/>
      <c r="CTQ24" s="47"/>
      <c r="CTR24" s="47"/>
      <c r="CTS24" s="47"/>
      <c r="CTT24" s="47"/>
      <c r="CTU24" s="47"/>
      <c r="CTV24" s="47"/>
      <c r="CTW24" s="47"/>
      <c r="CTX24" s="47"/>
      <c r="CTY24" s="47"/>
      <c r="CTZ24" s="47"/>
      <c r="CUA24" s="47"/>
      <c r="CUB24" s="47"/>
      <c r="CUC24" s="47"/>
      <c r="CUD24" s="47"/>
      <c r="CUE24" s="47"/>
      <c r="CUF24" s="47"/>
      <c r="CUG24" s="47"/>
      <c r="CUH24" s="47"/>
      <c r="CUI24" s="47"/>
      <c r="CUJ24" s="47"/>
      <c r="CUK24" s="47"/>
      <c r="CUL24" s="47"/>
      <c r="CUM24" s="47"/>
      <c r="CUN24" s="47"/>
      <c r="CUO24" s="47"/>
      <c r="CUP24" s="47"/>
      <c r="CUQ24" s="47"/>
      <c r="CUR24" s="47"/>
      <c r="CUS24" s="47"/>
      <c r="CUT24" s="47"/>
      <c r="CUU24" s="47"/>
      <c r="CUV24" s="47"/>
      <c r="CUW24" s="47"/>
      <c r="CUX24" s="47"/>
      <c r="CUY24" s="47"/>
      <c r="CUZ24" s="47"/>
      <c r="CVA24" s="47"/>
      <c r="CVB24" s="47"/>
      <c r="CVC24" s="47"/>
      <c r="CVD24" s="47"/>
      <c r="CVE24" s="47"/>
      <c r="CVF24" s="47"/>
      <c r="CVG24" s="47"/>
      <c r="CVH24" s="47"/>
      <c r="CVI24" s="47"/>
      <c r="CVJ24" s="47"/>
      <c r="CVK24" s="47"/>
      <c r="CVL24" s="47"/>
      <c r="CVM24" s="47"/>
      <c r="CVN24" s="47"/>
      <c r="CVO24" s="47"/>
      <c r="CVP24" s="47"/>
      <c r="CVQ24" s="47"/>
      <c r="CVR24" s="47"/>
      <c r="CVS24" s="47"/>
      <c r="CVT24" s="47"/>
      <c r="CVU24" s="47"/>
      <c r="CVV24" s="47"/>
      <c r="CVW24" s="47"/>
      <c r="CVX24" s="47"/>
      <c r="CVY24" s="47"/>
      <c r="CVZ24" s="47"/>
      <c r="CWA24" s="47"/>
      <c r="CWB24" s="47"/>
      <c r="CWC24" s="47"/>
      <c r="CWD24" s="47"/>
      <c r="CWE24" s="47"/>
      <c r="CWF24" s="47"/>
      <c r="CWG24" s="47"/>
      <c r="CWH24" s="47"/>
      <c r="CWI24" s="47"/>
      <c r="CWJ24" s="47"/>
      <c r="CWK24" s="47"/>
      <c r="CWL24" s="47"/>
      <c r="CWM24" s="47"/>
      <c r="CWN24" s="47"/>
      <c r="CWO24" s="47"/>
      <c r="CWP24" s="47"/>
      <c r="CWQ24" s="47"/>
      <c r="CWR24" s="47"/>
      <c r="CWS24" s="47"/>
      <c r="CWT24" s="47"/>
      <c r="CWU24" s="47"/>
      <c r="CWV24" s="47"/>
      <c r="CWW24" s="47"/>
      <c r="CWX24" s="47"/>
      <c r="CWY24" s="47"/>
      <c r="CWZ24" s="47"/>
      <c r="CXA24" s="47"/>
      <c r="CXB24" s="47"/>
      <c r="CXC24" s="47"/>
      <c r="CXD24" s="47"/>
      <c r="CXE24" s="47"/>
      <c r="CXF24" s="47"/>
      <c r="CXG24" s="47"/>
      <c r="CXH24" s="47"/>
      <c r="CXI24" s="47"/>
      <c r="CXJ24" s="47"/>
      <c r="CXK24" s="47"/>
      <c r="CXL24" s="47"/>
      <c r="CXM24" s="47"/>
      <c r="CXN24" s="47"/>
      <c r="CXO24" s="47"/>
      <c r="CXP24" s="47"/>
      <c r="CXQ24" s="47"/>
      <c r="CXR24" s="47"/>
      <c r="CXS24" s="47"/>
      <c r="CXT24" s="47"/>
      <c r="CXU24" s="47"/>
      <c r="CXV24" s="47"/>
      <c r="CXW24" s="47"/>
      <c r="CXX24" s="47"/>
      <c r="CXY24" s="47"/>
      <c r="CXZ24" s="47"/>
      <c r="CYA24" s="47"/>
      <c r="CYB24" s="47"/>
      <c r="CYC24" s="47"/>
      <c r="CYD24" s="47"/>
      <c r="CYE24" s="47"/>
      <c r="CYF24" s="47"/>
      <c r="CYG24" s="47"/>
      <c r="CYH24" s="47"/>
      <c r="CYI24" s="47"/>
      <c r="CYJ24" s="47"/>
      <c r="CYK24" s="47"/>
      <c r="CYL24" s="47"/>
      <c r="CYM24" s="47"/>
      <c r="CYN24" s="47"/>
      <c r="CYO24" s="47"/>
      <c r="CYP24" s="47"/>
      <c r="CYQ24" s="47"/>
      <c r="CYR24" s="47"/>
      <c r="CYS24" s="47"/>
      <c r="CYT24" s="47"/>
      <c r="CYU24" s="47"/>
      <c r="CYV24" s="47"/>
      <c r="CYW24" s="47"/>
      <c r="CYX24" s="47"/>
      <c r="CYY24" s="47"/>
      <c r="CYZ24" s="47"/>
      <c r="CZA24" s="47"/>
      <c r="CZB24" s="47"/>
      <c r="CZC24" s="47"/>
      <c r="CZD24" s="47"/>
      <c r="CZE24" s="47"/>
      <c r="CZF24" s="47"/>
      <c r="CZG24" s="47"/>
      <c r="CZH24" s="47"/>
      <c r="CZI24" s="47"/>
      <c r="CZJ24" s="47"/>
      <c r="CZK24" s="47"/>
      <c r="CZL24" s="47"/>
      <c r="CZM24" s="47"/>
      <c r="CZN24" s="47"/>
      <c r="CZO24" s="47"/>
      <c r="CZP24" s="47"/>
      <c r="CZQ24" s="47"/>
      <c r="CZR24" s="47"/>
      <c r="CZS24" s="47"/>
      <c r="CZT24" s="47"/>
      <c r="CZU24" s="47"/>
      <c r="CZV24" s="47"/>
      <c r="CZW24" s="47"/>
      <c r="CZX24" s="47"/>
      <c r="CZY24" s="47"/>
      <c r="CZZ24" s="47"/>
      <c r="DAA24" s="47"/>
      <c r="DAB24" s="47"/>
      <c r="DAC24" s="47"/>
      <c r="DAD24" s="47"/>
      <c r="DAE24" s="47"/>
      <c r="DAF24" s="47"/>
      <c r="DAG24" s="47"/>
      <c r="DAH24" s="47"/>
      <c r="DAI24" s="47"/>
      <c r="DAJ24" s="47"/>
      <c r="DAK24" s="47"/>
      <c r="DAL24" s="47"/>
      <c r="DAM24" s="47"/>
      <c r="DAN24" s="47"/>
      <c r="DAO24" s="47"/>
      <c r="DAP24" s="47"/>
      <c r="DAQ24" s="47"/>
      <c r="DAR24" s="47"/>
      <c r="DAS24" s="47"/>
      <c r="DAT24" s="47"/>
      <c r="DAU24" s="47"/>
      <c r="DAV24" s="47"/>
      <c r="DAW24" s="47"/>
      <c r="DAX24" s="47"/>
      <c r="DAY24" s="47"/>
      <c r="DAZ24" s="47"/>
      <c r="DBA24" s="47"/>
      <c r="DBB24" s="47"/>
      <c r="DBC24" s="47"/>
      <c r="DBD24" s="47"/>
      <c r="DBE24" s="47"/>
      <c r="DBF24" s="47"/>
      <c r="DBG24" s="47"/>
      <c r="DBH24" s="47"/>
      <c r="DBI24" s="47"/>
      <c r="DBJ24" s="47"/>
      <c r="DBK24" s="47"/>
      <c r="DBL24" s="47"/>
      <c r="DBM24" s="47"/>
      <c r="DBN24" s="47"/>
      <c r="DBO24" s="47"/>
      <c r="DBP24" s="47"/>
      <c r="DBQ24" s="47"/>
      <c r="DBR24" s="47"/>
      <c r="DBS24" s="47"/>
      <c r="DBT24" s="47"/>
      <c r="DBU24" s="47"/>
      <c r="DBV24" s="47"/>
      <c r="DBW24" s="47"/>
      <c r="DBX24" s="47"/>
      <c r="DBY24" s="47"/>
      <c r="DBZ24" s="47"/>
      <c r="DCA24" s="47"/>
      <c r="DCB24" s="47"/>
      <c r="DCC24" s="47"/>
      <c r="DCD24" s="47"/>
      <c r="DCE24" s="47"/>
      <c r="DCF24" s="47"/>
      <c r="DCG24" s="47"/>
      <c r="DCH24" s="47"/>
      <c r="DCI24" s="47"/>
      <c r="DCJ24" s="47"/>
      <c r="DCK24" s="47"/>
      <c r="DCL24" s="47"/>
      <c r="DCM24" s="47"/>
      <c r="DCN24" s="47"/>
      <c r="DCO24" s="47"/>
      <c r="DCP24" s="47"/>
      <c r="DCQ24" s="47"/>
      <c r="DCR24" s="47"/>
      <c r="DCS24" s="47"/>
      <c r="DCT24" s="47"/>
      <c r="DCU24" s="47"/>
      <c r="DCV24" s="47"/>
      <c r="DCW24" s="47"/>
      <c r="DCX24" s="47"/>
      <c r="DCY24" s="47"/>
      <c r="DCZ24" s="47"/>
      <c r="DDA24" s="47"/>
      <c r="DDB24" s="47"/>
      <c r="DDC24" s="47"/>
      <c r="DDD24" s="47"/>
      <c r="DDE24" s="47"/>
      <c r="DDF24" s="47"/>
      <c r="DDG24" s="47"/>
      <c r="DDH24" s="47"/>
      <c r="DDI24" s="47"/>
      <c r="DDJ24" s="47"/>
      <c r="DDK24" s="47"/>
      <c r="DDL24" s="47"/>
      <c r="DDM24" s="47"/>
      <c r="DDN24" s="47"/>
      <c r="DDO24" s="47"/>
      <c r="DDP24" s="47"/>
      <c r="DDQ24" s="47"/>
      <c r="DDR24" s="47"/>
      <c r="DDS24" s="47"/>
      <c r="DDT24" s="47"/>
      <c r="DDU24" s="47"/>
      <c r="DDV24" s="47"/>
      <c r="DDW24" s="47"/>
      <c r="DDX24" s="47"/>
      <c r="DDY24" s="47"/>
      <c r="DDZ24" s="47"/>
      <c r="DEA24" s="47"/>
      <c r="DEB24" s="47"/>
      <c r="DEC24" s="47"/>
      <c r="DED24" s="47"/>
      <c r="DEE24" s="47"/>
      <c r="DEF24" s="47"/>
      <c r="DEG24" s="47"/>
      <c r="DEH24" s="47"/>
      <c r="DEI24" s="47"/>
      <c r="DEJ24" s="47"/>
      <c r="DEK24" s="47"/>
      <c r="DEL24" s="47"/>
      <c r="DEM24" s="47"/>
      <c r="DEN24" s="47"/>
      <c r="DEO24" s="47"/>
      <c r="DEP24" s="47"/>
      <c r="DEQ24" s="47"/>
      <c r="DER24" s="47"/>
      <c r="DES24" s="47"/>
      <c r="DET24" s="47"/>
      <c r="DEU24" s="47"/>
      <c r="DEV24" s="47"/>
      <c r="DEW24" s="47"/>
      <c r="DEX24" s="47"/>
      <c r="DEY24" s="47"/>
      <c r="DEZ24" s="47"/>
      <c r="DFA24" s="47"/>
      <c r="DFB24" s="47"/>
      <c r="DFC24" s="47"/>
      <c r="DFD24" s="47"/>
      <c r="DFE24" s="47"/>
      <c r="DFF24" s="47"/>
      <c r="DFG24" s="47"/>
      <c r="DFH24" s="47"/>
      <c r="DFI24" s="47"/>
      <c r="DFJ24" s="47"/>
      <c r="DFK24" s="47"/>
      <c r="DFL24" s="47"/>
      <c r="DFM24" s="47"/>
      <c r="DFN24" s="47"/>
      <c r="DFO24" s="47"/>
      <c r="DFP24" s="47"/>
      <c r="DFQ24" s="47"/>
      <c r="DFR24" s="47"/>
      <c r="DFS24" s="47"/>
      <c r="DFT24" s="47"/>
      <c r="DFU24" s="47"/>
      <c r="DFV24" s="47"/>
      <c r="DFW24" s="47"/>
      <c r="DFX24" s="47"/>
      <c r="DFY24" s="47"/>
      <c r="DFZ24" s="47"/>
      <c r="DGA24" s="47"/>
      <c r="DGB24" s="47"/>
      <c r="DGC24" s="47"/>
      <c r="DGD24" s="47"/>
      <c r="DGE24" s="47"/>
      <c r="DGF24" s="47"/>
      <c r="DGG24" s="47"/>
      <c r="DGH24" s="47"/>
      <c r="DGI24" s="47"/>
      <c r="DGJ24" s="47"/>
      <c r="DGK24" s="47"/>
      <c r="DGL24" s="47"/>
      <c r="DGM24" s="47"/>
      <c r="DGN24" s="47"/>
      <c r="DGO24" s="47"/>
      <c r="DGP24" s="47"/>
      <c r="DGQ24" s="47"/>
      <c r="DGR24" s="47"/>
      <c r="DGS24" s="47"/>
      <c r="DGT24" s="47"/>
      <c r="DGU24" s="47"/>
      <c r="DGV24" s="47"/>
      <c r="DGW24" s="47"/>
      <c r="DGX24" s="47"/>
      <c r="DGY24" s="47"/>
      <c r="DGZ24" s="47"/>
      <c r="DHA24" s="47"/>
      <c r="DHB24" s="47"/>
      <c r="DHC24" s="47"/>
      <c r="DHD24" s="47"/>
      <c r="DHE24" s="47"/>
      <c r="DHF24" s="47"/>
      <c r="DHG24" s="47"/>
      <c r="DHH24" s="47"/>
      <c r="DHI24" s="47"/>
      <c r="DHJ24" s="47"/>
      <c r="DHK24" s="47"/>
      <c r="DHL24" s="47"/>
      <c r="DHM24" s="47"/>
      <c r="DHN24" s="47"/>
      <c r="DHO24" s="47"/>
      <c r="DHP24" s="47"/>
      <c r="DHQ24" s="47"/>
      <c r="DHR24" s="47"/>
      <c r="DHS24" s="47"/>
      <c r="DHT24" s="47"/>
      <c r="DHU24" s="47"/>
      <c r="DHV24" s="47"/>
      <c r="DHW24" s="47"/>
      <c r="DHX24" s="47"/>
      <c r="DHY24" s="47"/>
      <c r="DHZ24" s="47"/>
      <c r="DIA24" s="47"/>
      <c r="DIB24" s="47"/>
      <c r="DIC24" s="47"/>
      <c r="DID24" s="47"/>
      <c r="DIE24" s="47"/>
      <c r="DIF24" s="47"/>
      <c r="DIG24" s="47"/>
      <c r="DIH24" s="47"/>
      <c r="DII24" s="47"/>
      <c r="DIJ24" s="47"/>
      <c r="DIK24" s="47"/>
      <c r="DIL24" s="47"/>
      <c r="DIM24" s="47"/>
      <c r="DIN24" s="47"/>
      <c r="DIO24" s="47"/>
      <c r="DIP24" s="47"/>
      <c r="DIQ24" s="47"/>
      <c r="DIR24" s="47"/>
      <c r="DIS24" s="47"/>
      <c r="DIT24" s="47"/>
      <c r="DIU24" s="47"/>
      <c r="DIV24" s="47"/>
      <c r="DIW24" s="47"/>
      <c r="DIX24" s="47"/>
      <c r="DIY24" s="47"/>
      <c r="DIZ24" s="47"/>
      <c r="DJA24" s="47"/>
      <c r="DJB24" s="47"/>
      <c r="DJC24" s="47"/>
      <c r="DJD24" s="47"/>
      <c r="DJE24" s="47"/>
      <c r="DJF24" s="47"/>
      <c r="DJG24" s="47"/>
      <c r="DJH24" s="47"/>
      <c r="DJI24" s="47"/>
      <c r="DJJ24" s="47"/>
      <c r="DJK24" s="47"/>
      <c r="DJL24" s="47"/>
      <c r="DJM24" s="47"/>
      <c r="DJN24" s="47"/>
      <c r="DJO24" s="47"/>
      <c r="DJP24" s="47"/>
      <c r="DJQ24" s="47"/>
      <c r="DJR24" s="47"/>
      <c r="DJS24" s="47"/>
      <c r="DJT24" s="47"/>
      <c r="DJU24" s="47"/>
      <c r="DJV24" s="47"/>
      <c r="DJW24" s="47"/>
      <c r="DJX24" s="47"/>
      <c r="DJY24" s="47"/>
      <c r="DJZ24" s="47"/>
      <c r="DKA24" s="47"/>
      <c r="DKB24" s="47"/>
      <c r="DKC24" s="47"/>
      <c r="DKD24" s="47"/>
      <c r="DKE24" s="47"/>
      <c r="DKF24" s="47"/>
      <c r="DKG24" s="47"/>
      <c r="DKH24" s="47"/>
      <c r="DKI24" s="47"/>
      <c r="DKJ24" s="47"/>
      <c r="DKK24" s="47"/>
      <c r="DKL24" s="47"/>
      <c r="DKM24" s="47"/>
      <c r="DKN24" s="47"/>
      <c r="DKO24" s="47"/>
      <c r="DKP24" s="47"/>
      <c r="DKQ24" s="47"/>
      <c r="DKR24" s="47"/>
      <c r="DKS24" s="47"/>
      <c r="DKT24" s="47"/>
      <c r="DKU24" s="47"/>
      <c r="DKV24" s="47"/>
      <c r="DKW24" s="47"/>
      <c r="DKX24" s="47"/>
      <c r="DKY24" s="47"/>
      <c r="DKZ24" s="47"/>
      <c r="DLA24" s="47"/>
      <c r="DLB24" s="47"/>
      <c r="DLC24" s="47"/>
      <c r="DLD24" s="47"/>
      <c r="DLE24" s="47"/>
      <c r="DLF24" s="47"/>
      <c r="DLG24" s="47"/>
      <c r="DLH24" s="47"/>
      <c r="DLI24" s="47"/>
      <c r="DLJ24" s="47"/>
      <c r="DLK24" s="47"/>
      <c r="DLL24" s="47"/>
      <c r="DLM24" s="47"/>
      <c r="DLN24" s="47"/>
      <c r="DLO24" s="47"/>
      <c r="DLP24" s="47"/>
      <c r="DLQ24" s="47"/>
      <c r="DLR24" s="47"/>
      <c r="DLS24" s="47"/>
      <c r="DLT24" s="47"/>
      <c r="DLU24" s="47"/>
      <c r="DLV24" s="47"/>
      <c r="DLW24" s="47"/>
      <c r="DLX24" s="47"/>
      <c r="DLY24" s="47"/>
      <c r="DLZ24" s="47"/>
      <c r="DMA24" s="47"/>
      <c r="DMB24" s="47"/>
      <c r="DMC24" s="47"/>
      <c r="DMD24" s="47"/>
      <c r="DME24" s="47"/>
      <c r="DMF24" s="47"/>
      <c r="DMG24" s="47"/>
      <c r="DMH24" s="47"/>
      <c r="DMI24" s="47"/>
      <c r="DMJ24" s="47"/>
      <c r="DMK24" s="47"/>
      <c r="DML24" s="47"/>
      <c r="DMM24" s="47"/>
      <c r="DMN24" s="47"/>
      <c r="DMO24" s="47"/>
      <c r="DMP24" s="47"/>
      <c r="DMQ24" s="47"/>
      <c r="DMR24" s="47"/>
      <c r="DMS24" s="47"/>
      <c r="DMT24" s="47"/>
      <c r="DMU24" s="47"/>
      <c r="DMV24" s="47"/>
      <c r="DMW24" s="47"/>
      <c r="DMX24" s="47"/>
      <c r="DMY24" s="47"/>
      <c r="DMZ24" s="47"/>
      <c r="DNA24" s="47"/>
      <c r="DNB24" s="47"/>
      <c r="DNC24" s="47"/>
      <c r="DND24" s="47"/>
      <c r="DNE24" s="47"/>
      <c r="DNF24" s="47"/>
      <c r="DNG24" s="47"/>
      <c r="DNH24" s="47"/>
      <c r="DNI24" s="47"/>
      <c r="DNJ24" s="47"/>
      <c r="DNK24" s="47"/>
      <c r="DNL24" s="47"/>
      <c r="DNM24" s="47"/>
      <c r="DNN24" s="47"/>
      <c r="DNO24" s="47"/>
      <c r="DNP24" s="47"/>
      <c r="DNQ24" s="47"/>
      <c r="DNR24" s="47"/>
      <c r="DNS24" s="47"/>
      <c r="DNT24" s="47"/>
      <c r="DNU24" s="47"/>
      <c r="DNV24" s="47"/>
      <c r="DNW24" s="47"/>
      <c r="DNX24" s="47"/>
      <c r="DNY24" s="47"/>
      <c r="DNZ24" s="47"/>
      <c r="DOA24" s="47"/>
      <c r="DOB24" s="47"/>
      <c r="DOC24" s="47"/>
      <c r="DOD24" s="47"/>
      <c r="DOE24" s="47"/>
      <c r="DOF24" s="47"/>
      <c r="DOG24" s="47"/>
      <c r="DOH24" s="47"/>
      <c r="DOI24" s="47"/>
      <c r="DOJ24" s="47"/>
      <c r="DOK24" s="47"/>
      <c r="DOL24" s="47"/>
      <c r="DOM24" s="47"/>
      <c r="DON24" s="47"/>
      <c r="DOO24" s="47"/>
      <c r="DOP24" s="47"/>
      <c r="DOQ24" s="47"/>
      <c r="DOR24" s="47"/>
      <c r="DOS24" s="47"/>
      <c r="DOT24" s="47"/>
      <c r="DOU24" s="47"/>
      <c r="DOV24" s="47"/>
      <c r="DOW24" s="47"/>
      <c r="DOX24" s="47"/>
      <c r="DOY24" s="47"/>
      <c r="DOZ24" s="47"/>
      <c r="DPA24" s="47"/>
      <c r="DPB24" s="47"/>
      <c r="DPC24" s="47"/>
      <c r="DPD24" s="47"/>
      <c r="DPE24" s="47"/>
      <c r="DPF24" s="47"/>
      <c r="DPG24" s="47"/>
      <c r="DPH24" s="47"/>
      <c r="DPI24" s="47"/>
      <c r="DPJ24" s="47"/>
      <c r="DPK24" s="47"/>
      <c r="DPL24" s="47"/>
      <c r="DPM24" s="47"/>
      <c r="DPN24" s="47"/>
      <c r="DPO24" s="47"/>
      <c r="DPP24" s="47"/>
      <c r="DPQ24" s="47"/>
      <c r="DPR24" s="47"/>
      <c r="DPS24" s="47"/>
      <c r="DPT24" s="47"/>
      <c r="DPU24" s="47"/>
      <c r="DPV24" s="47"/>
      <c r="DPW24" s="47"/>
      <c r="DPX24" s="47"/>
      <c r="DPY24" s="47"/>
      <c r="DPZ24" s="47"/>
      <c r="DQA24" s="47"/>
      <c r="DQB24" s="47"/>
      <c r="DQC24" s="47"/>
      <c r="DQD24" s="47"/>
      <c r="DQE24" s="47"/>
      <c r="DQF24" s="47"/>
      <c r="DQG24" s="47"/>
      <c r="DQH24" s="47"/>
      <c r="DQI24" s="47"/>
      <c r="DQJ24" s="47"/>
      <c r="DQK24" s="47"/>
      <c r="DQL24" s="47"/>
      <c r="DQM24" s="47"/>
      <c r="DQN24" s="47"/>
      <c r="DQO24" s="47"/>
      <c r="DQP24" s="47"/>
      <c r="DQQ24" s="47"/>
      <c r="DQR24" s="47"/>
      <c r="DQS24" s="47"/>
      <c r="DQT24" s="47"/>
      <c r="DQU24" s="47"/>
      <c r="DQV24" s="47"/>
      <c r="DQW24" s="47"/>
      <c r="DQX24" s="47"/>
      <c r="DQY24" s="47"/>
      <c r="DQZ24" s="47"/>
      <c r="DRA24" s="47"/>
      <c r="DRB24" s="47"/>
      <c r="DRC24" s="47"/>
      <c r="DRD24" s="47"/>
      <c r="DRE24" s="47"/>
      <c r="DRF24" s="47"/>
      <c r="DRG24" s="47"/>
      <c r="DRH24" s="47"/>
      <c r="DRI24" s="47"/>
      <c r="DRJ24" s="47"/>
      <c r="DRK24" s="47"/>
      <c r="DRL24" s="47"/>
      <c r="DRM24" s="47"/>
      <c r="DRN24" s="47"/>
      <c r="DRO24" s="47"/>
      <c r="DRP24" s="47"/>
      <c r="DRQ24" s="47"/>
      <c r="DRR24" s="47"/>
      <c r="DRS24" s="47"/>
      <c r="DRT24" s="47"/>
      <c r="DRU24" s="47"/>
      <c r="DRV24" s="47"/>
      <c r="DRW24" s="47"/>
      <c r="DRX24" s="47"/>
      <c r="DRY24" s="47"/>
      <c r="DRZ24" s="47"/>
      <c r="DSA24" s="47"/>
      <c r="DSB24" s="47"/>
      <c r="DSC24" s="47"/>
      <c r="DSD24" s="47"/>
      <c r="DSE24" s="47"/>
      <c r="DSF24" s="47"/>
      <c r="DSG24" s="47"/>
      <c r="DSH24" s="47"/>
      <c r="DSI24" s="47"/>
      <c r="DSJ24" s="47"/>
      <c r="DSK24" s="47"/>
      <c r="DSL24" s="47"/>
      <c r="DSM24" s="47"/>
      <c r="DSN24" s="47"/>
      <c r="DSO24" s="47"/>
      <c r="DSP24" s="47"/>
      <c r="DSQ24" s="47"/>
      <c r="DSR24" s="47"/>
      <c r="DSS24" s="47"/>
      <c r="DST24" s="47"/>
      <c r="DSU24" s="47"/>
      <c r="DSV24" s="47"/>
      <c r="DSW24" s="47"/>
      <c r="DSX24" s="47"/>
      <c r="DSY24" s="47"/>
      <c r="DSZ24" s="47"/>
      <c r="DTA24" s="47"/>
      <c r="DTB24" s="47"/>
      <c r="DTC24" s="47"/>
      <c r="DTD24" s="47"/>
      <c r="DTE24" s="47"/>
      <c r="DTF24" s="47"/>
      <c r="DTG24" s="47"/>
      <c r="DTH24" s="47"/>
      <c r="DTI24" s="47"/>
      <c r="DTJ24" s="47"/>
      <c r="DTK24" s="47"/>
      <c r="DTL24" s="47"/>
      <c r="DTM24" s="47"/>
      <c r="DTN24" s="47"/>
      <c r="DTO24" s="47"/>
      <c r="DTP24" s="47"/>
      <c r="DTQ24" s="47"/>
      <c r="DTR24" s="47"/>
      <c r="DTS24" s="47"/>
      <c r="DTT24" s="47"/>
      <c r="DTU24" s="47"/>
      <c r="DTV24" s="47"/>
      <c r="DTW24" s="47"/>
      <c r="DTX24" s="47"/>
      <c r="DTY24" s="47"/>
      <c r="DTZ24" s="47"/>
      <c r="DUA24" s="47"/>
      <c r="DUB24" s="47"/>
      <c r="DUC24" s="47"/>
      <c r="DUD24" s="47"/>
      <c r="DUE24" s="47"/>
      <c r="DUF24" s="47"/>
      <c r="DUG24" s="47"/>
      <c r="DUH24" s="47"/>
      <c r="DUI24" s="47"/>
      <c r="DUJ24" s="47"/>
      <c r="DUK24" s="47"/>
      <c r="DUL24" s="47"/>
      <c r="DUM24" s="47"/>
      <c r="DUN24" s="47"/>
      <c r="DUO24" s="47"/>
      <c r="DUP24" s="47"/>
      <c r="DUQ24" s="47"/>
      <c r="DUR24" s="47"/>
      <c r="DUS24" s="47"/>
      <c r="DUT24" s="47"/>
      <c r="DUU24" s="47"/>
      <c r="DUV24" s="47"/>
      <c r="DUW24" s="47"/>
      <c r="DUX24" s="47"/>
      <c r="DUY24" s="47"/>
      <c r="DUZ24" s="47"/>
      <c r="DVA24" s="47"/>
      <c r="DVB24" s="47"/>
      <c r="DVC24" s="47"/>
      <c r="DVD24" s="47"/>
      <c r="DVE24" s="47"/>
      <c r="DVF24" s="47"/>
      <c r="DVG24" s="47"/>
      <c r="DVH24" s="47"/>
      <c r="DVI24" s="47"/>
      <c r="DVJ24" s="47"/>
      <c r="DVK24" s="47"/>
      <c r="DVL24" s="47"/>
      <c r="DVM24" s="47"/>
      <c r="DVN24" s="47"/>
      <c r="DVO24" s="47"/>
      <c r="DVP24" s="47"/>
      <c r="DVQ24" s="47"/>
      <c r="DVR24" s="47"/>
      <c r="DVS24" s="47"/>
      <c r="DVT24" s="47"/>
      <c r="DVU24" s="47"/>
      <c r="DVV24" s="47"/>
      <c r="DVW24" s="47"/>
      <c r="DVX24" s="47"/>
      <c r="DVY24" s="47"/>
      <c r="DVZ24" s="47"/>
      <c r="DWA24" s="47"/>
      <c r="DWB24" s="47"/>
      <c r="DWC24" s="47"/>
      <c r="DWD24" s="47"/>
      <c r="DWE24" s="47"/>
      <c r="DWF24" s="47"/>
      <c r="DWG24" s="47"/>
      <c r="DWH24" s="47"/>
      <c r="DWI24" s="47"/>
      <c r="DWJ24" s="47"/>
      <c r="DWK24" s="47"/>
      <c r="DWL24" s="47"/>
      <c r="DWM24" s="47"/>
      <c r="DWN24" s="47"/>
      <c r="DWO24" s="47"/>
      <c r="DWP24" s="47"/>
      <c r="DWQ24" s="47"/>
      <c r="DWR24" s="47"/>
      <c r="DWS24" s="47"/>
      <c r="DWT24" s="47"/>
      <c r="DWU24" s="47"/>
      <c r="DWV24" s="47"/>
      <c r="DWW24" s="47"/>
      <c r="DWX24" s="47"/>
      <c r="DWY24" s="47"/>
      <c r="DWZ24" s="47"/>
      <c r="DXA24" s="47"/>
      <c r="DXB24" s="47"/>
      <c r="DXC24" s="47"/>
      <c r="DXD24" s="47"/>
      <c r="DXE24" s="47"/>
      <c r="DXF24" s="47"/>
      <c r="DXG24" s="47"/>
      <c r="DXH24" s="47"/>
      <c r="DXI24" s="47"/>
      <c r="DXJ24" s="47"/>
      <c r="DXK24" s="47"/>
      <c r="DXL24" s="47"/>
      <c r="DXM24" s="47"/>
      <c r="DXN24" s="47"/>
      <c r="DXO24" s="47"/>
      <c r="DXP24" s="47"/>
      <c r="DXQ24" s="47"/>
      <c r="DXR24" s="47"/>
      <c r="DXS24" s="47"/>
      <c r="DXT24" s="47"/>
      <c r="DXU24" s="47"/>
      <c r="DXV24" s="47"/>
      <c r="DXW24" s="47"/>
      <c r="DXX24" s="47"/>
      <c r="DXY24" s="47"/>
      <c r="DXZ24" s="47"/>
      <c r="DYA24" s="47"/>
      <c r="DYB24" s="47"/>
      <c r="DYC24" s="47"/>
      <c r="DYD24" s="47"/>
      <c r="DYE24" s="47"/>
      <c r="DYF24" s="47"/>
      <c r="DYG24" s="47"/>
      <c r="DYH24" s="47"/>
      <c r="DYI24" s="47"/>
      <c r="DYJ24" s="47"/>
      <c r="DYK24" s="47"/>
      <c r="DYL24" s="47"/>
      <c r="DYM24" s="47"/>
      <c r="DYN24" s="47"/>
      <c r="DYO24" s="47"/>
      <c r="DYP24" s="47"/>
      <c r="DYQ24" s="47"/>
      <c r="DYR24" s="47"/>
      <c r="DYS24" s="47"/>
      <c r="DYT24" s="47"/>
      <c r="DYU24" s="47"/>
      <c r="DYV24" s="47"/>
      <c r="DYW24" s="47"/>
      <c r="DYX24" s="47"/>
      <c r="DYY24" s="47"/>
      <c r="DYZ24" s="47"/>
      <c r="DZA24" s="47"/>
      <c r="DZB24" s="47"/>
      <c r="DZC24" s="47"/>
      <c r="DZD24" s="47"/>
      <c r="DZE24" s="47"/>
      <c r="DZF24" s="47"/>
      <c r="DZG24" s="47"/>
      <c r="DZH24" s="47"/>
      <c r="DZI24" s="47"/>
      <c r="DZJ24" s="47"/>
      <c r="DZK24" s="47"/>
      <c r="DZL24" s="47"/>
      <c r="DZM24" s="47"/>
      <c r="DZN24" s="47"/>
      <c r="DZO24" s="47"/>
      <c r="DZP24" s="47"/>
      <c r="DZQ24" s="47"/>
      <c r="DZR24" s="47"/>
      <c r="DZS24" s="47"/>
      <c r="DZT24" s="47"/>
      <c r="DZU24" s="47"/>
      <c r="DZV24" s="47"/>
      <c r="DZW24" s="47"/>
      <c r="DZX24" s="47"/>
      <c r="DZY24" s="47"/>
      <c r="DZZ24" s="47"/>
      <c r="EAA24" s="47"/>
      <c r="EAB24" s="47"/>
      <c r="EAC24" s="47"/>
      <c r="EAD24" s="47"/>
      <c r="EAE24" s="47"/>
      <c r="EAF24" s="47"/>
      <c r="EAG24" s="47"/>
      <c r="EAH24" s="47"/>
      <c r="EAI24" s="47"/>
      <c r="EAJ24" s="47"/>
      <c r="EAK24" s="47"/>
      <c r="EAL24" s="47"/>
      <c r="EAM24" s="47"/>
      <c r="EAN24" s="47"/>
      <c r="EAO24" s="47"/>
      <c r="EAP24" s="47"/>
      <c r="EAQ24" s="47"/>
      <c r="EAR24" s="47"/>
      <c r="EAS24" s="47"/>
      <c r="EAT24" s="47"/>
      <c r="EAU24" s="47"/>
      <c r="EAV24" s="47"/>
      <c r="EAW24" s="47"/>
      <c r="EAX24" s="47"/>
      <c r="EAY24" s="47"/>
      <c r="EAZ24" s="47"/>
      <c r="EBA24" s="47"/>
      <c r="EBB24" s="47"/>
      <c r="EBC24" s="47"/>
      <c r="EBD24" s="47"/>
      <c r="EBE24" s="47"/>
      <c r="EBF24" s="47"/>
      <c r="EBG24" s="47"/>
      <c r="EBH24" s="47"/>
      <c r="EBI24" s="47"/>
      <c r="EBJ24" s="47"/>
      <c r="EBK24" s="47"/>
      <c r="EBL24" s="47"/>
      <c r="EBM24" s="47"/>
      <c r="EBN24" s="47"/>
      <c r="EBO24" s="47"/>
      <c r="EBP24" s="47"/>
      <c r="EBQ24" s="47"/>
      <c r="EBR24" s="47"/>
      <c r="EBS24" s="47"/>
      <c r="EBT24" s="47"/>
      <c r="EBU24" s="47"/>
      <c r="EBV24" s="47"/>
      <c r="EBW24" s="47"/>
      <c r="EBX24" s="47"/>
      <c r="EBY24" s="47"/>
      <c r="EBZ24" s="47"/>
      <c r="ECA24" s="47"/>
      <c r="ECB24" s="47"/>
      <c r="ECC24" s="47"/>
      <c r="ECD24" s="47"/>
      <c r="ECE24" s="47"/>
      <c r="ECF24" s="47"/>
      <c r="ECG24" s="47"/>
      <c r="ECH24" s="47"/>
      <c r="ECI24" s="47"/>
      <c r="ECJ24" s="47"/>
      <c r="ECK24" s="47"/>
      <c r="ECL24" s="47"/>
      <c r="ECM24" s="47"/>
      <c r="ECN24" s="47"/>
      <c r="ECO24" s="47"/>
      <c r="ECP24" s="47"/>
      <c r="ECQ24" s="47"/>
      <c r="ECR24" s="47"/>
      <c r="ECS24" s="47"/>
      <c r="ECT24" s="47"/>
      <c r="ECU24" s="47"/>
      <c r="ECV24" s="47"/>
      <c r="ECW24" s="47"/>
      <c r="ECX24" s="47"/>
      <c r="ECY24" s="47"/>
      <c r="ECZ24" s="47"/>
      <c r="EDA24" s="47"/>
      <c r="EDB24" s="47"/>
      <c r="EDC24" s="47"/>
      <c r="EDD24" s="47"/>
      <c r="EDE24" s="47"/>
      <c r="EDF24" s="47"/>
      <c r="EDG24" s="47"/>
      <c r="EDH24" s="47"/>
      <c r="EDI24" s="47"/>
      <c r="EDJ24" s="47"/>
      <c r="EDK24" s="47"/>
      <c r="EDL24" s="47"/>
      <c r="EDM24" s="47"/>
      <c r="EDN24" s="47"/>
      <c r="EDO24" s="47"/>
      <c r="EDP24" s="47"/>
      <c r="EDQ24" s="47"/>
      <c r="EDR24" s="47"/>
      <c r="EDS24" s="47"/>
      <c r="EDT24" s="47"/>
      <c r="EDU24" s="47"/>
      <c r="EDV24" s="47"/>
      <c r="EDW24" s="47"/>
      <c r="EDX24" s="47"/>
      <c r="EDY24" s="47"/>
      <c r="EDZ24" s="47"/>
      <c r="EEA24" s="47"/>
      <c r="EEB24" s="47"/>
      <c r="EEC24" s="47"/>
      <c r="EED24" s="47"/>
      <c r="EEE24" s="47"/>
      <c r="EEF24" s="47"/>
      <c r="EEG24" s="47"/>
      <c r="EEH24" s="47"/>
      <c r="EEI24" s="47"/>
      <c r="EEJ24" s="47"/>
      <c r="EEK24" s="47"/>
      <c r="EEL24" s="47"/>
      <c r="EEM24" s="47"/>
      <c r="EEN24" s="47"/>
      <c r="EEO24" s="47"/>
      <c r="EEP24" s="47"/>
      <c r="EEQ24" s="47"/>
      <c r="EER24" s="47"/>
      <c r="EES24" s="47"/>
      <c r="EET24" s="47"/>
      <c r="EEU24" s="47"/>
      <c r="EEV24" s="47"/>
      <c r="EEW24" s="47"/>
      <c r="EEX24" s="47"/>
      <c r="EEY24" s="47"/>
      <c r="EEZ24" s="47"/>
      <c r="EFA24" s="47"/>
      <c r="EFB24" s="47"/>
      <c r="EFC24" s="47"/>
      <c r="EFD24" s="47"/>
      <c r="EFE24" s="47"/>
      <c r="EFF24" s="47"/>
      <c r="EFG24" s="47"/>
      <c r="EFH24" s="47"/>
      <c r="EFI24" s="47"/>
      <c r="EFJ24" s="47"/>
      <c r="EFK24" s="47"/>
      <c r="EFL24" s="47"/>
      <c r="EFM24" s="47"/>
      <c r="EFN24" s="47"/>
      <c r="EFO24" s="47"/>
      <c r="EFP24" s="47"/>
      <c r="EFQ24" s="47"/>
      <c r="EFR24" s="47"/>
      <c r="EFS24" s="47"/>
      <c r="EFT24" s="47"/>
      <c r="EFU24" s="47"/>
      <c r="EFV24" s="47"/>
      <c r="EFW24" s="47"/>
      <c r="EFX24" s="47"/>
      <c r="EFY24" s="47"/>
      <c r="EFZ24" s="47"/>
      <c r="EGA24" s="47"/>
      <c r="EGB24" s="47"/>
      <c r="EGC24" s="47"/>
      <c r="EGD24" s="47"/>
      <c r="EGE24" s="47"/>
      <c r="EGF24" s="47"/>
      <c r="EGG24" s="47"/>
      <c r="EGH24" s="47"/>
      <c r="EGI24" s="47"/>
      <c r="EGJ24" s="47"/>
      <c r="EGK24" s="47"/>
      <c r="EGL24" s="47"/>
      <c r="EGM24" s="47"/>
      <c r="EGN24" s="47"/>
      <c r="EGO24" s="47"/>
      <c r="EGP24" s="47"/>
      <c r="EGQ24" s="47"/>
      <c r="EGR24" s="47"/>
      <c r="EGS24" s="47"/>
      <c r="EGT24" s="47"/>
      <c r="EGU24" s="47"/>
      <c r="EGV24" s="47"/>
      <c r="EGW24" s="47"/>
      <c r="EGX24" s="47"/>
      <c r="EGY24" s="47"/>
      <c r="EGZ24" s="47"/>
      <c r="EHA24" s="47"/>
      <c r="EHB24" s="47"/>
      <c r="EHC24" s="47"/>
      <c r="EHD24" s="47"/>
      <c r="EHE24" s="47"/>
      <c r="EHF24" s="47"/>
      <c r="EHG24" s="47"/>
      <c r="EHH24" s="47"/>
      <c r="EHI24" s="47"/>
      <c r="EHJ24" s="47"/>
      <c r="EHK24" s="47"/>
      <c r="EHL24" s="47"/>
      <c r="EHM24" s="47"/>
      <c r="EHN24" s="47"/>
      <c r="EHO24" s="47"/>
      <c r="EHP24" s="47"/>
      <c r="EHQ24" s="47"/>
      <c r="EHR24" s="47"/>
      <c r="EHS24" s="47"/>
      <c r="EHT24" s="47"/>
      <c r="EHU24" s="47"/>
      <c r="EHV24" s="47"/>
      <c r="EHW24" s="47"/>
      <c r="EHX24" s="47"/>
      <c r="EHY24" s="47"/>
      <c r="EHZ24" s="47"/>
      <c r="EIA24" s="47"/>
      <c r="EIB24" s="47"/>
      <c r="EIC24" s="47"/>
      <c r="EID24" s="47"/>
      <c r="EIE24" s="47"/>
      <c r="EIF24" s="47"/>
      <c r="EIG24" s="47"/>
      <c r="EIH24" s="47"/>
      <c r="EII24" s="47"/>
      <c r="EIJ24" s="47"/>
      <c r="EIK24" s="47"/>
      <c r="EIL24" s="47"/>
      <c r="EIM24" s="47"/>
      <c r="EIN24" s="47"/>
      <c r="EIO24" s="47"/>
      <c r="EIP24" s="47"/>
      <c r="EIQ24" s="47"/>
      <c r="EIR24" s="47"/>
      <c r="EIS24" s="47"/>
      <c r="EIT24" s="47"/>
      <c r="EIU24" s="47"/>
      <c r="EIV24" s="47"/>
      <c r="EIW24" s="47"/>
      <c r="EIX24" s="47"/>
      <c r="EIY24" s="47"/>
      <c r="EIZ24" s="47"/>
      <c r="EJA24" s="47"/>
      <c r="EJB24" s="47"/>
      <c r="EJC24" s="47"/>
      <c r="EJD24" s="47"/>
      <c r="EJE24" s="47"/>
      <c r="EJF24" s="47"/>
      <c r="EJG24" s="47"/>
      <c r="EJH24" s="47"/>
      <c r="EJI24" s="47"/>
      <c r="EJJ24" s="47"/>
      <c r="EJK24" s="47"/>
      <c r="EJL24" s="47"/>
      <c r="EJM24" s="47"/>
      <c r="EJN24" s="47"/>
      <c r="EJO24" s="47"/>
      <c r="EJP24" s="47"/>
      <c r="EJQ24" s="47"/>
      <c r="EJR24" s="47"/>
      <c r="EJS24" s="47"/>
      <c r="EJT24" s="47"/>
      <c r="EJU24" s="47"/>
      <c r="EJV24" s="47"/>
      <c r="EJW24" s="47"/>
      <c r="EJX24" s="47"/>
      <c r="EJY24" s="47"/>
      <c r="EJZ24" s="47"/>
      <c r="EKA24" s="47"/>
      <c r="EKB24" s="47"/>
      <c r="EKC24" s="47"/>
      <c r="EKD24" s="47"/>
      <c r="EKE24" s="47"/>
      <c r="EKF24" s="47"/>
      <c r="EKG24" s="47"/>
      <c r="EKH24" s="47"/>
      <c r="EKI24" s="47"/>
      <c r="EKJ24" s="47"/>
      <c r="EKK24" s="47"/>
      <c r="EKL24" s="47"/>
      <c r="EKM24" s="47"/>
      <c r="EKN24" s="47"/>
      <c r="EKO24" s="47"/>
      <c r="EKP24" s="47"/>
      <c r="EKQ24" s="47"/>
      <c r="EKR24" s="47"/>
      <c r="EKS24" s="47"/>
      <c r="EKT24" s="47"/>
      <c r="EKU24" s="47"/>
      <c r="EKV24" s="47"/>
      <c r="EKW24" s="47"/>
      <c r="EKX24" s="47"/>
      <c r="EKY24" s="47"/>
      <c r="EKZ24" s="47"/>
      <c r="ELA24" s="47"/>
      <c r="ELB24" s="47"/>
      <c r="ELC24" s="47"/>
      <c r="ELD24" s="47"/>
      <c r="ELE24" s="47"/>
      <c r="ELF24" s="47"/>
      <c r="ELG24" s="47"/>
      <c r="ELH24" s="47"/>
      <c r="ELI24" s="47"/>
      <c r="ELJ24" s="47"/>
      <c r="ELK24" s="47"/>
      <c r="ELL24" s="47"/>
      <c r="ELM24" s="47"/>
      <c r="ELN24" s="47"/>
      <c r="ELO24" s="47"/>
      <c r="ELP24" s="47"/>
      <c r="ELQ24" s="47"/>
      <c r="ELR24" s="47"/>
      <c r="ELS24" s="47"/>
      <c r="ELT24" s="47"/>
      <c r="ELU24" s="47"/>
      <c r="ELV24" s="47"/>
      <c r="ELW24" s="47"/>
      <c r="ELX24" s="47"/>
      <c r="ELY24" s="47"/>
      <c r="ELZ24" s="47"/>
      <c r="EMA24" s="47"/>
      <c r="EMB24" s="47"/>
      <c r="EMC24" s="47"/>
      <c r="EMD24" s="47"/>
      <c r="EME24" s="47"/>
      <c r="EMF24" s="47"/>
      <c r="EMG24" s="47"/>
      <c r="EMH24" s="47"/>
      <c r="EMI24" s="47"/>
      <c r="EMJ24" s="47"/>
      <c r="EMK24" s="47"/>
      <c r="EML24" s="47"/>
      <c r="EMM24" s="47"/>
      <c r="EMN24" s="47"/>
      <c r="EMO24" s="47"/>
      <c r="EMP24" s="47"/>
      <c r="EMQ24" s="47"/>
      <c r="EMR24" s="47"/>
      <c r="EMS24" s="47"/>
      <c r="EMT24" s="47"/>
      <c r="EMU24" s="47"/>
      <c r="EMV24" s="47"/>
      <c r="EMW24" s="47"/>
      <c r="EMX24" s="47"/>
      <c r="EMY24" s="47"/>
      <c r="EMZ24" s="47"/>
      <c r="ENA24" s="47"/>
      <c r="ENB24" s="47"/>
      <c r="ENC24" s="47"/>
      <c r="END24" s="47"/>
      <c r="ENE24" s="47"/>
      <c r="ENF24" s="47"/>
      <c r="ENG24" s="47"/>
      <c r="ENH24" s="47"/>
      <c r="ENI24" s="47"/>
      <c r="ENJ24" s="47"/>
      <c r="ENK24" s="47"/>
      <c r="ENL24" s="47"/>
      <c r="ENM24" s="47"/>
      <c r="ENN24" s="47"/>
      <c r="ENO24" s="47"/>
      <c r="ENP24" s="47"/>
      <c r="ENQ24" s="47"/>
      <c r="ENR24" s="47"/>
      <c r="ENS24" s="47"/>
      <c r="ENT24" s="47"/>
      <c r="ENU24" s="47"/>
      <c r="ENV24" s="47"/>
      <c r="ENW24" s="47"/>
      <c r="ENX24" s="47"/>
      <c r="ENY24" s="47"/>
      <c r="ENZ24" s="47"/>
      <c r="EOA24" s="47"/>
      <c r="EOB24" s="47"/>
      <c r="EOC24" s="47"/>
      <c r="EOD24" s="47"/>
      <c r="EOE24" s="47"/>
      <c r="EOF24" s="47"/>
      <c r="EOG24" s="47"/>
      <c r="EOH24" s="47"/>
      <c r="EOI24" s="47"/>
      <c r="EOJ24" s="47"/>
      <c r="EOK24" s="47"/>
      <c r="EOL24" s="47"/>
      <c r="EOM24" s="47"/>
      <c r="EON24" s="47"/>
      <c r="EOO24" s="47"/>
      <c r="EOP24" s="47"/>
      <c r="EOQ24" s="47"/>
      <c r="EOR24" s="47"/>
      <c r="EOS24" s="47"/>
      <c r="EOT24" s="47"/>
      <c r="EOU24" s="47"/>
      <c r="EOV24" s="47"/>
      <c r="EOW24" s="47"/>
      <c r="EOX24" s="47"/>
      <c r="EOY24" s="47"/>
      <c r="EOZ24" s="47"/>
      <c r="EPA24" s="47"/>
      <c r="EPB24" s="47"/>
      <c r="EPC24" s="47"/>
      <c r="EPD24" s="47"/>
      <c r="EPE24" s="47"/>
      <c r="EPF24" s="47"/>
      <c r="EPG24" s="47"/>
      <c r="EPH24" s="47"/>
      <c r="EPI24" s="47"/>
      <c r="EPJ24" s="47"/>
      <c r="EPK24" s="47"/>
      <c r="EPL24" s="47"/>
      <c r="EPM24" s="47"/>
      <c r="EPN24" s="47"/>
      <c r="EPO24" s="47"/>
      <c r="EPP24" s="47"/>
      <c r="EPQ24" s="47"/>
      <c r="EPR24" s="47"/>
      <c r="EPS24" s="47"/>
      <c r="EPT24" s="47"/>
      <c r="EPU24" s="47"/>
      <c r="EPV24" s="47"/>
      <c r="EPW24" s="47"/>
      <c r="EPX24" s="47"/>
      <c r="EPY24" s="47"/>
      <c r="EPZ24" s="47"/>
      <c r="EQA24" s="47"/>
      <c r="EQB24" s="47"/>
      <c r="EQC24" s="47"/>
      <c r="EQD24" s="47"/>
      <c r="EQE24" s="47"/>
      <c r="EQF24" s="47"/>
      <c r="EQG24" s="47"/>
      <c r="EQH24" s="47"/>
      <c r="EQI24" s="47"/>
      <c r="EQJ24" s="47"/>
      <c r="EQK24" s="47"/>
      <c r="EQL24" s="47"/>
      <c r="EQM24" s="47"/>
      <c r="EQN24" s="47"/>
      <c r="EQO24" s="47"/>
      <c r="EQP24" s="47"/>
      <c r="EQQ24" s="47"/>
      <c r="EQR24" s="47"/>
      <c r="EQS24" s="47"/>
      <c r="EQT24" s="47"/>
      <c r="EQU24" s="47"/>
      <c r="EQV24" s="47"/>
      <c r="EQW24" s="47"/>
      <c r="EQX24" s="47"/>
      <c r="EQY24" s="47"/>
      <c r="EQZ24" s="47"/>
      <c r="ERA24" s="47"/>
      <c r="ERB24" s="47"/>
      <c r="ERC24" s="47"/>
      <c r="ERD24" s="47"/>
      <c r="ERE24" s="47"/>
      <c r="ERF24" s="47"/>
      <c r="ERG24" s="47"/>
      <c r="ERH24" s="47"/>
      <c r="ERI24" s="47"/>
      <c r="ERJ24" s="47"/>
      <c r="ERK24" s="47"/>
      <c r="ERL24" s="47"/>
      <c r="ERM24" s="47"/>
      <c r="ERN24" s="47"/>
      <c r="ERO24" s="47"/>
      <c r="ERP24" s="47"/>
      <c r="ERQ24" s="47"/>
      <c r="ERR24" s="47"/>
      <c r="ERS24" s="47"/>
      <c r="ERT24" s="47"/>
      <c r="ERU24" s="47"/>
      <c r="ERV24" s="47"/>
      <c r="ERW24" s="47"/>
      <c r="ERX24" s="47"/>
      <c r="ERY24" s="47"/>
      <c r="ERZ24" s="47"/>
      <c r="ESA24" s="47"/>
      <c r="ESB24" s="47"/>
      <c r="ESC24" s="47"/>
      <c r="ESD24" s="47"/>
      <c r="ESE24" s="47"/>
      <c r="ESF24" s="47"/>
      <c r="ESG24" s="47"/>
      <c r="ESH24" s="47"/>
      <c r="ESI24" s="47"/>
      <c r="ESJ24" s="47"/>
      <c r="ESK24" s="47"/>
      <c r="ESL24" s="47"/>
      <c r="ESM24" s="47"/>
      <c r="ESN24" s="47"/>
      <c r="ESO24" s="47"/>
      <c r="ESP24" s="47"/>
      <c r="ESQ24" s="47"/>
      <c r="ESR24" s="47"/>
      <c r="ESS24" s="47"/>
      <c r="EST24" s="47"/>
      <c r="ESU24" s="47"/>
      <c r="ESV24" s="47"/>
      <c r="ESW24" s="47"/>
      <c r="ESX24" s="47"/>
      <c r="ESY24" s="47"/>
      <c r="ESZ24" s="47"/>
      <c r="ETA24" s="47"/>
      <c r="ETB24" s="47"/>
      <c r="ETC24" s="47"/>
      <c r="ETD24" s="47"/>
      <c r="ETE24" s="47"/>
      <c r="ETF24" s="47"/>
      <c r="ETG24" s="47"/>
      <c r="ETH24" s="47"/>
      <c r="ETI24" s="47"/>
      <c r="ETJ24" s="47"/>
      <c r="ETK24" s="47"/>
      <c r="ETL24" s="47"/>
      <c r="ETM24" s="47"/>
      <c r="ETN24" s="47"/>
      <c r="ETO24" s="47"/>
      <c r="ETP24" s="47"/>
      <c r="ETQ24" s="47"/>
      <c r="ETR24" s="47"/>
      <c r="ETS24" s="47"/>
      <c r="ETT24" s="47"/>
      <c r="ETU24" s="47"/>
      <c r="ETV24" s="47"/>
      <c r="ETW24" s="47"/>
      <c r="ETX24" s="47"/>
      <c r="ETY24" s="47"/>
      <c r="ETZ24" s="47"/>
      <c r="EUA24" s="47"/>
      <c r="EUB24" s="47"/>
      <c r="EUC24" s="47"/>
      <c r="EUD24" s="47"/>
      <c r="EUE24" s="47"/>
      <c r="EUF24" s="47"/>
      <c r="EUG24" s="47"/>
      <c r="EUH24" s="47"/>
      <c r="EUI24" s="47"/>
      <c r="EUJ24" s="47"/>
      <c r="EUK24" s="47"/>
      <c r="EUL24" s="47"/>
      <c r="EUM24" s="47"/>
      <c r="EUN24" s="47"/>
      <c r="EUO24" s="47"/>
      <c r="EUP24" s="47"/>
      <c r="EUQ24" s="47"/>
      <c r="EUR24" s="47"/>
      <c r="EUS24" s="47"/>
      <c r="EUT24" s="47"/>
      <c r="EUU24" s="47"/>
      <c r="EUV24" s="47"/>
      <c r="EUW24" s="47"/>
      <c r="EUX24" s="47"/>
      <c r="EUY24" s="47"/>
      <c r="EUZ24" s="47"/>
      <c r="EVA24" s="47"/>
      <c r="EVB24" s="47"/>
      <c r="EVC24" s="47"/>
      <c r="EVD24" s="47"/>
      <c r="EVE24" s="47"/>
      <c r="EVF24" s="47"/>
      <c r="EVG24" s="47"/>
      <c r="EVH24" s="47"/>
      <c r="EVI24" s="47"/>
      <c r="EVJ24" s="47"/>
      <c r="EVK24" s="47"/>
      <c r="EVL24" s="47"/>
      <c r="EVM24" s="47"/>
      <c r="EVN24" s="47"/>
      <c r="EVO24" s="47"/>
      <c r="EVP24" s="47"/>
      <c r="EVQ24" s="47"/>
      <c r="EVR24" s="47"/>
      <c r="EVS24" s="47"/>
      <c r="EVT24" s="47"/>
      <c r="EVU24" s="47"/>
      <c r="EVV24" s="47"/>
      <c r="EVW24" s="47"/>
      <c r="EVX24" s="47"/>
      <c r="EVY24" s="47"/>
      <c r="EVZ24" s="47"/>
      <c r="EWA24" s="47"/>
      <c r="EWB24" s="47"/>
      <c r="EWC24" s="47"/>
      <c r="EWD24" s="47"/>
      <c r="EWE24" s="47"/>
      <c r="EWF24" s="47"/>
      <c r="EWG24" s="47"/>
      <c r="EWH24" s="47"/>
      <c r="EWI24" s="47"/>
      <c r="EWJ24" s="47"/>
      <c r="EWK24" s="47"/>
      <c r="EWL24" s="47"/>
      <c r="EWM24" s="47"/>
      <c r="EWN24" s="47"/>
      <c r="EWO24" s="47"/>
      <c r="EWP24" s="47"/>
      <c r="EWQ24" s="47"/>
      <c r="EWR24" s="47"/>
      <c r="EWS24" s="47"/>
      <c r="EWT24" s="47"/>
      <c r="EWU24" s="47"/>
      <c r="EWV24" s="47"/>
      <c r="EWW24" s="47"/>
      <c r="EWX24" s="47"/>
      <c r="EWY24" s="47"/>
      <c r="EWZ24" s="47"/>
      <c r="EXA24" s="47"/>
      <c r="EXB24" s="47"/>
      <c r="EXC24" s="47"/>
      <c r="EXD24" s="47"/>
      <c r="EXE24" s="47"/>
      <c r="EXF24" s="47"/>
      <c r="EXG24" s="47"/>
      <c r="EXH24" s="47"/>
      <c r="EXI24" s="47"/>
      <c r="EXJ24" s="47"/>
      <c r="EXK24" s="47"/>
      <c r="EXL24" s="47"/>
      <c r="EXM24" s="47"/>
      <c r="EXN24" s="47"/>
      <c r="EXO24" s="47"/>
      <c r="EXP24" s="47"/>
      <c r="EXQ24" s="47"/>
      <c r="EXR24" s="47"/>
      <c r="EXS24" s="47"/>
      <c r="EXT24" s="47"/>
      <c r="EXU24" s="47"/>
      <c r="EXV24" s="47"/>
      <c r="EXW24" s="47"/>
      <c r="EXX24" s="47"/>
      <c r="EXY24" s="47"/>
      <c r="EXZ24" s="47"/>
      <c r="EYA24" s="47"/>
      <c r="EYB24" s="47"/>
      <c r="EYC24" s="47"/>
      <c r="EYD24" s="47"/>
      <c r="EYE24" s="47"/>
      <c r="EYF24" s="47"/>
      <c r="EYG24" s="47"/>
      <c r="EYH24" s="47"/>
      <c r="EYI24" s="47"/>
      <c r="EYJ24" s="47"/>
      <c r="EYK24" s="47"/>
      <c r="EYL24" s="47"/>
      <c r="EYM24" s="47"/>
      <c r="EYN24" s="47"/>
      <c r="EYO24" s="47"/>
      <c r="EYP24" s="47"/>
      <c r="EYQ24" s="47"/>
      <c r="EYR24" s="47"/>
      <c r="EYS24" s="47"/>
      <c r="EYT24" s="47"/>
      <c r="EYU24" s="47"/>
      <c r="EYV24" s="47"/>
      <c r="EYW24" s="47"/>
      <c r="EYX24" s="47"/>
      <c r="EYY24" s="47"/>
      <c r="EYZ24" s="47"/>
      <c r="EZA24" s="47"/>
      <c r="EZB24" s="47"/>
      <c r="EZC24" s="47"/>
      <c r="EZD24" s="47"/>
      <c r="EZE24" s="47"/>
      <c r="EZF24" s="47"/>
      <c r="EZG24" s="47"/>
      <c r="EZH24" s="47"/>
      <c r="EZI24" s="47"/>
      <c r="EZJ24" s="47"/>
      <c r="EZK24" s="47"/>
      <c r="EZL24" s="47"/>
      <c r="EZM24" s="47"/>
      <c r="EZN24" s="47"/>
      <c r="EZO24" s="47"/>
      <c r="EZP24" s="47"/>
      <c r="EZQ24" s="47"/>
      <c r="EZR24" s="47"/>
      <c r="EZS24" s="47"/>
      <c r="EZT24" s="47"/>
      <c r="EZU24" s="47"/>
      <c r="EZV24" s="47"/>
      <c r="EZW24" s="47"/>
      <c r="EZX24" s="47"/>
      <c r="EZY24" s="47"/>
      <c r="EZZ24" s="47"/>
      <c r="FAA24" s="47"/>
      <c r="FAB24" s="47"/>
      <c r="FAC24" s="47"/>
      <c r="FAD24" s="47"/>
      <c r="FAE24" s="47"/>
      <c r="FAF24" s="47"/>
      <c r="FAG24" s="47"/>
      <c r="FAH24" s="47"/>
      <c r="FAI24" s="47"/>
      <c r="FAJ24" s="47"/>
      <c r="FAK24" s="47"/>
      <c r="FAL24" s="47"/>
      <c r="FAM24" s="47"/>
      <c r="FAN24" s="47"/>
      <c r="FAO24" s="47"/>
      <c r="FAP24" s="47"/>
      <c r="FAQ24" s="47"/>
      <c r="FAR24" s="47"/>
      <c r="FAS24" s="47"/>
      <c r="FAT24" s="47"/>
      <c r="FAU24" s="47"/>
      <c r="FAV24" s="47"/>
      <c r="FAW24" s="47"/>
      <c r="FAX24" s="47"/>
      <c r="FAY24" s="47"/>
      <c r="FAZ24" s="47"/>
      <c r="FBA24" s="47"/>
      <c r="FBB24" s="47"/>
      <c r="FBC24" s="47"/>
      <c r="FBD24" s="47"/>
      <c r="FBE24" s="47"/>
      <c r="FBF24" s="47"/>
      <c r="FBG24" s="47"/>
      <c r="FBH24" s="47"/>
      <c r="FBI24" s="47"/>
      <c r="FBJ24" s="47"/>
      <c r="FBK24" s="47"/>
      <c r="FBL24" s="47"/>
      <c r="FBM24" s="47"/>
      <c r="FBN24" s="47"/>
      <c r="FBO24" s="47"/>
      <c r="FBP24" s="47"/>
      <c r="FBQ24" s="47"/>
      <c r="FBR24" s="47"/>
      <c r="FBS24" s="47"/>
      <c r="FBT24" s="47"/>
      <c r="FBU24" s="47"/>
      <c r="FBV24" s="47"/>
      <c r="FBW24" s="47"/>
      <c r="FBX24" s="47"/>
      <c r="FBY24" s="47"/>
      <c r="FBZ24" s="47"/>
      <c r="FCA24" s="47"/>
      <c r="FCB24" s="47"/>
      <c r="FCC24" s="47"/>
      <c r="FCD24" s="47"/>
      <c r="FCE24" s="47"/>
      <c r="FCF24" s="47"/>
      <c r="FCG24" s="47"/>
      <c r="FCH24" s="47"/>
      <c r="FCI24" s="47"/>
      <c r="FCJ24" s="47"/>
      <c r="FCK24" s="47"/>
      <c r="FCL24" s="47"/>
      <c r="FCM24" s="47"/>
      <c r="FCN24" s="47"/>
      <c r="FCO24" s="47"/>
      <c r="FCP24" s="47"/>
      <c r="FCQ24" s="47"/>
      <c r="FCR24" s="47"/>
      <c r="FCS24" s="47"/>
      <c r="FCT24" s="47"/>
      <c r="FCU24" s="47"/>
      <c r="FCV24" s="47"/>
      <c r="FCW24" s="47"/>
      <c r="FCX24" s="47"/>
      <c r="FCY24" s="47"/>
      <c r="FCZ24" s="47"/>
      <c r="FDA24" s="47"/>
      <c r="FDB24" s="47"/>
      <c r="FDC24" s="47"/>
      <c r="FDD24" s="47"/>
      <c r="FDE24" s="47"/>
      <c r="FDF24" s="47"/>
      <c r="FDG24" s="47"/>
      <c r="FDH24" s="47"/>
      <c r="FDI24" s="47"/>
      <c r="FDJ24" s="47"/>
      <c r="FDK24" s="47"/>
      <c r="FDL24" s="47"/>
      <c r="FDM24" s="47"/>
      <c r="FDN24" s="47"/>
      <c r="FDO24" s="47"/>
      <c r="FDP24" s="47"/>
      <c r="FDQ24" s="47"/>
      <c r="FDR24" s="47"/>
      <c r="FDS24" s="47"/>
      <c r="FDT24" s="47"/>
      <c r="FDU24" s="47"/>
      <c r="FDV24" s="47"/>
      <c r="FDW24" s="47"/>
      <c r="FDX24" s="47"/>
      <c r="FDY24" s="47"/>
      <c r="FDZ24" s="47"/>
      <c r="FEA24" s="47"/>
      <c r="FEB24" s="47"/>
      <c r="FEC24" s="47"/>
      <c r="FED24" s="47"/>
      <c r="FEE24" s="47"/>
      <c r="FEF24" s="47"/>
      <c r="FEG24" s="47"/>
      <c r="FEH24" s="47"/>
      <c r="FEI24" s="47"/>
      <c r="FEJ24" s="47"/>
      <c r="FEK24" s="47"/>
      <c r="FEL24" s="47"/>
      <c r="FEM24" s="47"/>
      <c r="FEN24" s="47"/>
      <c r="FEO24" s="47"/>
      <c r="FEP24" s="47"/>
      <c r="FEQ24" s="47"/>
      <c r="FER24" s="47"/>
      <c r="FES24" s="47"/>
      <c r="FET24" s="47"/>
      <c r="FEU24" s="47"/>
      <c r="FEV24" s="47"/>
      <c r="FEW24" s="47"/>
      <c r="FEX24" s="47"/>
      <c r="FEY24" s="47"/>
      <c r="FEZ24" s="47"/>
      <c r="FFA24" s="47"/>
      <c r="FFB24" s="47"/>
      <c r="FFC24" s="47"/>
      <c r="FFD24" s="47"/>
      <c r="FFE24" s="47"/>
      <c r="FFF24" s="47"/>
      <c r="FFG24" s="47"/>
      <c r="FFH24" s="47"/>
      <c r="FFI24" s="47"/>
      <c r="FFJ24" s="47"/>
      <c r="FFK24" s="47"/>
      <c r="FFL24" s="47"/>
      <c r="FFM24" s="47"/>
      <c r="FFN24" s="47"/>
      <c r="FFO24" s="47"/>
      <c r="FFP24" s="47"/>
      <c r="FFQ24" s="47"/>
      <c r="FFR24" s="47"/>
      <c r="FFS24" s="47"/>
      <c r="FFT24" s="47"/>
      <c r="FFU24" s="47"/>
      <c r="FFV24" s="47"/>
      <c r="FFW24" s="47"/>
      <c r="FFX24" s="47"/>
      <c r="FFY24" s="47"/>
      <c r="FFZ24" s="47"/>
      <c r="FGA24" s="47"/>
      <c r="FGB24" s="47"/>
      <c r="FGC24" s="47"/>
      <c r="FGD24" s="47"/>
      <c r="FGE24" s="47"/>
      <c r="FGF24" s="47"/>
      <c r="FGG24" s="47"/>
      <c r="FGH24" s="47"/>
      <c r="FGI24" s="47"/>
      <c r="FGJ24" s="47"/>
      <c r="FGK24" s="47"/>
      <c r="FGL24" s="47"/>
      <c r="FGM24" s="47"/>
      <c r="FGN24" s="47"/>
      <c r="FGO24" s="47"/>
      <c r="FGP24" s="47"/>
      <c r="FGQ24" s="47"/>
      <c r="FGR24" s="47"/>
      <c r="FGS24" s="47"/>
      <c r="FGT24" s="47"/>
      <c r="FGU24" s="47"/>
      <c r="FGV24" s="47"/>
      <c r="FGW24" s="47"/>
      <c r="FGX24" s="47"/>
      <c r="FGY24" s="47"/>
      <c r="FGZ24" s="47"/>
      <c r="FHA24" s="47"/>
      <c r="FHB24" s="47"/>
      <c r="FHC24" s="47"/>
      <c r="FHD24" s="47"/>
      <c r="FHE24" s="47"/>
      <c r="FHF24" s="47"/>
      <c r="FHG24" s="47"/>
      <c r="FHH24" s="47"/>
      <c r="FHI24" s="47"/>
      <c r="FHJ24" s="47"/>
      <c r="FHK24" s="47"/>
      <c r="FHL24" s="47"/>
      <c r="FHM24" s="47"/>
      <c r="FHN24" s="47"/>
      <c r="FHO24" s="47"/>
      <c r="FHP24" s="47"/>
      <c r="FHQ24" s="47"/>
      <c r="FHR24" s="47"/>
      <c r="FHS24" s="47"/>
      <c r="FHT24" s="47"/>
      <c r="FHU24" s="47"/>
      <c r="FHV24" s="47"/>
      <c r="FHW24" s="47"/>
      <c r="FHX24" s="47"/>
      <c r="FHY24" s="47"/>
      <c r="FHZ24" s="47"/>
      <c r="FIA24" s="47"/>
      <c r="FIB24" s="47"/>
      <c r="FIC24" s="47"/>
      <c r="FID24" s="47"/>
      <c r="FIE24" s="47"/>
      <c r="FIF24" s="47"/>
      <c r="FIG24" s="47"/>
      <c r="FIH24" s="47"/>
      <c r="FII24" s="47"/>
      <c r="FIJ24" s="47"/>
      <c r="FIK24" s="47"/>
      <c r="FIL24" s="47"/>
      <c r="FIM24" s="47"/>
      <c r="FIN24" s="47"/>
      <c r="FIO24" s="47"/>
      <c r="FIP24" s="47"/>
      <c r="FIQ24" s="47"/>
      <c r="FIR24" s="47"/>
      <c r="FIS24" s="47"/>
      <c r="FIT24" s="47"/>
      <c r="FIU24" s="47"/>
      <c r="FIV24" s="47"/>
      <c r="FIW24" s="47"/>
      <c r="FIX24" s="47"/>
      <c r="FIY24" s="47"/>
      <c r="FIZ24" s="47"/>
      <c r="FJA24" s="47"/>
      <c r="FJB24" s="47"/>
      <c r="FJC24" s="47"/>
      <c r="FJD24" s="47"/>
      <c r="FJE24" s="47"/>
      <c r="FJF24" s="47"/>
      <c r="FJG24" s="47"/>
      <c r="FJH24" s="47"/>
      <c r="FJI24" s="47"/>
      <c r="FJJ24" s="47"/>
      <c r="FJK24" s="47"/>
      <c r="FJL24" s="47"/>
      <c r="FJM24" s="47"/>
      <c r="FJN24" s="47"/>
      <c r="FJO24" s="47"/>
      <c r="FJP24" s="47"/>
      <c r="FJQ24" s="47"/>
      <c r="FJR24" s="47"/>
      <c r="FJS24" s="47"/>
      <c r="FJT24" s="47"/>
      <c r="FJU24" s="47"/>
      <c r="FJV24" s="47"/>
      <c r="FJW24" s="47"/>
      <c r="FJX24" s="47"/>
      <c r="FJY24" s="47"/>
      <c r="FJZ24" s="47"/>
      <c r="FKA24" s="47"/>
      <c r="FKB24" s="47"/>
      <c r="FKC24" s="47"/>
      <c r="FKD24" s="47"/>
      <c r="FKE24" s="47"/>
      <c r="FKF24" s="47"/>
      <c r="FKG24" s="47"/>
      <c r="FKH24" s="47"/>
      <c r="FKI24" s="47"/>
      <c r="FKJ24" s="47"/>
      <c r="FKK24" s="47"/>
      <c r="FKL24" s="47"/>
      <c r="FKM24" s="47"/>
      <c r="FKN24" s="47"/>
      <c r="FKO24" s="47"/>
      <c r="FKP24" s="47"/>
      <c r="FKQ24" s="47"/>
      <c r="FKR24" s="47"/>
      <c r="FKS24" s="47"/>
      <c r="FKT24" s="47"/>
      <c r="FKU24" s="47"/>
      <c r="FKV24" s="47"/>
      <c r="FKW24" s="47"/>
      <c r="FKX24" s="47"/>
      <c r="FKY24" s="47"/>
      <c r="FKZ24" s="47"/>
      <c r="FLA24" s="47"/>
      <c r="FLB24" s="47"/>
      <c r="FLC24" s="47"/>
      <c r="FLD24" s="47"/>
      <c r="FLE24" s="47"/>
      <c r="FLF24" s="47"/>
      <c r="FLG24" s="47"/>
      <c r="FLH24" s="47"/>
      <c r="FLI24" s="47"/>
      <c r="FLJ24" s="47"/>
      <c r="FLK24" s="47"/>
      <c r="FLL24" s="47"/>
      <c r="FLM24" s="47"/>
      <c r="FLN24" s="47"/>
      <c r="FLO24" s="47"/>
      <c r="FLP24" s="47"/>
      <c r="FLQ24" s="47"/>
      <c r="FLR24" s="47"/>
      <c r="FLS24" s="47"/>
      <c r="FLT24" s="47"/>
      <c r="FLU24" s="47"/>
      <c r="FLV24" s="47"/>
      <c r="FLW24" s="47"/>
      <c r="FLX24" s="47"/>
      <c r="FLY24" s="47"/>
      <c r="FLZ24" s="47"/>
      <c r="FMA24" s="47"/>
      <c r="FMB24" s="47"/>
      <c r="FMC24" s="47"/>
      <c r="FMD24" s="47"/>
      <c r="FME24" s="47"/>
      <c r="FMF24" s="47"/>
      <c r="FMG24" s="47"/>
      <c r="FMH24" s="47"/>
      <c r="FMI24" s="47"/>
      <c r="FMJ24" s="47"/>
      <c r="FMK24" s="47"/>
      <c r="FML24" s="47"/>
      <c r="FMM24" s="47"/>
      <c r="FMN24" s="47"/>
      <c r="FMO24" s="47"/>
      <c r="FMP24" s="47"/>
      <c r="FMQ24" s="47"/>
      <c r="FMR24" s="47"/>
      <c r="FMS24" s="47"/>
      <c r="FMT24" s="47"/>
      <c r="FMU24" s="47"/>
      <c r="FMV24" s="47"/>
      <c r="FMW24" s="47"/>
      <c r="FMX24" s="47"/>
      <c r="FMY24" s="47"/>
      <c r="FMZ24" s="47"/>
      <c r="FNA24" s="47"/>
      <c r="FNB24" s="47"/>
      <c r="FNC24" s="47"/>
      <c r="FND24" s="47"/>
      <c r="FNE24" s="47"/>
      <c r="FNF24" s="47"/>
      <c r="FNG24" s="47"/>
      <c r="FNH24" s="47"/>
      <c r="FNI24" s="47"/>
      <c r="FNJ24" s="47"/>
      <c r="FNK24" s="47"/>
      <c r="FNL24" s="47"/>
      <c r="FNM24" s="47"/>
      <c r="FNN24" s="47"/>
      <c r="FNO24" s="47"/>
      <c r="FNP24" s="47"/>
      <c r="FNQ24" s="47"/>
      <c r="FNR24" s="47"/>
      <c r="FNS24" s="47"/>
      <c r="FNT24" s="47"/>
      <c r="FNU24" s="47"/>
      <c r="FNV24" s="47"/>
      <c r="FNW24" s="47"/>
      <c r="FNX24" s="47"/>
      <c r="FNY24" s="47"/>
      <c r="FNZ24" s="47"/>
      <c r="FOA24" s="47"/>
      <c r="FOB24" s="47"/>
      <c r="FOC24" s="47"/>
      <c r="FOD24" s="47"/>
      <c r="FOE24" s="47"/>
      <c r="FOF24" s="47"/>
      <c r="FOG24" s="47"/>
      <c r="FOH24" s="47"/>
      <c r="FOI24" s="47"/>
      <c r="FOJ24" s="47"/>
      <c r="FOK24" s="47"/>
      <c r="FOL24" s="47"/>
      <c r="FOM24" s="47"/>
      <c r="FON24" s="47"/>
      <c r="FOO24" s="47"/>
      <c r="FOP24" s="47"/>
      <c r="FOQ24" s="47"/>
      <c r="FOR24" s="47"/>
      <c r="FOS24" s="47"/>
      <c r="FOT24" s="47"/>
      <c r="FOU24" s="47"/>
      <c r="FOV24" s="47"/>
      <c r="FOW24" s="47"/>
      <c r="FOX24" s="47"/>
      <c r="FOY24" s="47"/>
      <c r="FOZ24" s="47"/>
      <c r="FPA24" s="47"/>
      <c r="FPB24" s="47"/>
      <c r="FPC24" s="47"/>
      <c r="FPD24" s="47"/>
      <c r="FPE24" s="47"/>
      <c r="FPF24" s="47"/>
      <c r="FPG24" s="47"/>
      <c r="FPH24" s="47"/>
      <c r="FPI24" s="47"/>
      <c r="FPJ24" s="47"/>
      <c r="FPK24" s="47"/>
      <c r="FPL24" s="47"/>
      <c r="FPM24" s="47"/>
      <c r="FPN24" s="47"/>
      <c r="FPO24" s="47"/>
      <c r="FPP24" s="47"/>
      <c r="FPQ24" s="47"/>
      <c r="FPR24" s="47"/>
      <c r="FPS24" s="47"/>
      <c r="FPT24" s="47"/>
      <c r="FPU24" s="47"/>
      <c r="FPV24" s="47"/>
      <c r="FPW24" s="47"/>
      <c r="FPX24" s="47"/>
      <c r="FPY24" s="47"/>
      <c r="FPZ24" s="47"/>
      <c r="FQA24" s="47"/>
      <c r="FQB24" s="47"/>
      <c r="FQC24" s="47"/>
      <c r="FQD24" s="47"/>
      <c r="FQE24" s="47"/>
      <c r="FQF24" s="47"/>
      <c r="FQG24" s="47"/>
      <c r="FQH24" s="47"/>
      <c r="FQI24" s="47"/>
      <c r="FQJ24" s="47"/>
      <c r="FQK24" s="47"/>
      <c r="FQL24" s="47"/>
      <c r="FQM24" s="47"/>
      <c r="FQN24" s="47"/>
      <c r="FQO24" s="47"/>
      <c r="FQP24" s="47"/>
      <c r="FQQ24" s="47"/>
      <c r="FQR24" s="47"/>
      <c r="FQS24" s="47"/>
      <c r="FQT24" s="47"/>
      <c r="FQU24" s="47"/>
      <c r="FQV24" s="47"/>
      <c r="FQW24" s="47"/>
      <c r="FQX24" s="47"/>
      <c r="FQY24" s="47"/>
      <c r="FQZ24" s="47"/>
      <c r="FRA24" s="47"/>
      <c r="FRB24" s="47"/>
      <c r="FRC24" s="47"/>
      <c r="FRD24" s="47"/>
      <c r="FRE24" s="47"/>
      <c r="FRF24" s="47"/>
      <c r="FRG24" s="47"/>
      <c r="FRH24" s="47"/>
      <c r="FRI24" s="47"/>
      <c r="FRJ24" s="47"/>
      <c r="FRK24" s="47"/>
      <c r="FRL24" s="47"/>
      <c r="FRM24" s="47"/>
      <c r="FRN24" s="47"/>
      <c r="FRO24" s="47"/>
      <c r="FRP24" s="47"/>
      <c r="FRQ24" s="47"/>
      <c r="FRR24" s="47"/>
      <c r="FRS24" s="47"/>
      <c r="FRT24" s="47"/>
      <c r="FRU24" s="47"/>
      <c r="FRV24" s="47"/>
      <c r="FRW24" s="47"/>
      <c r="FRX24" s="47"/>
      <c r="FRY24" s="47"/>
      <c r="FRZ24" s="47"/>
      <c r="FSA24" s="47"/>
      <c r="FSB24" s="47"/>
      <c r="FSC24" s="47"/>
      <c r="FSD24" s="47"/>
      <c r="FSE24" s="47"/>
      <c r="FSF24" s="47"/>
      <c r="FSG24" s="47"/>
      <c r="FSH24" s="47"/>
      <c r="FSI24" s="47"/>
      <c r="FSJ24" s="47"/>
      <c r="FSK24" s="47"/>
      <c r="FSL24" s="47"/>
      <c r="FSM24" s="47"/>
      <c r="FSN24" s="47"/>
      <c r="FSO24" s="47"/>
      <c r="FSP24" s="47"/>
      <c r="FSQ24" s="47"/>
      <c r="FSR24" s="47"/>
      <c r="FSS24" s="47"/>
      <c r="FST24" s="47"/>
      <c r="FSU24" s="47"/>
      <c r="FSV24" s="47"/>
      <c r="FSW24" s="47"/>
      <c r="FSX24" s="47"/>
      <c r="FSY24" s="47"/>
      <c r="FSZ24" s="47"/>
      <c r="FTA24" s="47"/>
      <c r="FTB24" s="47"/>
      <c r="FTC24" s="47"/>
      <c r="FTD24" s="47"/>
      <c r="FTE24" s="47"/>
      <c r="FTF24" s="47"/>
      <c r="FTG24" s="47"/>
      <c r="FTH24" s="47"/>
      <c r="FTI24" s="47"/>
      <c r="FTJ24" s="47"/>
      <c r="FTK24" s="47"/>
      <c r="FTL24" s="47"/>
      <c r="FTM24" s="47"/>
      <c r="FTN24" s="47"/>
      <c r="FTO24" s="47"/>
      <c r="FTP24" s="47"/>
      <c r="FTQ24" s="47"/>
      <c r="FTR24" s="47"/>
      <c r="FTS24" s="47"/>
      <c r="FTT24" s="47"/>
      <c r="FTU24" s="47"/>
      <c r="FTV24" s="47"/>
      <c r="FTW24" s="47"/>
      <c r="FTX24" s="47"/>
      <c r="FTY24" s="47"/>
      <c r="FTZ24" s="47"/>
      <c r="FUA24" s="47"/>
      <c r="FUB24" s="47"/>
      <c r="FUC24" s="47"/>
      <c r="FUD24" s="47"/>
      <c r="FUE24" s="47"/>
      <c r="FUF24" s="47"/>
      <c r="FUG24" s="47"/>
      <c r="FUH24" s="47"/>
      <c r="FUI24" s="47"/>
      <c r="FUJ24" s="47"/>
      <c r="FUK24" s="47"/>
      <c r="FUL24" s="47"/>
      <c r="FUM24" s="47"/>
      <c r="FUN24" s="47"/>
      <c r="FUO24" s="47"/>
      <c r="FUP24" s="47"/>
      <c r="FUQ24" s="47"/>
      <c r="FUR24" s="47"/>
      <c r="FUS24" s="47"/>
      <c r="FUT24" s="47"/>
      <c r="FUU24" s="47"/>
      <c r="FUV24" s="47"/>
      <c r="FUW24" s="47"/>
      <c r="FUX24" s="47"/>
      <c r="FUY24" s="47"/>
      <c r="FUZ24" s="47"/>
      <c r="FVA24" s="47"/>
      <c r="FVB24" s="47"/>
      <c r="FVC24" s="47"/>
      <c r="FVD24" s="47"/>
      <c r="FVE24" s="47"/>
      <c r="FVF24" s="47"/>
      <c r="FVG24" s="47"/>
      <c r="FVH24" s="47"/>
      <c r="FVI24" s="47"/>
      <c r="FVJ24" s="47"/>
      <c r="FVK24" s="47"/>
      <c r="FVL24" s="47"/>
      <c r="FVM24" s="47"/>
      <c r="FVN24" s="47"/>
      <c r="FVO24" s="47"/>
      <c r="FVP24" s="47"/>
      <c r="FVQ24" s="47"/>
      <c r="FVR24" s="47"/>
      <c r="FVS24" s="47"/>
      <c r="FVT24" s="47"/>
      <c r="FVU24" s="47"/>
      <c r="FVV24" s="47"/>
      <c r="FVW24" s="47"/>
      <c r="FVX24" s="47"/>
      <c r="FVY24" s="47"/>
      <c r="FVZ24" s="47"/>
      <c r="FWA24" s="47"/>
      <c r="FWB24" s="47"/>
      <c r="FWC24" s="47"/>
      <c r="FWD24" s="47"/>
      <c r="FWE24" s="47"/>
      <c r="FWF24" s="47"/>
      <c r="FWG24" s="47"/>
      <c r="FWH24" s="47"/>
      <c r="FWI24" s="47"/>
      <c r="FWJ24" s="47"/>
      <c r="FWK24" s="47"/>
      <c r="FWL24" s="47"/>
      <c r="FWM24" s="47"/>
      <c r="FWN24" s="47"/>
      <c r="FWO24" s="47"/>
      <c r="FWP24" s="47"/>
      <c r="FWQ24" s="47"/>
      <c r="FWR24" s="47"/>
      <c r="FWS24" s="47"/>
      <c r="FWT24" s="47"/>
      <c r="FWU24" s="47"/>
      <c r="FWV24" s="47"/>
      <c r="FWW24" s="47"/>
      <c r="FWX24" s="47"/>
      <c r="FWY24" s="47"/>
      <c r="FWZ24" s="47"/>
      <c r="FXA24" s="47"/>
      <c r="FXB24" s="47"/>
      <c r="FXC24" s="47"/>
      <c r="FXD24" s="47"/>
      <c r="FXE24" s="47"/>
      <c r="FXF24" s="47"/>
      <c r="FXG24" s="47"/>
      <c r="FXH24" s="47"/>
      <c r="FXI24" s="47"/>
      <c r="FXJ24" s="47"/>
      <c r="FXK24" s="47"/>
      <c r="FXL24" s="47"/>
      <c r="FXM24" s="47"/>
      <c r="FXN24" s="47"/>
      <c r="FXO24" s="47"/>
      <c r="FXP24" s="47"/>
      <c r="FXQ24" s="47"/>
      <c r="FXR24" s="47"/>
      <c r="FXS24" s="47"/>
      <c r="FXT24" s="47"/>
      <c r="FXU24" s="47"/>
      <c r="FXV24" s="47"/>
      <c r="FXW24" s="47"/>
      <c r="FXX24" s="47"/>
      <c r="FXY24" s="47"/>
      <c r="FXZ24" s="47"/>
      <c r="FYA24" s="47"/>
      <c r="FYB24" s="47"/>
      <c r="FYC24" s="47"/>
      <c r="FYD24" s="47"/>
      <c r="FYE24" s="47"/>
      <c r="FYF24" s="47"/>
      <c r="FYG24" s="47"/>
      <c r="FYH24" s="47"/>
      <c r="FYI24" s="47"/>
      <c r="FYJ24" s="47"/>
      <c r="FYK24" s="47"/>
      <c r="FYL24" s="47"/>
      <c r="FYM24" s="47"/>
      <c r="FYN24" s="47"/>
      <c r="FYO24" s="47"/>
      <c r="FYP24" s="47"/>
      <c r="FYQ24" s="47"/>
      <c r="FYR24" s="47"/>
      <c r="FYS24" s="47"/>
      <c r="FYT24" s="47"/>
      <c r="FYU24" s="47"/>
      <c r="FYV24" s="47"/>
      <c r="FYW24" s="47"/>
      <c r="FYX24" s="47"/>
      <c r="FYY24" s="47"/>
      <c r="FYZ24" s="47"/>
      <c r="FZA24" s="47"/>
      <c r="FZB24" s="47"/>
      <c r="FZC24" s="47"/>
      <c r="FZD24" s="47"/>
      <c r="FZE24" s="47"/>
      <c r="FZF24" s="47"/>
      <c r="FZG24" s="47"/>
      <c r="FZH24" s="47"/>
      <c r="FZI24" s="47"/>
      <c r="FZJ24" s="47"/>
      <c r="FZK24" s="47"/>
      <c r="FZL24" s="47"/>
      <c r="FZM24" s="47"/>
      <c r="FZN24" s="47"/>
      <c r="FZO24" s="47"/>
      <c r="FZP24" s="47"/>
      <c r="FZQ24" s="47"/>
      <c r="FZR24" s="47"/>
      <c r="FZS24" s="47"/>
      <c r="FZT24" s="47"/>
      <c r="FZU24" s="47"/>
      <c r="FZV24" s="47"/>
      <c r="FZW24" s="47"/>
      <c r="FZX24" s="47"/>
      <c r="FZY24" s="47"/>
      <c r="FZZ24" s="47"/>
      <c r="GAA24" s="47"/>
      <c r="GAB24" s="47"/>
      <c r="GAC24" s="47"/>
      <c r="GAD24" s="47"/>
      <c r="GAE24" s="47"/>
      <c r="GAF24" s="47"/>
      <c r="GAG24" s="47"/>
      <c r="GAH24" s="47"/>
      <c r="GAI24" s="47"/>
      <c r="GAJ24" s="47"/>
      <c r="GAK24" s="47"/>
      <c r="GAL24" s="47"/>
      <c r="GAM24" s="47"/>
      <c r="GAN24" s="47"/>
      <c r="GAO24" s="47"/>
      <c r="GAP24" s="47"/>
      <c r="GAQ24" s="47"/>
      <c r="GAR24" s="47"/>
      <c r="GAS24" s="47"/>
      <c r="GAT24" s="47"/>
      <c r="GAU24" s="47"/>
      <c r="GAV24" s="47"/>
      <c r="GAW24" s="47"/>
      <c r="GAX24" s="47"/>
      <c r="GAY24" s="47"/>
      <c r="GAZ24" s="47"/>
      <c r="GBA24" s="47"/>
      <c r="GBB24" s="47"/>
      <c r="GBC24" s="47"/>
      <c r="GBD24" s="47"/>
      <c r="GBE24" s="47"/>
      <c r="GBF24" s="47"/>
      <c r="GBG24" s="47"/>
      <c r="GBH24" s="47"/>
      <c r="GBI24" s="47"/>
      <c r="GBJ24" s="47"/>
      <c r="GBK24" s="47"/>
      <c r="GBL24" s="47"/>
      <c r="GBM24" s="47"/>
      <c r="GBN24" s="47"/>
      <c r="GBO24" s="47"/>
      <c r="GBP24" s="47"/>
      <c r="GBQ24" s="47"/>
      <c r="GBR24" s="47"/>
      <c r="GBS24" s="47"/>
      <c r="GBT24" s="47"/>
      <c r="GBU24" s="47"/>
      <c r="GBV24" s="47"/>
      <c r="GBW24" s="47"/>
      <c r="GBX24" s="47"/>
      <c r="GBY24" s="47"/>
      <c r="GBZ24" s="47"/>
      <c r="GCA24" s="47"/>
      <c r="GCB24" s="47"/>
      <c r="GCC24" s="47"/>
      <c r="GCD24" s="47"/>
      <c r="GCE24" s="47"/>
      <c r="GCF24" s="47"/>
      <c r="GCG24" s="47"/>
      <c r="GCH24" s="47"/>
      <c r="GCI24" s="47"/>
      <c r="GCJ24" s="47"/>
      <c r="GCK24" s="47"/>
      <c r="GCL24" s="47"/>
      <c r="GCM24" s="47"/>
      <c r="GCN24" s="47"/>
      <c r="GCO24" s="47"/>
      <c r="GCP24" s="47"/>
      <c r="GCQ24" s="47"/>
      <c r="GCR24" s="47"/>
      <c r="GCS24" s="47"/>
      <c r="GCT24" s="47"/>
      <c r="GCU24" s="47"/>
      <c r="GCV24" s="47"/>
      <c r="GCW24" s="47"/>
      <c r="GCX24" s="47"/>
      <c r="GCY24" s="47"/>
      <c r="GCZ24" s="47"/>
      <c r="GDA24" s="47"/>
      <c r="GDB24" s="47"/>
      <c r="GDC24" s="47"/>
      <c r="GDD24" s="47"/>
      <c r="GDE24" s="47"/>
      <c r="GDF24" s="47"/>
      <c r="GDG24" s="47"/>
      <c r="GDH24" s="47"/>
      <c r="GDI24" s="47"/>
      <c r="GDJ24" s="47"/>
      <c r="GDK24" s="47"/>
      <c r="GDL24" s="47"/>
      <c r="GDM24" s="47"/>
      <c r="GDN24" s="47"/>
      <c r="GDO24" s="47"/>
      <c r="GDP24" s="47"/>
      <c r="GDQ24" s="47"/>
      <c r="GDR24" s="47"/>
      <c r="GDS24" s="47"/>
      <c r="GDT24" s="47"/>
      <c r="GDU24" s="47"/>
      <c r="GDV24" s="47"/>
      <c r="GDW24" s="47"/>
      <c r="GDX24" s="47"/>
      <c r="GDY24" s="47"/>
      <c r="GDZ24" s="47"/>
      <c r="GEA24" s="47"/>
      <c r="GEB24" s="47"/>
      <c r="GEC24" s="47"/>
      <c r="GED24" s="47"/>
      <c r="GEE24" s="47"/>
      <c r="GEF24" s="47"/>
      <c r="GEG24" s="47"/>
      <c r="GEH24" s="47"/>
      <c r="GEI24" s="47"/>
      <c r="GEJ24" s="47"/>
      <c r="GEK24" s="47"/>
      <c r="GEL24" s="47"/>
      <c r="GEM24" s="47"/>
      <c r="GEN24" s="47"/>
      <c r="GEO24" s="47"/>
      <c r="GEP24" s="47"/>
      <c r="GEQ24" s="47"/>
      <c r="GER24" s="47"/>
      <c r="GES24" s="47"/>
      <c r="GET24" s="47"/>
      <c r="GEU24" s="47"/>
      <c r="GEV24" s="47"/>
      <c r="GEW24" s="47"/>
      <c r="GEX24" s="47"/>
      <c r="GEY24" s="47"/>
      <c r="GEZ24" s="47"/>
      <c r="GFA24" s="47"/>
      <c r="GFB24" s="47"/>
      <c r="GFC24" s="47"/>
      <c r="GFD24" s="47"/>
      <c r="GFE24" s="47"/>
      <c r="GFF24" s="47"/>
      <c r="GFG24" s="47"/>
      <c r="GFH24" s="47"/>
      <c r="GFI24" s="47"/>
      <c r="GFJ24" s="47"/>
      <c r="GFK24" s="47"/>
      <c r="GFL24" s="47"/>
      <c r="GFM24" s="47"/>
      <c r="GFN24" s="47"/>
      <c r="GFO24" s="47"/>
      <c r="GFP24" s="47"/>
      <c r="GFQ24" s="47"/>
      <c r="GFR24" s="47"/>
      <c r="GFS24" s="47"/>
      <c r="GFT24" s="47"/>
      <c r="GFU24" s="47"/>
      <c r="GFV24" s="47"/>
      <c r="GFW24" s="47"/>
      <c r="GFX24" s="47"/>
      <c r="GFY24" s="47"/>
      <c r="GFZ24" s="47"/>
      <c r="GGA24" s="47"/>
      <c r="GGB24" s="47"/>
      <c r="GGC24" s="47"/>
      <c r="GGD24" s="47"/>
      <c r="GGE24" s="47"/>
      <c r="GGF24" s="47"/>
      <c r="GGG24" s="47"/>
      <c r="GGH24" s="47"/>
      <c r="GGI24" s="47"/>
      <c r="GGJ24" s="47"/>
      <c r="GGK24" s="47"/>
      <c r="GGL24" s="47"/>
      <c r="GGM24" s="47"/>
      <c r="GGN24" s="47"/>
      <c r="GGO24" s="47"/>
      <c r="GGP24" s="47"/>
      <c r="GGQ24" s="47"/>
      <c r="GGR24" s="47"/>
      <c r="GGS24" s="47"/>
      <c r="GGT24" s="47"/>
      <c r="GGU24" s="47"/>
      <c r="GGV24" s="47"/>
      <c r="GGW24" s="47"/>
      <c r="GGX24" s="47"/>
      <c r="GGY24" s="47"/>
      <c r="GGZ24" s="47"/>
      <c r="GHA24" s="47"/>
      <c r="GHB24" s="47"/>
      <c r="GHC24" s="47"/>
      <c r="GHD24" s="47"/>
      <c r="GHE24" s="47"/>
      <c r="GHF24" s="47"/>
      <c r="GHG24" s="47"/>
      <c r="GHH24" s="47"/>
      <c r="GHI24" s="47"/>
      <c r="GHJ24" s="47"/>
      <c r="GHK24" s="47"/>
      <c r="GHL24" s="47"/>
      <c r="GHM24" s="47"/>
      <c r="GHN24" s="47"/>
      <c r="GHO24" s="47"/>
      <c r="GHP24" s="47"/>
      <c r="GHQ24" s="47"/>
      <c r="GHR24" s="47"/>
      <c r="GHS24" s="47"/>
      <c r="GHT24" s="47"/>
      <c r="GHU24" s="47"/>
      <c r="GHV24" s="47"/>
      <c r="GHW24" s="47"/>
      <c r="GHX24" s="47"/>
      <c r="GHY24" s="47"/>
      <c r="GHZ24" s="47"/>
      <c r="GIA24" s="47"/>
      <c r="GIB24" s="47"/>
      <c r="GIC24" s="47"/>
      <c r="GID24" s="47"/>
      <c r="GIE24" s="47"/>
      <c r="GIF24" s="47"/>
      <c r="GIG24" s="47"/>
      <c r="GIH24" s="47"/>
      <c r="GII24" s="47"/>
      <c r="GIJ24" s="47"/>
      <c r="GIK24" s="47"/>
      <c r="GIL24" s="47"/>
      <c r="GIM24" s="47"/>
      <c r="GIN24" s="47"/>
      <c r="GIO24" s="47"/>
      <c r="GIP24" s="47"/>
      <c r="GIQ24" s="47"/>
      <c r="GIR24" s="47"/>
      <c r="GIS24" s="47"/>
      <c r="GIT24" s="47"/>
      <c r="GIU24" s="47"/>
      <c r="GIV24" s="47"/>
      <c r="GIW24" s="47"/>
      <c r="GIX24" s="47"/>
      <c r="GIY24" s="47"/>
      <c r="GIZ24" s="47"/>
      <c r="GJA24" s="47"/>
      <c r="GJB24" s="47"/>
      <c r="GJC24" s="47"/>
      <c r="GJD24" s="47"/>
      <c r="GJE24" s="47"/>
      <c r="GJF24" s="47"/>
      <c r="GJG24" s="47"/>
      <c r="GJH24" s="47"/>
      <c r="GJI24" s="47"/>
      <c r="GJJ24" s="47"/>
      <c r="GJK24" s="47"/>
      <c r="GJL24" s="47"/>
      <c r="GJM24" s="47"/>
      <c r="GJN24" s="47"/>
      <c r="GJO24" s="47"/>
      <c r="GJP24" s="47"/>
      <c r="GJQ24" s="47"/>
      <c r="GJR24" s="47"/>
      <c r="GJS24" s="47"/>
      <c r="GJT24" s="47"/>
      <c r="GJU24" s="47"/>
      <c r="GJV24" s="47"/>
      <c r="GJW24" s="47"/>
      <c r="GJX24" s="47"/>
      <c r="GJY24" s="47"/>
      <c r="GJZ24" s="47"/>
      <c r="GKA24" s="47"/>
      <c r="GKB24" s="47"/>
      <c r="GKC24" s="47"/>
      <c r="GKD24" s="47"/>
      <c r="GKE24" s="47"/>
      <c r="GKF24" s="47"/>
      <c r="GKG24" s="47"/>
      <c r="GKH24" s="47"/>
      <c r="GKI24" s="47"/>
      <c r="GKJ24" s="47"/>
      <c r="GKK24" s="47"/>
      <c r="GKL24" s="47"/>
      <c r="GKM24" s="47"/>
      <c r="GKN24" s="47"/>
      <c r="GKO24" s="47"/>
      <c r="GKP24" s="47"/>
      <c r="GKQ24" s="47"/>
      <c r="GKR24" s="47"/>
      <c r="GKS24" s="47"/>
      <c r="GKT24" s="47"/>
      <c r="GKU24" s="47"/>
      <c r="GKV24" s="47"/>
      <c r="GKW24" s="47"/>
      <c r="GKX24" s="47"/>
      <c r="GKY24" s="47"/>
      <c r="GKZ24" s="47"/>
      <c r="GLA24" s="47"/>
      <c r="GLB24" s="47"/>
      <c r="GLC24" s="47"/>
      <c r="GLD24" s="47"/>
      <c r="GLE24" s="47"/>
      <c r="GLF24" s="47"/>
      <c r="GLG24" s="47"/>
      <c r="GLH24" s="47"/>
      <c r="GLI24" s="47"/>
      <c r="GLJ24" s="47"/>
      <c r="GLK24" s="47"/>
      <c r="GLL24" s="47"/>
      <c r="GLM24" s="47"/>
      <c r="GLN24" s="47"/>
      <c r="GLO24" s="47"/>
      <c r="GLP24" s="47"/>
      <c r="GLQ24" s="47"/>
      <c r="GLR24" s="47"/>
      <c r="GLS24" s="47"/>
      <c r="GLT24" s="47"/>
      <c r="GLU24" s="47"/>
      <c r="GLV24" s="47"/>
      <c r="GLW24" s="47"/>
      <c r="GLX24" s="47"/>
      <c r="GLY24" s="47"/>
      <c r="GLZ24" s="47"/>
      <c r="GMA24" s="47"/>
      <c r="GMB24" s="47"/>
      <c r="GMC24" s="47"/>
      <c r="GMD24" s="47"/>
      <c r="GME24" s="47"/>
      <c r="GMF24" s="47"/>
      <c r="GMG24" s="47"/>
      <c r="GMH24" s="47"/>
      <c r="GMI24" s="47"/>
      <c r="GMJ24" s="47"/>
      <c r="GMK24" s="47"/>
      <c r="GML24" s="47"/>
      <c r="GMM24" s="47"/>
      <c r="GMN24" s="47"/>
      <c r="GMO24" s="47"/>
      <c r="GMP24" s="47"/>
      <c r="GMQ24" s="47"/>
      <c r="GMR24" s="47"/>
      <c r="GMS24" s="47"/>
      <c r="GMT24" s="47"/>
      <c r="GMU24" s="47"/>
      <c r="GMV24" s="47"/>
      <c r="GMW24" s="47"/>
      <c r="GMX24" s="47"/>
      <c r="GMY24" s="47"/>
      <c r="GMZ24" s="47"/>
      <c r="GNA24" s="47"/>
      <c r="GNB24" s="47"/>
      <c r="GNC24" s="47"/>
      <c r="GND24" s="47"/>
      <c r="GNE24" s="47"/>
      <c r="GNF24" s="47"/>
      <c r="GNG24" s="47"/>
      <c r="GNH24" s="47"/>
      <c r="GNI24" s="47"/>
      <c r="GNJ24" s="47"/>
      <c r="GNK24" s="47"/>
      <c r="GNL24" s="47"/>
      <c r="GNM24" s="47"/>
      <c r="GNN24" s="47"/>
      <c r="GNO24" s="47"/>
      <c r="GNP24" s="47"/>
      <c r="GNQ24" s="47"/>
      <c r="GNR24" s="47"/>
      <c r="GNS24" s="47"/>
      <c r="GNT24" s="47"/>
      <c r="GNU24" s="47"/>
      <c r="GNV24" s="47"/>
      <c r="GNW24" s="47"/>
      <c r="GNX24" s="47"/>
      <c r="GNY24" s="47"/>
      <c r="GNZ24" s="47"/>
      <c r="GOA24" s="47"/>
      <c r="GOB24" s="47"/>
      <c r="GOC24" s="47"/>
      <c r="GOD24" s="47"/>
      <c r="GOE24" s="47"/>
      <c r="GOF24" s="47"/>
      <c r="GOG24" s="47"/>
      <c r="GOH24" s="47"/>
      <c r="GOI24" s="47"/>
      <c r="GOJ24" s="47"/>
      <c r="GOK24" s="47"/>
      <c r="GOL24" s="47"/>
      <c r="GOM24" s="47"/>
      <c r="GON24" s="47"/>
      <c r="GOO24" s="47"/>
      <c r="GOP24" s="47"/>
      <c r="GOQ24" s="47"/>
      <c r="GOR24" s="47"/>
      <c r="GOS24" s="47"/>
      <c r="GOT24" s="47"/>
      <c r="GOU24" s="47"/>
      <c r="GOV24" s="47"/>
      <c r="GOW24" s="47"/>
      <c r="GOX24" s="47"/>
      <c r="GOY24" s="47"/>
      <c r="GOZ24" s="47"/>
      <c r="GPA24" s="47"/>
      <c r="GPB24" s="47"/>
      <c r="GPC24" s="47"/>
      <c r="GPD24" s="47"/>
      <c r="GPE24" s="47"/>
      <c r="GPF24" s="47"/>
      <c r="GPG24" s="47"/>
      <c r="GPH24" s="47"/>
      <c r="GPI24" s="47"/>
      <c r="GPJ24" s="47"/>
      <c r="GPK24" s="47"/>
      <c r="GPL24" s="47"/>
      <c r="GPM24" s="47"/>
      <c r="GPN24" s="47"/>
      <c r="GPO24" s="47"/>
      <c r="GPP24" s="47"/>
      <c r="GPQ24" s="47"/>
      <c r="GPR24" s="47"/>
      <c r="GPS24" s="47"/>
      <c r="GPT24" s="47"/>
      <c r="GPU24" s="47"/>
      <c r="GPV24" s="47"/>
      <c r="GPW24" s="47"/>
      <c r="GPX24" s="47"/>
      <c r="GPY24" s="47"/>
      <c r="GPZ24" s="47"/>
      <c r="GQA24" s="47"/>
      <c r="GQB24" s="47"/>
      <c r="GQC24" s="47"/>
      <c r="GQD24" s="47"/>
      <c r="GQE24" s="47"/>
      <c r="GQF24" s="47"/>
      <c r="GQG24" s="47"/>
      <c r="GQH24" s="47"/>
      <c r="GQI24" s="47"/>
      <c r="GQJ24" s="47"/>
      <c r="GQK24" s="47"/>
      <c r="GQL24" s="47"/>
      <c r="GQM24" s="47"/>
      <c r="GQN24" s="47"/>
      <c r="GQO24" s="47"/>
      <c r="GQP24" s="47"/>
      <c r="GQQ24" s="47"/>
      <c r="GQR24" s="47"/>
      <c r="GQS24" s="47"/>
      <c r="GQT24" s="47"/>
      <c r="GQU24" s="47"/>
      <c r="GQV24" s="47"/>
      <c r="GQW24" s="47"/>
      <c r="GQX24" s="47"/>
      <c r="GQY24" s="47"/>
      <c r="GQZ24" s="47"/>
      <c r="GRA24" s="47"/>
      <c r="GRB24" s="47"/>
      <c r="GRC24" s="47"/>
      <c r="GRD24" s="47"/>
      <c r="GRE24" s="47"/>
      <c r="GRF24" s="47"/>
      <c r="GRG24" s="47"/>
      <c r="GRH24" s="47"/>
      <c r="GRI24" s="47"/>
      <c r="GRJ24" s="47"/>
      <c r="GRK24" s="47"/>
      <c r="GRL24" s="47"/>
      <c r="GRM24" s="47"/>
      <c r="GRN24" s="47"/>
      <c r="GRO24" s="47"/>
      <c r="GRP24" s="47"/>
      <c r="GRQ24" s="47"/>
      <c r="GRR24" s="47"/>
      <c r="GRS24" s="47"/>
      <c r="GRT24" s="47"/>
      <c r="GRU24" s="47"/>
      <c r="GRV24" s="47"/>
      <c r="GRW24" s="47"/>
      <c r="GRX24" s="47"/>
      <c r="GRY24" s="47"/>
      <c r="GRZ24" s="47"/>
      <c r="GSA24" s="47"/>
      <c r="GSB24" s="47"/>
      <c r="GSC24" s="47"/>
      <c r="GSD24" s="47"/>
      <c r="GSE24" s="47"/>
      <c r="GSF24" s="47"/>
      <c r="GSG24" s="47"/>
      <c r="GSH24" s="47"/>
      <c r="GSI24" s="47"/>
      <c r="GSJ24" s="47"/>
      <c r="GSK24" s="47"/>
      <c r="GSL24" s="47"/>
      <c r="GSM24" s="47"/>
      <c r="GSN24" s="47"/>
      <c r="GSO24" s="47"/>
      <c r="GSP24" s="47"/>
      <c r="GSQ24" s="47"/>
      <c r="GSR24" s="47"/>
      <c r="GSS24" s="47"/>
      <c r="GST24" s="47"/>
      <c r="GSU24" s="47"/>
      <c r="GSV24" s="47"/>
      <c r="GSW24" s="47"/>
      <c r="GSX24" s="47"/>
      <c r="GSY24" s="47"/>
      <c r="GSZ24" s="47"/>
      <c r="GTA24" s="47"/>
      <c r="GTB24" s="47"/>
      <c r="GTC24" s="47"/>
      <c r="GTD24" s="47"/>
      <c r="GTE24" s="47"/>
      <c r="GTF24" s="47"/>
      <c r="GTG24" s="47"/>
      <c r="GTH24" s="47"/>
      <c r="GTI24" s="47"/>
      <c r="GTJ24" s="47"/>
      <c r="GTK24" s="47"/>
      <c r="GTL24" s="47"/>
      <c r="GTM24" s="47"/>
      <c r="GTN24" s="47"/>
      <c r="GTO24" s="47"/>
      <c r="GTP24" s="47"/>
      <c r="GTQ24" s="47"/>
      <c r="GTR24" s="47"/>
      <c r="GTS24" s="47"/>
      <c r="GTT24" s="47"/>
      <c r="GTU24" s="47"/>
      <c r="GTV24" s="47"/>
      <c r="GTW24" s="47"/>
      <c r="GTX24" s="47"/>
      <c r="GTY24" s="47"/>
      <c r="GTZ24" s="47"/>
      <c r="GUA24" s="47"/>
      <c r="GUB24" s="47"/>
      <c r="GUC24" s="47"/>
      <c r="GUD24" s="47"/>
      <c r="GUE24" s="47"/>
      <c r="GUF24" s="47"/>
      <c r="GUG24" s="47"/>
      <c r="GUH24" s="47"/>
      <c r="GUI24" s="47"/>
      <c r="GUJ24" s="47"/>
      <c r="GUK24" s="47"/>
      <c r="GUL24" s="47"/>
      <c r="GUM24" s="47"/>
      <c r="GUN24" s="47"/>
      <c r="GUO24" s="47"/>
      <c r="GUP24" s="47"/>
      <c r="GUQ24" s="47"/>
      <c r="GUR24" s="47"/>
      <c r="GUS24" s="47"/>
      <c r="GUT24" s="47"/>
      <c r="GUU24" s="47"/>
      <c r="GUV24" s="47"/>
      <c r="GUW24" s="47"/>
      <c r="GUX24" s="47"/>
      <c r="GUY24" s="47"/>
      <c r="GUZ24" s="47"/>
      <c r="GVA24" s="47"/>
      <c r="GVB24" s="47"/>
      <c r="GVC24" s="47"/>
      <c r="GVD24" s="47"/>
      <c r="GVE24" s="47"/>
      <c r="GVF24" s="47"/>
      <c r="GVG24" s="47"/>
      <c r="GVH24" s="47"/>
      <c r="GVI24" s="47"/>
      <c r="GVJ24" s="47"/>
      <c r="GVK24" s="47"/>
      <c r="GVL24" s="47"/>
      <c r="GVM24" s="47"/>
      <c r="GVN24" s="47"/>
      <c r="GVO24" s="47"/>
      <c r="GVP24" s="47"/>
      <c r="GVQ24" s="47"/>
      <c r="GVR24" s="47"/>
      <c r="GVS24" s="47"/>
      <c r="GVT24" s="47"/>
      <c r="GVU24" s="47"/>
      <c r="GVV24" s="47"/>
      <c r="GVW24" s="47"/>
      <c r="GVX24" s="47"/>
      <c r="GVY24" s="47"/>
      <c r="GVZ24" s="47"/>
      <c r="GWA24" s="47"/>
      <c r="GWB24" s="47"/>
      <c r="GWC24" s="47"/>
      <c r="GWD24" s="47"/>
      <c r="GWE24" s="47"/>
      <c r="GWF24" s="47"/>
      <c r="GWG24" s="47"/>
      <c r="GWH24" s="47"/>
      <c r="GWI24" s="47"/>
      <c r="GWJ24" s="47"/>
      <c r="GWK24" s="47"/>
      <c r="GWL24" s="47"/>
      <c r="GWM24" s="47"/>
      <c r="GWN24" s="47"/>
      <c r="GWO24" s="47"/>
      <c r="GWP24" s="47"/>
      <c r="GWQ24" s="47"/>
      <c r="GWR24" s="47"/>
      <c r="GWS24" s="47"/>
      <c r="GWT24" s="47"/>
      <c r="GWU24" s="47"/>
      <c r="GWV24" s="47"/>
      <c r="GWW24" s="47"/>
      <c r="GWX24" s="47"/>
      <c r="GWY24" s="47"/>
      <c r="GWZ24" s="47"/>
      <c r="GXA24" s="47"/>
      <c r="GXB24" s="47"/>
      <c r="GXC24" s="47"/>
      <c r="GXD24" s="47"/>
      <c r="GXE24" s="47"/>
      <c r="GXF24" s="47"/>
      <c r="GXG24" s="47"/>
      <c r="GXH24" s="47"/>
      <c r="GXI24" s="47"/>
      <c r="GXJ24" s="47"/>
      <c r="GXK24" s="47"/>
      <c r="GXL24" s="47"/>
      <c r="GXM24" s="47"/>
      <c r="GXN24" s="47"/>
      <c r="GXO24" s="47"/>
      <c r="GXP24" s="47"/>
      <c r="GXQ24" s="47"/>
      <c r="GXR24" s="47"/>
      <c r="GXS24" s="47"/>
      <c r="GXT24" s="47"/>
      <c r="GXU24" s="47"/>
      <c r="GXV24" s="47"/>
      <c r="GXW24" s="47"/>
      <c r="GXX24" s="47"/>
      <c r="GXY24" s="47"/>
      <c r="GXZ24" s="47"/>
      <c r="GYA24" s="47"/>
      <c r="GYB24" s="47"/>
      <c r="GYC24" s="47"/>
      <c r="GYD24" s="47"/>
      <c r="GYE24" s="47"/>
      <c r="GYF24" s="47"/>
      <c r="GYG24" s="47"/>
      <c r="GYH24" s="47"/>
      <c r="GYI24" s="47"/>
      <c r="GYJ24" s="47"/>
      <c r="GYK24" s="47"/>
      <c r="GYL24" s="47"/>
      <c r="GYM24" s="47"/>
      <c r="GYN24" s="47"/>
      <c r="GYO24" s="47"/>
      <c r="GYP24" s="47"/>
      <c r="GYQ24" s="47"/>
      <c r="GYR24" s="47"/>
      <c r="GYS24" s="47"/>
      <c r="GYT24" s="47"/>
      <c r="GYU24" s="47"/>
      <c r="GYV24" s="47"/>
      <c r="GYW24" s="47"/>
      <c r="GYX24" s="47"/>
      <c r="GYY24" s="47"/>
      <c r="GYZ24" s="47"/>
      <c r="GZA24" s="47"/>
      <c r="GZB24" s="47"/>
      <c r="GZC24" s="47"/>
      <c r="GZD24" s="47"/>
      <c r="GZE24" s="47"/>
      <c r="GZF24" s="47"/>
      <c r="GZG24" s="47"/>
      <c r="GZH24" s="47"/>
      <c r="GZI24" s="47"/>
      <c r="GZJ24" s="47"/>
      <c r="GZK24" s="47"/>
      <c r="GZL24" s="47"/>
      <c r="GZM24" s="47"/>
      <c r="GZN24" s="47"/>
      <c r="GZO24" s="47"/>
      <c r="GZP24" s="47"/>
      <c r="GZQ24" s="47"/>
      <c r="GZR24" s="47"/>
      <c r="GZS24" s="47"/>
      <c r="GZT24" s="47"/>
      <c r="GZU24" s="47"/>
      <c r="GZV24" s="47"/>
      <c r="GZW24" s="47"/>
      <c r="GZX24" s="47"/>
      <c r="GZY24" s="47"/>
      <c r="GZZ24" s="47"/>
      <c r="HAA24" s="47"/>
      <c r="HAB24" s="47"/>
      <c r="HAC24" s="47"/>
      <c r="HAD24" s="47"/>
      <c r="HAE24" s="47"/>
      <c r="HAF24" s="47"/>
      <c r="HAG24" s="47"/>
      <c r="HAH24" s="47"/>
      <c r="HAI24" s="47"/>
      <c r="HAJ24" s="47"/>
      <c r="HAK24" s="47"/>
      <c r="HAL24" s="47"/>
      <c r="HAM24" s="47"/>
      <c r="HAN24" s="47"/>
      <c r="HAO24" s="47"/>
      <c r="HAP24" s="47"/>
      <c r="HAQ24" s="47"/>
      <c r="HAR24" s="47"/>
      <c r="HAS24" s="47"/>
      <c r="HAT24" s="47"/>
      <c r="HAU24" s="47"/>
      <c r="HAV24" s="47"/>
      <c r="HAW24" s="47"/>
      <c r="HAX24" s="47"/>
      <c r="HAY24" s="47"/>
      <c r="HAZ24" s="47"/>
      <c r="HBA24" s="47"/>
      <c r="HBB24" s="47"/>
      <c r="HBC24" s="47"/>
      <c r="HBD24" s="47"/>
      <c r="HBE24" s="47"/>
      <c r="HBF24" s="47"/>
      <c r="HBG24" s="47"/>
      <c r="HBH24" s="47"/>
      <c r="HBI24" s="47"/>
      <c r="HBJ24" s="47"/>
      <c r="HBK24" s="47"/>
      <c r="HBL24" s="47"/>
      <c r="HBM24" s="47"/>
      <c r="HBN24" s="47"/>
      <c r="HBO24" s="47"/>
      <c r="HBP24" s="47"/>
      <c r="HBQ24" s="47"/>
      <c r="HBR24" s="47"/>
      <c r="HBS24" s="47"/>
      <c r="HBT24" s="47"/>
      <c r="HBU24" s="47"/>
      <c r="HBV24" s="47"/>
      <c r="HBW24" s="47"/>
      <c r="HBX24" s="47"/>
      <c r="HBY24" s="47"/>
      <c r="HBZ24" s="47"/>
      <c r="HCA24" s="47"/>
      <c r="HCB24" s="47"/>
      <c r="HCC24" s="47"/>
      <c r="HCD24" s="47"/>
      <c r="HCE24" s="47"/>
      <c r="HCF24" s="47"/>
      <c r="HCG24" s="47"/>
      <c r="HCH24" s="47"/>
      <c r="HCI24" s="47"/>
      <c r="HCJ24" s="47"/>
      <c r="HCK24" s="47"/>
      <c r="HCL24" s="47"/>
      <c r="HCM24" s="47"/>
      <c r="HCN24" s="47"/>
      <c r="HCO24" s="47"/>
      <c r="HCP24" s="47"/>
      <c r="HCQ24" s="47"/>
      <c r="HCR24" s="47"/>
      <c r="HCS24" s="47"/>
      <c r="HCT24" s="47"/>
      <c r="HCU24" s="47"/>
      <c r="HCV24" s="47"/>
      <c r="HCW24" s="47"/>
      <c r="HCX24" s="47"/>
      <c r="HCY24" s="47"/>
      <c r="HCZ24" s="47"/>
      <c r="HDA24" s="47"/>
      <c r="HDB24" s="47"/>
      <c r="HDC24" s="47"/>
      <c r="HDD24" s="47"/>
      <c r="HDE24" s="47"/>
      <c r="HDF24" s="47"/>
      <c r="HDG24" s="47"/>
      <c r="HDH24" s="47"/>
      <c r="HDI24" s="47"/>
      <c r="HDJ24" s="47"/>
      <c r="HDK24" s="47"/>
      <c r="HDL24" s="47"/>
      <c r="HDM24" s="47"/>
      <c r="HDN24" s="47"/>
      <c r="HDO24" s="47"/>
      <c r="HDP24" s="47"/>
      <c r="HDQ24" s="47"/>
      <c r="HDR24" s="47"/>
      <c r="HDS24" s="47"/>
      <c r="HDT24" s="47"/>
      <c r="HDU24" s="47"/>
      <c r="HDV24" s="47"/>
      <c r="HDW24" s="47"/>
      <c r="HDX24" s="47"/>
      <c r="HDY24" s="47"/>
      <c r="HDZ24" s="47"/>
      <c r="HEA24" s="47"/>
      <c r="HEB24" s="47"/>
      <c r="HEC24" s="47"/>
      <c r="HED24" s="47"/>
      <c r="HEE24" s="47"/>
      <c r="HEF24" s="47"/>
      <c r="HEG24" s="47"/>
      <c r="HEH24" s="47"/>
      <c r="HEI24" s="47"/>
      <c r="HEJ24" s="47"/>
      <c r="HEK24" s="47"/>
      <c r="HEL24" s="47"/>
      <c r="HEM24" s="47"/>
      <c r="HEN24" s="47"/>
      <c r="HEO24" s="47"/>
      <c r="HEP24" s="47"/>
      <c r="HEQ24" s="47"/>
      <c r="HER24" s="47"/>
      <c r="HES24" s="47"/>
      <c r="HET24" s="47"/>
      <c r="HEU24" s="47"/>
      <c r="HEV24" s="47"/>
      <c r="HEW24" s="47"/>
      <c r="HEX24" s="47"/>
      <c r="HEY24" s="47"/>
      <c r="HEZ24" s="47"/>
      <c r="HFA24" s="47"/>
      <c r="HFB24" s="47"/>
      <c r="HFC24" s="47"/>
      <c r="HFD24" s="47"/>
      <c r="HFE24" s="47"/>
      <c r="HFF24" s="47"/>
      <c r="HFG24" s="47"/>
      <c r="HFH24" s="47"/>
      <c r="HFI24" s="47"/>
      <c r="HFJ24" s="47"/>
      <c r="HFK24" s="47"/>
      <c r="HFL24" s="47"/>
      <c r="HFM24" s="47"/>
      <c r="HFN24" s="47"/>
      <c r="HFO24" s="47"/>
      <c r="HFP24" s="47"/>
      <c r="HFQ24" s="47"/>
      <c r="HFR24" s="47"/>
      <c r="HFS24" s="47"/>
      <c r="HFT24" s="47"/>
      <c r="HFU24" s="47"/>
      <c r="HFV24" s="47"/>
      <c r="HFW24" s="47"/>
      <c r="HFX24" s="47"/>
      <c r="HFY24" s="47"/>
      <c r="HFZ24" s="47"/>
      <c r="HGA24" s="47"/>
      <c r="HGB24" s="47"/>
      <c r="HGC24" s="47"/>
      <c r="HGD24" s="47"/>
      <c r="HGE24" s="47"/>
      <c r="HGF24" s="47"/>
      <c r="HGG24" s="47"/>
      <c r="HGH24" s="47"/>
      <c r="HGI24" s="47"/>
      <c r="HGJ24" s="47"/>
      <c r="HGK24" s="47"/>
      <c r="HGL24" s="47"/>
      <c r="HGM24" s="47"/>
      <c r="HGN24" s="47"/>
      <c r="HGO24" s="47"/>
      <c r="HGP24" s="47"/>
      <c r="HGQ24" s="47"/>
      <c r="HGR24" s="47"/>
      <c r="HGS24" s="47"/>
      <c r="HGT24" s="47"/>
      <c r="HGU24" s="47"/>
      <c r="HGV24" s="47"/>
      <c r="HGW24" s="47"/>
      <c r="HGX24" s="47"/>
      <c r="HGY24" s="47"/>
      <c r="HGZ24" s="47"/>
      <c r="HHA24" s="47"/>
      <c r="HHB24" s="47"/>
      <c r="HHC24" s="47"/>
      <c r="HHD24" s="47"/>
      <c r="HHE24" s="47"/>
      <c r="HHF24" s="47"/>
      <c r="HHG24" s="47"/>
      <c r="HHH24" s="47"/>
      <c r="HHI24" s="47"/>
      <c r="HHJ24" s="47"/>
      <c r="HHK24" s="47"/>
      <c r="HHL24" s="47"/>
      <c r="HHM24" s="47"/>
      <c r="HHN24" s="47"/>
      <c r="HHO24" s="47"/>
      <c r="HHP24" s="47"/>
      <c r="HHQ24" s="47"/>
      <c r="HHR24" s="47"/>
      <c r="HHS24" s="47"/>
      <c r="HHT24" s="47"/>
      <c r="HHU24" s="47"/>
      <c r="HHV24" s="47"/>
      <c r="HHW24" s="47"/>
      <c r="HHX24" s="47"/>
      <c r="HHY24" s="47"/>
      <c r="HHZ24" s="47"/>
      <c r="HIA24" s="47"/>
      <c r="HIB24" s="47"/>
      <c r="HIC24" s="47"/>
      <c r="HID24" s="47"/>
      <c r="HIE24" s="47"/>
      <c r="HIF24" s="47"/>
      <c r="HIG24" s="47"/>
      <c r="HIH24" s="47"/>
      <c r="HII24" s="47"/>
      <c r="HIJ24" s="47"/>
      <c r="HIK24" s="47"/>
      <c r="HIL24" s="47"/>
      <c r="HIM24" s="47"/>
      <c r="HIN24" s="47"/>
      <c r="HIO24" s="47"/>
      <c r="HIP24" s="47"/>
      <c r="HIQ24" s="47"/>
      <c r="HIR24" s="47"/>
      <c r="HIS24" s="47"/>
      <c r="HIT24" s="47"/>
      <c r="HIU24" s="47"/>
      <c r="HIV24" s="47"/>
      <c r="HIW24" s="47"/>
      <c r="HIX24" s="47"/>
      <c r="HIY24" s="47"/>
      <c r="HIZ24" s="47"/>
      <c r="HJA24" s="47"/>
      <c r="HJB24" s="47"/>
      <c r="HJC24" s="47"/>
      <c r="HJD24" s="47"/>
      <c r="HJE24" s="47"/>
      <c r="HJF24" s="47"/>
      <c r="HJG24" s="47"/>
      <c r="HJH24" s="47"/>
      <c r="HJI24" s="47"/>
      <c r="HJJ24" s="47"/>
      <c r="HJK24" s="47"/>
      <c r="HJL24" s="47"/>
      <c r="HJM24" s="47"/>
      <c r="HJN24" s="47"/>
      <c r="HJO24" s="47"/>
      <c r="HJP24" s="47"/>
      <c r="HJQ24" s="47"/>
      <c r="HJR24" s="47"/>
      <c r="HJS24" s="47"/>
      <c r="HJT24" s="47"/>
      <c r="HJU24" s="47"/>
      <c r="HJV24" s="47"/>
      <c r="HJW24" s="47"/>
      <c r="HJX24" s="47"/>
      <c r="HJY24" s="47"/>
      <c r="HJZ24" s="47"/>
      <c r="HKA24" s="47"/>
      <c r="HKB24" s="47"/>
      <c r="HKC24" s="47"/>
      <c r="HKD24" s="47"/>
      <c r="HKE24" s="47"/>
      <c r="HKF24" s="47"/>
      <c r="HKG24" s="47"/>
      <c r="HKH24" s="47"/>
      <c r="HKI24" s="47"/>
      <c r="HKJ24" s="47"/>
      <c r="HKK24" s="47"/>
      <c r="HKL24" s="47"/>
      <c r="HKM24" s="47"/>
      <c r="HKN24" s="47"/>
      <c r="HKO24" s="47"/>
      <c r="HKP24" s="47"/>
      <c r="HKQ24" s="47"/>
      <c r="HKR24" s="47"/>
      <c r="HKS24" s="47"/>
      <c r="HKT24" s="47"/>
      <c r="HKU24" s="47"/>
      <c r="HKV24" s="47"/>
      <c r="HKW24" s="47"/>
      <c r="HKX24" s="47"/>
      <c r="HKY24" s="47"/>
      <c r="HKZ24" s="47"/>
      <c r="HLA24" s="47"/>
      <c r="HLB24" s="47"/>
      <c r="HLC24" s="47"/>
      <c r="HLD24" s="47"/>
      <c r="HLE24" s="47"/>
      <c r="HLF24" s="47"/>
      <c r="HLG24" s="47"/>
      <c r="HLH24" s="47"/>
      <c r="HLI24" s="47"/>
      <c r="HLJ24" s="47"/>
      <c r="HLK24" s="47"/>
      <c r="HLL24" s="47"/>
      <c r="HLM24" s="47"/>
      <c r="HLN24" s="47"/>
      <c r="HLO24" s="47"/>
      <c r="HLP24" s="47"/>
      <c r="HLQ24" s="47"/>
      <c r="HLR24" s="47"/>
      <c r="HLS24" s="47"/>
      <c r="HLT24" s="47"/>
      <c r="HLU24" s="47"/>
      <c r="HLV24" s="47"/>
      <c r="HLW24" s="47"/>
      <c r="HLX24" s="47"/>
      <c r="HLY24" s="47"/>
      <c r="HLZ24" s="47"/>
      <c r="HMA24" s="47"/>
      <c r="HMB24" s="47"/>
      <c r="HMC24" s="47"/>
      <c r="HMD24" s="47"/>
      <c r="HME24" s="47"/>
      <c r="HMF24" s="47"/>
      <c r="HMG24" s="47"/>
      <c r="HMH24" s="47"/>
      <c r="HMI24" s="47"/>
      <c r="HMJ24" s="47"/>
      <c r="HMK24" s="47"/>
      <c r="HML24" s="47"/>
      <c r="HMM24" s="47"/>
      <c r="HMN24" s="47"/>
      <c r="HMO24" s="47"/>
      <c r="HMP24" s="47"/>
      <c r="HMQ24" s="47"/>
      <c r="HMR24" s="47"/>
      <c r="HMS24" s="47"/>
      <c r="HMT24" s="47"/>
      <c r="HMU24" s="47"/>
      <c r="HMV24" s="47"/>
      <c r="HMW24" s="47"/>
      <c r="HMX24" s="47"/>
      <c r="HMY24" s="47"/>
      <c r="HMZ24" s="47"/>
      <c r="HNA24" s="47"/>
      <c r="HNB24" s="47"/>
      <c r="HNC24" s="47"/>
      <c r="HND24" s="47"/>
      <c r="HNE24" s="47"/>
      <c r="HNF24" s="47"/>
      <c r="HNG24" s="47"/>
      <c r="HNH24" s="47"/>
      <c r="HNI24" s="47"/>
      <c r="HNJ24" s="47"/>
      <c r="HNK24" s="47"/>
      <c r="HNL24" s="47"/>
      <c r="HNM24" s="47"/>
      <c r="HNN24" s="47"/>
      <c r="HNO24" s="47"/>
      <c r="HNP24" s="47"/>
      <c r="HNQ24" s="47"/>
      <c r="HNR24" s="47"/>
      <c r="HNS24" s="47"/>
      <c r="HNT24" s="47"/>
      <c r="HNU24" s="47"/>
      <c r="HNV24" s="47"/>
      <c r="HNW24" s="47"/>
      <c r="HNX24" s="47"/>
      <c r="HNY24" s="47"/>
      <c r="HNZ24" s="47"/>
      <c r="HOA24" s="47"/>
      <c r="HOB24" s="47"/>
      <c r="HOC24" s="47"/>
      <c r="HOD24" s="47"/>
      <c r="HOE24" s="47"/>
      <c r="HOF24" s="47"/>
      <c r="HOG24" s="47"/>
      <c r="HOH24" s="47"/>
      <c r="HOI24" s="47"/>
      <c r="HOJ24" s="47"/>
      <c r="HOK24" s="47"/>
      <c r="HOL24" s="47"/>
      <c r="HOM24" s="47"/>
      <c r="HON24" s="47"/>
      <c r="HOO24" s="47"/>
      <c r="HOP24" s="47"/>
      <c r="HOQ24" s="47"/>
      <c r="HOR24" s="47"/>
      <c r="HOS24" s="47"/>
      <c r="HOT24" s="47"/>
      <c r="HOU24" s="47"/>
      <c r="HOV24" s="47"/>
      <c r="HOW24" s="47"/>
      <c r="HOX24" s="47"/>
      <c r="HOY24" s="47"/>
      <c r="HOZ24" s="47"/>
      <c r="HPA24" s="47"/>
      <c r="HPB24" s="47"/>
      <c r="HPC24" s="47"/>
      <c r="HPD24" s="47"/>
      <c r="HPE24" s="47"/>
      <c r="HPF24" s="47"/>
      <c r="HPG24" s="47"/>
      <c r="HPH24" s="47"/>
      <c r="HPI24" s="47"/>
      <c r="HPJ24" s="47"/>
      <c r="HPK24" s="47"/>
      <c r="HPL24" s="47"/>
      <c r="HPM24" s="47"/>
      <c r="HPN24" s="47"/>
      <c r="HPO24" s="47"/>
      <c r="HPP24" s="47"/>
      <c r="HPQ24" s="47"/>
      <c r="HPR24" s="47"/>
      <c r="HPS24" s="47"/>
      <c r="HPT24" s="47"/>
      <c r="HPU24" s="47"/>
      <c r="HPV24" s="47"/>
      <c r="HPW24" s="47"/>
      <c r="HPX24" s="47"/>
      <c r="HPY24" s="47"/>
      <c r="HPZ24" s="47"/>
      <c r="HQA24" s="47"/>
      <c r="HQB24" s="47"/>
      <c r="HQC24" s="47"/>
      <c r="HQD24" s="47"/>
      <c r="HQE24" s="47"/>
      <c r="HQF24" s="47"/>
      <c r="HQG24" s="47"/>
      <c r="HQH24" s="47"/>
      <c r="HQI24" s="47"/>
      <c r="HQJ24" s="47"/>
      <c r="HQK24" s="47"/>
      <c r="HQL24" s="47"/>
      <c r="HQM24" s="47"/>
      <c r="HQN24" s="47"/>
      <c r="HQO24" s="47"/>
      <c r="HQP24" s="47"/>
      <c r="HQQ24" s="47"/>
      <c r="HQR24" s="47"/>
      <c r="HQS24" s="47"/>
      <c r="HQT24" s="47"/>
      <c r="HQU24" s="47"/>
      <c r="HQV24" s="47"/>
      <c r="HQW24" s="47"/>
      <c r="HQX24" s="47"/>
      <c r="HQY24" s="47"/>
      <c r="HQZ24" s="47"/>
      <c r="HRA24" s="47"/>
      <c r="HRB24" s="47"/>
      <c r="HRC24" s="47"/>
      <c r="HRD24" s="47"/>
      <c r="HRE24" s="47"/>
      <c r="HRF24" s="47"/>
      <c r="HRG24" s="47"/>
      <c r="HRH24" s="47"/>
      <c r="HRI24" s="47"/>
      <c r="HRJ24" s="47"/>
      <c r="HRK24" s="47"/>
      <c r="HRL24" s="47"/>
      <c r="HRM24" s="47"/>
      <c r="HRN24" s="47"/>
      <c r="HRO24" s="47"/>
      <c r="HRP24" s="47"/>
      <c r="HRQ24" s="47"/>
      <c r="HRR24" s="47"/>
      <c r="HRS24" s="47"/>
      <c r="HRT24" s="47"/>
      <c r="HRU24" s="47"/>
      <c r="HRV24" s="47"/>
      <c r="HRW24" s="47"/>
      <c r="HRX24" s="47"/>
      <c r="HRY24" s="47"/>
      <c r="HRZ24" s="47"/>
      <c r="HSA24" s="47"/>
      <c r="HSB24" s="47"/>
      <c r="HSC24" s="47"/>
      <c r="HSD24" s="47"/>
      <c r="HSE24" s="47"/>
      <c r="HSF24" s="47"/>
      <c r="HSG24" s="47"/>
      <c r="HSH24" s="47"/>
      <c r="HSI24" s="47"/>
      <c r="HSJ24" s="47"/>
      <c r="HSK24" s="47"/>
      <c r="HSL24" s="47"/>
      <c r="HSM24" s="47"/>
      <c r="HSN24" s="47"/>
      <c r="HSO24" s="47"/>
      <c r="HSP24" s="47"/>
      <c r="HSQ24" s="47"/>
      <c r="HSR24" s="47"/>
      <c r="HSS24" s="47"/>
      <c r="HST24" s="47"/>
      <c r="HSU24" s="47"/>
      <c r="HSV24" s="47"/>
      <c r="HSW24" s="47"/>
      <c r="HSX24" s="47"/>
      <c r="HSY24" s="47"/>
      <c r="HSZ24" s="47"/>
      <c r="HTA24" s="47"/>
      <c r="HTB24" s="47"/>
      <c r="HTC24" s="47"/>
      <c r="HTD24" s="47"/>
      <c r="HTE24" s="47"/>
      <c r="HTF24" s="47"/>
      <c r="HTG24" s="47"/>
      <c r="HTH24" s="47"/>
      <c r="HTI24" s="47"/>
      <c r="HTJ24" s="47"/>
      <c r="HTK24" s="47"/>
      <c r="HTL24" s="47"/>
      <c r="HTM24" s="47"/>
      <c r="HTN24" s="47"/>
      <c r="HTO24" s="47"/>
      <c r="HTP24" s="47"/>
      <c r="HTQ24" s="47"/>
      <c r="HTR24" s="47"/>
      <c r="HTS24" s="47"/>
      <c r="HTT24" s="47"/>
      <c r="HTU24" s="47"/>
      <c r="HTV24" s="47"/>
      <c r="HTW24" s="47"/>
      <c r="HTX24" s="47"/>
      <c r="HTY24" s="47"/>
      <c r="HTZ24" s="47"/>
      <c r="HUA24" s="47"/>
      <c r="HUB24" s="47"/>
      <c r="HUC24" s="47"/>
      <c r="HUD24" s="47"/>
      <c r="HUE24" s="47"/>
      <c r="HUF24" s="47"/>
      <c r="HUG24" s="47"/>
      <c r="HUH24" s="47"/>
      <c r="HUI24" s="47"/>
      <c r="HUJ24" s="47"/>
      <c r="HUK24" s="47"/>
      <c r="HUL24" s="47"/>
      <c r="HUM24" s="47"/>
      <c r="HUN24" s="47"/>
      <c r="HUO24" s="47"/>
      <c r="HUP24" s="47"/>
      <c r="HUQ24" s="47"/>
      <c r="HUR24" s="47"/>
      <c r="HUS24" s="47"/>
      <c r="HUT24" s="47"/>
      <c r="HUU24" s="47"/>
      <c r="HUV24" s="47"/>
      <c r="HUW24" s="47"/>
      <c r="HUX24" s="47"/>
      <c r="HUY24" s="47"/>
      <c r="HUZ24" s="47"/>
      <c r="HVA24" s="47"/>
      <c r="HVB24" s="47"/>
      <c r="HVC24" s="47"/>
      <c r="HVD24" s="47"/>
      <c r="HVE24" s="47"/>
      <c r="HVF24" s="47"/>
      <c r="HVG24" s="47"/>
      <c r="HVH24" s="47"/>
      <c r="HVI24" s="47"/>
      <c r="HVJ24" s="47"/>
      <c r="HVK24" s="47"/>
      <c r="HVL24" s="47"/>
      <c r="HVM24" s="47"/>
      <c r="HVN24" s="47"/>
      <c r="HVO24" s="47"/>
      <c r="HVP24" s="47"/>
      <c r="HVQ24" s="47"/>
      <c r="HVR24" s="47"/>
      <c r="HVS24" s="47"/>
      <c r="HVT24" s="47"/>
      <c r="HVU24" s="47"/>
      <c r="HVV24" s="47"/>
      <c r="HVW24" s="47"/>
      <c r="HVX24" s="47"/>
      <c r="HVY24" s="47"/>
      <c r="HVZ24" s="47"/>
      <c r="HWA24" s="47"/>
      <c r="HWB24" s="47"/>
      <c r="HWC24" s="47"/>
      <c r="HWD24" s="47"/>
      <c r="HWE24" s="47"/>
      <c r="HWF24" s="47"/>
      <c r="HWG24" s="47"/>
      <c r="HWH24" s="47"/>
      <c r="HWI24" s="47"/>
      <c r="HWJ24" s="47"/>
      <c r="HWK24" s="47"/>
      <c r="HWL24" s="47"/>
      <c r="HWM24" s="47"/>
      <c r="HWN24" s="47"/>
      <c r="HWO24" s="47"/>
      <c r="HWP24" s="47"/>
      <c r="HWQ24" s="47"/>
      <c r="HWR24" s="47"/>
      <c r="HWS24" s="47"/>
      <c r="HWT24" s="47"/>
      <c r="HWU24" s="47"/>
      <c r="HWV24" s="47"/>
      <c r="HWW24" s="47"/>
      <c r="HWX24" s="47"/>
      <c r="HWY24" s="47"/>
      <c r="HWZ24" s="47"/>
      <c r="HXA24" s="47"/>
      <c r="HXB24" s="47"/>
      <c r="HXC24" s="47"/>
      <c r="HXD24" s="47"/>
      <c r="HXE24" s="47"/>
      <c r="HXF24" s="47"/>
      <c r="HXG24" s="47"/>
      <c r="HXH24" s="47"/>
      <c r="HXI24" s="47"/>
      <c r="HXJ24" s="47"/>
      <c r="HXK24" s="47"/>
      <c r="HXL24" s="47"/>
      <c r="HXM24" s="47"/>
      <c r="HXN24" s="47"/>
      <c r="HXO24" s="47"/>
      <c r="HXP24" s="47"/>
      <c r="HXQ24" s="47"/>
      <c r="HXR24" s="47"/>
      <c r="HXS24" s="47"/>
      <c r="HXT24" s="47"/>
      <c r="HXU24" s="47"/>
      <c r="HXV24" s="47"/>
      <c r="HXW24" s="47"/>
      <c r="HXX24" s="47"/>
      <c r="HXY24" s="47"/>
      <c r="HXZ24" s="47"/>
      <c r="HYA24" s="47"/>
      <c r="HYB24" s="47"/>
      <c r="HYC24" s="47"/>
      <c r="HYD24" s="47"/>
      <c r="HYE24" s="47"/>
      <c r="HYF24" s="47"/>
      <c r="HYG24" s="47"/>
      <c r="HYH24" s="47"/>
      <c r="HYI24" s="47"/>
      <c r="HYJ24" s="47"/>
      <c r="HYK24" s="47"/>
      <c r="HYL24" s="47"/>
      <c r="HYM24" s="47"/>
      <c r="HYN24" s="47"/>
      <c r="HYO24" s="47"/>
      <c r="HYP24" s="47"/>
      <c r="HYQ24" s="47"/>
      <c r="HYR24" s="47"/>
      <c r="HYS24" s="47"/>
      <c r="HYT24" s="47"/>
      <c r="HYU24" s="47"/>
      <c r="HYV24" s="47"/>
      <c r="HYW24" s="47"/>
      <c r="HYX24" s="47"/>
      <c r="HYY24" s="47"/>
      <c r="HYZ24" s="47"/>
      <c r="HZA24" s="47"/>
      <c r="HZB24" s="47"/>
      <c r="HZC24" s="47"/>
      <c r="HZD24" s="47"/>
      <c r="HZE24" s="47"/>
      <c r="HZF24" s="47"/>
      <c r="HZG24" s="47"/>
      <c r="HZH24" s="47"/>
      <c r="HZI24" s="47"/>
      <c r="HZJ24" s="47"/>
      <c r="HZK24" s="47"/>
      <c r="HZL24" s="47"/>
      <c r="HZM24" s="47"/>
      <c r="HZN24" s="47"/>
      <c r="HZO24" s="47"/>
      <c r="HZP24" s="47"/>
      <c r="HZQ24" s="47"/>
      <c r="HZR24" s="47"/>
      <c r="HZS24" s="47"/>
      <c r="HZT24" s="47"/>
      <c r="HZU24" s="47"/>
      <c r="HZV24" s="47"/>
      <c r="HZW24" s="47"/>
      <c r="HZX24" s="47"/>
      <c r="HZY24" s="47"/>
      <c r="HZZ24" s="47"/>
      <c r="IAA24" s="47"/>
      <c r="IAB24" s="47"/>
      <c r="IAC24" s="47"/>
      <c r="IAD24" s="47"/>
      <c r="IAE24" s="47"/>
      <c r="IAF24" s="47"/>
      <c r="IAG24" s="47"/>
      <c r="IAH24" s="47"/>
      <c r="IAI24" s="47"/>
      <c r="IAJ24" s="47"/>
      <c r="IAK24" s="47"/>
      <c r="IAL24" s="47"/>
      <c r="IAM24" s="47"/>
      <c r="IAN24" s="47"/>
      <c r="IAO24" s="47"/>
      <c r="IAP24" s="47"/>
      <c r="IAQ24" s="47"/>
      <c r="IAR24" s="47"/>
      <c r="IAS24" s="47"/>
      <c r="IAT24" s="47"/>
      <c r="IAU24" s="47"/>
      <c r="IAV24" s="47"/>
      <c r="IAW24" s="47"/>
      <c r="IAX24" s="47"/>
      <c r="IAY24" s="47"/>
      <c r="IAZ24" s="47"/>
      <c r="IBA24" s="47"/>
      <c r="IBB24" s="47"/>
      <c r="IBC24" s="47"/>
      <c r="IBD24" s="47"/>
      <c r="IBE24" s="47"/>
      <c r="IBF24" s="47"/>
      <c r="IBG24" s="47"/>
      <c r="IBH24" s="47"/>
      <c r="IBI24" s="47"/>
      <c r="IBJ24" s="47"/>
      <c r="IBK24" s="47"/>
      <c r="IBL24" s="47"/>
      <c r="IBM24" s="47"/>
      <c r="IBN24" s="47"/>
      <c r="IBO24" s="47"/>
      <c r="IBP24" s="47"/>
      <c r="IBQ24" s="47"/>
      <c r="IBR24" s="47"/>
      <c r="IBS24" s="47"/>
      <c r="IBT24" s="47"/>
      <c r="IBU24" s="47"/>
      <c r="IBV24" s="47"/>
      <c r="IBW24" s="47"/>
      <c r="IBX24" s="47"/>
      <c r="IBY24" s="47"/>
      <c r="IBZ24" s="47"/>
      <c r="ICA24" s="47"/>
      <c r="ICB24" s="47"/>
      <c r="ICC24" s="47"/>
      <c r="ICD24" s="47"/>
      <c r="ICE24" s="47"/>
      <c r="ICF24" s="47"/>
      <c r="ICG24" s="47"/>
      <c r="ICH24" s="47"/>
      <c r="ICI24" s="47"/>
      <c r="ICJ24" s="47"/>
      <c r="ICK24" s="47"/>
      <c r="ICL24" s="47"/>
      <c r="ICM24" s="47"/>
      <c r="ICN24" s="47"/>
      <c r="ICO24" s="47"/>
      <c r="ICP24" s="47"/>
      <c r="ICQ24" s="47"/>
      <c r="ICR24" s="47"/>
      <c r="ICS24" s="47"/>
      <c r="ICT24" s="47"/>
      <c r="ICU24" s="47"/>
      <c r="ICV24" s="47"/>
      <c r="ICW24" s="47"/>
      <c r="ICX24" s="47"/>
      <c r="ICY24" s="47"/>
      <c r="ICZ24" s="47"/>
      <c r="IDA24" s="47"/>
      <c r="IDB24" s="47"/>
      <c r="IDC24" s="47"/>
      <c r="IDD24" s="47"/>
      <c r="IDE24" s="47"/>
      <c r="IDF24" s="47"/>
      <c r="IDG24" s="47"/>
      <c r="IDH24" s="47"/>
      <c r="IDI24" s="47"/>
      <c r="IDJ24" s="47"/>
      <c r="IDK24" s="47"/>
      <c r="IDL24" s="47"/>
      <c r="IDM24" s="47"/>
      <c r="IDN24" s="47"/>
      <c r="IDO24" s="47"/>
      <c r="IDP24" s="47"/>
      <c r="IDQ24" s="47"/>
      <c r="IDR24" s="47"/>
      <c r="IDS24" s="47"/>
      <c r="IDT24" s="47"/>
      <c r="IDU24" s="47"/>
      <c r="IDV24" s="47"/>
      <c r="IDW24" s="47"/>
      <c r="IDX24" s="47"/>
      <c r="IDY24" s="47"/>
      <c r="IDZ24" s="47"/>
      <c r="IEA24" s="47"/>
      <c r="IEB24" s="47"/>
      <c r="IEC24" s="47"/>
      <c r="IED24" s="47"/>
      <c r="IEE24" s="47"/>
      <c r="IEF24" s="47"/>
      <c r="IEG24" s="47"/>
      <c r="IEH24" s="47"/>
      <c r="IEI24" s="47"/>
      <c r="IEJ24" s="47"/>
      <c r="IEK24" s="47"/>
      <c r="IEL24" s="47"/>
      <c r="IEM24" s="47"/>
      <c r="IEN24" s="47"/>
      <c r="IEO24" s="47"/>
      <c r="IEP24" s="47"/>
      <c r="IEQ24" s="47"/>
      <c r="IER24" s="47"/>
      <c r="IES24" s="47"/>
      <c r="IET24" s="47"/>
      <c r="IEU24" s="47"/>
      <c r="IEV24" s="47"/>
      <c r="IEW24" s="47"/>
      <c r="IEX24" s="47"/>
      <c r="IEY24" s="47"/>
      <c r="IEZ24" s="47"/>
      <c r="IFA24" s="47"/>
      <c r="IFB24" s="47"/>
      <c r="IFC24" s="47"/>
      <c r="IFD24" s="47"/>
      <c r="IFE24" s="47"/>
      <c r="IFF24" s="47"/>
      <c r="IFG24" s="47"/>
      <c r="IFH24" s="47"/>
      <c r="IFI24" s="47"/>
      <c r="IFJ24" s="47"/>
      <c r="IFK24" s="47"/>
      <c r="IFL24" s="47"/>
      <c r="IFM24" s="47"/>
      <c r="IFN24" s="47"/>
      <c r="IFO24" s="47"/>
      <c r="IFP24" s="47"/>
      <c r="IFQ24" s="47"/>
      <c r="IFR24" s="47"/>
      <c r="IFS24" s="47"/>
      <c r="IFT24" s="47"/>
      <c r="IFU24" s="47"/>
      <c r="IFV24" s="47"/>
      <c r="IFW24" s="47"/>
      <c r="IFX24" s="47"/>
      <c r="IFY24" s="47"/>
      <c r="IFZ24" s="47"/>
      <c r="IGA24" s="47"/>
      <c r="IGB24" s="47"/>
      <c r="IGC24" s="47"/>
      <c r="IGD24" s="47"/>
      <c r="IGE24" s="47"/>
      <c r="IGF24" s="47"/>
      <c r="IGG24" s="47"/>
      <c r="IGH24" s="47"/>
      <c r="IGI24" s="47"/>
      <c r="IGJ24" s="47"/>
      <c r="IGK24" s="47"/>
      <c r="IGL24" s="47"/>
      <c r="IGM24" s="47"/>
      <c r="IGN24" s="47"/>
      <c r="IGO24" s="47"/>
      <c r="IGP24" s="47"/>
      <c r="IGQ24" s="47"/>
      <c r="IGR24" s="47"/>
      <c r="IGS24" s="47"/>
      <c r="IGT24" s="47"/>
      <c r="IGU24" s="47"/>
      <c r="IGV24" s="47"/>
      <c r="IGW24" s="47"/>
      <c r="IGX24" s="47"/>
      <c r="IGY24" s="47"/>
      <c r="IGZ24" s="47"/>
      <c r="IHA24" s="47"/>
      <c r="IHB24" s="47"/>
      <c r="IHC24" s="47"/>
      <c r="IHD24" s="47"/>
      <c r="IHE24" s="47"/>
      <c r="IHF24" s="47"/>
      <c r="IHG24" s="47"/>
      <c r="IHH24" s="47"/>
      <c r="IHI24" s="47"/>
      <c r="IHJ24" s="47"/>
      <c r="IHK24" s="47"/>
      <c r="IHL24" s="47"/>
      <c r="IHM24" s="47"/>
      <c r="IHN24" s="47"/>
      <c r="IHO24" s="47"/>
      <c r="IHP24" s="47"/>
      <c r="IHQ24" s="47"/>
      <c r="IHR24" s="47"/>
      <c r="IHS24" s="47"/>
      <c r="IHT24" s="47"/>
      <c r="IHU24" s="47"/>
      <c r="IHV24" s="47"/>
      <c r="IHW24" s="47"/>
      <c r="IHX24" s="47"/>
      <c r="IHY24" s="47"/>
      <c r="IHZ24" s="47"/>
      <c r="IIA24" s="47"/>
      <c r="IIB24" s="47"/>
      <c r="IIC24" s="47"/>
      <c r="IID24" s="47"/>
      <c r="IIE24" s="47"/>
      <c r="IIF24" s="47"/>
      <c r="IIG24" s="47"/>
      <c r="IIH24" s="47"/>
      <c r="III24" s="47"/>
      <c r="IIJ24" s="47"/>
      <c r="IIK24" s="47"/>
      <c r="IIL24" s="47"/>
      <c r="IIM24" s="47"/>
      <c r="IIN24" s="47"/>
      <c r="IIO24" s="47"/>
      <c r="IIP24" s="47"/>
      <c r="IIQ24" s="47"/>
      <c r="IIR24" s="47"/>
      <c r="IIS24" s="47"/>
      <c r="IIT24" s="47"/>
      <c r="IIU24" s="47"/>
      <c r="IIV24" s="47"/>
      <c r="IIW24" s="47"/>
      <c r="IIX24" s="47"/>
      <c r="IIY24" s="47"/>
      <c r="IIZ24" s="47"/>
      <c r="IJA24" s="47"/>
      <c r="IJB24" s="47"/>
      <c r="IJC24" s="47"/>
      <c r="IJD24" s="47"/>
      <c r="IJE24" s="47"/>
      <c r="IJF24" s="47"/>
      <c r="IJG24" s="47"/>
      <c r="IJH24" s="47"/>
      <c r="IJI24" s="47"/>
      <c r="IJJ24" s="47"/>
      <c r="IJK24" s="47"/>
      <c r="IJL24" s="47"/>
      <c r="IJM24" s="47"/>
      <c r="IJN24" s="47"/>
      <c r="IJO24" s="47"/>
      <c r="IJP24" s="47"/>
      <c r="IJQ24" s="47"/>
      <c r="IJR24" s="47"/>
      <c r="IJS24" s="47"/>
      <c r="IJT24" s="47"/>
      <c r="IJU24" s="47"/>
      <c r="IJV24" s="47"/>
      <c r="IJW24" s="47"/>
      <c r="IJX24" s="47"/>
      <c r="IJY24" s="47"/>
      <c r="IJZ24" s="47"/>
      <c r="IKA24" s="47"/>
      <c r="IKB24" s="47"/>
      <c r="IKC24" s="47"/>
      <c r="IKD24" s="47"/>
      <c r="IKE24" s="47"/>
      <c r="IKF24" s="47"/>
      <c r="IKG24" s="47"/>
      <c r="IKH24" s="47"/>
      <c r="IKI24" s="47"/>
      <c r="IKJ24" s="47"/>
      <c r="IKK24" s="47"/>
      <c r="IKL24" s="47"/>
      <c r="IKM24" s="47"/>
      <c r="IKN24" s="47"/>
      <c r="IKO24" s="47"/>
      <c r="IKP24" s="47"/>
      <c r="IKQ24" s="47"/>
      <c r="IKR24" s="47"/>
      <c r="IKS24" s="47"/>
      <c r="IKT24" s="47"/>
      <c r="IKU24" s="47"/>
      <c r="IKV24" s="47"/>
      <c r="IKW24" s="47"/>
      <c r="IKX24" s="47"/>
      <c r="IKY24" s="47"/>
      <c r="IKZ24" s="47"/>
      <c r="ILA24" s="47"/>
      <c r="ILB24" s="47"/>
      <c r="ILC24" s="47"/>
      <c r="ILD24" s="47"/>
      <c r="ILE24" s="47"/>
      <c r="ILF24" s="47"/>
      <c r="ILG24" s="47"/>
      <c r="ILH24" s="47"/>
      <c r="ILI24" s="47"/>
      <c r="ILJ24" s="47"/>
      <c r="ILK24" s="47"/>
      <c r="ILL24" s="47"/>
      <c r="ILM24" s="47"/>
      <c r="ILN24" s="47"/>
      <c r="ILO24" s="47"/>
      <c r="ILP24" s="47"/>
      <c r="ILQ24" s="47"/>
      <c r="ILR24" s="47"/>
      <c r="ILS24" s="47"/>
      <c r="ILT24" s="47"/>
      <c r="ILU24" s="47"/>
      <c r="ILV24" s="47"/>
      <c r="ILW24" s="47"/>
      <c r="ILX24" s="47"/>
      <c r="ILY24" s="47"/>
      <c r="ILZ24" s="47"/>
      <c r="IMA24" s="47"/>
      <c r="IMB24" s="47"/>
      <c r="IMC24" s="47"/>
      <c r="IMD24" s="47"/>
      <c r="IME24" s="47"/>
      <c r="IMF24" s="47"/>
      <c r="IMG24" s="47"/>
      <c r="IMH24" s="47"/>
      <c r="IMI24" s="47"/>
      <c r="IMJ24" s="47"/>
      <c r="IMK24" s="47"/>
      <c r="IML24" s="47"/>
      <c r="IMM24" s="47"/>
      <c r="IMN24" s="47"/>
      <c r="IMO24" s="47"/>
      <c r="IMP24" s="47"/>
      <c r="IMQ24" s="47"/>
      <c r="IMR24" s="47"/>
      <c r="IMS24" s="47"/>
      <c r="IMT24" s="47"/>
      <c r="IMU24" s="47"/>
      <c r="IMV24" s="47"/>
      <c r="IMW24" s="47"/>
      <c r="IMX24" s="47"/>
      <c r="IMY24" s="47"/>
      <c r="IMZ24" s="47"/>
      <c r="INA24" s="47"/>
      <c r="INB24" s="47"/>
      <c r="INC24" s="47"/>
      <c r="IND24" s="47"/>
      <c r="INE24" s="47"/>
      <c r="INF24" s="47"/>
      <c r="ING24" s="47"/>
      <c r="INH24" s="47"/>
      <c r="INI24" s="47"/>
      <c r="INJ24" s="47"/>
      <c r="INK24" s="47"/>
      <c r="INL24" s="47"/>
      <c r="INM24" s="47"/>
      <c r="INN24" s="47"/>
      <c r="INO24" s="47"/>
      <c r="INP24" s="47"/>
      <c r="INQ24" s="47"/>
      <c r="INR24" s="47"/>
      <c r="INS24" s="47"/>
      <c r="INT24" s="47"/>
      <c r="INU24" s="47"/>
      <c r="INV24" s="47"/>
      <c r="INW24" s="47"/>
      <c r="INX24" s="47"/>
      <c r="INY24" s="47"/>
      <c r="INZ24" s="47"/>
      <c r="IOA24" s="47"/>
      <c r="IOB24" s="47"/>
      <c r="IOC24" s="47"/>
      <c r="IOD24" s="47"/>
      <c r="IOE24" s="47"/>
      <c r="IOF24" s="47"/>
      <c r="IOG24" s="47"/>
      <c r="IOH24" s="47"/>
      <c r="IOI24" s="47"/>
      <c r="IOJ24" s="47"/>
      <c r="IOK24" s="47"/>
      <c r="IOL24" s="47"/>
      <c r="IOM24" s="47"/>
      <c r="ION24" s="47"/>
      <c r="IOO24" s="47"/>
      <c r="IOP24" s="47"/>
      <c r="IOQ24" s="47"/>
      <c r="IOR24" s="47"/>
      <c r="IOS24" s="47"/>
      <c r="IOT24" s="47"/>
      <c r="IOU24" s="47"/>
      <c r="IOV24" s="47"/>
      <c r="IOW24" s="47"/>
      <c r="IOX24" s="47"/>
      <c r="IOY24" s="47"/>
      <c r="IOZ24" s="47"/>
      <c r="IPA24" s="47"/>
      <c r="IPB24" s="47"/>
      <c r="IPC24" s="47"/>
      <c r="IPD24" s="47"/>
      <c r="IPE24" s="47"/>
      <c r="IPF24" s="47"/>
      <c r="IPG24" s="47"/>
      <c r="IPH24" s="47"/>
      <c r="IPI24" s="47"/>
      <c r="IPJ24" s="47"/>
      <c r="IPK24" s="47"/>
      <c r="IPL24" s="47"/>
      <c r="IPM24" s="47"/>
      <c r="IPN24" s="47"/>
      <c r="IPO24" s="47"/>
      <c r="IPP24" s="47"/>
      <c r="IPQ24" s="47"/>
      <c r="IPR24" s="47"/>
      <c r="IPS24" s="47"/>
      <c r="IPT24" s="47"/>
      <c r="IPU24" s="47"/>
      <c r="IPV24" s="47"/>
      <c r="IPW24" s="47"/>
      <c r="IPX24" s="47"/>
      <c r="IPY24" s="47"/>
      <c r="IPZ24" s="47"/>
      <c r="IQA24" s="47"/>
      <c r="IQB24" s="47"/>
      <c r="IQC24" s="47"/>
      <c r="IQD24" s="47"/>
      <c r="IQE24" s="47"/>
      <c r="IQF24" s="47"/>
      <c r="IQG24" s="47"/>
      <c r="IQH24" s="47"/>
      <c r="IQI24" s="47"/>
      <c r="IQJ24" s="47"/>
      <c r="IQK24" s="47"/>
      <c r="IQL24" s="47"/>
      <c r="IQM24" s="47"/>
      <c r="IQN24" s="47"/>
      <c r="IQO24" s="47"/>
      <c r="IQP24" s="47"/>
      <c r="IQQ24" s="47"/>
      <c r="IQR24" s="47"/>
      <c r="IQS24" s="47"/>
      <c r="IQT24" s="47"/>
      <c r="IQU24" s="47"/>
      <c r="IQV24" s="47"/>
      <c r="IQW24" s="47"/>
      <c r="IQX24" s="47"/>
      <c r="IQY24" s="47"/>
      <c r="IQZ24" s="47"/>
      <c r="IRA24" s="47"/>
      <c r="IRB24" s="47"/>
      <c r="IRC24" s="47"/>
      <c r="IRD24" s="47"/>
      <c r="IRE24" s="47"/>
      <c r="IRF24" s="47"/>
      <c r="IRG24" s="47"/>
      <c r="IRH24" s="47"/>
      <c r="IRI24" s="47"/>
      <c r="IRJ24" s="47"/>
      <c r="IRK24" s="47"/>
      <c r="IRL24" s="47"/>
      <c r="IRM24" s="47"/>
      <c r="IRN24" s="47"/>
      <c r="IRO24" s="47"/>
      <c r="IRP24" s="47"/>
      <c r="IRQ24" s="47"/>
      <c r="IRR24" s="47"/>
      <c r="IRS24" s="47"/>
      <c r="IRT24" s="47"/>
      <c r="IRU24" s="47"/>
      <c r="IRV24" s="47"/>
      <c r="IRW24" s="47"/>
      <c r="IRX24" s="47"/>
      <c r="IRY24" s="47"/>
      <c r="IRZ24" s="47"/>
      <c r="ISA24" s="47"/>
      <c r="ISB24" s="47"/>
      <c r="ISC24" s="47"/>
      <c r="ISD24" s="47"/>
      <c r="ISE24" s="47"/>
      <c r="ISF24" s="47"/>
      <c r="ISG24" s="47"/>
      <c r="ISH24" s="47"/>
      <c r="ISI24" s="47"/>
      <c r="ISJ24" s="47"/>
      <c r="ISK24" s="47"/>
      <c r="ISL24" s="47"/>
      <c r="ISM24" s="47"/>
      <c r="ISN24" s="47"/>
      <c r="ISO24" s="47"/>
      <c r="ISP24" s="47"/>
      <c r="ISQ24" s="47"/>
      <c r="ISR24" s="47"/>
      <c r="ISS24" s="47"/>
      <c r="IST24" s="47"/>
      <c r="ISU24" s="47"/>
      <c r="ISV24" s="47"/>
      <c r="ISW24" s="47"/>
      <c r="ISX24" s="47"/>
      <c r="ISY24" s="47"/>
      <c r="ISZ24" s="47"/>
      <c r="ITA24" s="47"/>
      <c r="ITB24" s="47"/>
      <c r="ITC24" s="47"/>
      <c r="ITD24" s="47"/>
      <c r="ITE24" s="47"/>
      <c r="ITF24" s="47"/>
      <c r="ITG24" s="47"/>
      <c r="ITH24" s="47"/>
      <c r="ITI24" s="47"/>
      <c r="ITJ24" s="47"/>
      <c r="ITK24" s="47"/>
      <c r="ITL24" s="47"/>
      <c r="ITM24" s="47"/>
      <c r="ITN24" s="47"/>
      <c r="ITO24" s="47"/>
      <c r="ITP24" s="47"/>
      <c r="ITQ24" s="47"/>
      <c r="ITR24" s="47"/>
      <c r="ITS24" s="47"/>
      <c r="ITT24" s="47"/>
      <c r="ITU24" s="47"/>
      <c r="ITV24" s="47"/>
      <c r="ITW24" s="47"/>
      <c r="ITX24" s="47"/>
      <c r="ITY24" s="47"/>
      <c r="ITZ24" s="47"/>
      <c r="IUA24" s="47"/>
      <c r="IUB24" s="47"/>
      <c r="IUC24" s="47"/>
      <c r="IUD24" s="47"/>
      <c r="IUE24" s="47"/>
      <c r="IUF24" s="47"/>
      <c r="IUG24" s="47"/>
      <c r="IUH24" s="47"/>
      <c r="IUI24" s="47"/>
      <c r="IUJ24" s="47"/>
      <c r="IUK24" s="47"/>
      <c r="IUL24" s="47"/>
      <c r="IUM24" s="47"/>
      <c r="IUN24" s="47"/>
      <c r="IUO24" s="47"/>
      <c r="IUP24" s="47"/>
      <c r="IUQ24" s="47"/>
      <c r="IUR24" s="47"/>
      <c r="IUS24" s="47"/>
      <c r="IUT24" s="47"/>
      <c r="IUU24" s="47"/>
      <c r="IUV24" s="47"/>
      <c r="IUW24" s="47"/>
      <c r="IUX24" s="47"/>
      <c r="IUY24" s="47"/>
      <c r="IUZ24" s="47"/>
      <c r="IVA24" s="47"/>
      <c r="IVB24" s="47"/>
      <c r="IVC24" s="47"/>
      <c r="IVD24" s="47"/>
      <c r="IVE24" s="47"/>
      <c r="IVF24" s="47"/>
      <c r="IVG24" s="47"/>
      <c r="IVH24" s="47"/>
      <c r="IVI24" s="47"/>
      <c r="IVJ24" s="47"/>
      <c r="IVK24" s="47"/>
      <c r="IVL24" s="47"/>
      <c r="IVM24" s="47"/>
      <c r="IVN24" s="47"/>
      <c r="IVO24" s="47"/>
      <c r="IVP24" s="47"/>
      <c r="IVQ24" s="47"/>
      <c r="IVR24" s="47"/>
      <c r="IVS24" s="47"/>
      <c r="IVT24" s="47"/>
      <c r="IVU24" s="47"/>
      <c r="IVV24" s="47"/>
      <c r="IVW24" s="47"/>
      <c r="IVX24" s="47"/>
      <c r="IVY24" s="47"/>
      <c r="IVZ24" s="47"/>
      <c r="IWA24" s="47"/>
      <c r="IWB24" s="47"/>
      <c r="IWC24" s="47"/>
      <c r="IWD24" s="47"/>
      <c r="IWE24" s="47"/>
      <c r="IWF24" s="47"/>
      <c r="IWG24" s="47"/>
      <c r="IWH24" s="47"/>
      <c r="IWI24" s="47"/>
      <c r="IWJ24" s="47"/>
      <c r="IWK24" s="47"/>
      <c r="IWL24" s="47"/>
      <c r="IWM24" s="47"/>
      <c r="IWN24" s="47"/>
      <c r="IWO24" s="47"/>
      <c r="IWP24" s="47"/>
      <c r="IWQ24" s="47"/>
      <c r="IWR24" s="47"/>
      <c r="IWS24" s="47"/>
      <c r="IWT24" s="47"/>
      <c r="IWU24" s="47"/>
      <c r="IWV24" s="47"/>
      <c r="IWW24" s="47"/>
      <c r="IWX24" s="47"/>
      <c r="IWY24" s="47"/>
      <c r="IWZ24" s="47"/>
      <c r="IXA24" s="47"/>
      <c r="IXB24" s="47"/>
      <c r="IXC24" s="47"/>
      <c r="IXD24" s="47"/>
      <c r="IXE24" s="47"/>
      <c r="IXF24" s="47"/>
      <c r="IXG24" s="47"/>
      <c r="IXH24" s="47"/>
      <c r="IXI24" s="47"/>
      <c r="IXJ24" s="47"/>
      <c r="IXK24" s="47"/>
      <c r="IXL24" s="47"/>
      <c r="IXM24" s="47"/>
      <c r="IXN24" s="47"/>
      <c r="IXO24" s="47"/>
      <c r="IXP24" s="47"/>
      <c r="IXQ24" s="47"/>
      <c r="IXR24" s="47"/>
      <c r="IXS24" s="47"/>
      <c r="IXT24" s="47"/>
      <c r="IXU24" s="47"/>
      <c r="IXV24" s="47"/>
      <c r="IXW24" s="47"/>
      <c r="IXX24" s="47"/>
      <c r="IXY24" s="47"/>
      <c r="IXZ24" s="47"/>
      <c r="IYA24" s="47"/>
      <c r="IYB24" s="47"/>
      <c r="IYC24" s="47"/>
      <c r="IYD24" s="47"/>
      <c r="IYE24" s="47"/>
      <c r="IYF24" s="47"/>
      <c r="IYG24" s="47"/>
      <c r="IYH24" s="47"/>
      <c r="IYI24" s="47"/>
      <c r="IYJ24" s="47"/>
      <c r="IYK24" s="47"/>
      <c r="IYL24" s="47"/>
      <c r="IYM24" s="47"/>
      <c r="IYN24" s="47"/>
      <c r="IYO24" s="47"/>
      <c r="IYP24" s="47"/>
      <c r="IYQ24" s="47"/>
      <c r="IYR24" s="47"/>
      <c r="IYS24" s="47"/>
      <c r="IYT24" s="47"/>
      <c r="IYU24" s="47"/>
      <c r="IYV24" s="47"/>
      <c r="IYW24" s="47"/>
      <c r="IYX24" s="47"/>
      <c r="IYY24" s="47"/>
      <c r="IYZ24" s="47"/>
      <c r="IZA24" s="47"/>
      <c r="IZB24" s="47"/>
      <c r="IZC24" s="47"/>
      <c r="IZD24" s="47"/>
      <c r="IZE24" s="47"/>
      <c r="IZF24" s="47"/>
      <c r="IZG24" s="47"/>
      <c r="IZH24" s="47"/>
      <c r="IZI24" s="47"/>
      <c r="IZJ24" s="47"/>
      <c r="IZK24" s="47"/>
      <c r="IZL24" s="47"/>
      <c r="IZM24" s="47"/>
      <c r="IZN24" s="47"/>
      <c r="IZO24" s="47"/>
      <c r="IZP24" s="47"/>
      <c r="IZQ24" s="47"/>
      <c r="IZR24" s="47"/>
      <c r="IZS24" s="47"/>
      <c r="IZT24" s="47"/>
      <c r="IZU24" s="47"/>
      <c r="IZV24" s="47"/>
      <c r="IZW24" s="47"/>
      <c r="IZX24" s="47"/>
      <c r="IZY24" s="47"/>
      <c r="IZZ24" s="47"/>
      <c r="JAA24" s="47"/>
      <c r="JAB24" s="47"/>
      <c r="JAC24" s="47"/>
      <c r="JAD24" s="47"/>
      <c r="JAE24" s="47"/>
      <c r="JAF24" s="47"/>
      <c r="JAG24" s="47"/>
      <c r="JAH24" s="47"/>
      <c r="JAI24" s="47"/>
      <c r="JAJ24" s="47"/>
      <c r="JAK24" s="47"/>
      <c r="JAL24" s="47"/>
      <c r="JAM24" s="47"/>
      <c r="JAN24" s="47"/>
      <c r="JAO24" s="47"/>
      <c r="JAP24" s="47"/>
      <c r="JAQ24" s="47"/>
      <c r="JAR24" s="47"/>
      <c r="JAS24" s="47"/>
      <c r="JAT24" s="47"/>
      <c r="JAU24" s="47"/>
      <c r="JAV24" s="47"/>
      <c r="JAW24" s="47"/>
      <c r="JAX24" s="47"/>
      <c r="JAY24" s="47"/>
      <c r="JAZ24" s="47"/>
      <c r="JBA24" s="47"/>
      <c r="JBB24" s="47"/>
      <c r="JBC24" s="47"/>
      <c r="JBD24" s="47"/>
      <c r="JBE24" s="47"/>
      <c r="JBF24" s="47"/>
      <c r="JBG24" s="47"/>
      <c r="JBH24" s="47"/>
      <c r="JBI24" s="47"/>
      <c r="JBJ24" s="47"/>
      <c r="JBK24" s="47"/>
      <c r="JBL24" s="47"/>
      <c r="JBM24" s="47"/>
      <c r="JBN24" s="47"/>
      <c r="JBO24" s="47"/>
      <c r="JBP24" s="47"/>
      <c r="JBQ24" s="47"/>
      <c r="JBR24" s="47"/>
      <c r="JBS24" s="47"/>
      <c r="JBT24" s="47"/>
      <c r="JBU24" s="47"/>
      <c r="JBV24" s="47"/>
      <c r="JBW24" s="47"/>
      <c r="JBX24" s="47"/>
      <c r="JBY24" s="47"/>
      <c r="JBZ24" s="47"/>
      <c r="JCA24" s="47"/>
      <c r="JCB24" s="47"/>
      <c r="JCC24" s="47"/>
      <c r="JCD24" s="47"/>
      <c r="JCE24" s="47"/>
      <c r="JCF24" s="47"/>
      <c r="JCG24" s="47"/>
      <c r="JCH24" s="47"/>
      <c r="JCI24" s="47"/>
      <c r="JCJ24" s="47"/>
      <c r="JCK24" s="47"/>
      <c r="JCL24" s="47"/>
      <c r="JCM24" s="47"/>
      <c r="JCN24" s="47"/>
      <c r="JCO24" s="47"/>
      <c r="JCP24" s="47"/>
      <c r="JCQ24" s="47"/>
      <c r="JCR24" s="47"/>
      <c r="JCS24" s="47"/>
      <c r="JCT24" s="47"/>
      <c r="JCU24" s="47"/>
      <c r="JCV24" s="47"/>
      <c r="JCW24" s="47"/>
      <c r="JCX24" s="47"/>
      <c r="JCY24" s="47"/>
      <c r="JCZ24" s="47"/>
      <c r="JDA24" s="47"/>
      <c r="JDB24" s="47"/>
      <c r="JDC24" s="47"/>
      <c r="JDD24" s="47"/>
      <c r="JDE24" s="47"/>
      <c r="JDF24" s="47"/>
      <c r="JDG24" s="47"/>
      <c r="JDH24" s="47"/>
      <c r="JDI24" s="47"/>
      <c r="JDJ24" s="47"/>
      <c r="JDK24" s="47"/>
      <c r="JDL24" s="47"/>
      <c r="JDM24" s="47"/>
      <c r="JDN24" s="47"/>
      <c r="JDO24" s="47"/>
      <c r="JDP24" s="47"/>
      <c r="JDQ24" s="47"/>
      <c r="JDR24" s="47"/>
      <c r="JDS24" s="47"/>
      <c r="JDT24" s="47"/>
      <c r="JDU24" s="47"/>
      <c r="JDV24" s="47"/>
      <c r="JDW24" s="47"/>
      <c r="JDX24" s="47"/>
      <c r="JDY24" s="47"/>
      <c r="JDZ24" s="47"/>
      <c r="JEA24" s="47"/>
      <c r="JEB24" s="47"/>
      <c r="JEC24" s="47"/>
      <c r="JED24" s="47"/>
      <c r="JEE24" s="47"/>
      <c r="JEF24" s="47"/>
      <c r="JEG24" s="47"/>
      <c r="JEH24" s="47"/>
      <c r="JEI24" s="47"/>
      <c r="JEJ24" s="47"/>
      <c r="JEK24" s="47"/>
      <c r="JEL24" s="47"/>
      <c r="JEM24" s="47"/>
      <c r="JEN24" s="47"/>
      <c r="JEO24" s="47"/>
      <c r="JEP24" s="47"/>
      <c r="JEQ24" s="47"/>
      <c r="JER24" s="47"/>
      <c r="JES24" s="47"/>
      <c r="JET24" s="47"/>
      <c r="JEU24" s="47"/>
      <c r="JEV24" s="47"/>
      <c r="JEW24" s="47"/>
      <c r="JEX24" s="47"/>
      <c r="JEY24" s="47"/>
      <c r="JEZ24" s="47"/>
      <c r="JFA24" s="47"/>
      <c r="JFB24" s="47"/>
      <c r="JFC24" s="47"/>
      <c r="JFD24" s="47"/>
      <c r="JFE24" s="47"/>
      <c r="JFF24" s="47"/>
      <c r="JFG24" s="47"/>
      <c r="JFH24" s="47"/>
      <c r="JFI24" s="47"/>
      <c r="JFJ24" s="47"/>
      <c r="JFK24" s="47"/>
      <c r="JFL24" s="47"/>
      <c r="JFM24" s="47"/>
      <c r="JFN24" s="47"/>
      <c r="JFO24" s="47"/>
      <c r="JFP24" s="47"/>
      <c r="JFQ24" s="47"/>
      <c r="JFR24" s="47"/>
      <c r="JFS24" s="47"/>
      <c r="JFT24" s="47"/>
      <c r="JFU24" s="47"/>
      <c r="JFV24" s="47"/>
      <c r="JFW24" s="47"/>
      <c r="JFX24" s="47"/>
      <c r="JFY24" s="47"/>
      <c r="JFZ24" s="47"/>
      <c r="JGA24" s="47"/>
      <c r="JGB24" s="47"/>
      <c r="JGC24" s="47"/>
      <c r="JGD24" s="47"/>
      <c r="JGE24" s="47"/>
      <c r="JGF24" s="47"/>
      <c r="JGG24" s="47"/>
      <c r="JGH24" s="47"/>
      <c r="JGI24" s="47"/>
      <c r="JGJ24" s="47"/>
      <c r="JGK24" s="47"/>
      <c r="JGL24" s="47"/>
      <c r="JGM24" s="47"/>
      <c r="JGN24" s="47"/>
      <c r="JGO24" s="47"/>
      <c r="JGP24" s="47"/>
      <c r="JGQ24" s="47"/>
      <c r="JGR24" s="47"/>
      <c r="JGS24" s="47"/>
      <c r="JGT24" s="47"/>
      <c r="JGU24" s="47"/>
      <c r="JGV24" s="47"/>
      <c r="JGW24" s="47"/>
      <c r="JGX24" s="47"/>
      <c r="JGY24" s="47"/>
      <c r="JGZ24" s="47"/>
      <c r="JHA24" s="47"/>
      <c r="JHB24" s="47"/>
      <c r="JHC24" s="47"/>
      <c r="JHD24" s="47"/>
      <c r="JHE24" s="47"/>
      <c r="JHF24" s="47"/>
      <c r="JHG24" s="47"/>
      <c r="JHH24" s="47"/>
      <c r="JHI24" s="47"/>
      <c r="JHJ24" s="47"/>
      <c r="JHK24" s="47"/>
      <c r="JHL24" s="47"/>
      <c r="JHM24" s="47"/>
      <c r="JHN24" s="47"/>
      <c r="JHO24" s="47"/>
      <c r="JHP24" s="47"/>
      <c r="JHQ24" s="47"/>
      <c r="JHR24" s="47"/>
      <c r="JHS24" s="47"/>
      <c r="JHT24" s="47"/>
      <c r="JHU24" s="47"/>
      <c r="JHV24" s="47"/>
      <c r="JHW24" s="47"/>
      <c r="JHX24" s="47"/>
      <c r="JHY24" s="47"/>
      <c r="JHZ24" s="47"/>
      <c r="JIA24" s="47"/>
      <c r="JIB24" s="47"/>
      <c r="JIC24" s="47"/>
      <c r="JID24" s="47"/>
      <c r="JIE24" s="47"/>
      <c r="JIF24" s="47"/>
      <c r="JIG24" s="47"/>
      <c r="JIH24" s="47"/>
      <c r="JII24" s="47"/>
      <c r="JIJ24" s="47"/>
      <c r="JIK24" s="47"/>
      <c r="JIL24" s="47"/>
      <c r="JIM24" s="47"/>
      <c r="JIN24" s="47"/>
      <c r="JIO24" s="47"/>
      <c r="JIP24" s="47"/>
      <c r="JIQ24" s="47"/>
      <c r="JIR24" s="47"/>
      <c r="JIS24" s="47"/>
      <c r="JIT24" s="47"/>
      <c r="JIU24" s="47"/>
      <c r="JIV24" s="47"/>
      <c r="JIW24" s="47"/>
      <c r="JIX24" s="47"/>
      <c r="JIY24" s="47"/>
      <c r="JIZ24" s="47"/>
      <c r="JJA24" s="47"/>
      <c r="JJB24" s="47"/>
      <c r="JJC24" s="47"/>
      <c r="JJD24" s="47"/>
      <c r="JJE24" s="47"/>
      <c r="JJF24" s="47"/>
      <c r="JJG24" s="47"/>
      <c r="JJH24" s="47"/>
      <c r="JJI24" s="47"/>
      <c r="JJJ24" s="47"/>
      <c r="JJK24" s="47"/>
      <c r="JJL24" s="47"/>
      <c r="JJM24" s="47"/>
      <c r="JJN24" s="47"/>
      <c r="JJO24" s="47"/>
      <c r="JJP24" s="47"/>
      <c r="JJQ24" s="47"/>
      <c r="JJR24" s="47"/>
      <c r="JJS24" s="47"/>
      <c r="JJT24" s="47"/>
      <c r="JJU24" s="47"/>
      <c r="JJV24" s="47"/>
      <c r="JJW24" s="47"/>
      <c r="JJX24" s="47"/>
      <c r="JJY24" s="47"/>
      <c r="JJZ24" s="47"/>
      <c r="JKA24" s="47"/>
      <c r="JKB24" s="47"/>
      <c r="JKC24" s="47"/>
      <c r="JKD24" s="47"/>
      <c r="JKE24" s="47"/>
      <c r="JKF24" s="47"/>
      <c r="JKG24" s="47"/>
      <c r="JKH24" s="47"/>
      <c r="JKI24" s="47"/>
      <c r="JKJ24" s="47"/>
      <c r="JKK24" s="47"/>
      <c r="JKL24" s="47"/>
      <c r="JKM24" s="47"/>
      <c r="JKN24" s="47"/>
      <c r="JKO24" s="47"/>
      <c r="JKP24" s="47"/>
      <c r="JKQ24" s="47"/>
      <c r="JKR24" s="47"/>
      <c r="JKS24" s="47"/>
      <c r="JKT24" s="47"/>
      <c r="JKU24" s="47"/>
      <c r="JKV24" s="47"/>
      <c r="JKW24" s="47"/>
      <c r="JKX24" s="47"/>
      <c r="JKY24" s="47"/>
      <c r="JKZ24" s="47"/>
      <c r="JLA24" s="47"/>
      <c r="JLB24" s="47"/>
      <c r="JLC24" s="47"/>
      <c r="JLD24" s="47"/>
      <c r="JLE24" s="47"/>
      <c r="JLF24" s="47"/>
      <c r="JLG24" s="47"/>
      <c r="JLH24" s="47"/>
      <c r="JLI24" s="47"/>
      <c r="JLJ24" s="47"/>
      <c r="JLK24" s="47"/>
      <c r="JLL24" s="47"/>
      <c r="JLM24" s="47"/>
      <c r="JLN24" s="47"/>
      <c r="JLO24" s="47"/>
      <c r="JLP24" s="47"/>
      <c r="JLQ24" s="47"/>
      <c r="JLR24" s="47"/>
      <c r="JLS24" s="47"/>
      <c r="JLT24" s="47"/>
      <c r="JLU24" s="47"/>
      <c r="JLV24" s="47"/>
      <c r="JLW24" s="47"/>
      <c r="JLX24" s="47"/>
      <c r="JLY24" s="47"/>
      <c r="JLZ24" s="47"/>
      <c r="JMA24" s="47"/>
      <c r="JMB24" s="47"/>
      <c r="JMC24" s="47"/>
      <c r="JMD24" s="47"/>
      <c r="JME24" s="47"/>
      <c r="JMF24" s="47"/>
      <c r="JMG24" s="47"/>
      <c r="JMH24" s="47"/>
      <c r="JMI24" s="47"/>
      <c r="JMJ24" s="47"/>
      <c r="JMK24" s="47"/>
      <c r="JML24" s="47"/>
      <c r="JMM24" s="47"/>
      <c r="JMN24" s="47"/>
      <c r="JMO24" s="47"/>
      <c r="JMP24" s="47"/>
      <c r="JMQ24" s="47"/>
      <c r="JMR24" s="47"/>
      <c r="JMS24" s="47"/>
      <c r="JMT24" s="47"/>
      <c r="JMU24" s="47"/>
      <c r="JMV24" s="47"/>
      <c r="JMW24" s="47"/>
      <c r="JMX24" s="47"/>
      <c r="JMY24" s="47"/>
      <c r="JMZ24" s="47"/>
      <c r="JNA24" s="47"/>
      <c r="JNB24" s="47"/>
      <c r="JNC24" s="47"/>
      <c r="JND24" s="47"/>
      <c r="JNE24" s="47"/>
      <c r="JNF24" s="47"/>
      <c r="JNG24" s="47"/>
      <c r="JNH24" s="47"/>
      <c r="JNI24" s="47"/>
      <c r="JNJ24" s="47"/>
      <c r="JNK24" s="47"/>
      <c r="JNL24" s="47"/>
      <c r="JNM24" s="47"/>
      <c r="JNN24" s="47"/>
      <c r="JNO24" s="47"/>
      <c r="JNP24" s="47"/>
      <c r="JNQ24" s="47"/>
      <c r="JNR24" s="47"/>
      <c r="JNS24" s="47"/>
      <c r="JNT24" s="47"/>
      <c r="JNU24" s="47"/>
      <c r="JNV24" s="47"/>
      <c r="JNW24" s="47"/>
      <c r="JNX24" s="47"/>
      <c r="JNY24" s="47"/>
      <c r="JNZ24" s="47"/>
      <c r="JOA24" s="47"/>
      <c r="JOB24" s="47"/>
      <c r="JOC24" s="47"/>
      <c r="JOD24" s="47"/>
      <c r="JOE24" s="47"/>
      <c r="JOF24" s="47"/>
      <c r="JOG24" s="47"/>
      <c r="JOH24" s="47"/>
      <c r="JOI24" s="47"/>
      <c r="JOJ24" s="47"/>
      <c r="JOK24" s="47"/>
      <c r="JOL24" s="47"/>
      <c r="JOM24" s="47"/>
      <c r="JON24" s="47"/>
      <c r="JOO24" s="47"/>
      <c r="JOP24" s="47"/>
      <c r="JOQ24" s="47"/>
      <c r="JOR24" s="47"/>
      <c r="JOS24" s="47"/>
      <c r="JOT24" s="47"/>
      <c r="JOU24" s="47"/>
      <c r="JOV24" s="47"/>
      <c r="JOW24" s="47"/>
      <c r="JOX24" s="47"/>
      <c r="JOY24" s="47"/>
      <c r="JOZ24" s="47"/>
      <c r="JPA24" s="47"/>
      <c r="JPB24" s="47"/>
      <c r="JPC24" s="47"/>
      <c r="JPD24" s="47"/>
      <c r="JPE24" s="47"/>
      <c r="JPF24" s="47"/>
      <c r="JPG24" s="47"/>
      <c r="JPH24" s="47"/>
      <c r="JPI24" s="47"/>
      <c r="JPJ24" s="47"/>
      <c r="JPK24" s="47"/>
      <c r="JPL24" s="47"/>
      <c r="JPM24" s="47"/>
      <c r="JPN24" s="47"/>
      <c r="JPO24" s="47"/>
      <c r="JPP24" s="47"/>
      <c r="JPQ24" s="47"/>
      <c r="JPR24" s="47"/>
      <c r="JPS24" s="47"/>
      <c r="JPT24" s="47"/>
      <c r="JPU24" s="47"/>
      <c r="JPV24" s="47"/>
      <c r="JPW24" s="47"/>
      <c r="JPX24" s="47"/>
      <c r="JPY24" s="47"/>
      <c r="JPZ24" s="47"/>
      <c r="JQA24" s="47"/>
      <c r="JQB24" s="47"/>
      <c r="JQC24" s="47"/>
      <c r="JQD24" s="47"/>
      <c r="JQE24" s="47"/>
      <c r="JQF24" s="47"/>
      <c r="JQG24" s="47"/>
      <c r="JQH24" s="47"/>
      <c r="JQI24" s="47"/>
      <c r="JQJ24" s="47"/>
      <c r="JQK24" s="47"/>
      <c r="JQL24" s="47"/>
      <c r="JQM24" s="47"/>
      <c r="JQN24" s="47"/>
      <c r="JQO24" s="47"/>
      <c r="JQP24" s="47"/>
      <c r="JQQ24" s="47"/>
      <c r="JQR24" s="47"/>
      <c r="JQS24" s="47"/>
      <c r="JQT24" s="47"/>
      <c r="JQU24" s="47"/>
      <c r="JQV24" s="47"/>
      <c r="JQW24" s="47"/>
      <c r="JQX24" s="47"/>
      <c r="JQY24" s="47"/>
      <c r="JQZ24" s="47"/>
      <c r="JRA24" s="47"/>
      <c r="JRB24" s="47"/>
      <c r="JRC24" s="47"/>
      <c r="JRD24" s="47"/>
      <c r="JRE24" s="47"/>
      <c r="JRF24" s="47"/>
      <c r="JRG24" s="47"/>
      <c r="JRH24" s="47"/>
      <c r="JRI24" s="47"/>
      <c r="JRJ24" s="47"/>
      <c r="JRK24" s="47"/>
      <c r="JRL24" s="47"/>
      <c r="JRM24" s="47"/>
      <c r="JRN24" s="47"/>
      <c r="JRO24" s="47"/>
      <c r="JRP24" s="47"/>
      <c r="JRQ24" s="47"/>
      <c r="JRR24" s="47"/>
      <c r="JRS24" s="47"/>
      <c r="JRT24" s="47"/>
      <c r="JRU24" s="47"/>
      <c r="JRV24" s="47"/>
      <c r="JRW24" s="47"/>
      <c r="JRX24" s="47"/>
      <c r="JRY24" s="47"/>
      <c r="JRZ24" s="47"/>
      <c r="JSA24" s="47"/>
      <c r="JSB24" s="47"/>
      <c r="JSC24" s="47"/>
      <c r="JSD24" s="47"/>
      <c r="JSE24" s="47"/>
      <c r="JSF24" s="47"/>
      <c r="JSG24" s="47"/>
      <c r="JSH24" s="47"/>
      <c r="JSI24" s="47"/>
      <c r="JSJ24" s="47"/>
      <c r="JSK24" s="47"/>
      <c r="JSL24" s="47"/>
      <c r="JSM24" s="47"/>
      <c r="JSN24" s="47"/>
      <c r="JSO24" s="47"/>
      <c r="JSP24" s="47"/>
      <c r="JSQ24" s="47"/>
      <c r="JSR24" s="47"/>
      <c r="JSS24" s="47"/>
      <c r="JST24" s="47"/>
      <c r="JSU24" s="47"/>
      <c r="JSV24" s="47"/>
      <c r="JSW24" s="47"/>
      <c r="JSX24" s="47"/>
      <c r="JSY24" s="47"/>
      <c r="JSZ24" s="47"/>
      <c r="JTA24" s="47"/>
      <c r="JTB24" s="47"/>
      <c r="JTC24" s="47"/>
      <c r="JTD24" s="47"/>
      <c r="JTE24" s="47"/>
      <c r="JTF24" s="47"/>
      <c r="JTG24" s="47"/>
      <c r="JTH24" s="47"/>
      <c r="JTI24" s="47"/>
      <c r="JTJ24" s="47"/>
      <c r="JTK24" s="47"/>
      <c r="JTL24" s="47"/>
      <c r="JTM24" s="47"/>
      <c r="JTN24" s="47"/>
      <c r="JTO24" s="47"/>
      <c r="JTP24" s="47"/>
      <c r="JTQ24" s="47"/>
      <c r="JTR24" s="47"/>
      <c r="JTS24" s="47"/>
      <c r="JTT24" s="47"/>
      <c r="JTU24" s="47"/>
      <c r="JTV24" s="47"/>
      <c r="JTW24" s="47"/>
      <c r="JTX24" s="47"/>
      <c r="JTY24" s="47"/>
      <c r="JTZ24" s="47"/>
      <c r="JUA24" s="47"/>
      <c r="JUB24" s="47"/>
      <c r="JUC24" s="47"/>
      <c r="JUD24" s="47"/>
      <c r="JUE24" s="47"/>
      <c r="JUF24" s="47"/>
      <c r="JUG24" s="47"/>
      <c r="JUH24" s="47"/>
      <c r="JUI24" s="47"/>
      <c r="JUJ24" s="47"/>
      <c r="JUK24" s="47"/>
      <c r="JUL24" s="47"/>
      <c r="JUM24" s="47"/>
      <c r="JUN24" s="47"/>
      <c r="JUO24" s="47"/>
      <c r="JUP24" s="47"/>
      <c r="JUQ24" s="47"/>
      <c r="JUR24" s="47"/>
      <c r="JUS24" s="47"/>
      <c r="JUT24" s="47"/>
      <c r="JUU24" s="47"/>
      <c r="JUV24" s="47"/>
      <c r="JUW24" s="47"/>
      <c r="JUX24" s="47"/>
      <c r="JUY24" s="47"/>
      <c r="JUZ24" s="47"/>
      <c r="JVA24" s="47"/>
      <c r="JVB24" s="47"/>
      <c r="JVC24" s="47"/>
      <c r="JVD24" s="47"/>
      <c r="JVE24" s="47"/>
      <c r="JVF24" s="47"/>
      <c r="JVG24" s="47"/>
      <c r="JVH24" s="47"/>
      <c r="JVI24" s="47"/>
      <c r="JVJ24" s="47"/>
      <c r="JVK24" s="47"/>
      <c r="JVL24" s="47"/>
      <c r="JVM24" s="47"/>
      <c r="JVN24" s="47"/>
      <c r="JVO24" s="47"/>
      <c r="JVP24" s="47"/>
      <c r="JVQ24" s="47"/>
      <c r="JVR24" s="47"/>
      <c r="JVS24" s="47"/>
      <c r="JVT24" s="47"/>
      <c r="JVU24" s="47"/>
      <c r="JVV24" s="47"/>
      <c r="JVW24" s="47"/>
      <c r="JVX24" s="47"/>
      <c r="JVY24" s="47"/>
      <c r="JVZ24" s="47"/>
      <c r="JWA24" s="47"/>
      <c r="JWB24" s="47"/>
      <c r="JWC24" s="47"/>
      <c r="JWD24" s="47"/>
      <c r="JWE24" s="47"/>
      <c r="JWF24" s="47"/>
      <c r="JWG24" s="47"/>
      <c r="JWH24" s="47"/>
      <c r="JWI24" s="47"/>
      <c r="JWJ24" s="47"/>
      <c r="JWK24" s="47"/>
      <c r="JWL24" s="47"/>
      <c r="JWM24" s="47"/>
      <c r="JWN24" s="47"/>
      <c r="JWO24" s="47"/>
      <c r="JWP24" s="47"/>
      <c r="JWQ24" s="47"/>
      <c r="JWR24" s="47"/>
      <c r="JWS24" s="47"/>
      <c r="JWT24" s="47"/>
      <c r="JWU24" s="47"/>
      <c r="JWV24" s="47"/>
      <c r="JWW24" s="47"/>
      <c r="JWX24" s="47"/>
      <c r="JWY24" s="47"/>
      <c r="JWZ24" s="47"/>
      <c r="JXA24" s="47"/>
      <c r="JXB24" s="47"/>
      <c r="JXC24" s="47"/>
      <c r="JXD24" s="47"/>
      <c r="JXE24" s="47"/>
      <c r="JXF24" s="47"/>
      <c r="JXG24" s="47"/>
      <c r="JXH24" s="47"/>
      <c r="JXI24" s="47"/>
      <c r="JXJ24" s="47"/>
      <c r="JXK24" s="47"/>
      <c r="JXL24" s="47"/>
      <c r="JXM24" s="47"/>
      <c r="JXN24" s="47"/>
      <c r="JXO24" s="47"/>
      <c r="JXP24" s="47"/>
      <c r="JXQ24" s="47"/>
      <c r="JXR24" s="47"/>
      <c r="JXS24" s="47"/>
      <c r="JXT24" s="47"/>
      <c r="JXU24" s="47"/>
      <c r="JXV24" s="47"/>
      <c r="JXW24" s="47"/>
      <c r="JXX24" s="47"/>
      <c r="JXY24" s="47"/>
      <c r="JXZ24" s="47"/>
      <c r="JYA24" s="47"/>
      <c r="JYB24" s="47"/>
      <c r="JYC24" s="47"/>
      <c r="JYD24" s="47"/>
      <c r="JYE24" s="47"/>
      <c r="JYF24" s="47"/>
      <c r="JYG24" s="47"/>
      <c r="JYH24" s="47"/>
      <c r="JYI24" s="47"/>
      <c r="JYJ24" s="47"/>
      <c r="JYK24" s="47"/>
      <c r="JYL24" s="47"/>
      <c r="JYM24" s="47"/>
      <c r="JYN24" s="47"/>
      <c r="JYO24" s="47"/>
      <c r="JYP24" s="47"/>
      <c r="JYQ24" s="47"/>
      <c r="JYR24" s="47"/>
      <c r="JYS24" s="47"/>
      <c r="JYT24" s="47"/>
      <c r="JYU24" s="47"/>
      <c r="JYV24" s="47"/>
      <c r="JYW24" s="47"/>
      <c r="JYX24" s="47"/>
      <c r="JYY24" s="47"/>
      <c r="JYZ24" s="47"/>
      <c r="JZA24" s="47"/>
      <c r="JZB24" s="47"/>
      <c r="JZC24" s="47"/>
      <c r="JZD24" s="47"/>
      <c r="JZE24" s="47"/>
      <c r="JZF24" s="47"/>
      <c r="JZG24" s="47"/>
      <c r="JZH24" s="47"/>
      <c r="JZI24" s="47"/>
      <c r="JZJ24" s="47"/>
      <c r="JZK24" s="47"/>
      <c r="JZL24" s="47"/>
      <c r="JZM24" s="47"/>
      <c r="JZN24" s="47"/>
      <c r="JZO24" s="47"/>
      <c r="JZP24" s="47"/>
      <c r="JZQ24" s="47"/>
      <c r="JZR24" s="47"/>
      <c r="JZS24" s="47"/>
      <c r="JZT24" s="47"/>
      <c r="JZU24" s="47"/>
      <c r="JZV24" s="47"/>
      <c r="JZW24" s="47"/>
      <c r="JZX24" s="47"/>
      <c r="JZY24" s="47"/>
      <c r="JZZ24" s="47"/>
      <c r="KAA24" s="47"/>
      <c r="KAB24" s="47"/>
      <c r="KAC24" s="47"/>
      <c r="KAD24" s="47"/>
      <c r="KAE24" s="47"/>
      <c r="KAF24" s="47"/>
      <c r="KAG24" s="47"/>
      <c r="KAH24" s="47"/>
      <c r="KAI24" s="47"/>
      <c r="KAJ24" s="47"/>
      <c r="KAK24" s="47"/>
      <c r="KAL24" s="47"/>
      <c r="KAM24" s="47"/>
      <c r="KAN24" s="47"/>
      <c r="KAO24" s="47"/>
      <c r="KAP24" s="47"/>
      <c r="KAQ24" s="47"/>
      <c r="KAR24" s="47"/>
      <c r="KAS24" s="47"/>
      <c r="KAT24" s="47"/>
      <c r="KAU24" s="47"/>
      <c r="KAV24" s="47"/>
      <c r="KAW24" s="47"/>
      <c r="KAX24" s="47"/>
      <c r="KAY24" s="47"/>
      <c r="KAZ24" s="47"/>
      <c r="KBA24" s="47"/>
      <c r="KBB24" s="47"/>
      <c r="KBC24" s="47"/>
      <c r="KBD24" s="47"/>
      <c r="KBE24" s="47"/>
      <c r="KBF24" s="47"/>
      <c r="KBG24" s="47"/>
      <c r="KBH24" s="47"/>
      <c r="KBI24" s="47"/>
      <c r="KBJ24" s="47"/>
      <c r="KBK24" s="47"/>
      <c r="KBL24" s="47"/>
      <c r="KBM24" s="47"/>
      <c r="KBN24" s="47"/>
      <c r="KBO24" s="47"/>
      <c r="KBP24" s="47"/>
      <c r="KBQ24" s="47"/>
      <c r="KBR24" s="47"/>
      <c r="KBS24" s="47"/>
      <c r="KBT24" s="47"/>
      <c r="KBU24" s="47"/>
      <c r="KBV24" s="47"/>
      <c r="KBW24" s="47"/>
      <c r="KBX24" s="47"/>
      <c r="KBY24" s="47"/>
      <c r="KBZ24" s="47"/>
      <c r="KCA24" s="47"/>
      <c r="KCB24" s="47"/>
      <c r="KCC24" s="47"/>
      <c r="KCD24" s="47"/>
      <c r="KCE24" s="47"/>
      <c r="KCF24" s="47"/>
      <c r="KCG24" s="47"/>
      <c r="KCH24" s="47"/>
      <c r="KCI24" s="47"/>
      <c r="KCJ24" s="47"/>
      <c r="KCK24" s="47"/>
      <c r="KCL24" s="47"/>
      <c r="KCM24" s="47"/>
      <c r="KCN24" s="47"/>
      <c r="KCO24" s="47"/>
      <c r="KCP24" s="47"/>
      <c r="KCQ24" s="47"/>
      <c r="KCR24" s="47"/>
      <c r="KCS24" s="47"/>
      <c r="KCT24" s="47"/>
      <c r="KCU24" s="47"/>
      <c r="KCV24" s="47"/>
      <c r="KCW24" s="47"/>
      <c r="KCX24" s="47"/>
      <c r="KCY24" s="47"/>
      <c r="KCZ24" s="47"/>
      <c r="KDA24" s="47"/>
      <c r="KDB24" s="47"/>
      <c r="KDC24" s="47"/>
      <c r="KDD24" s="47"/>
      <c r="KDE24" s="47"/>
      <c r="KDF24" s="47"/>
      <c r="KDG24" s="47"/>
      <c r="KDH24" s="47"/>
      <c r="KDI24" s="47"/>
      <c r="KDJ24" s="47"/>
      <c r="KDK24" s="47"/>
      <c r="KDL24" s="47"/>
      <c r="KDM24" s="47"/>
      <c r="KDN24" s="47"/>
      <c r="KDO24" s="47"/>
      <c r="KDP24" s="47"/>
      <c r="KDQ24" s="47"/>
      <c r="KDR24" s="47"/>
      <c r="KDS24" s="47"/>
      <c r="KDT24" s="47"/>
      <c r="KDU24" s="47"/>
      <c r="KDV24" s="47"/>
      <c r="KDW24" s="47"/>
      <c r="KDX24" s="47"/>
      <c r="KDY24" s="47"/>
      <c r="KDZ24" s="47"/>
      <c r="KEA24" s="47"/>
      <c r="KEB24" s="47"/>
      <c r="KEC24" s="47"/>
      <c r="KED24" s="47"/>
      <c r="KEE24" s="47"/>
      <c r="KEF24" s="47"/>
      <c r="KEG24" s="47"/>
      <c r="KEH24" s="47"/>
      <c r="KEI24" s="47"/>
      <c r="KEJ24" s="47"/>
      <c r="KEK24" s="47"/>
      <c r="KEL24" s="47"/>
      <c r="KEM24" s="47"/>
      <c r="KEN24" s="47"/>
      <c r="KEO24" s="47"/>
      <c r="KEP24" s="47"/>
      <c r="KEQ24" s="47"/>
      <c r="KER24" s="47"/>
      <c r="KES24" s="47"/>
      <c r="KET24" s="47"/>
      <c r="KEU24" s="47"/>
      <c r="KEV24" s="47"/>
      <c r="KEW24" s="47"/>
      <c r="KEX24" s="47"/>
      <c r="KEY24" s="47"/>
      <c r="KEZ24" s="47"/>
      <c r="KFA24" s="47"/>
      <c r="KFB24" s="47"/>
      <c r="KFC24" s="47"/>
      <c r="KFD24" s="47"/>
      <c r="KFE24" s="47"/>
      <c r="KFF24" s="47"/>
      <c r="KFG24" s="47"/>
      <c r="KFH24" s="47"/>
      <c r="KFI24" s="47"/>
      <c r="KFJ24" s="47"/>
      <c r="KFK24" s="47"/>
      <c r="KFL24" s="47"/>
      <c r="KFM24" s="47"/>
      <c r="KFN24" s="47"/>
      <c r="KFO24" s="47"/>
      <c r="KFP24" s="47"/>
      <c r="KFQ24" s="47"/>
      <c r="KFR24" s="47"/>
      <c r="KFS24" s="47"/>
      <c r="KFT24" s="47"/>
      <c r="KFU24" s="47"/>
      <c r="KFV24" s="47"/>
      <c r="KFW24" s="47"/>
      <c r="KFX24" s="47"/>
      <c r="KFY24" s="47"/>
      <c r="KFZ24" s="47"/>
      <c r="KGA24" s="47"/>
      <c r="KGB24" s="47"/>
      <c r="KGC24" s="47"/>
      <c r="KGD24" s="47"/>
      <c r="KGE24" s="47"/>
      <c r="KGF24" s="47"/>
      <c r="KGG24" s="47"/>
      <c r="KGH24" s="47"/>
      <c r="KGI24" s="47"/>
      <c r="KGJ24" s="47"/>
      <c r="KGK24" s="47"/>
      <c r="KGL24" s="47"/>
      <c r="KGM24" s="47"/>
      <c r="KGN24" s="47"/>
      <c r="KGO24" s="47"/>
      <c r="KGP24" s="47"/>
      <c r="KGQ24" s="47"/>
      <c r="KGR24" s="47"/>
      <c r="KGS24" s="47"/>
      <c r="KGT24" s="47"/>
      <c r="KGU24" s="47"/>
      <c r="KGV24" s="47"/>
      <c r="KGW24" s="47"/>
      <c r="KGX24" s="47"/>
      <c r="KGY24" s="47"/>
      <c r="KGZ24" s="47"/>
      <c r="KHA24" s="47"/>
      <c r="KHB24" s="47"/>
      <c r="KHC24" s="47"/>
      <c r="KHD24" s="47"/>
      <c r="KHE24" s="47"/>
      <c r="KHF24" s="47"/>
      <c r="KHG24" s="47"/>
      <c r="KHH24" s="47"/>
      <c r="KHI24" s="47"/>
      <c r="KHJ24" s="47"/>
      <c r="KHK24" s="47"/>
      <c r="KHL24" s="47"/>
      <c r="KHM24" s="47"/>
      <c r="KHN24" s="47"/>
      <c r="KHO24" s="47"/>
      <c r="KHP24" s="47"/>
      <c r="KHQ24" s="47"/>
      <c r="KHR24" s="47"/>
      <c r="KHS24" s="47"/>
      <c r="KHT24" s="47"/>
      <c r="KHU24" s="47"/>
      <c r="KHV24" s="47"/>
      <c r="KHW24" s="47"/>
      <c r="KHX24" s="47"/>
      <c r="KHY24" s="47"/>
      <c r="KHZ24" s="47"/>
      <c r="KIA24" s="47"/>
      <c r="KIB24" s="47"/>
      <c r="KIC24" s="47"/>
      <c r="KID24" s="47"/>
      <c r="KIE24" s="47"/>
      <c r="KIF24" s="47"/>
      <c r="KIG24" s="47"/>
      <c r="KIH24" s="47"/>
      <c r="KII24" s="47"/>
      <c r="KIJ24" s="47"/>
      <c r="KIK24" s="47"/>
      <c r="KIL24" s="47"/>
      <c r="KIM24" s="47"/>
      <c r="KIN24" s="47"/>
      <c r="KIO24" s="47"/>
      <c r="KIP24" s="47"/>
      <c r="KIQ24" s="47"/>
      <c r="KIR24" s="47"/>
      <c r="KIS24" s="47"/>
      <c r="KIT24" s="47"/>
      <c r="KIU24" s="47"/>
      <c r="KIV24" s="47"/>
      <c r="KIW24" s="47"/>
      <c r="KIX24" s="47"/>
      <c r="KIY24" s="47"/>
      <c r="KIZ24" s="47"/>
      <c r="KJA24" s="47"/>
      <c r="KJB24" s="47"/>
      <c r="KJC24" s="47"/>
      <c r="KJD24" s="47"/>
      <c r="KJE24" s="47"/>
      <c r="KJF24" s="47"/>
      <c r="KJG24" s="47"/>
      <c r="KJH24" s="47"/>
      <c r="KJI24" s="47"/>
      <c r="KJJ24" s="47"/>
      <c r="KJK24" s="47"/>
      <c r="KJL24" s="47"/>
      <c r="KJM24" s="47"/>
      <c r="KJN24" s="47"/>
      <c r="KJO24" s="47"/>
      <c r="KJP24" s="47"/>
      <c r="KJQ24" s="47"/>
      <c r="KJR24" s="47"/>
      <c r="KJS24" s="47"/>
      <c r="KJT24" s="47"/>
      <c r="KJU24" s="47"/>
      <c r="KJV24" s="47"/>
      <c r="KJW24" s="47"/>
      <c r="KJX24" s="47"/>
      <c r="KJY24" s="47"/>
      <c r="KJZ24" s="47"/>
      <c r="KKA24" s="47"/>
      <c r="KKB24" s="47"/>
      <c r="KKC24" s="47"/>
      <c r="KKD24" s="47"/>
      <c r="KKE24" s="47"/>
      <c r="KKF24" s="47"/>
      <c r="KKG24" s="47"/>
      <c r="KKH24" s="47"/>
      <c r="KKI24" s="47"/>
      <c r="KKJ24" s="47"/>
      <c r="KKK24" s="47"/>
      <c r="KKL24" s="47"/>
      <c r="KKM24" s="47"/>
      <c r="KKN24" s="47"/>
      <c r="KKO24" s="47"/>
      <c r="KKP24" s="47"/>
      <c r="KKQ24" s="47"/>
      <c r="KKR24" s="47"/>
      <c r="KKS24" s="47"/>
      <c r="KKT24" s="47"/>
      <c r="KKU24" s="47"/>
      <c r="KKV24" s="47"/>
      <c r="KKW24" s="47"/>
      <c r="KKX24" s="47"/>
      <c r="KKY24" s="47"/>
      <c r="KKZ24" s="47"/>
      <c r="KLA24" s="47"/>
      <c r="KLB24" s="47"/>
      <c r="KLC24" s="47"/>
      <c r="KLD24" s="47"/>
      <c r="KLE24" s="47"/>
      <c r="KLF24" s="47"/>
      <c r="KLG24" s="47"/>
      <c r="KLH24" s="47"/>
      <c r="KLI24" s="47"/>
      <c r="KLJ24" s="47"/>
      <c r="KLK24" s="47"/>
      <c r="KLL24" s="47"/>
      <c r="KLM24" s="47"/>
      <c r="KLN24" s="47"/>
      <c r="KLO24" s="47"/>
      <c r="KLP24" s="47"/>
      <c r="KLQ24" s="47"/>
      <c r="KLR24" s="47"/>
      <c r="KLS24" s="47"/>
      <c r="KLT24" s="47"/>
      <c r="KLU24" s="47"/>
      <c r="KLV24" s="47"/>
      <c r="KLW24" s="47"/>
      <c r="KLX24" s="47"/>
      <c r="KLY24" s="47"/>
      <c r="KLZ24" s="47"/>
      <c r="KMA24" s="47"/>
      <c r="KMB24" s="47"/>
      <c r="KMC24" s="47"/>
      <c r="KMD24" s="47"/>
      <c r="KME24" s="47"/>
      <c r="KMF24" s="47"/>
      <c r="KMG24" s="47"/>
      <c r="KMH24" s="47"/>
      <c r="KMI24" s="47"/>
      <c r="KMJ24" s="47"/>
      <c r="KMK24" s="47"/>
      <c r="KML24" s="47"/>
      <c r="KMM24" s="47"/>
      <c r="KMN24" s="47"/>
      <c r="KMO24" s="47"/>
      <c r="KMP24" s="47"/>
      <c r="KMQ24" s="47"/>
      <c r="KMR24" s="47"/>
      <c r="KMS24" s="47"/>
      <c r="KMT24" s="47"/>
      <c r="KMU24" s="47"/>
      <c r="KMV24" s="47"/>
      <c r="KMW24" s="47"/>
      <c r="KMX24" s="47"/>
      <c r="KMY24" s="47"/>
      <c r="KMZ24" s="47"/>
      <c r="KNA24" s="47"/>
      <c r="KNB24" s="47"/>
      <c r="KNC24" s="47"/>
      <c r="KND24" s="47"/>
      <c r="KNE24" s="47"/>
      <c r="KNF24" s="47"/>
      <c r="KNG24" s="47"/>
      <c r="KNH24" s="47"/>
      <c r="KNI24" s="47"/>
      <c r="KNJ24" s="47"/>
      <c r="KNK24" s="47"/>
      <c r="KNL24" s="47"/>
      <c r="KNM24" s="47"/>
      <c r="KNN24" s="47"/>
      <c r="KNO24" s="47"/>
      <c r="KNP24" s="47"/>
      <c r="KNQ24" s="47"/>
      <c r="KNR24" s="47"/>
      <c r="KNS24" s="47"/>
      <c r="KNT24" s="47"/>
      <c r="KNU24" s="47"/>
      <c r="KNV24" s="47"/>
      <c r="KNW24" s="47"/>
      <c r="KNX24" s="47"/>
      <c r="KNY24" s="47"/>
      <c r="KNZ24" s="47"/>
      <c r="KOA24" s="47"/>
      <c r="KOB24" s="47"/>
      <c r="KOC24" s="47"/>
      <c r="KOD24" s="47"/>
      <c r="KOE24" s="47"/>
      <c r="KOF24" s="47"/>
      <c r="KOG24" s="47"/>
      <c r="KOH24" s="47"/>
      <c r="KOI24" s="47"/>
      <c r="KOJ24" s="47"/>
      <c r="KOK24" s="47"/>
      <c r="KOL24" s="47"/>
      <c r="KOM24" s="47"/>
      <c r="KON24" s="47"/>
      <c r="KOO24" s="47"/>
      <c r="KOP24" s="47"/>
      <c r="KOQ24" s="47"/>
      <c r="KOR24" s="47"/>
      <c r="KOS24" s="47"/>
      <c r="KOT24" s="47"/>
      <c r="KOU24" s="47"/>
      <c r="KOV24" s="47"/>
      <c r="KOW24" s="47"/>
      <c r="KOX24" s="47"/>
      <c r="KOY24" s="47"/>
      <c r="KOZ24" s="47"/>
      <c r="KPA24" s="47"/>
      <c r="KPB24" s="47"/>
      <c r="KPC24" s="47"/>
      <c r="KPD24" s="47"/>
      <c r="KPE24" s="47"/>
      <c r="KPF24" s="47"/>
      <c r="KPG24" s="47"/>
      <c r="KPH24" s="47"/>
      <c r="KPI24" s="47"/>
      <c r="KPJ24" s="47"/>
      <c r="KPK24" s="47"/>
      <c r="KPL24" s="47"/>
      <c r="KPM24" s="47"/>
      <c r="KPN24" s="47"/>
      <c r="KPO24" s="47"/>
      <c r="KPP24" s="47"/>
      <c r="KPQ24" s="47"/>
      <c r="KPR24" s="47"/>
      <c r="KPS24" s="47"/>
      <c r="KPT24" s="47"/>
      <c r="KPU24" s="47"/>
      <c r="KPV24" s="47"/>
      <c r="KPW24" s="47"/>
      <c r="KPX24" s="47"/>
      <c r="KPY24" s="47"/>
      <c r="KPZ24" s="47"/>
      <c r="KQA24" s="47"/>
      <c r="KQB24" s="47"/>
      <c r="KQC24" s="47"/>
      <c r="KQD24" s="47"/>
      <c r="KQE24" s="47"/>
      <c r="KQF24" s="47"/>
      <c r="KQG24" s="47"/>
      <c r="KQH24" s="47"/>
      <c r="KQI24" s="47"/>
      <c r="KQJ24" s="47"/>
      <c r="KQK24" s="47"/>
      <c r="KQL24" s="47"/>
      <c r="KQM24" s="47"/>
      <c r="KQN24" s="47"/>
      <c r="KQO24" s="47"/>
      <c r="KQP24" s="47"/>
      <c r="KQQ24" s="47"/>
      <c r="KQR24" s="47"/>
      <c r="KQS24" s="47"/>
      <c r="KQT24" s="47"/>
      <c r="KQU24" s="47"/>
      <c r="KQV24" s="47"/>
      <c r="KQW24" s="47"/>
      <c r="KQX24" s="47"/>
      <c r="KQY24" s="47"/>
      <c r="KQZ24" s="47"/>
      <c r="KRA24" s="47"/>
      <c r="KRB24" s="47"/>
      <c r="KRC24" s="47"/>
      <c r="KRD24" s="47"/>
      <c r="KRE24" s="47"/>
      <c r="KRF24" s="47"/>
      <c r="KRG24" s="47"/>
      <c r="KRH24" s="47"/>
      <c r="KRI24" s="47"/>
      <c r="KRJ24" s="47"/>
      <c r="KRK24" s="47"/>
      <c r="KRL24" s="47"/>
      <c r="KRM24" s="47"/>
      <c r="KRN24" s="47"/>
      <c r="KRO24" s="47"/>
      <c r="KRP24" s="47"/>
      <c r="KRQ24" s="47"/>
      <c r="KRR24" s="47"/>
      <c r="KRS24" s="47"/>
      <c r="KRT24" s="47"/>
      <c r="KRU24" s="47"/>
      <c r="KRV24" s="47"/>
      <c r="KRW24" s="47"/>
      <c r="KRX24" s="47"/>
      <c r="KRY24" s="47"/>
      <c r="KRZ24" s="47"/>
      <c r="KSA24" s="47"/>
      <c r="KSB24" s="47"/>
      <c r="KSC24" s="47"/>
      <c r="KSD24" s="47"/>
      <c r="KSE24" s="47"/>
      <c r="KSF24" s="47"/>
      <c r="KSG24" s="47"/>
      <c r="KSH24" s="47"/>
      <c r="KSI24" s="47"/>
      <c r="KSJ24" s="47"/>
      <c r="KSK24" s="47"/>
      <c r="KSL24" s="47"/>
      <c r="KSM24" s="47"/>
      <c r="KSN24" s="47"/>
      <c r="KSO24" s="47"/>
      <c r="KSP24" s="47"/>
      <c r="KSQ24" s="47"/>
      <c r="KSR24" s="47"/>
      <c r="KSS24" s="47"/>
      <c r="KST24" s="47"/>
      <c r="KSU24" s="47"/>
      <c r="KSV24" s="47"/>
      <c r="KSW24" s="47"/>
      <c r="KSX24" s="47"/>
      <c r="KSY24" s="47"/>
      <c r="KSZ24" s="47"/>
      <c r="KTA24" s="47"/>
      <c r="KTB24" s="47"/>
      <c r="KTC24" s="47"/>
      <c r="KTD24" s="47"/>
      <c r="KTE24" s="47"/>
      <c r="KTF24" s="47"/>
      <c r="KTG24" s="47"/>
      <c r="KTH24" s="47"/>
      <c r="KTI24" s="47"/>
      <c r="KTJ24" s="47"/>
      <c r="KTK24" s="47"/>
      <c r="KTL24" s="47"/>
      <c r="KTM24" s="47"/>
      <c r="KTN24" s="47"/>
      <c r="KTO24" s="47"/>
      <c r="KTP24" s="47"/>
      <c r="KTQ24" s="47"/>
      <c r="KTR24" s="47"/>
      <c r="KTS24" s="47"/>
      <c r="KTT24" s="47"/>
      <c r="KTU24" s="47"/>
      <c r="KTV24" s="47"/>
      <c r="KTW24" s="47"/>
      <c r="KTX24" s="47"/>
      <c r="KTY24" s="47"/>
      <c r="KTZ24" s="47"/>
      <c r="KUA24" s="47"/>
      <c r="KUB24" s="47"/>
      <c r="KUC24" s="47"/>
      <c r="KUD24" s="47"/>
      <c r="KUE24" s="47"/>
      <c r="KUF24" s="47"/>
      <c r="KUG24" s="47"/>
      <c r="KUH24" s="47"/>
      <c r="KUI24" s="47"/>
      <c r="KUJ24" s="47"/>
      <c r="KUK24" s="47"/>
      <c r="KUL24" s="47"/>
      <c r="KUM24" s="47"/>
      <c r="KUN24" s="47"/>
      <c r="KUO24" s="47"/>
      <c r="KUP24" s="47"/>
      <c r="KUQ24" s="47"/>
      <c r="KUR24" s="47"/>
      <c r="KUS24" s="47"/>
      <c r="KUT24" s="47"/>
      <c r="KUU24" s="47"/>
      <c r="KUV24" s="47"/>
      <c r="KUW24" s="47"/>
      <c r="KUX24" s="47"/>
      <c r="KUY24" s="47"/>
      <c r="KUZ24" s="47"/>
      <c r="KVA24" s="47"/>
      <c r="KVB24" s="47"/>
      <c r="KVC24" s="47"/>
      <c r="KVD24" s="47"/>
      <c r="KVE24" s="47"/>
      <c r="KVF24" s="47"/>
      <c r="KVG24" s="47"/>
      <c r="KVH24" s="47"/>
      <c r="KVI24" s="47"/>
      <c r="KVJ24" s="47"/>
      <c r="KVK24" s="47"/>
      <c r="KVL24" s="47"/>
      <c r="KVM24" s="47"/>
      <c r="KVN24" s="47"/>
      <c r="KVO24" s="47"/>
      <c r="KVP24" s="47"/>
      <c r="KVQ24" s="47"/>
      <c r="KVR24" s="47"/>
      <c r="KVS24" s="47"/>
      <c r="KVT24" s="47"/>
      <c r="KVU24" s="47"/>
      <c r="KVV24" s="47"/>
      <c r="KVW24" s="47"/>
      <c r="KVX24" s="47"/>
      <c r="KVY24" s="47"/>
      <c r="KVZ24" s="47"/>
      <c r="KWA24" s="47"/>
      <c r="KWB24" s="47"/>
      <c r="KWC24" s="47"/>
      <c r="KWD24" s="47"/>
      <c r="KWE24" s="47"/>
      <c r="KWF24" s="47"/>
      <c r="KWG24" s="47"/>
      <c r="KWH24" s="47"/>
      <c r="KWI24" s="47"/>
      <c r="KWJ24" s="47"/>
      <c r="KWK24" s="47"/>
      <c r="KWL24" s="47"/>
      <c r="KWM24" s="47"/>
      <c r="KWN24" s="47"/>
      <c r="KWO24" s="47"/>
      <c r="KWP24" s="47"/>
      <c r="KWQ24" s="47"/>
      <c r="KWR24" s="47"/>
      <c r="KWS24" s="47"/>
      <c r="KWT24" s="47"/>
      <c r="KWU24" s="47"/>
      <c r="KWV24" s="47"/>
      <c r="KWW24" s="47"/>
      <c r="KWX24" s="47"/>
      <c r="KWY24" s="47"/>
      <c r="KWZ24" s="47"/>
      <c r="KXA24" s="47"/>
      <c r="KXB24" s="47"/>
      <c r="KXC24" s="47"/>
      <c r="KXD24" s="47"/>
      <c r="KXE24" s="47"/>
      <c r="KXF24" s="47"/>
      <c r="KXG24" s="47"/>
      <c r="KXH24" s="47"/>
      <c r="KXI24" s="47"/>
      <c r="KXJ24" s="47"/>
      <c r="KXK24" s="47"/>
      <c r="KXL24" s="47"/>
      <c r="KXM24" s="47"/>
      <c r="KXN24" s="47"/>
      <c r="KXO24" s="47"/>
      <c r="KXP24" s="47"/>
      <c r="KXQ24" s="47"/>
      <c r="KXR24" s="47"/>
      <c r="KXS24" s="47"/>
      <c r="KXT24" s="47"/>
      <c r="KXU24" s="47"/>
      <c r="KXV24" s="47"/>
      <c r="KXW24" s="47"/>
      <c r="KXX24" s="47"/>
      <c r="KXY24" s="47"/>
      <c r="KXZ24" s="47"/>
      <c r="KYA24" s="47"/>
      <c r="KYB24" s="47"/>
      <c r="KYC24" s="47"/>
      <c r="KYD24" s="47"/>
      <c r="KYE24" s="47"/>
      <c r="KYF24" s="47"/>
      <c r="KYG24" s="47"/>
      <c r="KYH24" s="47"/>
      <c r="KYI24" s="47"/>
      <c r="KYJ24" s="47"/>
      <c r="KYK24" s="47"/>
      <c r="KYL24" s="47"/>
      <c r="KYM24" s="47"/>
      <c r="KYN24" s="47"/>
      <c r="KYO24" s="47"/>
      <c r="KYP24" s="47"/>
      <c r="KYQ24" s="47"/>
      <c r="KYR24" s="47"/>
      <c r="KYS24" s="47"/>
      <c r="KYT24" s="47"/>
      <c r="KYU24" s="47"/>
      <c r="KYV24" s="47"/>
      <c r="KYW24" s="47"/>
      <c r="KYX24" s="47"/>
      <c r="KYY24" s="47"/>
      <c r="KYZ24" s="47"/>
      <c r="KZA24" s="47"/>
      <c r="KZB24" s="47"/>
      <c r="KZC24" s="47"/>
      <c r="KZD24" s="47"/>
      <c r="KZE24" s="47"/>
      <c r="KZF24" s="47"/>
      <c r="KZG24" s="47"/>
      <c r="KZH24" s="47"/>
      <c r="KZI24" s="47"/>
      <c r="KZJ24" s="47"/>
      <c r="KZK24" s="47"/>
      <c r="KZL24" s="47"/>
      <c r="KZM24" s="47"/>
      <c r="KZN24" s="47"/>
      <c r="KZO24" s="47"/>
      <c r="KZP24" s="47"/>
      <c r="KZQ24" s="47"/>
      <c r="KZR24" s="47"/>
      <c r="KZS24" s="47"/>
      <c r="KZT24" s="47"/>
      <c r="KZU24" s="47"/>
      <c r="KZV24" s="47"/>
      <c r="KZW24" s="47"/>
      <c r="KZX24" s="47"/>
      <c r="KZY24" s="47"/>
      <c r="KZZ24" s="47"/>
      <c r="LAA24" s="47"/>
      <c r="LAB24" s="47"/>
      <c r="LAC24" s="47"/>
      <c r="LAD24" s="47"/>
      <c r="LAE24" s="47"/>
      <c r="LAF24" s="47"/>
      <c r="LAG24" s="47"/>
      <c r="LAH24" s="47"/>
      <c r="LAI24" s="47"/>
      <c r="LAJ24" s="47"/>
      <c r="LAK24" s="47"/>
      <c r="LAL24" s="47"/>
      <c r="LAM24" s="47"/>
      <c r="LAN24" s="47"/>
      <c r="LAO24" s="47"/>
      <c r="LAP24" s="47"/>
      <c r="LAQ24" s="47"/>
      <c r="LAR24" s="47"/>
      <c r="LAS24" s="47"/>
      <c r="LAT24" s="47"/>
      <c r="LAU24" s="47"/>
      <c r="LAV24" s="47"/>
      <c r="LAW24" s="47"/>
      <c r="LAX24" s="47"/>
      <c r="LAY24" s="47"/>
      <c r="LAZ24" s="47"/>
      <c r="LBA24" s="47"/>
      <c r="LBB24" s="47"/>
      <c r="LBC24" s="47"/>
      <c r="LBD24" s="47"/>
      <c r="LBE24" s="47"/>
      <c r="LBF24" s="47"/>
      <c r="LBG24" s="47"/>
      <c r="LBH24" s="47"/>
      <c r="LBI24" s="47"/>
      <c r="LBJ24" s="47"/>
      <c r="LBK24" s="47"/>
      <c r="LBL24" s="47"/>
      <c r="LBM24" s="47"/>
      <c r="LBN24" s="47"/>
      <c r="LBO24" s="47"/>
      <c r="LBP24" s="47"/>
      <c r="LBQ24" s="47"/>
      <c r="LBR24" s="47"/>
      <c r="LBS24" s="47"/>
      <c r="LBT24" s="47"/>
      <c r="LBU24" s="47"/>
      <c r="LBV24" s="47"/>
      <c r="LBW24" s="47"/>
      <c r="LBX24" s="47"/>
      <c r="LBY24" s="47"/>
      <c r="LBZ24" s="47"/>
      <c r="LCA24" s="47"/>
      <c r="LCB24" s="47"/>
      <c r="LCC24" s="47"/>
      <c r="LCD24" s="47"/>
      <c r="LCE24" s="47"/>
      <c r="LCF24" s="47"/>
      <c r="LCG24" s="47"/>
      <c r="LCH24" s="47"/>
      <c r="LCI24" s="47"/>
      <c r="LCJ24" s="47"/>
      <c r="LCK24" s="47"/>
      <c r="LCL24" s="47"/>
      <c r="LCM24" s="47"/>
      <c r="LCN24" s="47"/>
      <c r="LCO24" s="47"/>
      <c r="LCP24" s="47"/>
      <c r="LCQ24" s="47"/>
      <c r="LCR24" s="47"/>
      <c r="LCS24" s="47"/>
      <c r="LCT24" s="47"/>
      <c r="LCU24" s="47"/>
      <c r="LCV24" s="47"/>
      <c r="LCW24" s="47"/>
      <c r="LCX24" s="47"/>
      <c r="LCY24" s="47"/>
      <c r="LCZ24" s="47"/>
      <c r="LDA24" s="47"/>
      <c r="LDB24" s="47"/>
      <c r="LDC24" s="47"/>
      <c r="LDD24" s="47"/>
      <c r="LDE24" s="47"/>
      <c r="LDF24" s="47"/>
      <c r="LDG24" s="47"/>
      <c r="LDH24" s="47"/>
      <c r="LDI24" s="47"/>
      <c r="LDJ24" s="47"/>
      <c r="LDK24" s="47"/>
      <c r="LDL24" s="47"/>
      <c r="LDM24" s="47"/>
      <c r="LDN24" s="47"/>
      <c r="LDO24" s="47"/>
      <c r="LDP24" s="47"/>
      <c r="LDQ24" s="47"/>
      <c r="LDR24" s="47"/>
      <c r="LDS24" s="47"/>
      <c r="LDT24" s="47"/>
      <c r="LDU24" s="47"/>
      <c r="LDV24" s="47"/>
      <c r="LDW24" s="47"/>
      <c r="LDX24" s="47"/>
      <c r="LDY24" s="47"/>
      <c r="LDZ24" s="47"/>
      <c r="LEA24" s="47"/>
      <c r="LEB24" s="47"/>
      <c r="LEC24" s="47"/>
      <c r="LED24" s="47"/>
      <c r="LEE24" s="47"/>
      <c r="LEF24" s="47"/>
      <c r="LEG24" s="47"/>
      <c r="LEH24" s="47"/>
      <c r="LEI24" s="47"/>
      <c r="LEJ24" s="47"/>
      <c r="LEK24" s="47"/>
      <c r="LEL24" s="47"/>
      <c r="LEM24" s="47"/>
      <c r="LEN24" s="47"/>
      <c r="LEO24" s="47"/>
      <c r="LEP24" s="47"/>
      <c r="LEQ24" s="47"/>
      <c r="LER24" s="47"/>
      <c r="LES24" s="47"/>
      <c r="LET24" s="47"/>
      <c r="LEU24" s="47"/>
      <c r="LEV24" s="47"/>
      <c r="LEW24" s="47"/>
      <c r="LEX24" s="47"/>
      <c r="LEY24" s="47"/>
      <c r="LEZ24" s="47"/>
      <c r="LFA24" s="47"/>
      <c r="LFB24" s="47"/>
      <c r="LFC24" s="47"/>
      <c r="LFD24" s="47"/>
      <c r="LFE24" s="47"/>
      <c r="LFF24" s="47"/>
      <c r="LFG24" s="47"/>
      <c r="LFH24" s="47"/>
      <c r="LFI24" s="47"/>
      <c r="LFJ24" s="47"/>
      <c r="LFK24" s="47"/>
      <c r="LFL24" s="47"/>
      <c r="LFM24" s="47"/>
      <c r="LFN24" s="47"/>
      <c r="LFO24" s="47"/>
      <c r="LFP24" s="47"/>
      <c r="LFQ24" s="47"/>
      <c r="LFR24" s="47"/>
      <c r="LFS24" s="47"/>
      <c r="LFT24" s="47"/>
      <c r="LFU24" s="47"/>
      <c r="LFV24" s="47"/>
      <c r="LFW24" s="47"/>
      <c r="LFX24" s="47"/>
      <c r="LFY24" s="47"/>
      <c r="LFZ24" s="47"/>
      <c r="LGA24" s="47"/>
      <c r="LGB24" s="47"/>
      <c r="LGC24" s="47"/>
      <c r="LGD24" s="47"/>
      <c r="LGE24" s="47"/>
      <c r="LGF24" s="47"/>
      <c r="LGG24" s="47"/>
      <c r="LGH24" s="47"/>
      <c r="LGI24" s="47"/>
      <c r="LGJ24" s="47"/>
      <c r="LGK24" s="47"/>
      <c r="LGL24" s="47"/>
      <c r="LGM24" s="47"/>
      <c r="LGN24" s="47"/>
      <c r="LGO24" s="47"/>
      <c r="LGP24" s="47"/>
      <c r="LGQ24" s="47"/>
      <c r="LGR24" s="47"/>
      <c r="LGS24" s="47"/>
      <c r="LGT24" s="47"/>
      <c r="LGU24" s="47"/>
      <c r="LGV24" s="47"/>
      <c r="LGW24" s="47"/>
      <c r="LGX24" s="47"/>
      <c r="LGY24" s="47"/>
      <c r="LGZ24" s="47"/>
      <c r="LHA24" s="47"/>
      <c r="LHB24" s="47"/>
      <c r="LHC24" s="47"/>
      <c r="LHD24" s="47"/>
      <c r="LHE24" s="47"/>
      <c r="LHF24" s="47"/>
      <c r="LHG24" s="47"/>
      <c r="LHH24" s="47"/>
      <c r="LHI24" s="47"/>
      <c r="LHJ24" s="47"/>
      <c r="LHK24" s="47"/>
      <c r="LHL24" s="47"/>
      <c r="LHM24" s="47"/>
      <c r="LHN24" s="47"/>
      <c r="LHO24" s="47"/>
      <c r="LHP24" s="47"/>
      <c r="LHQ24" s="47"/>
      <c r="LHR24" s="47"/>
      <c r="LHS24" s="47"/>
      <c r="LHT24" s="47"/>
      <c r="LHU24" s="47"/>
      <c r="LHV24" s="47"/>
      <c r="LHW24" s="47"/>
      <c r="LHX24" s="47"/>
      <c r="LHY24" s="47"/>
      <c r="LHZ24" s="47"/>
      <c r="LIA24" s="47"/>
      <c r="LIB24" s="47"/>
      <c r="LIC24" s="47"/>
      <c r="LID24" s="47"/>
      <c r="LIE24" s="47"/>
      <c r="LIF24" s="47"/>
      <c r="LIG24" s="47"/>
      <c r="LIH24" s="47"/>
      <c r="LII24" s="47"/>
      <c r="LIJ24" s="47"/>
      <c r="LIK24" s="47"/>
      <c r="LIL24" s="47"/>
      <c r="LIM24" s="47"/>
      <c r="LIN24" s="47"/>
      <c r="LIO24" s="47"/>
      <c r="LIP24" s="47"/>
      <c r="LIQ24" s="47"/>
      <c r="LIR24" s="47"/>
      <c r="LIS24" s="47"/>
      <c r="LIT24" s="47"/>
      <c r="LIU24" s="47"/>
      <c r="LIV24" s="47"/>
      <c r="LIW24" s="47"/>
      <c r="LIX24" s="47"/>
      <c r="LIY24" s="47"/>
      <c r="LIZ24" s="47"/>
      <c r="LJA24" s="47"/>
      <c r="LJB24" s="47"/>
      <c r="LJC24" s="47"/>
      <c r="LJD24" s="47"/>
      <c r="LJE24" s="47"/>
      <c r="LJF24" s="47"/>
      <c r="LJG24" s="47"/>
      <c r="LJH24" s="47"/>
      <c r="LJI24" s="47"/>
      <c r="LJJ24" s="47"/>
      <c r="LJK24" s="47"/>
      <c r="LJL24" s="47"/>
      <c r="LJM24" s="47"/>
      <c r="LJN24" s="47"/>
      <c r="LJO24" s="47"/>
      <c r="LJP24" s="47"/>
      <c r="LJQ24" s="47"/>
      <c r="LJR24" s="47"/>
      <c r="LJS24" s="47"/>
      <c r="LJT24" s="47"/>
      <c r="LJU24" s="47"/>
      <c r="LJV24" s="47"/>
      <c r="LJW24" s="47"/>
      <c r="LJX24" s="47"/>
      <c r="LJY24" s="47"/>
      <c r="LJZ24" s="47"/>
      <c r="LKA24" s="47"/>
      <c r="LKB24" s="47"/>
      <c r="LKC24" s="47"/>
      <c r="LKD24" s="47"/>
      <c r="LKE24" s="47"/>
      <c r="LKF24" s="47"/>
      <c r="LKG24" s="47"/>
      <c r="LKH24" s="47"/>
      <c r="LKI24" s="47"/>
      <c r="LKJ24" s="47"/>
      <c r="LKK24" s="47"/>
      <c r="LKL24" s="47"/>
      <c r="LKM24" s="47"/>
      <c r="LKN24" s="47"/>
      <c r="LKO24" s="47"/>
      <c r="LKP24" s="47"/>
      <c r="LKQ24" s="47"/>
      <c r="LKR24" s="47"/>
      <c r="LKS24" s="47"/>
      <c r="LKT24" s="47"/>
      <c r="LKU24" s="47"/>
      <c r="LKV24" s="47"/>
      <c r="LKW24" s="47"/>
      <c r="LKX24" s="47"/>
      <c r="LKY24" s="47"/>
      <c r="LKZ24" s="47"/>
      <c r="LLA24" s="47"/>
      <c r="LLB24" s="47"/>
      <c r="LLC24" s="47"/>
      <c r="LLD24" s="47"/>
      <c r="LLE24" s="47"/>
      <c r="LLF24" s="47"/>
      <c r="LLG24" s="47"/>
      <c r="LLH24" s="47"/>
      <c r="LLI24" s="47"/>
      <c r="LLJ24" s="47"/>
      <c r="LLK24" s="47"/>
      <c r="LLL24" s="47"/>
      <c r="LLM24" s="47"/>
      <c r="LLN24" s="47"/>
      <c r="LLO24" s="47"/>
      <c r="LLP24" s="47"/>
      <c r="LLQ24" s="47"/>
      <c r="LLR24" s="47"/>
      <c r="LLS24" s="47"/>
      <c r="LLT24" s="47"/>
      <c r="LLU24" s="47"/>
      <c r="LLV24" s="47"/>
      <c r="LLW24" s="47"/>
      <c r="LLX24" s="47"/>
      <c r="LLY24" s="47"/>
      <c r="LLZ24" s="47"/>
      <c r="LMA24" s="47"/>
      <c r="LMB24" s="47"/>
      <c r="LMC24" s="47"/>
      <c r="LMD24" s="47"/>
      <c r="LME24" s="47"/>
      <c r="LMF24" s="47"/>
      <c r="LMG24" s="47"/>
      <c r="LMH24" s="47"/>
      <c r="LMI24" s="47"/>
      <c r="LMJ24" s="47"/>
      <c r="LMK24" s="47"/>
      <c r="LML24" s="47"/>
      <c r="LMM24" s="47"/>
      <c r="LMN24" s="47"/>
      <c r="LMO24" s="47"/>
      <c r="LMP24" s="47"/>
      <c r="LMQ24" s="47"/>
      <c r="LMR24" s="47"/>
      <c r="LMS24" s="47"/>
      <c r="LMT24" s="47"/>
      <c r="LMU24" s="47"/>
      <c r="LMV24" s="47"/>
      <c r="LMW24" s="47"/>
      <c r="LMX24" s="47"/>
      <c r="LMY24" s="47"/>
      <c r="LMZ24" s="47"/>
      <c r="LNA24" s="47"/>
      <c r="LNB24" s="47"/>
      <c r="LNC24" s="47"/>
      <c r="LND24" s="47"/>
      <c r="LNE24" s="47"/>
      <c r="LNF24" s="47"/>
      <c r="LNG24" s="47"/>
      <c r="LNH24" s="47"/>
      <c r="LNI24" s="47"/>
      <c r="LNJ24" s="47"/>
      <c r="LNK24" s="47"/>
      <c r="LNL24" s="47"/>
      <c r="LNM24" s="47"/>
      <c r="LNN24" s="47"/>
      <c r="LNO24" s="47"/>
      <c r="LNP24" s="47"/>
      <c r="LNQ24" s="47"/>
      <c r="LNR24" s="47"/>
      <c r="LNS24" s="47"/>
      <c r="LNT24" s="47"/>
      <c r="LNU24" s="47"/>
      <c r="LNV24" s="47"/>
      <c r="LNW24" s="47"/>
      <c r="LNX24" s="47"/>
      <c r="LNY24" s="47"/>
      <c r="LNZ24" s="47"/>
      <c r="LOA24" s="47"/>
      <c r="LOB24" s="47"/>
      <c r="LOC24" s="47"/>
      <c r="LOD24" s="47"/>
      <c r="LOE24" s="47"/>
      <c r="LOF24" s="47"/>
      <c r="LOG24" s="47"/>
      <c r="LOH24" s="47"/>
      <c r="LOI24" s="47"/>
      <c r="LOJ24" s="47"/>
      <c r="LOK24" s="47"/>
      <c r="LOL24" s="47"/>
      <c r="LOM24" s="47"/>
      <c r="LON24" s="47"/>
      <c r="LOO24" s="47"/>
      <c r="LOP24" s="47"/>
      <c r="LOQ24" s="47"/>
      <c r="LOR24" s="47"/>
      <c r="LOS24" s="47"/>
      <c r="LOT24" s="47"/>
      <c r="LOU24" s="47"/>
      <c r="LOV24" s="47"/>
      <c r="LOW24" s="47"/>
      <c r="LOX24" s="47"/>
      <c r="LOY24" s="47"/>
      <c r="LOZ24" s="47"/>
      <c r="LPA24" s="47"/>
      <c r="LPB24" s="47"/>
      <c r="LPC24" s="47"/>
      <c r="LPD24" s="47"/>
      <c r="LPE24" s="47"/>
      <c r="LPF24" s="47"/>
      <c r="LPG24" s="47"/>
      <c r="LPH24" s="47"/>
      <c r="LPI24" s="47"/>
      <c r="LPJ24" s="47"/>
      <c r="LPK24" s="47"/>
      <c r="LPL24" s="47"/>
      <c r="LPM24" s="47"/>
      <c r="LPN24" s="47"/>
      <c r="LPO24" s="47"/>
      <c r="LPP24" s="47"/>
      <c r="LPQ24" s="47"/>
      <c r="LPR24" s="47"/>
      <c r="LPS24" s="47"/>
      <c r="LPT24" s="47"/>
      <c r="LPU24" s="47"/>
      <c r="LPV24" s="47"/>
      <c r="LPW24" s="47"/>
      <c r="LPX24" s="47"/>
      <c r="LPY24" s="47"/>
      <c r="LPZ24" s="47"/>
      <c r="LQA24" s="47"/>
      <c r="LQB24" s="47"/>
      <c r="LQC24" s="47"/>
      <c r="LQD24" s="47"/>
      <c r="LQE24" s="47"/>
      <c r="LQF24" s="47"/>
      <c r="LQG24" s="47"/>
      <c r="LQH24" s="47"/>
      <c r="LQI24" s="47"/>
      <c r="LQJ24" s="47"/>
      <c r="LQK24" s="47"/>
      <c r="LQL24" s="47"/>
      <c r="LQM24" s="47"/>
      <c r="LQN24" s="47"/>
      <c r="LQO24" s="47"/>
      <c r="LQP24" s="47"/>
      <c r="LQQ24" s="47"/>
      <c r="LQR24" s="47"/>
      <c r="LQS24" s="47"/>
      <c r="LQT24" s="47"/>
      <c r="LQU24" s="47"/>
      <c r="LQV24" s="47"/>
      <c r="LQW24" s="47"/>
      <c r="LQX24" s="47"/>
      <c r="LQY24" s="47"/>
      <c r="LQZ24" s="47"/>
      <c r="LRA24" s="47"/>
      <c r="LRB24" s="47"/>
      <c r="LRC24" s="47"/>
      <c r="LRD24" s="47"/>
      <c r="LRE24" s="47"/>
      <c r="LRF24" s="47"/>
      <c r="LRG24" s="47"/>
      <c r="LRH24" s="47"/>
      <c r="LRI24" s="47"/>
      <c r="LRJ24" s="47"/>
      <c r="LRK24" s="47"/>
      <c r="LRL24" s="47"/>
      <c r="LRM24" s="47"/>
      <c r="LRN24" s="47"/>
      <c r="LRO24" s="47"/>
      <c r="LRP24" s="47"/>
      <c r="LRQ24" s="47"/>
      <c r="LRR24" s="47"/>
      <c r="LRS24" s="47"/>
      <c r="LRT24" s="47"/>
      <c r="LRU24" s="47"/>
      <c r="LRV24" s="47"/>
      <c r="LRW24" s="47"/>
      <c r="LRX24" s="47"/>
      <c r="LRY24" s="47"/>
      <c r="LRZ24" s="47"/>
      <c r="LSA24" s="47"/>
      <c r="LSB24" s="47"/>
      <c r="LSC24" s="47"/>
      <c r="LSD24" s="47"/>
      <c r="LSE24" s="47"/>
      <c r="LSF24" s="47"/>
      <c r="LSG24" s="47"/>
      <c r="LSH24" s="47"/>
      <c r="LSI24" s="47"/>
      <c r="LSJ24" s="47"/>
      <c r="LSK24" s="47"/>
      <c r="LSL24" s="47"/>
      <c r="LSM24" s="47"/>
      <c r="LSN24" s="47"/>
      <c r="LSO24" s="47"/>
      <c r="LSP24" s="47"/>
      <c r="LSQ24" s="47"/>
      <c r="LSR24" s="47"/>
      <c r="LSS24" s="47"/>
      <c r="LST24" s="47"/>
      <c r="LSU24" s="47"/>
      <c r="LSV24" s="47"/>
      <c r="LSW24" s="47"/>
      <c r="LSX24" s="47"/>
      <c r="LSY24" s="47"/>
      <c r="LSZ24" s="47"/>
      <c r="LTA24" s="47"/>
      <c r="LTB24" s="47"/>
      <c r="LTC24" s="47"/>
      <c r="LTD24" s="47"/>
      <c r="LTE24" s="47"/>
      <c r="LTF24" s="47"/>
      <c r="LTG24" s="47"/>
      <c r="LTH24" s="47"/>
      <c r="LTI24" s="47"/>
      <c r="LTJ24" s="47"/>
      <c r="LTK24" s="47"/>
      <c r="LTL24" s="47"/>
      <c r="LTM24" s="47"/>
      <c r="LTN24" s="47"/>
      <c r="LTO24" s="47"/>
      <c r="LTP24" s="47"/>
      <c r="LTQ24" s="47"/>
      <c r="LTR24" s="47"/>
      <c r="LTS24" s="47"/>
      <c r="LTT24" s="47"/>
      <c r="LTU24" s="47"/>
      <c r="LTV24" s="47"/>
      <c r="LTW24" s="47"/>
      <c r="LTX24" s="47"/>
      <c r="LTY24" s="47"/>
      <c r="LTZ24" s="47"/>
      <c r="LUA24" s="47"/>
      <c r="LUB24" s="47"/>
      <c r="LUC24" s="47"/>
      <c r="LUD24" s="47"/>
      <c r="LUE24" s="47"/>
      <c r="LUF24" s="47"/>
      <c r="LUG24" s="47"/>
      <c r="LUH24" s="47"/>
      <c r="LUI24" s="47"/>
      <c r="LUJ24" s="47"/>
      <c r="LUK24" s="47"/>
      <c r="LUL24" s="47"/>
      <c r="LUM24" s="47"/>
      <c r="LUN24" s="47"/>
      <c r="LUO24" s="47"/>
      <c r="LUP24" s="47"/>
      <c r="LUQ24" s="47"/>
      <c r="LUR24" s="47"/>
      <c r="LUS24" s="47"/>
      <c r="LUT24" s="47"/>
      <c r="LUU24" s="47"/>
      <c r="LUV24" s="47"/>
      <c r="LUW24" s="47"/>
      <c r="LUX24" s="47"/>
      <c r="LUY24" s="47"/>
      <c r="LUZ24" s="47"/>
      <c r="LVA24" s="47"/>
      <c r="LVB24" s="47"/>
      <c r="LVC24" s="47"/>
      <c r="LVD24" s="47"/>
      <c r="LVE24" s="47"/>
      <c r="LVF24" s="47"/>
      <c r="LVG24" s="47"/>
      <c r="LVH24" s="47"/>
      <c r="LVI24" s="47"/>
      <c r="LVJ24" s="47"/>
      <c r="LVK24" s="47"/>
      <c r="LVL24" s="47"/>
      <c r="LVM24" s="47"/>
      <c r="LVN24" s="47"/>
      <c r="LVO24" s="47"/>
      <c r="LVP24" s="47"/>
      <c r="LVQ24" s="47"/>
      <c r="LVR24" s="47"/>
      <c r="LVS24" s="47"/>
      <c r="LVT24" s="47"/>
      <c r="LVU24" s="47"/>
      <c r="LVV24" s="47"/>
      <c r="LVW24" s="47"/>
      <c r="LVX24" s="47"/>
      <c r="LVY24" s="47"/>
      <c r="LVZ24" s="47"/>
      <c r="LWA24" s="47"/>
      <c r="LWB24" s="47"/>
      <c r="LWC24" s="47"/>
      <c r="LWD24" s="47"/>
      <c r="LWE24" s="47"/>
      <c r="LWF24" s="47"/>
      <c r="LWG24" s="47"/>
      <c r="LWH24" s="47"/>
      <c r="LWI24" s="47"/>
      <c r="LWJ24" s="47"/>
      <c r="LWK24" s="47"/>
      <c r="LWL24" s="47"/>
      <c r="LWM24" s="47"/>
      <c r="LWN24" s="47"/>
      <c r="LWO24" s="47"/>
      <c r="LWP24" s="47"/>
      <c r="LWQ24" s="47"/>
      <c r="LWR24" s="47"/>
      <c r="LWS24" s="47"/>
      <c r="LWT24" s="47"/>
      <c r="LWU24" s="47"/>
      <c r="LWV24" s="47"/>
      <c r="LWW24" s="47"/>
      <c r="LWX24" s="47"/>
      <c r="LWY24" s="47"/>
      <c r="LWZ24" s="47"/>
      <c r="LXA24" s="47"/>
      <c r="LXB24" s="47"/>
      <c r="LXC24" s="47"/>
      <c r="LXD24" s="47"/>
      <c r="LXE24" s="47"/>
      <c r="LXF24" s="47"/>
      <c r="LXG24" s="47"/>
      <c r="LXH24" s="47"/>
      <c r="LXI24" s="47"/>
      <c r="LXJ24" s="47"/>
      <c r="LXK24" s="47"/>
      <c r="LXL24" s="47"/>
      <c r="LXM24" s="47"/>
      <c r="LXN24" s="47"/>
      <c r="LXO24" s="47"/>
      <c r="LXP24" s="47"/>
      <c r="LXQ24" s="47"/>
      <c r="LXR24" s="47"/>
      <c r="LXS24" s="47"/>
      <c r="LXT24" s="47"/>
      <c r="LXU24" s="47"/>
      <c r="LXV24" s="47"/>
      <c r="LXW24" s="47"/>
      <c r="LXX24" s="47"/>
      <c r="LXY24" s="47"/>
      <c r="LXZ24" s="47"/>
      <c r="LYA24" s="47"/>
      <c r="LYB24" s="47"/>
      <c r="LYC24" s="47"/>
      <c r="LYD24" s="47"/>
      <c r="LYE24" s="47"/>
      <c r="LYF24" s="47"/>
      <c r="LYG24" s="47"/>
      <c r="LYH24" s="47"/>
      <c r="LYI24" s="47"/>
      <c r="LYJ24" s="47"/>
      <c r="LYK24" s="47"/>
      <c r="LYL24" s="47"/>
      <c r="LYM24" s="47"/>
      <c r="LYN24" s="47"/>
      <c r="LYO24" s="47"/>
      <c r="LYP24" s="47"/>
      <c r="LYQ24" s="47"/>
      <c r="LYR24" s="47"/>
      <c r="LYS24" s="47"/>
      <c r="LYT24" s="47"/>
      <c r="LYU24" s="47"/>
      <c r="LYV24" s="47"/>
      <c r="LYW24" s="47"/>
      <c r="LYX24" s="47"/>
      <c r="LYY24" s="47"/>
      <c r="LYZ24" s="47"/>
      <c r="LZA24" s="47"/>
      <c r="LZB24" s="47"/>
      <c r="LZC24" s="47"/>
      <c r="LZD24" s="47"/>
      <c r="LZE24" s="47"/>
      <c r="LZF24" s="47"/>
      <c r="LZG24" s="47"/>
      <c r="LZH24" s="47"/>
      <c r="LZI24" s="47"/>
      <c r="LZJ24" s="47"/>
      <c r="LZK24" s="47"/>
      <c r="LZL24" s="47"/>
      <c r="LZM24" s="47"/>
      <c r="LZN24" s="47"/>
      <c r="LZO24" s="47"/>
      <c r="LZP24" s="47"/>
      <c r="LZQ24" s="47"/>
      <c r="LZR24" s="47"/>
      <c r="LZS24" s="47"/>
      <c r="LZT24" s="47"/>
      <c r="LZU24" s="47"/>
      <c r="LZV24" s="47"/>
      <c r="LZW24" s="47"/>
      <c r="LZX24" s="47"/>
      <c r="LZY24" s="47"/>
      <c r="LZZ24" s="47"/>
      <c r="MAA24" s="47"/>
      <c r="MAB24" s="47"/>
      <c r="MAC24" s="47"/>
      <c r="MAD24" s="47"/>
      <c r="MAE24" s="47"/>
      <c r="MAF24" s="47"/>
      <c r="MAG24" s="47"/>
      <c r="MAH24" s="47"/>
      <c r="MAI24" s="47"/>
      <c r="MAJ24" s="47"/>
      <c r="MAK24" s="47"/>
      <c r="MAL24" s="47"/>
      <c r="MAM24" s="47"/>
      <c r="MAN24" s="47"/>
      <c r="MAO24" s="47"/>
      <c r="MAP24" s="47"/>
      <c r="MAQ24" s="47"/>
      <c r="MAR24" s="47"/>
      <c r="MAS24" s="47"/>
      <c r="MAT24" s="47"/>
      <c r="MAU24" s="47"/>
      <c r="MAV24" s="47"/>
      <c r="MAW24" s="47"/>
      <c r="MAX24" s="47"/>
      <c r="MAY24" s="47"/>
      <c r="MAZ24" s="47"/>
      <c r="MBA24" s="47"/>
      <c r="MBB24" s="47"/>
      <c r="MBC24" s="47"/>
      <c r="MBD24" s="47"/>
      <c r="MBE24" s="47"/>
      <c r="MBF24" s="47"/>
      <c r="MBG24" s="47"/>
      <c r="MBH24" s="47"/>
      <c r="MBI24" s="47"/>
      <c r="MBJ24" s="47"/>
      <c r="MBK24" s="47"/>
      <c r="MBL24" s="47"/>
      <c r="MBM24" s="47"/>
      <c r="MBN24" s="47"/>
      <c r="MBO24" s="47"/>
      <c r="MBP24" s="47"/>
      <c r="MBQ24" s="47"/>
      <c r="MBR24" s="47"/>
      <c r="MBS24" s="47"/>
      <c r="MBT24" s="47"/>
      <c r="MBU24" s="47"/>
      <c r="MBV24" s="47"/>
      <c r="MBW24" s="47"/>
      <c r="MBX24" s="47"/>
      <c r="MBY24" s="47"/>
      <c r="MBZ24" s="47"/>
      <c r="MCA24" s="47"/>
      <c r="MCB24" s="47"/>
      <c r="MCC24" s="47"/>
      <c r="MCD24" s="47"/>
      <c r="MCE24" s="47"/>
      <c r="MCF24" s="47"/>
      <c r="MCG24" s="47"/>
      <c r="MCH24" s="47"/>
      <c r="MCI24" s="47"/>
      <c r="MCJ24" s="47"/>
      <c r="MCK24" s="47"/>
      <c r="MCL24" s="47"/>
      <c r="MCM24" s="47"/>
      <c r="MCN24" s="47"/>
      <c r="MCO24" s="47"/>
      <c r="MCP24" s="47"/>
      <c r="MCQ24" s="47"/>
      <c r="MCR24" s="47"/>
      <c r="MCS24" s="47"/>
      <c r="MCT24" s="47"/>
      <c r="MCU24" s="47"/>
      <c r="MCV24" s="47"/>
      <c r="MCW24" s="47"/>
      <c r="MCX24" s="47"/>
      <c r="MCY24" s="47"/>
      <c r="MCZ24" s="47"/>
      <c r="MDA24" s="47"/>
      <c r="MDB24" s="47"/>
      <c r="MDC24" s="47"/>
      <c r="MDD24" s="47"/>
      <c r="MDE24" s="47"/>
      <c r="MDF24" s="47"/>
      <c r="MDG24" s="47"/>
      <c r="MDH24" s="47"/>
      <c r="MDI24" s="47"/>
      <c r="MDJ24" s="47"/>
      <c r="MDK24" s="47"/>
      <c r="MDL24" s="47"/>
      <c r="MDM24" s="47"/>
      <c r="MDN24" s="47"/>
      <c r="MDO24" s="47"/>
      <c r="MDP24" s="47"/>
      <c r="MDQ24" s="47"/>
      <c r="MDR24" s="47"/>
      <c r="MDS24" s="47"/>
      <c r="MDT24" s="47"/>
      <c r="MDU24" s="47"/>
      <c r="MDV24" s="47"/>
      <c r="MDW24" s="47"/>
      <c r="MDX24" s="47"/>
      <c r="MDY24" s="47"/>
      <c r="MDZ24" s="47"/>
      <c r="MEA24" s="47"/>
      <c r="MEB24" s="47"/>
      <c r="MEC24" s="47"/>
      <c r="MED24" s="47"/>
      <c r="MEE24" s="47"/>
      <c r="MEF24" s="47"/>
      <c r="MEG24" s="47"/>
      <c r="MEH24" s="47"/>
      <c r="MEI24" s="47"/>
      <c r="MEJ24" s="47"/>
      <c r="MEK24" s="47"/>
      <c r="MEL24" s="47"/>
      <c r="MEM24" s="47"/>
      <c r="MEN24" s="47"/>
      <c r="MEO24" s="47"/>
      <c r="MEP24" s="47"/>
      <c r="MEQ24" s="47"/>
      <c r="MER24" s="47"/>
      <c r="MES24" s="47"/>
      <c r="MET24" s="47"/>
      <c r="MEU24" s="47"/>
      <c r="MEV24" s="47"/>
      <c r="MEW24" s="47"/>
      <c r="MEX24" s="47"/>
      <c r="MEY24" s="47"/>
      <c r="MEZ24" s="47"/>
      <c r="MFA24" s="47"/>
      <c r="MFB24" s="47"/>
      <c r="MFC24" s="47"/>
      <c r="MFD24" s="47"/>
      <c r="MFE24" s="47"/>
      <c r="MFF24" s="47"/>
      <c r="MFG24" s="47"/>
      <c r="MFH24" s="47"/>
      <c r="MFI24" s="47"/>
      <c r="MFJ24" s="47"/>
      <c r="MFK24" s="47"/>
      <c r="MFL24" s="47"/>
      <c r="MFM24" s="47"/>
      <c r="MFN24" s="47"/>
      <c r="MFO24" s="47"/>
      <c r="MFP24" s="47"/>
      <c r="MFQ24" s="47"/>
      <c r="MFR24" s="47"/>
      <c r="MFS24" s="47"/>
      <c r="MFT24" s="47"/>
      <c r="MFU24" s="47"/>
      <c r="MFV24" s="47"/>
      <c r="MFW24" s="47"/>
      <c r="MFX24" s="47"/>
      <c r="MFY24" s="47"/>
      <c r="MFZ24" s="47"/>
      <c r="MGA24" s="47"/>
      <c r="MGB24" s="47"/>
      <c r="MGC24" s="47"/>
      <c r="MGD24" s="47"/>
      <c r="MGE24" s="47"/>
      <c r="MGF24" s="47"/>
      <c r="MGG24" s="47"/>
      <c r="MGH24" s="47"/>
      <c r="MGI24" s="47"/>
      <c r="MGJ24" s="47"/>
      <c r="MGK24" s="47"/>
      <c r="MGL24" s="47"/>
      <c r="MGM24" s="47"/>
      <c r="MGN24" s="47"/>
      <c r="MGO24" s="47"/>
      <c r="MGP24" s="47"/>
      <c r="MGQ24" s="47"/>
      <c r="MGR24" s="47"/>
      <c r="MGS24" s="47"/>
      <c r="MGT24" s="47"/>
      <c r="MGU24" s="47"/>
      <c r="MGV24" s="47"/>
      <c r="MGW24" s="47"/>
      <c r="MGX24" s="47"/>
      <c r="MGY24" s="47"/>
      <c r="MGZ24" s="47"/>
      <c r="MHA24" s="47"/>
      <c r="MHB24" s="47"/>
      <c r="MHC24" s="47"/>
      <c r="MHD24" s="47"/>
      <c r="MHE24" s="47"/>
      <c r="MHF24" s="47"/>
      <c r="MHG24" s="47"/>
      <c r="MHH24" s="47"/>
      <c r="MHI24" s="47"/>
      <c r="MHJ24" s="47"/>
      <c r="MHK24" s="47"/>
      <c r="MHL24" s="47"/>
      <c r="MHM24" s="47"/>
      <c r="MHN24" s="47"/>
      <c r="MHO24" s="47"/>
      <c r="MHP24" s="47"/>
      <c r="MHQ24" s="47"/>
      <c r="MHR24" s="47"/>
      <c r="MHS24" s="47"/>
      <c r="MHT24" s="47"/>
      <c r="MHU24" s="47"/>
      <c r="MHV24" s="47"/>
      <c r="MHW24" s="47"/>
      <c r="MHX24" s="47"/>
      <c r="MHY24" s="47"/>
      <c r="MHZ24" s="47"/>
      <c r="MIA24" s="47"/>
      <c r="MIB24" s="47"/>
      <c r="MIC24" s="47"/>
      <c r="MID24" s="47"/>
      <c r="MIE24" s="47"/>
      <c r="MIF24" s="47"/>
      <c r="MIG24" s="47"/>
      <c r="MIH24" s="47"/>
      <c r="MII24" s="47"/>
      <c r="MIJ24" s="47"/>
      <c r="MIK24" s="47"/>
      <c r="MIL24" s="47"/>
      <c r="MIM24" s="47"/>
      <c r="MIN24" s="47"/>
      <c r="MIO24" s="47"/>
      <c r="MIP24" s="47"/>
      <c r="MIQ24" s="47"/>
      <c r="MIR24" s="47"/>
      <c r="MIS24" s="47"/>
      <c r="MIT24" s="47"/>
      <c r="MIU24" s="47"/>
      <c r="MIV24" s="47"/>
      <c r="MIW24" s="47"/>
      <c r="MIX24" s="47"/>
      <c r="MIY24" s="47"/>
      <c r="MIZ24" s="47"/>
      <c r="MJA24" s="47"/>
      <c r="MJB24" s="47"/>
      <c r="MJC24" s="47"/>
      <c r="MJD24" s="47"/>
      <c r="MJE24" s="47"/>
      <c r="MJF24" s="47"/>
      <c r="MJG24" s="47"/>
      <c r="MJH24" s="47"/>
      <c r="MJI24" s="47"/>
      <c r="MJJ24" s="47"/>
      <c r="MJK24" s="47"/>
      <c r="MJL24" s="47"/>
      <c r="MJM24" s="47"/>
      <c r="MJN24" s="47"/>
      <c r="MJO24" s="47"/>
      <c r="MJP24" s="47"/>
      <c r="MJQ24" s="47"/>
      <c r="MJR24" s="47"/>
      <c r="MJS24" s="47"/>
      <c r="MJT24" s="47"/>
      <c r="MJU24" s="47"/>
      <c r="MJV24" s="47"/>
      <c r="MJW24" s="47"/>
      <c r="MJX24" s="47"/>
      <c r="MJY24" s="47"/>
      <c r="MJZ24" s="47"/>
      <c r="MKA24" s="47"/>
      <c r="MKB24" s="47"/>
      <c r="MKC24" s="47"/>
      <c r="MKD24" s="47"/>
      <c r="MKE24" s="47"/>
      <c r="MKF24" s="47"/>
      <c r="MKG24" s="47"/>
      <c r="MKH24" s="47"/>
      <c r="MKI24" s="47"/>
      <c r="MKJ24" s="47"/>
      <c r="MKK24" s="47"/>
      <c r="MKL24" s="47"/>
      <c r="MKM24" s="47"/>
      <c r="MKN24" s="47"/>
      <c r="MKO24" s="47"/>
      <c r="MKP24" s="47"/>
      <c r="MKQ24" s="47"/>
      <c r="MKR24" s="47"/>
      <c r="MKS24" s="47"/>
      <c r="MKT24" s="47"/>
      <c r="MKU24" s="47"/>
      <c r="MKV24" s="47"/>
      <c r="MKW24" s="47"/>
      <c r="MKX24" s="47"/>
      <c r="MKY24" s="47"/>
      <c r="MKZ24" s="47"/>
      <c r="MLA24" s="47"/>
      <c r="MLB24" s="47"/>
      <c r="MLC24" s="47"/>
      <c r="MLD24" s="47"/>
      <c r="MLE24" s="47"/>
      <c r="MLF24" s="47"/>
      <c r="MLG24" s="47"/>
      <c r="MLH24" s="47"/>
      <c r="MLI24" s="47"/>
      <c r="MLJ24" s="47"/>
      <c r="MLK24" s="47"/>
      <c r="MLL24" s="47"/>
      <c r="MLM24" s="47"/>
      <c r="MLN24" s="47"/>
      <c r="MLO24" s="47"/>
      <c r="MLP24" s="47"/>
      <c r="MLQ24" s="47"/>
      <c r="MLR24" s="47"/>
      <c r="MLS24" s="47"/>
      <c r="MLT24" s="47"/>
      <c r="MLU24" s="47"/>
      <c r="MLV24" s="47"/>
      <c r="MLW24" s="47"/>
      <c r="MLX24" s="47"/>
      <c r="MLY24" s="47"/>
      <c r="MLZ24" s="47"/>
      <c r="MMA24" s="47"/>
      <c r="MMB24" s="47"/>
      <c r="MMC24" s="47"/>
      <c r="MMD24" s="47"/>
      <c r="MME24" s="47"/>
      <c r="MMF24" s="47"/>
      <c r="MMG24" s="47"/>
      <c r="MMH24" s="47"/>
      <c r="MMI24" s="47"/>
      <c r="MMJ24" s="47"/>
      <c r="MMK24" s="47"/>
      <c r="MML24" s="47"/>
      <c r="MMM24" s="47"/>
      <c r="MMN24" s="47"/>
      <c r="MMO24" s="47"/>
      <c r="MMP24" s="47"/>
      <c r="MMQ24" s="47"/>
      <c r="MMR24" s="47"/>
      <c r="MMS24" s="47"/>
      <c r="MMT24" s="47"/>
      <c r="MMU24" s="47"/>
      <c r="MMV24" s="47"/>
      <c r="MMW24" s="47"/>
      <c r="MMX24" s="47"/>
      <c r="MMY24" s="47"/>
      <c r="MMZ24" s="47"/>
      <c r="MNA24" s="47"/>
      <c r="MNB24" s="47"/>
      <c r="MNC24" s="47"/>
      <c r="MND24" s="47"/>
      <c r="MNE24" s="47"/>
      <c r="MNF24" s="47"/>
      <c r="MNG24" s="47"/>
      <c r="MNH24" s="47"/>
      <c r="MNI24" s="47"/>
      <c r="MNJ24" s="47"/>
      <c r="MNK24" s="47"/>
      <c r="MNL24" s="47"/>
      <c r="MNM24" s="47"/>
      <c r="MNN24" s="47"/>
      <c r="MNO24" s="47"/>
      <c r="MNP24" s="47"/>
      <c r="MNQ24" s="47"/>
      <c r="MNR24" s="47"/>
      <c r="MNS24" s="47"/>
      <c r="MNT24" s="47"/>
      <c r="MNU24" s="47"/>
      <c r="MNV24" s="47"/>
      <c r="MNW24" s="47"/>
      <c r="MNX24" s="47"/>
      <c r="MNY24" s="47"/>
      <c r="MNZ24" s="47"/>
      <c r="MOA24" s="47"/>
      <c r="MOB24" s="47"/>
      <c r="MOC24" s="47"/>
      <c r="MOD24" s="47"/>
      <c r="MOE24" s="47"/>
      <c r="MOF24" s="47"/>
      <c r="MOG24" s="47"/>
      <c r="MOH24" s="47"/>
      <c r="MOI24" s="47"/>
      <c r="MOJ24" s="47"/>
      <c r="MOK24" s="47"/>
      <c r="MOL24" s="47"/>
      <c r="MOM24" s="47"/>
      <c r="MON24" s="47"/>
      <c r="MOO24" s="47"/>
      <c r="MOP24" s="47"/>
      <c r="MOQ24" s="47"/>
      <c r="MOR24" s="47"/>
      <c r="MOS24" s="47"/>
      <c r="MOT24" s="47"/>
      <c r="MOU24" s="47"/>
      <c r="MOV24" s="47"/>
      <c r="MOW24" s="47"/>
      <c r="MOX24" s="47"/>
      <c r="MOY24" s="47"/>
      <c r="MOZ24" s="47"/>
      <c r="MPA24" s="47"/>
      <c r="MPB24" s="47"/>
      <c r="MPC24" s="47"/>
      <c r="MPD24" s="47"/>
      <c r="MPE24" s="47"/>
      <c r="MPF24" s="47"/>
      <c r="MPG24" s="47"/>
      <c r="MPH24" s="47"/>
      <c r="MPI24" s="47"/>
      <c r="MPJ24" s="47"/>
      <c r="MPK24" s="47"/>
      <c r="MPL24" s="47"/>
      <c r="MPM24" s="47"/>
      <c r="MPN24" s="47"/>
      <c r="MPO24" s="47"/>
      <c r="MPP24" s="47"/>
      <c r="MPQ24" s="47"/>
      <c r="MPR24" s="47"/>
      <c r="MPS24" s="47"/>
      <c r="MPT24" s="47"/>
      <c r="MPU24" s="47"/>
      <c r="MPV24" s="47"/>
      <c r="MPW24" s="47"/>
      <c r="MPX24" s="47"/>
      <c r="MPY24" s="47"/>
      <c r="MPZ24" s="47"/>
      <c r="MQA24" s="47"/>
      <c r="MQB24" s="47"/>
      <c r="MQC24" s="47"/>
      <c r="MQD24" s="47"/>
      <c r="MQE24" s="47"/>
      <c r="MQF24" s="47"/>
      <c r="MQG24" s="47"/>
      <c r="MQH24" s="47"/>
      <c r="MQI24" s="47"/>
      <c r="MQJ24" s="47"/>
      <c r="MQK24" s="47"/>
      <c r="MQL24" s="47"/>
      <c r="MQM24" s="47"/>
      <c r="MQN24" s="47"/>
      <c r="MQO24" s="47"/>
      <c r="MQP24" s="47"/>
      <c r="MQQ24" s="47"/>
      <c r="MQR24" s="47"/>
      <c r="MQS24" s="47"/>
      <c r="MQT24" s="47"/>
      <c r="MQU24" s="47"/>
      <c r="MQV24" s="47"/>
      <c r="MQW24" s="47"/>
      <c r="MQX24" s="47"/>
      <c r="MQY24" s="47"/>
      <c r="MQZ24" s="47"/>
      <c r="MRA24" s="47"/>
      <c r="MRB24" s="47"/>
      <c r="MRC24" s="47"/>
      <c r="MRD24" s="47"/>
      <c r="MRE24" s="47"/>
      <c r="MRF24" s="47"/>
      <c r="MRG24" s="47"/>
      <c r="MRH24" s="47"/>
      <c r="MRI24" s="47"/>
      <c r="MRJ24" s="47"/>
      <c r="MRK24" s="47"/>
      <c r="MRL24" s="47"/>
      <c r="MRM24" s="47"/>
      <c r="MRN24" s="47"/>
      <c r="MRO24" s="47"/>
      <c r="MRP24" s="47"/>
      <c r="MRQ24" s="47"/>
      <c r="MRR24" s="47"/>
      <c r="MRS24" s="47"/>
      <c r="MRT24" s="47"/>
      <c r="MRU24" s="47"/>
      <c r="MRV24" s="47"/>
      <c r="MRW24" s="47"/>
      <c r="MRX24" s="47"/>
      <c r="MRY24" s="47"/>
      <c r="MRZ24" s="47"/>
      <c r="MSA24" s="47"/>
      <c r="MSB24" s="47"/>
      <c r="MSC24" s="47"/>
      <c r="MSD24" s="47"/>
      <c r="MSE24" s="47"/>
      <c r="MSF24" s="47"/>
      <c r="MSG24" s="47"/>
      <c r="MSH24" s="47"/>
      <c r="MSI24" s="47"/>
      <c r="MSJ24" s="47"/>
      <c r="MSK24" s="47"/>
      <c r="MSL24" s="47"/>
      <c r="MSM24" s="47"/>
      <c r="MSN24" s="47"/>
      <c r="MSO24" s="47"/>
      <c r="MSP24" s="47"/>
      <c r="MSQ24" s="47"/>
      <c r="MSR24" s="47"/>
      <c r="MSS24" s="47"/>
      <c r="MST24" s="47"/>
      <c r="MSU24" s="47"/>
      <c r="MSV24" s="47"/>
      <c r="MSW24" s="47"/>
      <c r="MSX24" s="47"/>
      <c r="MSY24" s="47"/>
      <c r="MSZ24" s="47"/>
      <c r="MTA24" s="47"/>
      <c r="MTB24" s="47"/>
      <c r="MTC24" s="47"/>
      <c r="MTD24" s="47"/>
      <c r="MTE24" s="47"/>
      <c r="MTF24" s="47"/>
      <c r="MTG24" s="47"/>
      <c r="MTH24" s="47"/>
      <c r="MTI24" s="47"/>
      <c r="MTJ24" s="47"/>
      <c r="MTK24" s="47"/>
      <c r="MTL24" s="47"/>
      <c r="MTM24" s="47"/>
      <c r="MTN24" s="47"/>
      <c r="MTO24" s="47"/>
      <c r="MTP24" s="47"/>
      <c r="MTQ24" s="47"/>
      <c r="MTR24" s="47"/>
      <c r="MTS24" s="47"/>
      <c r="MTT24" s="47"/>
      <c r="MTU24" s="47"/>
      <c r="MTV24" s="47"/>
      <c r="MTW24" s="47"/>
      <c r="MTX24" s="47"/>
      <c r="MTY24" s="47"/>
      <c r="MTZ24" s="47"/>
      <c r="MUA24" s="47"/>
      <c r="MUB24" s="47"/>
      <c r="MUC24" s="47"/>
      <c r="MUD24" s="47"/>
      <c r="MUE24" s="47"/>
      <c r="MUF24" s="47"/>
      <c r="MUG24" s="47"/>
      <c r="MUH24" s="47"/>
      <c r="MUI24" s="47"/>
      <c r="MUJ24" s="47"/>
      <c r="MUK24" s="47"/>
      <c r="MUL24" s="47"/>
      <c r="MUM24" s="47"/>
      <c r="MUN24" s="47"/>
      <c r="MUO24" s="47"/>
      <c r="MUP24" s="47"/>
      <c r="MUQ24" s="47"/>
      <c r="MUR24" s="47"/>
      <c r="MUS24" s="47"/>
      <c r="MUT24" s="47"/>
      <c r="MUU24" s="47"/>
      <c r="MUV24" s="47"/>
      <c r="MUW24" s="47"/>
      <c r="MUX24" s="47"/>
      <c r="MUY24" s="47"/>
      <c r="MUZ24" s="47"/>
      <c r="MVA24" s="47"/>
      <c r="MVB24" s="47"/>
      <c r="MVC24" s="47"/>
      <c r="MVD24" s="47"/>
      <c r="MVE24" s="47"/>
      <c r="MVF24" s="47"/>
      <c r="MVG24" s="47"/>
      <c r="MVH24" s="47"/>
      <c r="MVI24" s="47"/>
      <c r="MVJ24" s="47"/>
      <c r="MVK24" s="47"/>
      <c r="MVL24" s="47"/>
      <c r="MVM24" s="47"/>
      <c r="MVN24" s="47"/>
      <c r="MVO24" s="47"/>
      <c r="MVP24" s="47"/>
      <c r="MVQ24" s="47"/>
      <c r="MVR24" s="47"/>
      <c r="MVS24" s="47"/>
      <c r="MVT24" s="47"/>
      <c r="MVU24" s="47"/>
      <c r="MVV24" s="47"/>
      <c r="MVW24" s="47"/>
      <c r="MVX24" s="47"/>
      <c r="MVY24" s="47"/>
      <c r="MVZ24" s="47"/>
      <c r="MWA24" s="47"/>
      <c r="MWB24" s="47"/>
      <c r="MWC24" s="47"/>
      <c r="MWD24" s="47"/>
      <c r="MWE24" s="47"/>
      <c r="MWF24" s="47"/>
      <c r="MWG24" s="47"/>
      <c r="MWH24" s="47"/>
      <c r="MWI24" s="47"/>
      <c r="MWJ24" s="47"/>
      <c r="MWK24" s="47"/>
      <c r="MWL24" s="47"/>
      <c r="MWM24" s="47"/>
      <c r="MWN24" s="47"/>
      <c r="MWO24" s="47"/>
      <c r="MWP24" s="47"/>
      <c r="MWQ24" s="47"/>
      <c r="MWR24" s="47"/>
      <c r="MWS24" s="47"/>
      <c r="MWT24" s="47"/>
      <c r="MWU24" s="47"/>
      <c r="MWV24" s="47"/>
      <c r="MWW24" s="47"/>
      <c r="MWX24" s="47"/>
      <c r="MWY24" s="47"/>
      <c r="MWZ24" s="47"/>
      <c r="MXA24" s="47"/>
      <c r="MXB24" s="47"/>
      <c r="MXC24" s="47"/>
      <c r="MXD24" s="47"/>
      <c r="MXE24" s="47"/>
      <c r="MXF24" s="47"/>
      <c r="MXG24" s="47"/>
      <c r="MXH24" s="47"/>
      <c r="MXI24" s="47"/>
      <c r="MXJ24" s="47"/>
      <c r="MXK24" s="47"/>
      <c r="MXL24" s="47"/>
      <c r="MXM24" s="47"/>
      <c r="MXN24" s="47"/>
      <c r="MXO24" s="47"/>
      <c r="MXP24" s="47"/>
      <c r="MXQ24" s="47"/>
      <c r="MXR24" s="47"/>
      <c r="MXS24" s="47"/>
      <c r="MXT24" s="47"/>
      <c r="MXU24" s="47"/>
      <c r="MXV24" s="47"/>
      <c r="MXW24" s="47"/>
      <c r="MXX24" s="47"/>
      <c r="MXY24" s="47"/>
      <c r="MXZ24" s="47"/>
      <c r="MYA24" s="47"/>
      <c r="MYB24" s="47"/>
      <c r="MYC24" s="47"/>
      <c r="MYD24" s="47"/>
      <c r="MYE24" s="47"/>
      <c r="MYF24" s="47"/>
      <c r="MYG24" s="47"/>
      <c r="MYH24" s="47"/>
      <c r="MYI24" s="47"/>
      <c r="MYJ24" s="47"/>
      <c r="MYK24" s="47"/>
      <c r="MYL24" s="47"/>
      <c r="MYM24" s="47"/>
      <c r="MYN24" s="47"/>
      <c r="MYO24" s="47"/>
      <c r="MYP24" s="47"/>
      <c r="MYQ24" s="47"/>
      <c r="MYR24" s="47"/>
      <c r="MYS24" s="47"/>
      <c r="MYT24" s="47"/>
      <c r="MYU24" s="47"/>
      <c r="MYV24" s="47"/>
      <c r="MYW24" s="47"/>
      <c r="MYX24" s="47"/>
      <c r="MYY24" s="47"/>
      <c r="MYZ24" s="47"/>
      <c r="MZA24" s="47"/>
      <c r="MZB24" s="47"/>
      <c r="MZC24" s="47"/>
      <c r="MZD24" s="47"/>
      <c r="MZE24" s="47"/>
      <c r="MZF24" s="47"/>
      <c r="MZG24" s="47"/>
      <c r="MZH24" s="47"/>
      <c r="MZI24" s="47"/>
      <c r="MZJ24" s="47"/>
      <c r="MZK24" s="47"/>
      <c r="MZL24" s="47"/>
      <c r="MZM24" s="47"/>
      <c r="MZN24" s="47"/>
      <c r="MZO24" s="47"/>
      <c r="MZP24" s="47"/>
      <c r="MZQ24" s="47"/>
      <c r="MZR24" s="47"/>
      <c r="MZS24" s="47"/>
      <c r="MZT24" s="47"/>
      <c r="MZU24" s="47"/>
      <c r="MZV24" s="47"/>
      <c r="MZW24" s="47"/>
      <c r="MZX24" s="47"/>
      <c r="MZY24" s="47"/>
      <c r="MZZ24" s="47"/>
      <c r="NAA24" s="47"/>
      <c r="NAB24" s="47"/>
      <c r="NAC24" s="47"/>
      <c r="NAD24" s="47"/>
      <c r="NAE24" s="47"/>
      <c r="NAF24" s="47"/>
      <c r="NAG24" s="47"/>
      <c r="NAH24" s="47"/>
      <c r="NAI24" s="47"/>
      <c r="NAJ24" s="47"/>
      <c r="NAK24" s="47"/>
      <c r="NAL24" s="47"/>
      <c r="NAM24" s="47"/>
      <c r="NAN24" s="47"/>
      <c r="NAO24" s="47"/>
      <c r="NAP24" s="47"/>
      <c r="NAQ24" s="47"/>
      <c r="NAR24" s="47"/>
      <c r="NAS24" s="47"/>
      <c r="NAT24" s="47"/>
      <c r="NAU24" s="47"/>
      <c r="NAV24" s="47"/>
      <c r="NAW24" s="47"/>
      <c r="NAX24" s="47"/>
      <c r="NAY24" s="47"/>
      <c r="NAZ24" s="47"/>
      <c r="NBA24" s="47"/>
      <c r="NBB24" s="47"/>
      <c r="NBC24" s="47"/>
      <c r="NBD24" s="47"/>
      <c r="NBE24" s="47"/>
      <c r="NBF24" s="47"/>
      <c r="NBG24" s="47"/>
      <c r="NBH24" s="47"/>
      <c r="NBI24" s="47"/>
      <c r="NBJ24" s="47"/>
      <c r="NBK24" s="47"/>
      <c r="NBL24" s="47"/>
      <c r="NBM24" s="47"/>
      <c r="NBN24" s="47"/>
      <c r="NBO24" s="47"/>
      <c r="NBP24" s="47"/>
      <c r="NBQ24" s="47"/>
      <c r="NBR24" s="47"/>
      <c r="NBS24" s="47"/>
      <c r="NBT24" s="47"/>
      <c r="NBU24" s="47"/>
      <c r="NBV24" s="47"/>
      <c r="NBW24" s="47"/>
      <c r="NBX24" s="47"/>
      <c r="NBY24" s="47"/>
      <c r="NBZ24" s="47"/>
      <c r="NCA24" s="47"/>
      <c r="NCB24" s="47"/>
      <c r="NCC24" s="47"/>
      <c r="NCD24" s="47"/>
      <c r="NCE24" s="47"/>
      <c r="NCF24" s="47"/>
      <c r="NCG24" s="47"/>
      <c r="NCH24" s="47"/>
      <c r="NCI24" s="47"/>
      <c r="NCJ24" s="47"/>
      <c r="NCK24" s="47"/>
      <c r="NCL24" s="47"/>
      <c r="NCM24" s="47"/>
      <c r="NCN24" s="47"/>
      <c r="NCO24" s="47"/>
      <c r="NCP24" s="47"/>
      <c r="NCQ24" s="47"/>
      <c r="NCR24" s="47"/>
      <c r="NCS24" s="47"/>
      <c r="NCT24" s="47"/>
      <c r="NCU24" s="47"/>
      <c r="NCV24" s="47"/>
      <c r="NCW24" s="47"/>
      <c r="NCX24" s="47"/>
      <c r="NCY24" s="47"/>
      <c r="NCZ24" s="47"/>
      <c r="NDA24" s="47"/>
      <c r="NDB24" s="47"/>
      <c r="NDC24" s="47"/>
      <c r="NDD24" s="47"/>
      <c r="NDE24" s="47"/>
      <c r="NDF24" s="47"/>
      <c r="NDG24" s="47"/>
      <c r="NDH24" s="47"/>
      <c r="NDI24" s="47"/>
      <c r="NDJ24" s="47"/>
      <c r="NDK24" s="47"/>
      <c r="NDL24" s="47"/>
      <c r="NDM24" s="47"/>
      <c r="NDN24" s="47"/>
      <c r="NDO24" s="47"/>
      <c r="NDP24" s="47"/>
      <c r="NDQ24" s="47"/>
      <c r="NDR24" s="47"/>
      <c r="NDS24" s="47"/>
      <c r="NDT24" s="47"/>
      <c r="NDU24" s="47"/>
      <c r="NDV24" s="47"/>
      <c r="NDW24" s="47"/>
      <c r="NDX24" s="47"/>
      <c r="NDY24" s="47"/>
      <c r="NDZ24" s="47"/>
      <c r="NEA24" s="47"/>
      <c r="NEB24" s="47"/>
      <c r="NEC24" s="47"/>
      <c r="NED24" s="47"/>
      <c r="NEE24" s="47"/>
      <c r="NEF24" s="47"/>
      <c r="NEG24" s="47"/>
      <c r="NEH24" s="47"/>
      <c r="NEI24" s="47"/>
      <c r="NEJ24" s="47"/>
      <c r="NEK24" s="47"/>
      <c r="NEL24" s="47"/>
      <c r="NEM24" s="47"/>
      <c r="NEN24" s="47"/>
      <c r="NEO24" s="47"/>
      <c r="NEP24" s="47"/>
      <c r="NEQ24" s="47"/>
      <c r="NER24" s="47"/>
      <c r="NES24" s="47"/>
      <c r="NET24" s="47"/>
      <c r="NEU24" s="47"/>
      <c r="NEV24" s="47"/>
      <c r="NEW24" s="47"/>
      <c r="NEX24" s="47"/>
      <c r="NEY24" s="47"/>
      <c r="NEZ24" s="47"/>
      <c r="NFA24" s="47"/>
      <c r="NFB24" s="47"/>
      <c r="NFC24" s="47"/>
      <c r="NFD24" s="47"/>
      <c r="NFE24" s="47"/>
      <c r="NFF24" s="47"/>
      <c r="NFG24" s="47"/>
      <c r="NFH24" s="47"/>
      <c r="NFI24" s="47"/>
      <c r="NFJ24" s="47"/>
      <c r="NFK24" s="47"/>
      <c r="NFL24" s="47"/>
      <c r="NFM24" s="47"/>
      <c r="NFN24" s="47"/>
      <c r="NFO24" s="47"/>
      <c r="NFP24" s="47"/>
      <c r="NFQ24" s="47"/>
      <c r="NFR24" s="47"/>
      <c r="NFS24" s="47"/>
      <c r="NFT24" s="47"/>
      <c r="NFU24" s="47"/>
      <c r="NFV24" s="47"/>
      <c r="NFW24" s="47"/>
      <c r="NFX24" s="47"/>
      <c r="NFY24" s="47"/>
      <c r="NFZ24" s="47"/>
      <c r="NGA24" s="47"/>
      <c r="NGB24" s="47"/>
      <c r="NGC24" s="47"/>
      <c r="NGD24" s="47"/>
      <c r="NGE24" s="47"/>
      <c r="NGF24" s="47"/>
      <c r="NGG24" s="47"/>
      <c r="NGH24" s="47"/>
      <c r="NGI24" s="47"/>
      <c r="NGJ24" s="47"/>
      <c r="NGK24" s="47"/>
      <c r="NGL24" s="47"/>
      <c r="NGM24" s="47"/>
      <c r="NGN24" s="47"/>
      <c r="NGO24" s="47"/>
      <c r="NGP24" s="47"/>
      <c r="NGQ24" s="47"/>
      <c r="NGR24" s="47"/>
      <c r="NGS24" s="47"/>
      <c r="NGT24" s="47"/>
      <c r="NGU24" s="47"/>
      <c r="NGV24" s="47"/>
      <c r="NGW24" s="47"/>
      <c r="NGX24" s="47"/>
      <c r="NGY24" s="47"/>
      <c r="NGZ24" s="47"/>
      <c r="NHA24" s="47"/>
      <c r="NHB24" s="47"/>
      <c r="NHC24" s="47"/>
      <c r="NHD24" s="47"/>
      <c r="NHE24" s="47"/>
      <c r="NHF24" s="47"/>
      <c r="NHG24" s="47"/>
      <c r="NHH24" s="47"/>
      <c r="NHI24" s="47"/>
      <c r="NHJ24" s="47"/>
      <c r="NHK24" s="47"/>
      <c r="NHL24" s="47"/>
      <c r="NHM24" s="47"/>
      <c r="NHN24" s="47"/>
      <c r="NHO24" s="47"/>
      <c r="NHP24" s="47"/>
      <c r="NHQ24" s="47"/>
      <c r="NHR24" s="47"/>
      <c r="NHS24" s="47"/>
      <c r="NHT24" s="47"/>
      <c r="NHU24" s="47"/>
      <c r="NHV24" s="47"/>
      <c r="NHW24" s="47"/>
      <c r="NHX24" s="47"/>
      <c r="NHY24" s="47"/>
      <c r="NHZ24" s="47"/>
      <c r="NIA24" s="47"/>
      <c r="NIB24" s="47"/>
      <c r="NIC24" s="47"/>
      <c r="NID24" s="47"/>
      <c r="NIE24" s="47"/>
      <c r="NIF24" s="47"/>
      <c r="NIG24" s="47"/>
      <c r="NIH24" s="47"/>
      <c r="NII24" s="47"/>
      <c r="NIJ24" s="47"/>
      <c r="NIK24" s="47"/>
      <c r="NIL24" s="47"/>
      <c r="NIM24" s="47"/>
      <c r="NIN24" s="47"/>
      <c r="NIO24" s="47"/>
      <c r="NIP24" s="47"/>
      <c r="NIQ24" s="47"/>
      <c r="NIR24" s="47"/>
      <c r="NIS24" s="47"/>
      <c r="NIT24" s="47"/>
      <c r="NIU24" s="47"/>
      <c r="NIV24" s="47"/>
      <c r="NIW24" s="47"/>
      <c r="NIX24" s="47"/>
      <c r="NIY24" s="47"/>
      <c r="NIZ24" s="47"/>
      <c r="NJA24" s="47"/>
      <c r="NJB24" s="47"/>
      <c r="NJC24" s="47"/>
      <c r="NJD24" s="47"/>
      <c r="NJE24" s="47"/>
      <c r="NJF24" s="47"/>
      <c r="NJG24" s="47"/>
      <c r="NJH24" s="47"/>
      <c r="NJI24" s="47"/>
      <c r="NJJ24" s="47"/>
      <c r="NJK24" s="47"/>
      <c r="NJL24" s="47"/>
      <c r="NJM24" s="47"/>
      <c r="NJN24" s="47"/>
      <c r="NJO24" s="47"/>
      <c r="NJP24" s="47"/>
      <c r="NJQ24" s="47"/>
      <c r="NJR24" s="47"/>
      <c r="NJS24" s="47"/>
      <c r="NJT24" s="47"/>
      <c r="NJU24" s="47"/>
      <c r="NJV24" s="47"/>
      <c r="NJW24" s="47"/>
      <c r="NJX24" s="47"/>
      <c r="NJY24" s="47"/>
      <c r="NJZ24" s="47"/>
      <c r="NKA24" s="47"/>
      <c r="NKB24" s="47"/>
      <c r="NKC24" s="47"/>
      <c r="NKD24" s="47"/>
      <c r="NKE24" s="47"/>
      <c r="NKF24" s="47"/>
      <c r="NKG24" s="47"/>
      <c r="NKH24" s="47"/>
      <c r="NKI24" s="47"/>
      <c r="NKJ24" s="47"/>
      <c r="NKK24" s="47"/>
      <c r="NKL24" s="47"/>
      <c r="NKM24" s="47"/>
      <c r="NKN24" s="47"/>
      <c r="NKO24" s="47"/>
      <c r="NKP24" s="47"/>
      <c r="NKQ24" s="47"/>
      <c r="NKR24" s="47"/>
      <c r="NKS24" s="47"/>
      <c r="NKT24" s="47"/>
      <c r="NKU24" s="47"/>
      <c r="NKV24" s="47"/>
      <c r="NKW24" s="47"/>
      <c r="NKX24" s="47"/>
      <c r="NKY24" s="47"/>
      <c r="NKZ24" s="47"/>
      <c r="NLA24" s="47"/>
      <c r="NLB24" s="47"/>
      <c r="NLC24" s="47"/>
      <c r="NLD24" s="47"/>
      <c r="NLE24" s="47"/>
      <c r="NLF24" s="47"/>
      <c r="NLG24" s="47"/>
      <c r="NLH24" s="47"/>
      <c r="NLI24" s="47"/>
      <c r="NLJ24" s="47"/>
      <c r="NLK24" s="47"/>
      <c r="NLL24" s="47"/>
      <c r="NLM24" s="47"/>
      <c r="NLN24" s="47"/>
      <c r="NLO24" s="47"/>
      <c r="NLP24" s="47"/>
      <c r="NLQ24" s="47"/>
      <c r="NLR24" s="47"/>
      <c r="NLS24" s="47"/>
      <c r="NLT24" s="47"/>
      <c r="NLU24" s="47"/>
      <c r="NLV24" s="47"/>
      <c r="NLW24" s="47"/>
      <c r="NLX24" s="47"/>
      <c r="NLY24" s="47"/>
      <c r="NLZ24" s="47"/>
      <c r="NMA24" s="47"/>
      <c r="NMB24" s="47"/>
      <c r="NMC24" s="47"/>
      <c r="NMD24" s="47"/>
      <c r="NME24" s="47"/>
      <c r="NMF24" s="47"/>
      <c r="NMG24" s="47"/>
      <c r="NMH24" s="47"/>
      <c r="NMI24" s="47"/>
      <c r="NMJ24" s="47"/>
      <c r="NMK24" s="47"/>
      <c r="NML24" s="47"/>
      <c r="NMM24" s="47"/>
      <c r="NMN24" s="47"/>
      <c r="NMO24" s="47"/>
      <c r="NMP24" s="47"/>
      <c r="NMQ24" s="47"/>
      <c r="NMR24" s="47"/>
      <c r="NMS24" s="47"/>
      <c r="NMT24" s="47"/>
      <c r="NMU24" s="47"/>
      <c r="NMV24" s="47"/>
      <c r="NMW24" s="47"/>
      <c r="NMX24" s="47"/>
      <c r="NMY24" s="47"/>
      <c r="NMZ24" s="47"/>
      <c r="NNA24" s="47"/>
      <c r="NNB24" s="47"/>
      <c r="NNC24" s="47"/>
      <c r="NND24" s="47"/>
      <c r="NNE24" s="47"/>
      <c r="NNF24" s="47"/>
      <c r="NNG24" s="47"/>
      <c r="NNH24" s="47"/>
      <c r="NNI24" s="47"/>
      <c r="NNJ24" s="47"/>
      <c r="NNK24" s="47"/>
      <c r="NNL24" s="47"/>
      <c r="NNM24" s="47"/>
      <c r="NNN24" s="47"/>
      <c r="NNO24" s="47"/>
      <c r="NNP24" s="47"/>
      <c r="NNQ24" s="47"/>
      <c r="NNR24" s="47"/>
      <c r="NNS24" s="47"/>
      <c r="NNT24" s="47"/>
      <c r="NNU24" s="47"/>
      <c r="NNV24" s="47"/>
      <c r="NNW24" s="47"/>
      <c r="NNX24" s="47"/>
      <c r="NNY24" s="47"/>
      <c r="NNZ24" s="47"/>
      <c r="NOA24" s="47"/>
      <c r="NOB24" s="47"/>
      <c r="NOC24" s="47"/>
      <c r="NOD24" s="47"/>
      <c r="NOE24" s="47"/>
      <c r="NOF24" s="47"/>
      <c r="NOG24" s="47"/>
      <c r="NOH24" s="47"/>
      <c r="NOI24" s="47"/>
      <c r="NOJ24" s="47"/>
      <c r="NOK24" s="47"/>
      <c r="NOL24" s="47"/>
      <c r="NOM24" s="47"/>
      <c r="NON24" s="47"/>
      <c r="NOO24" s="47"/>
      <c r="NOP24" s="47"/>
      <c r="NOQ24" s="47"/>
      <c r="NOR24" s="47"/>
      <c r="NOS24" s="47"/>
      <c r="NOT24" s="47"/>
      <c r="NOU24" s="47"/>
      <c r="NOV24" s="47"/>
      <c r="NOW24" s="47"/>
      <c r="NOX24" s="47"/>
      <c r="NOY24" s="47"/>
      <c r="NOZ24" s="47"/>
      <c r="NPA24" s="47"/>
      <c r="NPB24" s="47"/>
      <c r="NPC24" s="47"/>
      <c r="NPD24" s="47"/>
      <c r="NPE24" s="47"/>
      <c r="NPF24" s="47"/>
      <c r="NPG24" s="47"/>
      <c r="NPH24" s="47"/>
      <c r="NPI24" s="47"/>
      <c r="NPJ24" s="47"/>
      <c r="NPK24" s="47"/>
      <c r="NPL24" s="47"/>
      <c r="NPM24" s="47"/>
      <c r="NPN24" s="47"/>
      <c r="NPO24" s="47"/>
      <c r="NPP24" s="47"/>
      <c r="NPQ24" s="47"/>
      <c r="NPR24" s="47"/>
      <c r="NPS24" s="47"/>
      <c r="NPT24" s="47"/>
      <c r="NPU24" s="47"/>
      <c r="NPV24" s="47"/>
      <c r="NPW24" s="47"/>
      <c r="NPX24" s="47"/>
      <c r="NPY24" s="47"/>
      <c r="NPZ24" s="47"/>
      <c r="NQA24" s="47"/>
      <c r="NQB24" s="47"/>
      <c r="NQC24" s="47"/>
      <c r="NQD24" s="47"/>
      <c r="NQE24" s="47"/>
      <c r="NQF24" s="47"/>
      <c r="NQG24" s="47"/>
      <c r="NQH24" s="47"/>
      <c r="NQI24" s="47"/>
      <c r="NQJ24" s="47"/>
      <c r="NQK24" s="47"/>
      <c r="NQL24" s="47"/>
      <c r="NQM24" s="47"/>
      <c r="NQN24" s="47"/>
      <c r="NQO24" s="47"/>
      <c r="NQP24" s="47"/>
      <c r="NQQ24" s="47"/>
      <c r="NQR24" s="47"/>
      <c r="NQS24" s="47"/>
      <c r="NQT24" s="47"/>
      <c r="NQU24" s="47"/>
      <c r="NQV24" s="47"/>
      <c r="NQW24" s="47"/>
      <c r="NQX24" s="47"/>
      <c r="NQY24" s="47"/>
      <c r="NQZ24" s="47"/>
      <c r="NRA24" s="47"/>
      <c r="NRB24" s="47"/>
      <c r="NRC24" s="47"/>
      <c r="NRD24" s="47"/>
      <c r="NRE24" s="47"/>
      <c r="NRF24" s="47"/>
      <c r="NRG24" s="47"/>
      <c r="NRH24" s="47"/>
      <c r="NRI24" s="47"/>
      <c r="NRJ24" s="47"/>
      <c r="NRK24" s="47"/>
      <c r="NRL24" s="47"/>
      <c r="NRM24" s="47"/>
      <c r="NRN24" s="47"/>
      <c r="NRO24" s="47"/>
      <c r="NRP24" s="47"/>
      <c r="NRQ24" s="47"/>
      <c r="NRR24" s="47"/>
      <c r="NRS24" s="47"/>
      <c r="NRT24" s="47"/>
      <c r="NRU24" s="47"/>
      <c r="NRV24" s="47"/>
      <c r="NRW24" s="47"/>
      <c r="NRX24" s="47"/>
      <c r="NRY24" s="47"/>
      <c r="NRZ24" s="47"/>
      <c r="NSA24" s="47"/>
      <c r="NSB24" s="47"/>
      <c r="NSC24" s="47"/>
      <c r="NSD24" s="47"/>
      <c r="NSE24" s="47"/>
      <c r="NSF24" s="47"/>
      <c r="NSG24" s="47"/>
      <c r="NSH24" s="47"/>
      <c r="NSI24" s="47"/>
      <c r="NSJ24" s="47"/>
      <c r="NSK24" s="47"/>
      <c r="NSL24" s="47"/>
      <c r="NSM24" s="47"/>
      <c r="NSN24" s="47"/>
      <c r="NSO24" s="47"/>
      <c r="NSP24" s="47"/>
      <c r="NSQ24" s="47"/>
      <c r="NSR24" s="47"/>
      <c r="NSS24" s="47"/>
      <c r="NST24" s="47"/>
      <c r="NSU24" s="47"/>
      <c r="NSV24" s="47"/>
      <c r="NSW24" s="47"/>
      <c r="NSX24" s="47"/>
      <c r="NSY24" s="47"/>
      <c r="NSZ24" s="47"/>
      <c r="NTA24" s="47"/>
      <c r="NTB24" s="47"/>
      <c r="NTC24" s="47"/>
      <c r="NTD24" s="47"/>
      <c r="NTE24" s="47"/>
      <c r="NTF24" s="47"/>
      <c r="NTG24" s="47"/>
      <c r="NTH24" s="47"/>
      <c r="NTI24" s="47"/>
      <c r="NTJ24" s="47"/>
      <c r="NTK24" s="47"/>
      <c r="NTL24" s="47"/>
      <c r="NTM24" s="47"/>
      <c r="NTN24" s="47"/>
      <c r="NTO24" s="47"/>
      <c r="NTP24" s="47"/>
      <c r="NTQ24" s="47"/>
      <c r="NTR24" s="47"/>
      <c r="NTS24" s="47"/>
      <c r="NTT24" s="47"/>
      <c r="NTU24" s="47"/>
      <c r="NTV24" s="47"/>
      <c r="NTW24" s="47"/>
      <c r="NTX24" s="47"/>
      <c r="NTY24" s="47"/>
      <c r="NTZ24" s="47"/>
      <c r="NUA24" s="47"/>
      <c r="NUB24" s="47"/>
      <c r="NUC24" s="47"/>
      <c r="NUD24" s="47"/>
      <c r="NUE24" s="47"/>
      <c r="NUF24" s="47"/>
      <c r="NUG24" s="47"/>
      <c r="NUH24" s="47"/>
      <c r="NUI24" s="47"/>
      <c r="NUJ24" s="47"/>
      <c r="NUK24" s="47"/>
      <c r="NUL24" s="47"/>
      <c r="NUM24" s="47"/>
      <c r="NUN24" s="47"/>
      <c r="NUO24" s="47"/>
      <c r="NUP24" s="47"/>
      <c r="NUQ24" s="47"/>
      <c r="NUR24" s="47"/>
      <c r="NUS24" s="47"/>
      <c r="NUT24" s="47"/>
      <c r="NUU24" s="47"/>
      <c r="NUV24" s="47"/>
      <c r="NUW24" s="47"/>
      <c r="NUX24" s="47"/>
      <c r="NUY24" s="47"/>
      <c r="NUZ24" s="47"/>
      <c r="NVA24" s="47"/>
      <c r="NVB24" s="47"/>
      <c r="NVC24" s="47"/>
      <c r="NVD24" s="47"/>
      <c r="NVE24" s="47"/>
      <c r="NVF24" s="47"/>
      <c r="NVG24" s="47"/>
      <c r="NVH24" s="47"/>
      <c r="NVI24" s="47"/>
      <c r="NVJ24" s="47"/>
      <c r="NVK24" s="47"/>
      <c r="NVL24" s="47"/>
      <c r="NVM24" s="47"/>
      <c r="NVN24" s="47"/>
      <c r="NVO24" s="47"/>
      <c r="NVP24" s="47"/>
      <c r="NVQ24" s="47"/>
      <c r="NVR24" s="47"/>
      <c r="NVS24" s="47"/>
      <c r="NVT24" s="47"/>
      <c r="NVU24" s="47"/>
      <c r="NVV24" s="47"/>
      <c r="NVW24" s="47"/>
      <c r="NVX24" s="47"/>
      <c r="NVY24" s="47"/>
      <c r="NVZ24" s="47"/>
      <c r="NWA24" s="47"/>
      <c r="NWB24" s="47"/>
      <c r="NWC24" s="47"/>
      <c r="NWD24" s="47"/>
      <c r="NWE24" s="47"/>
      <c r="NWF24" s="47"/>
      <c r="NWG24" s="47"/>
      <c r="NWH24" s="47"/>
      <c r="NWI24" s="47"/>
      <c r="NWJ24" s="47"/>
      <c r="NWK24" s="47"/>
      <c r="NWL24" s="47"/>
      <c r="NWM24" s="47"/>
      <c r="NWN24" s="47"/>
      <c r="NWO24" s="47"/>
      <c r="NWP24" s="47"/>
      <c r="NWQ24" s="47"/>
      <c r="NWR24" s="47"/>
      <c r="NWS24" s="47"/>
      <c r="NWT24" s="47"/>
      <c r="NWU24" s="47"/>
      <c r="NWV24" s="47"/>
      <c r="NWW24" s="47"/>
      <c r="NWX24" s="47"/>
      <c r="NWY24" s="47"/>
      <c r="NWZ24" s="47"/>
      <c r="NXA24" s="47"/>
      <c r="NXB24" s="47"/>
      <c r="NXC24" s="47"/>
      <c r="NXD24" s="47"/>
      <c r="NXE24" s="47"/>
      <c r="NXF24" s="47"/>
      <c r="NXG24" s="47"/>
      <c r="NXH24" s="47"/>
      <c r="NXI24" s="47"/>
      <c r="NXJ24" s="47"/>
      <c r="NXK24" s="47"/>
      <c r="NXL24" s="47"/>
      <c r="NXM24" s="47"/>
      <c r="NXN24" s="47"/>
      <c r="NXO24" s="47"/>
      <c r="NXP24" s="47"/>
      <c r="NXQ24" s="47"/>
      <c r="NXR24" s="47"/>
      <c r="NXS24" s="47"/>
      <c r="NXT24" s="47"/>
      <c r="NXU24" s="47"/>
      <c r="NXV24" s="47"/>
      <c r="NXW24" s="47"/>
      <c r="NXX24" s="47"/>
      <c r="NXY24" s="47"/>
      <c r="NXZ24" s="47"/>
      <c r="NYA24" s="47"/>
      <c r="NYB24" s="47"/>
      <c r="NYC24" s="47"/>
      <c r="NYD24" s="47"/>
      <c r="NYE24" s="47"/>
      <c r="NYF24" s="47"/>
      <c r="NYG24" s="47"/>
      <c r="NYH24" s="47"/>
      <c r="NYI24" s="47"/>
      <c r="NYJ24" s="47"/>
      <c r="NYK24" s="47"/>
      <c r="NYL24" s="47"/>
      <c r="NYM24" s="47"/>
      <c r="NYN24" s="47"/>
      <c r="NYO24" s="47"/>
      <c r="NYP24" s="47"/>
      <c r="NYQ24" s="47"/>
      <c r="NYR24" s="47"/>
      <c r="NYS24" s="47"/>
      <c r="NYT24" s="47"/>
      <c r="NYU24" s="47"/>
      <c r="NYV24" s="47"/>
      <c r="NYW24" s="47"/>
      <c r="NYX24" s="47"/>
      <c r="NYY24" s="47"/>
      <c r="NYZ24" s="47"/>
      <c r="NZA24" s="47"/>
      <c r="NZB24" s="47"/>
      <c r="NZC24" s="47"/>
      <c r="NZD24" s="47"/>
      <c r="NZE24" s="47"/>
      <c r="NZF24" s="47"/>
      <c r="NZG24" s="47"/>
      <c r="NZH24" s="47"/>
      <c r="NZI24" s="47"/>
      <c r="NZJ24" s="47"/>
      <c r="NZK24" s="47"/>
      <c r="NZL24" s="47"/>
      <c r="NZM24" s="47"/>
      <c r="NZN24" s="47"/>
      <c r="NZO24" s="47"/>
      <c r="NZP24" s="47"/>
      <c r="NZQ24" s="47"/>
      <c r="NZR24" s="47"/>
      <c r="NZS24" s="47"/>
      <c r="NZT24" s="47"/>
      <c r="NZU24" s="47"/>
      <c r="NZV24" s="47"/>
      <c r="NZW24" s="47"/>
      <c r="NZX24" s="47"/>
      <c r="NZY24" s="47"/>
      <c r="NZZ24" s="47"/>
      <c r="OAA24" s="47"/>
      <c r="OAB24" s="47"/>
      <c r="OAC24" s="47"/>
      <c r="OAD24" s="47"/>
      <c r="OAE24" s="47"/>
      <c r="OAF24" s="47"/>
      <c r="OAG24" s="47"/>
      <c r="OAH24" s="47"/>
      <c r="OAI24" s="47"/>
      <c r="OAJ24" s="47"/>
      <c r="OAK24" s="47"/>
      <c r="OAL24" s="47"/>
      <c r="OAM24" s="47"/>
      <c r="OAN24" s="47"/>
      <c r="OAO24" s="47"/>
      <c r="OAP24" s="47"/>
      <c r="OAQ24" s="47"/>
      <c r="OAR24" s="47"/>
      <c r="OAS24" s="47"/>
      <c r="OAT24" s="47"/>
      <c r="OAU24" s="47"/>
      <c r="OAV24" s="47"/>
      <c r="OAW24" s="47"/>
      <c r="OAX24" s="47"/>
      <c r="OAY24" s="47"/>
      <c r="OAZ24" s="47"/>
      <c r="OBA24" s="47"/>
      <c r="OBB24" s="47"/>
      <c r="OBC24" s="47"/>
      <c r="OBD24" s="47"/>
      <c r="OBE24" s="47"/>
      <c r="OBF24" s="47"/>
      <c r="OBG24" s="47"/>
      <c r="OBH24" s="47"/>
      <c r="OBI24" s="47"/>
      <c r="OBJ24" s="47"/>
      <c r="OBK24" s="47"/>
      <c r="OBL24" s="47"/>
      <c r="OBM24" s="47"/>
      <c r="OBN24" s="47"/>
      <c r="OBO24" s="47"/>
      <c r="OBP24" s="47"/>
      <c r="OBQ24" s="47"/>
      <c r="OBR24" s="47"/>
      <c r="OBS24" s="47"/>
      <c r="OBT24" s="47"/>
      <c r="OBU24" s="47"/>
      <c r="OBV24" s="47"/>
      <c r="OBW24" s="47"/>
      <c r="OBX24" s="47"/>
      <c r="OBY24" s="47"/>
      <c r="OBZ24" s="47"/>
      <c r="OCA24" s="47"/>
      <c r="OCB24" s="47"/>
      <c r="OCC24" s="47"/>
      <c r="OCD24" s="47"/>
      <c r="OCE24" s="47"/>
      <c r="OCF24" s="47"/>
      <c r="OCG24" s="47"/>
      <c r="OCH24" s="47"/>
      <c r="OCI24" s="47"/>
      <c r="OCJ24" s="47"/>
      <c r="OCK24" s="47"/>
      <c r="OCL24" s="47"/>
      <c r="OCM24" s="47"/>
      <c r="OCN24" s="47"/>
      <c r="OCO24" s="47"/>
      <c r="OCP24" s="47"/>
      <c r="OCQ24" s="47"/>
      <c r="OCR24" s="47"/>
      <c r="OCS24" s="47"/>
      <c r="OCT24" s="47"/>
      <c r="OCU24" s="47"/>
      <c r="OCV24" s="47"/>
      <c r="OCW24" s="47"/>
      <c r="OCX24" s="47"/>
      <c r="OCY24" s="47"/>
      <c r="OCZ24" s="47"/>
      <c r="ODA24" s="47"/>
      <c r="ODB24" s="47"/>
      <c r="ODC24" s="47"/>
      <c r="ODD24" s="47"/>
      <c r="ODE24" s="47"/>
      <c r="ODF24" s="47"/>
      <c r="ODG24" s="47"/>
      <c r="ODH24" s="47"/>
      <c r="ODI24" s="47"/>
      <c r="ODJ24" s="47"/>
      <c r="ODK24" s="47"/>
      <c r="ODL24" s="47"/>
      <c r="ODM24" s="47"/>
      <c r="ODN24" s="47"/>
      <c r="ODO24" s="47"/>
      <c r="ODP24" s="47"/>
      <c r="ODQ24" s="47"/>
      <c r="ODR24" s="47"/>
      <c r="ODS24" s="47"/>
      <c r="ODT24" s="47"/>
      <c r="ODU24" s="47"/>
      <c r="ODV24" s="47"/>
      <c r="ODW24" s="47"/>
      <c r="ODX24" s="47"/>
      <c r="ODY24" s="47"/>
      <c r="ODZ24" s="47"/>
      <c r="OEA24" s="47"/>
      <c r="OEB24" s="47"/>
      <c r="OEC24" s="47"/>
      <c r="OED24" s="47"/>
      <c r="OEE24" s="47"/>
      <c r="OEF24" s="47"/>
      <c r="OEG24" s="47"/>
      <c r="OEH24" s="47"/>
      <c r="OEI24" s="47"/>
      <c r="OEJ24" s="47"/>
      <c r="OEK24" s="47"/>
      <c r="OEL24" s="47"/>
      <c r="OEM24" s="47"/>
      <c r="OEN24" s="47"/>
      <c r="OEO24" s="47"/>
      <c r="OEP24" s="47"/>
      <c r="OEQ24" s="47"/>
      <c r="OER24" s="47"/>
      <c r="OES24" s="47"/>
      <c r="OET24" s="47"/>
      <c r="OEU24" s="47"/>
      <c r="OEV24" s="47"/>
      <c r="OEW24" s="47"/>
      <c r="OEX24" s="47"/>
      <c r="OEY24" s="47"/>
      <c r="OEZ24" s="47"/>
      <c r="OFA24" s="47"/>
      <c r="OFB24" s="47"/>
      <c r="OFC24" s="47"/>
      <c r="OFD24" s="47"/>
      <c r="OFE24" s="47"/>
      <c r="OFF24" s="47"/>
      <c r="OFG24" s="47"/>
      <c r="OFH24" s="47"/>
      <c r="OFI24" s="47"/>
      <c r="OFJ24" s="47"/>
      <c r="OFK24" s="47"/>
      <c r="OFL24" s="47"/>
      <c r="OFM24" s="47"/>
      <c r="OFN24" s="47"/>
      <c r="OFO24" s="47"/>
      <c r="OFP24" s="47"/>
      <c r="OFQ24" s="47"/>
      <c r="OFR24" s="47"/>
      <c r="OFS24" s="47"/>
      <c r="OFT24" s="47"/>
      <c r="OFU24" s="47"/>
      <c r="OFV24" s="47"/>
      <c r="OFW24" s="47"/>
      <c r="OFX24" s="47"/>
      <c r="OFY24" s="47"/>
      <c r="OFZ24" s="47"/>
      <c r="OGA24" s="47"/>
      <c r="OGB24" s="47"/>
      <c r="OGC24" s="47"/>
      <c r="OGD24" s="47"/>
      <c r="OGE24" s="47"/>
      <c r="OGF24" s="47"/>
      <c r="OGG24" s="47"/>
      <c r="OGH24" s="47"/>
      <c r="OGI24" s="47"/>
      <c r="OGJ24" s="47"/>
      <c r="OGK24" s="47"/>
      <c r="OGL24" s="47"/>
      <c r="OGM24" s="47"/>
      <c r="OGN24" s="47"/>
      <c r="OGO24" s="47"/>
      <c r="OGP24" s="47"/>
      <c r="OGQ24" s="47"/>
      <c r="OGR24" s="47"/>
      <c r="OGS24" s="47"/>
      <c r="OGT24" s="47"/>
      <c r="OGU24" s="47"/>
      <c r="OGV24" s="47"/>
      <c r="OGW24" s="47"/>
      <c r="OGX24" s="47"/>
      <c r="OGY24" s="47"/>
      <c r="OGZ24" s="47"/>
      <c r="OHA24" s="47"/>
      <c r="OHB24" s="47"/>
      <c r="OHC24" s="47"/>
      <c r="OHD24" s="47"/>
      <c r="OHE24" s="47"/>
      <c r="OHF24" s="47"/>
      <c r="OHG24" s="47"/>
      <c r="OHH24" s="47"/>
      <c r="OHI24" s="47"/>
      <c r="OHJ24" s="47"/>
      <c r="OHK24" s="47"/>
      <c r="OHL24" s="47"/>
      <c r="OHM24" s="47"/>
      <c r="OHN24" s="47"/>
      <c r="OHO24" s="47"/>
      <c r="OHP24" s="47"/>
      <c r="OHQ24" s="47"/>
      <c r="OHR24" s="47"/>
      <c r="OHS24" s="47"/>
      <c r="OHT24" s="47"/>
      <c r="OHU24" s="47"/>
      <c r="OHV24" s="47"/>
      <c r="OHW24" s="47"/>
      <c r="OHX24" s="47"/>
      <c r="OHY24" s="47"/>
      <c r="OHZ24" s="47"/>
      <c r="OIA24" s="47"/>
      <c r="OIB24" s="47"/>
      <c r="OIC24" s="47"/>
      <c r="OID24" s="47"/>
      <c r="OIE24" s="47"/>
      <c r="OIF24" s="47"/>
      <c r="OIG24" s="47"/>
      <c r="OIH24" s="47"/>
      <c r="OII24" s="47"/>
      <c r="OIJ24" s="47"/>
      <c r="OIK24" s="47"/>
      <c r="OIL24" s="47"/>
      <c r="OIM24" s="47"/>
      <c r="OIN24" s="47"/>
      <c r="OIO24" s="47"/>
      <c r="OIP24" s="47"/>
      <c r="OIQ24" s="47"/>
      <c r="OIR24" s="47"/>
      <c r="OIS24" s="47"/>
      <c r="OIT24" s="47"/>
      <c r="OIU24" s="47"/>
      <c r="OIV24" s="47"/>
      <c r="OIW24" s="47"/>
      <c r="OIX24" s="47"/>
      <c r="OIY24" s="47"/>
      <c r="OIZ24" s="47"/>
      <c r="OJA24" s="47"/>
      <c r="OJB24" s="47"/>
      <c r="OJC24" s="47"/>
      <c r="OJD24" s="47"/>
      <c r="OJE24" s="47"/>
      <c r="OJF24" s="47"/>
      <c r="OJG24" s="47"/>
      <c r="OJH24" s="47"/>
      <c r="OJI24" s="47"/>
      <c r="OJJ24" s="47"/>
      <c r="OJK24" s="47"/>
      <c r="OJL24" s="47"/>
      <c r="OJM24" s="47"/>
      <c r="OJN24" s="47"/>
      <c r="OJO24" s="47"/>
      <c r="OJP24" s="47"/>
      <c r="OJQ24" s="47"/>
      <c r="OJR24" s="47"/>
      <c r="OJS24" s="47"/>
      <c r="OJT24" s="47"/>
      <c r="OJU24" s="47"/>
      <c r="OJV24" s="47"/>
      <c r="OJW24" s="47"/>
      <c r="OJX24" s="47"/>
      <c r="OJY24" s="47"/>
      <c r="OJZ24" s="47"/>
      <c r="OKA24" s="47"/>
      <c r="OKB24" s="47"/>
      <c r="OKC24" s="47"/>
      <c r="OKD24" s="47"/>
      <c r="OKE24" s="47"/>
      <c r="OKF24" s="47"/>
      <c r="OKG24" s="47"/>
      <c r="OKH24" s="47"/>
      <c r="OKI24" s="47"/>
      <c r="OKJ24" s="47"/>
      <c r="OKK24" s="47"/>
      <c r="OKL24" s="47"/>
      <c r="OKM24" s="47"/>
      <c r="OKN24" s="47"/>
      <c r="OKO24" s="47"/>
      <c r="OKP24" s="47"/>
      <c r="OKQ24" s="47"/>
      <c r="OKR24" s="47"/>
      <c r="OKS24" s="47"/>
      <c r="OKT24" s="47"/>
      <c r="OKU24" s="47"/>
      <c r="OKV24" s="47"/>
      <c r="OKW24" s="47"/>
      <c r="OKX24" s="47"/>
      <c r="OKY24" s="47"/>
      <c r="OKZ24" s="47"/>
      <c r="OLA24" s="47"/>
      <c r="OLB24" s="47"/>
      <c r="OLC24" s="47"/>
      <c r="OLD24" s="47"/>
      <c r="OLE24" s="47"/>
      <c r="OLF24" s="47"/>
      <c r="OLG24" s="47"/>
      <c r="OLH24" s="47"/>
      <c r="OLI24" s="47"/>
      <c r="OLJ24" s="47"/>
      <c r="OLK24" s="47"/>
      <c r="OLL24" s="47"/>
      <c r="OLM24" s="47"/>
      <c r="OLN24" s="47"/>
      <c r="OLO24" s="47"/>
      <c r="OLP24" s="47"/>
      <c r="OLQ24" s="47"/>
      <c r="OLR24" s="47"/>
      <c r="OLS24" s="47"/>
      <c r="OLT24" s="47"/>
      <c r="OLU24" s="47"/>
      <c r="OLV24" s="47"/>
      <c r="OLW24" s="47"/>
      <c r="OLX24" s="47"/>
      <c r="OLY24" s="47"/>
      <c r="OLZ24" s="47"/>
      <c r="OMA24" s="47"/>
      <c r="OMB24" s="47"/>
      <c r="OMC24" s="47"/>
      <c r="OMD24" s="47"/>
      <c r="OME24" s="47"/>
      <c r="OMF24" s="47"/>
      <c r="OMG24" s="47"/>
      <c r="OMH24" s="47"/>
      <c r="OMI24" s="47"/>
      <c r="OMJ24" s="47"/>
      <c r="OMK24" s="47"/>
      <c r="OML24" s="47"/>
      <c r="OMM24" s="47"/>
      <c r="OMN24" s="47"/>
      <c r="OMO24" s="47"/>
      <c r="OMP24" s="47"/>
      <c r="OMQ24" s="47"/>
      <c r="OMR24" s="47"/>
      <c r="OMS24" s="47"/>
      <c r="OMT24" s="47"/>
      <c r="OMU24" s="47"/>
      <c r="OMV24" s="47"/>
      <c r="OMW24" s="47"/>
      <c r="OMX24" s="47"/>
      <c r="OMY24" s="47"/>
      <c r="OMZ24" s="47"/>
      <c r="ONA24" s="47"/>
      <c r="ONB24" s="47"/>
      <c r="ONC24" s="47"/>
      <c r="OND24" s="47"/>
      <c r="ONE24" s="47"/>
      <c r="ONF24" s="47"/>
      <c r="ONG24" s="47"/>
      <c r="ONH24" s="47"/>
      <c r="ONI24" s="47"/>
      <c r="ONJ24" s="47"/>
      <c r="ONK24" s="47"/>
      <c r="ONL24" s="47"/>
      <c r="ONM24" s="47"/>
      <c r="ONN24" s="47"/>
      <c r="ONO24" s="47"/>
      <c r="ONP24" s="47"/>
      <c r="ONQ24" s="47"/>
      <c r="ONR24" s="47"/>
      <c r="ONS24" s="47"/>
      <c r="ONT24" s="47"/>
      <c r="ONU24" s="47"/>
      <c r="ONV24" s="47"/>
      <c r="ONW24" s="47"/>
      <c r="ONX24" s="47"/>
      <c r="ONY24" s="47"/>
      <c r="ONZ24" s="47"/>
      <c r="OOA24" s="47"/>
      <c r="OOB24" s="47"/>
      <c r="OOC24" s="47"/>
      <c r="OOD24" s="47"/>
      <c r="OOE24" s="47"/>
      <c r="OOF24" s="47"/>
      <c r="OOG24" s="47"/>
      <c r="OOH24" s="47"/>
      <c r="OOI24" s="47"/>
      <c r="OOJ24" s="47"/>
      <c r="OOK24" s="47"/>
      <c r="OOL24" s="47"/>
      <c r="OOM24" s="47"/>
      <c r="OON24" s="47"/>
      <c r="OOO24" s="47"/>
      <c r="OOP24" s="47"/>
      <c r="OOQ24" s="47"/>
      <c r="OOR24" s="47"/>
      <c r="OOS24" s="47"/>
      <c r="OOT24" s="47"/>
      <c r="OOU24" s="47"/>
      <c r="OOV24" s="47"/>
      <c r="OOW24" s="47"/>
      <c r="OOX24" s="47"/>
      <c r="OOY24" s="47"/>
      <c r="OOZ24" s="47"/>
      <c r="OPA24" s="47"/>
      <c r="OPB24" s="47"/>
      <c r="OPC24" s="47"/>
      <c r="OPD24" s="47"/>
      <c r="OPE24" s="47"/>
      <c r="OPF24" s="47"/>
      <c r="OPG24" s="47"/>
      <c r="OPH24" s="47"/>
      <c r="OPI24" s="47"/>
      <c r="OPJ24" s="47"/>
      <c r="OPK24" s="47"/>
      <c r="OPL24" s="47"/>
      <c r="OPM24" s="47"/>
      <c r="OPN24" s="47"/>
      <c r="OPO24" s="47"/>
      <c r="OPP24" s="47"/>
      <c r="OPQ24" s="47"/>
      <c r="OPR24" s="47"/>
      <c r="OPS24" s="47"/>
      <c r="OPT24" s="47"/>
      <c r="OPU24" s="47"/>
      <c r="OPV24" s="47"/>
      <c r="OPW24" s="47"/>
      <c r="OPX24" s="47"/>
      <c r="OPY24" s="47"/>
      <c r="OPZ24" s="47"/>
      <c r="OQA24" s="47"/>
      <c r="OQB24" s="47"/>
      <c r="OQC24" s="47"/>
      <c r="OQD24" s="47"/>
      <c r="OQE24" s="47"/>
      <c r="OQF24" s="47"/>
      <c r="OQG24" s="47"/>
      <c r="OQH24" s="47"/>
      <c r="OQI24" s="47"/>
      <c r="OQJ24" s="47"/>
      <c r="OQK24" s="47"/>
      <c r="OQL24" s="47"/>
      <c r="OQM24" s="47"/>
      <c r="OQN24" s="47"/>
      <c r="OQO24" s="47"/>
      <c r="OQP24" s="47"/>
      <c r="OQQ24" s="47"/>
      <c r="OQR24" s="47"/>
      <c r="OQS24" s="47"/>
      <c r="OQT24" s="47"/>
      <c r="OQU24" s="47"/>
      <c r="OQV24" s="47"/>
      <c r="OQW24" s="47"/>
      <c r="OQX24" s="47"/>
      <c r="OQY24" s="47"/>
      <c r="OQZ24" s="47"/>
      <c r="ORA24" s="47"/>
      <c r="ORB24" s="47"/>
      <c r="ORC24" s="47"/>
      <c r="ORD24" s="47"/>
      <c r="ORE24" s="47"/>
      <c r="ORF24" s="47"/>
      <c r="ORG24" s="47"/>
      <c r="ORH24" s="47"/>
      <c r="ORI24" s="47"/>
      <c r="ORJ24" s="47"/>
      <c r="ORK24" s="47"/>
      <c r="ORL24" s="47"/>
      <c r="ORM24" s="47"/>
      <c r="ORN24" s="47"/>
      <c r="ORO24" s="47"/>
      <c r="ORP24" s="47"/>
      <c r="ORQ24" s="47"/>
      <c r="ORR24" s="47"/>
      <c r="ORS24" s="47"/>
      <c r="ORT24" s="47"/>
      <c r="ORU24" s="47"/>
      <c r="ORV24" s="47"/>
      <c r="ORW24" s="47"/>
      <c r="ORX24" s="47"/>
      <c r="ORY24" s="47"/>
      <c r="ORZ24" s="47"/>
      <c r="OSA24" s="47"/>
      <c r="OSB24" s="47"/>
      <c r="OSC24" s="47"/>
      <c r="OSD24" s="47"/>
      <c r="OSE24" s="47"/>
      <c r="OSF24" s="47"/>
      <c r="OSG24" s="47"/>
      <c r="OSH24" s="47"/>
      <c r="OSI24" s="47"/>
      <c r="OSJ24" s="47"/>
      <c r="OSK24" s="47"/>
      <c r="OSL24" s="47"/>
      <c r="OSM24" s="47"/>
      <c r="OSN24" s="47"/>
      <c r="OSO24" s="47"/>
      <c r="OSP24" s="47"/>
      <c r="OSQ24" s="47"/>
      <c r="OSR24" s="47"/>
      <c r="OSS24" s="47"/>
      <c r="OST24" s="47"/>
      <c r="OSU24" s="47"/>
      <c r="OSV24" s="47"/>
      <c r="OSW24" s="47"/>
      <c r="OSX24" s="47"/>
      <c r="OSY24" s="47"/>
      <c r="OSZ24" s="47"/>
      <c r="OTA24" s="47"/>
      <c r="OTB24" s="47"/>
      <c r="OTC24" s="47"/>
      <c r="OTD24" s="47"/>
      <c r="OTE24" s="47"/>
      <c r="OTF24" s="47"/>
      <c r="OTG24" s="47"/>
      <c r="OTH24" s="47"/>
      <c r="OTI24" s="47"/>
      <c r="OTJ24" s="47"/>
      <c r="OTK24" s="47"/>
      <c r="OTL24" s="47"/>
      <c r="OTM24" s="47"/>
      <c r="OTN24" s="47"/>
      <c r="OTO24" s="47"/>
      <c r="OTP24" s="47"/>
      <c r="OTQ24" s="47"/>
      <c r="OTR24" s="47"/>
      <c r="OTS24" s="47"/>
      <c r="OTT24" s="47"/>
      <c r="OTU24" s="47"/>
      <c r="OTV24" s="47"/>
      <c r="OTW24" s="47"/>
      <c r="OTX24" s="47"/>
      <c r="OTY24" s="47"/>
      <c r="OTZ24" s="47"/>
      <c r="OUA24" s="47"/>
      <c r="OUB24" s="47"/>
      <c r="OUC24" s="47"/>
      <c r="OUD24" s="47"/>
      <c r="OUE24" s="47"/>
      <c r="OUF24" s="47"/>
      <c r="OUG24" s="47"/>
      <c r="OUH24" s="47"/>
      <c r="OUI24" s="47"/>
      <c r="OUJ24" s="47"/>
      <c r="OUK24" s="47"/>
      <c r="OUL24" s="47"/>
      <c r="OUM24" s="47"/>
      <c r="OUN24" s="47"/>
      <c r="OUO24" s="47"/>
      <c r="OUP24" s="47"/>
      <c r="OUQ24" s="47"/>
      <c r="OUR24" s="47"/>
      <c r="OUS24" s="47"/>
      <c r="OUT24" s="47"/>
      <c r="OUU24" s="47"/>
      <c r="OUV24" s="47"/>
      <c r="OUW24" s="47"/>
      <c r="OUX24" s="47"/>
      <c r="OUY24" s="47"/>
      <c r="OUZ24" s="47"/>
      <c r="OVA24" s="47"/>
      <c r="OVB24" s="47"/>
      <c r="OVC24" s="47"/>
      <c r="OVD24" s="47"/>
      <c r="OVE24" s="47"/>
      <c r="OVF24" s="47"/>
      <c r="OVG24" s="47"/>
      <c r="OVH24" s="47"/>
      <c r="OVI24" s="47"/>
      <c r="OVJ24" s="47"/>
      <c r="OVK24" s="47"/>
      <c r="OVL24" s="47"/>
      <c r="OVM24" s="47"/>
      <c r="OVN24" s="47"/>
      <c r="OVO24" s="47"/>
      <c r="OVP24" s="47"/>
      <c r="OVQ24" s="47"/>
      <c r="OVR24" s="47"/>
      <c r="OVS24" s="47"/>
      <c r="OVT24" s="47"/>
      <c r="OVU24" s="47"/>
      <c r="OVV24" s="47"/>
      <c r="OVW24" s="47"/>
      <c r="OVX24" s="47"/>
      <c r="OVY24" s="47"/>
      <c r="OVZ24" s="47"/>
      <c r="OWA24" s="47"/>
      <c r="OWB24" s="47"/>
      <c r="OWC24" s="47"/>
      <c r="OWD24" s="47"/>
      <c r="OWE24" s="47"/>
      <c r="OWF24" s="47"/>
      <c r="OWG24" s="47"/>
      <c r="OWH24" s="47"/>
      <c r="OWI24" s="47"/>
      <c r="OWJ24" s="47"/>
      <c r="OWK24" s="47"/>
      <c r="OWL24" s="47"/>
      <c r="OWM24" s="47"/>
      <c r="OWN24" s="47"/>
      <c r="OWO24" s="47"/>
      <c r="OWP24" s="47"/>
      <c r="OWQ24" s="47"/>
      <c r="OWR24" s="47"/>
      <c r="OWS24" s="47"/>
      <c r="OWT24" s="47"/>
      <c r="OWU24" s="47"/>
      <c r="OWV24" s="47"/>
      <c r="OWW24" s="47"/>
      <c r="OWX24" s="47"/>
      <c r="OWY24" s="47"/>
      <c r="OWZ24" s="47"/>
      <c r="OXA24" s="47"/>
      <c r="OXB24" s="47"/>
      <c r="OXC24" s="47"/>
      <c r="OXD24" s="47"/>
      <c r="OXE24" s="47"/>
      <c r="OXF24" s="47"/>
      <c r="OXG24" s="47"/>
      <c r="OXH24" s="47"/>
      <c r="OXI24" s="47"/>
      <c r="OXJ24" s="47"/>
      <c r="OXK24" s="47"/>
      <c r="OXL24" s="47"/>
      <c r="OXM24" s="47"/>
      <c r="OXN24" s="47"/>
      <c r="OXO24" s="47"/>
      <c r="OXP24" s="47"/>
      <c r="OXQ24" s="47"/>
      <c r="OXR24" s="47"/>
      <c r="OXS24" s="47"/>
      <c r="OXT24" s="47"/>
      <c r="OXU24" s="47"/>
      <c r="OXV24" s="47"/>
      <c r="OXW24" s="47"/>
      <c r="OXX24" s="47"/>
      <c r="OXY24" s="47"/>
      <c r="OXZ24" s="47"/>
      <c r="OYA24" s="47"/>
      <c r="OYB24" s="47"/>
      <c r="OYC24" s="47"/>
      <c r="OYD24" s="47"/>
      <c r="OYE24" s="47"/>
      <c r="OYF24" s="47"/>
      <c r="OYG24" s="47"/>
      <c r="OYH24" s="47"/>
      <c r="OYI24" s="47"/>
      <c r="OYJ24" s="47"/>
      <c r="OYK24" s="47"/>
      <c r="OYL24" s="47"/>
      <c r="OYM24" s="47"/>
      <c r="OYN24" s="47"/>
      <c r="OYO24" s="47"/>
      <c r="OYP24" s="47"/>
      <c r="OYQ24" s="47"/>
      <c r="OYR24" s="47"/>
      <c r="OYS24" s="47"/>
      <c r="OYT24" s="47"/>
      <c r="OYU24" s="47"/>
      <c r="OYV24" s="47"/>
      <c r="OYW24" s="47"/>
      <c r="OYX24" s="47"/>
      <c r="OYY24" s="47"/>
      <c r="OYZ24" s="47"/>
      <c r="OZA24" s="47"/>
      <c r="OZB24" s="47"/>
      <c r="OZC24" s="47"/>
      <c r="OZD24" s="47"/>
      <c r="OZE24" s="47"/>
      <c r="OZF24" s="47"/>
      <c r="OZG24" s="47"/>
      <c r="OZH24" s="47"/>
      <c r="OZI24" s="47"/>
      <c r="OZJ24" s="47"/>
      <c r="OZK24" s="47"/>
      <c r="OZL24" s="47"/>
      <c r="OZM24" s="47"/>
      <c r="OZN24" s="47"/>
      <c r="OZO24" s="47"/>
      <c r="OZP24" s="47"/>
      <c r="OZQ24" s="47"/>
      <c r="OZR24" s="47"/>
      <c r="OZS24" s="47"/>
      <c r="OZT24" s="47"/>
      <c r="OZU24" s="47"/>
      <c r="OZV24" s="47"/>
      <c r="OZW24" s="47"/>
      <c r="OZX24" s="47"/>
      <c r="OZY24" s="47"/>
      <c r="OZZ24" s="47"/>
      <c r="PAA24" s="47"/>
      <c r="PAB24" s="47"/>
      <c r="PAC24" s="47"/>
      <c r="PAD24" s="47"/>
      <c r="PAE24" s="47"/>
      <c r="PAF24" s="47"/>
      <c r="PAG24" s="47"/>
      <c r="PAH24" s="47"/>
      <c r="PAI24" s="47"/>
      <c r="PAJ24" s="47"/>
      <c r="PAK24" s="47"/>
      <c r="PAL24" s="47"/>
      <c r="PAM24" s="47"/>
      <c r="PAN24" s="47"/>
      <c r="PAO24" s="47"/>
      <c r="PAP24" s="47"/>
      <c r="PAQ24" s="47"/>
      <c r="PAR24" s="47"/>
      <c r="PAS24" s="47"/>
      <c r="PAT24" s="47"/>
      <c r="PAU24" s="47"/>
      <c r="PAV24" s="47"/>
      <c r="PAW24" s="47"/>
      <c r="PAX24" s="47"/>
      <c r="PAY24" s="47"/>
      <c r="PAZ24" s="47"/>
      <c r="PBA24" s="47"/>
      <c r="PBB24" s="47"/>
      <c r="PBC24" s="47"/>
      <c r="PBD24" s="47"/>
      <c r="PBE24" s="47"/>
      <c r="PBF24" s="47"/>
      <c r="PBG24" s="47"/>
      <c r="PBH24" s="47"/>
      <c r="PBI24" s="47"/>
      <c r="PBJ24" s="47"/>
      <c r="PBK24" s="47"/>
      <c r="PBL24" s="47"/>
      <c r="PBM24" s="47"/>
      <c r="PBN24" s="47"/>
      <c r="PBO24" s="47"/>
      <c r="PBP24" s="47"/>
      <c r="PBQ24" s="47"/>
      <c r="PBR24" s="47"/>
      <c r="PBS24" s="47"/>
      <c r="PBT24" s="47"/>
      <c r="PBU24" s="47"/>
      <c r="PBV24" s="47"/>
      <c r="PBW24" s="47"/>
      <c r="PBX24" s="47"/>
      <c r="PBY24" s="47"/>
      <c r="PBZ24" s="47"/>
      <c r="PCA24" s="47"/>
      <c r="PCB24" s="47"/>
      <c r="PCC24" s="47"/>
      <c r="PCD24" s="47"/>
      <c r="PCE24" s="47"/>
      <c r="PCF24" s="47"/>
      <c r="PCG24" s="47"/>
      <c r="PCH24" s="47"/>
      <c r="PCI24" s="47"/>
      <c r="PCJ24" s="47"/>
      <c r="PCK24" s="47"/>
      <c r="PCL24" s="47"/>
      <c r="PCM24" s="47"/>
      <c r="PCN24" s="47"/>
      <c r="PCO24" s="47"/>
      <c r="PCP24" s="47"/>
      <c r="PCQ24" s="47"/>
      <c r="PCR24" s="47"/>
      <c r="PCS24" s="47"/>
      <c r="PCT24" s="47"/>
      <c r="PCU24" s="47"/>
      <c r="PCV24" s="47"/>
      <c r="PCW24" s="47"/>
      <c r="PCX24" s="47"/>
      <c r="PCY24" s="47"/>
      <c r="PCZ24" s="47"/>
      <c r="PDA24" s="47"/>
      <c r="PDB24" s="47"/>
      <c r="PDC24" s="47"/>
      <c r="PDD24" s="47"/>
      <c r="PDE24" s="47"/>
      <c r="PDF24" s="47"/>
      <c r="PDG24" s="47"/>
      <c r="PDH24" s="47"/>
      <c r="PDI24" s="47"/>
      <c r="PDJ24" s="47"/>
      <c r="PDK24" s="47"/>
      <c r="PDL24" s="47"/>
      <c r="PDM24" s="47"/>
      <c r="PDN24" s="47"/>
      <c r="PDO24" s="47"/>
      <c r="PDP24" s="47"/>
      <c r="PDQ24" s="47"/>
      <c r="PDR24" s="47"/>
      <c r="PDS24" s="47"/>
      <c r="PDT24" s="47"/>
      <c r="PDU24" s="47"/>
      <c r="PDV24" s="47"/>
      <c r="PDW24" s="47"/>
      <c r="PDX24" s="47"/>
      <c r="PDY24" s="47"/>
      <c r="PDZ24" s="47"/>
      <c r="PEA24" s="47"/>
      <c r="PEB24" s="47"/>
      <c r="PEC24" s="47"/>
      <c r="PED24" s="47"/>
      <c r="PEE24" s="47"/>
      <c r="PEF24" s="47"/>
      <c r="PEG24" s="47"/>
      <c r="PEH24" s="47"/>
      <c r="PEI24" s="47"/>
      <c r="PEJ24" s="47"/>
      <c r="PEK24" s="47"/>
      <c r="PEL24" s="47"/>
      <c r="PEM24" s="47"/>
      <c r="PEN24" s="47"/>
      <c r="PEO24" s="47"/>
      <c r="PEP24" s="47"/>
      <c r="PEQ24" s="47"/>
      <c r="PER24" s="47"/>
      <c r="PES24" s="47"/>
      <c r="PET24" s="47"/>
      <c r="PEU24" s="47"/>
      <c r="PEV24" s="47"/>
      <c r="PEW24" s="47"/>
      <c r="PEX24" s="47"/>
      <c r="PEY24" s="47"/>
      <c r="PEZ24" s="47"/>
      <c r="PFA24" s="47"/>
      <c r="PFB24" s="47"/>
      <c r="PFC24" s="47"/>
      <c r="PFD24" s="47"/>
      <c r="PFE24" s="47"/>
      <c r="PFF24" s="47"/>
      <c r="PFG24" s="47"/>
      <c r="PFH24" s="47"/>
      <c r="PFI24" s="47"/>
      <c r="PFJ24" s="47"/>
      <c r="PFK24" s="47"/>
      <c r="PFL24" s="47"/>
      <c r="PFM24" s="47"/>
      <c r="PFN24" s="47"/>
      <c r="PFO24" s="47"/>
      <c r="PFP24" s="47"/>
      <c r="PFQ24" s="47"/>
      <c r="PFR24" s="47"/>
      <c r="PFS24" s="47"/>
      <c r="PFT24" s="47"/>
      <c r="PFU24" s="47"/>
      <c r="PFV24" s="47"/>
      <c r="PFW24" s="47"/>
      <c r="PFX24" s="47"/>
      <c r="PFY24" s="47"/>
      <c r="PFZ24" s="47"/>
      <c r="PGA24" s="47"/>
      <c r="PGB24" s="47"/>
      <c r="PGC24" s="47"/>
      <c r="PGD24" s="47"/>
      <c r="PGE24" s="47"/>
      <c r="PGF24" s="47"/>
      <c r="PGG24" s="47"/>
      <c r="PGH24" s="47"/>
      <c r="PGI24" s="47"/>
      <c r="PGJ24" s="47"/>
      <c r="PGK24" s="47"/>
      <c r="PGL24" s="47"/>
      <c r="PGM24" s="47"/>
      <c r="PGN24" s="47"/>
      <c r="PGO24" s="47"/>
      <c r="PGP24" s="47"/>
      <c r="PGQ24" s="47"/>
      <c r="PGR24" s="47"/>
      <c r="PGS24" s="47"/>
      <c r="PGT24" s="47"/>
      <c r="PGU24" s="47"/>
      <c r="PGV24" s="47"/>
      <c r="PGW24" s="47"/>
      <c r="PGX24" s="47"/>
      <c r="PGY24" s="47"/>
      <c r="PGZ24" s="47"/>
      <c r="PHA24" s="47"/>
      <c r="PHB24" s="47"/>
      <c r="PHC24" s="47"/>
      <c r="PHD24" s="47"/>
      <c r="PHE24" s="47"/>
      <c r="PHF24" s="47"/>
      <c r="PHG24" s="47"/>
      <c r="PHH24" s="47"/>
      <c r="PHI24" s="47"/>
      <c r="PHJ24" s="47"/>
      <c r="PHK24" s="47"/>
      <c r="PHL24" s="47"/>
      <c r="PHM24" s="47"/>
      <c r="PHN24" s="47"/>
      <c r="PHO24" s="47"/>
      <c r="PHP24" s="47"/>
      <c r="PHQ24" s="47"/>
      <c r="PHR24" s="47"/>
      <c r="PHS24" s="47"/>
      <c r="PHT24" s="47"/>
      <c r="PHU24" s="47"/>
      <c r="PHV24" s="47"/>
      <c r="PHW24" s="47"/>
      <c r="PHX24" s="47"/>
      <c r="PHY24" s="47"/>
      <c r="PHZ24" s="47"/>
      <c r="PIA24" s="47"/>
      <c r="PIB24" s="47"/>
      <c r="PIC24" s="47"/>
      <c r="PID24" s="47"/>
      <c r="PIE24" s="47"/>
      <c r="PIF24" s="47"/>
      <c r="PIG24" s="47"/>
      <c r="PIH24" s="47"/>
      <c r="PII24" s="47"/>
      <c r="PIJ24" s="47"/>
      <c r="PIK24" s="47"/>
      <c r="PIL24" s="47"/>
      <c r="PIM24" s="47"/>
      <c r="PIN24" s="47"/>
      <c r="PIO24" s="47"/>
      <c r="PIP24" s="47"/>
      <c r="PIQ24" s="47"/>
      <c r="PIR24" s="47"/>
      <c r="PIS24" s="47"/>
      <c r="PIT24" s="47"/>
      <c r="PIU24" s="47"/>
      <c r="PIV24" s="47"/>
      <c r="PIW24" s="47"/>
      <c r="PIX24" s="47"/>
      <c r="PIY24" s="47"/>
      <c r="PIZ24" s="47"/>
      <c r="PJA24" s="47"/>
      <c r="PJB24" s="47"/>
      <c r="PJC24" s="47"/>
      <c r="PJD24" s="47"/>
      <c r="PJE24" s="47"/>
      <c r="PJF24" s="47"/>
      <c r="PJG24" s="47"/>
      <c r="PJH24" s="47"/>
      <c r="PJI24" s="47"/>
      <c r="PJJ24" s="47"/>
      <c r="PJK24" s="47"/>
      <c r="PJL24" s="47"/>
      <c r="PJM24" s="47"/>
      <c r="PJN24" s="47"/>
      <c r="PJO24" s="47"/>
      <c r="PJP24" s="47"/>
      <c r="PJQ24" s="47"/>
      <c r="PJR24" s="47"/>
      <c r="PJS24" s="47"/>
      <c r="PJT24" s="47"/>
      <c r="PJU24" s="47"/>
      <c r="PJV24" s="47"/>
      <c r="PJW24" s="47"/>
      <c r="PJX24" s="47"/>
      <c r="PJY24" s="47"/>
      <c r="PJZ24" s="47"/>
      <c r="PKA24" s="47"/>
      <c r="PKB24" s="47"/>
      <c r="PKC24" s="47"/>
      <c r="PKD24" s="47"/>
      <c r="PKE24" s="47"/>
      <c r="PKF24" s="47"/>
      <c r="PKG24" s="47"/>
      <c r="PKH24" s="47"/>
      <c r="PKI24" s="47"/>
      <c r="PKJ24" s="47"/>
      <c r="PKK24" s="47"/>
      <c r="PKL24" s="47"/>
      <c r="PKM24" s="47"/>
      <c r="PKN24" s="47"/>
      <c r="PKO24" s="47"/>
      <c r="PKP24" s="47"/>
      <c r="PKQ24" s="47"/>
      <c r="PKR24" s="47"/>
      <c r="PKS24" s="47"/>
      <c r="PKT24" s="47"/>
      <c r="PKU24" s="47"/>
      <c r="PKV24" s="47"/>
      <c r="PKW24" s="47"/>
      <c r="PKX24" s="47"/>
      <c r="PKY24" s="47"/>
      <c r="PKZ24" s="47"/>
      <c r="PLA24" s="47"/>
      <c r="PLB24" s="47"/>
      <c r="PLC24" s="47"/>
      <c r="PLD24" s="47"/>
      <c r="PLE24" s="47"/>
      <c r="PLF24" s="47"/>
      <c r="PLG24" s="47"/>
      <c r="PLH24" s="47"/>
      <c r="PLI24" s="47"/>
      <c r="PLJ24" s="47"/>
      <c r="PLK24" s="47"/>
      <c r="PLL24" s="47"/>
      <c r="PLM24" s="47"/>
      <c r="PLN24" s="47"/>
      <c r="PLO24" s="47"/>
      <c r="PLP24" s="47"/>
      <c r="PLQ24" s="47"/>
      <c r="PLR24" s="47"/>
      <c r="PLS24" s="47"/>
      <c r="PLT24" s="47"/>
      <c r="PLU24" s="47"/>
      <c r="PLV24" s="47"/>
      <c r="PLW24" s="47"/>
      <c r="PLX24" s="47"/>
      <c r="PLY24" s="47"/>
      <c r="PLZ24" s="47"/>
      <c r="PMA24" s="47"/>
      <c r="PMB24" s="47"/>
      <c r="PMC24" s="47"/>
      <c r="PMD24" s="47"/>
      <c r="PME24" s="47"/>
      <c r="PMF24" s="47"/>
      <c r="PMG24" s="47"/>
      <c r="PMH24" s="47"/>
      <c r="PMI24" s="47"/>
      <c r="PMJ24" s="47"/>
      <c r="PMK24" s="47"/>
      <c r="PML24" s="47"/>
      <c r="PMM24" s="47"/>
      <c r="PMN24" s="47"/>
      <c r="PMO24" s="47"/>
      <c r="PMP24" s="47"/>
      <c r="PMQ24" s="47"/>
      <c r="PMR24" s="47"/>
      <c r="PMS24" s="47"/>
      <c r="PMT24" s="47"/>
      <c r="PMU24" s="47"/>
      <c r="PMV24" s="47"/>
      <c r="PMW24" s="47"/>
      <c r="PMX24" s="47"/>
      <c r="PMY24" s="47"/>
      <c r="PMZ24" s="47"/>
      <c r="PNA24" s="47"/>
      <c r="PNB24" s="47"/>
      <c r="PNC24" s="47"/>
      <c r="PND24" s="47"/>
      <c r="PNE24" s="47"/>
      <c r="PNF24" s="47"/>
      <c r="PNG24" s="47"/>
      <c r="PNH24" s="47"/>
      <c r="PNI24" s="47"/>
      <c r="PNJ24" s="47"/>
      <c r="PNK24" s="47"/>
      <c r="PNL24" s="47"/>
      <c r="PNM24" s="47"/>
      <c r="PNN24" s="47"/>
      <c r="PNO24" s="47"/>
      <c r="PNP24" s="47"/>
      <c r="PNQ24" s="47"/>
      <c r="PNR24" s="47"/>
      <c r="PNS24" s="47"/>
      <c r="PNT24" s="47"/>
      <c r="PNU24" s="47"/>
      <c r="PNV24" s="47"/>
      <c r="PNW24" s="47"/>
      <c r="PNX24" s="47"/>
      <c r="PNY24" s="47"/>
      <c r="PNZ24" s="47"/>
      <c r="POA24" s="47"/>
      <c r="POB24" s="47"/>
      <c r="POC24" s="47"/>
      <c r="POD24" s="47"/>
      <c r="POE24" s="47"/>
      <c r="POF24" s="47"/>
      <c r="POG24" s="47"/>
      <c r="POH24" s="47"/>
      <c r="POI24" s="47"/>
      <c r="POJ24" s="47"/>
      <c r="POK24" s="47"/>
      <c r="POL24" s="47"/>
      <c r="POM24" s="47"/>
      <c r="PON24" s="47"/>
      <c r="POO24" s="47"/>
      <c r="POP24" s="47"/>
      <c r="POQ24" s="47"/>
      <c r="POR24" s="47"/>
      <c r="POS24" s="47"/>
      <c r="POT24" s="47"/>
      <c r="POU24" s="47"/>
      <c r="POV24" s="47"/>
      <c r="POW24" s="47"/>
      <c r="POX24" s="47"/>
      <c r="POY24" s="47"/>
      <c r="POZ24" s="47"/>
      <c r="PPA24" s="47"/>
      <c r="PPB24" s="47"/>
      <c r="PPC24" s="47"/>
      <c r="PPD24" s="47"/>
      <c r="PPE24" s="47"/>
      <c r="PPF24" s="47"/>
      <c r="PPG24" s="47"/>
      <c r="PPH24" s="47"/>
      <c r="PPI24" s="47"/>
      <c r="PPJ24" s="47"/>
      <c r="PPK24" s="47"/>
      <c r="PPL24" s="47"/>
      <c r="PPM24" s="47"/>
      <c r="PPN24" s="47"/>
      <c r="PPO24" s="47"/>
      <c r="PPP24" s="47"/>
      <c r="PPQ24" s="47"/>
      <c r="PPR24" s="47"/>
      <c r="PPS24" s="47"/>
      <c r="PPT24" s="47"/>
      <c r="PPU24" s="47"/>
      <c r="PPV24" s="47"/>
      <c r="PPW24" s="47"/>
      <c r="PPX24" s="47"/>
      <c r="PPY24" s="47"/>
      <c r="PPZ24" s="47"/>
      <c r="PQA24" s="47"/>
      <c r="PQB24" s="47"/>
      <c r="PQC24" s="47"/>
      <c r="PQD24" s="47"/>
      <c r="PQE24" s="47"/>
      <c r="PQF24" s="47"/>
      <c r="PQG24" s="47"/>
      <c r="PQH24" s="47"/>
      <c r="PQI24" s="47"/>
      <c r="PQJ24" s="47"/>
      <c r="PQK24" s="47"/>
      <c r="PQL24" s="47"/>
      <c r="PQM24" s="47"/>
      <c r="PQN24" s="47"/>
      <c r="PQO24" s="47"/>
      <c r="PQP24" s="47"/>
      <c r="PQQ24" s="47"/>
      <c r="PQR24" s="47"/>
      <c r="PQS24" s="47"/>
      <c r="PQT24" s="47"/>
      <c r="PQU24" s="47"/>
      <c r="PQV24" s="47"/>
      <c r="PQW24" s="47"/>
      <c r="PQX24" s="47"/>
      <c r="PQY24" s="47"/>
      <c r="PQZ24" s="47"/>
      <c r="PRA24" s="47"/>
      <c r="PRB24" s="47"/>
      <c r="PRC24" s="47"/>
      <c r="PRD24" s="47"/>
      <c r="PRE24" s="47"/>
      <c r="PRF24" s="47"/>
      <c r="PRG24" s="47"/>
      <c r="PRH24" s="47"/>
      <c r="PRI24" s="47"/>
      <c r="PRJ24" s="47"/>
      <c r="PRK24" s="47"/>
      <c r="PRL24" s="47"/>
      <c r="PRM24" s="47"/>
      <c r="PRN24" s="47"/>
      <c r="PRO24" s="47"/>
      <c r="PRP24" s="47"/>
      <c r="PRQ24" s="47"/>
      <c r="PRR24" s="47"/>
      <c r="PRS24" s="47"/>
      <c r="PRT24" s="47"/>
      <c r="PRU24" s="47"/>
      <c r="PRV24" s="47"/>
      <c r="PRW24" s="47"/>
      <c r="PRX24" s="47"/>
      <c r="PRY24" s="47"/>
      <c r="PRZ24" s="47"/>
      <c r="PSA24" s="47"/>
      <c r="PSB24" s="47"/>
      <c r="PSC24" s="47"/>
      <c r="PSD24" s="47"/>
      <c r="PSE24" s="47"/>
      <c r="PSF24" s="47"/>
      <c r="PSG24" s="47"/>
      <c r="PSH24" s="47"/>
      <c r="PSI24" s="47"/>
      <c r="PSJ24" s="47"/>
      <c r="PSK24" s="47"/>
      <c r="PSL24" s="47"/>
      <c r="PSM24" s="47"/>
      <c r="PSN24" s="47"/>
      <c r="PSO24" s="47"/>
      <c r="PSP24" s="47"/>
      <c r="PSQ24" s="47"/>
      <c r="PSR24" s="47"/>
      <c r="PSS24" s="47"/>
      <c r="PST24" s="47"/>
      <c r="PSU24" s="47"/>
      <c r="PSV24" s="47"/>
      <c r="PSW24" s="47"/>
      <c r="PSX24" s="47"/>
      <c r="PSY24" s="47"/>
      <c r="PSZ24" s="47"/>
      <c r="PTA24" s="47"/>
      <c r="PTB24" s="47"/>
      <c r="PTC24" s="47"/>
      <c r="PTD24" s="47"/>
      <c r="PTE24" s="47"/>
      <c r="PTF24" s="47"/>
      <c r="PTG24" s="47"/>
      <c r="PTH24" s="47"/>
      <c r="PTI24" s="47"/>
      <c r="PTJ24" s="47"/>
      <c r="PTK24" s="47"/>
      <c r="PTL24" s="47"/>
      <c r="PTM24" s="47"/>
      <c r="PTN24" s="47"/>
      <c r="PTO24" s="47"/>
      <c r="PTP24" s="47"/>
      <c r="PTQ24" s="47"/>
      <c r="PTR24" s="47"/>
      <c r="PTS24" s="47"/>
      <c r="PTT24" s="47"/>
      <c r="PTU24" s="47"/>
      <c r="PTV24" s="47"/>
      <c r="PTW24" s="47"/>
      <c r="PTX24" s="47"/>
      <c r="PTY24" s="47"/>
      <c r="PTZ24" s="47"/>
      <c r="PUA24" s="47"/>
      <c r="PUB24" s="47"/>
      <c r="PUC24" s="47"/>
      <c r="PUD24" s="47"/>
      <c r="PUE24" s="47"/>
      <c r="PUF24" s="47"/>
      <c r="PUG24" s="47"/>
      <c r="PUH24" s="47"/>
      <c r="PUI24" s="47"/>
      <c r="PUJ24" s="47"/>
      <c r="PUK24" s="47"/>
      <c r="PUL24" s="47"/>
      <c r="PUM24" s="47"/>
      <c r="PUN24" s="47"/>
      <c r="PUO24" s="47"/>
      <c r="PUP24" s="47"/>
      <c r="PUQ24" s="47"/>
      <c r="PUR24" s="47"/>
      <c r="PUS24" s="47"/>
      <c r="PUT24" s="47"/>
      <c r="PUU24" s="47"/>
      <c r="PUV24" s="47"/>
      <c r="PUW24" s="47"/>
      <c r="PUX24" s="47"/>
      <c r="PUY24" s="47"/>
      <c r="PUZ24" s="47"/>
      <c r="PVA24" s="47"/>
      <c r="PVB24" s="47"/>
      <c r="PVC24" s="47"/>
      <c r="PVD24" s="47"/>
      <c r="PVE24" s="47"/>
      <c r="PVF24" s="47"/>
      <c r="PVG24" s="47"/>
      <c r="PVH24" s="47"/>
      <c r="PVI24" s="47"/>
      <c r="PVJ24" s="47"/>
      <c r="PVK24" s="47"/>
      <c r="PVL24" s="47"/>
      <c r="PVM24" s="47"/>
      <c r="PVN24" s="47"/>
      <c r="PVO24" s="47"/>
      <c r="PVP24" s="47"/>
      <c r="PVQ24" s="47"/>
      <c r="PVR24" s="47"/>
      <c r="PVS24" s="47"/>
      <c r="PVT24" s="47"/>
      <c r="PVU24" s="47"/>
      <c r="PVV24" s="47"/>
      <c r="PVW24" s="47"/>
      <c r="PVX24" s="47"/>
      <c r="PVY24" s="47"/>
      <c r="PVZ24" s="47"/>
      <c r="PWA24" s="47"/>
      <c r="PWB24" s="47"/>
      <c r="PWC24" s="47"/>
      <c r="PWD24" s="47"/>
      <c r="PWE24" s="47"/>
      <c r="PWF24" s="47"/>
      <c r="PWG24" s="47"/>
      <c r="PWH24" s="47"/>
      <c r="PWI24" s="47"/>
      <c r="PWJ24" s="47"/>
      <c r="PWK24" s="47"/>
      <c r="PWL24" s="47"/>
      <c r="PWM24" s="47"/>
      <c r="PWN24" s="47"/>
      <c r="PWO24" s="47"/>
      <c r="PWP24" s="47"/>
      <c r="PWQ24" s="47"/>
      <c r="PWR24" s="47"/>
      <c r="PWS24" s="47"/>
      <c r="PWT24" s="47"/>
      <c r="PWU24" s="47"/>
      <c r="PWV24" s="47"/>
      <c r="PWW24" s="47"/>
      <c r="PWX24" s="47"/>
      <c r="PWY24" s="47"/>
      <c r="PWZ24" s="47"/>
      <c r="PXA24" s="47"/>
      <c r="PXB24" s="47"/>
      <c r="PXC24" s="47"/>
      <c r="PXD24" s="47"/>
      <c r="PXE24" s="47"/>
      <c r="PXF24" s="47"/>
      <c r="PXG24" s="47"/>
      <c r="PXH24" s="47"/>
      <c r="PXI24" s="47"/>
      <c r="PXJ24" s="47"/>
      <c r="PXK24" s="47"/>
      <c r="PXL24" s="47"/>
      <c r="PXM24" s="47"/>
      <c r="PXN24" s="47"/>
      <c r="PXO24" s="47"/>
      <c r="PXP24" s="47"/>
      <c r="PXQ24" s="47"/>
      <c r="PXR24" s="47"/>
      <c r="PXS24" s="47"/>
      <c r="PXT24" s="47"/>
      <c r="PXU24" s="47"/>
      <c r="PXV24" s="47"/>
      <c r="PXW24" s="47"/>
      <c r="PXX24" s="47"/>
      <c r="PXY24" s="47"/>
      <c r="PXZ24" s="47"/>
      <c r="PYA24" s="47"/>
      <c r="PYB24" s="47"/>
      <c r="PYC24" s="47"/>
      <c r="PYD24" s="47"/>
      <c r="PYE24" s="47"/>
      <c r="PYF24" s="47"/>
      <c r="PYG24" s="47"/>
      <c r="PYH24" s="47"/>
      <c r="PYI24" s="47"/>
      <c r="PYJ24" s="47"/>
      <c r="PYK24" s="47"/>
      <c r="PYL24" s="47"/>
      <c r="PYM24" s="47"/>
      <c r="PYN24" s="47"/>
      <c r="PYO24" s="47"/>
      <c r="PYP24" s="47"/>
      <c r="PYQ24" s="47"/>
      <c r="PYR24" s="47"/>
      <c r="PYS24" s="47"/>
      <c r="PYT24" s="47"/>
      <c r="PYU24" s="47"/>
      <c r="PYV24" s="47"/>
      <c r="PYW24" s="47"/>
      <c r="PYX24" s="47"/>
      <c r="PYY24" s="47"/>
      <c r="PYZ24" s="47"/>
      <c r="PZA24" s="47"/>
      <c r="PZB24" s="47"/>
      <c r="PZC24" s="47"/>
      <c r="PZD24" s="47"/>
      <c r="PZE24" s="47"/>
      <c r="PZF24" s="47"/>
      <c r="PZG24" s="47"/>
      <c r="PZH24" s="47"/>
      <c r="PZI24" s="47"/>
      <c r="PZJ24" s="47"/>
      <c r="PZK24" s="47"/>
      <c r="PZL24" s="47"/>
      <c r="PZM24" s="47"/>
      <c r="PZN24" s="47"/>
      <c r="PZO24" s="47"/>
      <c r="PZP24" s="47"/>
      <c r="PZQ24" s="47"/>
      <c r="PZR24" s="47"/>
      <c r="PZS24" s="47"/>
      <c r="PZT24" s="47"/>
      <c r="PZU24" s="47"/>
      <c r="PZV24" s="47"/>
      <c r="PZW24" s="47"/>
      <c r="PZX24" s="47"/>
      <c r="PZY24" s="47"/>
      <c r="PZZ24" s="47"/>
      <c r="QAA24" s="47"/>
      <c r="QAB24" s="47"/>
      <c r="QAC24" s="47"/>
      <c r="QAD24" s="47"/>
      <c r="QAE24" s="47"/>
      <c r="QAF24" s="47"/>
      <c r="QAG24" s="47"/>
      <c r="QAH24" s="47"/>
      <c r="QAI24" s="47"/>
      <c r="QAJ24" s="47"/>
      <c r="QAK24" s="47"/>
      <c r="QAL24" s="47"/>
      <c r="QAM24" s="47"/>
      <c r="QAN24" s="47"/>
      <c r="QAO24" s="47"/>
      <c r="QAP24" s="47"/>
      <c r="QAQ24" s="47"/>
      <c r="QAR24" s="47"/>
      <c r="QAS24" s="47"/>
      <c r="QAT24" s="47"/>
      <c r="QAU24" s="47"/>
      <c r="QAV24" s="47"/>
      <c r="QAW24" s="47"/>
      <c r="QAX24" s="47"/>
      <c r="QAY24" s="47"/>
      <c r="QAZ24" s="47"/>
      <c r="QBA24" s="47"/>
      <c r="QBB24" s="47"/>
      <c r="QBC24" s="47"/>
      <c r="QBD24" s="47"/>
      <c r="QBE24" s="47"/>
      <c r="QBF24" s="47"/>
      <c r="QBG24" s="47"/>
      <c r="QBH24" s="47"/>
      <c r="QBI24" s="47"/>
      <c r="QBJ24" s="47"/>
      <c r="QBK24" s="47"/>
      <c r="QBL24" s="47"/>
      <c r="QBM24" s="47"/>
      <c r="QBN24" s="47"/>
      <c r="QBO24" s="47"/>
      <c r="QBP24" s="47"/>
      <c r="QBQ24" s="47"/>
      <c r="QBR24" s="47"/>
      <c r="QBS24" s="47"/>
      <c r="QBT24" s="47"/>
      <c r="QBU24" s="47"/>
      <c r="QBV24" s="47"/>
      <c r="QBW24" s="47"/>
      <c r="QBX24" s="47"/>
      <c r="QBY24" s="47"/>
      <c r="QBZ24" s="47"/>
      <c r="QCA24" s="47"/>
      <c r="QCB24" s="47"/>
      <c r="QCC24" s="47"/>
      <c r="QCD24" s="47"/>
      <c r="QCE24" s="47"/>
      <c r="QCF24" s="47"/>
      <c r="QCG24" s="47"/>
      <c r="QCH24" s="47"/>
      <c r="QCI24" s="47"/>
      <c r="QCJ24" s="47"/>
      <c r="QCK24" s="47"/>
      <c r="QCL24" s="47"/>
      <c r="QCM24" s="47"/>
      <c r="QCN24" s="47"/>
      <c r="QCO24" s="47"/>
      <c r="QCP24" s="47"/>
      <c r="QCQ24" s="47"/>
      <c r="QCR24" s="47"/>
      <c r="QCS24" s="47"/>
      <c r="QCT24" s="47"/>
      <c r="QCU24" s="47"/>
      <c r="QCV24" s="47"/>
      <c r="QCW24" s="47"/>
      <c r="QCX24" s="47"/>
      <c r="QCY24" s="47"/>
      <c r="QCZ24" s="47"/>
      <c r="QDA24" s="47"/>
      <c r="QDB24" s="47"/>
      <c r="QDC24" s="47"/>
      <c r="QDD24" s="47"/>
      <c r="QDE24" s="47"/>
      <c r="QDF24" s="47"/>
      <c r="QDG24" s="47"/>
      <c r="QDH24" s="47"/>
      <c r="QDI24" s="47"/>
      <c r="QDJ24" s="47"/>
      <c r="QDK24" s="47"/>
      <c r="QDL24" s="47"/>
      <c r="QDM24" s="47"/>
      <c r="QDN24" s="47"/>
      <c r="QDO24" s="47"/>
      <c r="QDP24" s="47"/>
      <c r="QDQ24" s="47"/>
      <c r="QDR24" s="47"/>
      <c r="QDS24" s="47"/>
      <c r="QDT24" s="47"/>
      <c r="QDU24" s="47"/>
      <c r="QDV24" s="47"/>
      <c r="QDW24" s="47"/>
      <c r="QDX24" s="47"/>
      <c r="QDY24" s="47"/>
      <c r="QDZ24" s="47"/>
      <c r="QEA24" s="47"/>
      <c r="QEB24" s="47"/>
      <c r="QEC24" s="47"/>
      <c r="QED24" s="47"/>
      <c r="QEE24" s="47"/>
      <c r="QEF24" s="47"/>
      <c r="QEG24" s="47"/>
      <c r="QEH24" s="47"/>
      <c r="QEI24" s="47"/>
      <c r="QEJ24" s="47"/>
      <c r="QEK24" s="47"/>
      <c r="QEL24" s="47"/>
      <c r="QEM24" s="47"/>
      <c r="QEN24" s="47"/>
      <c r="QEO24" s="47"/>
      <c r="QEP24" s="47"/>
      <c r="QEQ24" s="47"/>
      <c r="QER24" s="47"/>
      <c r="QES24" s="47"/>
      <c r="QET24" s="47"/>
      <c r="QEU24" s="47"/>
      <c r="QEV24" s="47"/>
      <c r="QEW24" s="47"/>
      <c r="QEX24" s="47"/>
      <c r="QEY24" s="47"/>
      <c r="QEZ24" s="47"/>
      <c r="QFA24" s="47"/>
      <c r="QFB24" s="47"/>
      <c r="QFC24" s="47"/>
      <c r="QFD24" s="47"/>
      <c r="QFE24" s="47"/>
      <c r="QFF24" s="47"/>
      <c r="QFG24" s="47"/>
      <c r="QFH24" s="47"/>
      <c r="QFI24" s="47"/>
      <c r="QFJ24" s="47"/>
      <c r="QFK24" s="47"/>
      <c r="QFL24" s="47"/>
      <c r="QFM24" s="47"/>
      <c r="QFN24" s="47"/>
      <c r="QFO24" s="47"/>
      <c r="QFP24" s="47"/>
      <c r="QFQ24" s="47"/>
      <c r="QFR24" s="47"/>
      <c r="QFS24" s="47"/>
      <c r="QFT24" s="47"/>
      <c r="QFU24" s="47"/>
      <c r="QFV24" s="47"/>
      <c r="QFW24" s="47"/>
      <c r="QFX24" s="47"/>
      <c r="QFY24" s="47"/>
      <c r="QFZ24" s="47"/>
      <c r="QGA24" s="47"/>
      <c r="QGB24" s="47"/>
      <c r="QGC24" s="47"/>
      <c r="QGD24" s="47"/>
      <c r="QGE24" s="47"/>
      <c r="QGF24" s="47"/>
      <c r="QGG24" s="47"/>
      <c r="QGH24" s="47"/>
      <c r="QGI24" s="47"/>
      <c r="QGJ24" s="47"/>
      <c r="QGK24" s="47"/>
      <c r="QGL24" s="47"/>
      <c r="QGM24" s="47"/>
      <c r="QGN24" s="47"/>
      <c r="QGO24" s="47"/>
      <c r="QGP24" s="47"/>
      <c r="QGQ24" s="47"/>
      <c r="QGR24" s="47"/>
      <c r="QGS24" s="47"/>
      <c r="QGT24" s="47"/>
      <c r="QGU24" s="47"/>
      <c r="QGV24" s="47"/>
      <c r="QGW24" s="47"/>
      <c r="QGX24" s="47"/>
      <c r="QGY24" s="47"/>
      <c r="QGZ24" s="47"/>
      <c r="QHA24" s="47"/>
      <c r="QHB24" s="47"/>
      <c r="QHC24" s="47"/>
      <c r="QHD24" s="47"/>
      <c r="QHE24" s="47"/>
      <c r="QHF24" s="47"/>
      <c r="QHG24" s="47"/>
      <c r="QHH24" s="47"/>
      <c r="QHI24" s="47"/>
      <c r="QHJ24" s="47"/>
      <c r="QHK24" s="47"/>
      <c r="QHL24" s="47"/>
      <c r="QHM24" s="47"/>
      <c r="QHN24" s="47"/>
      <c r="QHO24" s="47"/>
      <c r="QHP24" s="47"/>
      <c r="QHQ24" s="47"/>
      <c r="QHR24" s="47"/>
      <c r="QHS24" s="47"/>
      <c r="QHT24" s="47"/>
      <c r="QHU24" s="47"/>
      <c r="QHV24" s="47"/>
      <c r="QHW24" s="47"/>
      <c r="QHX24" s="47"/>
      <c r="QHY24" s="47"/>
      <c r="QHZ24" s="47"/>
      <c r="QIA24" s="47"/>
      <c r="QIB24" s="47"/>
      <c r="QIC24" s="47"/>
      <c r="QID24" s="47"/>
      <c r="QIE24" s="47"/>
      <c r="QIF24" s="47"/>
      <c r="QIG24" s="47"/>
      <c r="QIH24" s="47"/>
      <c r="QII24" s="47"/>
      <c r="QIJ24" s="47"/>
      <c r="QIK24" s="47"/>
      <c r="QIL24" s="47"/>
      <c r="QIM24" s="47"/>
      <c r="QIN24" s="47"/>
      <c r="QIO24" s="47"/>
      <c r="QIP24" s="47"/>
      <c r="QIQ24" s="47"/>
      <c r="QIR24" s="47"/>
      <c r="QIS24" s="47"/>
      <c r="QIT24" s="47"/>
      <c r="QIU24" s="47"/>
      <c r="QIV24" s="47"/>
      <c r="QIW24" s="47"/>
      <c r="QIX24" s="47"/>
      <c r="QIY24" s="47"/>
      <c r="QIZ24" s="47"/>
      <c r="QJA24" s="47"/>
      <c r="QJB24" s="47"/>
      <c r="QJC24" s="47"/>
      <c r="QJD24" s="47"/>
      <c r="QJE24" s="47"/>
      <c r="QJF24" s="47"/>
      <c r="QJG24" s="47"/>
      <c r="QJH24" s="47"/>
      <c r="QJI24" s="47"/>
      <c r="QJJ24" s="47"/>
      <c r="QJK24" s="47"/>
      <c r="QJL24" s="47"/>
      <c r="QJM24" s="47"/>
      <c r="QJN24" s="47"/>
      <c r="QJO24" s="47"/>
      <c r="QJP24" s="47"/>
      <c r="QJQ24" s="47"/>
      <c r="QJR24" s="47"/>
      <c r="QJS24" s="47"/>
      <c r="QJT24" s="47"/>
      <c r="QJU24" s="47"/>
      <c r="QJV24" s="47"/>
      <c r="QJW24" s="47"/>
      <c r="QJX24" s="47"/>
      <c r="QJY24" s="47"/>
      <c r="QJZ24" s="47"/>
      <c r="QKA24" s="47"/>
      <c r="QKB24" s="47"/>
      <c r="QKC24" s="47"/>
      <c r="QKD24" s="47"/>
      <c r="QKE24" s="47"/>
      <c r="QKF24" s="47"/>
      <c r="QKG24" s="47"/>
      <c r="QKH24" s="47"/>
      <c r="QKI24" s="47"/>
      <c r="QKJ24" s="47"/>
      <c r="QKK24" s="47"/>
      <c r="QKL24" s="47"/>
      <c r="QKM24" s="47"/>
      <c r="QKN24" s="47"/>
      <c r="QKO24" s="47"/>
      <c r="QKP24" s="47"/>
      <c r="QKQ24" s="47"/>
      <c r="QKR24" s="47"/>
      <c r="QKS24" s="47"/>
      <c r="QKT24" s="47"/>
      <c r="QKU24" s="47"/>
      <c r="QKV24" s="47"/>
      <c r="QKW24" s="47"/>
      <c r="QKX24" s="47"/>
      <c r="QKY24" s="47"/>
      <c r="QKZ24" s="47"/>
      <c r="QLA24" s="47"/>
      <c r="QLB24" s="47"/>
      <c r="QLC24" s="47"/>
      <c r="QLD24" s="47"/>
      <c r="QLE24" s="47"/>
      <c r="QLF24" s="47"/>
      <c r="QLG24" s="47"/>
      <c r="QLH24" s="47"/>
      <c r="QLI24" s="47"/>
      <c r="QLJ24" s="47"/>
      <c r="QLK24" s="47"/>
      <c r="QLL24" s="47"/>
      <c r="QLM24" s="47"/>
      <c r="QLN24" s="47"/>
      <c r="QLO24" s="47"/>
      <c r="QLP24" s="47"/>
      <c r="QLQ24" s="47"/>
      <c r="QLR24" s="47"/>
      <c r="QLS24" s="47"/>
      <c r="QLT24" s="47"/>
      <c r="QLU24" s="47"/>
      <c r="QLV24" s="47"/>
      <c r="QLW24" s="47"/>
      <c r="QLX24" s="47"/>
      <c r="QLY24" s="47"/>
      <c r="QLZ24" s="47"/>
      <c r="QMA24" s="47"/>
      <c r="QMB24" s="47"/>
      <c r="QMC24" s="47"/>
      <c r="QMD24" s="47"/>
      <c r="QME24" s="47"/>
      <c r="QMF24" s="47"/>
      <c r="QMG24" s="47"/>
      <c r="QMH24" s="47"/>
      <c r="QMI24" s="47"/>
      <c r="QMJ24" s="47"/>
      <c r="QMK24" s="47"/>
      <c r="QML24" s="47"/>
      <c r="QMM24" s="47"/>
      <c r="QMN24" s="47"/>
      <c r="QMO24" s="47"/>
      <c r="QMP24" s="47"/>
      <c r="QMQ24" s="47"/>
      <c r="QMR24" s="47"/>
      <c r="QMS24" s="47"/>
      <c r="QMT24" s="47"/>
      <c r="QMU24" s="47"/>
      <c r="QMV24" s="47"/>
      <c r="QMW24" s="47"/>
      <c r="QMX24" s="47"/>
      <c r="QMY24" s="47"/>
      <c r="QMZ24" s="47"/>
      <c r="QNA24" s="47"/>
      <c r="QNB24" s="47"/>
      <c r="QNC24" s="47"/>
      <c r="QND24" s="47"/>
      <c r="QNE24" s="47"/>
      <c r="QNF24" s="47"/>
      <c r="QNG24" s="47"/>
      <c r="QNH24" s="47"/>
      <c r="QNI24" s="47"/>
      <c r="QNJ24" s="47"/>
      <c r="QNK24" s="47"/>
      <c r="QNL24" s="47"/>
      <c r="QNM24" s="47"/>
      <c r="QNN24" s="47"/>
      <c r="QNO24" s="47"/>
      <c r="QNP24" s="47"/>
      <c r="QNQ24" s="47"/>
      <c r="QNR24" s="47"/>
      <c r="QNS24" s="47"/>
      <c r="QNT24" s="47"/>
      <c r="QNU24" s="47"/>
      <c r="QNV24" s="47"/>
      <c r="QNW24" s="47"/>
      <c r="QNX24" s="47"/>
      <c r="QNY24" s="47"/>
      <c r="QNZ24" s="47"/>
      <c r="QOA24" s="47"/>
      <c r="QOB24" s="47"/>
      <c r="QOC24" s="47"/>
      <c r="QOD24" s="47"/>
      <c r="QOE24" s="47"/>
      <c r="QOF24" s="47"/>
      <c r="QOG24" s="47"/>
      <c r="QOH24" s="47"/>
      <c r="QOI24" s="47"/>
      <c r="QOJ24" s="47"/>
      <c r="QOK24" s="47"/>
      <c r="QOL24" s="47"/>
      <c r="QOM24" s="47"/>
      <c r="QON24" s="47"/>
      <c r="QOO24" s="47"/>
      <c r="QOP24" s="47"/>
      <c r="QOQ24" s="47"/>
      <c r="QOR24" s="47"/>
      <c r="QOS24" s="47"/>
      <c r="QOT24" s="47"/>
      <c r="QOU24" s="47"/>
      <c r="QOV24" s="47"/>
      <c r="QOW24" s="47"/>
      <c r="QOX24" s="47"/>
      <c r="QOY24" s="47"/>
      <c r="QOZ24" s="47"/>
      <c r="QPA24" s="47"/>
      <c r="QPB24" s="47"/>
      <c r="QPC24" s="47"/>
      <c r="QPD24" s="47"/>
      <c r="QPE24" s="47"/>
      <c r="QPF24" s="47"/>
      <c r="QPG24" s="47"/>
      <c r="QPH24" s="47"/>
      <c r="QPI24" s="47"/>
      <c r="QPJ24" s="47"/>
      <c r="QPK24" s="47"/>
      <c r="QPL24" s="47"/>
      <c r="QPM24" s="47"/>
      <c r="QPN24" s="47"/>
      <c r="QPO24" s="47"/>
      <c r="QPP24" s="47"/>
      <c r="QPQ24" s="47"/>
      <c r="QPR24" s="47"/>
      <c r="QPS24" s="47"/>
      <c r="QPT24" s="47"/>
      <c r="QPU24" s="47"/>
      <c r="QPV24" s="47"/>
      <c r="QPW24" s="47"/>
      <c r="QPX24" s="47"/>
      <c r="QPY24" s="47"/>
      <c r="QPZ24" s="47"/>
      <c r="QQA24" s="47"/>
      <c r="QQB24" s="47"/>
      <c r="QQC24" s="47"/>
      <c r="QQD24" s="47"/>
      <c r="QQE24" s="47"/>
      <c r="QQF24" s="47"/>
      <c r="QQG24" s="47"/>
      <c r="QQH24" s="47"/>
      <c r="QQI24" s="47"/>
      <c r="QQJ24" s="47"/>
      <c r="QQK24" s="47"/>
      <c r="QQL24" s="47"/>
      <c r="QQM24" s="47"/>
      <c r="QQN24" s="47"/>
      <c r="QQO24" s="47"/>
      <c r="QQP24" s="47"/>
      <c r="QQQ24" s="47"/>
      <c r="QQR24" s="47"/>
      <c r="QQS24" s="47"/>
      <c r="QQT24" s="47"/>
      <c r="QQU24" s="47"/>
      <c r="QQV24" s="47"/>
      <c r="QQW24" s="47"/>
      <c r="QQX24" s="47"/>
      <c r="QQY24" s="47"/>
      <c r="QQZ24" s="47"/>
      <c r="QRA24" s="47"/>
      <c r="QRB24" s="47"/>
      <c r="QRC24" s="47"/>
      <c r="QRD24" s="47"/>
      <c r="QRE24" s="47"/>
      <c r="QRF24" s="47"/>
      <c r="QRG24" s="47"/>
      <c r="QRH24" s="47"/>
      <c r="QRI24" s="47"/>
      <c r="QRJ24" s="47"/>
      <c r="QRK24" s="47"/>
      <c r="QRL24" s="47"/>
      <c r="QRM24" s="47"/>
      <c r="QRN24" s="47"/>
      <c r="QRO24" s="47"/>
      <c r="QRP24" s="47"/>
      <c r="QRQ24" s="47"/>
      <c r="QRR24" s="47"/>
      <c r="QRS24" s="47"/>
      <c r="QRT24" s="47"/>
      <c r="QRU24" s="47"/>
      <c r="QRV24" s="47"/>
      <c r="QRW24" s="47"/>
      <c r="QRX24" s="47"/>
      <c r="QRY24" s="47"/>
      <c r="QRZ24" s="47"/>
      <c r="QSA24" s="47"/>
      <c r="QSB24" s="47"/>
      <c r="QSC24" s="47"/>
      <c r="QSD24" s="47"/>
      <c r="QSE24" s="47"/>
      <c r="QSF24" s="47"/>
      <c r="QSG24" s="47"/>
      <c r="QSH24" s="47"/>
      <c r="QSI24" s="47"/>
      <c r="QSJ24" s="47"/>
      <c r="QSK24" s="47"/>
      <c r="QSL24" s="47"/>
      <c r="QSM24" s="47"/>
      <c r="QSN24" s="47"/>
      <c r="QSO24" s="47"/>
      <c r="QSP24" s="47"/>
      <c r="QSQ24" s="47"/>
      <c r="QSR24" s="47"/>
      <c r="QSS24" s="47"/>
      <c r="QST24" s="47"/>
      <c r="QSU24" s="47"/>
      <c r="QSV24" s="47"/>
      <c r="QSW24" s="47"/>
      <c r="QSX24" s="47"/>
      <c r="QSY24" s="47"/>
      <c r="QSZ24" s="47"/>
      <c r="QTA24" s="47"/>
      <c r="QTB24" s="47"/>
      <c r="QTC24" s="47"/>
      <c r="QTD24" s="47"/>
      <c r="QTE24" s="47"/>
      <c r="QTF24" s="47"/>
      <c r="QTG24" s="47"/>
      <c r="QTH24" s="47"/>
      <c r="QTI24" s="47"/>
      <c r="QTJ24" s="47"/>
      <c r="QTK24" s="47"/>
      <c r="QTL24" s="47"/>
      <c r="QTM24" s="47"/>
      <c r="QTN24" s="47"/>
      <c r="QTO24" s="47"/>
      <c r="QTP24" s="47"/>
      <c r="QTQ24" s="47"/>
      <c r="QTR24" s="47"/>
      <c r="QTS24" s="47"/>
      <c r="QTT24" s="47"/>
      <c r="QTU24" s="47"/>
      <c r="QTV24" s="47"/>
      <c r="QTW24" s="47"/>
      <c r="QTX24" s="47"/>
      <c r="QTY24" s="47"/>
      <c r="QTZ24" s="47"/>
      <c r="QUA24" s="47"/>
      <c r="QUB24" s="47"/>
      <c r="QUC24" s="47"/>
      <c r="QUD24" s="47"/>
      <c r="QUE24" s="47"/>
      <c r="QUF24" s="47"/>
      <c r="QUG24" s="47"/>
      <c r="QUH24" s="47"/>
      <c r="QUI24" s="47"/>
      <c r="QUJ24" s="47"/>
      <c r="QUK24" s="47"/>
      <c r="QUL24" s="47"/>
      <c r="QUM24" s="47"/>
      <c r="QUN24" s="47"/>
      <c r="QUO24" s="47"/>
      <c r="QUP24" s="47"/>
      <c r="QUQ24" s="47"/>
      <c r="QUR24" s="47"/>
      <c r="QUS24" s="47"/>
      <c r="QUT24" s="47"/>
      <c r="QUU24" s="47"/>
      <c r="QUV24" s="47"/>
      <c r="QUW24" s="47"/>
      <c r="QUX24" s="47"/>
      <c r="QUY24" s="47"/>
      <c r="QUZ24" s="47"/>
      <c r="QVA24" s="47"/>
      <c r="QVB24" s="47"/>
      <c r="QVC24" s="47"/>
      <c r="QVD24" s="47"/>
      <c r="QVE24" s="47"/>
      <c r="QVF24" s="47"/>
      <c r="QVG24" s="47"/>
      <c r="QVH24" s="47"/>
      <c r="QVI24" s="47"/>
      <c r="QVJ24" s="47"/>
      <c r="QVK24" s="47"/>
      <c r="QVL24" s="47"/>
      <c r="QVM24" s="47"/>
      <c r="QVN24" s="47"/>
      <c r="QVO24" s="47"/>
      <c r="QVP24" s="47"/>
      <c r="QVQ24" s="47"/>
      <c r="QVR24" s="47"/>
      <c r="QVS24" s="47"/>
      <c r="QVT24" s="47"/>
      <c r="QVU24" s="47"/>
      <c r="QVV24" s="47"/>
      <c r="QVW24" s="47"/>
      <c r="QVX24" s="47"/>
      <c r="QVY24" s="47"/>
      <c r="QVZ24" s="47"/>
      <c r="QWA24" s="47"/>
      <c r="QWB24" s="47"/>
      <c r="QWC24" s="47"/>
      <c r="QWD24" s="47"/>
      <c r="QWE24" s="47"/>
      <c r="QWF24" s="47"/>
      <c r="QWG24" s="47"/>
      <c r="QWH24" s="47"/>
      <c r="QWI24" s="47"/>
      <c r="QWJ24" s="47"/>
      <c r="QWK24" s="47"/>
      <c r="QWL24" s="47"/>
      <c r="QWM24" s="47"/>
      <c r="QWN24" s="47"/>
      <c r="QWO24" s="47"/>
      <c r="QWP24" s="47"/>
      <c r="QWQ24" s="47"/>
      <c r="QWR24" s="47"/>
      <c r="QWS24" s="47"/>
      <c r="QWT24" s="47"/>
      <c r="QWU24" s="47"/>
      <c r="QWV24" s="47"/>
      <c r="QWW24" s="47"/>
      <c r="QWX24" s="47"/>
      <c r="QWY24" s="47"/>
      <c r="QWZ24" s="47"/>
      <c r="QXA24" s="47"/>
      <c r="QXB24" s="47"/>
      <c r="QXC24" s="47"/>
      <c r="QXD24" s="47"/>
      <c r="QXE24" s="47"/>
      <c r="QXF24" s="47"/>
      <c r="QXG24" s="47"/>
      <c r="QXH24" s="47"/>
      <c r="QXI24" s="47"/>
      <c r="QXJ24" s="47"/>
      <c r="QXK24" s="47"/>
      <c r="QXL24" s="47"/>
      <c r="QXM24" s="47"/>
      <c r="QXN24" s="47"/>
      <c r="QXO24" s="47"/>
      <c r="QXP24" s="47"/>
      <c r="QXQ24" s="47"/>
      <c r="QXR24" s="47"/>
      <c r="QXS24" s="47"/>
      <c r="QXT24" s="47"/>
      <c r="QXU24" s="47"/>
      <c r="QXV24" s="47"/>
      <c r="QXW24" s="47"/>
      <c r="QXX24" s="47"/>
      <c r="QXY24" s="47"/>
      <c r="QXZ24" s="47"/>
      <c r="QYA24" s="47"/>
      <c r="QYB24" s="47"/>
      <c r="QYC24" s="47"/>
      <c r="QYD24" s="47"/>
      <c r="QYE24" s="47"/>
      <c r="QYF24" s="47"/>
      <c r="QYG24" s="47"/>
      <c r="QYH24" s="47"/>
      <c r="QYI24" s="47"/>
      <c r="QYJ24" s="47"/>
      <c r="QYK24" s="47"/>
      <c r="QYL24" s="47"/>
      <c r="QYM24" s="47"/>
      <c r="QYN24" s="47"/>
      <c r="QYO24" s="47"/>
      <c r="QYP24" s="47"/>
      <c r="QYQ24" s="47"/>
      <c r="QYR24" s="47"/>
      <c r="QYS24" s="47"/>
      <c r="QYT24" s="47"/>
      <c r="QYU24" s="47"/>
      <c r="QYV24" s="47"/>
      <c r="QYW24" s="47"/>
      <c r="QYX24" s="47"/>
      <c r="QYY24" s="47"/>
      <c r="QYZ24" s="47"/>
      <c r="QZA24" s="47"/>
      <c r="QZB24" s="47"/>
      <c r="QZC24" s="47"/>
      <c r="QZD24" s="47"/>
      <c r="QZE24" s="47"/>
      <c r="QZF24" s="47"/>
      <c r="QZG24" s="47"/>
      <c r="QZH24" s="47"/>
      <c r="QZI24" s="47"/>
      <c r="QZJ24" s="47"/>
      <c r="QZK24" s="47"/>
      <c r="QZL24" s="47"/>
      <c r="QZM24" s="47"/>
      <c r="QZN24" s="47"/>
      <c r="QZO24" s="47"/>
      <c r="QZP24" s="47"/>
      <c r="QZQ24" s="47"/>
      <c r="QZR24" s="47"/>
      <c r="QZS24" s="47"/>
      <c r="QZT24" s="47"/>
      <c r="QZU24" s="47"/>
      <c r="QZV24" s="47"/>
      <c r="QZW24" s="47"/>
      <c r="QZX24" s="47"/>
      <c r="QZY24" s="47"/>
      <c r="QZZ24" s="47"/>
      <c r="RAA24" s="47"/>
      <c r="RAB24" s="47"/>
      <c r="RAC24" s="47"/>
      <c r="RAD24" s="47"/>
      <c r="RAE24" s="47"/>
      <c r="RAF24" s="47"/>
      <c r="RAG24" s="47"/>
      <c r="RAH24" s="47"/>
      <c r="RAI24" s="47"/>
      <c r="RAJ24" s="47"/>
      <c r="RAK24" s="47"/>
      <c r="RAL24" s="47"/>
      <c r="RAM24" s="47"/>
      <c r="RAN24" s="47"/>
      <c r="RAO24" s="47"/>
      <c r="RAP24" s="47"/>
      <c r="RAQ24" s="47"/>
      <c r="RAR24" s="47"/>
      <c r="RAS24" s="47"/>
      <c r="RAT24" s="47"/>
      <c r="RAU24" s="47"/>
      <c r="RAV24" s="47"/>
      <c r="RAW24" s="47"/>
      <c r="RAX24" s="47"/>
      <c r="RAY24" s="47"/>
      <c r="RAZ24" s="47"/>
      <c r="RBA24" s="47"/>
      <c r="RBB24" s="47"/>
      <c r="RBC24" s="47"/>
      <c r="RBD24" s="47"/>
      <c r="RBE24" s="47"/>
      <c r="RBF24" s="47"/>
      <c r="RBG24" s="47"/>
      <c r="RBH24" s="47"/>
      <c r="RBI24" s="47"/>
      <c r="RBJ24" s="47"/>
      <c r="RBK24" s="47"/>
      <c r="RBL24" s="47"/>
      <c r="RBM24" s="47"/>
      <c r="RBN24" s="47"/>
      <c r="RBO24" s="47"/>
      <c r="RBP24" s="47"/>
      <c r="RBQ24" s="47"/>
      <c r="RBR24" s="47"/>
      <c r="RBS24" s="47"/>
      <c r="RBT24" s="47"/>
      <c r="RBU24" s="47"/>
      <c r="RBV24" s="47"/>
      <c r="RBW24" s="47"/>
      <c r="RBX24" s="47"/>
      <c r="RBY24" s="47"/>
      <c r="RBZ24" s="47"/>
      <c r="RCA24" s="47"/>
      <c r="RCB24" s="47"/>
      <c r="RCC24" s="47"/>
      <c r="RCD24" s="47"/>
      <c r="RCE24" s="47"/>
      <c r="RCF24" s="47"/>
      <c r="RCG24" s="47"/>
      <c r="RCH24" s="47"/>
      <c r="RCI24" s="47"/>
      <c r="RCJ24" s="47"/>
      <c r="RCK24" s="47"/>
      <c r="RCL24" s="47"/>
      <c r="RCM24" s="47"/>
      <c r="RCN24" s="47"/>
      <c r="RCO24" s="47"/>
      <c r="RCP24" s="47"/>
      <c r="RCQ24" s="47"/>
      <c r="RCR24" s="47"/>
      <c r="RCS24" s="47"/>
      <c r="RCT24" s="47"/>
      <c r="RCU24" s="47"/>
      <c r="RCV24" s="47"/>
      <c r="RCW24" s="47"/>
      <c r="RCX24" s="47"/>
      <c r="RCY24" s="47"/>
      <c r="RCZ24" s="47"/>
      <c r="RDA24" s="47"/>
      <c r="RDB24" s="47"/>
      <c r="RDC24" s="47"/>
      <c r="RDD24" s="47"/>
      <c r="RDE24" s="47"/>
      <c r="RDF24" s="47"/>
      <c r="RDG24" s="47"/>
      <c r="RDH24" s="47"/>
      <c r="RDI24" s="47"/>
      <c r="RDJ24" s="47"/>
      <c r="RDK24" s="47"/>
      <c r="RDL24" s="47"/>
      <c r="RDM24" s="47"/>
      <c r="RDN24" s="47"/>
      <c r="RDO24" s="47"/>
      <c r="RDP24" s="47"/>
      <c r="RDQ24" s="47"/>
      <c r="RDR24" s="47"/>
      <c r="RDS24" s="47"/>
      <c r="RDT24" s="47"/>
      <c r="RDU24" s="47"/>
      <c r="RDV24" s="47"/>
      <c r="RDW24" s="47"/>
      <c r="RDX24" s="47"/>
      <c r="RDY24" s="47"/>
      <c r="RDZ24" s="47"/>
      <c r="REA24" s="47"/>
      <c r="REB24" s="47"/>
      <c r="REC24" s="47"/>
      <c r="RED24" s="47"/>
      <c r="REE24" s="47"/>
      <c r="REF24" s="47"/>
      <c r="REG24" s="47"/>
      <c r="REH24" s="47"/>
      <c r="REI24" s="47"/>
      <c r="REJ24" s="47"/>
      <c r="REK24" s="47"/>
      <c r="REL24" s="47"/>
      <c r="REM24" s="47"/>
      <c r="REN24" s="47"/>
      <c r="REO24" s="47"/>
      <c r="REP24" s="47"/>
      <c r="REQ24" s="47"/>
      <c r="RER24" s="47"/>
      <c r="RES24" s="47"/>
      <c r="RET24" s="47"/>
      <c r="REU24" s="47"/>
      <c r="REV24" s="47"/>
      <c r="REW24" s="47"/>
      <c r="REX24" s="47"/>
      <c r="REY24" s="47"/>
      <c r="REZ24" s="47"/>
      <c r="RFA24" s="47"/>
      <c r="RFB24" s="47"/>
      <c r="RFC24" s="47"/>
      <c r="RFD24" s="47"/>
      <c r="RFE24" s="47"/>
      <c r="RFF24" s="47"/>
      <c r="RFG24" s="47"/>
      <c r="RFH24" s="47"/>
      <c r="RFI24" s="47"/>
      <c r="RFJ24" s="47"/>
      <c r="RFK24" s="47"/>
      <c r="RFL24" s="47"/>
      <c r="RFM24" s="47"/>
      <c r="RFN24" s="47"/>
      <c r="RFO24" s="47"/>
      <c r="RFP24" s="47"/>
      <c r="RFQ24" s="47"/>
      <c r="RFR24" s="47"/>
      <c r="RFS24" s="47"/>
      <c r="RFT24" s="47"/>
      <c r="RFU24" s="47"/>
      <c r="RFV24" s="47"/>
      <c r="RFW24" s="47"/>
      <c r="RFX24" s="47"/>
      <c r="RFY24" s="47"/>
      <c r="RFZ24" s="47"/>
      <c r="RGA24" s="47"/>
      <c r="RGB24" s="47"/>
      <c r="RGC24" s="47"/>
      <c r="RGD24" s="47"/>
      <c r="RGE24" s="47"/>
      <c r="RGF24" s="47"/>
      <c r="RGG24" s="47"/>
      <c r="RGH24" s="47"/>
      <c r="RGI24" s="47"/>
      <c r="RGJ24" s="47"/>
      <c r="RGK24" s="47"/>
      <c r="RGL24" s="47"/>
      <c r="RGM24" s="47"/>
      <c r="RGN24" s="47"/>
      <c r="RGO24" s="47"/>
      <c r="RGP24" s="47"/>
      <c r="RGQ24" s="47"/>
      <c r="RGR24" s="47"/>
      <c r="RGS24" s="47"/>
      <c r="RGT24" s="47"/>
      <c r="RGU24" s="47"/>
      <c r="RGV24" s="47"/>
      <c r="RGW24" s="47"/>
      <c r="RGX24" s="47"/>
      <c r="RGY24" s="47"/>
      <c r="RGZ24" s="47"/>
      <c r="RHA24" s="47"/>
      <c r="RHB24" s="47"/>
      <c r="RHC24" s="47"/>
      <c r="RHD24" s="47"/>
      <c r="RHE24" s="47"/>
      <c r="RHF24" s="47"/>
      <c r="RHG24" s="47"/>
      <c r="RHH24" s="47"/>
      <c r="RHI24" s="47"/>
      <c r="RHJ24" s="47"/>
      <c r="RHK24" s="47"/>
      <c r="RHL24" s="47"/>
      <c r="RHM24" s="47"/>
      <c r="RHN24" s="47"/>
      <c r="RHO24" s="47"/>
      <c r="RHP24" s="47"/>
      <c r="RHQ24" s="47"/>
      <c r="RHR24" s="47"/>
      <c r="RHS24" s="47"/>
      <c r="RHT24" s="47"/>
      <c r="RHU24" s="47"/>
      <c r="RHV24" s="47"/>
      <c r="RHW24" s="47"/>
      <c r="RHX24" s="47"/>
      <c r="RHY24" s="47"/>
      <c r="RHZ24" s="47"/>
      <c r="RIA24" s="47"/>
      <c r="RIB24" s="47"/>
      <c r="RIC24" s="47"/>
      <c r="RID24" s="47"/>
      <c r="RIE24" s="47"/>
      <c r="RIF24" s="47"/>
      <c r="RIG24" s="47"/>
      <c r="RIH24" s="47"/>
      <c r="RII24" s="47"/>
      <c r="RIJ24" s="47"/>
      <c r="RIK24" s="47"/>
      <c r="RIL24" s="47"/>
      <c r="RIM24" s="47"/>
      <c r="RIN24" s="47"/>
      <c r="RIO24" s="47"/>
      <c r="RIP24" s="47"/>
      <c r="RIQ24" s="47"/>
      <c r="RIR24" s="47"/>
      <c r="RIS24" s="47"/>
      <c r="RIT24" s="47"/>
      <c r="RIU24" s="47"/>
      <c r="RIV24" s="47"/>
      <c r="RIW24" s="47"/>
      <c r="RIX24" s="47"/>
      <c r="RIY24" s="47"/>
      <c r="RIZ24" s="47"/>
      <c r="RJA24" s="47"/>
      <c r="RJB24" s="47"/>
      <c r="RJC24" s="47"/>
      <c r="RJD24" s="47"/>
      <c r="RJE24" s="47"/>
      <c r="RJF24" s="47"/>
      <c r="RJG24" s="47"/>
      <c r="RJH24" s="47"/>
      <c r="RJI24" s="47"/>
      <c r="RJJ24" s="47"/>
      <c r="RJK24" s="47"/>
      <c r="RJL24" s="47"/>
      <c r="RJM24" s="47"/>
      <c r="RJN24" s="47"/>
      <c r="RJO24" s="47"/>
      <c r="RJP24" s="47"/>
      <c r="RJQ24" s="47"/>
      <c r="RJR24" s="47"/>
      <c r="RJS24" s="47"/>
      <c r="RJT24" s="47"/>
      <c r="RJU24" s="47"/>
      <c r="RJV24" s="47"/>
      <c r="RJW24" s="47"/>
      <c r="RJX24" s="47"/>
      <c r="RJY24" s="47"/>
      <c r="RJZ24" s="47"/>
      <c r="RKA24" s="47"/>
      <c r="RKB24" s="47"/>
      <c r="RKC24" s="47"/>
      <c r="RKD24" s="47"/>
      <c r="RKE24" s="47"/>
      <c r="RKF24" s="47"/>
      <c r="RKG24" s="47"/>
      <c r="RKH24" s="47"/>
      <c r="RKI24" s="47"/>
      <c r="RKJ24" s="47"/>
      <c r="RKK24" s="47"/>
      <c r="RKL24" s="47"/>
      <c r="RKM24" s="47"/>
      <c r="RKN24" s="47"/>
      <c r="RKO24" s="47"/>
      <c r="RKP24" s="47"/>
      <c r="RKQ24" s="47"/>
      <c r="RKR24" s="47"/>
      <c r="RKS24" s="47"/>
      <c r="RKT24" s="47"/>
      <c r="RKU24" s="47"/>
      <c r="RKV24" s="47"/>
      <c r="RKW24" s="47"/>
      <c r="RKX24" s="47"/>
      <c r="RKY24" s="47"/>
      <c r="RKZ24" s="47"/>
      <c r="RLA24" s="47"/>
      <c r="RLB24" s="47"/>
      <c r="RLC24" s="47"/>
      <c r="RLD24" s="47"/>
      <c r="RLE24" s="47"/>
      <c r="RLF24" s="47"/>
      <c r="RLG24" s="47"/>
      <c r="RLH24" s="47"/>
      <c r="RLI24" s="47"/>
      <c r="RLJ24" s="47"/>
      <c r="RLK24" s="47"/>
      <c r="RLL24" s="47"/>
      <c r="RLM24" s="47"/>
      <c r="RLN24" s="47"/>
      <c r="RLO24" s="47"/>
      <c r="RLP24" s="47"/>
      <c r="RLQ24" s="47"/>
      <c r="RLR24" s="47"/>
      <c r="RLS24" s="47"/>
      <c r="RLT24" s="47"/>
      <c r="RLU24" s="47"/>
      <c r="RLV24" s="47"/>
      <c r="RLW24" s="47"/>
      <c r="RLX24" s="47"/>
      <c r="RLY24" s="47"/>
      <c r="RLZ24" s="47"/>
      <c r="RMA24" s="47"/>
      <c r="RMB24" s="47"/>
      <c r="RMC24" s="47"/>
      <c r="RMD24" s="47"/>
      <c r="RME24" s="47"/>
      <c r="RMF24" s="47"/>
      <c r="RMG24" s="47"/>
      <c r="RMH24" s="47"/>
      <c r="RMI24" s="47"/>
      <c r="RMJ24" s="47"/>
      <c r="RMK24" s="47"/>
      <c r="RML24" s="47"/>
      <c r="RMM24" s="47"/>
      <c r="RMN24" s="47"/>
      <c r="RMO24" s="47"/>
      <c r="RMP24" s="47"/>
      <c r="RMQ24" s="47"/>
      <c r="RMR24" s="47"/>
      <c r="RMS24" s="47"/>
      <c r="RMT24" s="47"/>
      <c r="RMU24" s="47"/>
      <c r="RMV24" s="47"/>
      <c r="RMW24" s="47"/>
      <c r="RMX24" s="47"/>
      <c r="RMY24" s="47"/>
      <c r="RMZ24" s="47"/>
      <c r="RNA24" s="47"/>
      <c r="RNB24" s="47"/>
      <c r="RNC24" s="47"/>
      <c r="RND24" s="47"/>
      <c r="RNE24" s="47"/>
      <c r="RNF24" s="47"/>
      <c r="RNG24" s="47"/>
      <c r="RNH24" s="47"/>
      <c r="RNI24" s="47"/>
      <c r="RNJ24" s="47"/>
      <c r="RNK24" s="47"/>
      <c r="RNL24" s="47"/>
      <c r="RNM24" s="47"/>
      <c r="RNN24" s="47"/>
      <c r="RNO24" s="47"/>
      <c r="RNP24" s="47"/>
      <c r="RNQ24" s="47"/>
      <c r="RNR24" s="47"/>
      <c r="RNS24" s="47"/>
      <c r="RNT24" s="47"/>
      <c r="RNU24" s="47"/>
      <c r="RNV24" s="47"/>
      <c r="RNW24" s="47"/>
      <c r="RNX24" s="47"/>
      <c r="RNY24" s="47"/>
      <c r="RNZ24" s="47"/>
      <c r="ROA24" s="47"/>
      <c r="ROB24" s="47"/>
      <c r="ROC24" s="47"/>
      <c r="ROD24" s="47"/>
      <c r="ROE24" s="47"/>
      <c r="ROF24" s="47"/>
      <c r="ROG24" s="47"/>
      <c r="ROH24" s="47"/>
      <c r="ROI24" s="47"/>
      <c r="ROJ24" s="47"/>
      <c r="ROK24" s="47"/>
      <c r="ROL24" s="47"/>
      <c r="ROM24" s="47"/>
      <c r="RON24" s="47"/>
      <c r="ROO24" s="47"/>
      <c r="ROP24" s="47"/>
      <c r="ROQ24" s="47"/>
      <c r="ROR24" s="47"/>
      <c r="ROS24" s="47"/>
      <c r="ROT24" s="47"/>
      <c r="ROU24" s="47"/>
      <c r="ROV24" s="47"/>
      <c r="ROW24" s="47"/>
      <c r="ROX24" s="47"/>
      <c r="ROY24" s="47"/>
      <c r="ROZ24" s="47"/>
      <c r="RPA24" s="47"/>
      <c r="RPB24" s="47"/>
      <c r="RPC24" s="47"/>
      <c r="RPD24" s="47"/>
      <c r="RPE24" s="47"/>
      <c r="RPF24" s="47"/>
      <c r="RPG24" s="47"/>
      <c r="RPH24" s="47"/>
      <c r="RPI24" s="47"/>
      <c r="RPJ24" s="47"/>
      <c r="RPK24" s="47"/>
      <c r="RPL24" s="47"/>
      <c r="RPM24" s="47"/>
      <c r="RPN24" s="47"/>
      <c r="RPO24" s="47"/>
      <c r="RPP24" s="47"/>
      <c r="RPQ24" s="47"/>
      <c r="RPR24" s="47"/>
      <c r="RPS24" s="47"/>
      <c r="RPT24" s="47"/>
      <c r="RPU24" s="47"/>
      <c r="RPV24" s="47"/>
      <c r="RPW24" s="47"/>
      <c r="RPX24" s="47"/>
      <c r="RPY24" s="47"/>
      <c r="RPZ24" s="47"/>
      <c r="RQA24" s="47"/>
      <c r="RQB24" s="47"/>
      <c r="RQC24" s="47"/>
      <c r="RQD24" s="47"/>
      <c r="RQE24" s="47"/>
      <c r="RQF24" s="47"/>
      <c r="RQG24" s="47"/>
      <c r="RQH24" s="47"/>
      <c r="RQI24" s="47"/>
      <c r="RQJ24" s="47"/>
      <c r="RQK24" s="47"/>
      <c r="RQL24" s="47"/>
      <c r="RQM24" s="47"/>
      <c r="RQN24" s="47"/>
      <c r="RQO24" s="47"/>
      <c r="RQP24" s="47"/>
      <c r="RQQ24" s="47"/>
      <c r="RQR24" s="47"/>
      <c r="RQS24" s="47"/>
      <c r="RQT24" s="47"/>
      <c r="RQU24" s="47"/>
      <c r="RQV24" s="47"/>
      <c r="RQW24" s="47"/>
      <c r="RQX24" s="47"/>
      <c r="RQY24" s="47"/>
      <c r="RQZ24" s="47"/>
      <c r="RRA24" s="47"/>
      <c r="RRB24" s="47"/>
      <c r="RRC24" s="47"/>
      <c r="RRD24" s="47"/>
      <c r="RRE24" s="47"/>
      <c r="RRF24" s="47"/>
      <c r="RRG24" s="47"/>
      <c r="RRH24" s="47"/>
      <c r="RRI24" s="47"/>
      <c r="RRJ24" s="47"/>
      <c r="RRK24" s="47"/>
      <c r="RRL24" s="47"/>
      <c r="RRM24" s="47"/>
      <c r="RRN24" s="47"/>
      <c r="RRO24" s="47"/>
      <c r="RRP24" s="47"/>
      <c r="RRQ24" s="47"/>
      <c r="RRR24" s="47"/>
      <c r="RRS24" s="47"/>
      <c r="RRT24" s="47"/>
      <c r="RRU24" s="47"/>
      <c r="RRV24" s="47"/>
      <c r="RRW24" s="47"/>
      <c r="RRX24" s="47"/>
      <c r="RRY24" s="47"/>
      <c r="RRZ24" s="47"/>
      <c r="RSA24" s="47"/>
      <c r="RSB24" s="47"/>
      <c r="RSC24" s="47"/>
      <c r="RSD24" s="47"/>
      <c r="RSE24" s="47"/>
      <c r="RSF24" s="47"/>
      <c r="RSG24" s="47"/>
      <c r="RSH24" s="47"/>
      <c r="RSI24" s="47"/>
      <c r="RSJ24" s="47"/>
      <c r="RSK24" s="47"/>
      <c r="RSL24" s="47"/>
      <c r="RSM24" s="47"/>
      <c r="RSN24" s="47"/>
      <c r="RSO24" s="47"/>
      <c r="RSP24" s="47"/>
      <c r="RSQ24" s="47"/>
      <c r="RSR24" s="47"/>
      <c r="RSS24" s="47"/>
      <c r="RST24" s="47"/>
      <c r="RSU24" s="47"/>
      <c r="RSV24" s="47"/>
      <c r="RSW24" s="47"/>
      <c r="RSX24" s="47"/>
      <c r="RSY24" s="47"/>
      <c r="RSZ24" s="47"/>
      <c r="RTA24" s="47"/>
      <c r="RTB24" s="47"/>
      <c r="RTC24" s="47"/>
      <c r="RTD24" s="47"/>
      <c r="RTE24" s="47"/>
      <c r="RTF24" s="47"/>
      <c r="RTG24" s="47"/>
      <c r="RTH24" s="47"/>
      <c r="RTI24" s="47"/>
      <c r="RTJ24" s="47"/>
      <c r="RTK24" s="47"/>
      <c r="RTL24" s="47"/>
      <c r="RTM24" s="47"/>
      <c r="RTN24" s="47"/>
      <c r="RTO24" s="47"/>
      <c r="RTP24" s="47"/>
      <c r="RTQ24" s="47"/>
      <c r="RTR24" s="47"/>
      <c r="RTS24" s="47"/>
      <c r="RTT24" s="47"/>
      <c r="RTU24" s="47"/>
      <c r="RTV24" s="47"/>
      <c r="RTW24" s="47"/>
      <c r="RTX24" s="47"/>
      <c r="RTY24" s="47"/>
      <c r="RTZ24" s="47"/>
      <c r="RUA24" s="47"/>
      <c r="RUB24" s="47"/>
      <c r="RUC24" s="47"/>
      <c r="RUD24" s="47"/>
      <c r="RUE24" s="47"/>
      <c r="RUF24" s="47"/>
      <c r="RUG24" s="47"/>
      <c r="RUH24" s="47"/>
      <c r="RUI24" s="47"/>
      <c r="RUJ24" s="47"/>
      <c r="RUK24" s="47"/>
      <c r="RUL24" s="47"/>
      <c r="RUM24" s="47"/>
      <c r="RUN24" s="47"/>
      <c r="RUO24" s="47"/>
      <c r="RUP24" s="47"/>
      <c r="RUQ24" s="47"/>
      <c r="RUR24" s="47"/>
      <c r="RUS24" s="47"/>
      <c r="RUT24" s="47"/>
      <c r="RUU24" s="47"/>
      <c r="RUV24" s="47"/>
      <c r="RUW24" s="47"/>
      <c r="RUX24" s="47"/>
      <c r="RUY24" s="47"/>
      <c r="RUZ24" s="47"/>
      <c r="RVA24" s="47"/>
      <c r="RVB24" s="47"/>
      <c r="RVC24" s="47"/>
      <c r="RVD24" s="47"/>
      <c r="RVE24" s="47"/>
      <c r="RVF24" s="47"/>
      <c r="RVG24" s="47"/>
      <c r="RVH24" s="47"/>
      <c r="RVI24" s="47"/>
      <c r="RVJ24" s="47"/>
      <c r="RVK24" s="47"/>
      <c r="RVL24" s="47"/>
      <c r="RVM24" s="47"/>
      <c r="RVN24" s="47"/>
      <c r="RVO24" s="47"/>
      <c r="RVP24" s="47"/>
      <c r="RVQ24" s="47"/>
      <c r="RVR24" s="47"/>
      <c r="RVS24" s="47"/>
      <c r="RVT24" s="47"/>
      <c r="RVU24" s="47"/>
      <c r="RVV24" s="47"/>
      <c r="RVW24" s="47"/>
      <c r="RVX24" s="47"/>
      <c r="RVY24" s="47"/>
      <c r="RVZ24" s="47"/>
      <c r="RWA24" s="47"/>
      <c r="RWB24" s="47"/>
      <c r="RWC24" s="47"/>
      <c r="RWD24" s="47"/>
      <c r="RWE24" s="47"/>
      <c r="RWF24" s="47"/>
      <c r="RWG24" s="47"/>
      <c r="RWH24" s="47"/>
      <c r="RWI24" s="47"/>
      <c r="RWJ24" s="47"/>
      <c r="RWK24" s="47"/>
      <c r="RWL24" s="47"/>
      <c r="RWM24" s="47"/>
      <c r="RWN24" s="47"/>
      <c r="RWO24" s="47"/>
      <c r="RWP24" s="47"/>
      <c r="RWQ24" s="47"/>
      <c r="RWR24" s="47"/>
      <c r="RWS24" s="47"/>
      <c r="RWT24" s="47"/>
      <c r="RWU24" s="47"/>
      <c r="RWV24" s="47"/>
      <c r="RWW24" s="47"/>
      <c r="RWX24" s="47"/>
      <c r="RWY24" s="47"/>
      <c r="RWZ24" s="47"/>
      <c r="RXA24" s="47"/>
      <c r="RXB24" s="47"/>
      <c r="RXC24" s="47"/>
      <c r="RXD24" s="47"/>
      <c r="RXE24" s="47"/>
      <c r="RXF24" s="47"/>
      <c r="RXG24" s="47"/>
      <c r="RXH24" s="47"/>
      <c r="RXI24" s="47"/>
      <c r="RXJ24" s="47"/>
      <c r="RXK24" s="47"/>
      <c r="RXL24" s="47"/>
      <c r="RXM24" s="47"/>
      <c r="RXN24" s="47"/>
      <c r="RXO24" s="47"/>
      <c r="RXP24" s="47"/>
      <c r="RXQ24" s="47"/>
      <c r="RXR24" s="47"/>
      <c r="RXS24" s="47"/>
      <c r="RXT24" s="47"/>
      <c r="RXU24" s="47"/>
      <c r="RXV24" s="47"/>
      <c r="RXW24" s="47"/>
      <c r="RXX24" s="47"/>
      <c r="RXY24" s="47"/>
      <c r="RXZ24" s="47"/>
      <c r="RYA24" s="47"/>
      <c r="RYB24" s="47"/>
      <c r="RYC24" s="47"/>
      <c r="RYD24" s="47"/>
      <c r="RYE24" s="47"/>
      <c r="RYF24" s="47"/>
      <c r="RYG24" s="47"/>
      <c r="RYH24" s="47"/>
      <c r="RYI24" s="47"/>
      <c r="RYJ24" s="47"/>
      <c r="RYK24" s="47"/>
      <c r="RYL24" s="47"/>
      <c r="RYM24" s="47"/>
      <c r="RYN24" s="47"/>
      <c r="RYO24" s="47"/>
      <c r="RYP24" s="47"/>
      <c r="RYQ24" s="47"/>
      <c r="RYR24" s="47"/>
      <c r="RYS24" s="47"/>
      <c r="RYT24" s="47"/>
      <c r="RYU24" s="47"/>
      <c r="RYV24" s="47"/>
      <c r="RYW24" s="47"/>
      <c r="RYX24" s="47"/>
      <c r="RYY24" s="47"/>
      <c r="RYZ24" s="47"/>
      <c r="RZA24" s="47"/>
      <c r="RZB24" s="47"/>
      <c r="RZC24" s="47"/>
      <c r="RZD24" s="47"/>
      <c r="RZE24" s="47"/>
      <c r="RZF24" s="47"/>
      <c r="RZG24" s="47"/>
      <c r="RZH24" s="47"/>
      <c r="RZI24" s="47"/>
      <c r="RZJ24" s="47"/>
      <c r="RZK24" s="47"/>
      <c r="RZL24" s="47"/>
      <c r="RZM24" s="47"/>
      <c r="RZN24" s="47"/>
      <c r="RZO24" s="47"/>
      <c r="RZP24" s="47"/>
      <c r="RZQ24" s="47"/>
      <c r="RZR24" s="47"/>
      <c r="RZS24" s="47"/>
      <c r="RZT24" s="47"/>
      <c r="RZU24" s="47"/>
      <c r="RZV24" s="47"/>
      <c r="RZW24" s="47"/>
      <c r="RZX24" s="47"/>
      <c r="RZY24" s="47"/>
      <c r="RZZ24" s="47"/>
      <c r="SAA24" s="47"/>
      <c r="SAB24" s="47"/>
      <c r="SAC24" s="47"/>
      <c r="SAD24" s="47"/>
      <c r="SAE24" s="47"/>
      <c r="SAF24" s="47"/>
      <c r="SAG24" s="47"/>
      <c r="SAH24" s="47"/>
      <c r="SAI24" s="47"/>
      <c r="SAJ24" s="47"/>
      <c r="SAK24" s="47"/>
      <c r="SAL24" s="47"/>
      <c r="SAM24" s="47"/>
      <c r="SAN24" s="47"/>
      <c r="SAO24" s="47"/>
      <c r="SAP24" s="47"/>
      <c r="SAQ24" s="47"/>
      <c r="SAR24" s="47"/>
      <c r="SAS24" s="47"/>
      <c r="SAT24" s="47"/>
      <c r="SAU24" s="47"/>
      <c r="SAV24" s="47"/>
      <c r="SAW24" s="47"/>
      <c r="SAX24" s="47"/>
      <c r="SAY24" s="47"/>
      <c r="SAZ24" s="47"/>
      <c r="SBA24" s="47"/>
      <c r="SBB24" s="47"/>
      <c r="SBC24" s="47"/>
      <c r="SBD24" s="47"/>
      <c r="SBE24" s="47"/>
      <c r="SBF24" s="47"/>
      <c r="SBG24" s="47"/>
      <c r="SBH24" s="47"/>
      <c r="SBI24" s="47"/>
      <c r="SBJ24" s="47"/>
      <c r="SBK24" s="47"/>
      <c r="SBL24" s="47"/>
      <c r="SBM24" s="47"/>
      <c r="SBN24" s="47"/>
      <c r="SBO24" s="47"/>
      <c r="SBP24" s="47"/>
      <c r="SBQ24" s="47"/>
      <c r="SBR24" s="47"/>
      <c r="SBS24" s="47"/>
      <c r="SBT24" s="47"/>
      <c r="SBU24" s="47"/>
      <c r="SBV24" s="47"/>
      <c r="SBW24" s="47"/>
      <c r="SBX24" s="47"/>
      <c r="SBY24" s="47"/>
      <c r="SBZ24" s="47"/>
      <c r="SCA24" s="47"/>
      <c r="SCB24" s="47"/>
      <c r="SCC24" s="47"/>
      <c r="SCD24" s="47"/>
      <c r="SCE24" s="47"/>
      <c r="SCF24" s="47"/>
      <c r="SCG24" s="47"/>
      <c r="SCH24" s="47"/>
      <c r="SCI24" s="47"/>
      <c r="SCJ24" s="47"/>
      <c r="SCK24" s="47"/>
      <c r="SCL24" s="47"/>
      <c r="SCM24" s="47"/>
      <c r="SCN24" s="47"/>
      <c r="SCO24" s="47"/>
      <c r="SCP24" s="47"/>
      <c r="SCQ24" s="47"/>
      <c r="SCR24" s="47"/>
      <c r="SCS24" s="47"/>
      <c r="SCT24" s="47"/>
      <c r="SCU24" s="47"/>
      <c r="SCV24" s="47"/>
      <c r="SCW24" s="47"/>
      <c r="SCX24" s="47"/>
      <c r="SCY24" s="47"/>
      <c r="SCZ24" s="47"/>
      <c r="SDA24" s="47"/>
      <c r="SDB24" s="47"/>
      <c r="SDC24" s="47"/>
      <c r="SDD24" s="47"/>
      <c r="SDE24" s="47"/>
      <c r="SDF24" s="47"/>
      <c r="SDG24" s="47"/>
      <c r="SDH24" s="47"/>
      <c r="SDI24" s="47"/>
      <c r="SDJ24" s="47"/>
      <c r="SDK24" s="47"/>
      <c r="SDL24" s="47"/>
      <c r="SDM24" s="47"/>
      <c r="SDN24" s="47"/>
      <c r="SDO24" s="47"/>
      <c r="SDP24" s="47"/>
      <c r="SDQ24" s="47"/>
      <c r="SDR24" s="47"/>
      <c r="SDS24" s="47"/>
      <c r="SDT24" s="47"/>
      <c r="SDU24" s="47"/>
      <c r="SDV24" s="47"/>
      <c r="SDW24" s="47"/>
      <c r="SDX24" s="47"/>
      <c r="SDY24" s="47"/>
      <c r="SDZ24" s="47"/>
      <c r="SEA24" s="47"/>
      <c r="SEB24" s="47"/>
      <c r="SEC24" s="47"/>
      <c r="SED24" s="47"/>
      <c r="SEE24" s="47"/>
      <c r="SEF24" s="47"/>
      <c r="SEG24" s="47"/>
      <c r="SEH24" s="47"/>
      <c r="SEI24" s="47"/>
      <c r="SEJ24" s="47"/>
      <c r="SEK24" s="47"/>
      <c r="SEL24" s="47"/>
      <c r="SEM24" s="47"/>
      <c r="SEN24" s="47"/>
      <c r="SEO24" s="47"/>
      <c r="SEP24" s="47"/>
      <c r="SEQ24" s="47"/>
      <c r="SER24" s="47"/>
      <c r="SES24" s="47"/>
      <c r="SET24" s="47"/>
      <c r="SEU24" s="47"/>
      <c r="SEV24" s="47"/>
      <c r="SEW24" s="47"/>
      <c r="SEX24" s="47"/>
      <c r="SEY24" s="47"/>
      <c r="SEZ24" s="47"/>
      <c r="SFA24" s="47"/>
      <c r="SFB24" s="47"/>
      <c r="SFC24" s="47"/>
      <c r="SFD24" s="47"/>
      <c r="SFE24" s="47"/>
      <c r="SFF24" s="47"/>
      <c r="SFG24" s="47"/>
      <c r="SFH24" s="47"/>
      <c r="SFI24" s="47"/>
      <c r="SFJ24" s="47"/>
      <c r="SFK24" s="47"/>
      <c r="SFL24" s="47"/>
      <c r="SFM24" s="47"/>
      <c r="SFN24" s="47"/>
      <c r="SFO24" s="47"/>
      <c r="SFP24" s="47"/>
      <c r="SFQ24" s="47"/>
      <c r="SFR24" s="47"/>
      <c r="SFS24" s="47"/>
      <c r="SFT24" s="47"/>
      <c r="SFU24" s="47"/>
      <c r="SFV24" s="47"/>
      <c r="SFW24" s="47"/>
      <c r="SFX24" s="47"/>
      <c r="SFY24" s="47"/>
      <c r="SFZ24" s="47"/>
      <c r="SGA24" s="47"/>
      <c r="SGB24" s="47"/>
      <c r="SGC24" s="47"/>
      <c r="SGD24" s="47"/>
      <c r="SGE24" s="47"/>
      <c r="SGF24" s="47"/>
      <c r="SGG24" s="47"/>
      <c r="SGH24" s="47"/>
      <c r="SGI24" s="47"/>
      <c r="SGJ24" s="47"/>
      <c r="SGK24" s="47"/>
      <c r="SGL24" s="47"/>
      <c r="SGM24" s="47"/>
      <c r="SGN24" s="47"/>
      <c r="SGO24" s="47"/>
      <c r="SGP24" s="47"/>
      <c r="SGQ24" s="47"/>
      <c r="SGR24" s="47"/>
      <c r="SGS24" s="47"/>
      <c r="SGT24" s="47"/>
      <c r="SGU24" s="47"/>
      <c r="SGV24" s="47"/>
      <c r="SGW24" s="47"/>
      <c r="SGX24" s="47"/>
      <c r="SGY24" s="47"/>
      <c r="SGZ24" s="47"/>
      <c r="SHA24" s="47"/>
      <c r="SHB24" s="47"/>
      <c r="SHC24" s="47"/>
      <c r="SHD24" s="47"/>
      <c r="SHE24" s="47"/>
      <c r="SHF24" s="47"/>
      <c r="SHG24" s="47"/>
      <c r="SHH24" s="47"/>
      <c r="SHI24" s="47"/>
      <c r="SHJ24" s="47"/>
      <c r="SHK24" s="47"/>
      <c r="SHL24" s="47"/>
      <c r="SHM24" s="47"/>
      <c r="SHN24" s="47"/>
      <c r="SHO24" s="47"/>
      <c r="SHP24" s="47"/>
      <c r="SHQ24" s="47"/>
      <c r="SHR24" s="47"/>
      <c r="SHS24" s="47"/>
      <c r="SHT24" s="47"/>
      <c r="SHU24" s="47"/>
      <c r="SHV24" s="47"/>
      <c r="SHW24" s="47"/>
      <c r="SHX24" s="47"/>
      <c r="SHY24" s="47"/>
      <c r="SHZ24" s="47"/>
      <c r="SIA24" s="47"/>
      <c r="SIB24" s="47"/>
      <c r="SIC24" s="47"/>
      <c r="SID24" s="47"/>
      <c r="SIE24" s="47"/>
      <c r="SIF24" s="47"/>
      <c r="SIG24" s="47"/>
      <c r="SIH24" s="47"/>
      <c r="SII24" s="47"/>
      <c r="SIJ24" s="47"/>
      <c r="SIK24" s="47"/>
      <c r="SIL24" s="47"/>
      <c r="SIM24" s="47"/>
      <c r="SIN24" s="47"/>
      <c r="SIO24" s="47"/>
      <c r="SIP24" s="47"/>
      <c r="SIQ24" s="47"/>
      <c r="SIR24" s="47"/>
      <c r="SIS24" s="47"/>
      <c r="SIT24" s="47"/>
      <c r="SIU24" s="47"/>
      <c r="SIV24" s="47"/>
      <c r="SIW24" s="47"/>
      <c r="SIX24" s="47"/>
      <c r="SIY24" s="47"/>
      <c r="SIZ24" s="47"/>
      <c r="SJA24" s="47"/>
      <c r="SJB24" s="47"/>
      <c r="SJC24" s="47"/>
      <c r="SJD24" s="47"/>
      <c r="SJE24" s="47"/>
      <c r="SJF24" s="47"/>
      <c r="SJG24" s="47"/>
      <c r="SJH24" s="47"/>
      <c r="SJI24" s="47"/>
      <c r="SJJ24" s="47"/>
      <c r="SJK24" s="47"/>
      <c r="SJL24" s="47"/>
      <c r="SJM24" s="47"/>
      <c r="SJN24" s="47"/>
      <c r="SJO24" s="47"/>
      <c r="SJP24" s="47"/>
      <c r="SJQ24" s="47"/>
      <c r="SJR24" s="47"/>
      <c r="SJS24" s="47"/>
      <c r="SJT24" s="47"/>
      <c r="SJU24" s="47"/>
      <c r="SJV24" s="47"/>
      <c r="SJW24" s="47"/>
      <c r="SJX24" s="47"/>
      <c r="SJY24" s="47"/>
      <c r="SJZ24" s="47"/>
      <c r="SKA24" s="47"/>
      <c r="SKB24" s="47"/>
      <c r="SKC24" s="47"/>
      <c r="SKD24" s="47"/>
      <c r="SKE24" s="47"/>
      <c r="SKF24" s="47"/>
      <c r="SKG24" s="47"/>
      <c r="SKH24" s="47"/>
      <c r="SKI24" s="47"/>
      <c r="SKJ24" s="47"/>
      <c r="SKK24" s="47"/>
      <c r="SKL24" s="47"/>
      <c r="SKM24" s="47"/>
      <c r="SKN24" s="47"/>
      <c r="SKO24" s="47"/>
      <c r="SKP24" s="47"/>
      <c r="SKQ24" s="47"/>
      <c r="SKR24" s="47"/>
      <c r="SKS24" s="47"/>
      <c r="SKT24" s="47"/>
      <c r="SKU24" s="47"/>
      <c r="SKV24" s="47"/>
      <c r="SKW24" s="47"/>
      <c r="SKX24" s="47"/>
      <c r="SKY24" s="47"/>
      <c r="SKZ24" s="47"/>
      <c r="SLA24" s="47"/>
      <c r="SLB24" s="47"/>
      <c r="SLC24" s="47"/>
      <c r="SLD24" s="47"/>
      <c r="SLE24" s="47"/>
      <c r="SLF24" s="47"/>
      <c r="SLG24" s="47"/>
      <c r="SLH24" s="47"/>
      <c r="SLI24" s="47"/>
      <c r="SLJ24" s="47"/>
      <c r="SLK24" s="47"/>
      <c r="SLL24" s="47"/>
      <c r="SLM24" s="47"/>
      <c r="SLN24" s="47"/>
      <c r="SLO24" s="47"/>
      <c r="SLP24" s="47"/>
      <c r="SLQ24" s="47"/>
      <c r="SLR24" s="47"/>
      <c r="SLS24" s="47"/>
      <c r="SLT24" s="47"/>
      <c r="SLU24" s="47"/>
      <c r="SLV24" s="47"/>
      <c r="SLW24" s="47"/>
      <c r="SLX24" s="47"/>
      <c r="SLY24" s="47"/>
      <c r="SLZ24" s="47"/>
      <c r="SMA24" s="47"/>
      <c r="SMB24" s="47"/>
      <c r="SMC24" s="47"/>
      <c r="SMD24" s="47"/>
      <c r="SME24" s="47"/>
      <c r="SMF24" s="47"/>
      <c r="SMG24" s="47"/>
      <c r="SMH24" s="47"/>
      <c r="SMI24" s="47"/>
      <c r="SMJ24" s="47"/>
      <c r="SMK24" s="47"/>
      <c r="SML24" s="47"/>
      <c r="SMM24" s="47"/>
      <c r="SMN24" s="47"/>
      <c r="SMO24" s="47"/>
      <c r="SMP24" s="47"/>
      <c r="SMQ24" s="47"/>
      <c r="SMR24" s="47"/>
      <c r="SMS24" s="47"/>
      <c r="SMT24" s="47"/>
      <c r="SMU24" s="47"/>
      <c r="SMV24" s="47"/>
      <c r="SMW24" s="47"/>
      <c r="SMX24" s="47"/>
      <c r="SMY24" s="47"/>
      <c r="SMZ24" s="47"/>
      <c r="SNA24" s="47"/>
      <c r="SNB24" s="47"/>
      <c r="SNC24" s="47"/>
      <c r="SND24" s="47"/>
      <c r="SNE24" s="47"/>
      <c r="SNF24" s="47"/>
      <c r="SNG24" s="47"/>
      <c r="SNH24" s="47"/>
      <c r="SNI24" s="47"/>
      <c r="SNJ24" s="47"/>
      <c r="SNK24" s="47"/>
      <c r="SNL24" s="47"/>
      <c r="SNM24" s="47"/>
      <c r="SNN24" s="47"/>
      <c r="SNO24" s="47"/>
      <c r="SNP24" s="47"/>
      <c r="SNQ24" s="47"/>
      <c r="SNR24" s="47"/>
      <c r="SNS24" s="47"/>
      <c r="SNT24" s="47"/>
      <c r="SNU24" s="47"/>
      <c r="SNV24" s="47"/>
      <c r="SNW24" s="47"/>
      <c r="SNX24" s="47"/>
      <c r="SNY24" s="47"/>
      <c r="SNZ24" s="47"/>
      <c r="SOA24" s="47"/>
      <c r="SOB24" s="47"/>
      <c r="SOC24" s="47"/>
      <c r="SOD24" s="47"/>
      <c r="SOE24" s="47"/>
      <c r="SOF24" s="47"/>
      <c r="SOG24" s="47"/>
      <c r="SOH24" s="47"/>
      <c r="SOI24" s="47"/>
      <c r="SOJ24" s="47"/>
      <c r="SOK24" s="47"/>
      <c r="SOL24" s="47"/>
      <c r="SOM24" s="47"/>
      <c r="SON24" s="47"/>
      <c r="SOO24" s="47"/>
      <c r="SOP24" s="47"/>
      <c r="SOQ24" s="47"/>
      <c r="SOR24" s="47"/>
      <c r="SOS24" s="47"/>
      <c r="SOT24" s="47"/>
      <c r="SOU24" s="47"/>
      <c r="SOV24" s="47"/>
      <c r="SOW24" s="47"/>
      <c r="SOX24" s="47"/>
      <c r="SOY24" s="47"/>
      <c r="SOZ24" s="47"/>
      <c r="SPA24" s="47"/>
      <c r="SPB24" s="47"/>
      <c r="SPC24" s="47"/>
      <c r="SPD24" s="47"/>
      <c r="SPE24" s="47"/>
      <c r="SPF24" s="47"/>
      <c r="SPG24" s="47"/>
      <c r="SPH24" s="47"/>
      <c r="SPI24" s="47"/>
      <c r="SPJ24" s="47"/>
      <c r="SPK24" s="47"/>
      <c r="SPL24" s="47"/>
      <c r="SPM24" s="47"/>
      <c r="SPN24" s="47"/>
      <c r="SPO24" s="47"/>
      <c r="SPP24" s="47"/>
      <c r="SPQ24" s="47"/>
      <c r="SPR24" s="47"/>
      <c r="SPS24" s="47"/>
      <c r="SPT24" s="47"/>
      <c r="SPU24" s="47"/>
      <c r="SPV24" s="47"/>
      <c r="SPW24" s="47"/>
      <c r="SPX24" s="47"/>
      <c r="SPY24" s="47"/>
      <c r="SPZ24" s="47"/>
      <c r="SQA24" s="47"/>
      <c r="SQB24" s="47"/>
      <c r="SQC24" s="47"/>
      <c r="SQD24" s="47"/>
      <c r="SQE24" s="47"/>
      <c r="SQF24" s="47"/>
      <c r="SQG24" s="47"/>
      <c r="SQH24" s="47"/>
      <c r="SQI24" s="47"/>
      <c r="SQJ24" s="47"/>
      <c r="SQK24" s="47"/>
      <c r="SQL24" s="47"/>
      <c r="SQM24" s="47"/>
      <c r="SQN24" s="47"/>
      <c r="SQO24" s="47"/>
      <c r="SQP24" s="47"/>
      <c r="SQQ24" s="47"/>
      <c r="SQR24" s="47"/>
      <c r="SQS24" s="47"/>
      <c r="SQT24" s="47"/>
      <c r="SQU24" s="47"/>
      <c r="SQV24" s="47"/>
      <c r="SQW24" s="47"/>
      <c r="SQX24" s="47"/>
      <c r="SQY24" s="47"/>
      <c r="SQZ24" s="47"/>
      <c r="SRA24" s="47"/>
      <c r="SRB24" s="47"/>
      <c r="SRC24" s="47"/>
      <c r="SRD24" s="47"/>
      <c r="SRE24" s="47"/>
      <c r="SRF24" s="47"/>
      <c r="SRG24" s="47"/>
      <c r="SRH24" s="47"/>
      <c r="SRI24" s="47"/>
      <c r="SRJ24" s="47"/>
      <c r="SRK24" s="47"/>
      <c r="SRL24" s="47"/>
      <c r="SRM24" s="47"/>
      <c r="SRN24" s="47"/>
      <c r="SRO24" s="47"/>
      <c r="SRP24" s="47"/>
      <c r="SRQ24" s="47"/>
      <c r="SRR24" s="47"/>
      <c r="SRS24" s="47"/>
      <c r="SRT24" s="47"/>
      <c r="SRU24" s="47"/>
      <c r="SRV24" s="47"/>
      <c r="SRW24" s="47"/>
      <c r="SRX24" s="47"/>
      <c r="SRY24" s="47"/>
      <c r="SRZ24" s="47"/>
      <c r="SSA24" s="47"/>
      <c r="SSB24" s="47"/>
      <c r="SSC24" s="47"/>
      <c r="SSD24" s="47"/>
      <c r="SSE24" s="47"/>
      <c r="SSF24" s="47"/>
      <c r="SSG24" s="47"/>
      <c r="SSH24" s="47"/>
      <c r="SSI24" s="47"/>
      <c r="SSJ24" s="47"/>
      <c r="SSK24" s="47"/>
      <c r="SSL24" s="47"/>
      <c r="SSM24" s="47"/>
      <c r="SSN24" s="47"/>
      <c r="SSO24" s="47"/>
      <c r="SSP24" s="47"/>
      <c r="SSQ24" s="47"/>
      <c r="SSR24" s="47"/>
      <c r="SSS24" s="47"/>
      <c r="SST24" s="47"/>
      <c r="SSU24" s="47"/>
      <c r="SSV24" s="47"/>
      <c r="SSW24" s="47"/>
      <c r="SSX24" s="47"/>
      <c r="SSY24" s="47"/>
      <c r="SSZ24" s="47"/>
      <c r="STA24" s="47"/>
      <c r="STB24" s="47"/>
      <c r="STC24" s="47"/>
      <c r="STD24" s="47"/>
      <c r="STE24" s="47"/>
      <c r="STF24" s="47"/>
      <c r="STG24" s="47"/>
      <c r="STH24" s="47"/>
      <c r="STI24" s="47"/>
      <c r="STJ24" s="47"/>
      <c r="STK24" s="47"/>
      <c r="STL24" s="47"/>
      <c r="STM24" s="47"/>
      <c r="STN24" s="47"/>
      <c r="STO24" s="47"/>
      <c r="STP24" s="47"/>
      <c r="STQ24" s="47"/>
      <c r="STR24" s="47"/>
      <c r="STS24" s="47"/>
      <c r="STT24" s="47"/>
      <c r="STU24" s="47"/>
      <c r="STV24" s="47"/>
      <c r="STW24" s="47"/>
      <c r="STX24" s="47"/>
      <c r="STY24" s="47"/>
      <c r="STZ24" s="47"/>
      <c r="SUA24" s="47"/>
      <c r="SUB24" s="47"/>
      <c r="SUC24" s="47"/>
      <c r="SUD24" s="47"/>
      <c r="SUE24" s="47"/>
      <c r="SUF24" s="47"/>
      <c r="SUG24" s="47"/>
      <c r="SUH24" s="47"/>
      <c r="SUI24" s="47"/>
      <c r="SUJ24" s="47"/>
      <c r="SUK24" s="47"/>
      <c r="SUL24" s="47"/>
      <c r="SUM24" s="47"/>
      <c r="SUN24" s="47"/>
      <c r="SUO24" s="47"/>
      <c r="SUP24" s="47"/>
      <c r="SUQ24" s="47"/>
      <c r="SUR24" s="47"/>
      <c r="SUS24" s="47"/>
      <c r="SUT24" s="47"/>
      <c r="SUU24" s="47"/>
      <c r="SUV24" s="47"/>
      <c r="SUW24" s="47"/>
      <c r="SUX24" s="47"/>
      <c r="SUY24" s="47"/>
      <c r="SUZ24" s="47"/>
      <c r="SVA24" s="47"/>
      <c r="SVB24" s="47"/>
      <c r="SVC24" s="47"/>
      <c r="SVD24" s="47"/>
      <c r="SVE24" s="47"/>
      <c r="SVF24" s="47"/>
      <c r="SVG24" s="47"/>
      <c r="SVH24" s="47"/>
      <c r="SVI24" s="47"/>
      <c r="SVJ24" s="47"/>
      <c r="SVK24" s="47"/>
      <c r="SVL24" s="47"/>
      <c r="SVM24" s="47"/>
      <c r="SVN24" s="47"/>
      <c r="SVO24" s="47"/>
      <c r="SVP24" s="47"/>
      <c r="SVQ24" s="47"/>
      <c r="SVR24" s="47"/>
      <c r="SVS24" s="47"/>
      <c r="SVT24" s="47"/>
      <c r="SVU24" s="47"/>
      <c r="SVV24" s="47"/>
      <c r="SVW24" s="47"/>
      <c r="SVX24" s="47"/>
      <c r="SVY24" s="47"/>
      <c r="SVZ24" s="47"/>
      <c r="SWA24" s="47"/>
      <c r="SWB24" s="47"/>
      <c r="SWC24" s="47"/>
      <c r="SWD24" s="47"/>
      <c r="SWE24" s="47"/>
      <c r="SWF24" s="47"/>
      <c r="SWG24" s="47"/>
      <c r="SWH24" s="47"/>
      <c r="SWI24" s="47"/>
      <c r="SWJ24" s="47"/>
      <c r="SWK24" s="47"/>
      <c r="SWL24" s="47"/>
      <c r="SWM24" s="47"/>
      <c r="SWN24" s="47"/>
      <c r="SWO24" s="47"/>
      <c r="SWP24" s="47"/>
      <c r="SWQ24" s="47"/>
      <c r="SWR24" s="47"/>
      <c r="SWS24" s="47"/>
      <c r="SWT24" s="47"/>
      <c r="SWU24" s="47"/>
      <c r="SWV24" s="47"/>
      <c r="SWW24" s="47"/>
      <c r="SWX24" s="47"/>
      <c r="SWY24" s="47"/>
      <c r="SWZ24" s="47"/>
      <c r="SXA24" s="47"/>
      <c r="SXB24" s="47"/>
      <c r="SXC24" s="47"/>
      <c r="SXD24" s="47"/>
      <c r="SXE24" s="47"/>
      <c r="SXF24" s="47"/>
      <c r="SXG24" s="47"/>
      <c r="SXH24" s="47"/>
      <c r="SXI24" s="47"/>
      <c r="SXJ24" s="47"/>
      <c r="SXK24" s="47"/>
      <c r="SXL24" s="47"/>
      <c r="SXM24" s="47"/>
      <c r="SXN24" s="47"/>
      <c r="SXO24" s="47"/>
      <c r="SXP24" s="47"/>
      <c r="SXQ24" s="47"/>
      <c r="SXR24" s="47"/>
      <c r="SXS24" s="47"/>
      <c r="SXT24" s="47"/>
      <c r="SXU24" s="47"/>
      <c r="SXV24" s="47"/>
      <c r="SXW24" s="47"/>
      <c r="SXX24" s="47"/>
      <c r="SXY24" s="47"/>
      <c r="SXZ24" s="47"/>
      <c r="SYA24" s="47"/>
      <c r="SYB24" s="47"/>
      <c r="SYC24" s="47"/>
      <c r="SYD24" s="47"/>
      <c r="SYE24" s="47"/>
      <c r="SYF24" s="47"/>
      <c r="SYG24" s="47"/>
      <c r="SYH24" s="47"/>
      <c r="SYI24" s="47"/>
      <c r="SYJ24" s="47"/>
      <c r="SYK24" s="47"/>
      <c r="SYL24" s="47"/>
      <c r="SYM24" s="47"/>
      <c r="SYN24" s="47"/>
      <c r="SYO24" s="47"/>
      <c r="SYP24" s="47"/>
      <c r="SYQ24" s="47"/>
      <c r="SYR24" s="47"/>
      <c r="SYS24" s="47"/>
      <c r="SYT24" s="47"/>
      <c r="SYU24" s="47"/>
      <c r="SYV24" s="47"/>
      <c r="SYW24" s="47"/>
      <c r="SYX24" s="47"/>
      <c r="SYY24" s="47"/>
      <c r="SYZ24" s="47"/>
      <c r="SZA24" s="47"/>
      <c r="SZB24" s="47"/>
      <c r="SZC24" s="47"/>
      <c r="SZD24" s="47"/>
      <c r="SZE24" s="47"/>
      <c r="SZF24" s="47"/>
      <c r="SZG24" s="47"/>
      <c r="SZH24" s="47"/>
      <c r="SZI24" s="47"/>
      <c r="SZJ24" s="47"/>
      <c r="SZK24" s="47"/>
      <c r="SZL24" s="47"/>
      <c r="SZM24" s="47"/>
      <c r="SZN24" s="47"/>
      <c r="SZO24" s="47"/>
      <c r="SZP24" s="47"/>
      <c r="SZQ24" s="47"/>
      <c r="SZR24" s="47"/>
      <c r="SZS24" s="47"/>
      <c r="SZT24" s="47"/>
      <c r="SZU24" s="47"/>
      <c r="SZV24" s="47"/>
      <c r="SZW24" s="47"/>
      <c r="SZX24" s="47"/>
      <c r="SZY24" s="47"/>
      <c r="SZZ24" s="47"/>
      <c r="TAA24" s="47"/>
      <c r="TAB24" s="47"/>
      <c r="TAC24" s="47"/>
      <c r="TAD24" s="47"/>
      <c r="TAE24" s="47"/>
      <c r="TAF24" s="47"/>
      <c r="TAG24" s="47"/>
      <c r="TAH24" s="47"/>
      <c r="TAI24" s="47"/>
      <c r="TAJ24" s="47"/>
      <c r="TAK24" s="47"/>
      <c r="TAL24" s="47"/>
      <c r="TAM24" s="47"/>
      <c r="TAN24" s="47"/>
      <c r="TAO24" s="47"/>
      <c r="TAP24" s="47"/>
      <c r="TAQ24" s="47"/>
      <c r="TAR24" s="47"/>
      <c r="TAS24" s="47"/>
      <c r="TAT24" s="47"/>
      <c r="TAU24" s="47"/>
      <c r="TAV24" s="47"/>
      <c r="TAW24" s="47"/>
      <c r="TAX24" s="47"/>
      <c r="TAY24" s="47"/>
      <c r="TAZ24" s="47"/>
      <c r="TBA24" s="47"/>
      <c r="TBB24" s="47"/>
      <c r="TBC24" s="47"/>
      <c r="TBD24" s="47"/>
      <c r="TBE24" s="47"/>
      <c r="TBF24" s="47"/>
      <c r="TBG24" s="47"/>
      <c r="TBH24" s="47"/>
      <c r="TBI24" s="47"/>
      <c r="TBJ24" s="47"/>
      <c r="TBK24" s="47"/>
      <c r="TBL24" s="47"/>
      <c r="TBM24" s="47"/>
      <c r="TBN24" s="47"/>
      <c r="TBO24" s="47"/>
      <c r="TBP24" s="47"/>
      <c r="TBQ24" s="47"/>
      <c r="TBR24" s="47"/>
      <c r="TBS24" s="47"/>
      <c r="TBT24" s="47"/>
      <c r="TBU24" s="47"/>
      <c r="TBV24" s="47"/>
      <c r="TBW24" s="47"/>
      <c r="TBX24" s="47"/>
      <c r="TBY24" s="47"/>
      <c r="TBZ24" s="47"/>
      <c r="TCA24" s="47"/>
      <c r="TCB24" s="47"/>
      <c r="TCC24" s="47"/>
      <c r="TCD24" s="47"/>
      <c r="TCE24" s="47"/>
      <c r="TCF24" s="47"/>
      <c r="TCG24" s="47"/>
      <c r="TCH24" s="47"/>
      <c r="TCI24" s="47"/>
      <c r="TCJ24" s="47"/>
      <c r="TCK24" s="47"/>
      <c r="TCL24" s="47"/>
      <c r="TCM24" s="47"/>
      <c r="TCN24" s="47"/>
      <c r="TCO24" s="47"/>
      <c r="TCP24" s="47"/>
      <c r="TCQ24" s="47"/>
      <c r="TCR24" s="47"/>
      <c r="TCS24" s="47"/>
      <c r="TCT24" s="47"/>
      <c r="TCU24" s="47"/>
      <c r="TCV24" s="47"/>
      <c r="TCW24" s="47"/>
      <c r="TCX24" s="47"/>
      <c r="TCY24" s="47"/>
      <c r="TCZ24" s="47"/>
      <c r="TDA24" s="47"/>
      <c r="TDB24" s="47"/>
      <c r="TDC24" s="47"/>
      <c r="TDD24" s="47"/>
      <c r="TDE24" s="47"/>
      <c r="TDF24" s="47"/>
      <c r="TDG24" s="47"/>
      <c r="TDH24" s="47"/>
      <c r="TDI24" s="47"/>
      <c r="TDJ24" s="47"/>
      <c r="TDK24" s="47"/>
      <c r="TDL24" s="47"/>
      <c r="TDM24" s="47"/>
      <c r="TDN24" s="47"/>
      <c r="TDO24" s="47"/>
      <c r="TDP24" s="47"/>
      <c r="TDQ24" s="47"/>
      <c r="TDR24" s="47"/>
      <c r="TDS24" s="47"/>
      <c r="TDT24" s="47"/>
      <c r="TDU24" s="47"/>
      <c r="TDV24" s="47"/>
      <c r="TDW24" s="47"/>
      <c r="TDX24" s="47"/>
      <c r="TDY24" s="47"/>
      <c r="TDZ24" s="47"/>
      <c r="TEA24" s="47"/>
      <c r="TEB24" s="47"/>
      <c r="TEC24" s="47"/>
      <c r="TED24" s="47"/>
      <c r="TEE24" s="47"/>
      <c r="TEF24" s="47"/>
      <c r="TEG24" s="47"/>
      <c r="TEH24" s="47"/>
      <c r="TEI24" s="47"/>
      <c r="TEJ24" s="47"/>
      <c r="TEK24" s="47"/>
      <c r="TEL24" s="47"/>
      <c r="TEM24" s="47"/>
      <c r="TEN24" s="47"/>
      <c r="TEO24" s="47"/>
      <c r="TEP24" s="47"/>
      <c r="TEQ24" s="47"/>
      <c r="TER24" s="47"/>
      <c r="TES24" s="47"/>
      <c r="TET24" s="47"/>
      <c r="TEU24" s="47"/>
      <c r="TEV24" s="47"/>
      <c r="TEW24" s="47"/>
      <c r="TEX24" s="47"/>
      <c r="TEY24" s="47"/>
      <c r="TEZ24" s="47"/>
      <c r="TFA24" s="47"/>
      <c r="TFB24" s="47"/>
      <c r="TFC24" s="47"/>
      <c r="TFD24" s="47"/>
      <c r="TFE24" s="47"/>
      <c r="TFF24" s="47"/>
      <c r="TFG24" s="47"/>
      <c r="TFH24" s="47"/>
      <c r="TFI24" s="47"/>
      <c r="TFJ24" s="47"/>
      <c r="TFK24" s="47"/>
      <c r="TFL24" s="47"/>
      <c r="TFM24" s="47"/>
      <c r="TFN24" s="47"/>
      <c r="TFO24" s="47"/>
      <c r="TFP24" s="47"/>
      <c r="TFQ24" s="47"/>
      <c r="TFR24" s="47"/>
      <c r="TFS24" s="47"/>
      <c r="TFT24" s="47"/>
      <c r="TFU24" s="47"/>
      <c r="TFV24" s="47"/>
      <c r="TFW24" s="47"/>
      <c r="TFX24" s="47"/>
      <c r="TFY24" s="47"/>
      <c r="TFZ24" s="47"/>
      <c r="TGA24" s="47"/>
      <c r="TGB24" s="47"/>
      <c r="TGC24" s="47"/>
      <c r="TGD24" s="47"/>
      <c r="TGE24" s="47"/>
      <c r="TGF24" s="47"/>
      <c r="TGG24" s="47"/>
      <c r="TGH24" s="47"/>
      <c r="TGI24" s="47"/>
      <c r="TGJ24" s="47"/>
      <c r="TGK24" s="47"/>
      <c r="TGL24" s="47"/>
      <c r="TGM24" s="47"/>
      <c r="TGN24" s="47"/>
      <c r="TGO24" s="47"/>
      <c r="TGP24" s="47"/>
      <c r="TGQ24" s="47"/>
      <c r="TGR24" s="47"/>
      <c r="TGS24" s="47"/>
      <c r="TGT24" s="47"/>
      <c r="TGU24" s="47"/>
      <c r="TGV24" s="47"/>
      <c r="TGW24" s="47"/>
      <c r="TGX24" s="47"/>
      <c r="TGY24" s="47"/>
      <c r="TGZ24" s="47"/>
      <c r="THA24" s="47"/>
      <c r="THB24" s="47"/>
      <c r="THC24" s="47"/>
      <c r="THD24" s="47"/>
      <c r="THE24" s="47"/>
      <c r="THF24" s="47"/>
      <c r="THG24" s="47"/>
      <c r="THH24" s="47"/>
      <c r="THI24" s="47"/>
      <c r="THJ24" s="47"/>
      <c r="THK24" s="47"/>
      <c r="THL24" s="47"/>
      <c r="THM24" s="47"/>
      <c r="THN24" s="47"/>
      <c r="THO24" s="47"/>
      <c r="THP24" s="47"/>
      <c r="THQ24" s="47"/>
      <c r="THR24" s="47"/>
      <c r="THS24" s="47"/>
      <c r="THT24" s="47"/>
      <c r="THU24" s="47"/>
      <c r="THV24" s="47"/>
      <c r="THW24" s="47"/>
      <c r="THX24" s="47"/>
      <c r="THY24" s="47"/>
      <c r="THZ24" s="47"/>
      <c r="TIA24" s="47"/>
      <c r="TIB24" s="47"/>
      <c r="TIC24" s="47"/>
      <c r="TID24" s="47"/>
      <c r="TIE24" s="47"/>
      <c r="TIF24" s="47"/>
      <c r="TIG24" s="47"/>
      <c r="TIH24" s="47"/>
      <c r="TII24" s="47"/>
      <c r="TIJ24" s="47"/>
      <c r="TIK24" s="47"/>
      <c r="TIL24" s="47"/>
      <c r="TIM24" s="47"/>
      <c r="TIN24" s="47"/>
      <c r="TIO24" s="47"/>
      <c r="TIP24" s="47"/>
      <c r="TIQ24" s="47"/>
      <c r="TIR24" s="47"/>
      <c r="TIS24" s="47"/>
      <c r="TIT24" s="47"/>
      <c r="TIU24" s="47"/>
      <c r="TIV24" s="47"/>
      <c r="TIW24" s="47"/>
      <c r="TIX24" s="47"/>
      <c r="TIY24" s="47"/>
      <c r="TIZ24" s="47"/>
      <c r="TJA24" s="47"/>
      <c r="TJB24" s="47"/>
      <c r="TJC24" s="47"/>
      <c r="TJD24" s="47"/>
      <c r="TJE24" s="47"/>
      <c r="TJF24" s="47"/>
      <c r="TJG24" s="47"/>
      <c r="TJH24" s="47"/>
      <c r="TJI24" s="47"/>
      <c r="TJJ24" s="47"/>
      <c r="TJK24" s="47"/>
      <c r="TJL24" s="47"/>
      <c r="TJM24" s="47"/>
      <c r="TJN24" s="47"/>
      <c r="TJO24" s="47"/>
      <c r="TJP24" s="47"/>
      <c r="TJQ24" s="47"/>
      <c r="TJR24" s="47"/>
      <c r="TJS24" s="47"/>
      <c r="TJT24" s="47"/>
      <c r="TJU24" s="47"/>
      <c r="TJV24" s="47"/>
      <c r="TJW24" s="47"/>
      <c r="TJX24" s="47"/>
      <c r="TJY24" s="47"/>
      <c r="TJZ24" s="47"/>
      <c r="TKA24" s="47"/>
      <c r="TKB24" s="47"/>
      <c r="TKC24" s="47"/>
      <c r="TKD24" s="47"/>
      <c r="TKE24" s="47"/>
      <c r="TKF24" s="47"/>
      <c r="TKG24" s="47"/>
      <c r="TKH24" s="47"/>
      <c r="TKI24" s="47"/>
      <c r="TKJ24" s="47"/>
      <c r="TKK24" s="47"/>
      <c r="TKL24" s="47"/>
      <c r="TKM24" s="47"/>
      <c r="TKN24" s="47"/>
      <c r="TKO24" s="47"/>
      <c r="TKP24" s="47"/>
      <c r="TKQ24" s="47"/>
      <c r="TKR24" s="47"/>
      <c r="TKS24" s="47"/>
      <c r="TKT24" s="47"/>
      <c r="TKU24" s="47"/>
      <c r="TKV24" s="47"/>
      <c r="TKW24" s="47"/>
      <c r="TKX24" s="47"/>
      <c r="TKY24" s="47"/>
      <c r="TKZ24" s="47"/>
      <c r="TLA24" s="47"/>
      <c r="TLB24" s="47"/>
      <c r="TLC24" s="47"/>
      <c r="TLD24" s="47"/>
      <c r="TLE24" s="47"/>
      <c r="TLF24" s="47"/>
      <c r="TLG24" s="47"/>
      <c r="TLH24" s="47"/>
      <c r="TLI24" s="47"/>
      <c r="TLJ24" s="47"/>
      <c r="TLK24" s="47"/>
      <c r="TLL24" s="47"/>
      <c r="TLM24" s="47"/>
      <c r="TLN24" s="47"/>
      <c r="TLO24" s="47"/>
      <c r="TLP24" s="47"/>
      <c r="TLQ24" s="47"/>
      <c r="TLR24" s="47"/>
      <c r="TLS24" s="47"/>
      <c r="TLT24" s="47"/>
      <c r="TLU24" s="47"/>
      <c r="TLV24" s="47"/>
      <c r="TLW24" s="47"/>
      <c r="TLX24" s="47"/>
      <c r="TLY24" s="47"/>
      <c r="TLZ24" s="47"/>
      <c r="TMA24" s="47"/>
      <c r="TMB24" s="47"/>
      <c r="TMC24" s="47"/>
      <c r="TMD24" s="47"/>
      <c r="TME24" s="47"/>
      <c r="TMF24" s="47"/>
      <c r="TMG24" s="47"/>
      <c r="TMH24" s="47"/>
      <c r="TMI24" s="47"/>
      <c r="TMJ24" s="47"/>
      <c r="TMK24" s="47"/>
      <c r="TML24" s="47"/>
      <c r="TMM24" s="47"/>
      <c r="TMN24" s="47"/>
      <c r="TMO24" s="47"/>
      <c r="TMP24" s="47"/>
      <c r="TMQ24" s="47"/>
      <c r="TMR24" s="47"/>
      <c r="TMS24" s="47"/>
      <c r="TMT24" s="47"/>
      <c r="TMU24" s="47"/>
      <c r="TMV24" s="47"/>
      <c r="TMW24" s="47"/>
      <c r="TMX24" s="47"/>
      <c r="TMY24" s="47"/>
      <c r="TMZ24" s="47"/>
      <c r="TNA24" s="47"/>
      <c r="TNB24" s="47"/>
      <c r="TNC24" s="47"/>
      <c r="TND24" s="47"/>
      <c r="TNE24" s="47"/>
      <c r="TNF24" s="47"/>
      <c r="TNG24" s="47"/>
      <c r="TNH24" s="47"/>
      <c r="TNI24" s="47"/>
      <c r="TNJ24" s="47"/>
      <c r="TNK24" s="47"/>
      <c r="TNL24" s="47"/>
      <c r="TNM24" s="47"/>
      <c r="TNN24" s="47"/>
      <c r="TNO24" s="47"/>
      <c r="TNP24" s="47"/>
      <c r="TNQ24" s="47"/>
      <c r="TNR24" s="47"/>
      <c r="TNS24" s="47"/>
      <c r="TNT24" s="47"/>
      <c r="TNU24" s="47"/>
      <c r="TNV24" s="47"/>
      <c r="TNW24" s="47"/>
      <c r="TNX24" s="47"/>
      <c r="TNY24" s="47"/>
      <c r="TNZ24" s="47"/>
      <c r="TOA24" s="47"/>
      <c r="TOB24" s="47"/>
      <c r="TOC24" s="47"/>
      <c r="TOD24" s="47"/>
      <c r="TOE24" s="47"/>
      <c r="TOF24" s="47"/>
      <c r="TOG24" s="47"/>
      <c r="TOH24" s="47"/>
      <c r="TOI24" s="47"/>
      <c r="TOJ24" s="47"/>
      <c r="TOK24" s="47"/>
      <c r="TOL24" s="47"/>
      <c r="TOM24" s="47"/>
      <c r="TON24" s="47"/>
      <c r="TOO24" s="47"/>
      <c r="TOP24" s="47"/>
      <c r="TOQ24" s="47"/>
      <c r="TOR24" s="47"/>
      <c r="TOS24" s="47"/>
      <c r="TOT24" s="47"/>
      <c r="TOU24" s="47"/>
      <c r="TOV24" s="47"/>
      <c r="TOW24" s="47"/>
      <c r="TOX24" s="47"/>
      <c r="TOY24" s="47"/>
      <c r="TOZ24" s="47"/>
      <c r="TPA24" s="47"/>
      <c r="TPB24" s="47"/>
      <c r="TPC24" s="47"/>
      <c r="TPD24" s="47"/>
      <c r="TPE24" s="47"/>
      <c r="TPF24" s="47"/>
      <c r="TPG24" s="47"/>
      <c r="TPH24" s="47"/>
      <c r="TPI24" s="47"/>
      <c r="TPJ24" s="47"/>
      <c r="TPK24" s="47"/>
      <c r="TPL24" s="47"/>
      <c r="TPM24" s="47"/>
      <c r="TPN24" s="47"/>
      <c r="TPO24" s="47"/>
      <c r="TPP24" s="47"/>
      <c r="TPQ24" s="47"/>
      <c r="TPR24" s="47"/>
      <c r="TPS24" s="47"/>
      <c r="TPT24" s="47"/>
      <c r="TPU24" s="47"/>
      <c r="TPV24" s="47"/>
      <c r="TPW24" s="47"/>
      <c r="TPX24" s="47"/>
      <c r="TPY24" s="47"/>
      <c r="TPZ24" s="47"/>
      <c r="TQA24" s="47"/>
      <c r="TQB24" s="47"/>
      <c r="TQC24" s="47"/>
      <c r="TQD24" s="47"/>
      <c r="TQE24" s="47"/>
      <c r="TQF24" s="47"/>
      <c r="TQG24" s="47"/>
      <c r="TQH24" s="47"/>
      <c r="TQI24" s="47"/>
      <c r="TQJ24" s="47"/>
      <c r="TQK24" s="47"/>
      <c r="TQL24" s="47"/>
      <c r="TQM24" s="47"/>
      <c r="TQN24" s="47"/>
      <c r="TQO24" s="47"/>
      <c r="TQP24" s="47"/>
      <c r="TQQ24" s="47"/>
      <c r="TQR24" s="47"/>
      <c r="TQS24" s="47"/>
      <c r="TQT24" s="47"/>
      <c r="TQU24" s="47"/>
      <c r="TQV24" s="47"/>
      <c r="TQW24" s="47"/>
      <c r="TQX24" s="47"/>
      <c r="TQY24" s="47"/>
      <c r="TQZ24" s="47"/>
      <c r="TRA24" s="47"/>
      <c r="TRB24" s="47"/>
      <c r="TRC24" s="47"/>
      <c r="TRD24" s="47"/>
      <c r="TRE24" s="47"/>
      <c r="TRF24" s="47"/>
      <c r="TRG24" s="47"/>
      <c r="TRH24" s="47"/>
      <c r="TRI24" s="47"/>
      <c r="TRJ24" s="47"/>
      <c r="TRK24" s="47"/>
      <c r="TRL24" s="47"/>
      <c r="TRM24" s="47"/>
      <c r="TRN24" s="47"/>
      <c r="TRO24" s="47"/>
      <c r="TRP24" s="47"/>
      <c r="TRQ24" s="47"/>
      <c r="TRR24" s="47"/>
      <c r="TRS24" s="47"/>
      <c r="TRT24" s="47"/>
      <c r="TRU24" s="47"/>
      <c r="TRV24" s="47"/>
      <c r="TRW24" s="47"/>
      <c r="TRX24" s="47"/>
      <c r="TRY24" s="47"/>
      <c r="TRZ24" s="47"/>
      <c r="TSA24" s="47"/>
      <c r="TSB24" s="47"/>
      <c r="TSC24" s="47"/>
      <c r="TSD24" s="47"/>
      <c r="TSE24" s="47"/>
      <c r="TSF24" s="47"/>
      <c r="TSG24" s="47"/>
      <c r="TSH24" s="47"/>
      <c r="TSI24" s="47"/>
      <c r="TSJ24" s="47"/>
      <c r="TSK24" s="47"/>
      <c r="TSL24" s="47"/>
      <c r="TSM24" s="47"/>
      <c r="TSN24" s="47"/>
      <c r="TSO24" s="47"/>
      <c r="TSP24" s="47"/>
      <c r="TSQ24" s="47"/>
      <c r="TSR24" s="47"/>
      <c r="TSS24" s="47"/>
      <c r="TST24" s="47"/>
      <c r="TSU24" s="47"/>
      <c r="TSV24" s="47"/>
      <c r="TSW24" s="47"/>
      <c r="TSX24" s="47"/>
      <c r="TSY24" s="47"/>
      <c r="TSZ24" s="47"/>
      <c r="TTA24" s="47"/>
      <c r="TTB24" s="47"/>
      <c r="TTC24" s="47"/>
      <c r="TTD24" s="47"/>
      <c r="TTE24" s="47"/>
      <c r="TTF24" s="47"/>
      <c r="TTG24" s="47"/>
      <c r="TTH24" s="47"/>
      <c r="TTI24" s="47"/>
      <c r="TTJ24" s="47"/>
      <c r="TTK24" s="47"/>
      <c r="TTL24" s="47"/>
      <c r="TTM24" s="47"/>
      <c r="TTN24" s="47"/>
      <c r="TTO24" s="47"/>
      <c r="TTP24" s="47"/>
      <c r="TTQ24" s="47"/>
      <c r="TTR24" s="47"/>
      <c r="TTS24" s="47"/>
      <c r="TTT24" s="47"/>
      <c r="TTU24" s="47"/>
      <c r="TTV24" s="47"/>
      <c r="TTW24" s="47"/>
      <c r="TTX24" s="47"/>
      <c r="TTY24" s="47"/>
      <c r="TTZ24" s="47"/>
      <c r="TUA24" s="47"/>
      <c r="TUB24" s="47"/>
      <c r="TUC24" s="47"/>
      <c r="TUD24" s="47"/>
      <c r="TUE24" s="47"/>
      <c r="TUF24" s="47"/>
      <c r="TUG24" s="47"/>
      <c r="TUH24" s="47"/>
      <c r="TUI24" s="47"/>
      <c r="TUJ24" s="47"/>
      <c r="TUK24" s="47"/>
      <c r="TUL24" s="47"/>
      <c r="TUM24" s="47"/>
      <c r="TUN24" s="47"/>
      <c r="TUO24" s="47"/>
      <c r="TUP24" s="47"/>
      <c r="TUQ24" s="47"/>
      <c r="TUR24" s="47"/>
      <c r="TUS24" s="47"/>
      <c r="TUT24" s="47"/>
      <c r="TUU24" s="47"/>
      <c r="TUV24" s="47"/>
      <c r="TUW24" s="47"/>
      <c r="TUX24" s="47"/>
      <c r="TUY24" s="47"/>
      <c r="TUZ24" s="47"/>
      <c r="TVA24" s="47"/>
      <c r="TVB24" s="47"/>
      <c r="TVC24" s="47"/>
      <c r="TVD24" s="47"/>
      <c r="TVE24" s="47"/>
      <c r="TVF24" s="47"/>
      <c r="TVG24" s="47"/>
      <c r="TVH24" s="47"/>
      <c r="TVI24" s="47"/>
      <c r="TVJ24" s="47"/>
      <c r="TVK24" s="47"/>
      <c r="TVL24" s="47"/>
      <c r="TVM24" s="47"/>
      <c r="TVN24" s="47"/>
      <c r="TVO24" s="47"/>
      <c r="TVP24" s="47"/>
      <c r="TVQ24" s="47"/>
      <c r="TVR24" s="47"/>
      <c r="TVS24" s="47"/>
      <c r="TVT24" s="47"/>
      <c r="TVU24" s="47"/>
      <c r="TVV24" s="47"/>
      <c r="TVW24" s="47"/>
      <c r="TVX24" s="47"/>
      <c r="TVY24" s="47"/>
      <c r="TVZ24" s="47"/>
      <c r="TWA24" s="47"/>
      <c r="TWB24" s="47"/>
      <c r="TWC24" s="47"/>
      <c r="TWD24" s="47"/>
      <c r="TWE24" s="47"/>
      <c r="TWF24" s="47"/>
      <c r="TWG24" s="47"/>
      <c r="TWH24" s="47"/>
      <c r="TWI24" s="47"/>
      <c r="TWJ24" s="47"/>
      <c r="TWK24" s="47"/>
      <c r="TWL24" s="47"/>
      <c r="TWM24" s="47"/>
      <c r="TWN24" s="47"/>
      <c r="TWO24" s="47"/>
      <c r="TWP24" s="47"/>
      <c r="TWQ24" s="47"/>
      <c r="TWR24" s="47"/>
      <c r="TWS24" s="47"/>
      <c r="TWT24" s="47"/>
      <c r="TWU24" s="47"/>
      <c r="TWV24" s="47"/>
      <c r="TWW24" s="47"/>
      <c r="TWX24" s="47"/>
      <c r="TWY24" s="47"/>
      <c r="TWZ24" s="47"/>
      <c r="TXA24" s="47"/>
      <c r="TXB24" s="47"/>
      <c r="TXC24" s="47"/>
      <c r="TXD24" s="47"/>
      <c r="TXE24" s="47"/>
      <c r="TXF24" s="47"/>
      <c r="TXG24" s="47"/>
      <c r="TXH24" s="47"/>
      <c r="TXI24" s="47"/>
      <c r="TXJ24" s="47"/>
      <c r="TXK24" s="47"/>
      <c r="TXL24" s="47"/>
      <c r="TXM24" s="47"/>
      <c r="TXN24" s="47"/>
      <c r="TXO24" s="47"/>
      <c r="TXP24" s="47"/>
      <c r="TXQ24" s="47"/>
      <c r="TXR24" s="47"/>
      <c r="TXS24" s="47"/>
      <c r="TXT24" s="47"/>
      <c r="TXU24" s="47"/>
      <c r="TXV24" s="47"/>
      <c r="TXW24" s="47"/>
      <c r="TXX24" s="47"/>
      <c r="TXY24" s="47"/>
      <c r="TXZ24" s="47"/>
      <c r="TYA24" s="47"/>
      <c r="TYB24" s="47"/>
      <c r="TYC24" s="47"/>
      <c r="TYD24" s="47"/>
      <c r="TYE24" s="47"/>
      <c r="TYF24" s="47"/>
      <c r="TYG24" s="47"/>
      <c r="TYH24" s="47"/>
      <c r="TYI24" s="47"/>
      <c r="TYJ24" s="47"/>
      <c r="TYK24" s="47"/>
      <c r="TYL24" s="47"/>
      <c r="TYM24" s="47"/>
      <c r="TYN24" s="47"/>
      <c r="TYO24" s="47"/>
      <c r="TYP24" s="47"/>
      <c r="TYQ24" s="47"/>
      <c r="TYR24" s="47"/>
      <c r="TYS24" s="47"/>
      <c r="TYT24" s="47"/>
      <c r="TYU24" s="47"/>
      <c r="TYV24" s="47"/>
      <c r="TYW24" s="47"/>
      <c r="TYX24" s="47"/>
      <c r="TYY24" s="47"/>
      <c r="TYZ24" s="47"/>
      <c r="TZA24" s="47"/>
      <c r="TZB24" s="47"/>
      <c r="TZC24" s="47"/>
      <c r="TZD24" s="47"/>
      <c r="TZE24" s="47"/>
      <c r="TZF24" s="47"/>
      <c r="TZG24" s="47"/>
      <c r="TZH24" s="47"/>
      <c r="TZI24" s="47"/>
      <c r="TZJ24" s="47"/>
      <c r="TZK24" s="47"/>
      <c r="TZL24" s="47"/>
      <c r="TZM24" s="47"/>
      <c r="TZN24" s="47"/>
      <c r="TZO24" s="47"/>
      <c r="TZP24" s="47"/>
      <c r="TZQ24" s="47"/>
      <c r="TZR24" s="47"/>
      <c r="TZS24" s="47"/>
      <c r="TZT24" s="47"/>
      <c r="TZU24" s="47"/>
      <c r="TZV24" s="47"/>
      <c r="TZW24" s="47"/>
      <c r="TZX24" s="47"/>
      <c r="TZY24" s="47"/>
      <c r="TZZ24" s="47"/>
      <c r="UAA24" s="47"/>
      <c r="UAB24" s="47"/>
      <c r="UAC24" s="47"/>
      <c r="UAD24" s="47"/>
      <c r="UAE24" s="47"/>
      <c r="UAF24" s="47"/>
      <c r="UAG24" s="47"/>
      <c r="UAH24" s="47"/>
      <c r="UAI24" s="47"/>
      <c r="UAJ24" s="47"/>
      <c r="UAK24" s="47"/>
      <c r="UAL24" s="47"/>
      <c r="UAM24" s="47"/>
      <c r="UAN24" s="47"/>
      <c r="UAO24" s="47"/>
      <c r="UAP24" s="47"/>
      <c r="UAQ24" s="47"/>
      <c r="UAR24" s="47"/>
      <c r="UAS24" s="47"/>
      <c r="UAT24" s="47"/>
      <c r="UAU24" s="47"/>
      <c r="UAV24" s="47"/>
      <c r="UAW24" s="47"/>
      <c r="UAX24" s="47"/>
      <c r="UAY24" s="47"/>
      <c r="UAZ24" s="47"/>
      <c r="UBA24" s="47"/>
      <c r="UBB24" s="47"/>
      <c r="UBC24" s="47"/>
      <c r="UBD24" s="47"/>
      <c r="UBE24" s="47"/>
      <c r="UBF24" s="47"/>
      <c r="UBG24" s="47"/>
      <c r="UBH24" s="47"/>
      <c r="UBI24" s="47"/>
      <c r="UBJ24" s="47"/>
      <c r="UBK24" s="47"/>
      <c r="UBL24" s="47"/>
      <c r="UBM24" s="47"/>
      <c r="UBN24" s="47"/>
      <c r="UBO24" s="47"/>
      <c r="UBP24" s="47"/>
      <c r="UBQ24" s="47"/>
      <c r="UBR24" s="47"/>
      <c r="UBS24" s="47"/>
      <c r="UBT24" s="47"/>
      <c r="UBU24" s="47"/>
      <c r="UBV24" s="47"/>
      <c r="UBW24" s="47"/>
      <c r="UBX24" s="47"/>
      <c r="UBY24" s="47"/>
      <c r="UBZ24" s="47"/>
      <c r="UCA24" s="47"/>
      <c r="UCB24" s="47"/>
      <c r="UCC24" s="47"/>
      <c r="UCD24" s="47"/>
      <c r="UCE24" s="47"/>
      <c r="UCF24" s="47"/>
      <c r="UCG24" s="47"/>
      <c r="UCH24" s="47"/>
      <c r="UCI24" s="47"/>
      <c r="UCJ24" s="47"/>
      <c r="UCK24" s="47"/>
      <c r="UCL24" s="47"/>
      <c r="UCM24" s="47"/>
      <c r="UCN24" s="47"/>
      <c r="UCO24" s="47"/>
      <c r="UCP24" s="47"/>
      <c r="UCQ24" s="47"/>
      <c r="UCR24" s="47"/>
      <c r="UCS24" s="47"/>
      <c r="UCT24" s="47"/>
      <c r="UCU24" s="47"/>
      <c r="UCV24" s="47"/>
      <c r="UCW24" s="47"/>
      <c r="UCX24" s="47"/>
      <c r="UCY24" s="47"/>
      <c r="UCZ24" s="47"/>
      <c r="UDA24" s="47"/>
      <c r="UDB24" s="47"/>
      <c r="UDC24" s="47"/>
      <c r="UDD24" s="47"/>
      <c r="UDE24" s="47"/>
      <c r="UDF24" s="47"/>
      <c r="UDG24" s="47"/>
      <c r="UDH24" s="47"/>
      <c r="UDI24" s="47"/>
      <c r="UDJ24" s="47"/>
      <c r="UDK24" s="47"/>
      <c r="UDL24" s="47"/>
      <c r="UDM24" s="47"/>
      <c r="UDN24" s="47"/>
      <c r="UDO24" s="47"/>
      <c r="UDP24" s="47"/>
      <c r="UDQ24" s="47"/>
      <c r="UDR24" s="47"/>
      <c r="UDS24" s="47"/>
      <c r="UDT24" s="47"/>
      <c r="UDU24" s="47"/>
      <c r="UDV24" s="47"/>
      <c r="UDW24" s="47"/>
      <c r="UDX24" s="47"/>
      <c r="UDY24" s="47"/>
      <c r="UDZ24" s="47"/>
      <c r="UEA24" s="47"/>
      <c r="UEB24" s="47"/>
      <c r="UEC24" s="47"/>
      <c r="UED24" s="47"/>
      <c r="UEE24" s="47"/>
      <c r="UEF24" s="47"/>
      <c r="UEG24" s="47"/>
      <c r="UEH24" s="47"/>
      <c r="UEI24" s="47"/>
      <c r="UEJ24" s="47"/>
      <c r="UEK24" s="47"/>
      <c r="UEL24" s="47"/>
      <c r="UEM24" s="47"/>
      <c r="UEN24" s="47"/>
      <c r="UEO24" s="47"/>
      <c r="UEP24" s="47"/>
      <c r="UEQ24" s="47"/>
      <c r="UER24" s="47"/>
      <c r="UES24" s="47"/>
      <c r="UET24" s="47"/>
      <c r="UEU24" s="47"/>
      <c r="UEV24" s="47"/>
      <c r="UEW24" s="47"/>
      <c r="UEX24" s="47"/>
      <c r="UEY24" s="47"/>
      <c r="UEZ24" s="47"/>
      <c r="UFA24" s="47"/>
      <c r="UFB24" s="47"/>
      <c r="UFC24" s="47"/>
      <c r="UFD24" s="47"/>
      <c r="UFE24" s="47"/>
      <c r="UFF24" s="47"/>
      <c r="UFG24" s="47"/>
      <c r="UFH24" s="47"/>
      <c r="UFI24" s="47"/>
      <c r="UFJ24" s="47"/>
      <c r="UFK24" s="47"/>
      <c r="UFL24" s="47"/>
      <c r="UFM24" s="47"/>
      <c r="UFN24" s="47"/>
      <c r="UFO24" s="47"/>
      <c r="UFP24" s="47"/>
      <c r="UFQ24" s="47"/>
      <c r="UFR24" s="47"/>
      <c r="UFS24" s="47"/>
      <c r="UFT24" s="47"/>
      <c r="UFU24" s="47"/>
      <c r="UFV24" s="47"/>
      <c r="UFW24" s="47"/>
      <c r="UFX24" s="47"/>
      <c r="UFY24" s="47"/>
      <c r="UFZ24" s="47"/>
      <c r="UGA24" s="47"/>
      <c r="UGB24" s="47"/>
      <c r="UGC24" s="47"/>
      <c r="UGD24" s="47"/>
      <c r="UGE24" s="47"/>
      <c r="UGF24" s="47"/>
      <c r="UGG24" s="47"/>
      <c r="UGH24" s="47"/>
      <c r="UGI24" s="47"/>
      <c r="UGJ24" s="47"/>
      <c r="UGK24" s="47"/>
      <c r="UGL24" s="47"/>
      <c r="UGM24" s="47"/>
      <c r="UGN24" s="47"/>
      <c r="UGO24" s="47"/>
      <c r="UGP24" s="47"/>
      <c r="UGQ24" s="47"/>
      <c r="UGR24" s="47"/>
      <c r="UGS24" s="47"/>
      <c r="UGT24" s="47"/>
      <c r="UGU24" s="47"/>
      <c r="UGV24" s="47"/>
      <c r="UGW24" s="47"/>
      <c r="UGX24" s="47"/>
      <c r="UGY24" s="47"/>
      <c r="UGZ24" s="47"/>
      <c r="UHA24" s="47"/>
      <c r="UHB24" s="47"/>
      <c r="UHC24" s="47"/>
      <c r="UHD24" s="47"/>
      <c r="UHE24" s="47"/>
      <c r="UHF24" s="47"/>
      <c r="UHG24" s="47"/>
      <c r="UHH24" s="47"/>
      <c r="UHI24" s="47"/>
      <c r="UHJ24" s="47"/>
      <c r="UHK24" s="47"/>
      <c r="UHL24" s="47"/>
      <c r="UHM24" s="47"/>
      <c r="UHN24" s="47"/>
      <c r="UHO24" s="47"/>
      <c r="UHP24" s="47"/>
      <c r="UHQ24" s="47"/>
      <c r="UHR24" s="47"/>
      <c r="UHS24" s="47"/>
      <c r="UHT24" s="47"/>
      <c r="UHU24" s="47"/>
      <c r="UHV24" s="47"/>
      <c r="UHW24" s="47"/>
      <c r="UHX24" s="47"/>
      <c r="UHY24" s="47"/>
      <c r="UHZ24" s="47"/>
      <c r="UIA24" s="47"/>
      <c r="UIB24" s="47"/>
      <c r="UIC24" s="47"/>
      <c r="UID24" s="47"/>
      <c r="UIE24" s="47"/>
      <c r="UIF24" s="47"/>
      <c r="UIG24" s="47"/>
      <c r="UIH24" s="47"/>
      <c r="UII24" s="47"/>
      <c r="UIJ24" s="47"/>
      <c r="UIK24" s="47"/>
      <c r="UIL24" s="47"/>
      <c r="UIM24" s="47"/>
      <c r="UIN24" s="47"/>
      <c r="UIO24" s="47"/>
      <c r="UIP24" s="47"/>
      <c r="UIQ24" s="47"/>
      <c r="UIR24" s="47"/>
      <c r="UIS24" s="47"/>
      <c r="UIT24" s="47"/>
      <c r="UIU24" s="47"/>
      <c r="UIV24" s="47"/>
      <c r="UIW24" s="47"/>
      <c r="UIX24" s="47"/>
      <c r="UIY24" s="47"/>
      <c r="UIZ24" s="47"/>
      <c r="UJA24" s="47"/>
      <c r="UJB24" s="47"/>
      <c r="UJC24" s="47"/>
      <c r="UJD24" s="47"/>
      <c r="UJE24" s="47"/>
      <c r="UJF24" s="47"/>
      <c r="UJG24" s="47"/>
      <c r="UJH24" s="47"/>
      <c r="UJI24" s="47"/>
      <c r="UJJ24" s="47"/>
      <c r="UJK24" s="47"/>
      <c r="UJL24" s="47"/>
      <c r="UJM24" s="47"/>
      <c r="UJN24" s="47"/>
      <c r="UJO24" s="47"/>
      <c r="UJP24" s="47"/>
      <c r="UJQ24" s="47"/>
      <c r="UJR24" s="47"/>
      <c r="UJS24" s="47"/>
      <c r="UJT24" s="47"/>
      <c r="UJU24" s="47"/>
      <c r="UJV24" s="47"/>
      <c r="UJW24" s="47"/>
      <c r="UJX24" s="47"/>
      <c r="UJY24" s="47"/>
      <c r="UJZ24" s="47"/>
      <c r="UKA24" s="47"/>
      <c r="UKB24" s="47"/>
      <c r="UKC24" s="47"/>
      <c r="UKD24" s="47"/>
      <c r="UKE24" s="47"/>
      <c r="UKF24" s="47"/>
      <c r="UKG24" s="47"/>
      <c r="UKH24" s="47"/>
      <c r="UKI24" s="47"/>
      <c r="UKJ24" s="47"/>
      <c r="UKK24" s="47"/>
      <c r="UKL24" s="47"/>
      <c r="UKM24" s="47"/>
      <c r="UKN24" s="47"/>
      <c r="UKO24" s="47"/>
      <c r="UKP24" s="47"/>
      <c r="UKQ24" s="47"/>
      <c r="UKR24" s="47"/>
      <c r="UKS24" s="47"/>
      <c r="UKT24" s="47"/>
      <c r="UKU24" s="47"/>
      <c r="UKV24" s="47"/>
      <c r="UKW24" s="47"/>
      <c r="UKX24" s="47"/>
      <c r="UKY24" s="47"/>
      <c r="UKZ24" s="47"/>
      <c r="ULA24" s="47"/>
      <c r="ULB24" s="47"/>
      <c r="ULC24" s="47"/>
      <c r="ULD24" s="47"/>
      <c r="ULE24" s="47"/>
      <c r="ULF24" s="47"/>
      <c r="ULG24" s="47"/>
      <c r="ULH24" s="47"/>
      <c r="ULI24" s="47"/>
      <c r="ULJ24" s="47"/>
      <c r="ULK24" s="47"/>
      <c r="ULL24" s="47"/>
      <c r="ULM24" s="47"/>
      <c r="ULN24" s="47"/>
      <c r="ULO24" s="47"/>
      <c r="ULP24" s="47"/>
      <c r="ULQ24" s="47"/>
      <c r="ULR24" s="47"/>
      <c r="ULS24" s="47"/>
      <c r="ULT24" s="47"/>
      <c r="ULU24" s="47"/>
      <c r="ULV24" s="47"/>
      <c r="ULW24" s="47"/>
      <c r="ULX24" s="47"/>
      <c r="ULY24" s="47"/>
      <c r="ULZ24" s="47"/>
      <c r="UMA24" s="47"/>
      <c r="UMB24" s="47"/>
      <c r="UMC24" s="47"/>
      <c r="UMD24" s="47"/>
      <c r="UME24" s="47"/>
      <c r="UMF24" s="47"/>
      <c r="UMG24" s="47"/>
      <c r="UMH24" s="47"/>
      <c r="UMI24" s="47"/>
      <c r="UMJ24" s="47"/>
      <c r="UMK24" s="47"/>
      <c r="UML24" s="47"/>
      <c r="UMM24" s="47"/>
      <c r="UMN24" s="47"/>
      <c r="UMO24" s="47"/>
      <c r="UMP24" s="47"/>
      <c r="UMQ24" s="47"/>
      <c r="UMR24" s="47"/>
      <c r="UMS24" s="47"/>
      <c r="UMT24" s="47"/>
      <c r="UMU24" s="47"/>
      <c r="UMV24" s="47"/>
      <c r="UMW24" s="47"/>
      <c r="UMX24" s="47"/>
      <c r="UMY24" s="47"/>
      <c r="UMZ24" s="47"/>
      <c r="UNA24" s="47"/>
      <c r="UNB24" s="47"/>
      <c r="UNC24" s="47"/>
      <c r="UND24" s="47"/>
      <c r="UNE24" s="47"/>
      <c r="UNF24" s="47"/>
      <c r="UNG24" s="47"/>
      <c r="UNH24" s="47"/>
      <c r="UNI24" s="47"/>
      <c r="UNJ24" s="47"/>
      <c r="UNK24" s="47"/>
      <c r="UNL24" s="47"/>
      <c r="UNM24" s="47"/>
      <c r="UNN24" s="47"/>
      <c r="UNO24" s="47"/>
      <c r="UNP24" s="47"/>
      <c r="UNQ24" s="47"/>
      <c r="UNR24" s="47"/>
      <c r="UNS24" s="47"/>
      <c r="UNT24" s="47"/>
      <c r="UNU24" s="47"/>
      <c r="UNV24" s="47"/>
      <c r="UNW24" s="47"/>
      <c r="UNX24" s="47"/>
      <c r="UNY24" s="47"/>
      <c r="UNZ24" s="47"/>
      <c r="UOA24" s="47"/>
      <c r="UOB24" s="47"/>
      <c r="UOC24" s="47"/>
      <c r="UOD24" s="47"/>
      <c r="UOE24" s="47"/>
      <c r="UOF24" s="47"/>
      <c r="UOG24" s="47"/>
      <c r="UOH24" s="47"/>
      <c r="UOI24" s="47"/>
      <c r="UOJ24" s="47"/>
      <c r="UOK24" s="47"/>
      <c r="UOL24" s="47"/>
      <c r="UOM24" s="47"/>
      <c r="UON24" s="47"/>
      <c r="UOO24" s="47"/>
      <c r="UOP24" s="47"/>
      <c r="UOQ24" s="47"/>
      <c r="UOR24" s="47"/>
      <c r="UOS24" s="47"/>
      <c r="UOT24" s="47"/>
      <c r="UOU24" s="47"/>
      <c r="UOV24" s="47"/>
      <c r="UOW24" s="47"/>
      <c r="UOX24" s="47"/>
      <c r="UOY24" s="47"/>
      <c r="UOZ24" s="47"/>
      <c r="UPA24" s="47"/>
      <c r="UPB24" s="47"/>
      <c r="UPC24" s="47"/>
      <c r="UPD24" s="47"/>
      <c r="UPE24" s="47"/>
      <c r="UPF24" s="47"/>
      <c r="UPG24" s="47"/>
      <c r="UPH24" s="47"/>
      <c r="UPI24" s="47"/>
      <c r="UPJ24" s="47"/>
      <c r="UPK24" s="47"/>
      <c r="UPL24" s="47"/>
      <c r="UPM24" s="47"/>
      <c r="UPN24" s="47"/>
      <c r="UPO24" s="47"/>
      <c r="UPP24" s="47"/>
      <c r="UPQ24" s="47"/>
      <c r="UPR24" s="47"/>
      <c r="UPS24" s="47"/>
      <c r="UPT24" s="47"/>
      <c r="UPU24" s="47"/>
      <c r="UPV24" s="47"/>
      <c r="UPW24" s="47"/>
      <c r="UPX24" s="47"/>
      <c r="UPY24" s="47"/>
      <c r="UPZ24" s="47"/>
      <c r="UQA24" s="47"/>
      <c r="UQB24" s="47"/>
      <c r="UQC24" s="47"/>
      <c r="UQD24" s="47"/>
      <c r="UQE24" s="47"/>
      <c r="UQF24" s="47"/>
      <c r="UQG24" s="47"/>
      <c r="UQH24" s="47"/>
      <c r="UQI24" s="47"/>
      <c r="UQJ24" s="47"/>
      <c r="UQK24" s="47"/>
      <c r="UQL24" s="47"/>
      <c r="UQM24" s="47"/>
      <c r="UQN24" s="47"/>
      <c r="UQO24" s="47"/>
      <c r="UQP24" s="47"/>
      <c r="UQQ24" s="47"/>
      <c r="UQR24" s="47"/>
      <c r="UQS24" s="47"/>
      <c r="UQT24" s="47"/>
      <c r="UQU24" s="47"/>
      <c r="UQV24" s="47"/>
      <c r="UQW24" s="47"/>
      <c r="UQX24" s="47"/>
      <c r="UQY24" s="47"/>
      <c r="UQZ24" s="47"/>
      <c r="URA24" s="47"/>
      <c r="URB24" s="47"/>
      <c r="URC24" s="47"/>
      <c r="URD24" s="47"/>
      <c r="URE24" s="47"/>
      <c r="URF24" s="47"/>
      <c r="URG24" s="47"/>
      <c r="URH24" s="47"/>
      <c r="URI24" s="47"/>
      <c r="URJ24" s="47"/>
      <c r="URK24" s="47"/>
      <c r="URL24" s="47"/>
      <c r="URM24" s="47"/>
      <c r="URN24" s="47"/>
      <c r="URO24" s="47"/>
      <c r="URP24" s="47"/>
      <c r="URQ24" s="47"/>
      <c r="URR24" s="47"/>
      <c r="URS24" s="47"/>
      <c r="URT24" s="47"/>
      <c r="URU24" s="47"/>
      <c r="URV24" s="47"/>
      <c r="URW24" s="47"/>
      <c r="URX24" s="47"/>
      <c r="URY24" s="47"/>
      <c r="URZ24" s="47"/>
      <c r="USA24" s="47"/>
      <c r="USB24" s="47"/>
      <c r="USC24" s="47"/>
      <c r="USD24" s="47"/>
      <c r="USE24" s="47"/>
      <c r="USF24" s="47"/>
      <c r="USG24" s="47"/>
      <c r="USH24" s="47"/>
      <c r="USI24" s="47"/>
      <c r="USJ24" s="47"/>
      <c r="USK24" s="47"/>
      <c r="USL24" s="47"/>
      <c r="USM24" s="47"/>
      <c r="USN24" s="47"/>
      <c r="USO24" s="47"/>
      <c r="USP24" s="47"/>
      <c r="USQ24" s="47"/>
      <c r="USR24" s="47"/>
      <c r="USS24" s="47"/>
      <c r="UST24" s="47"/>
      <c r="USU24" s="47"/>
      <c r="USV24" s="47"/>
      <c r="USW24" s="47"/>
      <c r="USX24" s="47"/>
      <c r="USY24" s="47"/>
      <c r="USZ24" s="47"/>
      <c r="UTA24" s="47"/>
      <c r="UTB24" s="47"/>
      <c r="UTC24" s="47"/>
      <c r="UTD24" s="47"/>
      <c r="UTE24" s="47"/>
      <c r="UTF24" s="47"/>
      <c r="UTG24" s="47"/>
      <c r="UTH24" s="47"/>
      <c r="UTI24" s="47"/>
      <c r="UTJ24" s="47"/>
      <c r="UTK24" s="47"/>
      <c r="UTL24" s="47"/>
      <c r="UTM24" s="47"/>
      <c r="UTN24" s="47"/>
      <c r="UTO24" s="47"/>
      <c r="UTP24" s="47"/>
      <c r="UTQ24" s="47"/>
      <c r="UTR24" s="47"/>
      <c r="UTS24" s="47"/>
      <c r="UTT24" s="47"/>
      <c r="UTU24" s="47"/>
      <c r="UTV24" s="47"/>
      <c r="UTW24" s="47"/>
      <c r="UTX24" s="47"/>
      <c r="UTY24" s="47"/>
      <c r="UTZ24" s="47"/>
      <c r="UUA24" s="47"/>
      <c r="UUB24" s="47"/>
      <c r="UUC24" s="47"/>
      <c r="UUD24" s="47"/>
      <c r="UUE24" s="47"/>
      <c r="UUF24" s="47"/>
      <c r="UUG24" s="47"/>
      <c r="UUH24" s="47"/>
      <c r="UUI24" s="47"/>
      <c r="UUJ24" s="47"/>
      <c r="UUK24" s="47"/>
      <c r="UUL24" s="47"/>
      <c r="UUM24" s="47"/>
      <c r="UUN24" s="47"/>
      <c r="UUO24" s="47"/>
      <c r="UUP24" s="47"/>
      <c r="UUQ24" s="47"/>
      <c r="UUR24" s="47"/>
      <c r="UUS24" s="47"/>
      <c r="UUT24" s="47"/>
      <c r="UUU24" s="47"/>
      <c r="UUV24" s="47"/>
      <c r="UUW24" s="47"/>
      <c r="UUX24" s="47"/>
      <c r="UUY24" s="47"/>
      <c r="UUZ24" s="47"/>
      <c r="UVA24" s="47"/>
      <c r="UVB24" s="47"/>
      <c r="UVC24" s="47"/>
      <c r="UVD24" s="47"/>
      <c r="UVE24" s="47"/>
      <c r="UVF24" s="47"/>
      <c r="UVG24" s="47"/>
      <c r="UVH24" s="47"/>
      <c r="UVI24" s="47"/>
      <c r="UVJ24" s="47"/>
      <c r="UVK24" s="47"/>
      <c r="UVL24" s="47"/>
      <c r="UVM24" s="47"/>
      <c r="UVN24" s="47"/>
      <c r="UVO24" s="47"/>
      <c r="UVP24" s="47"/>
      <c r="UVQ24" s="47"/>
      <c r="UVR24" s="47"/>
      <c r="UVS24" s="47"/>
      <c r="UVT24" s="47"/>
      <c r="UVU24" s="47"/>
      <c r="UVV24" s="47"/>
      <c r="UVW24" s="47"/>
      <c r="UVX24" s="47"/>
      <c r="UVY24" s="47"/>
      <c r="UVZ24" s="47"/>
      <c r="UWA24" s="47"/>
      <c r="UWB24" s="47"/>
      <c r="UWC24" s="47"/>
      <c r="UWD24" s="47"/>
      <c r="UWE24" s="47"/>
      <c r="UWF24" s="47"/>
      <c r="UWG24" s="47"/>
      <c r="UWH24" s="47"/>
      <c r="UWI24" s="47"/>
      <c r="UWJ24" s="47"/>
      <c r="UWK24" s="47"/>
      <c r="UWL24" s="47"/>
      <c r="UWM24" s="47"/>
      <c r="UWN24" s="47"/>
      <c r="UWO24" s="47"/>
      <c r="UWP24" s="47"/>
      <c r="UWQ24" s="47"/>
      <c r="UWR24" s="47"/>
      <c r="UWS24" s="47"/>
      <c r="UWT24" s="47"/>
      <c r="UWU24" s="47"/>
      <c r="UWV24" s="47"/>
      <c r="UWW24" s="47"/>
      <c r="UWX24" s="47"/>
      <c r="UWY24" s="47"/>
      <c r="UWZ24" s="47"/>
      <c r="UXA24" s="47"/>
      <c r="UXB24" s="47"/>
      <c r="UXC24" s="47"/>
      <c r="UXD24" s="47"/>
      <c r="UXE24" s="47"/>
      <c r="UXF24" s="47"/>
      <c r="UXG24" s="47"/>
      <c r="UXH24" s="47"/>
      <c r="UXI24" s="47"/>
      <c r="UXJ24" s="47"/>
      <c r="UXK24" s="47"/>
      <c r="UXL24" s="47"/>
      <c r="UXM24" s="47"/>
      <c r="UXN24" s="47"/>
      <c r="UXO24" s="47"/>
      <c r="UXP24" s="47"/>
      <c r="UXQ24" s="47"/>
      <c r="UXR24" s="47"/>
      <c r="UXS24" s="47"/>
      <c r="UXT24" s="47"/>
      <c r="UXU24" s="47"/>
      <c r="UXV24" s="47"/>
      <c r="UXW24" s="47"/>
      <c r="UXX24" s="47"/>
      <c r="UXY24" s="47"/>
      <c r="UXZ24" s="47"/>
      <c r="UYA24" s="47"/>
      <c r="UYB24" s="47"/>
      <c r="UYC24" s="47"/>
      <c r="UYD24" s="47"/>
      <c r="UYE24" s="47"/>
      <c r="UYF24" s="47"/>
      <c r="UYG24" s="47"/>
      <c r="UYH24" s="47"/>
      <c r="UYI24" s="47"/>
      <c r="UYJ24" s="47"/>
      <c r="UYK24" s="47"/>
      <c r="UYL24" s="47"/>
      <c r="UYM24" s="47"/>
      <c r="UYN24" s="47"/>
      <c r="UYO24" s="47"/>
      <c r="UYP24" s="47"/>
      <c r="UYQ24" s="47"/>
      <c r="UYR24" s="47"/>
      <c r="UYS24" s="47"/>
      <c r="UYT24" s="47"/>
      <c r="UYU24" s="47"/>
      <c r="UYV24" s="47"/>
      <c r="UYW24" s="47"/>
      <c r="UYX24" s="47"/>
      <c r="UYY24" s="47"/>
      <c r="UYZ24" s="47"/>
      <c r="UZA24" s="47"/>
      <c r="UZB24" s="47"/>
      <c r="UZC24" s="47"/>
      <c r="UZD24" s="47"/>
      <c r="UZE24" s="47"/>
      <c r="UZF24" s="47"/>
      <c r="UZG24" s="47"/>
      <c r="UZH24" s="47"/>
      <c r="UZI24" s="47"/>
      <c r="UZJ24" s="47"/>
      <c r="UZK24" s="47"/>
      <c r="UZL24" s="47"/>
      <c r="UZM24" s="47"/>
      <c r="UZN24" s="47"/>
      <c r="UZO24" s="47"/>
      <c r="UZP24" s="47"/>
      <c r="UZQ24" s="47"/>
      <c r="UZR24" s="47"/>
      <c r="UZS24" s="47"/>
      <c r="UZT24" s="47"/>
      <c r="UZU24" s="47"/>
      <c r="UZV24" s="47"/>
      <c r="UZW24" s="47"/>
      <c r="UZX24" s="47"/>
      <c r="UZY24" s="47"/>
      <c r="UZZ24" s="47"/>
      <c r="VAA24" s="47"/>
      <c r="VAB24" s="47"/>
      <c r="VAC24" s="47"/>
      <c r="VAD24" s="47"/>
      <c r="VAE24" s="47"/>
      <c r="VAF24" s="47"/>
      <c r="VAG24" s="47"/>
      <c r="VAH24" s="47"/>
      <c r="VAI24" s="47"/>
      <c r="VAJ24" s="47"/>
      <c r="VAK24" s="47"/>
      <c r="VAL24" s="47"/>
      <c r="VAM24" s="47"/>
      <c r="VAN24" s="47"/>
      <c r="VAO24" s="47"/>
      <c r="VAP24" s="47"/>
      <c r="VAQ24" s="47"/>
      <c r="VAR24" s="47"/>
      <c r="VAS24" s="47"/>
      <c r="VAT24" s="47"/>
      <c r="VAU24" s="47"/>
      <c r="VAV24" s="47"/>
      <c r="VAW24" s="47"/>
      <c r="VAX24" s="47"/>
      <c r="VAY24" s="47"/>
      <c r="VAZ24" s="47"/>
      <c r="VBA24" s="47"/>
      <c r="VBB24" s="47"/>
      <c r="VBC24" s="47"/>
      <c r="VBD24" s="47"/>
      <c r="VBE24" s="47"/>
      <c r="VBF24" s="47"/>
      <c r="VBG24" s="47"/>
      <c r="VBH24" s="47"/>
      <c r="VBI24" s="47"/>
      <c r="VBJ24" s="47"/>
      <c r="VBK24" s="47"/>
      <c r="VBL24" s="47"/>
      <c r="VBM24" s="47"/>
      <c r="VBN24" s="47"/>
      <c r="VBO24" s="47"/>
      <c r="VBP24" s="47"/>
      <c r="VBQ24" s="47"/>
      <c r="VBR24" s="47"/>
      <c r="VBS24" s="47"/>
      <c r="VBT24" s="47"/>
      <c r="VBU24" s="47"/>
      <c r="VBV24" s="47"/>
      <c r="VBW24" s="47"/>
      <c r="VBX24" s="47"/>
      <c r="VBY24" s="47"/>
      <c r="VBZ24" s="47"/>
      <c r="VCA24" s="47"/>
      <c r="VCB24" s="47"/>
      <c r="VCC24" s="47"/>
      <c r="VCD24" s="47"/>
      <c r="VCE24" s="47"/>
      <c r="VCF24" s="47"/>
      <c r="VCG24" s="47"/>
      <c r="VCH24" s="47"/>
      <c r="VCI24" s="47"/>
      <c r="VCJ24" s="47"/>
      <c r="VCK24" s="47"/>
      <c r="VCL24" s="47"/>
      <c r="VCM24" s="47"/>
      <c r="VCN24" s="47"/>
      <c r="VCO24" s="47"/>
      <c r="VCP24" s="47"/>
      <c r="VCQ24" s="47"/>
      <c r="VCR24" s="47"/>
      <c r="VCS24" s="47"/>
      <c r="VCT24" s="47"/>
      <c r="VCU24" s="47"/>
      <c r="VCV24" s="47"/>
      <c r="VCW24" s="47"/>
      <c r="VCX24" s="47"/>
      <c r="VCY24" s="47"/>
      <c r="VCZ24" s="47"/>
      <c r="VDA24" s="47"/>
      <c r="VDB24" s="47"/>
      <c r="VDC24" s="47"/>
      <c r="VDD24" s="47"/>
      <c r="VDE24" s="47"/>
      <c r="VDF24" s="47"/>
      <c r="VDG24" s="47"/>
      <c r="VDH24" s="47"/>
      <c r="VDI24" s="47"/>
      <c r="VDJ24" s="47"/>
      <c r="VDK24" s="47"/>
      <c r="VDL24" s="47"/>
      <c r="VDM24" s="47"/>
      <c r="VDN24" s="47"/>
      <c r="VDO24" s="47"/>
      <c r="VDP24" s="47"/>
      <c r="VDQ24" s="47"/>
      <c r="VDR24" s="47"/>
      <c r="VDS24" s="47"/>
      <c r="VDT24" s="47"/>
      <c r="VDU24" s="47"/>
      <c r="VDV24" s="47"/>
      <c r="VDW24" s="47"/>
      <c r="VDX24" s="47"/>
      <c r="VDY24" s="47"/>
      <c r="VDZ24" s="47"/>
      <c r="VEA24" s="47"/>
      <c r="VEB24" s="47"/>
      <c r="VEC24" s="47"/>
      <c r="VED24" s="47"/>
      <c r="VEE24" s="47"/>
      <c r="VEF24" s="47"/>
      <c r="VEG24" s="47"/>
      <c r="VEH24" s="47"/>
      <c r="VEI24" s="47"/>
      <c r="VEJ24" s="47"/>
      <c r="VEK24" s="47"/>
      <c r="VEL24" s="47"/>
      <c r="VEM24" s="47"/>
      <c r="VEN24" s="47"/>
      <c r="VEO24" s="47"/>
      <c r="VEP24" s="47"/>
      <c r="VEQ24" s="47"/>
      <c r="VER24" s="47"/>
      <c r="VES24" s="47"/>
      <c r="VET24" s="47"/>
      <c r="VEU24" s="47"/>
      <c r="VEV24" s="47"/>
      <c r="VEW24" s="47"/>
      <c r="VEX24" s="47"/>
      <c r="VEY24" s="47"/>
      <c r="VEZ24" s="47"/>
      <c r="VFA24" s="47"/>
      <c r="VFB24" s="47"/>
      <c r="VFC24" s="47"/>
      <c r="VFD24" s="47"/>
      <c r="VFE24" s="47"/>
      <c r="VFF24" s="47"/>
      <c r="VFG24" s="47"/>
      <c r="VFH24" s="47"/>
      <c r="VFI24" s="47"/>
      <c r="VFJ24" s="47"/>
      <c r="VFK24" s="47"/>
      <c r="VFL24" s="47"/>
      <c r="VFM24" s="47"/>
      <c r="VFN24" s="47"/>
      <c r="VFO24" s="47"/>
      <c r="VFP24" s="47"/>
      <c r="VFQ24" s="47"/>
      <c r="VFR24" s="47"/>
      <c r="VFS24" s="47"/>
      <c r="VFT24" s="47"/>
      <c r="VFU24" s="47"/>
      <c r="VFV24" s="47"/>
      <c r="VFW24" s="47"/>
      <c r="VFX24" s="47"/>
      <c r="VFY24" s="47"/>
      <c r="VFZ24" s="47"/>
      <c r="VGA24" s="47"/>
      <c r="VGB24" s="47"/>
      <c r="VGC24" s="47"/>
      <c r="VGD24" s="47"/>
      <c r="VGE24" s="47"/>
      <c r="VGF24" s="47"/>
      <c r="VGG24" s="47"/>
      <c r="VGH24" s="47"/>
      <c r="VGI24" s="47"/>
      <c r="VGJ24" s="47"/>
      <c r="VGK24" s="47"/>
      <c r="VGL24" s="47"/>
      <c r="VGM24" s="47"/>
      <c r="VGN24" s="47"/>
      <c r="VGO24" s="47"/>
      <c r="VGP24" s="47"/>
      <c r="VGQ24" s="47"/>
      <c r="VGR24" s="47"/>
      <c r="VGS24" s="47"/>
      <c r="VGT24" s="47"/>
      <c r="VGU24" s="47"/>
      <c r="VGV24" s="47"/>
      <c r="VGW24" s="47"/>
      <c r="VGX24" s="47"/>
      <c r="VGY24" s="47"/>
      <c r="VGZ24" s="47"/>
      <c r="VHA24" s="47"/>
      <c r="VHB24" s="47"/>
      <c r="VHC24" s="47"/>
      <c r="VHD24" s="47"/>
      <c r="VHE24" s="47"/>
      <c r="VHF24" s="47"/>
      <c r="VHG24" s="47"/>
      <c r="VHH24" s="47"/>
      <c r="VHI24" s="47"/>
      <c r="VHJ24" s="47"/>
      <c r="VHK24" s="47"/>
      <c r="VHL24" s="47"/>
      <c r="VHM24" s="47"/>
      <c r="VHN24" s="47"/>
      <c r="VHO24" s="47"/>
      <c r="VHP24" s="47"/>
      <c r="VHQ24" s="47"/>
      <c r="VHR24" s="47"/>
      <c r="VHS24" s="47"/>
      <c r="VHT24" s="47"/>
      <c r="VHU24" s="47"/>
      <c r="VHV24" s="47"/>
      <c r="VHW24" s="47"/>
      <c r="VHX24" s="47"/>
      <c r="VHY24" s="47"/>
      <c r="VHZ24" s="47"/>
      <c r="VIA24" s="47"/>
      <c r="VIB24" s="47"/>
      <c r="VIC24" s="47"/>
      <c r="VID24" s="47"/>
      <c r="VIE24" s="47"/>
      <c r="VIF24" s="47"/>
      <c r="VIG24" s="47"/>
      <c r="VIH24" s="47"/>
      <c r="VII24" s="47"/>
      <c r="VIJ24" s="47"/>
      <c r="VIK24" s="47"/>
      <c r="VIL24" s="47"/>
      <c r="VIM24" s="47"/>
      <c r="VIN24" s="47"/>
      <c r="VIO24" s="47"/>
      <c r="VIP24" s="47"/>
      <c r="VIQ24" s="47"/>
      <c r="VIR24" s="47"/>
      <c r="VIS24" s="47"/>
      <c r="VIT24" s="47"/>
      <c r="VIU24" s="47"/>
      <c r="VIV24" s="47"/>
      <c r="VIW24" s="47"/>
      <c r="VIX24" s="47"/>
      <c r="VIY24" s="47"/>
      <c r="VIZ24" s="47"/>
      <c r="VJA24" s="47"/>
      <c r="VJB24" s="47"/>
      <c r="VJC24" s="47"/>
      <c r="VJD24" s="47"/>
      <c r="VJE24" s="47"/>
      <c r="VJF24" s="47"/>
      <c r="VJG24" s="47"/>
      <c r="VJH24" s="47"/>
      <c r="VJI24" s="47"/>
      <c r="VJJ24" s="47"/>
      <c r="VJK24" s="47"/>
      <c r="VJL24" s="47"/>
      <c r="VJM24" s="47"/>
      <c r="VJN24" s="47"/>
      <c r="VJO24" s="47"/>
      <c r="VJP24" s="47"/>
      <c r="VJQ24" s="47"/>
      <c r="VJR24" s="47"/>
      <c r="VJS24" s="47"/>
      <c r="VJT24" s="47"/>
      <c r="VJU24" s="47"/>
      <c r="VJV24" s="47"/>
      <c r="VJW24" s="47"/>
      <c r="VJX24" s="47"/>
      <c r="VJY24" s="47"/>
      <c r="VJZ24" s="47"/>
      <c r="VKA24" s="47"/>
      <c r="VKB24" s="47"/>
      <c r="VKC24" s="47"/>
      <c r="VKD24" s="47"/>
      <c r="VKE24" s="47"/>
      <c r="VKF24" s="47"/>
      <c r="VKG24" s="47"/>
      <c r="VKH24" s="47"/>
      <c r="VKI24" s="47"/>
      <c r="VKJ24" s="47"/>
      <c r="VKK24" s="47"/>
      <c r="VKL24" s="47"/>
      <c r="VKM24" s="47"/>
      <c r="VKN24" s="47"/>
      <c r="VKO24" s="47"/>
      <c r="VKP24" s="47"/>
      <c r="VKQ24" s="47"/>
      <c r="VKR24" s="47"/>
      <c r="VKS24" s="47"/>
      <c r="VKT24" s="47"/>
      <c r="VKU24" s="47"/>
      <c r="VKV24" s="47"/>
      <c r="VKW24" s="47"/>
      <c r="VKX24" s="47"/>
      <c r="VKY24" s="47"/>
      <c r="VKZ24" s="47"/>
      <c r="VLA24" s="47"/>
      <c r="VLB24" s="47"/>
      <c r="VLC24" s="47"/>
      <c r="VLD24" s="47"/>
      <c r="VLE24" s="47"/>
      <c r="VLF24" s="47"/>
      <c r="VLG24" s="47"/>
      <c r="VLH24" s="47"/>
      <c r="VLI24" s="47"/>
      <c r="VLJ24" s="47"/>
      <c r="VLK24" s="47"/>
      <c r="VLL24" s="47"/>
      <c r="VLM24" s="47"/>
      <c r="VLN24" s="47"/>
      <c r="VLO24" s="47"/>
      <c r="VLP24" s="47"/>
      <c r="VLQ24" s="47"/>
      <c r="VLR24" s="47"/>
      <c r="VLS24" s="47"/>
      <c r="VLT24" s="47"/>
      <c r="VLU24" s="47"/>
      <c r="VLV24" s="47"/>
      <c r="VLW24" s="47"/>
      <c r="VLX24" s="47"/>
      <c r="VLY24" s="47"/>
      <c r="VLZ24" s="47"/>
      <c r="VMA24" s="47"/>
      <c r="VMB24" s="47"/>
      <c r="VMC24" s="47"/>
      <c r="VMD24" s="47"/>
      <c r="VME24" s="47"/>
      <c r="VMF24" s="47"/>
      <c r="VMG24" s="47"/>
      <c r="VMH24" s="47"/>
      <c r="VMI24" s="47"/>
      <c r="VMJ24" s="47"/>
      <c r="VMK24" s="47"/>
      <c r="VML24" s="47"/>
      <c r="VMM24" s="47"/>
      <c r="VMN24" s="47"/>
      <c r="VMO24" s="47"/>
      <c r="VMP24" s="47"/>
      <c r="VMQ24" s="47"/>
      <c r="VMR24" s="47"/>
      <c r="VMS24" s="47"/>
      <c r="VMT24" s="47"/>
      <c r="VMU24" s="47"/>
      <c r="VMV24" s="47"/>
      <c r="VMW24" s="47"/>
      <c r="VMX24" s="47"/>
      <c r="VMY24" s="47"/>
      <c r="VMZ24" s="47"/>
      <c r="VNA24" s="47"/>
      <c r="VNB24" s="47"/>
      <c r="VNC24" s="47"/>
      <c r="VND24" s="47"/>
      <c r="VNE24" s="47"/>
      <c r="VNF24" s="47"/>
      <c r="VNG24" s="47"/>
      <c r="VNH24" s="47"/>
      <c r="VNI24" s="47"/>
      <c r="VNJ24" s="47"/>
      <c r="VNK24" s="47"/>
      <c r="VNL24" s="47"/>
      <c r="VNM24" s="47"/>
      <c r="VNN24" s="47"/>
      <c r="VNO24" s="47"/>
      <c r="VNP24" s="47"/>
      <c r="VNQ24" s="47"/>
      <c r="VNR24" s="47"/>
      <c r="VNS24" s="47"/>
      <c r="VNT24" s="47"/>
      <c r="VNU24" s="47"/>
      <c r="VNV24" s="47"/>
      <c r="VNW24" s="47"/>
      <c r="VNX24" s="47"/>
      <c r="VNY24" s="47"/>
      <c r="VNZ24" s="47"/>
      <c r="VOA24" s="47"/>
      <c r="VOB24" s="47"/>
      <c r="VOC24" s="47"/>
      <c r="VOD24" s="47"/>
      <c r="VOE24" s="47"/>
      <c r="VOF24" s="47"/>
      <c r="VOG24" s="47"/>
      <c r="VOH24" s="47"/>
      <c r="VOI24" s="47"/>
      <c r="VOJ24" s="47"/>
      <c r="VOK24" s="47"/>
      <c r="VOL24" s="47"/>
      <c r="VOM24" s="47"/>
      <c r="VON24" s="47"/>
      <c r="VOO24" s="47"/>
      <c r="VOP24" s="47"/>
      <c r="VOQ24" s="47"/>
      <c r="VOR24" s="47"/>
      <c r="VOS24" s="47"/>
      <c r="VOT24" s="47"/>
      <c r="VOU24" s="47"/>
      <c r="VOV24" s="47"/>
      <c r="VOW24" s="47"/>
      <c r="VOX24" s="47"/>
      <c r="VOY24" s="47"/>
      <c r="VOZ24" s="47"/>
      <c r="VPA24" s="47"/>
      <c r="VPB24" s="47"/>
      <c r="VPC24" s="47"/>
      <c r="VPD24" s="47"/>
      <c r="VPE24" s="47"/>
      <c r="VPF24" s="47"/>
      <c r="VPG24" s="47"/>
      <c r="VPH24" s="47"/>
      <c r="VPI24" s="47"/>
      <c r="VPJ24" s="47"/>
      <c r="VPK24" s="47"/>
      <c r="VPL24" s="47"/>
      <c r="VPM24" s="47"/>
      <c r="VPN24" s="47"/>
      <c r="VPO24" s="47"/>
      <c r="VPP24" s="47"/>
      <c r="VPQ24" s="47"/>
      <c r="VPR24" s="47"/>
      <c r="VPS24" s="47"/>
      <c r="VPT24" s="47"/>
      <c r="VPU24" s="47"/>
      <c r="VPV24" s="47"/>
      <c r="VPW24" s="47"/>
      <c r="VPX24" s="47"/>
      <c r="VPY24" s="47"/>
      <c r="VPZ24" s="47"/>
      <c r="VQA24" s="47"/>
      <c r="VQB24" s="47"/>
      <c r="VQC24" s="47"/>
      <c r="VQD24" s="47"/>
      <c r="VQE24" s="47"/>
      <c r="VQF24" s="47"/>
      <c r="VQG24" s="47"/>
      <c r="VQH24" s="47"/>
      <c r="VQI24" s="47"/>
      <c r="VQJ24" s="47"/>
      <c r="VQK24" s="47"/>
      <c r="VQL24" s="47"/>
      <c r="VQM24" s="47"/>
      <c r="VQN24" s="47"/>
      <c r="VQO24" s="47"/>
      <c r="VQP24" s="47"/>
      <c r="VQQ24" s="47"/>
      <c r="VQR24" s="47"/>
      <c r="VQS24" s="47"/>
      <c r="VQT24" s="47"/>
      <c r="VQU24" s="47"/>
      <c r="VQV24" s="47"/>
      <c r="VQW24" s="47"/>
      <c r="VQX24" s="47"/>
      <c r="VQY24" s="47"/>
      <c r="VQZ24" s="47"/>
      <c r="VRA24" s="47"/>
      <c r="VRB24" s="47"/>
      <c r="VRC24" s="47"/>
      <c r="VRD24" s="47"/>
      <c r="VRE24" s="47"/>
      <c r="VRF24" s="47"/>
      <c r="VRG24" s="47"/>
      <c r="VRH24" s="47"/>
      <c r="VRI24" s="47"/>
      <c r="VRJ24" s="47"/>
      <c r="VRK24" s="47"/>
      <c r="VRL24" s="47"/>
      <c r="VRM24" s="47"/>
      <c r="VRN24" s="47"/>
      <c r="VRO24" s="47"/>
      <c r="VRP24" s="47"/>
      <c r="VRQ24" s="47"/>
      <c r="VRR24" s="47"/>
      <c r="VRS24" s="47"/>
      <c r="VRT24" s="47"/>
      <c r="VRU24" s="47"/>
      <c r="VRV24" s="47"/>
      <c r="VRW24" s="47"/>
      <c r="VRX24" s="47"/>
      <c r="VRY24" s="47"/>
      <c r="VRZ24" s="47"/>
      <c r="VSA24" s="47"/>
      <c r="VSB24" s="47"/>
      <c r="VSC24" s="47"/>
      <c r="VSD24" s="47"/>
      <c r="VSE24" s="47"/>
      <c r="VSF24" s="47"/>
      <c r="VSG24" s="47"/>
      <c r="VSH24" s="47"/>
      <c r="VSI24" s="47"/>
      <c r="VSJ24" s="47"/>
      <c r="VSK24" s="47"/>
      <c r="VSL24" s="47"/>
      <c r="VSM24" s="47"/>
      <c r="VSN24" s="47"/>
      <c r="VSO24" s="47"/>
      <c r="VSP24" s="47"/>
      <c r="VSQ24" s="47"/>
      <c r="VSR24" s="47"/>
      <c r="VSS24" s="47"/>
      <c r="VST24" s="47"/>
      <c r="VSU24" s="47"/>
      <c r="VSV24" s="47"/>
      <c r="VSW24" s="47"/>
      <c r="VSX24" s="47"/>
      <c r="VSY24" s="47"/>
      <c r="VSZ24" s="47"/>
      <c r="VTA24" s="47"/>
      <c r="VTB24" s="47"/>
      <c r="VTC24" s="47"/>
      <c r="VTD24" s="47"/>
      <c r="VTE24" s="47"/>
      <c r="VTF24" s="47"/>
      <c r="VTG24" s="47"/>
      <c r="VTH24" s="47"/>
      <c r="VTI24" s="47"/>
      <c r="VTJ24" s="47"/>
      <c r="VTK24" s="47"/>
      <c r="VTL24" s="47"/>
      <c r="VTM24" s="47"/>
      <c r="VTN24" s="47"/>
      <c r="VTO24" s="47"/>
      <c r="VTP24" s="47"/>
      <c r="VTQ24" s="47"/>
      <c r="VTR24" s="47"/>
      <c r="VTS24" s="47"/>
      <c r="VTT24" s="47"/>
      <c r="VTU24" s="47"/>
      <c r="VTV24" s="47"/>
      <c r="VTW24" s="47"/>
      <c r="VTX24" s="47"/>
      <c r="VTY24" s="47"/>
      <c r="VTZ24" s="47"/>
      <c r="VUA24" s="47"/>
      <c r="VUB24" s="47"/>
      <c r="VUC24" s="47"/>
      <c r="VUD24" s="47"/>
      <c r="VUE24" s="47"/>
      <c r="VUF24" s="47"/>
      <c r="VUG24" s="47"/>
      <c r="VUH24" s="47"/>
      <c r="VUI24" s="47"/>
      <c r="VUJ24" s="47"/>
      <c r="VUK24" s="47"/>
      <c r="VUL24" s="47"/>
      <c r="VUM24" s="47"/>
      <c r="VUN24" s="47"/>
      <c r="VUO24" s="47"/>
      <c r="VUP24" s="47"/>
      <c r="VUQ24" s="47"/>
      <c r="VUR24" s="47"/>
      <c r="VUS24" s="47"/>
      <c r="VUT24" s="47"/>
      <c r="VUU24" s="47"/>
      <c r="VUV24" s="47"/>
      <c r="VUW24" s="47"/>
      <c r="VUX24" s="47"/>
      <c r="VUY24" s="47"/>
      <c r="VUZ24" s="47"/>
      <c r="VVA24" s="47"/>
      <c r="VVB24" s="47"/>
      <c r="VVC24" s="47"/>
      <c r="VVD24" s="47"/>
      <c r="VVE24" s="47"/>
      <c r="VVF24" s="47"/>
      <c r="VVG24" s="47"/>
      <c r="VVH24" s="47"/>
      <c r="VVI24" s="47"/>
      <c r="VVJ24" s="47"/>
      <c r="VVK24" s="47"/>
      <c r="VVL24" s="47"/>
      <c r="VVM24" s="47"/>
      <c r="VVN24" s="47"/>
      <c r="VVO24" s="47"/>
      <c r="VVP24" s="47"/>
      <c r="VVQ24" s="47"/>
      <c r="VVR24" s="47"/>
      <c r="VVS24" s="47"/>
      <c r="VVT24" s="47"/>
      <c r="VVU24" s="47"/>
      <c r="VVV24" s="47"/>
      <c r="VVW24" s="47"/>
      <c r="VVX24" s="47"/>
      <c r="VVY24" s="47"/>
      <c r="VVZ24" s="47"/>
      <c r="VWA24" s="47"/>
      <c r="VWB24" s="47"/>
      <c r="VWC24" s="47"/>
      <c r="VWD24" s="47"/>
      <c r="VWE24" s="47"/>
      <c r="VWF24" s="47"/>
      <c r="VWG24" s="47"/>
      <c r="VWH24" s="47"/>
      <c r="VWI24" s="47"/>
      <c r="VWJ24" s="47"/>
      <c r="VWK24" s="47"/>
      <c r="VWL24" s="47"/>
      <c r="VWM24" s="47"/>
      <c r="VWN24" s="47"/>
      <c r="VWO24" s="47"/>
      <c r="VWP24" s="47"/>
      <c r="VWQ24" s="47"/>
      <c r="VWR24" s="47"/>
      <c r="VWS24" s="47"/>
      <c r="VWT24" s="47"/>
      <c r="VWU24" s="47"/>
      <c r="VWV24" s="47"/>
      <c r="VWW24" s="47"/>
      <c r="VWX24" s="47"/>
      <c r="VWY24" s="47"/>
      <c r="VWZ24" s="47"/>
      <c r="VXA24" s="47"/>
      <c r="VXB24" s="47"/>
      <c r="VXC24" s="47"/>
      <c r="VXD24" s="47"/>
      <c r="VXE24" s="47"/>
      <c r="VXF24" s="47"/>
      <c r="VXG24" s="47"/>
      <c r="VXH24" s="47"/>
      <c r="VXI24" s="47"/>
      <c r="VXJ24" s="47"/>
      <c r="VXK24" s="47"/>
      <c r="VXL24" s="47"/>
      <c r="VXM24" s="47"/>
      <c r="VXN24" s="47"/>
      <c r="VXO24" s="47"/>
      <c r="VXP24" s="47"/>
      <c r="VXQ24" s="47"/>
      <c r="VXR24" s="47"/>
      <c r="VXS24" s="47"/>
      <c r="VXT24" s="47"/>
      <c r="VXU24" s="47"/>
      <c r="VXV24" s="47"/>
      <c r="VXW24" s="47"/>
      <c r="VXX24" s="47"/>
      <c r="VXY24" s="47"/>
      <c r="VXZ24" s="47"/>
      <c r="VYA24" s="47"/>
      <c r="VYB24" s="47"/>
      <c r="VYC24" s="47"/>
      <c r="VYD24" s="47"/>
      <c r="VYE24" s="47"/>
      <c r="VYF24" s="47"/>
      <c r="VYG24" s="47"/>
      <c r="VYH24" s="47"/>
      <c r="VYI24" s="47"/>
      <c r="VYJ24" s="47"/>
      <c r="VYK24" s="47"/>
      <c r="VYL24" s="47"/>
      <c r="VYM24" s="47"/>
      <c r="VYN24" s="47"/>
      <c r="VYO24" s="47"/>
      <c r="VYP24" s="47"/>
      <c r="VYQ24" s="47"/>
      <c r="VYR24" s="47"/>
      <c r="VYS24" s="47"/>
      <c r="VYT24" s="47"/>
      <c r="VYU24" s="47"/>
      <c r="VYV24" s="47"/>
      <c r="VYW24" s="47"/>
      <c r="VYX24" s="47"/>
      <c r="VYY24" s="47"/>
      <c r="VYZ24" s="47"/>
      <c r="VZA24" s="47"/>
      <c r="VZB24" s="47"/>
      <c r="VZC24" s="47"/>
      <c r="VZD24" s="47"/>
      <c r="VZE24" s="47"/>
      <c r="VZF24" s="47"/>
      <c r="VZG24" s="47"/>
      <c r="VZH24" s="47"/>
      <c r="VZI24" s="47"/>
      <c r="VZJ24" s="47"/>
      <c r="VZK24" s="47"/>
      <c r="VZL24" s="47"/>
      <c r="VZM24" s="47"/>
      <c r="VZN24" s="47"/>
      <c r="VZO24" s="47"/>
      <c r="VZP24" s="47"/>
      <c r="VZQ24" s="47"/>
      <c r="VZR24" s="47"/>
      <c r="VZS24" s="47"/>
      <c r="VZT24" s="47"/>
      <c r="VZU24" s="47"/>
      <c r="VZV24" s="47"/>
      <c r="VZW24" s="47"/>
      <c r="VZX24" s="47"/>
      <c r="VZY24" s="47"/>
      <c r="VZZ24" s="47"/>
      <c r="WAA24" s="47"/>
      <c r="WAB24" s="47"/>
      <c r="WAC24" s="47"/>
      <c r="WAD24" s="47"/>
      <c r="WAE24" s="47"/>
      <c r="WAF24" s="47"/>
      <c r="WAG24" s="47"/>
      <c r="WAH24" s="47"/>
      <c r="WAI24" s="47"/>
      <c r="WAJ24" s="47"/>
      <c r="WAK24" s="47"/>
      <c r="WAL24" s="47"/>
      <c r="WAM24" s="47"/>
      <c r="WAN24" s="47"/>
      <c r="WAO24" s="47"/>
      <c r="WAP24" s="47"/>
      <c r="WAQ24" s="47"/>
      <c r="WAR24" s="47"/>
      <c r="WAS24" s="47"/>
      <c r="WAT24" s="47"/>
      <c r="WAU24" s="47"/>
      <c r="WAV24" s="47"/>
      <c r="WAW24" s="47"/>
      <c r="WAX24" s="47"/>
      <c r="WAY24" s="47"/>
      <c r="WAZ24" s="47"/>
      <c r="WBA24" s="47"/>
      <c r="WBB24" s="47"/>
      <c r="WBC24" s="47"/>
      <c r="WBD24" s="47"/>
      <c r="WBE24" s="47"/>
      <c r="WBF24" s="47"/>
      <c r="WBG24" s="47"/>
      <c r="WBH24" s="47"/>
      <c r="WBI24" s="47"/>
      <c r="WBJ24" s="47"/>
      <c r="WBK24" s="47"/>
      <c r="WBL24" s="47"/>
      <c r="WBM24" s="47"/>
      <c r="WBN24" s="47"/>
      <c r="WBO24" s="47"/>
      <c r="WBP24" s="47"/>
      <c r="WBQ24" s="47"/>
      <c r="WBR24" s="47"/>
      <c r="WBS24" s="47"/>
      <c r="WBT24" s="47"/>
      <c r="WBU24" s="47"/>
      <c r="WBV24" s="47"/>
      <c r="WBW24" s="47"/>
      <c r="WBX24" s="47"/>
      <c r="WBY24" s="47"/>
      <c r="WBZ24" s="47"/>
      <c r="WCA24" s="47"/>
      <c r="WCB24" s="47"/>
      <c r="WCC24" s="47"/>
      <c r="WCD24" s="47"/>
      <c r="WCE24" s="47"/>
      <c r="WCF24" s="47"/>
      <c r="WCG24" s="47"/>
      <c r="WCH24" s="47"/>
      <c r="WCI24" s="47"/>
      <c r="WCJ24" s="47"/>
      <c r="WCK24" s="47"/>
      <c r="WCL24" s="47"/>
      <c r="WCM24" s="47"/>
      <c r="WCN24" s="47"/>
      <c r="WCO24" s="47"/>
      <c r="WCP24" s="47"/>
      <c r="WCQ24" s="47"/>
      <c r="WCR24" s="47"/>
      <c r="WCS24" s="47"/>
      <c r="WCT24" s="47"/>
      <c r="WCU24" s="47"/>
      <c r="WCV24" s="47"/>
      <c r="WCW24" s="47"/>
      <c r="WCX24" s="47"/>
      <c r="WCY24" s="47"/>
      <c r="WCZ24" s="47"/>
      <c r="WDA24" s="47"/>
      <c r="WDB24" s="47"/>
      <c r="WDC24" s="47"/>
      <c r="WDD24" s="47"/>
      <c r="WDE24" s="47"/>
      <c r="WDF24" s="47"/>
      <c r="WDG24" s="47"/>
      <c r="WDH24" s="47"/>
      <c r="WDI24" s="47"/>
      <c r="WDJ24" s="47"/>
      <c r="WDK24" s="47"/>
      <c r="WDL24" s="47"/>
      <c r="WDM24" s="47"/>
      <c r="WDN24" s="47"/>
      <c r="WDO24" s="47"/>
      <c r="WDP24" s="47"/>
      <c r="WDQ24" s="47"/>
      <c r="WDR24" s="47"/>
      <c r="WDS24" s="47"/>
      <c r="WDT24" s="47"/>
      <c r="WDU24" s="47"/>
      <c r="WDV24" s="47"/>
      <c r="WDW24" s="47"/>
      <c r="WDX24" s="47"/>
      <c r="WDY24" s="47"/>
      <c r="WDZ24" s="47"/>
      <c r="WEA24" s="47"/>
      <c r="WEB24" s="47"/>
      <c r="WEC24" s="47"/>
      <c r="WED24" s="47"/>
      <c r="WEE24" s="47"/>
      <c r="WEF24" s="47"/>
      <c r="WEG24" s="47"/>
      <c r="WEH24" s="47"/>
      <c r="WEI24" s="47"/>
      <c r="WEJ24" s="47"/>
      <c r="WEK24" s="47"/>
      <c r="WEL24" s="47"/>
      <c r="WEM24" s="47"/>
      <c r="WEN24" s="47"/>
      <c r="WEO24" s="47"/>
      <c r="WEP24" s="47"/>
      <c r="WEQ24" s="47"/>
      <c r="WER24" s="47"/>
      <c r="WES24" s="47"/>
      <c r="WET24" s="47"/>
      <c r="WEU24" s="47"/>
      <c r="WEV24" s="47"/>
      <c r="WEW24" s="47"/>
      <c r="WEX24" s="47"/>
      <c r="WEY24" s="47"/>
      <c r="WEZ24" s="47"/>
      <c r="WFA24" s="47"/>
      <c r="WFB24" s="47"/>
      <c r="WFC24" s="47"/>
      <c r="WFD24" s="47"/>
      <c r="WFE24" s="47"/>
      <c r="WFF24" s="47"/>
      <c r="WFG24" s="47"/>
      <c r="WFH24" s="47"/>
      <c r="WFI24" s="47"/>
      <c r="WFJ24" s="47"/>
      <c r="WFK24" s="47"/>
      <c r="WFL24" s="47"/>
      <c r="WFM24" s="47"/>
      <c r="WFN24" s="47"/>
      <c r="WFO24" s="47"/>
      <c r="WFP24" s="47"/>
      <c r="WFQ24" s="47"/>
      <c r="WFR24" s="47"/>
      <c r="WFS24" s="47"/>
      <c r="WFT24" s="47"/>
      <c r="WFU24" s="47"/>
      <c r="WFV24" s="47"/>
      <c r="WFW24" s="47"/>
      <c r="WFX24" s="47"/>
      <c r="WFY24" s="47"/>
      <c r="WFZ24" s="47"/>
      <c r="WGA24" s="47"/>
      <c r="WGB24" s="47"/>
      <c r="WGC24" s="47"/>
      <c r="WGD24" s="47"/>
      <c r="WGE24" s="47"/>
      <c r="WGF24" s="47"/>
      <c r="WGG24" s="47"/>
      <c r="WGH24" s="47"/>
      <c r="WGI24" s="47"/>
      <c r="WGJ24" s="47"/>
      <c r="WGK24" s="47"/>
      <c r="WGL24" s="47"/>
      <c r="WGM24" s="47"/>
      <c r="WGN24" s="47"/>
      <c r="WGO24" s="47"/>
      <c r="WGP24" s="47"/>
      <c r="WGQ24" s="47"/>
      <c r="WGR24" s="47"/>
      <c r="WGS24" s="47"/>
      <c r="WGT24" s="47"/>
      <c r="WGU24" s="47"/>
      <c r="WGV24" s="47"/>
      <c r="WGW24" s="47"/>
      <c r="WGX24" s="47"/>
      <c r="WGY24" s="47"/>
      <c r="WGZ24" s="47"/>
      <c r="WHA24" s="47"/>
      <c r="WHB24" s="47"/>
      <c r="WHC24" s="47"/>
      <c r="WHD24" s="47"/>
      <c r="WHE24" s="47"/>
      <c r="WHF24" s="47"/>
      <c r="WHG24" s="47"/>
      <c r="WHH24" s="47"/>
      <c r="WHI24" s="47"/>
      <c r="WHJ24" s="47"/>
      <c r="WHK24" s="47"/>
      <c r="WHL24" s="47"/>
      <c r="WHM24" s="47"/>
      <c r="WHN24" s="47"/>
      <c r="WHO24" s="47"/>
      <c r="WHP24" s="47"/>
      <c r="WHQ24" s="47"/>
      <c r="WHR24" s="47"/>
      <c r="WHS24" s="47"/>
      <c r="WHT24" s="47"/>
      <c r="WHU24" s="47"/>
      <c r="WHV24" s="47"/>
      <c r="WHW24" s="47"/>
      <c r="WHX24" s="47"/>
      <c r="WHY24" s="47"/>
      <c r="WHZ24" s="47"/>
      <c r="WIA24" s="47"/>
      <c r="WIB24" s="47"/>
      <c r="WIC24" s="47"/>
      <c r="WID24" s="47"/>
      <c r="WIE24" s="47"/>
      <c r="WIF24" s="47"/>
      <c r="WIG24" s="47"/>
      <c r="WIH24" s="47"/>
      <c r="WII24" s="47"/>
      <c r="WIJ24" s="47"/>
      <c r="WIK24" s="47"/>
      <c r="WIL24" s="47"/>
      <c r="WIM24" s="47"/>
      <c r="WIN24" s="47"/>
      <c r="WIO24" s="47"/>
      <c r="WIP24" s="47"/>
      <c r="WIQ24" s="47"/>
      <c r="WIR24" s="47"/>
      <c r="WIS24" s="47"/>
      <c r="WIT24" s="47"/>
      <c r="WIU24" s="47"/>
      <c r="WIV24" s="47"/>
      <c r="WIW24" s="47"/>
      <c r="WIX24" s="47"/>
      <c r="WIY24" s="47"/>
      <c r="WIZ24" s="47"/>
      <c r="WJA24" s="47"/>
      <c r="WJB24" s="47"/>
      <c r="WJC24" s="47"/>
      <c r="WJD24" s="47"/>
      <c r="WJE24" s="47"/>
      <c r="WJF24" s="47"/>
      <c r="WJG24" s="47"/>
      <c r="WJH24" s="47"/>
      <c r="WJI24" s="47"/>
      <c r="WJJ24" s="47"/>
      <c r="WJK24" s="47"/>
      <c r="WJL24" s="47"/>
      <c r="WJM24" s="47"/>
      <c r="WJN24" s="47"/>
      <c r="WJO24" s="47"/>
      <c r="WJP24" s="47"/>
      <c r="WJQ24" s="47"/>
      <c r="WJR24" s="47"/>
      <c r="WJS24" s="47"/>
      <c r="WJT24" s="47"/>
      <c r="WJU24" s="47"/>
      <c r="WJV24" s="47"/>
      <c r="WJW24" s="47"/>
      <c r="WJX24" s="47"/>
      <c r="WJY24" s="47"/>
      <c r="WJZ24" s="47"/>
      <c r="WKA24" s="47"/>
      <c r="WKB24" s="47"/>
      <c r="WKC24" s="47"/>
      <c r="WKD24" s="47"/>
      <c r="WKE24" s="47"/>
      <c r="WKF24" s="47"/>
      <c r="WKG24" s="47"/>
      <c r="WKH24" s="47"/>
      <c r="WKI24" s="47"/>
      <c r="WKJ24" s="47"/>
      <c r="WKK24" s="47"/>
      <c r="WKL24" s="47"/>
      <c r="WKM24" s="47"/>
      <c r="WKN24" s="47"/>
      <c r="WKO24" s="47"/>
      <c r="WKP24" s="47"/>
      <c r="WKQ24" s="47"/>
      <c r="WKR24" s="47"/>
      <c r="WKS24" s="47"/>
      <c r="WKT24" s="47"/>
      <c r="WKU24" s="47"/>
      <c r="WKV24" s="47"/>
      <c r="WKW24" s="47"/>
      <c r="WKX24" s="47"/>
      <c r="WKY24" s="47"/>
      <c r="WKZ24" s="47"/>
      <c r="WLA24" s="47"/>
      <c r="WLB24" s="47"/>
      <c r="WLC24" s="47"/>
      <c r="WLD24" s="47"/>
      <c r="WLE24" s="47"/>
      <c r="WLF24" s="47"/>
      <c r="WLG24" s="47"/>
      <c r="WLH24" s="47"/>
      <c r="WLI24" s="47"/>
      <c r="WLJ24" s="47"/>
      <c r="WLK24" s="47"/>
      <c r="WLL24" s="47"/>
      <c r="WLM24" s="47"/>
      <c r="WLN24" s="47"/>
      <c r="WLO24" s="47"/>
      <c r="WLP24" s="47"/>
      <c r="WLQ24" s="47"/>
      <c r="WLR24" s="47"/>
      <c r="WLS24" s="47"/>
      <c r="WLT24" s="47"/>
      <c r="WLU24" s="47"/>
      <c r="WLV24" s="47"/>
      <c r="WLW24" s="47"/>
      <c r="WLX24" s="47"/>
      <c r="WLY24" s="47"/>
      <c r="WLZ24" s="47"/>
      <c r="WMA24" s="47"/>
      <c r="WMB24" s="47"/>
      <c r="WMC24" s="47"/>
      <c r="WMD24" s="47"/>
      <c r="WME24" s="47"/>
      <c r="WMF24" s="47"/>
      <c r="WMG24" s="47"/>
      <c r="WMH24" s="47"/>
      <c r="WMI24" s="47"/>
      <c r="WMJ24" s="47"/>
      <c r="WMK24" s="47"/>
      <c r="WML24" s="47"/>
      <c r="WMM24" s="47"/>
      <c r="WMN24" s="47"/>
      <c r="WMO24" s="47"/>
      <c r="WMP24" s="47"/>
      <c r="WMQ24" s="47"/>
      <c r="WMR24" s="47"/>
      <c r="WMS24" s="47"/>
      <c r="WMT24" s="47"/>
      <c r="WMU24" s="47"/>
      <c r="WMV24" s="47"/>
      <c r="WMW24" s="47"/>
      <c r="WMX24" s="47"/>
      <c r="WMY24" s="47"/>
      <c r="WMZ24" s="47"/>
      <c r="WNA24" s="47"/>
      <c r="WNB24" s="47"/>
      <c r="WNC24" s="47"/>
      <c r="WND24" s="47"/>
      <c r="WNE24" s="47"/>
      <c r="WNF24" s="47"/>
      <c r="WNG24" s="47"/>
      <c r="WNH24" s="47"/>
      <c r="WNI24" s="47"/>
      <c r="WNJ24" s="47"/>
      <c r="WNK24" s="47"/>
      <c r="WNL24" s="47"/>
      <c r="WNM24" s="47"/>
      <c r="WNN24" s="47"/>
      <c r="WNO24" s="47"/>
      <c r="WNP24" s="47"/>
      <c r="WNQ24" s="47"/>
      <c r="WNR24" s="47"/>
      <c r="WNS24" s="47"/>
      <c r="WNT24" s="47"/>
      <c r="WNU24" s="47"/>
      <c r="WNV24" s="47"/>
      <c r="WNW24" s="47"/>
      <c r="WNX24" s="47"/>
      <c r="WNY24" s="47"/>
      <c r="WNZ24" s="47"/>
      <c r="WOA24" s="47"/>
      <c r="WOB24" s="47"/>
      <c r="WOC24" s="47"/>
      <c r="WOD24" s="47"/>
      <c r="WOE24" s="47"/>
      <c r="WOF24" s="47"/>
      <c r="WOG24" s="47"/>
      <c r="WOH24" s="47"/>
      <c r="WOI24" s="47"/>
      <c r="WOJ24" s="47"/>
      <c r="WOK24" s="47"/>
      <c r="WOL24" s="47"/>
      <c r="WOM24" s="47"/>
      <c r="WON24" s="47"/>
      <c r="WOO24" s="47"/>
      <c r="WOP24" s="47"/>
      <c r="WOQ24" s="47"/>
      <c r="WOR24" s="47"/>
      <c r="WOS24" s="47"/>
      <c r="WOT24" s="47"/>
      <c r="WOU24" s="47"/>
      <c r="WOV24" s="47"/>
      <c r="WOW24" s="47"/>
      <c r="WOX24" s="47"/>
      <c r="WOY24" s="47"/>
      <c r="WOZ24" s="47"/>
      <c r="WPA24" s="47"/>
      <c r="WPB24" s="47"/>
      <c r="WPC24" s="47"/>
      <c r="WPD24" s="47"/>
      <c r="WPE24" s="47"/>
      <c r="WPF24" s="47"/>
      <c r="WPG24" s="47"/>
      <c r="WPH24" s="47"/>
      <c r="WPI24" s="47"/>
      <c r="WPJ24" s="47"/>
      <c r="WPK24" s="47"/>
      <c r="WPL24" s="47"/>
      <c r="WPM24" s="47"/>
      <c r="WPN24" s="47"/>
      <c r="WPO24" s="47"/>
      <c r="WPP24" s="47"/>
      <c r="WPQ24" s="47"/>
      <c r="WPR24" s="47"/>
      <c r="WPS24" s="47"/>
      <c r="WPT24" s="47"/>
      <c r="WPU24" s="47"/>
      <c r="WPV24" s="47"/>
      <c r="WPW24" s="47"/>
      <c r="WPX24" s="47"/>
      <c r="WPY24" s="47"/>
      <c r="WPZ24" s="47"/>
      <c r="WQA24" s="47"/>
      <c r="WQB24" s="47"/>
      <c r="WQC24" s="47"/>
      <c r="WQD24" s="47"/>
      <c r="WQE24" s="47"/>
      <c r="WQF24" s="47"/>
      <c r="WQG24" s="47"/>
      <c r="WQH24" s="47"/>
      <c r="WQI24" s="47"/>
      <c r="WQJ24" s="47"/>
      <c r="WQK24" s="47"/>
      <c r="WQL24" s="47"/>
      <c r="WQM24" s="47"/>
      <c r="WQN24" s="47"/>
      <c r="WQO24" s="47"/>
      <c r="WQP24" s="47"/>
      <c r="WQQ24" s="47"/>
      <c r="WQR24" s="47"/>
      <c r="WQS24" s="47"/>
      <c r="WQT24" s="47"/>
      <c r="WQU24" s="47"/>
      <c r="WQV24" s="47"/>
      <c r="WQW24" s="47"/>
      <c r="WQX24" s="47"/>
      <c r="WQY24" s="47"/>
      <c r="WQZ24" s="47"/>
      <c r="WRA24" s="47"/>
      <c r="WRB24" s="47"/>
      <c r="WRC24" s="47"/>
      <c r="WRD24" s="47"/>
      <c r="WRE24" s="47"/>
      <c r="WRF24" s="47"/>
      <c r="WRG24" s="47"/>
      <c r="WRH24" s="47"/>
      <c r="WRI24" s="47"/>
      <c r="WRJ24" s="47"/>
      <c r="WRK24" s="47"/>
      <c r="WRL24" s="47"/>
      <c r="WRM24" s="47"/>
      <c r="WRN24" s="47"/>
      <c r="WRO24" s="47"/>
      <c r="WRP24" s="47"/>
      <c r="WRQ24" s="47"/>
      <c r="WRR24" s="47"/>
      <c r="WRS24" s="47"/>
      <c r="WRT24" s="47"/>
      <c r="WRU24" s="47"/>
      <c r="WRV24" s="47"/>
      <c r="WRW24" s="47"/>
      <c r="WRX24" s="47"/>
      <c r="WRY24" s="47"/>
      <c r="WRZ24" s="47"/>
      <c r="WSA24" s="47"/>
      <c r="WSB24" s="47"/>
      <c r="WSC24" s="47"/>
      <c r="WSD24" s="47"/>
      <c r="WSE24" s="47"/>
      <c r="WSF24" s="47"/>
      <c r="WSG24" s="47"/>
      <c r="WSH24" s="47"/>
      <c r="WSI24" s="47"/>
      <c r="WSJ24" s="47"/>
      <c r="WSK24" s="47"/>
      <c r="WSL24" s="47"/>
      <c r="WSM24" s="47"/>
      <c r="WSN24" s="47"/>
      <c r="WSO24" s="47"/>
      <c r="WSP24" s="47"/>
      <c r="WSQ24" s="47"/>
      <c r="WSR24" s="47"/>
      <c r="WSS24" s="47"/>
      <c r="WST24" s="47"/>
      <c r="WSU24" s="47"/>
      <c r="WSV24" s="47"/>
      <c r="WSW24" s="47"/>
      <c r="WSX24" s="47"/>
      <c r="WSY24" s="47"/>
      <c r="WSZ24" s="47"/>
      <c r="WTA24" s="47"/>
      <c r="WTB24" s="47"/>
      <c r="WTC24" s="47"/>
      <c r="WTD24" s="47"/>
      <c r="WTE24" s="47"/>
      <c r="WTF24" s="47"/>
      <c r="WTG24" s="47"/>
      <c r="WTH24" s="47"/>
      <c r="WTI24" s="47"/>
      <c r="WTJ24" s="47"/>
      <c r="WTK24" s="47"/>
      <c r="WTL24" s="47"/>
      <c r="WTM24" s="47"/>
      <c r="WTN24" s="47"/>
      <c r="WTO24" s="47"/>
      <c r="WTP24" s="47"/>
      <c r="WTQ24" s="47"/>
      <c r="WTR24" s="47"/>
      <c r="WTS24" s="47"/>
      <c r="WTT24" s="47"/>
      <c r="WTU24" s="47"/>
      <c r="WTV24" s="47"/>
      <c r="WTW24" s="47"/>
      <c r="WTX24" s="47"/>
      <c r="WTY24" s="47"/>
      <c r="WTZ24" s="47"/>
      <c r="WUA24" s="47"/>
      <c r="WUB24" s="47"/>
      <c r="WUC24" s="47"/>
      <c r="WUD24" s="47"/>
      <c r="WUE24" s="47"/>
      <c r="WUF24" s="47"/>
      <c r="WUG24" s="47"/>
      <c r="WUH24" s="47"/>
      <c r="WUI24" s="47"/>
      <c r="WUJ24" s="47"/>
      <c r="WUK24" s="47"/>
      <c r="WUL24" s="47"/>
      <c r="WUM24" s="47"/>
      <c r="WUN24" s="47"/>
      <c r="WUO24" s="47"/>
      <c r="WUP24" s="47"/>
      <c r="WUQ24" s="47"/>
      <c r="WUR24" s="47"/>
      <c r="WUS24" s="47"/>
      <c r="WUT24" s="47"/>
      <c r="WUU24" s="47"/>
      <c r="WUV24" s="47"/>
      <c r="WUW24" s="47"/>
      <c r="WUX24" s="47"/>
      <c r="WUY24" s="47"/>
      <c r="WUZ24" s="47"/>
      <c r="WVA24" s="47"/>
      <c r="WVB24" s="47"/>
      <c r="WVC24" s="47"/>
      <c r="WVD24" s="47"/>
      <c r="WVE24" s="47"/>
      <c r="WVF24" s="47"/>
      <c r="WVG24" s="47"/>
      <c r="WVH24" s="47"/>
      <c r="WVI24" s="47"/>
      <c r="WVJ24" s="47"/>
      <c r="WVK24" s="47"/>
      <c r="WVL24" s="47"/>
      <c r="WVM24" s="47"/>
      <c r="WVN24" s="47"/>
      <c r="WVO24" s="47"/>
      <c r="WVP24" s="47"/>
      <c r="WVQ24" s="47"/>
      <c r="WVR24" s="47"/>
      <c r="WVS24" s="47"/>
      <c r="WVT24" s="47"/>
      <c r="WVU24" s="47"/>
      <c r="WVV24" s="47"/>
      <c r="WVW24" s="47"/>
      <c r="WVX24" s="47"/>
      <c r="WVY24" s="47"/>
      <c r="WVZ24" s="47"/>
      <c r="WWA24" s="47"/>
      <c r="WWB24" s="47"/>
      <c r="WWC24" s="47"/>
      <c r="WWD24" s="47"/>
      <c r="WWE24" s="47"/>
      <c r="WWF24" s="47"/>
      <c r="WWG24" s="47"/>
      <c r="WWH24" s="47"/>
      <c r="WWI24" s="47"/>
      <c r="WWJ24" s="47"/>
      <c r="WWK24" s="47"/>
      <c r="WWL24" s="47"/>
    </row>
    <row r="25" spans="1:16158" x14ac:dyDescent="0.35">
      <c r="A25" s="49"/>
      <c r="B25" s="242" t="s">
        <v>45</v>
      </c>
      <c r="C25" s="242"/>
      <c r="D25" s="248">
        <v>0.60795483147622453</v>
      </c>
      <c r="E25" s="248">
        <v>0.43638594210327841</v>
      </c>
      <c r="F25" s="47">
        <v>2723.023563773183</v>
      </c>
      <c r="H25" s="246">
        <v>0.98593110715771248</v>
      </c>
      <c r="I25" s="47">
        <v>2761.8801597844299</v>
      </c>
      <c r="K25" s="233">
        <v>0.51859629521735717</v>
      </c>
      <c r="L25" s="233">
        <v>0</v>
      </c>
      <c r="M25" s="58">
        <v>6.5219748014377449E-5</v>
      </c>
      <c r="N25" s="58">
        <v>6.552824117851775E-5</v>
      </c>
      <c r="O25" s="58">
        <v>0</v>
      </c>
      <c r="P25" s="58">
        <v>6.5451117887482674E-5</v>
      </c>
      <c r="Q25" s="233"/>
      <c r="R25" s="65"/>
      <c r="S25" s="65"/>
      <c r="T25" s="65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  <c r="JK25" s="47"/>
      <c r="JL25" s="47"/>
      <c r="JM25" s="47"/>
      <c r="JN25" s="47"/>
      <c r="JO25" s="47"/>
      <c r="JP25" s="47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7"/>
      <c r="KB25" s="47"/>
      <c r="KC25" s="47"/>
      <c r="KD25" s="47"/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47"/>
      <c r="KR25" s="47"/>
      <c r="KS25" s="47"/>
      <c r="KT25" s="47"/>
      <c r="KU25" s="47"/>
      <c r="KV25" s="47"/>
      <c r="KW25" s="47"/>
      <c r="KX25" s="47"/>
      <c r="KY25" s="47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7"/>
      <c r="LK25" s="47"/>
      <c r="LL25" s="47"/>
      <c r="LM25" s="47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7"/>
      <c r="MA25" s="47"/>
      <c r="MB25" s="47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7"/>
      <c r="MR25" s="47"/>
      <c r="MS25" s="47"/>
      <c r="MT25" s="47"/>
      <c r="MU25" s="47"/>
      <c r="MV25" s="47"/>
      <c r="MW25" s="47"/>
      <c r="MX25" s="47"/>
      <c r="MY25" s="47"/>
      <c r="MZ25" s="47"/>
      <c r="NA25" s="47"/>
      <c r="NB25" s="47"/>
      <c r="NC25" s="47"/>
      <c r="ND25" s="47"/>
      <c r="NE25" s="47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7"/>
      <c r="NR25" s="47"/>
      <c r="NS25" s="47"/>
      <c r="NT25" s="47"/>
      <c r="NU25" s="47"/>
      <c r="NV25" s="47"/>
      <c r="NW25" s="47"/>
      <c r="NX25" s="47"/>
      <c r="NY25" s="47"/>
      <c r="NZ25" s="47"/>
      <c r="OA25" s="47"/>
      <c r="OB25" s="47"/>
      <c r="OC25" s="47"/>
      <c r="OD25" s="47"/>
      <c r="OE25" s="47"/>
      <c r="OF25" s="47"/>
      <c r="OG25" s="47"/>
      <c r="OH25" s="47"/>
      <c r="OI25" s="47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7"/>
      <c r="OV25" s="47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7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  <c r="RN25" s="47"/>
      <c r="RO25" s="47"/>
      <c r="RP25" s="47"/>
      <c r="RQ25" s="47"/>
      <c r="RR25" s="47"/>
      <c r="RS25" s="47"/>
      <c r="RT25" s="47"/>
      <c r="RU25" s="47"/>
      <c r="RV25" s="47"/>
      <c r="RW25" s="47"/>
      <c r="RX25" s="47"/>
      <c r="RY25" s="47"/>
      <c r="RZ25" s="47"/>
      <c r="SA25" s="47"/>
      <c r="SB25" s="47"/>
      <c r="SC25" s="47"/>
      <c r="SD25" s="47"/>
      <c r="SE25" s="47"/>
      <c r="SF25" s="47"/>
      <c r="SG25" s="47"/>
      <c r="SH25" s="47"/>
      <c r="SI25" s="47"/>
      <c r="SJ25" s="47"/>
      <c r="SK25" s="47"/>
      <c r="SL25" s="47"/>
      <c r="SM25" s="47"/>
      <c r="SN25" s="47"/>
      <c r="SO25" s="47"/>
      <c r="SP25" s="47"/>
      <c r="SQ25" s="47"/>
      <c r="SR25" s="47"/>
      <c r="SS25" s="47"/>
      <c r="ST25" s="47"/>
      <c r="SU25" s="47"/>
      <c r="SV25" s="47"/>
      <c r="SW25" s="47"/>
      <c r="SX25" s="47"/>
      <c r="SY25" s="47"/>
      <c r="SZ25" s="47"/>
      <c r="TA25" s="47"/>
      <c r="TB25" s="47"/>
      <c r="TC25" s="47"/>
      <c r="TD25" s="47"/>
      <c r="TE25" s="47"/>
      <c r="TF25" s="47"/>
      <c r="TG25" s="47"/>
      <c r="TH25" s="47"/>
      <c r="TI25" s="47"/>
      <c r="TJ25" s="47"/>
      <c r="TK25" s="47"/>
      <c r="TL25" s="47"/>
      <c r="TM25" s="47"/>
      <c r="TN25" s="47"/>
      <c r="TO25" s="47"/>
      <c r="TP25" s="47"/>
      <c r="TQ25" s="47"/>
      <c r="TR25" s="47"/>
      <c r="TS25" s="47"/>
      <c r="TT25" s="47"/>
      <c r="TU25" s="47"/>
      <c r="TV25" s="47"/>
      <c r="TW25" s="47"/>
      <c r="TX25" s="47"/>
      <c r="TY25" s="47"/>
      <c r="TZ25" s="47"/>
      <c r="UA25" s="47"/>
      <c r="UB25" s="47"/>
      <c r="UC25" s="47"/>
      <c r="UD25" s="47"/>
      <c r="UE25" s="47"/>
      <c r="UF25" s="47"/>
      <c r="UG25" s="47"/>
      <c r="UH25" s="47"/>
      <c r="UI25" s="47"/>
      <c r="UJ25" s="47"/>
      <c r="UK25" s="47"/>
      <c r="UL25" s="47"/>
      <c r="UM25" s="47"/>
      <c r="UN25" s="47"/>
      <c r="UO25" s="47"/>
      <c r="UP25" s="47"/>
      <c r="UQ25" s="47"/>
      <c r="UR25" s="47"/>
      <c r="US25" s="47"/>
      <c r="UT25" s="47"/>
      <c r="UU25" s="47"/>
      <c r="UV25" s="47"/>
      <c r="UW25" s="47"/>
      <c r="UX25" s="47"/>
      <c r="UY25" s="47"/>
      <c r="UZ25" s="47"/>
      <c r="VA25" s="47"/>
      <c r="VB25" s="47"/>
      <c r="VC25" s="47"/>
      <c r="VD25" s="47"/>
      <c r="VE25" s="47"/>
      <c r="VF25" s="47"/>
      <c r="VG25" s="47"/>
      <c r="VH25" s="47"/>
      <c r="VI25" s="47"/>
      <c r="VJ25" s="47"/>
      <c r="VK25" s="47"/>
      <c r="VL25" s="47"/>
      <c r="VM25" s="47"/>
      <c r="VN25" s="47"/>
      <c r="VO25" s="47"/>
      <c r="VP25" s="47"/>
      <c r="VQ25" s="47"/>
      <c r="VR25" s="47"/>
      <c r="VS25" s="47"/>
      <c r="VT25" s="47"/>
      <c r="VU25" s="47"/>
      <c r="VV25" s="47"/>
      <c r="VW25" s="47"/>
      <c r="VX25" s="47"/>
      <c r="VY25" s="47"/>
      <c r="VZ25" s="47"/>
      <c r="WA25" s="47"/>
      <c r="WB25" s="47"/>
      <c r="WC25" s="47"/>
      <c r="WD25" s="47"/>
      <c r="WE25" s="47"/>
      <c r="WF25" s="47"/>
      <c r="WG25" s="47"/>
      <c r="WH25" s="47"/>
      <c r="WI25" s="47"/>
      <c r="WJ25" s="47"/>
      <c r="WK25" s="47"/>
      <c r="WL25" s="47"/>
      <c r="WM25" s="47"/>
      <c r="WN25" s="47"/>
      <c r="WO25" s="47"/>
      <c r="WP25" s="47"/>
      <c r="WQ25" s="47"/>
      <c r="WR25" s="47"/>
      <c r="WS25" s="47"/>
      <c r="WT25" s="47"/>
      <c r="WU25" s="47"/>
      <c r="WV25" s="47"/>
      <c r="WW25" s="47"/>
      <c r="WX25" s="47"/>
      <c r="WY25" s="47"/>
      <c r="WZ25" s="47"/>
      <c r="XA25" s="47"/>
      <c r="XB25" s="47"/>
      <c r="XC25" s="47"/>
      <c r="XD25" s="47"/>
      <c r="XE25" s="47"/>
      <c r="XF25" s="47"/>
      <c r="XG25" s="47"/>
      <c r="XH25" s="47"/>
      <c r="XI25" s="47"/>
      <c r="XJ25" s="47"/>
      <c r="XK25" s="47"/>
      <c r="XL25" s="47"/>
      <c r="XM25" s="47"/>
      <c r="XN25" s="47"/>
      <c r="XO25" s="47"/>
      <c r="XP25" s="47"/>
      <c r="XQ25" s="47"/>
      <c r="XR25" s="47"/>
      <c r="XS25" s="47"/>
      <c r="XT25" s="47"/>
      <c r="XU25" s="47"/>
      <c r="XV25" s="47"/>
      <c r="XW25" s="47"/>
      <c r="XX25" s="47"/>
      <c r="XY25" s="47"/>
      <c r="XZ25" s="47"/>
      <c r="YA25" s="47"/>
      <c r="YB25" s="47"/>
      <c r="YC25" s="47"/>
      <c r="YD25" s="47"/>
      <c r="YE25" s="47"/>
      <c r="YF25" s="47"/>
      <c r="YG25" s="47"/>
      <c r="YH25" s="47"/>
      <c r="YI25" s="47"/>
      <c r="YJ25" s="47"/>
      <c r="YK25" s="47"/>
      <c r="YL25" s="47"/>
      <c r="YM25" s="47"/>
      <c r="YN25" s="47"/>
      <c r="YO25" s="47"/>
      <c r="YP25" s="47"/>
      <c r="YQ25" s="47"/>
      <c r="YR25" s="47"/>
      <c r="YS25" s="47"/>
      <c r="YT25" s="47"/>
      <c r="YU25" s="47"/>
      <c r="YV25" s="47"/>
      <c r="YW25" s="47"/>
      <c r="YX25" s="47"/>
      <c r="YY25" s="47"/>
      <c r="YZ25" s="47"/>
      <c r="ZA25" s="47"/>
      <c r="ZB25" s="47"/>
      <c r="ZC25" s="47"/>
      <c r="ZD25" s="47"/>
      <c r="ZE25" s="47"/>
      <c r="ZF25" s="47"/>
      <c r="ZG25" s="47"/>
      <c r="ZH25" s="47"/>
      <c r="ZI25" s="47"/>
      <c r="ZJ25" s="47"/>
      <c r="ZK25" s="47"/>
      <c r="ZL25" s="47"/>
      <c r="ZM25" s="47"/>
      <c r="ZN25" s="47"/>
      <c r="ZO25" s="47"/>
      <c r="ZP25" s="47"/>
      <c r="ZQ25" s="47"/>
      <c r="ZR25" s="47"/>
      <c r="ZS25" s="47"/>
      <c r="ZT25" s="47"/>
      <c r="ZU25" s="47"/>
      <c r="ZV25" s="47"/>
      <c r="ZW25" s="47"/>
      <c r="ZX25" s="47"/>
      <c r="ZY25" s="47"/>
      <c r="ZZ25" s="47"/>
      <c r="AAA25" s="47"/>
      <c r="AAB25" s="47"/>
      <c r="AAC25" s="47"/>
      <c r="AAD25" s="47"/>
      <c r="AAE25" s="47"/>
      <c r="AAF25" s="47"/>
      <c r="AAG25" s="47"/>
      <c r="AAH25" s="47"/>
      <c r="AAI25" s="47"/>
      <c r="AAJ25" s="47"/>
      <c r="AAK25" s="47"/>
      <c r="AAL25" s="47"/>
      <c r="AAM25" s="47"/>
      <c r="AAN25" s="47"/>
      <c r="AAO25" s="47"/>
      <c r="AAP25" s="47"/>
      <c r="AAQ25" s="47"/>
      <c r="AAR25" s="47"/>
      <c r="AAS25" s="47"/>
      <c r="AAT25" s="47"/>
      <c r="AAU25" s="47"/>
      <c r="AAV25" s="47"/>
      <c r="AAW25" s="47"/>
      <c r="AAX25" s="47"/>
      <c r="AAY25" s="47"/>
      <c r="AAZ25" s="47"/>
      <c r="ABA25" s="47"/>
      <c r="ABB25" s="47"/>
      <c r="ABC25" s="47"/>
      <c r="ABD25" s="47"/>
      <c r="ABE25" s="47"/>
      <c r="ABF25" s="47"/>
      <c r="ABG25" s="47"/>
      <c r="ABH25" s="47"/>
      <c r="ABI25" s="47"/>
      <c r="ABJ25" s="47"/>
      <c r="ABK25" s="47"/>
      <c r="ABL25" s="47"/>
      <c r="ABM25" s="47"/>
      <c r="ABN25" s="47"/>
      <c r="ABO25" s="47"/>
      <c r="ABP25" s="47"/>
      <c r="ABQ25" s="47"/>
      <c r="ABR25" s="47"/>
      <c r="ABS25" s="47"/>
      <c r="ABT25" s="47"/>
      <c r="ABU25" s="47"/>
      <c r="ABV25" s="47"/>
      <c r="ABW25" s="47"/>
      <c r="ABX25" s="47"/>
      <c r="ABY25" s="47"/>
      <c r="ABZ25" s="47"/>
      <c r="ACA25" s="47"/>
      <c r="ACB25" s="47"/>
      <c r="ACC25" s="47"/>
      <c r="ACD25" s="47"/>
      <c r="ACE25" s="47"/>
      <c r="ACF25" s="47"/>
      <c r="ACG25" s="47"/>
      <c r="ACH25" s="47"/>
      <c r="ACI25" s="47"/>
      <c r="ACJ25" s="47"/>
      <c r="ACK25" s="47"/>
      <c r="ACL25" s="47"/>
      <c r="ACM25" s="47"/>
      <c r="ACN25" s="47"/>
      <c r="ACO25" s="47"/>
      <c r="ACP25" s="47"/>
      <c r="ACQ25" s="47"/>
      <c r="ACR25" s="47"/>
      <c r="ACS25" s="47"/>
      <c r="ACT25" s="47"/>
      <c r="ACU25" s="47"/>
      <c r="ACV25" s="47"/>
      <c r="ACW25" s="47"/>
      <c r="ACX25" s="47"/>
      <c r="ACY25" s="47"/>
      <c r="ACZ25" s="47"/>
      <c r="ADA25" s="47"/>
      <c r="ADB25" s="47"/>
      <c r="ADC25" s="47"/>
      <c r="ADD25" s="47"/>
      <c r="ADE25" s="47"/>
      <c r="ADF25" s="47"/>
      <c r="ADG25" s="47"/>
      <c r="ADH25" s="47"/>
      <c r="ADI25" s="47"/>
      <c r="ADJ25" s="47"/>
      <c r="ADK25" s="47"/>
      <c r="ADL25" s="47"/>
      <c r="ADM25" s="47"/>
      <c r="ADN25" s="47"/>
      <c r="ADO25" s="47"/>
      <c r="ADP25" s="47"/>
      <c r="ADQ25" s="47"/>
      <c r="ADR25" s="47"/>
      <c r="ADS25" s="47"/>
      <c r="ADT25" s="47"/>
      <c r="ADU25" s="47"/>
      <c r="ADV25" s="47"/>
      <c r="ADW25" s="47"/>
      <c r="ADX25" s="47"/>
      <c r="ADY25" s="47"/>
      <c r="ADZ25" s="47"/>
      <c r="AEA25" s="47"/>
      <c r="AEB25" s="47"/>
      <c r="AEC25" s="47"/>
      <c r="AED25" s="47"/>
      <c r="AEE25" s="47"/>
      <c r="AEF25" s="47"/>
      <c r="AEG25" s="47"/>
      <c r="AEH25" s="47"/>
      <c r="AEI25" s="47"/>
      <c r="AEJ25" s="47"/>
      <c r="AEK25" s="47"/>
      <c r="AEL25" s="47"/>
      <c r="AEM25" s="47"/>
      <c r="AEN25" s="47"/>
      <c r="AEO25" s="47"/>
      <c r="AEP25" s="47"/>
      <c r="AEQ25" s="47"/>
      <c r="AER25" s="47"/>
      <c r="AES25" s="47"/>
      <c r="AET25" s="47"/>
      <c r="AEU25" s="47"/>
      <c r="AEV25" s="47"/>
      <c r="AEW25" s="47"/>
      <c r="AEX25" s="47"/>
      <c r="AEY25" s="47"/>
      <c r="AEZ25" s="47"/>
      <c r="AFA25" s="47"/>
      <c r="AFB25" s="47"/>
      <c r="AFC25" s="47"/>
      <c r="AFD25" s="47"/>
      <c r="AFE25" s="47"/>
      <c r="AFF25" s="47"/>
      <c r="AFG25" s="47"/>
      <c r="AFH25" s="47"/>
      <c r="AFI25" s="47"/>
      <c r="AFJ25" s="47"/>
      <c r="AFK25" s="47"/>
      <c r="AFL25" s="47"/>
      <c r="AFM25" s="47"/>
      <c r="AFN25" s="47"/>
      <c r="AFO25" s="47"/>
      <c r="AFP25" s="47"/>
      <c r="AFQ25" s="47"/>
      <c r="AFR25" s="47"/>
      <c r="AFS25" s="47"/>
      <c r="AFT25" s="47"/>
      <c r="AFU25" s="47"/>
      <c r="AFV25" s="47"/>
      <c r="AFW25" s="47"/>
      <c r="AFX25" s="47"/>
      <c r="AFY25" s="47"/>
      <c r="AFZ25" s="47"/>
      <c r="AGA25" s="47"/>
      <c r="AGB25" s="47"/>
      <c r="AGC25" s="47"/>
      <c r="AGD25" s="47"/>
      <c r="AGE25" s="47"/>
      <c r="AGF25" s="47"/>
      <c r="AGG25" s="47"/>
      <c r="AGH25" s="47"/>
      <c r="AGI25" s="47"/>
      <c r="AGJ25" s="47"/>
      <c r="AGK25" s="47"/>
      <c r="AGL25" s="47"/>
      <c r="AGM25" s="47"/>
      <c r="AGN25" s="47"/>
      <c r="AGO25" s="47"/>
      <c r="AGP25" s="47"/>
      <c r="AGQ25" s="47"/>
      <c r="AGR25" s="47"/>
      <c r="AGS25" s="47"/>
      <c r="AGT25" s="47"/>
      <c r="AGU25" s="47"/>
      <c r="AGV25" s="47"/>
      <c r="AGW25" s="47"/>
      <c r="AGX25" s="47"/>
      <c r="AGY25" s="47"/>
      <c r="AGZ25" s="47"/>
      <c r="AHA25" s="47"/>
      <c r="AHB25" s="47"/>
      <c r="AHC25" s="47"/>
      <c r="AHD25" s="47"/>
      <c r="AHE25" s="47"/>
      <c r="AHF25" s="47"/>
      <c r="AHG25" s="47"/>
      <c r="AHH25" s="47"/>
      <c r="AHI25" s="47"/>
      <c r="AHJ25" s="47"/>
      <c r="AHK25" s="47"/>
      <c r="AHL25" s="47"/>
      <c r="AHM25" s="47"/>
      <c r="AHN25" s="47"/>
      <c r="AHO25" s="47"/>
      <c r="AHP25" s="47"/>
      <c r="AHQ25" s="47"/>
      <c r="AHR25" s="47"/>
      <c r="AHS25" s="47"/>
      <c r="AHT25" s="47"/>
      <c r="AHU25" s="47"/>
      <c r="AHV25" s="47"/>
      <c r="AHW25" s="47"/>
      <c r="AHX25" s="47"/>
      <c r="AHY25" s="47"/>
      <c r="AHZ25" s="47"/>
      <c r="AIA25" s="47"/>
      <c r="AIB25" s="47"/>
      <c r="AIC25" s="47"/>
      <c r="AID25" s="47"/>
      <c r="AIE25" s="47"/>
      <c r="AIF25" s="47"/>
      <c r="AIG25" s="47"/>
      <c r="AIH25" s="47"/>
      <c r="AII25" s="47"/>
      <c r="AIJ25" s="47"/>
      <c r="AIK25" s="47"/>
      <c r="AIL25" s="47"/>
      <c r="AIM25" s="47"/>
      <c r="AIN25" s="47"/>
      <c r="AIO25" s="47"/>
      <c r="AIP25" s="47"/>
      <c r="AIQ25" s="47"/>
      <c r="AIR25" s="47"/>
      <c r="AIS25" s="47"/>
      <c r="AIT25" s="47"/>
      <c r="AIU25" s="47"/>
      <c r="AIV25" s="47"/>
      <c r="AIW25" s="47"/>
      <c r="AIX25" s="47"/>
      <c r="AIY25" s="47"/>
      <c r="AIZ25" s="47"/>
      <c r="AJA25" s="47"/>
      <c r="AJB25" s="47"/>
      <c r="AJC25" s="47"/>
      <c r="AJD25" s="47"/>
      <c r="AJE25" s="47"/>
      <c r="AJF25" s="47"/>
      <c r="AJG25" s="47"/>
      <c r="AJH25" s="47"/>
      <c r="AJI25" s="47"/>
      <c r="AJJ25" s="47"/>
      <c r="AJK25" s="47"/>
      <c r="AJL25" s="47"/>
      <c r="AJM25" s="47"/>
      <c r="AJN25" s="47"/>
      <c r="AJO25" s="47"/>
      <c r="AJP25" s="47"/>
      <c r="AJQ25" s="47"/>
      <c r="AJR25" s="47"/>
      <c r="AJS25" s="47"/>
      <c r="AJT25" s="47"/>
      <c r="AJU25" s="47"/>
      <c r="AJV25" s="47"/>
      <c r="AJW25" s="47"/>
      <c r="AJX25" s="47"/>
      <c r="AJY25" s="47"/>
      <c r="AJZ25" s="47"/>
      <c r="AKA25" s="47"/>
      <c r="AKB25" s="47"/>
      <c r="AKC25" s="47"/>
      <c r="AKD25" s="47"/>
      <c r="AKE25" s="47"/>
      <c r="AKF25" s="47"/>
      <c r="AKG25" s="47"/>
      <c r="AKH25" s="47"/>
      <c r="AKI25" s="47"/>
      <c r="AKJ25" s="47"/>
      <c r="AKK25" s="47"/>
      <c r="AKL25" s="47"/>
      <c r="AKM25" s="47"/>
      <c r="AKN25" s="47"/>
      <c r="AKO25" s="47"/>
      <c r="AKP25" s="47"/>
      <c r="AKQ25" s="47"/>
      <c r="AKR25" s="47"/>
      <c r="AKS25" s="47"/>
      <c r="AKT25" s="47"/>
      <c r="AKU25" s="47"/>
      <c r="AKV25" s="47"/>
      <c r="AKW25" s="47"/>
      <c r="AKX25" s="47"/>
      <c r="AKY25" s="47"/>
      <c r="AKZ25" s="47"/>
      <c r="ALA25" s="47"/>
      <c r="ALB25" s="47"/>
      <c r="ALC25" s="47"/>
      <c r="ALD25" s="47"/>
      <c r="ALE25" s="47"/>
      <c r="ALF25" s="47"/>
      <c r="ALG25" s="47"/>
      <c r="ALH25" s="47"/>
      <c r="ALI25" s="47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47"/>
      <c r="AMI25" s="47"/>
      <c r="AMJ25" s="47"/>
      <c r="AMK25" s="47"/>
      <c r="AML25" s="47"/>
      <c r="AMM25" s="47"/>
      <c r="AMN25" s="47"/>
      <c r="AMO25" s="47"/>
      <c r="AMP25" s="47"/>
      <c r="AMQ25" s="47"/>
      <c r="AMR25" s="47"/>
      <c r="AMS25" s="47"/>
      <c r="AMT25" s="47"/>
      <c r="AMU25" s="47"/>
      <c r="AMV25" s="47"/>
      <c r="AMW25" s="47"/>
      <c r="AMX25" s="47"/>
      <c r="AMY25" s="47"/>
      <c r="AMZ25" s="47"/>
      <c r="ANA25" s="47"/>
      <c r="ANB25" s="47"/>
      <c r="ANC25" s="47"/>
      <c r="AND25" s="47"/>
      <c r="ANE25" s="47"/>
      <c r="ANF25" s="47"/>
      <c r="ANG25" s="47"/>
      <c r="ANH25" s="47"/>
      <c r="ANI25" s="47"/>
      <c r="ANJ25" s="47"/>
      <c r="ANK25" s="47"/>
      <c r="ANL25" s="47"/>
      <c r="ANM25" s="47"/>
      <c r="ANN25" s="47"/>
      <c r="ANO25" s="47"/>
      <c r="ANP25" s="47"/>
      <c r="ANQ25" s="47"/>
      <c r="ANR25" s="47"/>
      <c r="ANS25" s="47"/>
      <c r="ANT25" s="47"/>
      <c r="ANU25" s="47"/>
      <c r="ANV25" s="47"/>
      <c r="ANW25" s="47"/>
      <c r="ANX25" s="47"/>
      <c r="ANY25" s="47"/>
      <c r="ANZ25" s="47"/>
      <c r="AOA25" s="47"/>
      <c r="AOB25" s="47"/>
      <c r="AOC25" s="47"/>
      <c r="AOD25" s="47"/>
      <c r="AOE25" s="47"/>
      <c r="AOF25" s="47"/>
      <c r="AOG25" s="47"/>
      <c r="AOH25" s="47"/>
      <c r="AOI25" s="47"/>
      <c r="AOJ25" s="47"/>
      <c r="AOK25" s="47"/>
      <c r="AOL25" s="47"/>
      <c r="AOM25" s="47"/>
      <c r="AON25" s="47"/>
      <c r="AOO25" s="47"/>
      <c r="AOP25" s="47"/>
      <c r="AOQ25" s="47"/>
      <c r="AOR25" s="47"/>
      <c r="AOS25" s="47"/>
      <c r="AOT25" s="47"/>
      <c r="AOU25" s="47"/>
      <c r="AOV25" s="47"/>
      <c r="AOW25" s="47"/>
      <c r="AOX25" s="47"/>
      <c r="AOY25" s="47"/>
      <c r="AOZ25" s="47"/>
      <c r="APA25" s="47"/>
      <c r="APB25" s="47"/>
      <c r="APC25" s="47"/>
      <c r="APD25" s="47"/>
      <c r="APE25" s="47"/>
      <c r="APF25" s="47"/>
      <c r="APG25" s="47"/>
      <c r="APH25" s="47"/>
      <c r="API25" s="47"/>
      <c r="APJ25" s="47"/>
      <c r="APK25" s="47"/>
      <c r="APL25" s="47"/>
      <c r="APM25" s="47"/>
      <c r="APN25" s="47"/>
      <c r="APO25" s="47"/>
      <c r="APP25" s="47"/>
      <c r="APQ25" s="47"/>
      <c r="APR25" s="47"/>
      <c r="APS25" s="47"/>
      <c r="APT25" s="47"/>
      <c r="APU25" s="47"/>
      <c r="APV25" s="47"/>
      <c r="APW25" s="47"/>
      <c r="APX25" s="47"/>
      <c r="APY25" s="47"/>
      <c r="APZ25" s="47"/>
      <c r="AQA25" s="47"/>
      <c r="AQB25" s="47"/>
      <c r="AQC25" s="47"/>
      <c r="AQD25" s="47"/>
      <c r="AQE25" s="47"/>
      <c r="AQF25" s="47"/>
      <c r="AQG25" s="47"/>
      <c r="AQH25" s="47"/>
      <c r="AQI25" s="47"/>
      <c r="AQJ25" s="47"/>
      <c r="AQK25" s="47"/>
      <c r="AQL25" s="47"/>
      <c r="AQM25" s="47"/>
      <c r="AQN25" s="47"/>
      <c r="AQO25" s="47"/>
      <c r="AQP25" s="47"/>
      <c r="AQQ25" s="47"/>
      <c r="AQR25" s="47"/>
      <c r="AQS25" s="47"/>
      <c r="AQT25" s="47"/>
      <c r="AQU25" s="47"/>
      <c r="AQV25" s="47"/>
      <c r="AQW25" s="47"/>
      <c r="AQX25" s="47"/>
      <c r="AQY25" s="47"/>
      <c r="AQZ25" s="47"/>
      <c r="ARA25" s="47"/>
      <c r="ARB25" s="47"/>
      <c r="ARC25" s="47"/>
      <c r="ARD25" s="47"/>
      <c r="ARE25" s="47"/>
      <c r="ARF25" s="47"/>
      <c r="ARG25" s="47"/>
      <c r="ARH25" s="47"/>
      <c r="ARI25" s="47"/>
      <c r="ARJ25" s="47"/>
      <c r="ARK25" s="47"/>
      <c r="ARL25" s="47"/>
      <c r="ARM25" s="47"/>
      <c r="ARN25" s="47"/>
      <c r="ARO25" s="47"/>
      <c r="ARP25" s="47"/>
      <c r="ARQ25" s="47"/>
      <c r="ARR25" s="47"/>
      <c r="ARS25" s="47"/>
      <c r="ART25" s="47"/>
      <c r="ARU25" s="47"/>
      <c r="ARV25" s="47"/>
      <c r="ARW25" s="47"/>
      <c r="ARX25" s="47"/>
      <c r="ARY25" s="47"/>
      <c r="ARZ25" s="47"/>
      <c r="ASA25" s="47"/>
      <c r="ASB25" s="47"/>
      <c r="ASC25" s="47"/>
      <c r="ASD25" s="47"/>
      <c r="ASE25" s="47"/>
      <c r="ASF25" s="47"/>
      <c r="ASG25" s="47"/>
      <c r="ASH25" s="47"/>
      <c r="ASI25" s="47"/>
      <c r="ASJ25" s="47"/>
      <c r="ASK25" s="47"/>
      <c r="ASL25" s="47"/>
      <c r="ASM25" s="47"/>
      <c r="ASN25" s="47"/>
      <c r="ASO25" s="47"/>
      <c r="ASP25" s="47"/>
      <c r="ASQ25" s="47"/>
      <c r="ASR25" s="47"/>
      <c r="ASS25" s="47"/>
      <c r="AST25" s="47"/>
      <c r="ASU25" s="47"/>
      <c r="ASV25" s="47"/>
      <c r="ASW25" s="47"/>
      <c r="ASX25" s="47"/>
      <c r="ASY25" s="47"/>
      <c r="ASZ25" s="47"/>
      <c r="ATA25" s="47"/>
      <c r="ATB25" s="47"/>
      <c r="ATC25" s="47"/>
      <c r="ATD25" s="47"/>
      <c r="ATE25" s="47"/>
      <c r="ATF25" s="47"/>
      <c r="ATG25" s="47"/>
      <c r="ATH25" s="47"/>
      <c r="ATI25" s="47"/>
      <c r="ATJ25" s="47"/>
      <c r="ATK25" s="47"/>
      <c r="ATL25" s="47"/>
      <c r="ATM25" s="47"/>
      <c r="ATN25" s="47"/>
      <c r="ATO25" s="47"/>
      <c r="ATP25" s="47"/>
      <c r="ATQ25" s="47"/>
      <c r="ATR25" s="47"/>
      <c r="ATS25" s="47"/>
      <c r="ATT25" s="47"/>
      <c r="ATU25" s="47"/>
      <c r="ATV25" s="47"/>
      <c r="ATW25" s="47"/>
      <c r="ATX25" s="47"/>
      <c r="ATY25" s="47"/>
      <c r="ATZ25" s="47"/>
      <c r="AUA25" s="47"/>
      <c r="AUB25" s="47"/>
      <c r="AUC25" s="47"/>
      <c r="AUD25" s="47"/>
      <c r="AUE25" s="47"/>
      <c r="AUF25" s="47"/>
      <c r="AUG25" s="47"/>
      <c r="AUH25" s="47"/>
      <c r="AUI25" s="47"/>
      <c r="AUJ25" s="47"/>
      <c r="AUK25" s="47"/>
      <c r="AUL25" s="47"/>
      <c r="AUM25" s="47"/>
      <c r="AUN25" s="47"/>
      <c r="AUO25" s="47"/>
      <c r="AUP25" s="47"/>
      <c r="AUQ25" s="47"/>
      <c r="AUR25" s="47"/>
      <c r="AUS25" s="47"/>
      <c r="AUT25" s="47"/>
      <c r="AUU25" s="47"/>
      <c r="AUV25" s="47"/>
      <c r="AUW25" s="47"/>
      <c r="AUX25" s="47"/>
      <c r="AUY25" s="47"/>
      <c r="AUZ25" s="47"/>
      <c r="AVA25" s="47"/>
      <c r="AVB25" s="47"/>
      <c r="AVC25" s="47"/>
      <c r="AVD25" s="47"/>
      <c r="AVE25" s="47"/>
      <c r="AVF25" s="47"/>
      <c r="AVG25" s="47"/>
      <c r="AVH25" s="47"/>
      <c r="AVI25" s="47"/>
      <c r="AVJ25" s="47"/>
      <c r="AVK25" s="47"/>
      <c r="AVL25" s="47"/>
      <c r="AVM25" s="47"/>
      <c r="AVN25" s="47"/>
      <c r="AVO25" s="47"/>
      <c r="AVP25" s="47"/>
      <c r="AVQ25" s="47"/>
      <c r="AVR25" s="47"/>
      <c r="AVS25" s="47"/>
      <c r="AVT25" s="47"/>
      <c r="AVU25" s="47"/>
      <c r="AVV25" s="47"/>
      <c r="AVW25" s="47"/>
      <c r="AVX25" s="47"/>
      <c r="AVY25" s="47"/>
      <c r="AVZ25" s="47"/>
      <c r="AWA25" s="47"/>
      <c r="AWB25" s="47"/>
      <c r="AWC25" s="47"/>
      <c r="AWD25" s="47"/>
      <c r="AWE25" s="47"/>
      <c r="AWF25" s="47"/>
      <c r="AWG25" s="47"/>
      <c r="AWH25" s="47"/>
      <c r="AWI25" s="47"/>
      <c r="AWJ25" s="47"/>
      <c r="AWK25" s="47"/>
      <c r="AWL25" s="47"/>
      <c r="AWM25" s="47"/>
      <c r="AWN25" s="47"/>
      <c r="AWO25" s="47"/>
      <c r="AWP25" s="47"/>
      <c r="AWQ25" s="47"/>
      <c r="AWR25" s="47"/>
      <c r="AWS25" s="47"/>
      <c r="AWT25" s="47"/>
      <c r="AWU25" s="47"/>
      <c r="AWV25" s="47"/>
      <c r="AWW25" s="47"/>
      <c r="AWX25" s="47"/>
      <c r="AWY25" s="47"/>
      <c r="AWZ25" s="47"/>
      <c r="AXA25" s="47"/>
      <c r="AXB25" s="47"/>
      <c r="AXC25" s="47"/>
      <c r="AXD25" s="47"/>
      <c r="AXE25" s="47"/>
      <c r="AXF25" s="47"/>
      <c r="AXG25" s="47"/>
      <c r="AXH25" s="47"/>
      <c r="AXI25" s="47"/>
      <c r="AXJ25" s="47"/>
      <c r="AXK25" s="47"/>
      <c r="AXL25" s="47"/>
      <c r="AXM25" s="47"/>
      <c r="AXN25" s="47"/>
      <c r="AXO25" s="47"/>
      <c r="AXP25" s="47"/>
      <c r="AXQ25" s="47"/>
      <c r="AXR25" s="47"/>
      <c r="AXS25" s="47"/>
      <c r="AXT25" s="47"/>
      <c r="AXU25" s="47"/>
      <c r="AXV25" s="47"/>
      <c r="AXW25" s="47"/>
      <c r="AXX25" s="47"/>
      <c r="AXY25" s="47"/>
      <c r="AXZ25" s="47"/>
      <c r="AYA25" s="47"/>
      <c r="AYB25" s="47"/>
      <c r="AYC25" s="47"/>
      <c r="AYD25" s="47"/>
      <c r="AYE25" s="47"/>
      <c r="AYF25" s="47"/>
      <c r="AYG25" s="47"/>
      <c r="AYH25" s="47"/>
      <c r="AYI25" s="47"/>
      <c r="AYJ25" s="47"/>
      <c r="AYK25" s="47"/>
      <c r="AYL25" s="47"/>
      <c r="AYM25" s="47"/>
      <c r="AYN25" s="47"/>
      <c r="AYO25" s="47"/>
      <c r="AYP25" s="47"/>
      <c r="AYQ25" s="47"/>
      <c r="AYR25" s="47"/>
      <c r="AYS25" s="47"/>
      <c r="AYT25" s="47"/>
      <c r="AYU25" s="47"/>
      <c r="AYV25" s="47"/>
      <c r="AYW25" s="47"/>
      <c r="AYX25" s="47"/>
      <c r="AYY25" s="47"/>
      <c r="AYZ25" s="47"/>
      <c r="AZA25" s="47"/>
      <c r="AZB25" s="47"/>
      <c r="AZC25" s="47"/>
      <c r="AZD25" s="47"/>
      <c r="AZE25" s="47"/>
      <c r="AZF25" s="47"/>
      <c r="AZG25" s="47"/>
      <c r="AZH25" s="47"/>
      <c r="AZI25" s="47"/>
      <c r="AZJ25" s="47"/>
      <c r="AZK25" s="47"/>
      <c r="AZL25" s="47"/>
      <c r="AZM25" s="47"/>
      <c r="AZN25" s="47"/>
      <c r="AZO25" s="47"/>
      <c r="AZP25" s="47"/>
      <c r="AZQ25" s="47"/>
      <c r="AZR25" s="47"/>
      <c r="AZS25" s="47"/>
      <c r="AZT25" s="47"/>
      <c r="AZU25" s="47"/>
      <c r="AZV25" s="47"/>
      <c r="AZW25" s="47"/>
      <c r="AZX25" s="47"/>
      <c r="AZY25" s="47"/>
      <c r="AZZ25" s="47"/>
      <c r="BAA25" s="47"/>
      <c r="BAB25" s="47"/>
      <c r="BAC25" s="47"/>
      <c r="BAD25" s="47"/>
      <c r="BAE25" s="47"/>
      <c r="BAF25" s="47"/>
      <c r="BAG25" s="47"/>
      <c r="BAH25" s="47"/>
      <c r="BAI25" s="47"/>
      <c r="BAJ25" s="47"/>
      <c r="BAK25" s="47"/>
      <c r="BAL25" s="47"/>
      <c r="BAM25" s="47"/>
      <c r="BAN25" s="47"/>
      <c r="BAO25" s="47"/>
      <c r="BAP25" s="47"/>
      <c r="BAQ25" s="47"/>
      <c r="BAR25" s="47"/>
      <c r="BAS25" s="47"/>
      <c r="BAT25" s="47"/>
      <c r="BAU25" s="47"/>
      <c r="BAV25" s="47"/>
      <c r="BAW25" s="47"/>
      <c r="BAX25" s="47"/>
      <c r="BAY25" s="47"/>
      <c r="BAZ25" s="47"/>
      <c r="BBA25" s="47"/>
      <c r="BBB25" s="47"/>
      <c r="BBC25" s="47"/>
      <c r="BBD25" s="47"/>
      <c r="BBE25" s="47"/>
      <c r="BBF25" s="47"/>
      <c r="BBG25" s="47"/>
      <c r="BBH25" s="47"/>
      <c r="BBI25" s="47"/>
      <c r="BBJ25" s="47"/>
      <c r="BBK25" s="47"/>
      <c r="BBL25" s="47"/>
      <c r="BBM25" s="47"/>
      <c r="BBN25" s="47"/>
      <c r="BBO25" s="47"/>
      <c r="BBP25" s="47"/>
      <c r="BBQ25" s="47"/>
      <c r="BBR25" s="47"/>
      <c r="BBS25" s="47"/>
      <c r="BBT25" s="47"/>
      <c r="BBU25" s="47"/>
      <c r="BBV25" s="47"/>
      <c r="BBW25" s="47"/>
      <c r="BBX25" s="47"/>
      <c r="BBY25" s="47"/>
      <c r="BBZ25" s="47"/>
      <c r="BCA25" s="47"/>
      <c r="BCB25" s="47"/>
      <c r="BCC25" s="47"/>
      <c r="BCD25" s="47"/>
      <c r="BCE25" s="47"/>
      <c r="BCF25" s="47"/>
      <c r="BCG25" s="47"/>
      <c r="BCH25" s="47"/>
      <c r="BCI25" s="47"/>
      <c r="BCJ25" s="47"/>
      <c r="BCK25" s="47"/>
      <c r="BCL25" s="47"/>
      <c r="BCM25" s="47"/>
      <c r="BCN25" s="47"/>
      <c r="BCO25" s="47"/>
      <c r="BCP25" s="47"/>
      <c r="BCQ25" s="47"/>
      <c r="BCR25" s="47"/>
      <c r="BCS25" s="47"/>
      <c r="BCT25" s="47"/>
      <c r="BCU25" s="47"/>
      <c r="BCV25" s="47"/>
      <c r="BCW25" s="47"/>
      <c r="BCX25" s="47"/>
      <c r="BCY25" s="47"/>
      <c r="BCZ25" s="47"/>
      <c r="BDA25" s="47"/>
      <c r="BDB25" s="47"/>
      <c r="BDC25" s="47"/>
      <c r="BDD25" s="47"/>
      <c r="BDE25" s="47"/>
      <c r="BDF25" s="47"/>
      <c r="BDG25" s="47"/>
      <c r="BDH25" s="47"/>
      <c r="BDI25" s="47"/>
      <c r="BDJ25" s="47"/>
      <c r="BDK25" s="47"/>
      <c r="BDL25" s="47"/>
      <c r="BDM25" s="47"/>
      <c r="BDN25" s="47"/>
      <c r="BDO25" s="47"/>
      <c r="BDP25" s="47"/>
      <c r="BDQ25" s="47"/>
      <c r="BDR25" s="47"/>
      <c r="BDS25" s="47"/>
      <c r="BDT25" s="47"/>
      <c r="BDU25" s="47"/>
      <c r="BDV25" s="47"/>
      <c r="BDW25" s="47"/>
      <c r="BDX25" s="47"/>
      <c r="BDY25" s="47"/>
      <c r="BDZ25" s="47"/>
      <c r="BEA25" s="47"/>
      <c r="BEB25" s="47"/>
      <c r="BEC25" s="47"/>
      <c r="BED25" s="47"/>
      <c r="BEE25" s="47"/>
      <c r="BEF25" s="47"/>
      <c r="BEG25" s="47"/>
      <c r="BEH25" s="47"/>
      <c r="BEI25" s="47"/>
      <c r="BEJ25" s="47"/>
      <c r="BEK25" s="47"/>
      <c r="BEL25" s="47"/>
      <c r="BEM25" s="47"/>
      <c r="BEN25" s="47"/>
      <c r="BEO25" s="47"/>
      <c r="BEP25" s="47"/>
      <c r="BEQ25" s="47"/>
      <c r="BER25" s="47"/>
      <c r="BES25" s="47"/>
      <c r="BET25" s="47"/>
      <c r="BEU25" s="47"/>
      <c r="BEV25" s="47"/>
      <c r="BEW25" s="47"/>
      <c r="BEX25" s="47"/>
      <c r="BEY25" s="47"/>
      <c r="BEZ25" s="47"/>
      <c r="BFA25" s="47"/>
      <c r="BFB25" s="47"/>
      <c r="BFC25" s="47"/>
      <c r="BFD25" s="47"/>
      <c r="BFE25" s="47"/>
      <c r="BFF25" s="47"/>
      <c r="BFG25" s="47"/>
      <c r="BFH25" s="47"/>
      <c r="BFI25" s="47"/>
      <c r="BFJ25" s="47"/>
      <c r="BFK25" s="47"/>
      <c r="BFL25" s="47"/>
      <c r="BFM25" s="47"/>
      <c r="BFN25" s="47"/>
      <c r="BFO25" s="47"/>
      <c r="BFP25" s="47"/>
      <c r="BFQ25" s="47"/>
      <c r="BFR25" s="47"/>
      <c r="BFS25" s="47"/>
      <c r="BFT25" s="47"/>
      <c r="BFU25" s="47"/>
      <c r="BFV25" s="47"/>
      <c r="BFW25" s="47"/>
      <c r="BFX25" s="47"/>
      <c r="BFY25" s="47"/>
      <c r="BFZ25" s="47"/>
      <c r="BGA25" s="47"/>
      <c r="BGB25" s="47"/>
      <c r="BGC25" s="47"/>
      <c r="BGD25" s="47"/>
      <c r="BGE25" s="47"/>
      <c r="BGF25" s="47"/>
      <c r="BGG25" s="47"/>
      <c r="BGH25" s="47"/>
      <c r="BGI25" s="47"/>
      <c r="BGJ25" s="47"/>
      <c r="BGK25" s="47"/>
      <c r="BGL25" s="47"/>
      <c r="BGM25" s="47"/>
      <c r="BGN25" s="47"/>
      <c r="BGO25" s="47"/>
      <c r="BGP25" s="47"/>
      <c r="BGQ25" s="47"/>
      <c r="BGR25" s="47"/>
      <c r="BGS25" s="47"/>
      <c r="BGT25" s="47"/>
      <c r="BGU25" s="47"/>
      <c r="BGV25" s="47"/>
      <c r="BGW25" s="47"/>
      <c r="BGX25" s="47"/>
      <c r="BGY25" s="47"/>
      <c r="BGZ25" s="47"/>
      <c r="BHA25" s="47"/>
      <c r="BHB25" s="47"/>
      <c r="BHC25" s="47"/>
      <c r="BHD25" s="47"/>
      <c r="BHE25" s="47"/>
      <c r="BHF25" s="47"/>
      <c r="BHG25" s="47"/>
      <c r="BHH25" s="47"/>
      <c r="BHI25" s="47"/>
      <c r="BHJ25" s="47"/>
      <c r="BHK25" s="47"/>
      <c r="BHL25" s="47"/>
      <c r="BHM25" s="47"/>
      <c r="BHN25" s="47"/>
      <c r="BHO25" s="47"/>
      <c r="BHP25" s="47"/>
      <c r="BHQ25" s="47"/>
      <c r="BHR25" s="47"/>
      <c r="BHS25" s="47"/>
      <c r="BHT25" s="47"/>
      <c r="BHU25" s="47"/>
      <c r="BHV25" s="47"/>
      <c r="BHW25" s="47"/>
      <c r="BHX25" s="47"/>
      <c r="BHY25" s="47"/>
      <c r="BHZ25" s="47"/>
      <c r="BIA25" s="47"/>
      <c r="BIB25" s="47"/>
      <c r="BIC25" s="47"/>
      <c r="BID25" s="47"/>
      <c r="BIE25" s="47"/>
      <c r="BIF25" s="47"/>
      <c r="BIG25" s="47"/>
      <c r="BIH25" s="47"/>
      <c r="BII25" s="47"/>
      <c r="BIJ25" s="47"/>
      <c r="BIK25" s="47"/>
      <c r="BIL25" s="47"/>
      <c r="BIM25" s="47"/>
      <c r="BIN25" s="47"/>
      <c r="BIO25" s="47"/>
      <c r="BIP25" s="47"/>
      <c r="BIQ25" s="47"/>
      <c r="BIR25" s="47"/>
      <c r="BIS25" s="47"/>
      <c r="BIT25" s="47"/>
      <c r="BIU25" s="47"/>
      <c r="BIV25" s="47"/>
      <c r="BIW25" s="47"/>
      <c r="BIX25" s="47"/>
      <c r="BIY25" s="47"/>
      <c r="BIZ25" s="47"/>
      <c r="BJA25" s="47"/>
      <c r="BJB25" s="47"/>
      <c r="BJC25" s="47"/>
      <c r="BJD25" s="47"/>
      <c r="BJE25" s="47"/>
      <c r="BJF25" s="47"/>
      <c r="BJG25" s="47"/>
      <c r="BJH25" s="47"/>
      <c r="BJI25" s="47"/>
      <c r="BJJ25" s="47"/>
      <c r="BJK25" s="47"/>
      <c r="BJL25" s="47"/>
      <c r="BJM25" s="47"/>
      <c r="BJN25" s="47"/>
      <c r="BJO25" s="47"/>
      <c r="BJP25" s="47"/>
      <c r="BJQ25" s="47"/>
      <c r="BJR25" s="47"/>
      <c r="BJS25" s="47"/>
      <c r="BJT25" s="47"/>
      <c r="BJU25" s="47"/>
      <c r="BJV25" s="47"/>
      <c r="BJW25" s="47"/>
      <c r="BJX25" s="47"/>
      <c r="BJY25" s="47"/>
      <c r="BJZ25" s="47"/>
      <c r="BKA25" s="47"/>
      <c r="BKB25" s="47"/>
      <c r="BKC25" s="47"/>
      <c r="BKD25" s="47"/>
      <c r="BKE25" s="47"/>
      <c r="BKF25" s="47"/>
      <c r="BKG25" s="47"/>
      <c r="BKH25" s="47"/>
      <c r="BKI25" s="47"/>
      <c r="BKJ25" s="47"/>
      <c r="BKK25" s="47"/>
      <c r="BKL25" s="47"/>
      <c r="BKM25" s="47"/>
      <c r="BKN25" s="47"/>
      <c r="BKO25" s="47"/>
      <c r="BKP25" s="47"/>
      <c r="BKQ25" s="47"/>
      <c r="BKR25" s="47"/>
      <c r="BKS25" s="47"/>
      <c r="BKT25" s="47"/>
      <c r="BKU25" s="47"/>
      <c r="BKV25" s="47"/>
      <c r="BKW25" s="47"/>
      <c r="BKX25" s="47"/>
      <c r="BKY25" s="47"/>
      <c r="BKZ25" s="47"/>
      <c r="BLA25" s="47"/>
      <c r="BLB25" s="47"/>
      <c r="BLC25" s="47"/>
      <c r="BLD25" s="47"/>
      <c r="BLE25" s="47"/>
      <c r="BLF25" s="47"/>
      <c r="BLG25" s="47"/>
      <c r="BLH25" s="47"/>
      <c r="BLI25" s="47"/>
      <c r="BLJ25" s="47"/>
      <c r="BLK25" s="47"/>
      <c r="BLL25" s="47"/>
      <c r="BLM25" s="47"/>
      <c r="BLN25" s="47"/>
      <c r="BLO25" s="47"/>
      <c r="BLP25" s="47"/>
      <c r="BLQ25" s="47"/>
      <c r="BLR25" s="47"/>
      <c r="BLS25" s="47"/>
      <c r="BLT25" s="47"/>
      <c r="BLU25" s="47"/>
      <c r="BLV25" s="47"/>
      <c r="BLW25" s="47"/>
      <c r="BLX25" s="47"/>
      <c r="BLY25" s="47"/>
      <c r="BLZ25" s="47"/>
      <c r="BMA25" s="47"/>
      <c r="BMB25" s="47"/>
      <c r="BMC25" s="47"/>
      <c r="BMD25" s="47"/>
      <c r="BME25" s="47"/>
      <c r="BMF25" s="47"/>
      <c r="BMG25" s="47"/>
      <c r="BMH25" s="47"/>
      <c r="BMI25" s="47"/>
      <c r="BMJ25" s="47"/>
      <c r="BMK25" s="47"/>
      <c r="BML25" s="47"/>
      <c r="BMM25" s="47"/>
      <c r="BMN25" s="47"/>
      <c r="BMO25" s="47"/>
      <c r="BMP25" s="47"/>
      <c r="BMQ25" s="47"/>
      <c r="BMR25" s="47"/>
      <c r="BMS25" s="47"/>
      <c r="BMT25" s="47"/>
      <c r="BMU25" s="47"/>
      <c r="BMV25" s="47"/>
      <c r="BMW25" s="47"/>
      <c r="BMX25" s="47"/>
      <c r="BMY25" s="47"/>
      <c r="BMZ25" s="47"/>
      <c r="BNA25" s="47"/>
      <c r="BNB25" s="47"/>
      <c r="BNC25" s="47"/>
      <c r="BND25" s="47"/>
      <c r="BNE25" s="47"/>
      <c r="BNF25" s="47"/>
      <c r="BNG25" s="47"/>
      <c r="BNH25" s="47"/>
      <c r="BNI25" s="47"/>
      <c r="BNJ25" s="47"/>
      <c r="BNK25" s="47"/>
      <c r="BNL25" s="47"/>
      <c r="BNM25" s="47"/>
      <c r="BNN25" s="47"/>
      <c r="BNO25" s="47"/>
      <c r="BNP25" s="47"/>
      <c r="BNQ25" s="47"/>
      <c r="BNR25" s="47"/>
      <c r="BNS25" s="47"/>
      <c r="BNT25" s="47"/>
      <c r="BNU25" s="47"/>
      <c r="BNV25" s="47"/>
      <c r="BNW25" s="47"/>
      <c r="BNX25" s="47"/>
      <c r="BNY25" s="47"/>
      <c r="BNZ25" s="47"/>
      <c r="BOA25" s="47"/>
      <c r="BOB25" s="47"/>
      <c r="BOC25" s="47"/>
      <c r="BOD25" s="47"/>
      <c r="BOE25" s="47"/>
      <c r="BOF25" s="47"/>
      <c r="BOG25" s="47"/>
      <c r="BOH25" s="47"/>
      <c r="BOI25" s="47"/>
      <c r="BOJ25" s="47"/>
      <c r="BOK25" s="47"/>
      <c r="BOL25" s="47"/>
      <c r="BOM25" s="47"/>
      <c r="BON25" s="47"/>
      <c r="BOO25" s="47"/>
      <c r="BOP25" s="47"/>
      <c r="BOQ25" s="47"/>
      <c r="BOR25" s="47"/>
      <c r="BOS25" s="47"/>
      <c r="BOT25" s="47"/>
      <c r="BOU25" s="47"/>
      <c r="BOV25" s="47"/>
      <c r="BOW25" s="47"/>
      <c r="BOX25" s="47"/>
      <c r="BOY25" s="47"/>
      <c r="BOZ25" s="47"/>
      <c r="BPA25" s="47"/>
      <c r="BPB25" s="47"/>
      <c r="BPC25" s="47"/>
      <c r="BPD25" s="47"/>
      <c r="BPE25" s="47"/>
      <c r="BPF25" s="47"/>
      <c r="BPG25" s="47"/>
      <c r="BPH25" s="47"/>
      <c r="BPI25" s="47"/>
      <c r="BPJ25" s="47"/>
      <c r="BPK25" s="47"/>
      <c r="BPL25" s="47"/>
      <c r="BPM25" s="47"/>
      <c r="BPN25" s="47"/>
      <c r="BPO25" s="47"/>
      <c r="BPP25" s="47"/>
      <c r="BPQ25" s="47"/>
      <c r="BPR25" s="47"/>
      <c r="BPS25" s="47"/>
      <c r="BPT25" s="47"/>
      <c r="BPU25" s="47"/>
      <c r="BPV25" s="47"/>
      <c r="BPW25" s="47"/>
      <c r="BPX25" s="47"/>
      <c r="BPY25" s="47"/>
      <c r="BPZ25" s="47"/>
      <c r="BQA25" s="47"/>
      <c r="BQB25" s="47"/>
      <c r="BQC25" s="47"/>
      <c r="BQD25" s="47"/>
      <c r="BQE25" s="47"/>
      <c r="BQF25" s="47"/>
      <c r="BQG25" s="47"/>
      <c r="BQH25" s="47"/>
      <c r="BQI25" s="47"/>
      <c r="BQJ25" s="47"/>
      <c r="BQK25" s="47"/>
      <c r="BQL25" s="47"/>
      <c r="BQM25" s="47"/>
      <c r="BQN25" s="47"/>
      <c r="BQO25" s="47"/>
      <c r="BQP25" s="47"/>
      <c r="BQQ25" s="47"/>
      <c r="BQR25" s="47"/>
      <c r="BQS25" s="47"/>
      <c r="BQT25" s="47"/>
      <c r="BQU25" s="47"/>
      <c r="BQV25" s="47"/>
      <c r="BQW25" s="47"/>
      <c r="BQX25" s="47"/>
      <c r="BQY25" s="47"/>
      <c r="BQZ25" s="47"/>
      <c r="BRA25" s="47"/>
      <c r="BRB25" s="47"/>
      <c r="BRC25" s="47"/>
      <c r="BRD25" s="47"/>
      <c r="BRE25" s="47"/>
      <c r="BRF25" s="47"/>
      <c r="BRG25" s="47"/>
      <c r="BRH25" s="47"/>
      <c r="BRI25" s="47"/>
      <c r="BRJ25" s="47"/>
      <c r="BRK25" s="47"/>
      <c r="BRL25" s="47"/>
      <c r="BRM25" s="47"/>
      <c r="BRN25" s="47"/>
      <c r="BRO25" s="47"/>
      <c r="BRP25" s="47"/>
      <c r="BRQ25" s="47"/>
      <c r="BRR25" s="47"/>
      <c r="BRS25" s="47"/>
      <c r="BRT25" s="47"/>
      <c r="BRU25" s="47"/>
      <c r="BRV25" s="47"/>
      <c r="BRW25" s="47"/>
      <c r="BRX25" s="47"/>
      <c r="BRY25" s="47"/>
      <c r="BRZ25" s="47"/>
      <c r="BSA25" s="47"/>
      <c r="BSB25" s="47"/>
      <c r="BSC25" s="47"/>
      <c r="BSD25" s="47"/>
      <c r="BSE25" s="47"/>
      <c r="BSF25" s="47"/>
      <c r="BSG25" s="47"/>
      <c r="BSH25" s="47"/>
      <c r="BSI25" s="47"/>
      <c r="BSJ25" s="47"/>
      <c r="BSK25" s="47"/>
      <c r="BSL25" s="47"/>
      <c r="BSM25" s="47"/>
      <c r="BSN25" s="47"/>
      <c r="BSO25" s="47"/>
      <c r="BSP25" s="47"/>
      <c r="BSQ25" s="47"/>
      <c r="BSR25" s="47"/>
      <c r="BSS25" s="47"/>
      <c r="BST25" s="47"/>
      <c r="BSU25" s="47"/>
      <c r="BSV25" s="47"/>
      <c r="BSW25" s="47"/>
      <c r="BSX25" s="47"/>
      <c r="BSY25" s="47"/>
      <c r="BSZ25" s="47"/>
      <c r="BTA25" s="47"/>
      <c r="BTB25" s="47"/>
      <c r="BTC25" s="47"/>
      <c r="BTD25" s="47"/>
      <c r="BTE25" s="47"/>
      <c r="BTF25" s="47"/>
      <c r="BTG25" s="47"/>
      <c r="BTH25" s="47"/>
      <c r="BTI25" s="47"/>
      <c r="BTJ25" s="47"/>
      <c r="BTK25" s="47"/>
      <c r="BTL25" s="47"/>
      <c r="BTM25" s="47"/>
      <c r="BTN25" s="47"/>
      <c r="BTO25" s="47"/>
      <c r="BTP25" s="47"/>
      <c r="BTQ25" s="47"/>
      <c r="BTR25" s="47"/>
      <c r="BTS25" s="47"/>
      <c r="BTT25" s="47"/>
      <c r="BTU25" s="47"/>
      <c r="BTV25" s="47"/>
      <c r="BTW25" s="47"/>
      <c r="BTX25" s="47"/>
      <c r="BTY25" s="47"/>
      <c r="BTZ25" s="47"/>
      <c r="BUA25" s="47"/>
      <c r="BUB25" s="47"/>
      <c r="BUC25" s="47"/>
      <c r="BUD25" s="47"/>
      <c r="BUE25" s="47"/>
      <c r="BUF25" s="47"/>
      <c r="BUG25" s="47"/>
      <c r="BUH25" s="47"/>
      <c r="BUI25" s="47"/>
      <c r="BUJ25" s="47"/>
      <c r="BUK25" s="47"/>
      <c r="BUL25" s="47"/>
      <c r="BUM25" s="47"/>
      <c r="BUN25" s="47"/>
      <c r="BUO25" s="47"/>
      <c r="BUP25" s="47"/>
      <c r="BUQ25" s="47"/>
      <c r="BUR25" s="47"/>
      <c r="BUS25" s="47"/>
      <c r="BUT25" s="47"/>
      <c r="BUU25" s="47"/>
      <c r="BUV25" s="47"/>
      <c r="BUW25" s="47"/>
      <c r="BUX25" s="47"/>
      <c r="BUY25" s="47"/>
      <c r="BUZ25" s="47"/>
      <c r="BVA25" s="47"/>
      <c r="BVB25" s="47"/>
      <c r="BVC25" s="47"/>
      <c r="BVD25" s="47"/>
      <c r="BVE25" s="47"/>
      <c r="BVF25" s="47"/>
      <c r="BVG25" s="47"/>
      <c r="BVH25" s="47"/>
      <c r="BVI25" s="47"/>
      <c r="BVJ25" s="47"/>
      <c r="BVK25" s="47"/>
      <c r="BVL25" s="47"/>
      <c r="BVM25" s="47"/>
      <c r="BVN25" s="47"/>
      <c r="BVO25" s="47"/>
      <c r="BVP25" s="47"/>
      <c r="BVQ25" s="47"/>
      <c r="BVR25" s="47"/>
      <c r="BVS25" s="47"/>
      <c r="BVT25" s="47"/>
      <c r="BVU25" s="47"/>
      <c r="BVV25" s="47"/>
      <c r="BVW25" s="47"/>
      <c r="BVX25" s="47"/>
      <c r="BVY25" s="47"/>
      <c r="BVZ25" s="47"/>
      <c r="BWA25" s="47"/>
      <c r="BWB25" s="47"/>
      <c r="BWC25" s="47"/>
      <c r="BWD25" s="47"/>
      <c r="BWE25" s="47"/>
      <c r="BWF25" s="47"/>
      <c r="BWG25" s="47"/>
      <c r="BWH25" s="47"/>
      <c r="BWI25" s="47"/>
      <c r="BWJ25" s="47"/>
      <c r="BWK25" s="47"/>
      <c r="BWL25" s="47"/>
      <c r="BWM25" s="47"/>
      <c r="BWN25" s="47"/>
      <c r="BWO25" s="47"/>
      <c r="BWP25" s="47"/>
      <c r="BWQ25" s="47"/>
      <c r="BWR25" s="47"/>
      <c r="BWS25" s="47"/>
      <c r="BWT25" s="47"/>
      <c r="BWU25" s="47"/>
      <c r="BWV25" s="47"/>
      <c r="BWW25" s="47"/>
      <c r="BWX25" s="47"/>
      <c r="BWY25" s="47"/>
      <c r="BWZ25" s="47"/>
      <c r="BXA25" s="47"/>
      <c r="BXB25" s="47"/>
      <c r="BXC25" s="47"/>
      <c r="BXD25" s="47"/>
      <c r="BXE25" s="47"/>
      <c r="BXF25" s="47"/>
      <c r="BXG25" s="47"/>
      <c r="BXH25" s="47"/>
      <c r="BXI25" s="47"/>
      <c r="BXJ25" s="47"/>
      <c r="BXK25" s="47"/>
      <c r="BXL25" s="47"/>
      <c r="BXM25" s="47"/>
      <c r="BXN25" s="47"/>
      <c r="BXO25" s="47"/>
      <c r="BXP25" s="47"/>
      <c r="BXQ25" s="47"/>
      <c r="BXR25" s="47"/>
      <c r="BXS25" s="47"/>
      <c r="BXT25" s="47"/>
      <c r="BXU25" s="47"/>
      <c r="BXV25" s="47"/>
      <c r="BXW25" s="47"/>
      <c r="BXX25" s="47"/>
      <c r="BXY25" s="47"/>
      <c r="BXZ25" s="47"/>
      <c r="BYA25" s="47"/>
      <c r="BYB25" s="47"/>
      <c r="BYC25" s="47"/>
      <c r="BYD25" s="47"/>
      <c r="BYE25" s="47"/>
      <c r="BYF25" s="47"/>
      <c r="BYG25" s="47"/>
      <c r="BYH25" s="47"/>
      <c r="BYI25" s="47"/>
      <c r="BYJ25" s="47"/>
      <c r="BYK25" s="47"/>
      <c r="BYL25" s="47"/>
      <c r="BYM25" s="47"/>
      <c r="BYN25" s="47"/>
      <c r="BYO25" s="47"/>
      <c r="BYP25" s="47"/>
      <c r="BYQ25" s="47"/>
      <c r="BYR25" s="47"/>
      <c r="BYS25" s="47"/>
      <c r="BYT25" s="47"/>
      <c r="BYU25" s="47"/>
      <c r="BYV25" s="47"/>
      <c r="BYW25" s="47"/>
      <c r="BYX25" s="47"/>
      <c r="BYY25" s="47"/>
      <c r="BYZ25" s="47"/>
      <c r="BZA25" s="47"/>
      <c r="BZB25" s="47"/>
      <c r="BZC25" s="47"/>
      <c r="BZD25" s="47"/>
      <c r="BZE25" s="47"/>
      <c r="BZF25" s="47"/>
      <c r="BZG25" s="47"/>
      <c r="BZH25" s="47"/>
      <c r="BZI25" s="47"/>
      <c r="BZJ25" s="47"/>
      <c r="BZK25" s="47"/>
      <c r="BZL25" s="47"/>
      <c r="BZM25" s="47"/>
      <c r="BZN25" s="47"/>
      <c r="BZO25" s="47"/>
      <c r="BZP25" s="47"/>
      <c r="BZQ25" s="47"/>
      <c r="BZR25" s="47"/>
      <c r="BZS25" s="47"/>
      <c r="BZT25" s="47"/>
      <c r="BZU25" s="47"/>
      <c r="BZV25" s="47"/>
      <c r="BZW25" s="47"/>
      <c r="BZX25" s="47"/>
      <c r="BZY25" s="47"/>
      <c r="BZZ25" s="47"/>
      <c r="CAA25" s="47"/>
      <c r="CAB25" s="47"/>
      <c r="CAC25" s="47"/>
      <c r="CAD25" s="47"/>
      <c r="CAE25" s="47"/>
      <c r="CAF25" s="47"/>
      <c r="CAG25" s="47"/>
      <c r="CAH25" s="47"/>
      <c r="CAI25" s="47"/>
      <c r="CAJ25" s="47"/>
      <c r="CAK25" s="47"/>
      <c r="CAL25" s="47"/>
      <c r="CAM25" s="47"/>
      <c r="CAN25" s="47"/>
      <c r="CAO25" s="47"/>
      <c r="CAP25" s="47"/>
      <c r="CAQ25" s="47"/>
      <c r="CAR25" s="47"/>
      <c r="CAS25" s="47"/>
      <c r="CAT25" s="47"/>
      <c r="CAU25" s="47"/>
      <c r="CAV25" s="47"/>
      <c r="CAW25" s="47"/>
      <c r="CAX25" s="47"/>
      <c r="CAY25" s="47"/>
      <c r="CAZ25" s="47"/>
      <c r="CBA25" s="47"/>
      <c r="CBB25" s="47"/>
      <c r="CBC25" s="47"/>
      <c r="CBD25" s="47"/>
      <c r="CBE25" s="47"/>
      <c r="CBF25" s="47"/>
      <c r="CBG25" s="47"/>
      <c r="CBH25" s="47"/>
      <c r="CBI25" s="47"/>
      <c r="CBJ25" s="47"/>
      <c r="CBK25" s="47"/>
      <c r="CBL25" s="47"/>
      <c r="CBM25" s="47"/>
      <c r="CBN25" s="47"/>
      <c r="CBO25" s="47"/>
      <c r="CBP25" s="47"/>
      <c r="CBQ25" s="47"/>
      <c r="CBR25" s="47"/>
      <c r="CBS25" s="47"/>
      <c r="CBT25" s="47"/>
      <c r="CBU25" s="47"/>
      <c r="CBV25" s="47"/>
      <c r="CBW25" s="47"/>
      <c r="CBX25" s="47"/>
      <c r="CBY25" s="47"/>
      <c r="CBZ25" s="47"/>
      <c r="CCA25" s="47"/>
      <c r="CCB25" s="47"/>
      <c r="CCC25" s="47"/>
      <c r="CCD25" s="47"/>
      <c r="CCE25" s="47"/>
      <c r="CCF25" s="47"/>
      <c r="CCG25" s="47"/>
      <c r="CCH25" s="47"/>
      <c r="CCI25" s="47"/>
      <c r="CCJ25" s="47"/>
      <c r="CCK25" s="47"/>
      <c r="CCL25" s="47"/>
      <c r="CCM25" s="47"/>
      <c r="CCN25" s="47"/>
      <c r="CCO25" s="47"/>
      <c r="CCP25" s="47"/>
      <c r="CCQ25" s="47"/>
      <c r="CCR25" s="47"/>
      <c r="CCS25" s="47"/>
      <c r="CCT25" s="47"/>
      <c r="CCU25" s="47"/>
      <c r="CCV25" s="47"/>
      <c r="CCW25" s="47"/>
      <c r="CCX25" s="47"/>
      <c r="CCY25" s="47"/>
      <c r="CCZ25" s="47"/>
      <c r="CDA25" s="47"/>
      <c r="CDB25" s="47"/>
      <c r="CDC25" s="47"/>
      <c r="CDD25" s="47"/>
      <c r="CDE25" s="47"/>
      <c r="CDF25" s="47"/>
      <c r="CDG25" s="47"/>
      <c r="CDH25" s="47"/>
      <c r="CDI25" s="47"/>
      <c r="CDJ25" s="47"/>
      <c r="CDK25" s="47"/>
      <c r="CDL25" s="47"/>
      <c r="CDM25" s="47"/>
      <c r="CDN25" s="47"/>
      <c r="CDO25" s="47"/>
      <c r="CDP25" s="47"/>
      <c r="CDQ25" s="47"/>
      <c r="CDR25" s="47"/>
      <c r="CDS25" s="47"/>
      <c r="CDT25" s="47"/>
      <c r="CDU25" s="47"/>
      <c r="CDV25" s="47"/>
      <c r="CDW25" s="47"/>
      <c r="CDX25" s="47"/>
      <c r="CDY25" s="47"/>
      <c r="CDZ25" s="47"/>
      <c r="CEA25" s="47"/>
      <c r="CEB25" s="47"/>
      <c r="CEC25" s="47"/>
      <c r="CED25" s="47"/>
      <c r="CEE25" s="47"/>
      <c r="CEF25" s="47"/>
      <c r="CEG25" s="47"/>
      <c r="CEH25" s="47"/>
      <c r="CEI25" s="47"/>
      <c r="CEJ25" s="47"/>
      <c r="CEK25" s="47"/>
      <c r="CEL25" s="47"/>
      <c r="CEM25" s="47"/>
      <c r="CEN25" s="47"/>
      <c r="CEO25" s="47"/>
      <c r="CEP25" s="47"/>
      <c r="CEQ25" s="47"/>
      <c r="CER25" s="47"/>
      <c r="CES25" s="47"/>
      <c r="CET25" s="47"/>
      <c r="CEU25" s="47"/>
      <c r="CEV25" s="47"/>
      <c r="CEW25" s="47"/>
      <c r="CEX25" s="47"/>
      <c r="CEY25" s="47"/>
      <c r="CEZ25" s="47"/>
      <c r="CFA25" s="47"/>
      <c r="CFB25" s="47"/>
      <c r="CFC25" s="47"/>
      <c r="CFD25" s="47"/>
      <c r="CFE25" s="47"/>
      <c r="CFF25" s="47"/>
      <c r="CFG25" s="47"/>
      <c r="CFH25" s="47"/>
      <c r="CFI25" s="47"/>
      <c r="CFJ25" s="47"/>
      <c r="CFK25" s="47"/>
      <c r="CFL25" s="47"/>
      <c r="CFM25" s="47"/>
      <c r="CFN25" s="47"/>
      <c r="CFO25" s="47"/>
      <c r="CFP25" s="47"/>
      <c r="CFQ25" s="47"/>
      <c r="CFR25" s="47"/>
      <c r="CFS25" s="47"/>
      <c r="CFT25" s="47"/>
      <c r="CFU25" s="47"/>
      <c r="CFV25" s="47"/>
      <c r="CFW25" s="47"/>
      <c r="CFX25" s="47"/>
      <c r="CFY25" s="47"/>
      <c r="CFZ25" s="47"/>
      <c r="CGA25" s="47"/>
      <c r="CGB25" s="47"/>
      <c r="CGC25" s="47"/>
      <c r="CGD25" s="47"/>
      <c r="CGE25" s="47"/>
      <c r="CGF25" s="47"/>
      <c r="CGG25" s="47"/>
      <c r="CGH25" s="47"/>
      <c r="CGI25" s="47"/>
      <c r="CGJ25" s="47"/>
      <c r="CGK25" s="47"/>
      <c r="CGL25" s="47"/>
      <c r="CGM25" s="47"/>
      <c r="CGN25" s="47"/>
      <c r="CGO25" s="47"/>
      <c r="CGP25" s="47"/>
      <c r="CGQ25" s="47"/>
      <c r="CGR25" s="47"/>
      <c r="CGS25" s="47"/>
      <c r="CGT25" s="47"/>
      <c r="CGU25" s="47"/>
      <c r="CGV25" s="47"/>
      <c r="CGW25" s="47"/>
      <c r="CGX25" s="47"/>
      <c r="CGY25" s="47"/>
      <c r="CGZ25" s="47"/>
      <c r="CHA25" s="47"/>
      <c r="CHB25" s="47"/>
      <c r="CHC25" s="47"/>
      <c r="CHD25" s="47"/>
      <c r="CHE25" s="47"/>
      <c r="CHF25" s="47"/>
      <c r="CHG25" s="47"/>
      <c r="CHH25" s="47"/>
      <c r="CHI25" s="47"/>
      <c r="CHJ25" s="47"/>
      <c r="CHK25" s="47"/>
      <c r="CHL25" s="47"/>
      <c r="CHM25" s="47"/>
      <c r="CHN25" s="47"/>
      <c r="CHO25" s="47"/>
      <c r="CHP25" s="47"/>
      <c r="CHQ25" s="47"/>
      <c r="CHR25" s="47"/>
      <c r="CHS25" s="47"/>
      <c r="CHT25" s="47"/>
      <c r="CHU25" s="47"/>
      <c r="CHV25" s="47"/>
      <c r="CHW25" s="47"/>
      <c r="CHX25" s="47"/>
      <c r="CHY25" s="47"/>
      <c r="CHZ25" s="47"/>
      <c r="CIA25" s="47"/>
      <c r="CIB25" s="47"/>
      <c r="CIC25" s="47"/>
      <c r="CID25" s="47"/>
      <c r="CIE25" s="47"/>
      <c r="CIF25" s="47"/>
      <c r="CIG25" s="47"/>
      <c r="CIH25" s="47"/>
      <c r="CII25" s="47"/>
      <c r="CIJ25" s="47"/>
      <c r="CIK25" s="47"/>
      <c r="CIL25" s="47"/>
      <c r="CIM25" s="47"/>
      <c r="CIN25" s="47"/>
      <c r="CIO25" s="47"/>
      <c r="CIP25" s="47"/>
      <c r="CIQ25" s="47"/>
      <c r="CIR25" s="47"/>
      <c r="CIS25" s="47"/>
      <c r="CIT25" s="47"/>
      <c r="CIU25" s="47"/>
      <c r="CIV25" s="47"/>
      <c r="CIW25" s="47"/>
      <c r="CIX25" s="47"/>
      <c r="CIY25" s="47"/>
      <c r="CIZ25" s="47"/>
      <c r="CJA25" s="47"/>
      <c r="CJB25" s="47"/>
      <c r="CJC25" s="47"/>
      <c r="CJD25" s="47"/>
      <c r="CJE25" s="47"/>
      <c r="CJF25" s="47"/>
      <c r="CJG25" s="47"/>
      <c r="CJH25" s="47"/>
      <c r="CJI25" s="47"/>
      <c r="CJJ25" s="47"/>
      <c r="CJK25" s="47"/>
      <c r="CJL25" s="47"/>
      <c r="CJM25" s="47"/>
      <c r="CJN25" s="47"/>
      <c r="CJO25" s="47"/>
      <c r="CJP25" s="47"/>
      <c r="CJQ25" s="47"/>
      <c r="CJR25" s="47"/>
      <c r="CJS25" s="47"/>
      <c r="CJT25" s="47"/>
      <c r="CJU25" s="47"/>
      <c r="CJV25" s="47"/>
      <c r="CJW25" s="47"/>
      <c r="CJX25" s="47"/>
      <c r="CJY25" s="47"/>
      <c r="CJZ25" s="47"/>
      <c r="CKA25" s="47"/>
      <c r="CKB25" s="47"/>
      <c r="CKC25" s="47"/>
      <c r="CKD25" s="47"/>
      <c r="CKE25" s="47"/>
      <c r="CKF25" s="47"/>
      <c r="CKG25" s="47"/>
      <c r="CKH25" s="47"/>
      <c r="CKI25" s="47"/>
      <c r="CKJ25" s="47"/>
      <c r="CKK25" s="47"/>
      <c r="CKL25" s="47"/>
      <c r="CKM25" s="47"/>
      <c r="CKN25" s="47"/>
      <c r="CKO25" s="47"/>
      <c r="CKP25" s="47"/>
      <c r="CKQ25" s="47"/>
      <c r="CKR25" s="47"/>
      <c r="CKS25" s="47"/>
      <c r="CKT25" s="47"/>
      <c r="CKU25" s="47"/>
      <c r="CKV25" s="47"/>
      <c r="CKW25" s="47"/>
      <c r="CKX25" s="47"/>
      <c r="CKY25" s="47"/>
      <c r="CKZ25" s="47"/>
      <c r="CLA25" s="47"/>
      <c r="CLB25" s="47"/>
      <c r="CLC25" s="47"/>
      <c r="CLD25" s="47"/>
      <c r="CLE25" s="47"/>
      <c r="CLF25" s="47"/>
      <c r="CLG25" s="47"/>
      <c r="CLH25" s="47"/>
      <c r="CLI25" s="47"/>
      <c r="CLJ25" s="47"/>
      <c r="CLK25" s="47"/>
      <c r="CLL25" s="47"/>
      <c r="CLM25" s="47"/>
      <c r="CLN25" s="47"/>
      <c r="CLO25" s="47"/>
      <c r="CLP25" s="47"/>
      <c r="CLQ25" s="47"/>
      <c r="CLR25" s="47"/>
      <c r="CLS25" s="47"/>
      <c r="CLT25" s="47"/>
      <c r="CLU25" s="47"/>
      <c r="CLV25" s="47"/>
      <c r="CLW25" s="47"/>
      <c r="CLX25" s="47"/>
      <c r="CLY25" s="47"/>
      <c r="CLZ25" s="47"/>
      <c r="CMA25" s="47"/>
      <c r="CMB25" s="47"/>
      <c r="CMC25" s="47"/>
      <c r="CMD25" s="47"/>
      <c r="CME25" s="47"/>
      <c r="CMF25" s="47"/>
      <c r="CMG25" s="47"/>
      <c r="CMH25" s="47"/>
      <c r="CMI25" s="47"/>
      <c r="CMJ25" s="47"/>
      <c r="CMK25" s="47"/>
      <c r="CML25" s="47"/>
      <c r="CMM25" s="47"/>
      <c r="CMN25" s="47"/>
      <c r="CMO25" s="47"/>
      <c r="CMP25" s="47"/>
      <c r="CMQ25" s="47"/>
      <c r="CMR25" s="47"/>
      <c r="CMS25" s="47"/>
      <c r="CMT25" s="47"/>
      <c r="CMU25" s="47"/>
      <c r="CMV25" s="47"/>
      <c r="CMW25" s="47"/>
      <c r="CMX25" s="47"/>
      <c r="CMY25" s="47"/>
      <c r="CMZ25" s="47"/>
      <c r="CNA25" s="47"/>
      <c r="CNB25" s="47"/>
      <c r="CNC25" s="47"/>
      <c r="CND25" s="47"/>
      <c r="CNE25" s="47"/>
      <c r="CNF25" s="47"/>
      <c r="CNG25" s="47"/>
      <c r="CNH25" s="47"/>
      <c r="CNI25" s="47"/>
      <c r="CNJ25" s="47"/>
      <c r="CNK25" s="47"/>
      <c r="CNL25" s="47"/>
      <c r="CNM25" s="47"/>
      <c r="CNN25" s="47"/>
      <c r="CNO25" s="47"/>
      <c r="CNP25" s="47"/>
      <c r="CNQ25" s="47"/>
      <c r="CNR25" s="47"/>
      <c r="CNS25" s="47"/>
      <c r="CNT25" s="47"/>
      <c r="CNU25" s="47"/>
      <c r="CNV25" s="47"/>
      <c r="CNW25" s="47"/>
      <c r="CNX25" s="47"/>
      <c r="CNY25" s="47"/>
      <c r="CNZ25" s="47"/>
      <c r="COA25" s="47"/>
      <c r="COB25" s="47"/>
      <c r="COC25" s="47"/>
      <c r="COD25" s="47"/>
      <c r="COE25" s="47"/>
      <c r="COF25" s="47"/>
      <c r="COG25" s="47"/>
      <c r="COH25" s="47"/>
      <c r="COI25" s="47"/>
      <c r="COJ25" s="47"/>
      <c r="COK25" s="47"/>
      <c r="COL25" s="47"/>
      <c r="COM25" s="47"/>
      <c r="CON25" s="47"/>
      <c r="COO25" s="47"/>
      <c r="COP25" s="47"/>
      <c r="COQ25" s="47"/>
      <c r="COR25" s="47"/>
      <c r="COS25" s="47"/>
      <c r="COT25" s="47"/>
      <c r="COU25" s="47"/>
      <c r="COV25" s="47"/>
      <c r="COW25" s="47"/>
      <c r="COX25" s="47"/>
      <c r="COY25" s="47"/>
      <c r="COZ25" s="47"/>
      <c r="CPA25" s="47"/>
      <c r="CPB25" s="47"/>
      <c r="CPC25" s="47"/>
      <c r="CPD25" s="47"/>
      <c r="CPE25" s="47"/>
      <c r="CPF25" s="47"/>
      <c r="CPG25" s="47"/>
      <c r="CPH25" s="47"/>
      <c r="CPI25" s="47"/>
      <c r="CPJ25" s="47"/>
      <c r="CPK25" s="47"/>
      <c r="CPL25" s="47"/>
      <c r="CPM25" s="47"/>
      <c r="CPN25" s="47"/>
      <c r="CPO25" s="47"/>
      <c r="CPP25" s="47"/>
      <c r="CPQ25" s="47"/>
      <c r="CPR25" s="47"/>
      <c r="CPS25" s="47"/>
      <c r="CPT25" s="47"/>
      <c r="CPU25" s="47"/>
      <c r="CPV25" s="47"/>
      <c r="CPW25" s="47"/>
      <c r="CPX25" s="47"/>
      <c r="CPY25" s="47"/>
      <c r="CPZ25" s="47"/>
      <c r="CQA25" s="47"/>
      <c r="CQB25" s="47"/>
      <c r="CQC25" s="47"/>
      <c r="CQD25" s="47"/>
      <c r="CQE25" s="47"/>
      <c r="CQF25" s="47"/>
      <c r="CQG25" s="47"/>
      <c r="CQH25" s="47"/>
      <c r="CQI25" s="47"/>
      <c r="CQJ25" s="47"/>
      <c r="CQK25" s="47"/>
      <c r="CQL25" s="47"/>
      <c r="CQM25" s="47"/>
      <c r="CQN25" s="47"/>
      <c r="CQO25" s="47"/>
      <c r="CQP25" s="47"/>
      <c r="CQQ25" s="47"/>
      <c r="CQR25" s="47"/>
      <c r="CQS25" s="47"/>
      <c r="CQT25" s="47"/>
      <c r="CQU25" s="47"/>
      <c r="CQV25" s="47"/>
      <c r="CQW25" s="47"/>
      <c r="CQX25" s="47"/>
      <c r="CQY25" s="47"/>
      <c r="CQZ25" s="47"/>
      <c r="CRA25" s="47"/>
      <c r="CRB25" s="47"/>
      <c r="CRC25" s="47"/>
      <c r="CRD25" s="47"/>
      <c r="CRE25" s="47"/>
      <c r="CRF25" s="47"/>
      <c r="CRG25" s="47"/>
      <c r="CRH25" s="47"/>
      <c r="CRI25" s="47"/>
      <c r="CRJ25" s="47"/>
      <c r="CRK25" s="47"/>
      <c r="CRL25" s="47"/>
      <c r="CRM25" s="47"/>
      <c r="CRN25" s="47"/>
      <c r="CRO25" s="47"/>
      <c r="CRP25" s="47"/>
      <c r="CRQ25" s="47"/>
      <c r="CRR25" s="47"/>
      <c r="CRS25" s="47"/>
      <c r="CRT25" s="47"/>
      <c r="CRU25" s="47"/>
      <c r="CRV25" s="47"/>
      <c r="CRW25" s="47"/>
      <c r="CRX25" s="47"/>
      <c r="CRY25" s="47"/>
      <c r="CRZ25" s="47"/>
      <c r="CSA25" s="47"/>
      <c r="CSB25" s="47"/>
      <c r="CSC25" s="47"/>
      <c r="CSD25" s="47"/>
      <c r="CSE25" s="47"/>
      <c r="CSF25" s="47"/>
      <c r="CSG25" s="47"/>
      <c r="CSH25" s="47"/>
      <c r="CSI25" s="47"/>
      <c r="CSJ25" s="47"/>
      <c r="CSK25" s="47"/>
      <c r="CSL25" s="47"/>
      <c r="CSM25" s="47"/>
      <c r="CSN25" s="47"/>
      <c r="CSO25" s="47"/>
      <c r="CSP25" s="47"/>
      <c r="CSQ25" s="47"/>
      <c r="CSR25" s="47"/>
      <c r="CSS25" s="47"/>
      <c r="CST25" s="47"/>
      <c r="CSU25" s="47"/>
      <c r="CSV25" s="47"/>
      <c r="CSW25" s="47"/>
      <c r="CSX25" s="47"/>
      <c r="CSY25" s="47"/>
      <c r="CSZ25" s="47"/>
      <c r="CTA25" s="47"/>
      <c r="CTB25" s="47"/>
      <c r="CTC25" s="47"/>
      <c r="CTD25" s="47"/>
      <c r="CTE25" s="47"/>
      <c r="CTF25" s="47"/>
      <c r="CTG25" s="47"/>
      <c r="CTH25" s="47"/>
      <c r="CTI25" s="47"/>
      <c r="CTJ25" s="47"/>
      <c r="CTK25" s="47"/>
      <c r="CTL25" s="47"/>
      <c r="CTM25" s="47"/>
      <c r="CTN25" s="47"/>
      <c r="CTO25" s="47"/>
      <c r="CTP25" s="47"/>
      <c r="CTQ25" s="47"/>
      <c r="CTR25" s="47"/>
      <c r="CTS25" s="47"/>
      <c r="CTT25" s="47"/>
      <c r="CTU25" s="47"/>
      <c r="CTV25" s="47"/>
      <c r="CTW25" s="47"/>
      <c r="CTX25" s="47"/>
      <c r="CTY25" s="47"/>
      <c r="CTZ25" s="47"/>
      <c r="CUA25" s="47"/>
      <c r="CUB25" s="47"/>
      <c r="CUC25" s="47"/>
      <c r="CUD25" s="47"/>
      <c r="CUE25" s="47"/>
      <c r="CUF25" s="47"/>
      <c r="CUG25" s="47"/>
      <c r="CUH25" s="47"/>
      <c r="CUI25" s="47"/>
      <c r="CUJ25" s="47"/>
      <c r="CUK25" s="47"/>
      <c r="CUL25" s="47"/>
      <c r="CUM25" s="47"/>
      <c r="CUN25" s="47"/>
      <c r="CUO25" s="47"/>
      <c r="CUP25" s="47"/>
      <c r="CUQ25" s="47"/>
      <c r="CUR25" s="47"/>
      <c r="CUS25" s="47"/>
      <c r="CUT25" s="47"/>
      <c r="CUU25" s="47"/>
      <c r="CUV25" s="47"/>
      <c r="CUW25" s="47"/>
      <c r="CUX25" s="47"/>
      <c r="CUY25" s="47"/>
      <c r="CUZ25" s="47"/>
      <c r="CVA25" s="47"/>
      <c r="CVB25" s="47"/>
      <c r="CVC25" s="47"/>
      <c r="CVD25" s="47"/>
      <c r="CVE25" s="47"/>
      <c r="CVF25" s="47"/>
      <c r="CVG25" s="47"/>
      <c r="CVH25" s="47"/>
      <c r="CVI25" s="47"/>
      <c r="CVJ25" s="47"/>
      <c r="CVK25" s="47"/>
      <c r="CVL25" s="47"/>
      <c r="CVM25" s="47"/>
      <c r="CVN25" s="47"/>
      <c r="CVO25" s="47"/>
      <c r="CVP25" s="47"/>
      <c r="CVQ25" s="47"/>
      <c r="CVR25" s="47"/>
      <c r="CVS25" s="47"/>
      <c r="CVT25" s="47"/>
      <c r="CVU25" s="47"/>
      <c r="CVV25" s="47"/>
      <c r="CVW25" s="47"/>
      <c r="CVX25" s="47"/>
      <c r="CVY25" s="47"/>
      <c r="CVZ25" s="47"/>
      <c r="CWA25" s="47"/>
      <c r="CWB25" s="47"/>
      <c r="CWC25" s="47"/>
      <c r="CWD25" s="47"/>
      <c r="CWE25" s="47"/>
      <c r="CWF25" s="47"/>
      <c r="CWG25" s="47"/>
      <c r="CWH25" s="47"/>
      <c r="CWI25" s="47"/>
      <c r="CWJ25" s="47"/>
      <c r="CWK25" s="47"/>
      <c r="CWL25" s="47"/>
      <c r="CWM25" s="47"/>
      <c r="CWN25" s="47"/>
      <c r="CWO25" s="47"/>
      <c r="CWP25" s="47"/>
      <c r="CWQ25" s="47"/>
      <c r="CWR25" s="47"/>
      <c r="CWS25" s="47"/>
      <c r="CWT25" s="47"/>
      <c r="CWU25" s="47"/>
      <c r="CWV25" s="47"/>
      <c r="CWW25" s="47"/>
      <c r="CWX25" s="47"/>
      <c r="CWY25" s="47"/>
      <c r="CWZ25" s="47"/>
      <c r="CXA25" s="47"/>
      <c r="CXB25" s="47"/>
      <c r="CXC25" s="47"/>
      <c r="CXD25" s="47"/>
      <c r="CXE25" s="47"/>
      <c r="CXF25" s="47"/>
      <c r="CXG25" s="47"/>
      <c r="CXH25" s="47"/>
      <c r="CXI25" s="47"/>
      <c r="CXJ25" s="47"/>
      <c r="CXK25" s="47"/>
      <c r="CXL25" s="47"/>
      <c r="CXM25" s="47"/>
      <c r="CXN25" s="47"/>
      <c r="CXO25" s="47"/>
      <c r="CXP25" s="47"/>
      <c r="CXQ25" s="47"/>
      <c r="CXR25" s="47"/>
      <c r="CXS25" s="47"/>
      <c r="CXT25" s="47"/>
      <c r="CXU25" s="47"/>
      <c r="CXV25" s="47"/>
      <c r="CXW25" s="47"/>
      <c r="CXX25" s="47"/>
      <c r="CXY25" s="47"/>
      <c r="CXZ25" s="47"/>
      <c r="CYA25" s="47"/>
      <c r="CYB25" s="47"/>
      <c r="CYC25" s="47"/>
      <c r="CYD25" s="47"/>
      <c r="CYE25" s="47"/>
      <c r="CYF25" s="47"/>
      <c r="CYG25" s="47"/>
      <c r="CYH25" s="47"/>
      <c r="CYI25" s="47"/>
      <c r="CYJ25" s="47"/>
      <c r="CYK25" s="47"/>
      <c r="CYL25" s="47"/>
      <c r="CYM25" s="47"/>
      <c r="CYN25" s="47"/>
      <c r="CYO25" s="47"/>
      <c r="CYP25" s="47"/>
      <c r="CYQ25" s="47"/>
      <c r="CYR25" s="47"/>
      <c r="CYS25" s="47"/>
      <c r="CYT25" s="47"/>
      <c r="CYU25" s="47"/>
      <c r="CYV25" s="47"/>
      <c r="CYW25" s="47"/>
      <c r="CYX25" s="47"/>
      <c r="CYY25" s="47"/>
      <c r="CYZ25" s="47"/>
      <c r="CZA25" s="47"/>
      <c r="CZB25" s="47"/>
      <c r="CZC25" s="47"/>
      <c r="CZD25" s="47"/>
      <c r="CZE25" s="47"/>
      <c r="CZF25" s="47"/>
      <c r="CZG25" s="47"/>
      <c r="CZH25" s="47"/>
      <c r="CZI25" s="47"/>
      <c r="CZJ25" s="47"/>
      <c r="CZK25" s="47"/>
      <c r="CZL25" s="47"/>
      <c r="CZM25" s="47"/>
      <c r="CZN25" s="47"/>
      <c r="CZO25" s="47"/>
      <c r="CZP25" s="47"/>
      <c r="CZQ25" s="47"/>
      <c r="CZR25" s="47"/>
      <c r="CZS25" s="47"/>
      <c r="CZT25" s="47"/>
      <c r="CZU25" s="47"/>
      <c r="CZV25" s="47"/>
      <c r="CZW25" s="47"/>
      <c r="CZX25" s="47"/>
      <c r="CZY25" s="47"/>
      <c r="CZZ25" s="47"/>
      <c r="DAA25" s="47"/>
      <c r="DAB25" s="47"/>
      <c r="DAC25" s="47"/>
      <c r="DAD25" s="47"/>
      <c r="DAE25" s="47"/>
      <c r="DAF25" s="47"/>
      <c r="DAG25" s="47"/>
      <c r="DAH25" s="47"/>
      <c r="DAI25" s="47"/>
      <c r="DAJ25" s="47"/>
      <c r="DAK25" s="47"/>
      <c r="DAL25" s="47"/>
      <c r="DAM25" s="47"/>
      <c r="DAN25" s="47"/>
      <c r="DAO25" s="47"/>
      <c r="DAP25" s="47"/>
      <c r="DAQ25" s="47"/>
      <c r="DAR25" s="47"/>
      <c r="DAS25" s="47"/>
      <c r="DAT25" s="47"/>
      <c r="DAU25" s="47"/>
      <c r="DAV25" s="47"/>
      <c r="DAW25" s="47"/>
      <c r="DAX25" s="47"/>
      <c r="DAY25" s="47"/>
      <c r="DAZ25" s="47"/>
      <c r="DBA25" s="47"/>
      <c r="DBB25" s="47"/>
      <c r="DBC25" s="47"/>
      <c r="DBD25" s="47"/>
      <c r="DBE25" s="47"/>
      <c r="DBF25" s="47"/>
      <c r="DBG25" s="47"/>
      <c r="DBH25" s="47"/>
      <c r="DBI25" s="47"/>
      <c r="DBJ25" s="47"/>
      <c r="DBK25" s="47"/>
      <c r="DBL25" s="47"/>
      <c r="DBM25" s="47"/>
      <c r="DBN25" s="47"/>
      <c r="DBO25" s="47"/>
      <c r="DBP25" s="47"/>
      <c r="DBQ25" s="47"/>
      <c r="DBR25" s="47"/>
      <c r="DBS25" s="47"/>
      <c r="DBT25" s="47"/>
      <c r="DBU25" s="47"/>
      <c r="DBV25" s="47"/>
      <c r="DBW25" s="47"/>
      <c r="DBX25" s="47"/>
      <c r="DBY25" s="47"/>
      <c r="DBZ25" s="47"/>
      <c r="DCA25" s="47"/>
      <c r="DCB25" s="47"/>
      <c r="DCC25" s="47"/>
      <c r="DCD25" s="47"/>
      <c r="DCE25" s="47"/>
      <c r="DCF25" s="47"/>
      <c r="DCG25" s="47"/>
      <c r="DCH25" s="47"/>
      <c r="DCI25" s="47"/>
      <c r="DCJ25" s="47"/>
      <c r="DCK25" s="47"/>
      <c r="DCL25" s="47"/>
      <c r="DCM25" s="47"/>
      <c r="DCN25" s="47"/>
      <c r="DCO25" s="47"/>
      <c r="DCP25" s="47"/>
      <c r="DCQ25" s="47"/>
      <c r="DCR25" s="47"/>
      <c r="DCS25" s="47"/>
      <c r="DCT25" s="47"/>
      <c r="DCU25" s="47"/>
      <c r="DCV25" s="47"/>
      <c r="DCW25" s="47"/>
      <c r="DCX25" s="47"/>
      <c r="DCY25" s="47"/>
      <c r="DCZ25" s="47"/>
      <c r="DDA25" s="47"/>
      <c r="DDB25" s="47"/>
      <c r="DDC25" s="47"/>
      <c r="DDD25" s="47"/>
      <c r="DDE25" s="47"/>
      <c r="DDF25" s="47"/>
      <c r="DDG25" s="47"/>
      <c r="DDH25" s="47"/>
      <c r="DDI25" s="47"/>
      <c r="DDJ25" s="47"/>
      <c r="DDK25" s="47"/>
      <c r="DDL25" s="47"/>
      <c r="DDM25" s="47"/>
      <c r="DDN25" s="47"/>
      <c r="DDO25" s="47"/>
      <c r="DDP25" s="47"/>
      <c r="DDQ25" s="47"/>
      <c r="DDR25" s="47"/>
      <c r="DDS25" s="47"/>
      <c r="DDT25" s="47"/>
      <c r="DDU25" s="47"/>
      <c r="DDV25" s="47"/>
      <c r="DDW25" s="47"/>
      <c r="DDX25" s="47"/>
      <c r="DDY25" s="47"/>
      <c r="DDZ25" s="47"/>
      <c r="DEA25" s="47"/>
      <c r="DEB25" s="47"/>
      <c r="DEC25" s="47"/>
      <c r="DED25" s="47"/>
      <c r="DEE25" s="47"/>
      <c r="DEF25" s="47"/>
      <c r="DEG25" s="47"/>
      <c r="DEH25" s="47"/>
      <c r="DEI25" s="47"/>
      <c r="DEJ25" s="47"/>
      <c r="DEK25" s="47"/>
      <c r="DEL25" s="47"/>
      <c r="DEM25" s="47"/>
      <c r="DEN25" s="47"/>
      <c r="DEO25" s="47"/>
      <c r="DEP25" s="47"/>
      <c r="DEQ25" s="47"/>
      <c r="DER25" s="47"/>
      <c r="DES25" s="47"/>
      <c r="DET25" s="47"/>
      <c r="DEU25" s="47"/>
      <c r="DEV25" s="47"/>
      <c r="DEW25" s="47"/>
      <c r="DEX25" s="47"/>
      <c r="DEY25" s="47"/>
      <c r="DEZ25" s="47"/>
      <c r="DFA25" s="47"/>
      <c r="DFB25" s="47"/>
      <c r="DFC25" s="47"/>
      <c r="DFD25" s="47"/>
      <c r="DFE25" s="47"/>
      <c r="DFF25" s="47"/>
      <c r="DFG25" s="47"/>
      <c r="DFH25" s="47"/>
      <c r="DFI25" s="47"/>
      <c r="DFJ25" s="47"/>
      <c r="DFK25" s="47"/>
      <c r="DFL25" s="47"/>
      <c r="DFM25" s="47"/>
      <c r="DFN25" s="47"/>
      <c r="DFO25" s="47"/>
      <c r="DFP25" s="47"/>
      <c r="DFQ25" s="47"/>
      <c r="DFR25" s="47"/>
      <c r="DFS25" s="47"/>
      <c r="DFT25" s="47"/>
      <c r="DFU25" s="47"/>
      <c r="DFV25" s="47"/>
      <c r="DFW25" s="47"/>
      <c r="DFX25" s="47"/>
      <c r="DFY25" s="47"/>
      <c r="DFZ25" s="47"/>
      <c r="DGA25" s="47"/>
      <c r="DGB25" s="47"/>
      <c r="DGC25" s="47"/>
      <c r="DGD25" s="47"/>
      <c r="DGE25" s="47"/>
      <c r="DGF25" s="47"/>
      <c r="DGG25" s="47"/>
      <c r="DGH25" s="47"/>
      <c r="DGI25" s="47"/>
      <c r="DGJ25" s="47"/>
      <c r="DGK25" s="47"/>
      <c r="DGL25" s="47"/>
      <c r="DGM25" s="47"/>
      <c r="DGN25" s="47"/>
      <c r="DGO25" s="47"/>
      <c r="DGP25" s="47"/>
      <c r="DGQ25" s="47"/>
      <c r="DGR25" s="47"/>
      <c r="DGS25" s="47"/>
      <c r="DGT25" s="47"/>
      <c r="DGU25" s="47"/>
      <c r="DGV25" s="47"/>
      <c r="DGW25" s="47"/>
      <c r="DGX25" s="47"/>
      <c r="DGY25" s="47"/>
      <c r="DGZ25" s="47"/>
      <c r="DHA25" s="47"/>
      <c r="DHB25" s="47"/>
      <c r="DHC25" s="47"/>
      <c r="DHD25" s="47"/>
      <c r="DHE25" s="47"/>
      <c r="DHF25" s="47"/>
      <c r="DHG25" s="47"/>
      <c r="DHH25" s="47"/>
      <c r="DHI25" s="47"/>
      <c r="DHJ25" s="47"/>
      <c r="DHK25" s="47"/>
      <c r="DHL25" s="47"/>
      <c r="DHM25" s="47"/>
      <c r="DHN25" s="47"/>
      <c r="DHO25" s="47"/>
      <c r="DHP25" s="47"/>
      <c r="DHQ25" s="47"/>
      <c r="DHR25" s="47"/>
      <c r="DHS25" s="47"/>
      <c r="DHT25" s="47"/>
      <c r="DHU25" s="47"/>
      <c r="DHV25" s="47"/>
      <c r="DHW25" s="47"/>
      <c r="DHX25" s="47"/>
      <c r="DHY25" s="47"/>
      <c r="DHZ25" s="47"/>
      <c r="DIA25" s="47"/>
      <c r="DIB25" s="47"/>
      <c r="DIC25" s="47"/>
      <c r="DID25" s="47"/>
      <c r="DIE25" s="47"/>
      <c r="DIF25" s="47"/>
      <c r="DIG25" s="47"/>
      <c r="DIH25" s="47"/>
      <c r="DII25" s="47"/>
      <c r="DIJ25" s="47"/>
      <c r="DIK25" s="47"/>
      <c r="DIL25" s="47"/>
      <c r="DIM25" s="47"/>
      <c r="DIN25" s="47"/>
      <c r="DIO25" s="47"/>
      <c r="DIP25" s="47"/>
      <c r="DIQ25" s="47"/>
      <c r="DIR25" s="47"/>
      <c r="DIS25" s="47"/>
      <c r="DIT25" s="47"/>
      <c r="DIU25" s="47"/>
      <c r="DIV25" s="47"/>
      <c r="DIW25" s="47"/>
      <c r="DIX25" s="47"/>
      <c r="DIY25" s="47"/>
      <c r="DIZ25" s="47"/>
      <c r="DJA25" s="47"/>
      <c r="DJB25" s="47"/>
      <c r="DJC25" s="47"/>
      <c r="DJD25" s="47"/>
      <c r="DJE25" s="47"/>
      <c r="DJF25" s="47"/>
      <c r="DJG25" s="47"/>
      <c r="DJH25" s="47"/>
      <c r="DJI25" s="47"/>
      <c r="DJJ25" s="47"/>
      <c r="DJK25" s="47"/>
      <c r="DJL25" s="47"/>
      <c r="DJM25" s="47"/>
      <c r="DJN25" s="47"/>
      <c r="DJO25" s="47"/>
      <c r="DJP25" s="47"/>
      <c r="DJQ25" s="47"/>
      <c r="DJR25" s="47"/>
      <c r="DJS25" s="47"/>
      <c r="DJT25" s="47"/>
      <c r="DJU25" s="47"/>
      <c r="DJV25" s="47"/>
      <c r="DJW25" s="47"/>
      <c r="DJX25" s="47"/>
      <c r="DJY25" s="47"/>
      <c r="DJZ25" s="47"/>
      <c r="DKA25" s="47"/>
      <c r="DKB25" s="47"/>
      <c r="DKC25" s="47"/>
      <c r="DKD25" s="47"/>
      <c r="DKE25" s="47"/>
      <c r="DKF25" s="47"/>
      <c r="DKG25" s="47"/>
      <c r="DKH25" s="47"/>
      <c r="DKI25" s="47"/>
      <c r="DKJ25" s="47"/>
      <c r="DKK25" s="47"/>
      <c r="DKL25" s="47"/>
      <c r="DKM25" s="47"/>
      <c r="DKN25" s="47"/>
      <c r="DKO25" s="47"/>
      <c r="DKP25" s="47"/>
      <c r="DKQ25" s="47"/>
      <c r="DKR25" s="47"/>
      <c r="DKS25" s="47"/>
      <c r="DKT25" s="47"/>
      <c r="DKU25" s="47"/>
      <c r="DKV25" s="47"/>
      <c r="DKW25" s="47"/>
      <c r="DKX25" s="47"/>
      <c r="DKY25" s="47"/>
      <c r="DKZ25" s="47"/>
      <c r="DLA25" s="47"/>
      <c r="DLB25" s="47"/>
      <c r="DLC25" s="47"/>
      <c r="DLD25" s="47"/>
      <c r="DLE25" s="47"/>
      <c r="DLF25" s="47"/>
      <c r="DLG25" s="47"/>
      <c r="DLH25" s="47"/>
      <c r="DLI25" s="47"/>
      <c r="DLJ25" s="47"/>
      <c r="DLK25" s="47"/>
      <c r="DLL25" s="47"/>
      <c r="DLM25" s="47"/>
      <c r="DLN25" s="47"/>
      <c r="DLO25" s="47"/>
      <c r="DLP25" s="47"/>
      <c r="DLQ25" s="47"/>
      <c r="DLR25" s="47"/>
      <c r="DLS25" s="47"/>
      <c r="DLT25" s="47"/>
      <c r="DLU25" s="47"/>
      <c r="DLV25" s="47"/>
      <c r="DLW25" s="47"/>
      <c r="DLX25" s="47"/>
      <c r="DLY25" s="47"/>
      <c r="DLZ25" s="47"/>
      <c r="DMA25" s="47"/>
      <c r="DMB25" s="47"/>
      <c r="DMC25" s="47"/>
      <c r="DMD25" s="47"/>
      <c r="DME25" s="47"/>
      <c r="DMF25" s="47"/>
      <c r="DMG25" s="47"/>
      <c r="DMH25" s="47"/>
      <c r="DMI25" s="47"/>
      <c r="DMJ25" s="47"/>
      <c r="DMK25" s="47"/>
      <c r="DML25" s="47"/>
      <c r="DMM25" s="47"/>
      <c r="DMN25" s="47"/>
      <c r="DMO25" s="47"/>
      <c r="DMP25" s="47"/>
      <c r="DMQ25" s="47"/>
      <c r="DMR25" s="47"/>
      <c r="DMS25" s="47"/>
      <c r="DMT25" s="47"/>
      <c r="DMU25" s="47"/>
      <c r="DMV25" s="47"/>
      <c r="DMW25" s="47"/>
      <c r="DMX25" s="47"/>
      <c r="DMY25" s="47"/>
      <c r="DMZ25" s="47"/>
      <c r="DNA25" s="47"/>
      <c r="DNB25" s="47"/>
      <c r="DNC25" s="47"/>
      <c r="DND25" s="47"/>
      <c r="DNE25" s="47"/>
      <c r="DNF25" s="47"/>
      <c r="DNG25" s="47"/>
      <c r="DNH25" s="47"/>
      <c r="DNI25" s="47"/>
      <c r="DNJ25" s="47"/>
      <c r="DNK25" s="47"/>
      <c r="DNL25" s="47"/>
      <c r="DNM25" s="47"/>
      <c r="DNN25" s="47"/>
      <c r="DNO25" s="47"/>
      <c r="DNP25" s="47"/>
      <c r="DNQ25" s="47"/>
      <c r="DNR25" s="47"/>
      <c r="DNS25" s="47"/>
      <c r="DNT25" s="47"/>
      <c r="DNU25" s="47"/>
      <c r="DNV25" s="47"/>
      <c r="DNW25" s="47"/>
      <c r="DNX25" s="47"/>
      <c r="DNY25" s="47"/>
      <c r="DNZ25" s="47"/>
      <c r="DOA25" s="47"/>
      <c r="DOB25" s="47"/>
      <c r="DOC25" s="47"/>
      <c r="DOD25" s="47"/>
      <c r="DOE25" s="47"/>
      <c r="DOF25" s="47"/>
      <c r="DOG25" s="47"/>
      <c r="DOH25" s="47"/>
      <c r="DOI25" s="47"/>
      <c r="DOJ25" s="47"/>
      <c r="DOK25" s="47"/>
      <c r="DOL25" s="47"/>
      <c r="DOM25" s="47"/>
      <c r="DON25" s="47"/>
      <c r="DOO25" s="47"/>
      <c r="DOP25" s="47"/>
      <c r="DOQ25" s="47"/>
      <c r="DOR25" s="47"/>
      <c r="DOS25" s="47"/>
      <c r="DOT25" s="47"/>
      <c r="DOU25" s="47"/>
      <c r="DOV25" s="47"/>
      <c r="DOW25" s="47"/>
      <c r="DOX25" s="47"/>
      <c r="DOY25" s="47"/>
      <c r="DOZ25" s="47"/>
      <c r="DPA25" s="47"/>
      <c r="DPB25" s="47"/>
      <c r="DPC25" s="47"/>
      <c r="DPD25" s="47"/>
      <c r="DPE25" s="47"/>
      <c r="DPF25" s="47"/>
      <c r="DPG25" s="47"/>
      <c r="DPH25" s="47"/>
      <c r="DPI25" s="47"/>
      <c r="DPJ25" s="47"/>
      <c r="DPK25" s="47"/>
      <c r="DPL25" s="47"/>
      <c r="DPM25" s="47"/>
      <c r="DPN25" s="47"/>
      <c r="DPO25" s="47"/>
      <c r="DPP25" s="47"/>
      <c r="DPQ25" s="47"/>
      <c r="DPR25" s="47"/>
      <c r="DPS25" s="47"/>
      <c r="DPT25" s="47"/>
      <c r="DPU25" s="47"/>
      <c r="DPV25" s="47"/>
      <c r="DPW25" s="47"/>
      <c r="DPX25" s="47"/>
      <c r="DPY25" s="47"/>
      <c r="DPZ25" s="47"/>
      <c r="DQA25" s="47"/>
      <c r="DQB25" s="47"/>
      <c r="DQC25" s="47"/>
      <c r="DQD25" s="47"/>
      <c r="DQE25" s="47"/>
      <c r="DQF25" s="47"/>
      <c r="DQG25" s="47"/>
      <c r="DQH25" s="47"/>
      <c r="DQI25" s="47"/>
      <c r="DQJ25" s="47"/>
      <c r="DQK25" s="47"/>
      <c r="DQL25" s="47"/>
      <c r="DQM25" s="47"/>
      <c r="DQN25" s="47"/>
      <c r="DQO25" s="47"/>
      <c r="DQP25" s="47"/>
      <c r="DQQ25" s="47"/>
      <c r="DQR25" s="47"/>
      <c r="DQS25" s="47"/>
      <c r="DQT25" s="47"/>
      <c r="DQU25" s="47"/>
      <c r="DQV25" s="47"/>
      <c r="DQW25" s="47"/>
      <c r="DQX25" s="47"/>
      <c r="DQY25" s="47"/>
      <c r="DQZ25" s="47"/>
      <c r="DRA25" s="47"/>
      <c r="DRB25" s="47"/>
      <c r="DRC25" s="47"/>
      <c r="DRD25" s="47"/>
      <c r="DRE25" s="47"/>
      <c r="DRF25" s="47"/>
      <c r="DRG25" s="47"/>
      <c r="DRH25" s="47"/>
      <c r="DRI25" s="47"/>
      <c r="DRJ25" s="47"/>
      <c r="DRK25" s="47"/>
      <c r="DRL25" s="47"/>
      <c r="DRM25" s="47"/>
      <c r="DRN25" s="47"/>
      <c r="DRO25" s="47"/>
      <c r="DRP25" s="47"/>
      <c r="DRQ25" s="47"/>
      <c r="DRR25" s="47"/>
      <c r="DRS25" s="47"/>
      <c r="DRT25" s="47"/>
      <c r="DRU25" s="47"/>
      <c r="DRV25" s="47"/>
      <c r="DRW25" s="47"/>
      <c r="DRX25" s="47"/>
      <c r="DRY25" s="47"/>
      <c r="DRZ25" s="47"/>
      <c r="DSA25" s="47"/>
      <c r="DSB25" s="47"/>
      <c r="DSC25" s="47"/>
      <c r="DSD25" s="47"/>
      <c r="DSE25" s="47"/>
      <c r="DSF25" s="47"/>
      <c r="DSG25" s="47"/>
      <c r="DSH25" s="47"/>
      <c r="DSI25" s="47"/>
      <c r="DSJ25" s="47"/>
      <c r="DSK25" s="47"/>
      <c r="DSL25" s="47"/>
      <c r="DSM25" s="47"/>
      <c r="DSN25" s="47"/>
      <c r="DSO25" s="47"/>
      <c r="DSP25" s="47"/>
      <c r="DSQ25" s="47"/>
      <c r="DSR25" s="47"/>
      <c r="DSS25" s="47"/>
      <c r="DST25" s="47"/>
      <c r="DSU25" s="47"/>
      <c r="DSV25" s="47"/>
      <c r="DSW25" s="47"/>
      <c r="DSX25" s="47"/>
      <c r="DSY25" s="47"/>
      <c r="DSZ25" s="47"/>
      <c r="DTA25" s="47"/>
      <c r="DTB25" s="47"/>
      <c r="DTC25" s="47"/>
      <c r="DTD25" s="47"/>
      <c r="DTE25" s="47"/>
      <c r="DTF25" s="47"/>
      <c r="DTG25" s="47"/>
      <c r="DTH25" s="47"/>
      <c r="DTI25" s="47"/>
      <c r="DTJ25" s="47"/>
      <c r="DTK25" s="47"/>
      <c r="DTL25" s="47"/>
      <c r="DTM25" s="47"/>
      <c r="DTN25" s="47"/>
      <c r="DTO25" s="47"/>
      <c r="DTP25" s="47"/>
      <c r="DTQ25" s="47"/>
      <c r="DTR25" s="47"/>
      <c r="DTS25" s="47"/>
      <c r="DTT25" s="47"/>
      <c r="DTU25" s="47"/>
      <c r="DTV25" s="47"/>
      <c r="DTW25" s="47"/>
      <c r="DTX25" s="47"/>
      <c r="DTY25" s="47"/>
      <c r="DTZ25" s="47"/>
      <c r="DUA25" s="47"/>
      <c r="DUB25" s="47"/>
      <c r="DUC25" s="47"/>
      <c r="DUD25" s="47"/>
      <c r="DUE25" s="47"/>
      <c r="DUF25" s="47"/>
      <c r="DUG25" s="47"/>
      <c r="DUH25" s="47"/>
      <c r="DUI25" s="47"/>
      <c r="DUJ25" s="47"/>
      <c r="DUK25" s="47"/>
      <c r="DUL25" s="47"/>
      <c r="DUM25" s="47"/>
      <c r="DUN25" s="47"/>
      <c r="DUO25" s="47"/>
      <c r="DUP25" s="47"/>
      <c r="DUQ25" s="47"/>
      <c r="DUR25" s="47"/>
      <c r="DUS25" s="47"/>
      <c r="DUT25" s="47"/>
      <c r="DUU25" s="47"/>
      <c r="DUV25" s="47"/>
      <c r="DUW25" s="47"/>
      <c r="DUX25" s="47"/>
      <c r="DUY25" s="47"/>
      <c r="DUZ25" s="47"/>
      <c r="DVA25" s="47"/>
      <c r="DVB25" s="47"/>
      <c r="DVC25" s="47"/>
      <c r="DVD25" s="47"/>
      <c r="DVE25" s="47"/>
      <c r="DVF25" s="47"/>
      <c r="DVG25" s="47"/>
      <c r="DVH25" s="47"/>
      <c r="DVI25" s="47"/>
      <c r="DVJ25" s="47"/>
      <c r="DVK25" s="47"/>
      <c r="DVL25" s="47"/>
      <c r="DVM25" s="47"/>
      <c r="DVN25" s="47"/>
      <c r="DVO25" s="47"/>
      <c r="DVP25" s="47"/>
      <c r="DVQ25" s="47"/>
      <c r="DVR25" s="47"/>
      <c r="DVS25" s="47"/>
      <c r="DVT25" s="47"/>
      <c r="DVU25" s="47"/>
      <c r="DVV25" s="47"/>
      <c r="DVW25" s="47"/>
      <c r="DVX25" s="47"/>
      <c r="DVY25" s="47"/>
      <c r="DVZ25" s="47"/>
      <c r="DWA25" s="47"/>
      <c r="DWB25" s="47"/>
      <c r="DWC25" s="47"/>
      <c r="DWD25" s="47"/>
      <c r="DWE25" s="47"/>
      <c r="DWF25" s="47"/>
      <c r="DWG25" s="47"/>
      <c r="DWH25" s="47"/>
      <c r="DWI25" s="47"/>
      <c r="DWJ25" s="47"/>
      <c r="DWK25" s="47"/>
      <c r="DWL25" s="47"/>
      <c r="DWM25" s="47"/>
      <c r="DWN25" s="47"/>
      <c r="DWO25" s="47"/>
      <c r="DWP25" s="47"/>
      <c r="DWQ25" s="47"/>
      <c r="DWR25" s="47"/>
      <c r="DWS25" s="47"/>
      <c r="DWT25" s="47"/>
      <c r="DWU25" s="47"/>
      <c r="DWV25" s="47"/>
      <c r="DWW25" s="47"/>
      <c r="DWX25" s="47"/>
      <c r="DWY25" s="47"/>
      <c r="DWZ25" s="47"/>
      <c r="DXA25" s="47"/>
      <c r="DXB25" s="47"/>
      <c r="DXC25" s="47"/>
      <c r="DXD25" s="47"/>
      <c r="DXE25" s="47"/>
      <c r="DXF25" s="47"/>
      <c r="DXG25" s="47"/>
      <c r="DXH25" s="47"/>
      <c r="DXI25" s="47"/>
      <c r="DXJ25" s="47"/>
      <c r="DXK25" s="47"/>
      <c r="DXL25" s="47"/>
      <c r="DXM25" s="47"/>
      <c r="DXN25" s="47"/>
      <c r="DXO25" s="47"/>
      <c r="DXP25" s="47"/>
      <c r="DXQ25" s="47"/>
      <c r="DXR25" s="47"/>
      <c r="DXS25" s="47"/>
      <c r="DXT25" s="47"/>
      <c r="DXU25" s="47"/>
      <c r="DXV25" s="47"/>
      <c r="DXW25" s="47"/>
      <c r="DXX25" s="47"/>
      <c r="DXY25" s="47"/>
      <c r="DXZ25" s="47"/>
      <c r="DYA25" s="47"/>
      <c r="DYB25" s="47"/>
      <c r="DYC25" s="47"/>
      <c r="DYD25" s="47"/>
      <c r="DYE25" s="47"/>
      <c r="DYF25" s="47"/>
      <c r="DYG25" s="47"/>
      <c r="DYH25" s="47"/>
      <c r="DYI25" s="47"/>
      <c r="DYJ25" s="47"/>
      <c r="DYK25" s="47"/>
      <c r="DYL25" s="47"/>
      <c r="DYM25" s="47"/>
      <c r="DYN25" s="47"/>
      <c r="DYO25" s="47"/>
      <c r="DYP25" s="47"/>
      <c r="DYQ25" s="47"/>
      <c r="DYR25" s="47"/>
      <c r="DYS25" s="47"/>
      <c r="DYT25" s="47"/>
      <c r="DYU25" s="47"/>
      <c r="DYV25" s="47"/>
      <c r="DYW25" s="47"/>
      <c r="DYX25" s="47"/>
      <c r="DYY25" s="47"/>
      <c r="DYZ25" s="47"/>
      <c r="DZA25" s="47"/>
      <c r="DZB25" s="47"/>
      <c r="DZC25" s="47"/>
      <c r="DZD25" s="47"/>
      <c r="DZE25" s="47"/>
      <c r="DZF25" s="47"/>
      <c r="DZG25" s="47"/>
      <c r="DZH25" s="47"/>
      <c r="DZI25" s="47"/>
      <c r="DZJ25" s="47"/>
      <c r="DZK25" s="47"/>
      <c r="DZL25" s="47"/>
      <c r="DZM25" s="47"/>
      <c r="DZN25" s="47"/>
      <c r="DZO25" s="47"/>
      <c r="DZP25" s="47"/>
      <c r="DZQ25" s="47"/>
      <c r="DZR25" s="47"/>
      <c r="DZS25" s="47"/>
      <c r="DZT25" s="47"/>
      <c r="DZU25" s="47"/>
      <c r="DZV25" s="47"/>
      <c r="DZW25" s="47"/>
      <c r="DZX25" s="47"/>
      <c r="DZY25" s="47"/>
      <c r="DZZ25" s="47"/>
      <c r="EAA25" s="47"/>
      <c r="EAB25" s="47"/>
      <c r="EAC25" s="47"/>
      <c r="EAD25" s="47"/>
      <c r="EAE25" s="47"/>
      <c r="EAF25" s="47"/>
      <c r="EAG25" s="47"/>
      <c r="EAH25" s="47"/>
      <c r="EAI25" s="47"/>
      <c r="EAJ25" s="47"/>
      <c r="EAK25" s="47"/>
      <c r="EAL25" s="47"/>
      <c r="EAM25" s="47"/>
      <c r="EAN25" s="47"/>
      <c r="EAO25" s="47"/>
      <c r="EAP25" s="47"/>
      <c r="EAQ25" s="47"/>
      <c r="EAR25" s="47"/>
      <c r="EAS25" s="47"/>
      <c r="EAT25" s="47"/>
      <c r="EAU25" s="47"/>
      <c r="EAV25" s="47"/>
      <c r="EAW25" s="47"/>
      <c r="EAX25" s="47"/>
      <c r="EAY25" s="47"/>
      <c r="EAZ25" s="47"/>
      <c r="EBA25" s="47"/>
      <c r="EBB25" s="47"/>
      <c r="EBC25" s="47"/>
      <c r="EBD25" s="47"/>
      <c r="EBE25" s="47"/>
      <c r="EBF25" s="47"/>
      <c r="EBG25" s="47"/>
      <c r="EBH25" s="47"/>
      <c r="EBI25" s="47"/>
      <c r="EBJ25" s="47"/>
      <c r="EBK25" s="47"/>
      <c r="EBL25" s="47"/>
      <c r="EBM25" s="47"/>
      <c r="EBN25" s="47"/>
      <c r="EBO25" s="47"/>
      <c r="EBP25" s="47"/>
      <c r="EBQ25" s="47"/>
      <c r="EBR25" s="47"/>
      <c r="EBS25" s="47"/>
      <c r="EBT25" s="47"/>
      <c r="EBU25" s="47"/>
      <c r="EBV25" s="47"/>
      <c r="EBW25" s="47"/>
      <c r="EBX25" s="47"/>
      <c r="EBY25" s="47"/>
      <c r="EBZ25" s="47"/>
      <c r="ECA25" s="47"/>
      <c r="ECB25" s="47"/>
      <c r="ECC25" s="47"/>
      <c r="ECD25" s="47"/>
      <c r="ECE25" s="47"/>
      <c r="ECF25" s="47"/>
      <c r="ECG25" s="47"/>
      <c r="ECH25" s="47"/>
      <c r="ECI25" s="47"/>
      <c r="ECJ25" s="47"/>
      <c r="ECK25" s="47"/>
      <c r="ECL25" s="47"/>
      <c r="ECM25" s="47"/>
      <c r="ECN25" s="47"/>
      <c r="ECO25" s="47"/>
      <c r="ECP25" s="47"/>
      <c r="ECQ25" s="47"/>
      <c r="ECR25" s="47"/>
      <c r="ECS25" s="47"/>
      <c r="ECT25" s="47"/>
      <c r="ECU25" s="47"/>
      <c r="ECV25" s="47"/>
      <c r="ECW25" s="47"/>
      <c r="ECX25" s="47"/>
      <c r="ECY25" s="47"/>
      <c r="ECZ25" s="47"/>
      <c r="EDA25" s="47"/>
      <c r="EDB25" s="47"/>
      <c r="EDC25" s="47"/>
      <c r="EDD25" s="47"/>
      <c r="EDE25" s="47"/>
      <c r="EDF25" s="47"/>
      <c r="EDG25" s="47"/>
      <c r="EDH25" s="47"/>
      <c r="EDI25" s="47"/>
      <c r="EDJ25" s="47"/>
      <c r="EDK25" s="47"/>
      <c r="EDL25" s="47"/>
      <c r="EDM25" s="47"/>
      <c r="EDN25" s="47"/>
      <c r="EDO25" s="47"/>
      <c r="EDP25" s="47"/>
      <c r="EDQ25" s="47"/>
      <c r="EDR25" s="47"/>
      <c r="EDS25" s="47"/>
      <c r="EDT25" s="47"/>
      <c r="EDU25" s="47"/>
      <c r="EDV25" s="47"/>
      <c r="EDW25" s="47"/>
      <c r="EDX25" s="47"/>
      <c r="EDY25" s="47"/>
      <c r="EDZ25" s="47"/>
      <c r="EEA25" s="47"/>
      <c r="EEB25" s="47"/>
      <c r="EEC25" s="47"/>
      <c r="EED25" s="47"/>
      <c r="EEE25" s="47"/>
      <c r="EEF25" s="47"/>
      <c r="EEG25" s="47"/>
      <c r="EEH25" s="47"/>
      <c r="EEI25" s="47"/>
      <c r="EEJ25" s="47"/>
      <c r="EEK25" s="47"/>
      <c r="EEL25" s="47"/>
      <c r="EEM25" s="47"/>
      <c r="EEN25" s="47"/>
      <c r="EEO25" s="47"/>
      <c r="EEP25" s="47"/>
      <c r="EEQ25" s="47"/>
      <c r="EER25" s="47"/>
      <c r="EES25" s="47"/>
      <c r="EET25" s="47"/>
      <c r="EEU25" s="47"/>
      <c r="EEV25" s="47"/>
      <c r="EEW25" s="47"/>
      <c r="EEX25" s="47"/>
      <c r="EEY25" s="47"/>
      <c r="EEZ25" s="47"/>
      <c r="EFA25" s="47"/>
      <c r="EFB25" s="47"/>
      <c r="EFC25" s="47"/>
      <c r="EFD25" s="47"/>
      <c r="EFE25" s="47"/>
      <c r="EFF25" s="47"/>
      <c r="EFG25" s="47"/>
      <c r="EFH25" s="47"/>
      <c r="EFI25" s="47"/>
      <c r="EFJ25" s="47"/>
      <c r="EFK25" s="47"/>
      <c r="EFL25" s="47"/>
      <c r="EFM25" s="47"/>
      <c r="EFN25" s="47"/>
      <c r="EFO25" s="47"/>
      <c r="EFP25" s="47"/>
      <c r="EFQ25" s="47"/>
      <c r="EFR25" s="47"/>
      <c r="EFS25" s="47"/>
      <c r="EFT25" s="47"/>
      <c r="EFU25" s="47"/>
      <c r="EFV25" s="47"/>
      <c r="EFW25" s="47"/>
      <c r="EFX25" s="47"/>
      <c r="EFY25" s="47"/>
      <c r="EFZ25" s="47"/>
      <c r="EGA25" s="47"/>
      <c r="EGB25" s="47"/>
      <c r="EGC25" s="47"/>
      <c r="EGD25" s="47"/>
      <c r="EGE25" s="47"/>
      <c r="EGF25" s="47"/>
      <c r="EGG25" s="47"/>
      <c r="EGH25" s="47"/>
      <c r="EGI25" s="47"/>
      <c r="EGJ25" s="47"/>
      <c r="EGK25" s="47"/>
      <c r="EGL25" s="47"/>
      <c r="EGM25" s="47"/>
      <c r="EGN25" s="47"/>
      <c r="EGO25" s="47"/>
      <c r="EGP25" s="47"/>
      <c r="EGQ25" s="47"/>
      <c r="EGR25" s="47"/>
      <c r="EGS25" s="47"/>
      <c r="EGT25" s="47"/>
      <c r="EGU25" s="47"/>
      <c r="EGV25" s="47"/>
      <c r="EGW25" s="47"/>
      <c r="EGX25" s="47"/>
      <c r="EGY25" s="47"/>
      <c r="EGZ25" s="47"/>
      <c r="EHA25" s="47"/>
      <c r="EHB25" s="47"/>
      <c r="EHC25" s="47"/>
      <c r="EHD25" s="47"/>
      <c r="EHE25" s="47"/>
      <c r="EHF25" s="47"/>
      <c r="EHG25" s="47"/>
      <c r="EHH25" s="47"/>
      <c r="EHI25" s="47"/>
      <c r="EHJ25" s="47"/>
      <c r="EHK25" s="47"/>
      <c r="EHL25" s="47"/>
      <c r="EHM25" s="47"/>
      <c r="EHN25" s="47"/>
      <c r="EHO25" s="47"/>
      <c r="EHP25" s="47"/>
      <c r="EHQ25" s="47"/>
      <c r="EHR25" s="47"/>
      <c r="EHS25" s="47"/>
      <c r="EHT25" s="47"/>
      <c r="EHU25" s="47"/>
      <c r="EHV25" s="47"/>
      <c r="EHW25" s="47"/>
      <c r="EHX25" s="47"/>
      <c r="EHY25" s="47"/>
      <c r="EHZ25" s="47"/>
      <c r="EIA25" s="47"/>
      <c r="EIB25" s="47"/>
      <c r="EIC25" s="47"/>
      <c r="EID25" s="47"/>
      <c r="EIE25" s="47"/>
      <c r="EIF25" s="47"/>
      <c r="EIG25" s="47"/>
      <c r="EIH25" s="47"/>
      <c r="EII25" s="47"/>
      <c r="EIJ25" s="47"/>
      <c r="EIK25" s="47"/>
      <c r="EIL25" s="47"/>
      <c r="EIM25" s="47"/>
      <c r="EIN25" s="47"/>
      <c r="EIO25" s="47"/>
      <c r="EIP25" s="47"/>
      <c r="EIQ25" s="47"/>
      <c r="EIR25" s="47"/>
      <c r="EIS25" s="47"/>
      <c r="EIT25" s="47"/>
      <c r="EIU25" s="47"/>
      <c r="EIV25" s="47"/>
      <c r="EIW25" s="47"/>
      <c r="EIX25" s="47"/>
      <c r="EIY25" s="47"/>
      <c r="EIZ25" s="47"/>
      <c r="EJA25" s="47"/>
      <c r="EJB25" s="47"/>
      <c r="EJC25" s="47"/>
      <c r="EJD25" s="47"/>
      <c r="EJE25" s="47"/>
      <c r="EJF25" s="47"/>
      <c r="EJG25" s="47"/>
      <c r="EJH25" s="47"/>
      <c r="EJI25" s="47"/>
      <c r="EJJ25" s="47"/>
      <c r="EJK25" s="47"/>
      <c r="EJL25" s="47"/>
      <c r="EJM25" s="47"/>
      <c r="EJN25" s="47"/>
      <c r="EJO25" s="47"/>
      <c r="EJP25" s="47"/>
      <c r="EJQ25" s="47"/>
      <c r="EJR25" s="47"/>
      <c r="EJS25" s="47"/>
      <c r="EJT25" s="47"/>
      <c r="EJU25" s="47"/>
      <c r="EJV25" s="47"/>
      <c r="EJW25" s="47"/>
      <c r="EJX25" s="47"/>
      <c r="EJY25" s="47"/>
      <c r="EJZ25" s="47"/>
      <c r="EKA25" s="47"/>
      <c r="EKB25" s="47"/>
      <c r="EKC25" s="47"/>
      <c r="EKD25" s="47"/>
      <c r="EKE25" s="47"/>
      <c r="EKF25" s="47"/>
      <c r="EKG25" s="47"/>
      <c r="EKH25" s="47"/>
      <c r="EKI25" s="47"/>
      <c r="EKJ25" s="47"/>
      <c r="EKK25" s="47"/>
      <c r="EKL25" s="47"/>
      <c r="EKM25" s="47"/>
      <c r="EKN25" s="47"/>
      <c r="EKO25" s="47"/>
      <c r="EKP25" s="47"/>
      <c r="EKQ25" s="47"/>
      <c r="EKR25" s="47"/>
      <c r="EKS25" s="47"/>
      <c r="EKT25" s="47"/>
      <c r="EKU25" s="47"/>
      <c r="EKV25" s="47"/>
      <c r="EKW25" s="47"/>
      <c r="EKX25" s="47"/>
      <c r="EKY25" s="47"/>
      <c r="EKZ25" s="47"/>
      <c r="ELA25" s="47"/>
      <c r="ELB25" s="47"/>
      <c r="ELC25" s="47"/>
      <c r="ELD25" s="47"/>
      <c r="ELE25" s="47"/>
      <c r="ELF25" s="47"/>
      <c r="ELG25" s="47"/>
      <c r="ELH25" s="47"/>
      <c r="ELI25" s="47"/>
      <c r="ELJ25" s="47"/>
      <c r="ELK25" s="47"/>
      <c r="ELL25" s="47"/>
      <c r="ELM25" s="47"/>
      <c r="ELN25" s="47"/>
      <c r="ELO25" s="47"/>
      <c r="ELP25" s="47"/>
      <c r="ELQ25" s="47"/>
      <c r="ELR25" s="47"/>
      <c r="ELS25" s="47"/>
      <c r="ELT25" s="47"/>
      <c r="ELU25" s="47"/>
      <c r="ELV25" s="47"/>
      <c r="ELW25" s="47"/>
      <c r="ELX25" s="47"/>
      <c r="ELY25" s="47"/>
      <c r="ELZ25" s="47"/>
      <c r="EMA25" s="47"/>
      <c r="EMB25" s="47"/>
      <c r="EMC25" s="47"/>
      <c r="EMD25" s="47"/>
      <c r="EME25" s="47"/>
      <c r="EMF25" s="47"/>
      <c r="EMG25" s="47"/>
      <c r="EMH25" s="47"/>
      <c r="EMI25" s="47"/>
      <c r="EMJ25" s="47"/>
      <c r="EMK25" s="47"/>
      <c r="EML25" s="47"/>
      <c r="EMM25" s="47"/>
      <c r="EMN25" s="47"/>
      <c r="EMO25" s="47"/>
      <c r="EMP25" s="47"/>
      <c r="EMQ25" s="47"/>
      <c r="EMR25" s="47"/>
      <c r="EMS25" s="47"/>
      <c r="EMT25" s="47"/>
      <c r="EMU25" s="47"/>
      <c r="EMV25" s="47"/>
      <c r="EMW25" s="47"/>
      <c r="EMX25" s="47"/>
      <c r="EMY25" s="47"/>
      <c r="EMZ25" s="47"/>
      <c r="ENA25" s="47"/>
      <c r="ENB25" s="47"/>
      <c r="ENC25" s="47"/>
      <c r="END25" s="47"/>
      <c r="ENE25" s="47"/>
      <c r="ENF25" s="47"/>
      <c r="ENG25" s="47"/>
      <c r="ENH25" s="47"/>
      <c r="ENI25" s="47"/>
      <c r="ENJ25" s="47"/>
      <c r="ENK25" s="47"/>
      <c r="ENL25" s="47"/>
      <c r="ENM25" s="47"/>
      <c r="ENN25" s="47"/>
      <c r="ENO25" s="47"/>
      <c r="ENP25" s="47"/>
      <c r="ENQ25" s="47"/>
      <c r="ENR25" s="47"/>
      <c r="ENS25" s="47"/>
      <c r="ENT25" s="47"/>
      <c r="ENU25" s="47"/>
      <c r="ENV25" s="47"/>
      <c r="ENW25" s="47"/>
      <c r="ENX25" s="47"/>
      <c r="ENY25" s="47"/>
      <c r="ENZ25" s="47"/>
      <c r="EOA25" s="47"/>
      <c r="EOB25" s="47"/>
      <c r="EOC25" s="47"/>
      <c r="EOD25" s="47"/>
      <c r="EOE25" s="47"/>
      <c r="EOF25" s="47"/>
      <c r="EOG25" s="47"/>
      <c r="EOH25" s="47"/>
      <c r="EOI25" s="47"/>
      <c r="EOJ25" s="47"/>
      <c r="EOK25" s="47"/>
      <c r="EOL25" s="47"/>
      <c r="EOM25" s="47"/>
      <c r="EON25" s="47"/>
      <c r="EOO25" s="47"/>
      <c r="EOP25" s="47"/>
      <c r="EOQ25" s="47"/>
      <c r="EOR25" s="47"/>
      <c r="EOS25" s="47"/>
      <c r="EOT25" s="47"/>
      <c r="EOU25" s="47"/>
      <c r="EOV25" s="47"/>
      <c r="EOW25" s="47"/>
      <c r="EOX25" s="47"/>
      <c r="EOY25" s="47"/>
      <c r="EOZ25" s="47"/>
      <c r="EPA25" s="47"/>
      <c r="EPB25" s="47"/>
      <c r="EPC25" s="47"/>
      <c r="EPD25" s="47"/>
      <c r="EPE25" s="47"/>
      <c r="EPF25" s="47"/>
      <c r="EPG25" s="47"/>
      <c r="EPH25" s="47"/>
      <c r="EPI25" s="47"/>
      <c r="EPJ25" s="47"/>
      <c r="EPK25" s="47"/>
      <c r="EPL25" s="47"/>
      <c r="EPM25" s="47"/>
      <c r="EPN25" s="47"/>
      <c r="EPO25" s="47"/>
      <c r="EPP25" s="47"/>
      <c r="EPQ25" s="47"/>
      <c r="EPR25" s="47"/>
      <c r="EPS25" s="47"/>
      <c r="EPT25" s="47"/>
      <c r="EPU25" s="47"/>
      <c r="EPV25" s="47"/>
      <c r="EPW25" s="47"/>
      <c r="EPX25" s="47"/>
      <c r="EPY25" s="47"/>
      <c r="EPZ25" s="47"/>
      <c r="EQA25" s="47"/>
      <c r="EQB25" s="47"/>
      <c r="EQC25" s="47"/>
      <c r="EQD25" s="47"/>
      <c r="EQE25" s="47"/>
      <c r="EQF25" s="47"/>
      <c r="EQG25" s="47"/>
      <c r="EQH25" s="47"/>
      <c r="EQI25" s="47"/>
      <c r="EQJ25" s="47"/>
      <c r="EQK25" s="47"/>
      <c r="EQL25" s="47"/>
      <c r="EQM25" s="47"/>
      <c r="EQN25" s="47"/>
      <c r="EQO25" s="47"/>
      <c r="EQP25" s="47"/>
      <c r="EQQ25" s="47"/>
      <c r="EQR25" s="47"/>
      <c r="EQS25" s="47"/>
      <c r="EQT25" s="47"/>
      <c r="EQU25" s="47"/>
      <c r="EQV25" s="47"/>
      <c r="EQW25" s="47"/>
      <c r="EQX25" s="47"/>
      <c r="EQY25" s="47"/>
      <c r="EQZ25" s="47"/>
      <c r="ERA25" s="47"/>
      <c r="ERB25" s="47"/>
      <c r="ERC25" s="47"/>
      <c r="ERD25" s="47"/>
      <c r="ERE25" s="47"/>
      <c r="ERF25" s="47"/>
      <c r="ERG25" s="47"/>
      <c r="ERH25" s="47"/>
      <c r="ERI25" s="47"/>
      <c r="ERJ25" s="47"/>
      <c r="ERK25" s="47"/>
      <c r="ERL25" s="47"/>
      <c r="ERM25" s="47"/>
      <c r="ERN25" s="47"/>
      <c r="ERO25" s="47"/>
      <c r="ERP25" s="47"/>
      <c r="ERQ25" s="47"/>
      <c r="ERR25" s="47"/>
      <c r="ERS25" s="47"/>
      <c r="ERT25" s="47"/>
      <c r="ERU25" s="47"/>
      <c r="ERV25" s="47"/>
      <c r="ERW25" s="47"/>
      <c r="ERX25" s="47"/>
      <c r="ERY25" s="47"/>
      <c r="ERZ25" s="47"/>
      <c r="ESA25" s="47"/>
      <c r="ESB25" s="47"/>
      <c r="ESC25" s="47"/>
      <c r="ESD25" s="47"/>
      <c r="ESE25" s="47"/>
      <c r="ESF25" s="47"/>
      <c r="ESG25" s="47"/>
      <c r="ESH25" s="47"/>
      <c r="ESI25" s="47"/>
      <c r="ESJ25" s="47"/>
      <c r="ESK25" s="47"/>
      <c r="ESL25" s="47"/>
      <c r="ESM25" s="47"/>
      <c r="ESN25" s="47"/>
      <c r="ESO25" s="47"/>
      <c r="ESP25" s="47"/>
      <c r="ESQ25" s="47"/>
      <c r="ESR25" s="47"/>
      <c r="ESS25" s="47"/>
      <c r="EST25" s="47"/>
      <c r="ESU25" s="47"/>
      <c r="ESV25" s="47"/>
      <c r="ESW25" s="47"/>
      <c r="ESX25" s="47"/>
      <c r="ESY25" s="47"/>
      <c r="ESZ25" s="47"/>
      <c r="ETA25" s="47"/>
      <c r="ETB25" s="47"/>
      <c r="ETC25" s="47"/>
      <c r="ETD25" s="47"/>
      <c r="ETE25" s="47"/>
      <c r="ETF25" s="47"/>
      <c r="ETG25" s="47"/>
      <c r="ETH25" s="47"/>
      <c r="ETI25" s="47"/>
      <c r="ETJ25" s="47"/>
      <c r="ETK25" s="47"/>
      <c r="ETL25" s="47"/>
      <c r="ETM25" s="47"/>
      <c r="ETN25" s="47"/>
      <c r="ETO25" s="47"/>
      <c r="ETP25" s="47"/>
      <c r="ETQ25" s="47"/>
      <c r="ETR25" s="47"/>
      <c r="ETS25" s="47"/>
      <c r="ETT25" s="47"/>
      <c r="ETU25" s="47"/>
      <c r="ETV25" s="47"/>
      <c r="ETW25" s="47"/>
      <c r="ETX25" s="47"/>
      <c r="ETY25" s="47"/>
      <c r="ETZ25" s="47"/>
      <c r="EUA25" s="47"/>
      <c r="EUB25" s="47"/>
      <c r="EUC25" s="47"/>
      <c r="EUD25" s="47"/>
      <c r="EUE25" s="47"/>
      <c r="EUF25" s="47"/>
      <c r="EUG25" s="47"/>
      <c r="EUH25" s="47"/>
      <c r="EUI25" s="47"/>
      <c r="EUJ25" s="47"/>
      <c r="EUK25" s="47"/>
      <c r="EUL25" s="47"/>
      <c r="EUM25" s="47"/>
      <c r="EUN25" s="47"/>
      <c r="EUO25" s="47"/>
      <c r="EUP25" s="47"/>
      <c r="EUQ25" s="47"/>
      <c r="EUR25" s="47"/>
      <c r="EUS25" s="47"/>
      <c r="EUT25" s="47"/>
      <c r="EUU25" s="47"/>
      <c r="EUV25" s="47"/>
      <c r="EUW25" s="47"/>
      <c r="EUX25" s="47"/>
      <c r="EUY25" s="47"/>
      <c r="EUZ25" s="47"/>
      <c r="EVA25" s="47"/>
      <c r="EVB25" s="47"/>
      <c r="EVC25" s="47"/>
      <c r="EVD25" s="47"/>
      <c r="EVE25" s="47"/>
      <c r="EVF25" s="47"/>
      <c r="EVG25" s="47"/>
      <c r="EVH25" s="47"/>
      <c r="EVI25" s="47"/>
      <c r="EVJ25" s="47"/>
      <c r="EVK25" s="47"/>
      <c r="EVL25" s="47"/>
      <c r="EVM25" s="47"/>
      <c r="EVN25" s="47"/>
      <c r="EVO25" s="47"/>
      <c r="EVP25" s="47"/>
      <c r="EVQ25" s="47"/>
      <c r="EVR25" s="47"/>
      <c r="EVS25" s="47"/>
      <c r="EVT25" s="47"/>
      <c r="EVU25" s="47"/>
      <c r="EVV25" s="47"/>
      <c r="EVW25" s="47"/>
      <c r="EVX25" s="47"/>
      <c r="EVY25" s="47"/>
      <c r="EVZ25" s="47"/>
      <c r="EWA25" s="47"/>
      <c r="EWB25" s="47"/>
      <c r="EWC25" s="47"/>
      <c r="EWD25" s="47"/>
      <c r="EWE25" s="47"/>
      <c r="EWF25" s="47"/>
      <c r="EWG25" s="47"/>
      <c r="EWH25" s="47"/>
      <c r="EWI25" s="47"/>
      <c r="EWJ25" s="47"/>
      <c r="EWK25" s="47"/>
      <c r="EWL25" s="47"/>
      <c r="EWM25" s="47"/>
      <c r="EWN25" s="47"/>
      <c r="EWO25" s="47"/>
      <c r="EWP25" s="47"/>
      <c r="EWQ25" s="47"/>
      <c r="EWR25" s="47"/>
      <c r="EWS25" s="47"/>
      <c r="EWT25" s="47"/>
      <c r="EWU25" s="47"/>
      <c r="EWV25" s="47"/>
      <c r="EWW25" s="47"/>
      <c r="EWX25" s="47"/>
      <c r="EWY25" s="47"/>
      <c r="EWZ25" s="47"/>
      <c r="EXA25" s="47"/>
      <c r="EXB25" s="47"/>
      <c r="EXC25" s="47"/>
      <c r="EXD25" s="47"/>
      <c r="EXE25" s="47"/>
      <c r="EXF25" s="47"/>
      <c r="EXG25" s="47"/>
      <c r="EXH25" s="47"/>
      <c r="EXI25" s="47"/>
      <c r="EXJ25" s="47"/>
      <c r="EXK25" s="47"/>
      <c r="EXL25" s="47"/>
      <c r="EXM25" s="47"/>
      <c r="EXN25" s="47"/>
      <c r="EXO25" s="47"/>
      <c r="EXP25" s="47"/>
      <c r="EXQ25" s="47"/>
      <c r="EXR25" s="47"/>
      <c r="EXS25" s="47"/>
      <c r="EXT25" s="47"/>
      <c r="EXU25" s="47"/>
      <c r="EXV25" s="47"/>
      <c r="EXW25" s="47"/>
      <c r="EXX25" s="47"/>
      <c r="EXY25" s="47"/>
      <c r="EXZ25" s="47"/>
      <c r="EYA25" s="47"/>
      <c r="EYB25" s="47"/>
      <c r="EYC25" s="47"/>
      <c r="EYD25" s="47"/>
      <c r="EYE25" s="47"/>
      <c r="EYF25" s="47"/>
      <c r="EYG25" s="47"/>
      <c r="EYH25" s="47"/>
      <c r="EYI25" s="47"/>
      <c r="EYJ25" s="47"/>
      <c r="EYK25" s="47"/>
      <c r="EYL25" s="47"/>
      <c r="EYM25" s="47"/>
      <c r="EYN25" s="47"/>
      <c r="EYO25" s="47"/>
      <c r="EYP25" s="47"/>
      <c r="EYQ25" s="47"/>
      <c r="EYR25" s="47"/>
      <c r="EYS25" s="47"/>
      <c r="EYT25" s="47"/>
      <c r="EYU25" s="47"/>
      <c r="EYV25" s="47"/>
      <c r="EYW25" s="47"/>
      <c r="EYX25" s="47"/>
      <c r="EYY25" s="47"/>
      <c r="EYZ25" s="47"/>
      <c r="EZA25" s="47"/>
      <c r="EZB25" s="47"/>
      <c r="EZC25" s="47"/>
      <c r="EZD25" s="47"/>
      <c r="EZE25" s="47"/>
      <c r="EZF25" s="47"/>
      <c r="EZG25" s="47"/>
      <c r="EZH25" s="47"/>
      <c r="EZI25" s="47"/>
      <c r="EZJ25" s="47"/>
      <c r="EZK25" s="47"/>
      <c r="EZL25" s="47"/>
      <c r="EZM25" s="47"/>
      <c r="EZN25" s="47"/>
      <c r="EZO25" s="47"/>
      <c r="EZP25" s="47"/>
      <c r="EZQ25" s="47"/>
      <c r="EZR25" s="47"/>
      <c r="EZS25" s="47"/>
      <c r="EZT25" s="47"/>
      <c r="EZU25" s="47"/>
      <c r="EZV25" s="47"/>
      <c r="EZW25" s="47"/>
      <c r="EZX25" s="47"/>
      <c r="EZY25" s="47"/>
      <c r="EZZ25" s="47"/>
      <c r="FAA25" s="47"/>
      <c r="FAB25" s="47"/>
      <c r="FAC25" s="47"/>
      <c r="FAD25" s="47"/>
      <c r="FAE25" s="47"/>
      <c r="FAF25" s="47"/>
      <c r="FAG25" s="47"/>
      <c r="FAH25" s="47"/>
      <c r="FAI25" s="47"/>
      <c r="FAJ25" s="47"/>
      <c r="FAK25" s="47"/>
      <c r="FAL25" s="47"/>
      <c r="FAM25" s="47"/>
      <c r="FAN25" s="47"/>
      <c r="FAO25" s="47"/>
      <c r="FAP25" s="47"/>
      <c r="FAQ25" s="47"/>
      <c r="FAR25" s="47"/>
      <c r="FAS25" s="47"/>
      <c r="FAT25" s="47"/>
      <c r="FAU25" s="47"/>
      <c r="FAV25" s="47"/>
      <c r="FAW25" s="47"/>
      <c r="FAX25" s="47"/>
      <c r="FAY25" s="47"/>
      <c r="FAZ25" s="47"/>
      <c r="FBA25" s="47"/>
      <c r="FBB25" s="47"/>
      <c r="FBC25" s="47"/>
      <c r="FBD25" s="47"/>
      <c r="FBE25" s="47"/>
      <c r="FBF25" s="47"/>
      <c r="FBG25" s="47"/>
      <c r="FBH25" s="47"/>
      <c r="FBI25" s="47"/>
      <c r="FBJ25" s="47"/>
      <c r="FBK25" s="47"/>
      <c r="FBL25" s="47"/>
      <c r="FBM25" s="47"/>
      <c r="FBN25" s="47"/>
      <c r="FBO25" s="47"/>
      <c r="FBP25" s="47"/>
      <c r="FBQ25" s="47"/>
      <c r="FBR25" s="47"/>
      <c r="FBS25" s="47"/>
      <c r="FBT25" s="47"/>
      <c r="FBU25" s="47"/>
      <c r="FBV25" s="47"/>
      <c r="FBW25" s="47"/>
      <c r="FBX25" s="47"/>
      <c r="FBY25" s="47"/>
      <c r="FBZ25" s="47"/>
      <c r="FCA25" s="47"/>
      <c r="FCB25" s="47"/>
      <c r="FCC25" s="47"/>
      <c r="FCD25" s="47"/>
      <c r="FCE25" s="47"/>
      <c r="FCF25" s="47"/>
      <c r="FCG25" s="47"/>
      <c r="FCH25" s="47"/>
      <c r="FCI25" s="47"/>
      <c r="FCJ25" s="47"/>
      <c r="FCK25" s="47"/>
      <c r="FCL25" s="47"/>
      <c r="FCM25" s="47"/>
      <c r="FCN25" s="47"/>
      <c r="FCO25" s="47"/>
      <c r="FCP25" s="47"/>
      <c r="FCQ25" s="47"/>
      <c r="FCR25" s="47"/>
      <c r="FCS25" s="47"/>
      <c r="FCT25" s="47"/>
      <c r="FCU25" s="47"/>
      <c r="FCV25" s="47"/>
      <c r="FCW25" s="47"/>
      <c r="FCX25" s="47"/>
      <c r="FCY25" s="47"/>
      <c r="FCZ25" s="47"/>
      <c r="FDA25" s="47"/>
      <c r="FDB25" s="47"/>
      <c r="FDC25" s="47"/>
      <c r="FDD25" s="47"/>
      <c r="FDE25" s="47"/>
      <c r="FDF25" s="47"/>
      <c r="FDG25" s="47"/>
      <c r="FDH25" s="47"/>
      <c r="FDI25" s="47"/>
      <c r="FDJ25" s="47"/>
      <c r="FDK25" s="47"/>
      <c r="FDL25" s="47"/>
      <c r="FDM25" s="47"/>
      <c r="FDN25" s="47"/>
      <c r="FDO25" s="47"/>
      <c r="FDP25" s="47"/>
      <c r="FDQ25" s="47"/>
      <c r="FDR25" s="47"/>
      <c r="FDS25" s="47"/>
      <c r="FDT25" s="47"/>
      <c r="FDU25" s="47"/>
      <c r="FDV25" s="47"/>
      <c r="FDW25" s="47"/>
      <c r="FDX25" s="47"/>
      <c r="FDY25" s="47"/>
      <c r="FDZ25" s="47"/>
      <c r="FEA25" s="47"/>
      <c r="FEB25" s="47"/>
      <c r="FEC25" s="47"/>
      <c r="FED25" s="47"/>
      <c r="FEE25" s="47"/>
      <c r="FEF25" s="47"/>
      <c r="FEG25" s="47"/>
      <c r="FEH25" s="47"/>
      <c r="FEI25" s="47"/>
      <c r="FEJ25" s="47"/>
      <c r="FEK25" s="47"/>
      <c r="FEL25" s="47"/>
      <c r="FEM25" s="47"/>
      <c r="FEN25" s="47"/>
      <c r="FEO25" s="47"/>
      <c r="FEP25" s="47"/>
      <c r="FEQ25" s="47"/>
      <c r="FER25" s="47"/>
      <c r="FES25" s="47"/>
      <c r="FET25" s="47"/>
      <c r="FEU25" s="47"/>
      <c r="FEV25" s="47"/>
      <c r="FEW25" s="47"/>
      <c r="FEX25" s="47"/>
      <c r="FEY25" s="47"/>
      <c r="FEZ25" s="47"/>
      <c r="FFA25" s="47"/>
      <c r="FFB25" s="47"/>
      <c r="FFC25" s="47"/>
      <c r="FFD25" s="47"/>
      <c r="FFE25" s="47"/>
      <c r="FFF25" s="47"/>
      <c r="FFG25" s="47"/>
      <c r="FFH25" s="47"/>
      <c r="FFI25" s="47"/>
      <c r="FFJ25" s="47"/>
      <c r="FFK25" s="47"/>
      <c r="FFL25" s="47"/>
      <c r="FFM25" s="47"/>
      <c r="FFN25" s="47"/>
      <c r="FFO25" s="47"/>
      <c r="FFP25" s="47"/>
      <c r="FFQ25" s="47"/>
      <c r="FFR25" s="47"/>
      <c r="FFS25" s="47"/>
      <c r="FFT25" s="47"/>
      <c r="FFU25" s="47"/>
      <c r="FFV25" s="47"/>
      <c r="FFW25" s="47"/>
      <c r="FFX25" s="47"/>
      <c r="FFY25" s="47"/>
      <c r="FFZ25" s="47"/>
      <c r="FGA25" s="47"/>
      <c r="FGB25" s="47"/>
      <c r="FGC25" s="47"/>
      <c r="FGD25" s="47"/>
      <c r="FGE25" s="47"/>
      <c r="FGF25" s="47"/>
      <c r="FGG25" s="47"/>
      <c r="FGH25" s="47"/>
      <c r="FGI25" s="47"/>
      <c r="FGJ25" s="47"/>
      <c r="FGK25" s="47"/>
      <c r="FGL25" s="47"/>
      <c r="FGM25" s="47"/>
      <c r="FGN25" s="47"/>
      <c r="FGO25" s="47"/>
      <c r="FGP25" s="47"/>
      <c r="FGQ25" s="47"/>
      <c r="FGR25" s="47"/>
      <c r="FGS25" s="47"/>
      <c r="FGT25" s="47"/>
      <c r="FGU25" s="47"/>
      <c r="FGV25" s="47"/>
      <c r="FGW25" s="47"/>
      <c r="FGX25" s="47"/>
      <c r="FGY25" s="47"/>
      <c r="FGZ25" s="47"/>
      <c r="FHA25" s="47"/>
      <c r="FHB25" s="47"/>
      <c r="FHC25" s="47"/>
      <c r="FHD25" s="47"/>
      <c r="FHE25" s="47"/>
      <c r="FHF25" s="47"/>
      <c r="FHG25" s="47"/>
      <c r="FHH25" s="47"/>
      <c r="FHI25" s="47"/>
      <c r="FHJ25" s="47"/>
      <c r="FHK25" s="47"/>
      <c r="FHL25" s="47"/>
      <c r="FHM25" s="47"/>
      <c r="FHN25" s="47"/>
      <c r="FHO25" s="47"/>
      <c r="FHP25" s="47"/>
      <c r="FHQ25" s="47"/>
      <c r="FHR25" s="47"/>
      <c r="FHS25" s="47"/>
      <c r="FHT25" s="47"/>
      <c r="FHU25" s="47"/>
      <c r="FHV25" s="47"/>
      <c r="FHW25" s="47"/>
      <c r="FHX25" s="47"/>
      <c r="FHY25" s="47"/>
      <c r="FHZ25" s="47"/>
      <c r="FIA25" s="47"/>
      <c r="FIB25" s="47"/>
      <c r="FIC25" s="47"/>
      <c r="FID25" s="47"/>
      <c r="FIE25" s="47"/>
      <c r="FIF25" s="47"/>
      <c r="FIG25" s="47"/>
      <c r="FIH25" s="47"/>
      <c r="FII25" s="47"/>
      <c r="FIJ25" s="47"/>
      <c r="FIK25" s="47"/>
      <c r="FIL25" s="47"/>
      <c r="FIM25" s="47"/>
      <c r="FIN25" s="47"/>
      <c r="FIO25" s="47"/>
      <c r="FIP25" s="47"/>
      <c r="FIQ25" s="47"/>
      <c r="FIR25" s="47"/>
      <c r="FIS25" s="47"/>
      <c r="FIT25" s="47"/>
      <c r="FIU25" s="47"/>
      <c r="FIV25" s="47"/>
      <c r="FIW25" s="47"/>
      <c r="FIX25" s="47"/>
      <c r="FIY25" s="47"/>
      <c r="FIZ25" s="47"/>
      <c r="FJA25" s="47"/>
      <c r="FJB25" s="47"/>
      <c r="FJC25" s="47"/>
      <c r="FJD25" s="47"/>
      <c r="FJE25" s="47"/>
      <c r="FJF25" s="47"/>
      <c r="FJG25" s="47"/>
      <c r="FJH25" s="47"/>
      <c r="FJI25" s="47"/>
      <c r="FJJ25" s="47"/>
      <c r="FJK25" s="47"/>
      <c r="FJL25" s="47"/>
      <c r="FJM25" s="47"/>
      <c r="FJN25" s="47"/>
      <c r="FJO25" s="47"/>
      <c r="FJP25" s="47"/>
      <c r="FJQ25" s="47"/>
      <c r="FJR25" s="47"/>
      <c r="FJS25" s="47"/>
      <c r="FJT25" s="47"/>
      <c r="FJU25" s="47"/>
      <c r="FJV25" s="47"/>
      <c r="FJW25" s="47"/>
      <c r="FJX25" s="47"/>
      <c r="FJY25" s="47"/>
      <c r="FJZ25" s="47"/>
      <c r="FKA25" s="47"/>
      <c r="FKB25" s="47"/>
      <c r="FKC25" s="47"/>
      <c r="FKD25" s="47"/>
      <c r="FKE25" s="47"/>
      <c r="FKF25" s="47"/>
      <c r="FKG25" s="47"/>
      <c r="FKH25" s="47"/>
      <c r="FKI25" s="47"/>
      <c r="FKJ25" s="47"/>
      <c r="FKK25" s="47"/>
      <c r="FKL25" s="47"/>
      <c r="FKM25" s="47"/>
      <c r="FKN25" s="47"/>
      <c r="FKO25" s="47"/>
      <c r="FKP25" s="47"/>
      <c r="FKQ25" s="47"/>
      <c r="FKR25" s="47"/>
      <c r="FKS25" s="47"/>
      <c r="FKT25" s="47"/>
      <c r="FKU25" s="47"/>
      <c r="FKV25" s="47"/>
      <c r="FKW25" s="47"/>
      <c r="FKX25" s="47"/>
      <c r="FKY25" s="47"/>
      <c r="FKZ25" s="47"/>
      <c r="FLA25" s="47"/>
      <c r="FLB25" s="47"/>
      <c r="FLC25" s="47"/>
      <c r="FLD25" s="47"/>
      <c r="FLE25" s="47"/>
      <c r="FLF25" s="47"/>
      <c r="FLG25" s="47"/>
      <c r="FLH25" s="47"/>
      <c r="FLI25" s="47"/>
      <c r="FLJ25" s="47"/>
      <c r="FLK25" s="47"/>
      <c r="FLL25" s="47"/>
      <c r="FLM25" s="47"/>
      <c r="FLN25" s="47"/>
      <c r="FLO25" s="47"/>
      <c r="FLP25" s="47"/>
      <c r="FLQ25" s="47"/>
      <c r="FLR25" s="47"/>
      <c r="FLS25" s="47"/>
      <c r="FLT25" s="47"/>
      <c r="FLU25" s="47"/>
      <c r="FLV25" s="47"/>
      <c r="FLW25" s="47"/>
      <c r="FLX25" s="47"/>
      <c r="FLY25" s="47"/>
      <c r="FLZ25" s="47"/>
      <c r="FMA25" s="47"/>
      <c r="FMB25" s="47"/>
      <c r="FMC25" s="47"/>
      <c r="FMD25" s="47"/>
      <c r="FME25" s="47"/>
      <c r="FMF25" s="47"/>
      <c r="FMG25" s="47"/>
      <c r="FMH25" s="47"/>
      <c r="FMI25" s="47"/>
      <c r="FMJ25" s="47"/>
      <c r="FMK25" s="47"/>
      <c r="FML25" s="47"/>
      <c r="FMM25" s="47"/>
      <c r="FMN25" s="47"/>
      <c r="FMO25" s="47"/>
      <c r="FMP25" s="47"/>
      <c r="FMQ25" s="47"/>
      <c r="FMR25" s="47"/>
      <c r="FMS25" s="47"/>
      <c r="FMT25" s="47"/>
      <c r="FMU25" s="47"/>
      <c r="FMV25" s="47"/>
      <c r="FMW25" s="47"/>
      <c r="FMX25" s="47"/>
      <c r="FMY25" s="47"/>
      <c r="FMZ25" s="47"/>
      <c r="FNA25" s="47"/>
      <c r="FNB25" s="47"/>
      <c r="FNC25" s="47"/>
      <c r="FND25" s="47"/>
      <c r="FNE25" s="47"/>
      <c r="FNF25" s="47"/>
      <c r="FNG25" s="47"/>
      <c r="FNH25" s="47"/>
      <c r="FNI25" s="47"/>
      <c r="FNJ25" s="47"/>
      <c r="FNK25" s="47"/>
      <c r="FNL25" s="47"/>
      <c r="FNM25" s="47"/>
      <c r="FNN25" s="47"/>
      <c r="FNO25" s="47"/>
      <c r="FNP25" s="47"/>
      <c r="FNQ25" s="47"/>
      <c r="FNR25" s="47"/>
      <c r="FNS25" s="47"/>
      <c r="FNT25" s="47"/>
      <c r="FNU25" s="47"/>
      <c r="FNV25" s="47"/>
      <c r="FNW25" s="47"/>
      <c r="FNX25" s="47"/>
      <c r="FNY25" s="47"/>
      <c r="FNZ25" s="47"/>
      <c r="FOA25" s="47"/>
      <c r="FOB25" s="47"/>
      <c r="FOC25" s="47"/>
      <c r="FOD25" s="47"/>
      <c r="FOE25" s="47"/>
      <c r="FOF25" s="47"/>
      <c r="FOG25" s="47"/>
      <c r="FOH25" s="47"/>
      <c r="FOI25" s="47"/>
      <c r="FOJ25" s="47"/>
      <c r="FOK25" s="47"/>
      <c r="FOL25" s="47"/>
      <c r="FOM25" s="47"/>
      <c r="FON25" s="47"/>
      <c r="FOO25" s="47"/>
      <c r="FOP25" s="47"/>
      <c r="FOQ25" s="47"/>
      <c r="FOR25" s="47"/>
      <c r="FOS25" s="47"/>
      <c r="FOT25" s="47"/>
      <c r="FOU25" s="47"/>
      <c r="FOV25" s="47"/>
      <c r="FOW25" s="47"/>
      <c r="FOX25" s="47"/>
      <c r="FOY25" s="47"/>
      <c r="FOZ25" s="47"/>
      <c r="FPA25" s="47"/>
      <c r="FPB25" s="47"/>
      <c r="FPC25" s="47"/>
      <c r="FPD25" s="47"/>
      <c r="FPE25" s="47"/>
      <c r="FPF25" s="47"/>
      <c r="FPG25" s="47"/>
      <c r="FPH25" s="47"/>
      <c r="FPI25" s="47"/>
      <c r="FPJ25" s="47"/>
      <c r="FPK25" s="47"/>
      <c r="FPL25" s="47"/>
      <c r="FPM25" s="47"/>
      <c r="FPN25" s="47"/>
      <c r="FPO25" s="47"/>
      <c r="FPP25" s="47"/>
      <c r="FPQ25" s="47"/>
      <c r="FPR25" s="47"/>
      <c r="FPS25" s="47"/>
      <c r="FPT25" s="47"/>
      <c r="FPU25" s="47"/>
      <c r="FPV25" s="47"/>
      <c r="FPW25" s="47"/>
      <c r="FPX25" s="47"/>
      <c r="FPY25" s="47"/>
      <c r="FPZ25" s="47"/>
      <c r="FQA25" s="47"/>
      <c r="FQB25" s="47"/>
      <c r="FQC25" s="47"/>
      <c r="FQD25" s="47"/>
      <c r="FQE25" s="47"/>
      <c r="FQF25" s="47"/>
      <c r="FQG25" s="47"/>
      <c r="FQH25" s="47"/>
      <c r="FQI25" s="47"/>
      <c r="FQJ25" s="47"/>
      <c r="FQK25" s="47"/>
      <c r="FQL25" s="47"/>
      <c r="FQM25" s="47"/>
      <c r="FQN25" s="47"/>
      <c r="FQO25" s="47"/>
      <c r="FQP25" s="47"/>
      <c r="FQQ25" s="47"/>
      <c r="FQR25" s="47"/>
      <c r="FQS25" s="47"/>
      <c r="FQT25" s="47"/>
      <c r="FQU25" s="47"/>
      <c r="FQV25" s="47"/>
      <c r="FQW25" s="47"/>
      <c r="FQX25" s="47"/>
      <c r="FQY25" s="47"/>
      <c r="FQZ25" s="47"/>
      <c r="FRA25" s="47"/>
      <c r="FRB25" s="47"/>
      <c r="FRC25" s="47"/>
      <c r="FRD25" s="47"/>
      <c r="FRE25" s="47"/>
      <c r="FRF25" s="47"/>
      <c r="FRG25" s="47"/>
      <c r="FRH25" s="47"/>
      <c r="FRI25" s="47"/>
      <c r="FRJ25" s="47"/>
      <c r="FRK25" s="47"/>
      <c r="FRL25" s="47"/>
      <c r="FRM25" s="47"/>
      <c r="FRN25" s="47"/>
      <c r="FRO25" s="47"/>
      <c r="FRP25" s="47"/>
      <c r="FRQ25" s="47"/>
      <c r="FRR25" s="47"/>
      <c r="FRS25" s="47"/>
      <c r="FRT25" s="47"/>
      <c r="FRU25" s="47"/>
      <c r="FRV25" s="47"/>
      <c r="FRW25" s="47"/>
      <c r="FRX25" s="47"/>
      <c r="FRY25" s="47"/>
      <c r="FRZ25" s="47"/>
      <c r="FSA25" s="47"/>
      <c r="FSB25" s="47"/>
      <c r="FSC25" s="47"/>
      <c r="FSD25" s="47"/>
      <c r="FSE25" s="47"/>
      <c r="FSF25" s="47"/>
      <c r="FSG25" s="47"/>
      <c r="FSH25" s="47"/>
      <c r="FSI25" s="47"/>
      <c r="FSJ25" s="47"/>
      <c r="FSK25" s="47"/>
      <c r="FSL25" s="47"/>
      <c r="FSM25" s="47"/>
      <c r="FSN25" s="47"/>
      <c r="FSO25" s="47"/>
      <c r="FSP25" s="47"/>
      <c r="FSQ25" s="47"/>
      <c r="FSR25" s="47"/>
      <c r="FSS25" s="47"/>
      <c r="FST25" s="47"/>
      <c r="FSU25" s="47"/>
      <c r="FSV25" s="47"/>
      <c r="FSW25" s="47"/>
      <c r="FSX25" s="47"/>
      <c r="FSY25" s="47"/>
      <c r="FSZ25" s="47"/>
      <c r="FTA25" s="47"/>
      <c r="FTB25" s="47"/>
      <c r="FTC25" s="47"/>
      <c r="FTD25" s="47"/>
      <c r="FTE25" s="47"/>
      <c r="FTF25" s="47"/>
      <c r="FTG25" s="47"/>
      <c r="FTH25" s="47"/>
      <c r="FTI25" s="47"/>
      <c r="FTJ25" s="47"/>
      <c r="FTK25" s="47"/>
      <c r="FTL25" s="47"/>
      <c r="FTM25" s="47"/>
      <c r="FTN25" s="47"/>
      <c r="FTO25" s="47"/>
      <c r="FTP25" s="47"/>
      <c r="FTQ25" s="47"/>
      <c r="FTR25" s="47"/>
      <c r="FTS25" s="47"/>
      <c r="FTT25" s="47"/>
      <c r="FTU25" s="47"/>
      <c r="FTV25" s="47"/>
      <c r="FTW25" s="47"/>
      <c r="FTX25" s="47"/>
      <c r="FTY25" s="47"/>
      <c r="FTZ25" s="47"/>
      <c r="FUA25" s="47"/>
      <c r="FUB25" s="47"/>
      <c r="FUC25" s="47"/>
      <c r="FUD25" s="47"/>
      <c r="FUE25" s="47"/>
      <c r="FUF25" s="47"/>
      <c r="FUG25" s="47"/>
      <c r="FUH25" s="47"/>
      <c r="FUI25" s="47"/>
      <c r="FUJ25" s="47"/>
      <c r="FUK25" s="47"/>
      <c r="FUL25" s="47"/>
      <c r="FUM25" s="47"/>
      <c r="FUN25" s="47"/>
      <c r="FUO25" s="47"/>
      <c r="FUP25" s="47"/>
      <c r="FUQ25" s="47"/>
      <c r="FUR25" s="47"/>
      <c r="FUS25" s="47"/>
      <c r="FUT25" s="47"/>
      <c r="FUU25" s="47"/>
      <c r="FUV25" s="47"/>
      <c r="FUW25" s="47"/>
      <c r="FUX25" s="47"/>
      <c r="FUY25" s="47"/>
      <c r="FUZ25" s="47"/>
      <c r="FVA25" s="47"/>
      <c r="FVB25" s="47"/>
      <c r="FVC25" s="47"/>
      <c r="FVD25" s="47"/>
      <c r="FVE25" s="47"/>
      <c r="FVF25" s="47"/>
      <c r="FVG25" s="47"/>
      <c r="FVH25" s="47"/>
      <c r="FVI25" s="47"/>
      <c r="FVJ25" s="47"/>
      <c r="FVK25" s="47"/>
      <c r="FVL25" s="47"/>
      <c r="FVM25" s="47"/>
      <c r="FVN25" s="47"/>
      <c r="FVO25" s="47"/>
      <c r="FVP25" s="47"/>
      <c r="FVQ25" s="47"/>
      <c r="FVR25" s="47"/>
      <c r="FVS25" s="47"/>
      <c r="FVT25" s="47"/>
      <c r="FVU25" s="47"/>
      <c r="FVV25" s="47"/>
      <c r="FVW25" s="47"/>
      <c r="FVX25" s="47"/>
      <c r="FVY25" s="47"/>
      <c r="FVZ25" s="47"/>
      <c r="FWA25" s="47"/>
      <c r="FWB25" s="47"/>
      <c r="FWC25" s="47"/>
      <c r="FWD25" s="47"/>
      <c r="FWE25" s="47"/>
      <c r="FWF25" s="47"/>
      <c r="FWG25" s="47"/>
      <c r="FWH25" s="47"/>
      <c r="FWI25" s="47"/>
      <c r="FWJ25" s="47"/>
      <c r="FWK25" s="47"/>
      <c r="FWL25" s="47"/>
      <c r="FWM25" s="47"/>
      <c r="FWN25" s="47"/>
      <c r="FWO25" s="47"/>
      <c r="FWP25" s="47"/>
      <c r="FWQ25" s="47"/>
      <c r="FWR25" s="47"/>
      <c r="FWS25" s="47"/>
      <c r="FWT25" s="47"/>
      <c r="FWU25" s="47"/>
      <c r="FWV25" s="47"/>
      <c r="FWW25" s="47"/>
      <c r="FWX25" s="47"/>
      <c r="FWY25" s="47"/>
      <c r="FWZ25" s="47"/>
      <c r="FXA25" s="47"/>
      <c r="FXB25" s="47"/>
      <c r="FXC25" s="47"/>
      <c r="FXD25" s="47"/>
      <c r="FXE25" s="47"/>
      <c r="FXF25" s="47"/>
      <c r="FXG25" s="47"/>
      <c r="FXH25" s="47"/>
      <c r="FXI25" s="47"/>
      <c r="FXJ25" s="47"/>
      <c r="FXK25" s="47"/>
      <c r="FXL25" s="47"/>
      <c r="FXM25" s="47"/>
      <c r="FXN25" s="47"/>
      <c r="FXO25" s="47"/>
      <c r="FXP25" s="47"/>
      <c r="FXQ25" s="47"/>
      <c r="FXR25" s="47"/>
      <c r="FXS25" s="47"/>
      <c r="FXT25" s="47"/>
      <c r="FXU25" s="47"/>
      <c r="FXV25" s="47"/>
      <c r="FXW25" s="47"/>
      <c r="FXX25" s="47"/>
      <c r="FXY25" s="47"/>
      <c r="FXZ25" s="47"/>
      <c r="FYA25" s="47"/>
      <c r="FYB25" s="47"/>
      <c r="FYC25" s="47"/>
      <c r="FYD25" s="47"/>
      <c r="FYE25" s="47"/>
      <c r="FYF25" s="47"/>
      <c r="FYG25" s="47"/>
      <c r="FYH25" s="47"/>
      <c r="FYI25" s="47"/>
      <c r="FYJ25" s="47"/>
      <c r="FYK25" s="47"/>
      <c r="FYL25" s="47"/>
      <c r="FYM25" s="47"/>
      <c r="FYN25" s="47"/>
      <c r="FYO25" s="47"/>
      <c r="FYP25" s="47"/>
      <c r="FYQ25" s="47"/>
      <c r="FYR25" s="47"/>
      <c r="FYS25" s="47"/>
      <c r="FYT25" s="47"/>
      <c r="FYU25" s="47"/>
      <c r="FYV25" s="47"/>
      <c r="FYW25" s="47"/>
      <c r="FYX25" s="47"/>
      <c r="FYY25" s="47"/>
      <c r="FYZ25" s="47"/>
      <c r="FZA25" s="47"/>
      <c r="FZB25" s="47"/>
      <c r="FZC25" s="47"/>
      <c r="FZD25" s="47"/>
      <c r="FZE25" s="47"/>
      <c r="FZF25" s="47"/>
      <c r="FZG25" s="47"/>
      <c r="FZH25" s="47"/>
      <c r="FZI25" s="47"/>
      <c r="FZJ25" s="47"/>
      <c r="FZK25" s="47"/>
      <c r="FZL25" s="47"/>
      <c r="FZM25" s="47"/>
      <c r="FZN25" s="47"/>
      <c r="FZO25" s="47"/>
      <c r="FZP25" s="47"/>
      <c r="FZQ25" s="47"/>
      <c r="FZR25" s="47"/>
      <c r="FZS25" s="47"/>
      <c r="FZT25" s="47"/>
      <c r="FZU25" s="47"/>
      <c r="FZV25" s="47"/>
      <c r="FZW25" s="47"/>
      <c r="FZX25" s="47"/>
      <c r="FZY25" s="47"/>
      <c r="FZZ25" s="47"/>
      <c r="GAA25" s="47"/>
      <c r="GAB25" s="47"/>
      <c r="GAC25" s="47"/>
      <c r="GAD25" s="47"/>
      <c r="GAE25" s="47"/>
      <c r="GAF25" s="47"/>
      <c r="GAG25" s="47"/>
      <c r="GAH25" s="47"/>
      <c r="GAI25" s="47"/>
      <c r="GAJ25" s="47"/>
      <c r="GAK25" s="47"/>
      <c r="GAL25" s="47"/>
      <c r="GAM25" s="47"/>
      <c r="GAN25" s="47"/>
      <c r="GAO25" s="47"/>
      <c r="GAP25" s="47"/>
      <c r="GAQ25" s="47"/>
      <c r="GAR25" s="47"/>
      <c r="GAS25" s="47"/>
      <c r="GAT25" s="47"/>
      <c r="GAU25" s="47"/>
      <c r="GAV25" s="47"/>
      <c r="GAW25" s="47"/>
      <c r="GAX25" s="47"/>
      <c r="GAY25" s="47"/>
      <c r="GAZ25" s="47"/>
      <c r="GBA25" s="47"/>
      <c r="GBB25" s="47"/>
      <c r="GBC25" s="47"/>
      <c r="GBD25" s="47"/>
      <c r="GBE25" s="47"/>
      <c r="GBF25" s="47"/>
      <c r="GBG25" s="47"/>
      <c r="GBH25" s="47"/>
      <c r="GBI25" s="47"/>
      <c r="GBJ25" s="47"/>
      <c r="GBK25" s="47"/>
      <c r="GBL25" s="47"/>
      <c r="GBM25" s="47"/>
      <c r="GBN25" s="47"/>
      <c r="GBO25" s="47"/>
      <c r="GBP25" s="47"/>
      <c r="GBQ25" s="47"/>
      <c r="GBR25" s="47"/>
      <c r="GBS25" s="47"/>
      <c r="GBT25" s="47"/>
      <c r="GBU25" s="47"/>
      <c r="GBV25" s="47"/>
      <c r="GBW25" s="47"/>
      <c r="GBX25" s="47"/>
      <c r="GBY25" s="47"/>
      <c r="GBZ25" s="47"/>
      <c r="GCA25" s="47"/>
      <c r="GCB25" s="47"/>
      <c r="GCC25" s="47"/>
      <c r="GCD25" s="47"/>
      <c r="GCE25" s="47"/>
      <c r="GCF25" s="47"/>
      <c r="GCG25" s="47"/>
      <c r="GCH25" s="47"/>
      <c r="GCI25" s="47"/>
      <c r="GCJ25" s="47"/>
      <c r="GCK25" s="47"/>
      <c r="GCL25" s="47"/>
      <c r="GCM25" s="47"/>
      <c r="GCN25" s="47"/>
      <c r="GCO25" s="47"/>
      <c r="GCP25" s="47"/>
      <c r="GCQ25" s="47"/>
      <c r="GCR25" s="47"/>
      <c r="GCS25" s="47"/>
      <c r="GCT25" s="47"/>
      <c r="GCU25" s="47"/>
      <c r="GCV25" s="47"/>
      <c r="GCW25" s="47"/>
      <c r="GCX25" s="47"/>
      <c r="GCY25" s="47"/>
      <c r="GCZ25" s="47"/>
      <c r="GDA25" s="47"/>
      <c r="GDB25" s="47"/>
      <c r="GDC25" s="47"/>
      <c r="GDD25" s="47"/>
      <c r="GDE25" s="47"/>
      <c r="GDF25" s="47"/>
      <c r="GDG25" s="47"/>
      <c r="GDH25" s="47"/>
      <c r="GDI25" s="47"/>
      <c r="GDJ25" s="47"/>
      <c r="GDK25" s="47"/>
      <c r="GDL25" s="47"/>
      <c r="GDM25" s="47"/>
      <c r="GDN25" s="47"/>
      <c r="GDO25" s="47"/>
      <c r="GDP25" s="47"/>
      <c r="GDQ25" s="47"/>
      <c r="GDR25" s="47"/>
      <c r="GDS25" s="47"/>
      <c r="GDT25" s="47"/>
      <c r="GDU25" s="47"/>
      <c r="GDV25" s="47"/>
      <c r="GDW25" s="47"/>
      <c r="GDX25" s="47"/>
      <c r="GDY25" s="47"/>
      <c r="GDZ25" s="47"/>
      <c r="GEA25" s="47"/>
      <c r="GEB25" s="47"/>
      <c r="GEC25" s="47"/>
      <c r="GED25" s="47"/>
      <c r="GEE25" s="47"/>
      <c r="GEF25" s="47"/>
      <c r="GEG25" s="47"/>
      <c r="GEH25" s="47"/>
      <c r="GEI25" s="47"/>
      <c r="GEJ25" s="47"/>
      <c r="GEK25" s="47"/>
      <c r="GEL25" s="47"/>
      <c r="GEM25" s="47"/>
      <c r="GEN25" s="47"/>
      <c r="GEO25" s="47"/>
      <c r="GEP25" s="47"/>
      <c r="GEQ25" s="47"/>
      <c r="GER25" s="47"/>
      <c r="GES25" s="47"/>
      <c r="GET25" s="47"/>
      <c r="GEU25" s="47"/>
      <c r="GEV25" s="47"/>
      <c r="GEW25" s="47"/>
      <c r="GEX25" s="47"/>
      <c r="GEY25" s="47"/>
      <c r="GEZ25" s="47"/>
      <c r="GFA25" s="47"/>
      <c r="GFB25" s="47"/>
      <c r="GFC25" s="47"/>
      <c r="GFD25" s="47"/>
      <c r="GFE25" s="47"/>
      <c r="GFF25" s="47"/>
      <c r="GFG25" s="47"/>
      <c r="GFH25" s="47"/>
      <c r="GFI25" s="47"/>
      <c r="GFJ25" s="47"/>
      <c r="GFK25" s="47"/>
      <c r="GFL25" s="47"/>
      <c r="GFM25" s="47"/>
      <c r="GFN25" s="47"/>
      <c r="GFO25" s="47"/>
      <c r="GFP25" s="47"/>
      <c r="GFQ25" s="47"/>
      <c r="GFR25" s="47"/>
      <c r="GFS25" s="47"/>
      <c r="GFT25" s="47"/>
      <c r="GFU25" s="47"/>
      <c r="GFV25" s="47"/>
      <c r="GFW25" s="47"/>
      <c r="GFX25" s="47"/>
      <c r="GFY25" s="47"/>
      <c r="GFZ25" s="47"/>
      <c r="GGA25" s="47"/>
      <c r="GGB25" s="47"/>
      <c r="GGC25" s="47"/>
      <c r="GGD25" s="47"/>
      <c r="GGE25" s="47"/>
      <c r="GGF25" s="47"/>
      <c r="GGG25" s="47"/>
      <c r="GGH25" s="47"/>
      <c r="GGI25" s="47"/>
      <c r="GGJ25" s="47"/>
      <c r="GGK25" s="47"/>
      <c r="GGL25" s="47"/>
      <c r="GGM25" s="47"/>
      <c r="GGN25" s="47"/>
      <c r="GGO25" s="47"/>
      <c r="GGP25" s="47"/>
      <c r="GGQ25" s="47"/>
      <c r="GGR25" s="47"/>
      <c r="GGS25" s="47"/>
      <c r="GGT25" s="47"/>
      <c r="GGU25" s="47"/>
      <c r="GGV25" s="47"/>
      <c r="GGW25" s="47"/>
      <c r="GGX25" s="47"/>
      <c r="GGY25" s="47"/>
      <c r="GGZ25" s="47"/>
      <c r="GHA25" s="47"/>
      <c r="GHB25" s="47"/>
      <c r="GHC25" s="47"/>
      <c r="GHD25" s="47"/>
      <c r="GHE25" s="47"/>
      <c r="GHF25" s="47"/>
      <c r="GHG25" s="47"/>
      <c r="GHH25" s="47"/>
      <c r="GHI25" s="47"/>
      <c r="GHJ25" s="47"/>
      <c r="GHK25" s="47"/>
      <c r="GHL25" s="47"/>
      <c r="GHM25" s="47"/>
      <c r="GHN25" s="47"/>
      <c r="GHO25" s="47"/>
      <c r="GHP25" s="47"/>
      <c r="GHQ25" s="47"/>
      <c r="GHR25" s="47"/>
      <c r="GHS25" s="47"/>
      <c r="GHT25" s="47"/>
      <c r="GHU25" s="47"/>
      <c r="GHV25" s="47"/>
      <c r="GHW25" s="47"/>
      <c r="GHX25" s="47"/>
      <c r="GHY25" s="47"/>
      <c r="GHZ25" s="47"/>
      <c r="GIA25" s="47"/>
      <c r="GIB25" s="47"/>
      <c r="GIC25" s="47"/>
      <c r="GID25" s="47"/>
      <c r="GIE25" s="47"/>
      <c r="GIF25" s="47"/>
      <c r="GIG25" s="47"/>
      <c r="GIH25" s="47"/>
      <c r="GII25" s="47"/>
      <c r="GIJ25" s="47"/>
      <c r="GIK25" s="47"/>
      <c r="GIL25" s="47"/>
      <c r="GIM25" s="47"/>
      <c r="GIN25" s="47"/>
      <c r="GIO25" s="47"/>
      <c r="GIP25" s="47"/>
      <c r="GIQ25" s="47"/>
      <c r="GIR25" s="47"/>
      <c r="GIS25" s="47"/>
      <c r="GIT25" s="47"/>
      <c r="GIU25" s="47"/>
      <c r="GIV25" s="47"/>
      <c r="GIW25" s="47"/>
      <c r="GIX25" s="47"/>
      <c r="GIY25" s="47"/>
      <c r="GIZ25" s="47"/>
      <c r="GJA25" s="47"/>
      <c r="GJB25" s="47"/>
      <c r="GJC25" s="47"/>
      <c r="GJD25" s="47"/>
      <c r="GJE25" s="47"/>
      <c r="GJF25" s="47"/>
      <c r="GJG25" s="47"/>
      <c r="GJH25" s="47"/>
      <c r="GJI25" s="47"/>
      <c r="GJJ25" s="47"/>
      <c r="GJK25" s="47"/>
      <c r="GJL25" s="47"/>
      <c r="GJM25" s="47"/>
      <c r="GJN25" s="47"/>
      <c r="GJO25" s="47"/>
      <c r="GJP25" s="47"/>
      <c r="GJQ25" s="47"/>
      <c r="GJR25" s="47"/>
      <c r="GJS25" s="47"/>
      <c r="GJT25" s="47"/>
      <c r="GJU25" s="47"/>
      <c r="GJV25" s="47"/>
      <c r="GJW25" s="47"/>
      <c r="GJX25" s="47"/>
      <c r="GJY25" s="47"/>
      <c r="GJZ25" s="47"/>
      <c r="GKA25" s="47"/>
      <c r="GKB25" s="47"/>
      <c r="GKC25" s="47"/>
      <c r="GKD25" s="47"/>
      <c r="GKE25" s="47"/>
      <c r="GKF25" s="47"/>
      <c r="GKG25" s="47"/>
      <c r="GKH25" s="47"/>
      <c r="GKI25" s="47"/>
      <c r="GKJ25" s="47"/>
      <c r="GKK25" s="47"/>
      <c r="GKL25" s="47"/>
      <c r="GKM25" s="47"/>
      <c r="GKN25" s="47"/>
      <c r="GKO25" s="47"/>
      <c r="GKP25" s="47"/>
      <c r="GKQ25" s="47"/>
      <c r="GKR25" s="47"/>
      <c r="GKS25" s="47"/>
      <c r="GKT25" s="47"/>
      <c r="GKU25" s="47"/>
      <c r="GKV25" s="47"/>
      <c r="GKW25" s="47"/>
      <c r="GKX25" s="47"/>
      <c r="GKY25" s="47"/>
      <c r="GKZ25" s="47"/>
      <c r="GLA25" s="47"/>
      <c r="GLB25" s="47"/>
      <c r="GLC25" s="47"/>
      <c r="GLD25" s="47"/>
      <c r="GLE25" s="47"/>
      <c r="GLF25" s="47"/>
      <c r="GLG25" s="47"/>
      <c r="GLH25" s="47"/>
      <c r="GLI25" s="47"/>
      <c r="GLJ25" s="47"/>
      <c r="GLK25" s="47"/>
      <c r="GLL25" s="47"/>
      <c r="GLM25" s="47"/>
      <c r="GLN25" s="47"/>
      <c r="GLO25" s="47"/>
      <c r="GLP25" s="47"/>
      <c r="GLQ25" s="47"/>
      <c r="GLR25" s="47"/>
      <c r="GLS25" s="47"/>
      <c r="GLT25" s="47"/>
      <c r="GLU25" s="47"/>
      <c r="GLV25" s="47"/>
      <c r="GLW25" s="47"/>
      <c r="GLX25" s="47"/>
      <c r="GLY25" s="47"/>
      <c r="GLZ25" s="47"/>
      <c r="GMA25" s="47"/>
      <c r="GMB25" s="47"/>
      <c r="GMC25" s="47"/>
      <c r="GMD25" s="47"/>
      <c r="GME25" s="47"/>
      <c r="GMF25" s="47"/>
      <c r="GMG25" s="47"/>
      <c r="GMH25" s="47"/>
      <c r="GMI25" s="47"/>
      <c r="GMJ25" s="47"/>
      <c r="GMK25" s="47"/>
      <c r="GML25" s="47"/>
      <c r="GMM25" s="47"/>
      <c r="GMN25" s="47"/>
      <c r="GMO25" s="47"/>
      <c r="GMP25" s="47"/>
      <c r="GMQ25" s="47"/>
      <c r="GMR25" s="47"/>
      <c r="GMS25" s="47"/>
      <c r="GMT25" s="47"/>
      <c r="GMU25" s="47"/>
      <c r="GMV25" s="47"/>
      <c r="GMW25" s="47"/>
      <c r="GMX25" s="47"/>
      <c r="GMY25" s="47"/>
      <c r="GMZ25" s="47"/>
      <c r="GNA25" s="47"/>
      <c r="GNB25" s="47"/>
      <c r="GNC25" s="47"/>
      <c r="GND25" s="47"/>
      <c r="GNE25" s="47"/>
      <c r="GNF25" s="47"/>
      <c r="GNG25" s="47"/>
      <c r="GNH25" s="47"/>
      <c r="GNI25" s="47"/>
      <c r="GNJ25" s="47"/>
      <c r="GNK25" s="47"/>
      <c r="GNL25" s="47"/>
      <c r="GNM25" s="47"/>
      <c r="GNN25" s="47"/>
      <c r="GNO25" s="47"/>
      <c r="GNP25" s="47"/>
      <c r="GNQ25" s="47"/>
      <c r="GNR25" s="47"/>
      <c r="GNS25" s="47"/>
      <c r="GNT25" s="47"/>
      <c r="GNU25" s="47"/>
      <c r="GNV25" s="47"/>
      <c r="GNW25" s="47"/>
      <c r="GNX25" s="47"/>
      <c r="GNY25" s="47"/>
      <c r="GNZ25" s="47"/>
      <c r="GOA25" s="47"/>
      <c r="GOB25" s="47"/>
      <c r="GOC25" s="47"/>
      <c r="GOD25" s="47"/>
      <c r="GOE25" s="47"/>
      <c r="GOF25" s="47"/>
      <c r="GOG25" s="47"/>
      <c r="GOH25" s="47"/>
      <c r="GOI25" s="47"/>
      <c r="GOJ25" s="47"/>
      <c r="GOK25" s="47"/>
      <c r="GOL25" s="47"/>
      <c r="GOM25" s="47"/>
      <c r="GON25" s="47"/>
      <c r="GOO25" s="47"/>
      <c r="GOP25" s="47"/>
      <c r="GOQ25" s="47"/>
      <c r="GOR25" s="47"/>
      <c r="GOS25" s="47"/>
      <c r="GOT25" s="47"/>
      <c r="GOU25" s="47"/>
      <c r="GOV25" s="47"/>
      <c r="GOW25" s="47"/>
      <c r="GOX25" s="47"/>
      <c r="GOY25" s="47"/>
      <c r="GOZ25" s="47"/>
      <c r="GPA25" s="47"/>
      <c r="GPB25" s="47"/>
      <c r="GPC25" s="47"/>
      <c r="GPD25" s="47"/>
      <c r="GPE25" s="47"/>
      <c r="GPF25" s="47"/>
      <c r="GPG25" s="47"/>
      <c r="GPH25" s="47"/>
      <c r="GPI25" s="47"/>
      <c r="GPJ25" s="47"/>
      <c r="GPK25" s="47"/>
      <c r="GPL25" s="47"/>
      <c r="GPM25" s="47"/>
      <c r="GPN25" s="47"/>
      <c r="GPO25" s="47"/>
      <c r="GPP25" s="47"/>
      <c r="GPQ25" s="47"/>
      <c r="GPR25" s="47"/>
      <c r="GPS25" s="47"/>
      <c r="GPT25" s="47"/>
      <c r="GPU25" s="47"/>
      <c r="GPV25" s="47"/>
      <c r="GPW25" s="47"/>
      <c r="GPX25" s="47"/>
      <c r="GPY25" s="47"/>
      <c r="GPZ25" s="47"/>
      <c r="GQA25" s="47"/>
      <c r="GQB25" s="47"/>
      <c r="GQC25" s="47"/>
      <c r="GQD25" s="47"/>
      <c r="GQE25" s="47"/>
      <c r="GQF25" s="47"/>
      <c r="GQG25" s="47"/>
      <c r="GQH25" s="47"/>
      <c r="GQI25" s="47"/>
      <c r="GQJ25" s="47"/>
      <c r="GQK25" s="47"/>
      <c r="GQL25" s="47"/>
      <c r="GQM25" s="47"/>
      <c r="GQN25" s="47"/>
      <c r="GQO25" s="47"/>
      <c r="GQP25" s="47"/>
      <c r="GQQ25" s="47"/>
      <c r="GQR25" s="47"/>
      <c r="GQS25" s="47"/>
      <c r="GQT25" s="47"/>
      <c r="GQU25" s="47"/>
      <c r="GQV25" s="47"/>
      <c r="GQW25" s="47"/>
      <c r="GQX25" s="47"/>
      <c r="GQY25" s="47"/>
      <c r="GQZ25" s="47"/>
      <c r="GRA25" s="47"/>
      <c r="GRB25" s="47"/>
      <c r="GRC25" s="47"/>
      <c r="GRD25" s="47"/>
      <c r="GRE25" s="47"/>
      <c r="GRF25" s="47"/>
      <c r="GRG25" s="47"/>
      <c r="GRH25" s="47"/>
      <c r="GRI25" s="47"/>
      <c r="GRJ25" s="47"/>
      <c r="GRK25" s="47"/>
      <c r="GRL25" s="47"/>
      <c r="GRM25" s="47"/>
      <c r="GRN25" s="47"/>
      <c r="GRO25" s="47"/>
      <c r="GRP25" s="47"/>
      <c r="GRQ25" s="47"/>
      <c r="GRR25" s="47"/>
      <c r="GRS25" s="47"/>
      <c r="GRT25" s="47"/>
      <c r="GRU25" s="47"/>
      <c r="GRV25" s="47"/>
      <c r="GRW25" s="47"/>
      <c r="GRX25" s="47"/>
      <c r="GRY25" s="47"/>
      <c r="GRZ25" s="47"/>
      <c r="GSA25" s="47"/>
      <c r="GSB25" s="47"/>
      <c r="GSC25" s="47"/>
      <c r="GSD25" s="47"/>
      <c r="GSE25" s="47"/>
      <c r="GSF25" s="47"/>
      <c r="GSG25" s="47"/>
      <c r="GSH25" s="47"/>
      <c r="GSI25" s="47"/>
      <c r="GSJ25" s="47"/>
      <c r="GSK25" s="47"/>
      <c r="GSL25" s="47"/>
      <c r="GSM25" s="47"/>
      <c r="GSN25" s="47"/>
      <c r="GSO25" s="47"/>
      <c r="GSP25" s="47"/>
      <c r="GSQ25" s="47"/>
      <c r="GSR25" s="47"/>
      <c r="GSS25" s="47"/>
      <c r="GST25" s="47"/>
      <c r="GSU25" s="47"/>
      <c r="GSV25" s="47"/>
      <c r="GSW25" s="47"/>
      <c r="GSX25" s="47"/>
      <c r="GSY25" s="47"/>
      <c r="GSZ25" s="47"/>
      <c r="GTA25" s="47"/>
      <c r="GTB25" s="47"/>
      <c r="GTC25" s="47"/>
      <c r="GTD25" s="47"/>
      <c r="GTE25" s="47"/>
      <c r="GTF25" s="47"/>
      <c r="GTG25" s="47"/>
      <c r="GTH25" s="47"/>
      <c r="GTI25" s="47"/>
      <c r="GTJ25" s="47"/>
      <c r="GTK25" s="47"/>
      <c r="GTL25" s="47"/>
      <c r="GTM25" s="47"/>
      <c r="GTN25" s="47"/>
      <c r="GTO25" s="47"/>
      <c r="GTP25" s="47"/>
      <c r="GTQ25" s="47"/>
      <c r="GTR25" s="47"/>
      <c r="GTS25" s="47"/>
      <c r="GTT25" s="47"/>
      <c r="GTU25" s="47"/>
      <c r="GTV25" s="47"/>
      <c r="GTW25" s="47"/>
      <c r="GTX25" s="47"/>
      <c r="GTY25" s="47"/>
      <c r="GTZ25" s="47"/>
      <c r="GUA25" s="47"/>
      <c r="GUB25" s="47"/>
      <c r="GUC25" s="47"/>
      <c r="GUD25" s="47"/>
      <c r="GUE25" s="47"/>
      <c r="GUF25" s="47"/>
      <c r="GUG25" s="47"/>
      <c r="GUH25" s="47"/>
      <c r="GUI25" s="47"/>
      <c r="GUJ25" s="47"/>
      <c r="GUK25" s="47"/>
      <c r="GUL25" s="47"/>
      <c r="GUM25" s="47"/>
      <c r="GUN25" s="47"/>
      <c r="GUO25" s="47"/>
      <c r="GUP25" s="47"/>
      <c r="GUQ25" s="47"/>
      <c r="GUR25" s="47"/>
      <c r="GUS25" s="47"/>
      <c r="GUT25" s="47"/>
      <c r="GUU25" s="47"/>
      <c r="GUV25" s="47"/>
      <c r="GUW25" s="47"/>
      <c r="GUX25" s="47"/>
      <c r="GUY25" s="47"/>
      <c r="GUZ25" s="47"/>
      <c r="GVA25" s="47"/>
      <c r="GVB25" s="47"/>
      <c r="GVC25" s="47"/>
      <c r="GVD25" s="47"/>
      <c r="GVE25" s="47"/>
      <c r="GVF25" s="47"/>
      <c r="GVG25" s="47"/>
      <c r="GVH25" s="47"/>
      <c r="GVI25" s="47"/>
      <c r="GVJ25" s="47"/>
      <c r="GVK25" s="47"/>
      <c r="GVL25" s="47"/>
      <c r="GVM25" s="47"/>
      <c r="GVN25" s="47"/>
      <c r="GVO25" s="47"/>
      <c r="GVP25" s="47"/>
      <c r="GVQ25" s="47"/>
      <c r="GVR25" s="47"/>
      <c r="GVS25" s="47"/>
      <c r="GVT25" s="47"/>
      <c r="GVU25" s="47"/>
      <c r="GVV25" s="47"/>
      <c r="GVW25" s="47"/>
      <c r="GVX25" s="47"/>
      <c r="GVY25" s="47"/>
      <c r="GVZ25" s="47"/>
      <c r="GWA25" s="47"/>
      <c r="GWB25" s="47"/>
      <c r="GWC25" s="47"/>
      <c r="GWD25" s="47"/>
      <c r="GWE25" s="47"/>
      <c r="GWF25" s="47"/>
      <c r="GWG25" s="47"/>
      <c r="GWH25" s="47"/>
      <c r="GWI25" s="47"/>
      <c r="GWJ25" s="47"/>
      <c r="GWK25" s="47"/>
      <c r="GWL25" s="47"/>
      <c r="GWM25" s="47"/>
      <c r="GWN25" s="47"/>
      <c r="GWO25" s="47"/>
      <c r="GWP25" s="47"/>
      <c r="GWQ25" s="47"/>
      <c r="GWR25" s="47"/>
      <c r="GWS25" s="47"/>
      <c r="GWT25" s="47"/>
      <c r="GWU25" s="47"/>
      <c r="GWV25" s="47"/>
      <c r="GWW25" s="47"/>
      <c r="GWX25" s="47"/>
      <c r="GWY25" s="47"/>
      <c r="GWZ25" s="47"/>
      <c r="GXA25" s="47"/>
      <c r="GXB25" s="47"/>
      <c r="GXC25" s="47"/>
      <c r="GXD25" s="47"/>
      <c r="GXE25" s="47"/>
      <c r="GXF25" s="47"/>
      <c r="GXG25" s="47"/>
      <c r="GXH25" s="47"/>
      <c r="GXI25" s="47"/>
      <c r="GXJ25" s="47"/>
      <c r="GXK25" s="47"/>
      <c r="GXL25" s="47"/>
      <c r="GXM25" s="47"/>
      <c r="GXN25" s="47"/>
      <c r="GXO25" s="47"/>
      <c r="GXP25" s="47"/>
      <c r="GXQ25" s="47"/>
      <c r="GXR25" s="47"/>
      <c r="GXS25" s="47"/>
      <c r="GXT25" s="47"/>
      <c r="GXU25" s="47"/>
      <c r="GXV25" s="47"/>
      <c r="GXW25" s="47"/>
      <c r="GXX25" s="47"/>
      <c r="GXY25" s="47"/>
      <c r="GXZ25" s="47"/>
      <c r="GYA25" s="47"/>
      <c r="GYB25" s="47"/>
      <c r="GYC25" s="47"/>
      <c r="GYD25" s="47"/>
      <c r="GYE25" s="47"/>
      <c r="GYF25" s="47"/>
      <c r="GYG25" s="47"/>
      <c r="GYH25" s="47"/>
      <c r="GYI25" s="47"/>
      <c r="GYJ25" s="47"/>
      <c r="GYK25" s="47"/>
      <c r="GYL25" s="47"/>
      <c r="GYM25" s="47"/>
      <c r="GYN25" s="47"/>
      <c r="GYO25" s="47"/>
      <c r="GYP25" s="47"/>
      <c r="GYQ25" s="47"/>
      <c r="GYR25" s="47"/>
      <c r="GYS25" s="47"/>
      <c r="GYT25" s="47"/>
      <c r="GYU25" s="47"/>
      <c r="GYV25" s="47"/>
      <c r="GYW25" s="47"/>
      <c r="GYX25" s="47"/>
      <c r="GYY25" s="47"/>
      <c r="GYZ25" s="47"/>
      <c r="GZA25" s="47"/>
      <c r="GZB25" s="47"/>
      <c r="GZC25" s="47"/>
      <c r="GZD25" s="47"/>
      <c r="GZE25" s="47"/>
      <c r="GZF25" s="47"/>
      <c r="GZG25" s="47"/>
      <c r="GZH25" s="47"/>
      <c r="GZI25" s="47"/>
      <c r="GZJ25" s="47"/>
      <c r="GZK25" s="47"/>
      <c r="GZL25" s="47"/>
      <c r="GZM25" s="47"/>
      <c r="GZN25" s="47"/>
      <c r="GZO25" s="47"/>
      <c r="GZP25" s="47"/>
      <c r="GZQ25" s="47"/>
      <c r="GZR25" s="47"/>
      <c r="GZS25" s="47"/>
      <c r="GZT25" s="47"/>
      <c r="GZU25" s="47"/>
      <c r="GZV25" s="47"/>
      <c r="GZW25" s="47"/>
      <c r="GZX25" s="47"/>
      <c r="GZY25" s="47"/>
      <c r="GZZ25" s="47"/>
      <c r="HAA25" s="47"/>
      <c r="HAB25" s="47"/>
      <c r="HAC25" s="47"/>
      <c r="HAD25" s="47"/>
      <c r="HAE25" s="47"/>
      <c r="HAF25" s="47"/>
      <c r="HAG25" s="47"/>
      <c r="HAH25" s="47"/>
      <c r="HAI25" s="47"/>
      <c r="HAJ25" s="47"/>
      <c r="HAK25" s="47"/>
      <c r="HAL25" s="47"/>
      <c r="HAM25" s="47"/>
      <c r="HAN25" s="47"/>
      <c r="HAO25" s="47"/>
      <c r="HAP25" s="47"/>
      <c r="HAQ25" s="47"/>
      <c r="HAR25" s="47"/>
      <c r="HAS25" s="47"/>
      <c r="HAT25" s="47"/>
      <c r="HAU25" s="47"/>
      <c r="HAV25" s="47"/>
      <c r="HAW25" s="47"/>
      <c r="HAX25" s="47"/>
      <c r="HAY25" s="47"/>
      <c r="HAZ25" s="47"/>
      <c r="HBA25" s="47"/>
      <c r="HBB25" s="47"/>
      <c r="HBC25" s="47"/>
      <c r="HBD25" s="47"/>
      <c r="HBE25" s="47"/>
      <c r="HBF25" s="47"/>
      <c r="HBG25" s="47"/>
      <c r="HBH25" s="47"/>
      <c r="HBI25" s="47"/>
      <c r="HBJ25" s="47"/>
      <c r="HBK25" s="47"/>
      <c r="HBL25" s="47"/>
      <c r="HBM25" s="47"/>
      <c r="HBN25" s="47"/>
      <c r="HBO25" s="47"/>
      <c r="HBP25" s="47"/>
      <c r="HBQ25" s="47"/>
      <c r="HBR25" s="47"/>
      <c r="HBS25" s="47"/>
      <c r="HBT25" s="47"/>
      <c r="HBU25" s="47"/>
      <c r="HBV25" s="47"/>
      <c r="HBW25" s="47"/>
      <c r="HBX25" s="47"/>
      <c r="HBY25" s="47"/>
      <c r="HBZ25" s="47"/>
      <c r="HCA25" s="47"/>
      <c r="HCB25" s="47"/>
      <c r="HCC25" s="47"/>
      <c r="HCD25" s="47"/>
      <c r="HCE25" s="47"/>
      <c r="HCF25" s="47"/>
      <c r="HCG25" s="47"/>
      <c r="HCH25" s="47"/>
      <c r="HCI25" s="47"/>
      <c r="HCJ25" s="47"/>
      <c r="HCK25" s="47"/>
      <c r="HCL25" s="47"/>
      <c r="HCM25" s="47"/>
      <c r="HCN25" s="47"/>
      <c r="HCO25" s="47"/>
      <c r="HCP25" s="47"/>
      <c r="HCQ25" s="47"/>
      <c r="HCR25" s="47"/>
      <c r="HCS25" s="47"/>
      <c r="HCT25" s="47"/>
      <c r="HCU25" s="47"/>
      <c r="HCV25" s="47"/>
      <c r="HCW25" s="47"/>
      <c r="HCX25" s="47"/>
      <c r="HCY25" s="47"/>
      <c r="HCZ25" s="47"/>
      <c r="HDA25" s="47"/>
      <c r="HDB25" s="47"/>
      <c r="HDC25" s="47"/>
      <c r="HDD25" s="47"/>
      <c r="HDE25" s="47"/>
      <c r="HDF25" s="47"/>
      <c r="HDG25" s="47"/>
      <c r="HDH25" s="47"/>
      <c r="HDI25" s="47"/>
      <c r="HDJ25" s="47"/>
      <c r="HDK25" s="47"/>
      <c r="HDL25" s="47"/>
      <c r="HDM25" s="47"/>
      <c r="HDN25" s="47"/>
      <c r="HDO25" s="47"/>
      <c r="HDP25" s="47"/>
      <c r="HDQ25" s="47"/>
      <c r="HDR25" s="47"/>
      <c r="HDS25" s="47"/>
      <c r="HDT25" s="47"/>
      <c r="HDU25" s="47"/>
      <c r="HDV25" s="47"/>
      <c r="HDW25" s="47"/>
      <c r="HDX25" s="47"/>
      <c r="HDY25" s="47"/>
      <c r="HDZ25" s="47"/>
      <c r="HEA25" s="47"/>
      <c r="HEB25" s="47"/>
      <c r="HEC25" s="47"/>
      <c r="HED25" s="47"/>
      <c r="HEE25" s="47"/>
      <c r="HEF25" s="47"/>
      <c r="HEG25" s="47"/>
      <c r="HEH25" s="47"/>
      <c r="HEI25" s="47"/>
      <c r="HEJ25" s="47"/>
      <c r="HEK25" s="47"/>
      <c r="HEL25" s="47"/>
      <c r="HEM25" s="47"/>
      <c r="HEN25" s="47"/>
      <c r="HEO25" s="47"/>
      <c r="HEP25" s="47"/>
      <c r="HEQ25" s="47"/>
      <c r="HER25" s="47"/>
      <c r="HES25" s="47"/>
      <c r="HET25" s="47"/>
      <c r="HEU25" s="47"/>
      <c r="HEV25" s="47"/>
      <c r="HEW25" s="47"/>
      <c r="HEX25" s="47"/>
      <c r="HEY25" s="47"/>
      <c r="HEZ25" s="47"/>
      <c r="HFA25" s="47"/>
      <c r="HFB25" s="47"/>
      <c r="HFC25" s="47"/>
      <c r="HFD25" s="47"/>
      <c r="HFE25" s="47"/>
      <c r="HFF25" s="47"/>
      <c r="HFG25" s="47"/>
      <c r="HFH25" s="47"/>
      <c r="HFI25" s="47"/>
      <c r="HFJ25" s="47"/>
      <c r="HFK25" s="47"/>
      <c r="HFL25" s="47"/>
      <c r="HFM25" s="47"/>
      <c r="HFN25" s="47"/>
      <c r="HFO25" s="47"/>
      <c r="HFP25" s="47"/>
      <c r="HFQ25" s="47"/>
      <c r="HFR25" s="47"/>
      <c r="HFS25" s="47"/>
      <c r="HFT25" s="47"/>
      <c r="HFU25" s="47"/>
      <c r="HFV25" s="47"/>
      <c r="HFW25" s="47"/>
      <c r="HFX25" s="47"/>
      <c r="HFY25" s="47"/>
      <c r="HFZ25" s="47"/>
      <c r="HGA25" s="47"/>
      <c r="HGB25" s="47"/>
      <c r="HGC25" s="47"/>
      <c r="HGD25" s="47"/>
      <c r="HGE25" s="47"/>
      <c r="HGF25" s="47"/>
      <c r="HGG25" s="47"/>
      <c r="HGH25" s="47"/>
      <c r="HGI25" s="47"/>
      <c r="HGJ25" s="47"/>
      <c r="HGK25" s="47"/>
      <c r="HGL25" s="47"/>
      <c r="HGM25" s="47"/>
      <c r="HGN25" s="47"/>
      <c r="HGO25" s="47"/>
      <c r="HGP25" s="47"/>
      <c r="HGQ25" s="47"/>
      <c r="HGR25" s="47"/>
      <c r="HGS25" s="47"/>
      <c r="HGT25" s="47"/>
      <c r="HGU25" s="47"/>
      <c r="HGV25" s="47"/>
      <c r="HGW25" s="47"/>
      <c r="HGX25" s="47"/>
      <c r="HGY25" s="47"/>
      <c r="HGZ25" s="47"/>
      <c r="HHA25" s="47"/>
      <c r="HHB25" s="47"/>
      <c r="HHC25" s="47"/>
      <c r="HHD25" s="47"/>
      <c r="HHE25" s="47"/>
      <c r="HHF25" s="47"/>
      <c r="HHG25" s="47"/>
      <c r="HHH25" s="47"/>
      <c r="HHI25" s="47"/>
      <c r="HHJ25" s="47"/>
      <c r="HHK25" s="47"/>
      <c r="HHL25" s="47"/>
      <c r="HHM25" s="47"/>
      <c r="HHN25" s="47"/>
      <c r="HHO25" s="47"/>
      <c r="HHP25" s="47"/>
      <c r="HHQ25" s="47"/>
      <c r="HHR25" s="47"/>
      <c r="HHS25" s="47"/>
      <c r="HHT25" s="47"/>
      <c r="HHU25" s="47"/>
      <c r="HHV25" s="47"/>
      <c r="HHW25" s="47"/>
      <c r="HHX25" s="47"/>
      <c r="HHY25" s="47"/>
      <c r="HHZ25" s="47"/>
      <c r="HIA25" s="47"/>
      <c r="HIB25" s="47"/>
      <c r="HIC25" s="47"/>
      <c r="HID25" s="47"/>
      <c r="HIE25" s="47"/>
      <c r="HIF25" s="47"/>
      <c r="HIG25" s="47"/>
      <c r="HIH25" s="47"/>
      <c r="HII25" s="47"/>
      <c r="HIJ25" s="47"/>
      <c r="HIK25" s="47"/>
      <c r="HIL25" s="47"/>
      <c r="HIM25" s="47"/>
      <c r="HIN25" s="47"/>
      <c r="HIO25" s="47"/>
      <c r="HIP25" s="47"/>
      <c r="HIQ25" s="47"/>
      <c r="HIR25" s="47"/>
      <c r="HIS25" s="47"/>
      <c r="HIT25" s="47"/>
      <c r="HIU25" s="47"/>
      <c r="HIV25" s="47"/>
      <c r="HIW25" s="47"/>
      <c r="HIX25" s="47"/>
      <c r="HIY25" s="47"/>
      <c r="HIZ25" s="47"/>
      <c r="HJA25" s="47"/>
      <c r="HJB25" s="47"/>
      <c r="HJC25" s="47"/>
      <c r="HJD25" s="47"/>
      <c r="HJE25" s="47"/>
      <c r="HJF25" s="47"/>
      <c r="HJG25" s="47"/>
      <c r="HJH25" s="47"/>
      <c r="HJI25" s="47"/>
      <c r="HJJ25" s="47"/>
      <c r="HJK25" s="47"/>
      <c r="HJL25" s="47"/>
      <c r="HJM25" s="47"/>
      <c r="HJN25" s="47"/>
      <c r="HJO25" s="47"/>
      <c r="HJP25" s="47"/>
      <c r="HJQ25" s="47"/>
      <c r="HJR25" s="47"/>
      <c r="HJS25" s="47"/>
      <c r="HJT25" s="47"/>
      <c r="HJU25" s="47"/>
      <c r="HJV25" s="47"/>
      <c r="HJW25" s="47"/>
      <c r="HJX25" s="47"/>
      <c r="HJY25" s="47"/>
      <c r="HJZ25" s="47"/>
      <c r="HKA25" s="47"/>
      <c r="HKB25" s="47"/>
      <c r="HKC25" s="47"/>
      <c r="HKD25" s="47"/>
      <c r="HKE25" s="47"/>
      <c r="HKF25" s="47"/>
      <c r="HKG25" s="47"/>
      <c r="HKH25" s="47"/>
      <c r="HKI25" s="47"/>
      <c r="HKJ25" s="47"/>
      <c r="HKK25" s="47"/>
      <c r="HKL25" s="47"/>
      <c r="HKM25" s="47"/>
      <c r="HKN25" s="47"/>
      <c r="HKO25" s="47"/>
      <c r="HKP25" s="47"/>
      <c r="HKQ25" s="47"/>
      <c r="HKR25" s="47"/>
      <c r="HKS25" s="47"/>
      <c r="HKT25" s="47"/>
      <c r="HKU25" s="47"/>
      <c r="HKV25" s="47"/>
      <c r="HKW25" s="47"/>
      <c r="HKX25" s="47"/>
      <c r="HKY25" s="47"/>
      <c r="HKZ25" s="47"/>
      <c r="HLA25" s="47"/>
      <c r="HLB25" s="47"/>
      <c r="HLC25" s="47"/>
      <c r="HLD25" s="47"/>
      <c r="HLE25" s="47"/>
      <c r="HLF25" s="47"/>
      <c r="HLG25" s="47"/>
      <c r="HLH25" s="47"/>
      <c r="HLI25" s="47"/>
      <c r="HLJ25" s="47"/>
      <c r="HLK25" s="47"/>
      <c r="HLL25" s="47"/>
      <c r="HLM25" s="47"/>
      <c r="HLN25" s="47"/>
      <c r="HLO25" s="47"/>
      <c r="HLP25" s="47"/>
      <c r="HLQ25" s="47"/>
      <c r="HLR25" s="47"/>
      <c r="HLS25" s="47"/>
      <c r="HLT25" s="47"/>
      <c r="HLU25" s="47"/>
      <c r="HLV25" s="47"/>
      <c r="HLW25" s="47"/>
      <c r="HLX25" s="47"/>
      <c r="HLY25" s="47"/>
      <c r="HLZ25" s="47"/>
      <c r="HMA25" s="47"/>
      <c r="HMB25" s="47"/>
      <c r="HMC25" s="47"/>
      <c r="HMD25" s="47"/>
      <c r="HME25" s="47"/>
      <c r="HMF25" s="47"/>
      <c r="HMG25" s="47"/>
      <c r="HMH25" s="47"/>
      <c r="HMI25" s="47"/>
      <c r="HMJ25" s="47"/>
      <c r="HMK25" s="47"/>
      <c r="HML25" s="47"/>
      <c r="HMM25" s="47"/>
      <c r="HMN25" s="47"/>
      <c r="HMO25" s="47"/>
      <c r="HMP25" s="47"/>
      <c r="HMQ25" s="47"/>
      <c r="HMR25" s="47"/>
      <c r="HMS25" s="47"/>
      <c r="HMT25" s="47"/>
      <c r="HMU25" s="47"/>
      <c r="HMV25" s="47"/>
      <c r="HMW25" s="47"/>
      <c r="HMX25" s="47"/>
      <c r="HMY25" s="47"/>
      <c r="HMZ25" s="47"/>
      <c r="HNA25" s="47"/>
      <c r="HNB25" s="47"/>
      <c r="HNC25" s="47"/>
      <c r="HND25" s="47"/>
      <c r="HNE25" s="47"/>
      <c r="HNF25" s="47"/>
      <c r="HNG25" s="47"/>
      <c r="HNH25" s="47"/>
      <c r="HNI25" s="47"/>
      <c r="HNJ25" s="47"/>
      <c r="HNK25" s="47"/>
      <c r="HNL25" s="47"/>
      <c r="HNM25" s="47"/>
      <c r="HNN25" s="47"/>
      <c r="HNO25" s="47"/>
      <c r="HNP25" s="47"/>
      <c r="HNQ25" s="47"/>
      <c r="HNR25" s="47"/>
      <c r="HNS25" s="47"/>
      <c r="HNT25" s="47"/>
      <c r="HNU25" s="47"/>
      <c r="HNV25" s="47"/>
      <c r="HNW25" s="47"/>
      <c r="HNX25" s="47"/>
      <c r="HNY25" s="47"/>
      <c r="HNZ25" s="47"/>
      <c r="HOA25" s="47"/>
      <c r="HOB25" s="47"/>
      <c r="HOC25" s="47"/>
      <c r="HOD25" s="47"/>
      <c r="HOE25" s="47"/>
      <c r="HOF25" s="47"/>
      <c r="HOG25" s="47"/>
      <c r="HOH25" s="47"/>
      <c r="HOI25" s="47"/>
      <c r="HOJ25" s="47"/>
      <c r="HOK25" s="47"/>
      <c r="HOL25" s="47"/>
      <c r="HOM25" s="47"/>
      <c r="HON25" s="47"/>
      <c r="HOO25" s="47"/>
      <c r="HOP25" s="47"/>
      <c r="HOQ25" s="47"/>
      <c r="HOR25" s="47"/>
      <c r="HOS25" s="47"/>
      <c r="HOT25" s="47"/>
      <c r="HOU25" s="47"/>
      <c r="HOV25" s="47"/>
      <c r="HOW25" s="47"/>
      <c r="HOX25" s="47"/>
      <c r="HOY25" s="47"/>
      <c r="HOZ25" s="47"/>
      <c r="HPA25" s="47"/>
      <c r="HPB25" s="47"/>
      <c r="HPC25" s="47"/>
      <c r="HPD25" s="47"/>
      <c r="HPE25" s="47"/>
      <c r="HPF25" s="47"/>
      <c r="HPG25" s="47"/>
      <c r="HPH25" s="47"/>
      <c r="HPI25" s="47"/>
      <c r="HPJ25" s="47"/>
      <c r="HPK25" s="47"/>
      <c r="HPL25" s="47"/>
      <c r="HPM25" s="47"/>
      <c r="HPN25" s="47"/>
      <c r="HPO25" s="47"/>
      <c r="HPP25" s="47"/>
      <c r="HPQ25" s="47"/>
      <c r="HPR25" s="47"/>
      <c r="HPS25" s="47"/>
      <c r="HPT25" s="47"/>
      <c r="HPU25" s="47"/>
      <c r="HPV25" s="47"/>
      <c r="HPW25" s="47"/>
      <c r="HPX25" s="47"/>
      <c r="HPY25" s="47"/>
      <c r="HPZ25" s="47"/>
      <c r="HQA25" s="47"/>
      <c r="HQB25" s="47"/>
      <c r="HQC25" s="47"/>
      <c r="HQD25" s="47"/>
      <c r="HQE25" s="47"/>
      <c r="HQF25" s="47"/>
      <c r="HQG25" s="47"/>
      <c r="HQH25" s="47"/>
      <c r="HQI25" s="47"/>
      <c r="HQJ25" s="47"/>
      <c r="HQK25" s="47"/>
      <c r="HQL25" s="47"/>
      <c r="HQM25" s="47"/>
      <c r="HQN25" s="47"/>
      <c r="HQO25" s="47"/>
      <c r="HQP25" s="47"/>
      <c r="HQQ25" s="47"/>
      <c r="HQR25" s="47"/>
      <c r="HQS25" s="47"/>
      <c r="HQT25" s="47"/>
      <c r="HQU25" s="47"/>
      <c r="HQV25" s="47"/>
      <c r="HQW25" s="47"/>
      <c r="HQX25" s="47"/>
      <c r="HQY25" s="47"/>
      <c r="HQZ25" s="47"/>
      <c r="HRA25" s="47"/>
      <c r="HRB25" s="47"/>
      <c r="HRC25" s="47"/>
      <c r="HRD25" s="47"/>
      <c r="HRE25" s="47"/>
      <c r="HRF25" s="47"/>
      <c r="HRG25" s="47"/>
      <c r="HRH25" s="47"/>
      <c r="HRI25" s="47"/>
      <c r="HRJ25" s="47"/>
      <c r="HRK25" s="47"/>
      <c r="HRL25" s="47"/>
      <c r="HRM25" s="47"/>
      <c r="HRN25" s="47"/>
      <c r="HRO25" s="47"/>
      <c r="HRP25" s="47"/>
      <c r="HRQ25" s="47"/>
      <c r="HRR25" s="47"/>
      <c r="HRS25" s="47"/>
      <c r="HRT25" s="47"/>
      <c r="HRU25" s="47"/>
      <c r="HRV25" s="47"/>
      <c r="HRW25" s="47"/>
      <c r="HRX25" s="47"/>
      <c r="HRY25" s="47"/>
      <c r="HRZ25" s="47"/>
      <c r="HSA25" s="47"/>
      <c r="HSB25" s="47"/>
      <c r="HSC25" s="47"/>
      <c r="HSD25" s="47"/>
      <c r="HSE25" s="47"/>
      <c r="HSF25" s="47"/>
      <c r="HSG25" s="47"/>
      <c r="HSH25" s="47"/>
      <c r="HSI25" s="47"/>
      <c r="HSJ25" s="47"/>
      <c r="HSK25" s="47"/>
      <c r="HSL25" s="47"/>
      <c r="HSM25" s="47"/>
      <c r="HSN25" s="47"/>
      <c r="HSO25" s="47"/>
      <c r="HSP25" s="47"/>
      <c r="HSQ25" s="47"/>
      <c r="HSR25" s="47"/>
      <c r="HSS25" s="47"/>
      <c r="HST25" s="47"/>
      <c r="HSU25" s="47"/>
      <c r="HSV25" s="47"/>
      <c r="HSW25" s="47"/>
      <c r="HSX25" s="47"/>
      <c r="HSY25" s="47"/>
      <c r="HSZ25" s="47"/>
      <c r="HTA25" s="47"/>
      <c r="HTB25" s="47"/>
      <c r="HTC25" s="47"/>
      <c r="HTD25" s="47"/>
      <c r="HTE25" s="47"/>
      <c r="HTF25" s="47"/>
      <c r="HTG25" s="47"/>
      <c r="HTH25" s="47"/>
      <c r="HTI25" s="47"/>
      <c r="HTJ25" s="47"/>
      <c r="HTK25" s="47"/>
      <c r="HTL25" s="47"/>
      <c r="HTM25" s="47"/>
      <c r="HTN25" s="47"/>
      <c r="HTO25" s="47"/>
      <c r="HTP25" s="47"/>
      <c r="HTQ25" s="47"/>
      <c r="HTR25" s="47"/>
      <c r="HTS25" s="47"/>
      <c r="HTT25" s="47"/>
      <c r="HTU25" s="47"/>
      <c r="HTV25" s="47"/>
      <c r="HTW25" s="47"/>
      <c r="HTX25" s="47"/>
      <c r="HTY25" s="47"/>
      <c r="HTZ25" s="47"/>
      <c r="HUA25" s="47"/>
      <c r="HUB25" s="47"/>
      <c r="HUC25" s="47"/>
      <c r="HUD25" s="47"/>
      <c r="HUE25" s="47"/>
      <c r="HUF25" s="47"/>
      <c r="HUG25" s="47"/>
      <c r="HUH25" s="47"/>
      <c r="HUI25" s="47"/>
      <c r="HUJ25" s="47"/>
      <c r="HUK25" s="47"/>
      <c r="HUL25" s="47"/>
      <c r="HUM25" s="47"/>
      <c r="HUN25" s="47"/>
      <c r="HUO25" s="47"/>
      <c r="HUP25" s="47"/>
      <c r="HUQ25" s="47"/>
      <c r="HUR25" s="47"/>
      <c r="HUS25" s="47"/>
      <c r="HUT25" s="47"/>
      <c r="HUU25" s="47"/>
      <c r="HUV25" s="47"/>
      <c r="HUW25" s="47"/>
      <c r="HUX25" s="47"/>
      <c r="HUY25" s="47"/>
      <c r="HUZ25" s="47"/>
      <c r="HVA25" s="47"/>
      <c r="HVB25" s="47"/>
      <c r="HVC25" s="47"/>
      <c r="HVD25" s="47"/>
      <c r="HVE25" s="47"/>
      <c r="HVF25" s="47"/>
      <c r="HVG25" s="47"/>
      <c r="HVH25" s="47"/>
      <c r="HVI25" s="47"/>
      <c r="HVJ25" s="47"/>
      <c r="HVK25" s="47"/>
      <c r="HVL25" s="47"/>
      <c r="HVM25" s="47"/>
      <c r="HVN25" s="47"/>
      <c r="HVO25" s="47"/>
      <c r="HVP25" s="47"/>
      <c r="HVQ25" s="47"/>
      <c r="HVR25" s="47"/>
      <c r="HVS25" s="47"/>
      <c r="HVT25" s="47"/>
      <c r="HVU25" s="47"/>
      <c r="HVV25" s="47"/>
      <c r="HVW25" s="47"/>
      <c r="HVX25" s="47"/>
      <c r="HVY25" s="47"/>
      <c r="HVZ25" s="47"/>
      <c r="HWA25" s="47"/>
      <c r="HWB25" s="47"/>
      <c r="HWC25" s="47"/>
      <c r="HWD25" s="47"/>
      <c r="HWE25" s="47"/>
      <c r="HWF25" s="47"/>
      <c r="HWG25" s="47"/>
      <c r="HWH25" s="47"/>
      <c r="HWI25" s="47"/>
      <c r="HWJ25" s="47"/>
      <c r="HWK25" s="47"/>
      <c r="HWL25" s="47"/>
      <c r="HWM25" s="47"/>
      <c r="HWN25" s="47"/>
      <c r="HWO25" s="47"/>
      <c r="HWP25" s="47"/>
      <c r="HWQ25" s="47"/>
      <c r="HWR25" s="47"/>
      <c r="HWS25" s="47"/>
      <c r="HWT25" s="47"/>
      <c r="HWU25" s="47"/>
      <c r="HWV25" s="47"/>
      <c r="HWW25" s="47"/>
      <c r="HWX25" s="47"/>
      <c r="HWY25" s="47"/>
      <c r="HWZ25" s="47"/>
      <c r="HXA25" s="47"/>
      <c r="HXB25" s="47"/>
      <c r="HXC25" s="47"/>
      <c r="HXD25" s="47"/>
      <c r="HXE25" s="47"/>
      <c r="HXF25" s="47"/>
      <c r="HXG25" s="47"/>
      <c r="HXH25" s="47"/>
      <c r="HXI25" s="47"/>
      <c r="HXJ25" s="47"/>
      <c r="HXK25" s="47"/>
      <c r="HXL25" s="47"/>
      <c r="HXM25" s="47"/>
      <c r="HXN25" s="47"/>
      <c r="HXO25" s="47"/>
      <c r="HXP25" s="47"/>
      <c r="HXQ25" s="47"/>
      <c r="HXR25" s="47"/>
      <c r="HXS25" s="47"/>
      <c r="HXT25" s="47"/>
      <c r="HXU25" s="47"/>
      <c r="HXV25" s="47"/>
      <c r="HXW25" s="47"/>
      <c r="HXX25" s="47"/>
      <c r="HXY25" s="47"/>
      <c r="HXZ25" s="47"/>
      <c r="HYA25" s="47"/>
      <c r="HYB25" s="47"/>
      <c r="HYC25" s="47"/>
      <c r="HYD25" s="47"/>
      <c r="HYE25" s="47"/>
      <c r="HYF25" s="47"/>
      <c r="HYG25" s="47"/>
      <c r="HYH25" s="47"/>
      <c r="HYI25" s="47"/>
      <c r="HYJ25" s="47"/>
      <c r="HYK25" s="47"/>
      <c r="HYL25" s="47"/>
      <c r="HYM25" s="47"/>
      <c r="HYN25" s="47"/>
      <c r="HYO25" s="47"/>
      <c r="HYP25" s="47"/>
      <c r="HYQ25" s="47"/>
      <c r="HYR25" s="47"/>
      <c r="HYS25" s="47"/>
      <c r="HYT25" s="47"/>
      <c r="HYU25" s="47"/>
      <c r="HYV25" s="47"/>
      <c r="HYW25" s="47"/>
      <c r="HYX25" s="47"/>
      <c r="HYY25" s="47"/>
      <c r="HYZ25" s="47"/>
      <c r="HZA25" s="47"/>
      <c r="HZB25" s="47"/>
      <c r="HZC25" s="47"/>
      <c r="HZD25" s="47"/>
      <c r="HZE25" s="47"/>
      <c r="HZF25" s="47"/>
      <c r="HZG25" s="47"/>
      <c r="HZH25" s="47"/>
      <c r="HZI25" s="47"/>
      <c r="HZJ25" s="47"/>
      <c r="HZK25" s="47"/>
      <c r="HZL25" s="47"/>
      <c r="HZM25" s="47"/>
      <c r="HZN25" s="47"/>
      <c r="HZO25" s="47"/>
      <c r="HZP25" s="47"/>
      <c r="HZQ25" s="47"/>
      <c r="HZR25" s="47"/>
      <c r="HZS25" s="47"/>
      <c r="HZT25" s="47"/>
      <c r="HZU25" s="47"/>
      <c r="HZV25" s="47"/>
      <c r="HZW25" s="47"/>
      <c r="HZX25" s="47"/>
      <c r="HZY25" s="47"/>
      <c r="HZZ25" s="47"/>
      <c r="IAA25" s="47"/>
      <c r="IAB25" s="47"/>
      <c r="IAC25" s="47"/>
      <c r="IAD25" s="47"/>
      <c r="IAE25" s="47"/>
      <c r="IAF25" s="47"/>
      <c r="IAG25" s="47"/>
      <c r="IAH25" s="47"/>
      <c r="IAI25" s="47"/>
      <c r="IAJ25" s="47"/>
      <c r="IAK25" s="47"/>
      <c r="IAL25" s="47"/>
      <c r="IAM25" s="47"/>
      <c r="IAN25" s="47"/>
      <c r="IAO25" s="47"/>
      <c r="IAP25" s="47"/>
      <c r="IAQ25" s="47"/>
      <c r="IAR25" s="47"/>
      <c r="IAS25" s="47"/>
      <c r="IAT25" s="47"/>
      <c r="IAU25" s="47"/>
      <c r="IAV25" s="47"/>
      <c r="IAW25" s="47"/>
      <c r="IAX25" s="47"/>
      <c r="IAY25" s="47"/>
      <c r="IAZ25" s="47"/>
      <c r="IBA25" s="47"/>
      <c r="IBB25" s="47"/>
      <c r="IBC25" s="47"/>
      <c r="IBD25" s="47"/>
      <c r="IBE25" s="47"/>
      <c r="IBF25" s="47"/>
      <c r="IBG25" s="47"/>
      <c r="IBH25" s="47"/>
      <c r="IBI25" s="47"/>
      <c r="IBJ25" s="47"/>
      <c r="IBK25" s="47"/>
      <c r="IBL25" s="47"/>
      <c r="IBM25" s="47"/>
      <c r="IBN25" s="47"/>
      <c r="IBO25" s="47"/>
      <c r="IBP25" s="47"/>
      <c r="IBQ25" s="47"/>
      <c r="IBR25" s="47"/>
      <c r="IBS25" s="47"/>
      <c r="IBT25" s="47"/>
      <c r="IBU25" s="47"/>
      <c r="IBV25" s="47"/>
      <c r="IBW25" s="47"/>
      <c r="IBX25" s="47"/>
      <c r="IBY25" s="47"/>
      <c r="IBZ25" s="47"/>
      <c r="ICA25" s="47"/>
      <c r="ICB25" s="47"/>
      <c r="ICC25" s="47"/>
      <c r="ICD25" s="47"/>
      <c r="ICE25" s="47"/>
      <c r="ICF25" s="47"/>
      <c r="ICG25" s="47"/>
      <c r="ICH25" s="47"/>
      <c r="ICI25" s="47"/>
      <c r="ICJ25" s="47"/>
      <c r="ICK25" s="47"/>
      <c r="ICL25" s="47"/>
      <c r="ICM25" s="47"/>
      <c r="ICN25" s="47"/>
      <c r="ICO25" s="47"/>
      <c r="ICP25" s="47"/>
      <c r="ICQ25" s="47"/>
      <c r="ICR25" s="47"/>
      <c r="ICS25" s="47"/>
      <c r="ICT25" s="47"/>
      <c r="ICU25" s="47"/>
      <c r="ICV25" s="47"/>
      <c r="ICW25" s="47"/>
      <c r="ICX25" s="47"/>
      <c r="ICY25" s="47"/>
      <c r="ICZ25" s="47"/>
      <c r="IDA25" s="47"/>
      <c r="IDB25" s="47"/>
      <c r="IDC25" s="47"/>
      <c r="IDD25" s="47"/>
      <c r="IDE25" s="47"/>
      <c r="IDF25" s="47"/>
      <c r="IDG25" s="47"/>
      <c r="IDH25" s="47"/>
      <c r="IDI25" s="47"/>
      <c r="IDJ25" s="47"/>
      <c r="IDK25" s="47"/>
      <c r="IDL25" s="47"/>
      <c r="IDM25" s="47"/>
      <c r="IDN25" s="47"/>
      <c r="IDO25" s="47"/>
      <c r="IDP25" s="47"/>
      <c r="IDQ25" s="47"/>
      <c r="IDR25" s="47"/>
      <c r="IDS25" s="47"/>
      <c r="IDT25" s="47"/>
      <c r="IDU25" s="47"/>
      <c r="IDV25" s="47"/>
      <c r="IDW25" s="47"/>
      <c r="IDX25" s="47"/>
      <c r="IDY25" s="47"/>
      <c r="IDZ25" s="47"/>
      <c r="IEA25" s="47"/>
      <c r="IEB25" s="47"/>
      <c r="IEC25" s="47"/>
      <c r="IED25" s="47"/>
      <c r="IEE25" s="47"/>
      <c r="IEF25" s="47"/>
      <c r="IEG25" s="47"/>
      <c r="IEH25" s="47"/>
      <c r="IEI25" s="47"/>
      <c r="IEJ25" s="47"/>
      <c r="IEK25" s="47"/>
      <c r="IEL25" s="47"/>
      <c r="IEM25" s="47"/>
      <c r="IEN25" s="47"/>
      <c r="IEO25" s="47"/>
      <c r="IEP25" s="47"/>
      <c r="IEQ25" s="47"/>
      <c r="IER25" s="47"/>
      <c r="IES25" s="47"/>
      <c r="IET25" s="47"/>
      <c r="IEU25" s="47"/>
      <c r="IEV25" s="47"/>
      <c r="IEW25" s="47"/>
      <c r="IEX25" s="47"/>
      <c r="IEY25" s="47"/>
      <c r="IEZ25" s="47"/>
      <c r="IFA25" s="47"/>
      <c r="IFB25" s="47"/>
      <c r="IFC25" s="47"/>
      <c r="IFD25" s="47"/>
      <c r="IFE25" s="47"/>
      <c r="IFF25" s="47"/>
      <c r="IFG25" s="47"/>
      <c r="IFH25" s="47"/>
      <c r="IFI25" s="47"/>
      <c r="IFJ25" s="47"/>
      <c r="IFK25" s="47"/>
      <c r="IFL25" s="47"/>
      <c r="IFM25" s="47"/>
      <c r="IFN25" s="47"/>
      <c r="IFO25" s="47"/>
      <c r="IFP25" s="47"/>
      <c r="IFQ25" s="47"/>
      <c r="IFR25" s="47"/>
      <c r="IFS25" s="47"/>
      <c r="IFT25" s="47"/>
      <c r="IFU25" s="47"/>
      <c r="IFV25" s="47"/>
      <c r="IFW25" s="47"/>
      <c r="IFX25" s="47"/>
      <c r="IFY25" s="47"/>
      <c r="IFZ25" s="47"/>
      <c r="IGA25" s="47"/>
      <c r="IGB25" s="47"/>
      <c r="IGC25" s="47"/>
      <c r="IGD25" s="47"/>
      <c r="IGE25" s="47"/>
      <c r="IGF25" s="47"/>
      <c r="IGG25" s="47"/>
      <c r="IGH25" s="47"/>
      <c r="IGI25" s="47"/>
      <c r="IGJ25" s="47"/>
      <c r="IGK25" s="47"/>
      <c r="IGL25" s="47"/>
      <c r="IGM25" s="47"/>
      <c r="IGN25" s="47"/>
      <c r="IGO25" s="47"/>
      <c r="IGP25" s="47"/>
      <c r="IGQ25" s="47"/>
      <c r="IGR25" s="47"/>
      <c r="IGS25" s="47"/>
      <c r="IGT25" s="47"/>
      <c r="IGU25" s="47"/>
      <c r="IGV25" s="47"/>
      <c r="IGW25" s="47"/>
      <c r="IGX25" s="47"/>
      <c r="IGY25" s="47"/>
      <c r="IGZ25" s="47"/>
      <c r="IHA25" s="47"/>
      <c r="IHB25" s="47"/>
      <c r="IHC25" s="47"/>
      <c r="IHD25" s="47"/>
      <c r="IHE25" s="47"/>
      <c r="IHF25" s="47"/>
      <c r="IHG25" s="47"/>
      <c r="IHH25" s="47"/>
      <c r="IHI25" s="47"/>
      <c r="IHJ25" s="47"/>
      <c r="IHK25" s="47"/>
      <c r="IHL25" s="47"/>
      <c r="IHM25" s="47"/>
      <c r="IHN25" s="47"/>
      <c r="IHO25" s="47"/>
      <c r="IHP25" s="47"/>
      <c r="IHQ25" s="47"/>
      <c r="IHR25" s="47"/>
      <c r="IHS25" s="47"/>
      <c r="IHT25" s="47"/>
      <c r="IHU25" s="47"/>
      <c r="IHV25" s="47"/>
      <c r="IHW25" s="47"/>
      <c r="IHX25" s="47"/>
      <c r="IHY25" s="47"/>
      <c r="IHZ25" s="47"/>
      <c r="IIA25" s="47"/>
      <c r="IIB25" s="47"/>
      <c r="IIC25" s="47"/>
      <c r="IID25" s="47"/>
      <c r="IIE25" s="47"/>
      <c r="IIF25" s="47"/>
      <c r="IIG25" s="47"/>
      <c r="IIH25" s="47"/>
      <c r="III25" s="47"/>
      <c r="IIJ25" s="47"/>
      <c r="IIK25" s="47"/>
      <c r="IIL25" s="47"/>
      <c r="IIM25" s="47"/>
      <c r="IIN25" s="47"/>
      <c r="IIO25" s="47"/>
      <c r="IIP25" s="47"/>
      <c r="IIQ25" s="47"/>
      <c r="IIR25" s="47"/>
      <c r="IIS25" s="47"/>
      <c r="IIT25" s="47"/>
      <c r="IIU25" s="47"/>
      <c r="IIV25" s="47"/>
      <c r="IIW25" s="47"/>
      <c r="IIX25" s="47"/>
      <c r="IIY25" s="47"/>
      <c r="IIZ25" s="47"/>
      <c r="IJA25" s="47"/>
      <c r="IJB25" s="47"/>
      <c r="IJC25" s="47"/>
      <c r="IJD25" s="47"/>
      <c r="IJE25" s="47"/>
      <c r="IJF25" s="47"/>
      <c r="IJG25" s="47"/>
      <c r="IJH25" s="47"/>
      <c r="IJI25" s="47"/>
      <c r="IJJ25" s="47"/>
      <c r="IJK25" s="47"/>
      <c r="IJL25" s="47"/>
      <c r="IJM25" s="47"/>
      <c r="IJN25" s="47"/>
      <c r="IJO25" s="47"/>
      <c r="IJP25" s="47"/>
      <c r="IJQ25" s="47"/>
      <c r="IJR25" s="47"/>
      <c r="IJS25" s="47"/>
      <c r="IJT25" s="47"/>
      <c r="IJU25" s="47"/>
      <c r="IJV25" s="47"/>
      <c r="IJW25" s="47"/>
      <c r="IJX25" s="47"/>
      <c r="IJY25" s="47"/>
      <c r="IJZ25" s="47"/>
      <c r="IKA25" s="47"/>
      <c r="IKB25" s="47"/>
      <c r="IKC25" s="47"/>
      <c r="IKD25" s="47"/>
      <c r="IKE25" s="47"/>
      <c r="IKF25" s="47"/>
      <c r="IKG25" s="47"/>
      <c r="IKH25" s="47"/>
      <c r="IKI25" s="47"/>
      <c r="IKJ25" s="47"/>
      <c r="IKK25" s="47"/>
      <c r="IKL25" s="47"/>
      <c r="IKM25" s="47"/>
      <c r="IKN25" s="47"/>
      <c r="IKO25" s="47"/>
      <c r="IKP25" s="47"/>
      <c r="IKQ25" s="47"/>
      <c r="IKR25" s="47"/>
      <c r="IKS25" s="47"/>
      <c r="IKT25" s="47"/>
      <c r="IKU25" s="47"/>
      <c r="IKV25" s="47"/>
      <c r="IKW25" s="47"/>
      <c r="IKX25" s="47"/>
      <c r="IKY25" s="47"/>
      <c r="IKZ25" s="47"/>
      <c r="ILA25" s="47"/>
      <c r="ILB25" s="47"/>
      <c r="ILC25" s="47"/>
      <c r="ILD25" s="47"/>
      <c r="ILE25" s="47"/>
      <c r="ILF25" s="47"/>
      <c r="ILG25" s="47"/>
      <c r="ILH25" s="47"/>
      <c r="ILI25" s="47"/>
      <c r="ILJ25" s="47"/>
      <c r="ILK25" s="47"/>
      <c r="ILL25" s="47"/>
      <c r="ILM25" s="47"/>
      <c r="ILN25" s="47"/>
      <c r="ILO25" s="47"/>
      <c r="ILP25" s="47"/>
      <c r="ILQ25" s="47"/>
      <c r="ILR25" s="47"/>
      <c r="ILS25" s="47"/>
      <c r="ILT25" s="47"/>
      <c r="ILU25" s="47"/>
      <c r="ILV25" s="47"/>
      <c r="ILW25" s="47"/>
      <c r="ILX25" s="47"/>
      <c r="ILY25" s="47"/>
      <c r="ILZ25" s="47"/>
      <c r="IMA25" s="47"/>
      <c r="IMB25" s="47"/>
      <c r="IMC25" s="47"/>
      <c r="IMD25" s="47"/>
      <c r="IME25" s="47"/>
      <c r="IMF25" s="47"/>
      <c r="IMG25" s="47"/>
      <c r="IMH25" s="47"/>
      <c r="IMI25" s="47"/>
      <c r="IMJ25" s="47"/>
      <c r="IMK25" s="47"/>
      <c r="IML25" s="47"/>
      <c r="IMM25" s="47"/>
      <c r="IMN25" s="47"/>
      <c r="IMO25" s="47"/>
      <c r="IMP25" s="47"/>
      <c r="IMQ25" s="47"/>
      <c r="IMR25" s="47"/>
      <c r="IMS25" s="47"/>
      <c r="IMT25" s="47"/>
      <c r="IMU25" s="47"/>
      <c r="IMV25" s="47"/>
      <c r="IMW25" s="47"/>
      <c r="IMX25" s="47"/>
      <c r="IMY25" s="47"/>
      <c r="IMZ25" s="47"/>
      <c r="INA25" s="47"/>
      <c r="INB25" s="47"/>
      <c r="INC25" s="47"/>
      <c r="IND25" s="47"/>
      <c r="INE25" s="47"/>
      <c r="INF25" s="47"/>
      <c r="ING25" s="47"/>
      <c r="INH25" s="47"/>
      <c r="INI25" s="47"/>
      <c r="INJ25" s="47"/>
      <c r="INK25" s="47"/>
      <c r="INL25" s="47"/>
      <c r="INM25" s="47"/>
      <c r="INN25" s="47"/>
      <c r="INO25" s="47"/>
      <c r="INP25" s="47"/>
      <c r="INQ25" s="47"/>
      <c r="INR25" s="47"/>
      <c r="INS25" s="47"/>
      <c r="INT25" s="47"/>
      <c r="INU25" s="47"/>
      <c r="INV25" s="47"/>
      <c r="INW25" s="47"/>
      <c r="INX25" s="47"/>
      <c r="INY25" s="47"/>
      <c r="INZ25" s="47"/>
      <c r="IOA25" s="47"/>
      <c r="IOB25" s="47"/>
      <c r="IOC25" s="47"/>
      <c r="IOD25" s="47"/>
      <c r="IOE25" s="47"/>
      <c r="IOF25" s="47"/>
      <c r="IOG25" s="47"/>
      <c r="IOH25" s="47"/>
      <c r="IOI25" s="47"/>
      <c r="IOJ25" s="47"/>
      <c r="IOK25" s="47"/>
      <c r="IOL25" s="47"/>
      <c r="IOM25" s="47"/>
      <c r="ION25" s="47"/>
      <c r="IOO25" s="47"/>
      <c r="IOP25" s="47"/>
      <c r="IOQ25" s="47"/>
      <c r="IOR25" s="47"/>
      <c r="IOS25" s="47"/>
      <c r="IOT25" s="47"/>
      <c r="IOU25" s="47"/>
      <c r="IOV25" s="47"/>
      <c r="IOW25" s="47"/>
      <c r="IOX25" s="47"/>
      <c r="IOY25" s="47"/>
      <c r="IOZ25" s="47"/>
      <c r="IPA25" s="47"/>
      <c r="IPB25" s="47"/>
      <c r="IPC25" s="47"/>
      <c r="IPD25" s="47"/>
      <c r="IPE25" s="47"/>
      <c r="IPF25" s="47"/>
      <c r="IPG25" s="47"/>
      <c r="IPH25" s="47"/>
      <c r="IPI25" s="47"/>
      <c r="IPJ25" s="47"/>
      <c r="IPK25" s="47"/>
      <c r="IPL25" s="47"/>
      <c r="IPM25" s="47"/>
      <c r="IPN25" s="47"/>
      <c r="IPO25" s="47"/>
      <c r="IPP25" s="47"/>
      <c r="IPQ25" s="47"/>
      <c r="IPR25" s="47"/>
      <c r="IPS25" s="47"/>
      <c r="IPT25" s="47"/>
      <c r="IPU25" s="47"/>
      <c r="IPV25" s="47"/>
      <c r="IPW25" s="47"/>
      <c r="IPX25" s="47"/>
      <c r="IPY25" s="47"/>
      <c r="IPZ25" s="47"/>
      <c r="IQA25" s="47"/>
      <c r="IQB25" s="47"/>
      <c r="IQC25" s="47"/>
      <c r="IQD25" s="47"/>
      <c r="IQE25" s="47"/>
      <c r="IQF25" s="47"/>
      <c r="IQG25" s="47"/>
      <c r="IQH25" s="47"/>
      <c r="IQI25" s="47"/>
      <c r="IQJ25" s="47"/>
      <c r="IQK25" s="47"/>
      <c r="IQL25" s="47"/>
      <c r="IQM25" s="47"/>
      <c r="IQN25" s="47"/>
      <c r="IQO25" s="47"/>
      <c r="IQP25" s="47"/>
      <c r="IQQ25" s="47"/>
      <c r="IQR25" s="47"/>
      <c r="IQS25" s="47"/>
      <c r="IQT25" s="47"/>
      <c r="IQU25" s="47"/>
      <c r="IQV25" s="47"/>
      <c r="IQW25" s="47"/>
      <c r="IQX25" s="47"/>
      <c r="IQY25" s="47"/>
      <c r="IQZ25" s="47"/>
      <c r="IRA25" s="47"/>
      <c r="IRB25" s="47"/>
      <c r="IRC25" s="47"/>
      <c r="IRD25" s="47"/>
      <c r="IRE25" s="47"/>
      <c r="IRF25" s="47"/>
      <c r="IRG25" s="47"/>
      <c r="IRH25" s="47"/>
      <c r="IRI25" s="47"/>
      <c r="IRJ25" s="47"/>
      <c r="IRK25" s="47"/>
      <c r="IRL25" s="47"/>
      <c r="IRM25" s="47"/>
      <c r="IRN25" s="47"/>
      <c r="IRO25" s="47"/>
      <c r="IRP25" s="47"/>
      <c r="IRQ25" s="47"/>
      <c r="IRR25" s="47"/>
      <c r="IRS25" s="47"/>
      <c r="IRT25" s="47"/>
      <c r="IRU25" s="47"/>
      <c r="IRV25" s="47"/>
      <c r="IRW25" s="47"/>
      <c r="IRX25" s="47"/>
      <c r="IRY25" s="47"/>
      <c r="IRZ25" s="47"/>
      <c r="ISA25" s="47"/>
      <c r="ISB25" s="47"/>
      <c r="ISC25" s="47"/>
      <c r="ISD25" s="47"/>
      <c r="ISE25" s="47"/>
      <c r="ISF25" s="47"/>
      <c r="ISG25" s="47"/>
      <c r="ISH25" s="47"/>
      <c r="ISI25" s="47"/>
      <c r="ISJ25" s="47"/>
      <c r="ISK25" s="47"/>
      <c r="ISL25" s="47"/>
      <c r="ISM25" s="47"/>
      <c r="ISN25" s="47"/>
      <c r="ISO25" s="47"/>
      <c r="ISP25" s="47"/>
      <c r="ISQ25" s="47"/>
      <c r="ISR25" s="47"/>
      <c r="ISS25" s="47"/>
      <c r="IST25" s="47"/>
      <c r="ISU25" s="47"/>
      <c r="ISV25" s="47"/>
      <c r="ISW25" s="47"/>
      <c r="ISX25" s="47"/>
      <c r="ISY25" s="47"/>
      <c r="ISZ25" s="47"/>
      <c r="ITA25" s="47"/>
      <c r="ITB25" s="47"/>
      <c r="ITC25" s="47"/>
      <c r="ITD25" s="47"/>
      <c r="ITE25" s="47"/>
      <c r="ITF25" s="47"/>
      <c r="ITG25" s="47"/>
      <c r="ITH25" s="47"/>
      <c r="ITI25" s="47"/>
      <c r="ITJ25" s="47"/>
      <c r="ITK25" s="47"/>
      <c r="ITL25" s="47"/>
      <c r="ITM25" s="47"/>
      <c r="ITN25" s="47"/>
      <c r="ITO25" s="47"/>
      <c r="ITP25" s="47"/>
      <c r="ITQ25" s="47"/>
      <c r="ITR25" s="47"/>
      <c r="ITS25" s="47"/>
      <c r="ITT25" s="47"/>
      <c r="ITU25" s="47"/>
      <c r="ITV25" s="47"/>
      <c r="ITW25" s="47"/>
      <c r="ITX25" s="47"/>
      <c r="ITY25" s="47"/>
      <c r="ITZ25" s="47"/>
      <c r="IUA25" s="47"/>
      <c r="IUB25" s="47"/>
      <c r="IUC25" s="47"/>
      <c r="IUD25" s="47"/>
      <c r="IUE25" s="47"/>
      <c r="IUF25" s="47"/>
      <c r="IUG25" s="47"/>
      <c r="IUH25" s="47"/>
      <c r="IUI25" s="47"/>
      <c r="IUJ25" s="47"/>
      <c r="IUK25" s="47"/>
      <c r="IUL25" s="47"/>
      <c r="IUM25" s="47"/>
      <c r="IUN25" s="47"/>
      <c r="IUO25" s="47"/>
      <c r="IUP25" s="47"/>
      <c r="IUQ25" s="47"/>
      <c r="IUR25" s="47"/>
      <c r="IUS25" s="47"/>
      <c r="IUT25" s="47"/>
      <c r="IUU25" s="47"/>
      <c r="IUV25" s="47"/>
      <c r="IUW25" s="47"/>
      <c r="IUX25" s="47"/>
      <c r="IUY25" s="47"/>
      <c r="IUZ25" s="47"/>
      <c r="IVA25" s="47"/>
      <c r="IVB25" s="47"/>
      <c r="IVC25" s="47"/>
      <c r="IVD25" s="47"/>
      <c r="IVE25" s="47"/>
      <c r="IVF25" s="47"/>
      <c r="IVG25" s="47"/>
      <c r="IVH25" s="47"/>
      <c r="IVI25" s="47"/>
      <c r="IVJ25" s="47"/>
      <c r="IVK25" s="47"/>
      <c r="IVL25" s="47"/>
      <c r="IVM25" s="47"/>
      <c r="IVN25" s="47"/>
      <c r="IVO25" s="47"/>
      <c r="IVP25" s="47"/>
      <c r="IVQ25" s="47"/>
      <c r="IVR25" s="47"/>
      <c r="IVS25" s="47"/>
      <c r="IVT25" s="47"/>
      <c r="IVU25" s="47"/>
      <c r="IVV25" s="47"/>
      <c r="IVW25" s="47"/>
      <c r="IVX25" s="47"/>
      <c r="IVY25" s="47"/>
      <c r="IVZ25" s="47"/>
      <c r="IWA25" s="47"/>
      <c r="IWB25" s="47"/>
      <c r="IWC25" s="47"/>
      <c r="IWD25" s="47"/>
      <c r="IWE25" s="47"/>
      <c r="IWF25" s="47"/>
      <c r="IWG25" s="47"/>
      <c r="IWH25" s="47"/>
      <c r="IWI25" s="47"/>
      <c r="IWJ25" s="47"/>
      <c r="IWK25" s="47"/>
      <c r="IWL25" s="47"/>
      <c r="IWM25" s="47"/>
      <c r="IWN25" s="47"/>
      <c r="IWO25" s="47"/>
      <c r="IWP25" s="47"/>
      <c r="IWQ25" s="47"/>
      <c r="IWR25" s="47"/>
      <c r="IWS25" s="47"/>
      <c r="IWT25" s="47"/>
      <c r="IWU25" s="47"/>
      <c r="IWV25" s="47"/>
      <c r="IWW25" s="47"/>
      <c r="IWX25" s="47"/>
      <c r="IWY25" s="47"/>
      <c r="IWZ25" s="47"/>
      <c r="IXA25" s="47"/>
      <c r="IXB25" s="47"/>
      <c r="IXC25" s="47"/>
      <c r="IXD25" s="47"/>
      <c r="IXE25" s="47"/>
      <c r="IXF25" s="47"/>
      <c r="IXG25" s="47"/>
      <c r="IXH25" s="47"/>
      <c r="IXI25" s="47"/>
      <c r="IXJ25" s="47"/>
      <c r="IXK25" s="47"/>
      <c r="IXL25" s="47"/>
      <c r="IXM25" s="47"/>
      <c r="IXN25" s="47"/>
      <c r="IXO25" s="47"/>
      <c r="IXP25" s="47"/>
      <c r="IXQ25" s="47"/>
      <c r="IXR25" s="47"/>
      <c r="IXS25" s="47"/>
      <c r="IXT25" s="47"/>
      <c r="IXU25" s="47"/>
      <c r="IXV25" s="47"/>
      <c r="IXW25" s="47"/>
      <c r="IXX25" s="47"/>
      <c r="IXY25" s="47"/>
      <c r="IXZ25" s="47"/>
      <c r="IYA25" s="47"/>
      <c r="IYB25" s="47"/>
      <c r="IYC25" s="47"/>
      <c r="IYD25" s="47"/>
      <c r="IYE25" s="47"/>
      <c r="IYF25" s="47"/>
      <c r="IYG25" s="47"/>
      <c r="IYH25" s="47"/>
      <c r="IYI25" s="47"/>
      <c r="IYJ25" s="47"/>
      <c r="IYK25" s="47"/>
      <c r="IYL25" s="47"/>
      <c r="IYM25" s="47"/>
      <c r="IYN25" s="47"/>
      <c r="IYO25" s="47"/>
      <c r="IYP25" s="47"/>
      <c r="IYQ25" s="47"/>
      <c r="IYR25" s="47"/>
      <c r="IYS25" s="47"/>
      <c r="IYT25" s="47"/>
      <c r="IYU25" s="47"/>
      <c r="IYV25" s="47"/>
      <c r="IYW25" s="47"/>
      <c r="IYX25" s="47"/>
      <c r="IYY25" s="47"/>
      <c r="IYZ25" s="47"/>
      <c r="IZA25" s="47"/>
      <c r="IZB25" s="47"/>
      <c r="IZC25" s="47"/>
      <c r="IZD25" s="47"/>
      <c r="IZE25" s="47"/>
      <c r="IZF25" s="47"/>
      <c r="IZG25" s="47"/>
      <c r="IZH25" s="47"/>
      <c r="IZI25" s="47"/>
      <c r="IZJ25" s="47"/>
      <c r="IZK25" s="47"/>
      <c r="IZL25" s="47"/>
      <c r="IZM25" s="47"/>
      <c r="IZN25" s="47"/>
      <c r="IZO25" s="47"/>
      <c r="IZP25" s="47"/>
      <c r="IZQ25" s="47"/>
      <c r="IZR25" s="47"/>
      <c r="IZS25" s="47"/>
      <c r="IZT25" s="47"/>
      <c r="IZU25" s="47"/>
      <c r="IZV25" s="47"/>
      <c r="IZW25" s="47"/>
      <c r="IZX25" s="47"/>
      <c r="IZY25" s="47"/>
      <c r="IZZ25" s="47"/>
      <c r="JAA25" s="47"/>
      <c r="JAB25" s="47"/>
      <c r="JAC25" s="47"/>
      <c r="JAD25" s="47"/>
      <c r="JAE25" s="47"/>
      <c r="JAF25" s="47"/>
      <c r="JAG25" s="47"/>
      <c r="JAH25" s="47"/>
      <c r="JAI25" s="47"/>
      <c r="JAJ25" s="47"/>
      <c r="JAK25" s="47"/>
      <c r="JAL25" s="47"/>
      <c r="JAM25" s="47"/>
      <c r="JAN25" s="47"/>
      <c r="JAO25" s="47"/>
      <c r="JAP25" s="47"/>
      <c r="JAQ25" s="47"/>
      <c r="JAR25" s="47"/>
      <c r="JAS25" s="47"/>
      <c r="JAT25" s="47"/>
      <c r="JAU25" s="47"/>
      <c r="JAV25" s="47"/>
      <c r="JAW25" s="47"/>
      <c r="JAX25" s="47"/>
      <c r="JAY25" s="47"/>
      <c r="JAZ25" s="47"/>
      <c r="JBA25" s="47"/>
      <c r="JBB25" s="47"/>
      <c r="JBC25" s="47"/>
      <c r="JBD25" s="47"/>
      <c r="JBE25" s="47"/>
      <c r="JBF25" s="47"/>
      <c r="JBG25" s="47"/>
      <c r="JBH25" s="47"/>
      <c r="JBI25" s="47"/>
      <c r="JBJ25" s="47"/>
      <c r="JBK25" s="47"/>
      <c r="JBL25" s="47"/>
      <c r="JBM25" s="47"/>
      <c r="JBN25" s="47"/>
      <c r="JBO25" s="47"/>
      <c r="JBP25" s="47"/>
      <c r="JBQ25" s="47"/>
      <c r="JBR25" s="47"/>
      <c r="JBS25" s="47"/>
      <c r="JBT25" s="47"/>
      <c r="JBU25" s="47"/>
      <c r="JBV25" s="47"/>
      <c r="JBW25" s="47"/>
      <c r="JBX25" s="47"/>
      <c r="JBY25" s="47"/>
      <c r="JBZ25" s="47"/>
      <c r="JCA25" s="47"/>
      <c r="JCB25" s="47"/>
      <c r="JCC25" s="47"/>
      <c r="JCD25" s="47"/>
      <c r="JCE25" s="47"/>
      <c r="JCF25" s="47"/>
      <c r="JCG25" s="47"/>
      <c r="JCH25" s="47"/>
      <c r="JCI25" s="47"/>
      <c r="JCJ25" s="47"/>
      <c r="JCK25" s="47"/>
      <c r="JCL25" s="47"/>
      <c r="JCM25" s="47"/>
      <c r="JCN25" s="47"/>
      <c r="JCO25" s="47"/>
      <c r="JCP25" s="47"/>
      <c r="JCQ25" s="47"/>
      <c r="JCR25" s="47"/>
      <c r="JCS25" s="47"/>
      <c r="JCT25" s="47"/>
      <c r="JCU25" s="47"/>
      <c r="JCV25" s="47"/>
      <c r="JCW25" s="47"/>
      <c r="JCX25" s="47"/>
      <c r="JCY25" s="47"/>
      <c r="JCZ25" s="47"/>
      <c r="JDA25" s="47"/>
      <c r="JDB25" s="47"/>
      <c r="JDC25" s="47"/>
      <c r="JDD25" s="47"/>
      <c r="JDE25" s="47"/>
      <c r="JDF25" s="47"/>
      <c r="JDG25" s="47"/>
      <c r="JDH25" s="47"/>
      <c r="JDI25" s="47"/>
      <c r="JDJ25" s="47"/>
      <c r="JDK25" s="47"/>
      <c r="JDL25" s="47"/>
      <c r="JDM25" s="47"/>
      <c r="JDN25" s="47"/>
      <c r="JDO25" s="47"/>
      <c r="JDP25" s="47"/>
      <c r="JDQ25" s="47"/>
      <c r="JDR25" s="47"/>
      <c r="JDS25" s="47"/>
      <c r="JDT25" s="47"/>
      <c r="JDU25" s="47"/>
      <c r="JDV25" s="47"/>
      <c r="JDW25" s="47"/>
      <c r="JDX25" s="47"/>
      <c r="JDY25" s="47"/>
      <c r="JDZ25" s="47"/>
      <c r="JEA25" s="47"/>
      <c r="JEB25" s="47"/>
      <c r="JEC25" s="47"/>
      <c r="JED25" s="47"/>
      <c r="JEE25" s="47"/>
      <c r="JEF25" s="47"/>
      <c r="JEG25" s="47"/>
      <c r="JEH25" s="47"/>
      <c r="JEI25" s="47"/>
      <c r="JEJ25" s="47"/>
      <c r="JEK25" s="47"/>
      <c r="JEL25" s="47"/>
      <c r="JEM25" s="47"/>
      <c r="JEN25" s="47"/>
      <c r="JEO25" s="47"/>
      <c r="JEP25" s="47"/>
      <c r="JEQ25" s="47"/>
      <c r="JER25" s="47"/>
      <c r="JES25" s="47"/>
      <c r="JET25" s="47"/>
      <c r="JEU25" s="47"/>
      <c r="JEV25" s="47"/>
      <c r="JEW25" s="47"/>
      <c r="JEX25" s="47"/>
      <c r="JEY25" s="47"/>
      <c r="JEZ25" s="47"/>
      <c r="JFA25" s="47"/>
      <c r="JFB25" s="47"/>
      <c r="JFC25" s="47"/>
      <c r="JFD25" s="47"/>
      <c r="JFE25" s="47"/>
      <c r="JFF25" s="47"/>
      <c r="JFG25" s="47"/>
      <c r="JFH25" s="47"/>
      <c r="JFI25" s="47"/>
      <c r="JFJ25" s="47"/>
      <c r="JFK25" s="47"/>
      <c r="JFL25" s="47"/>
      <c r="JFM25" s="47"/>
      <c r="JFN25" s="47"/>
      <c r="JFO25" s="47"/>
      <c r="JFP25" s="47"/>
      <c r="JFQ25" s="47"/>
      <c r="JFR25" s="47"/>
      <c r="JFS25" s="47"/>
      <c r="JFT25" s="47"/>
      <c r="JFU25" s="47"/>
      <c r="JFV25" s="47"/>
      <c r="JFW25" s="47"/>
      <c r="JFX25" s="47"/>
      <c r="JFY25" s="47"/>
      <c r="JFZ25" s="47"/>
      <c r="JGA25" s="47"/>
      <c r="JGB25" s="47"/>
      <c r="JGC25" s="47"/>
      <c r="JGD25" s="47"/>
      <c r="JGE25" s="47"/>
      <c r="JGF25" s="47"/>
      <c r="JGG25" s="47"/>
      <c r="JGH25" s="47"/>
      <c r="JGI25" s="47"/>
      <c r="JGJ25" s="47"/>
      <c r="JGK25" s="47"/>
      <c r="JGL25" s="47"/>
      <c r="JGM25" s="47"/>
      <c r="JGN25" s="47"/>
      <c r="JGO25" s="47"/>
      <c r="JGP25" s="47"/>
      <c r="JGQ25" s="47"/>
      <c r="JGR25" s="47"/>
      <c r="JGS25" s="47"/>
      <c r="JGT25" s="47"/>
      <c r="JGU25" s="47"/>
      <c r="JGV25" s="47"/>
      <c r="JGW25" s="47"/>
      <c r="JGX25" s="47"/>
      <c r="JGY25" s="47"/>
      <c r="JGZ25" s="47"/>
      <c r="JHA25" s="47"/>
      <c r="JHB25" s="47"/>
      <c r="JHC25" s="47"/>
      <c r="JHD25" s="47"/>
      <c r="JHE25" s="47"/>
      <c r="JHF25" s="47"/>
      <c r="JHG25" s="47"/>
      <c r="JHH25" s="47"/>
      <c r="JHI25" s="47"/>
      <c r="JHJ25" s="47"/>
      <c r="JHK25" s="47"/>
      <c r="JHL25" s="47"/>
      <c r="JHM25" s="47"/>
      <c r="JHN25" s="47"/>
      <c r="JHO25" s="47"/>
      <c r="JHP25" s="47"/>
      <c r="JHQ25" s="47"/>
      <c r="JHR25" s="47"/>
      <c r="JHS25" s="47"/>
      <c r="JHT25" s="47"/>
      <c r="JHU25" s="47"/>
      <c r="JHV25" s="47"/>
      <c r="JHW25" s="47"/>
      <c r="JHX25" s="47"/>
      <c r="JHY25" s="47"/>
      <c r="JHZ25" s="47"/>
      <c r="JIA25" s="47"/>
      <c r="JIB25" s="47"/>
      <c r="JIC25" s="47"/>
      <c r="JID25" s="47"/>
      <c r="JIE25" s="47"/>
      <c r="JIF25" s="47"/>
      <c r="JIG25" s="47"/>
      <c r="JIH25" s="47"/>
      <c r="JII25" s="47"/>
      <c r="JIJ25" s="47"/>
      <c r="JIK25" s="47"/>
      <c r="JIL25" s="47"/>
      <c r="JIM25" s="47"/>
      <c r="JIN25" s="47"/>
      <c r="JIO25" s="47"/>
      <c r="JIP25" s="47"/>
      <c r="JIQ25" s="47"/>
      <c r="JIR25" s="47"/>
      <c r="JIS25" s="47"/>
      <c r="JIT25" s="47"/>
      <c r="JIU25" s="47"/>
      <c r="JIV25" s="47"/>
      <c r="JIW25" s="47"/>
      <c r="JIX25" s="47"/>
      <c r="JIY25" s="47"/>
      <c r="JIZ25" s="47"/>
      <c r="JJA25" s="47"/>
      <c r="JJB25" s="47"/>
      <c r="JJC25" s="47"/>
      <c r="JJD25" s="47"/>
      <c r="JJE25" s="47"/>
      <c r="JJF25" s="47"/>
      <c r="JJG25" s="47"/>
      <c r="JJH25" s="47"/>
      <c r="JJI25" s="47"/>
      <c r="JJJ25" s="47"/>
      <c r="JJK25" s="47"/>
      <c r="JJL25" s="47"/>
      <c r="JJM25" s="47"/>
      <c r="JJN25" s="47"/>
      <c r="JJO25" s="47"/>
      <c r="JJP25" s="47"/>
      <c r="JJQ25" s="47"/>
      <c r="JJR25" s="47"/>
      <c r="JJS25" s="47"/>
      <c r="JJT25" s="47"/>
      <c r="JJU25" s="47"/>
      <c r="JJV25" s="47"/>
      <c r="JJW25" s="47"/>
      <c r="JJX25" s="47"/>
      <c r="JJY25" s="47"/>
      <c r="JJZ25" s="47"/>
      <c r="JKA25" s="47"/>
      <c r="JKB25" s="47"/>
      <c r="JKC25" s="47"/>
      <c r="JKD25" s="47"/>
      <c r="JKE25" s="47"/>
      <c r="JKF25" s="47"/>
      <c r="JKG25" s="47"/>
      <c r="JKH25" s="47"/>
      <c r="JKI25" s="47"/>
      <c r="JKJ25" s="47"/>
      <c r="JKK25" s="47"/>
      <c r="JKL25" s="47"/>
      <c r="JKM25" s="47"/>
      <c r="JKN25" s="47"/>
      <c r="JKO25" s="47"/>
      <c r="JKP25" s="47"/>
      <c r="JKQ25" s="47"/>
      <c r="JKR25" s="47"/>
      <c r="JKS25" s="47"/>
      <c r="JKT25" s="47"/>
      <c r="JKU25" s="47"/>
      <c r="JKV25" s="47"/>
      <c r="JKW25" s="47"/>
      <c r="JKX25" s="47"/>
      <c r="JKY25" s="47"/>
      <c r="JKZ25" s="47"/>
      <c r="JLA25" s="47"/>
      <c r="JLB25" s="47"/>
      <c r="JLC25" s="47"/>
      <c r="JLD25" s="47"/>
      <c r="JLE25" s="47"/>
      <c r="JLF25" s="47"/>
      <c r="JLG25" s="47"/>
      <c r="JLH25" s="47"/>
      <c r="JLI25" s="47"/>
      <c r="JLJ25" s="47"/>
      <c r="JLK25" s="47"/>
      <c r="JLL25" s="47"/>
      <c r="JLM25" s="47"/>
      <c r="JLN25" s="47"/>
      <c r="JLO25" s="47"/>
      <c r="JLP25" s="47"/>
      <c r="JLQ25" s="47"/>
      <c r="JLR25" s="47"/>
      <c r="JLS25" s="47"/>
      <c r="JLT25" s="47"/>
      <c r="JLU25" s="47"/>
      <c r="JLV25" s="47"/>
      <c r="JLW25" s="47"/>
      <c r="JLX25" s="47"/>
      <c r="JLY25" s="47"/>
      <c r="JLZ25" s="47"/>
      <c r="JMA25" s="47"/>
      <c r="JMB25" s="47"/>
      <c r="JMC25" s="47"/>
      <c r="JMD25" s="47"/>
      <c r="JME25" s="47"/>
      <c r="JMF25" s="47"/>
      <c r="JMG25" s="47"/>
      <c r="JMH25" s="47"/>
      <c r="JMI25" s="47"/>
      <c r="JMJ25" s="47"/>
      <c r="JMK25" s="47"/>
      <c r="JML25" s="47"/>
      <c r="JMM25" s="47"/>
      <c r="JMN25" s="47"/>
      <c r="JMO25" s="47"/>
      <c r="JMP25" s="47"/>
      <c r="JMQ25" s="47"/>
      <c r="JMR25" s="47"/>
      <c r="JMS25" s="47"/>
      <c r="JMT25" s="47"/>
      <c r="JMU25" s="47"/>
      <c r="JMV25" s="47"/>
      <c r="JMW25" s="47"/>
      <c r="JMX25" s="47"/>
      <c r="JMY25" s="47"/>
      <c r="JMZ25" s="47"/>
      <c r="JNA25" s="47"/>
      <c r="JNB25" s="47"/>
      <c r="JNC25" s="47"/>
      <c r="JND25" s="47"/>
      <c r="JNE25" s="47"/>
      <c r="JNF25" s="47"/>
      <c r="JNG25" s="47"/>
      <c r="JNH25" s="47"/>
      <c r="JNI25" s="47"/>
      <c r="JNJ25" s="47"/>
      <c r="JNK25" s="47"/>
      <c r="JNL25" s="47"/>
      <c r="JNM25" s="47"/>
      <c r="JNN25" s="47"/>
      <c r="JNO25" s="47"/>
      <c r="JNP25" s="47"/>
      <c r="JNQ25" s="47"/>
      <c r="JNR25" s="47"/>
      <c r="JNS25" s="47"/>
      <c r="JNT25" s="47"/>
      <c r="JNU25" s="47"/>
      <c r="JNV25" s="47"/>
      <c r="JNW25" s="47"/>
      <c r="JNX25" s="47"/>
      <c r="JNY25" s="47"/>
      <c r="JNZ25" s="47"/>
      <c r="JOA25" s="47"/>
      <c r="JOB25" s="47"/>
      <c r="JOC25" s="47"/>
      <c r="JOD25" s="47"/>
      <c r="JOE25" s="47"/>
      <c r="JOF25" s="47"/>
      <c r="JOG25" s="47"/>
      <c r="JOH25" s="47"/>
      <c r="JOI25" s="47"/>
      <c r="JOJ25" s="47"/>
      <c r="JOK25" s="47"/>
      <c r="JOL25" s="47"/>
      <c r="JOM25" s="47"/>
      <c r="JON25" s="47"/>
      <c r="JOO25" s="47"/>
      <c r="JOP25" s="47"/>
      <c r="JOQ25" s="47"/>
      <c r="JOR25" s="47"/>
      <c r="JOS25" s="47"/>
      <c r="JOT25" s="47"/>
      <c r="JOU25" s="47"/>
      <c r="JOV25" s="47"/>
      <c r="JOW25" s="47"/>
      <c r="JOX25" s="47"/>
      <c r="JOY25" s="47"/>
      <c r="JOZ25" s="47"/>
      <c r="JPA25" s="47"/>
      <c r="JPB25" s="47"/>
      <c r="JPC25" s="47"/>
      <c r="JPD25" s="47"/>
      <c r="JPE25" s="47"/>
      <c r="JPF25" s="47"/>
      <c r="JPG25" s="47"/>
      <c r="JPH25" s="47"/>
      <c r="JPI25" s="47"/>
      <c r="JPJ25" s="47"/>
      <c r="JPK25" s="47"/>
      <c r="JPL25" s="47"/>
      <c r="JPM25" s="47"/>
      <c r="JPN25" s="47"/>
      <c r="JPO25" s="47"/>
      <c r="JPP25" s="47"/>
      <c r="JPQ25" s="47"/>
      <c r="JPR25" s="47"/>
      <c r="JPS25" s="47"/>
      <c r="JPT25" s="47"/>
      <c r="JPU25" s="47"/>
      <c r="JPV25" s="47"/>
      <c r="JPW25" s="47"/>
      <c r="JPX25" s="47"/>
      <c r="JPY25" s="47"/>
      <c r="JPZ25" s="47"/>
      <c r="JQA25" s="47"/>
      <c r="JQB25" s="47"/>
      <c r="JQC25" s="47"/>
      <c r="JQD25" s="47"/>
      <c r="JQE25" s="47"/>
      <c r="JQF25" s="47"/>
      <c r="JQG25" s="47"/>
      <c r="JQH25" s="47"/>
      <c r="JQI25" s="47"/>
      <c r="JQJ25" s="47"/>
      <c r="JQK25" s="47"/>
      <c r="JQL25" s="47"/>
      <c r="JQM25" s="47"/>
      <c r="JQN25" s="47"/>
      <c r="JQO25" s="47"/>
      <c r="JQP25" s="47"/>
      <c r="JQQ25" s="47"/>
      <c r="JQR25" s="47"/>
      <c r="JQS25" s="47"/>
      <c r="JQT25" s="47"/>
      <c r="JQU25" s="47"/>
      <c r="JQV25" s="47"/>
      <c r="JQW25" s="47"/>
      <c r="JQX25" s="47"/>
      <c r="JQY25" s="47"/>
      <c r="JQZ25" s="47"/>
      <c r="JRA25" s="47"/>
      <c r="JRB25" s="47"/>
      <c r="JRC25" s="47"/>
      <c r="JRD25" s="47"/>
      <c r="JRE25" s="47"/>
      <c r="JRF25" s="47"/>
      <c r="JRG25" s="47"/>
      <c r="JRH25" s="47"/>
      <c r="JRI25" s="47"/>
      <c r="JRJ25" s="47"/>
      <c r="JRK25" s="47"/>
      <c r="JRL25" s="47"/>
      <c r="JRM25" s="47"/>
      <c r="JRN25" s="47"/>
      <c r="JRO25" s="47"/>
      <c r="JRP25" s="47"/>
      <c r="JRQ25" s="47"/>
      <c r="JRR25" s="47"/>
      <c r="JRS25" s="47"/>
      <c r="JRT25" s="47"/>
      <c r="JRU25" s="47"/>
      <c r="JRV25" s="47"/>
      <c r="JRW25" s="47"/>
      <c r="JRX25" s="47"/>
      <c r="JRY25" s="47"/>
      <c r="JRZ25" s="47"/>
      <c r="JSA25" s="47"/>
      <c r="JSB25" s="47"/>
      <c r="JSC25" s="47"/>
      <c r="JSD25" s="47"/>
      <c r="JSE25" s="47"/>
      <c r="JSF25" s="47"/>
      <c r="JSG25" s="47"/>
      <c r="JSH25" s="47"/>
      <c r="JSI25" s="47"/>
      <c r="JSJ25" s="47"/>
      <c r="JSK25" s="47"/>
      <c r="JSL25" s="47"/>
      <c r="JSM25" s="47"/>
      <c r="JSN25" s="47"/>
      <c r="JSO25" s="47"/>
      <c r="JSP25" s="47"/>
      <c r="JSQ25" s="47"/>
      <c r="JSR25" s="47"/>
      <c r="JSS25" s="47"/>
      <c r="JST25" s="47"/>
      <c r="JSU25" s="47"/>
      <c r="JSV25" s="47"/>
      <c r="JSW25" s="47"/>
      <c r="JSX25" s="47"/>
      <c r="JSY25" s="47"/>
      <c r="JSZ25" s="47"/>
      <c r="JTA25" s="47"/>
      <c r="JTB25" s="47"/>
      <c r="JTC25" s="47"/>
      <c r="JTD25" s="47"/>
      <c r="JTE25" s="47"/>
      <c r="JTF25" s="47"/>
      <c r="JTG25" s="47"/>
      <c r="JTH25" s="47"/>
      <c r="JTI25" s="47"/>
      <c r="JTJ25" s="47"/>
      <c r="JTK25" s="47"/>
      <c r="JTL25" s="47"/>
      <c r="JTM25" s="47"/>
      <c r="JTN25" s="47"/>
      <c r="JTO25" s="47"/>
      <c r="JTP25" s="47"/>
      <c r="JTQ25" s="47"/>
      <c r="JTR25" s="47"/>
      <c r="JTS25" s="47"/>
      <c r="JTT25" s="47"/>
      <c r="JTU25" s="47"/>
      <c r="JTV25" s="47"/>
      <c r="JTW25" s="47"/>
      <c r="JTX25" s="47"/>
      <c r="JTY25" s="47"/>
      <c r="JTZ25" s="47"/>
      <c r="JUA25" s="47"/>
      <c r="JUB25" s="47"/>
      <c r="JUC25" s="47"/>
      <c r="JUD25" s="47"/>
      <c r="JUE25" s="47"/>
      <c r="JUF25" s="47"/>
      <c r="JUG25" s="47"/>
      <c r="JUH25" s="47"/>
      <c r="JUI25" s="47"/>
      <c r="JUJ25" s="47"/>
      <c r="JUK25" s="47"/>
      <c r="JUL25" s="47"/>
      <c r="JUM25" s="47"/>
      <c r="JUN25" s="47"/>
      <c r="JUO25" s="47"/>
      <c r="JUP25" s="47"/>
      <c r="JUQ25" s="47"/>
      <c r="JUR25" s="47"/>
      <c r="JUS25" s="47"/>
      <c r="JUT25" s="47"/>
      <c r="JUU25" s="47"/>
      <c r="JUV25" s="47"/>
      <c r="JUW25" s="47"/>
      <c r="JUX25" s="47"/>
      <c r="JUY25" s="47"/>
      <c r="JUZ25" s="47"/>
      <c r="JVA25" s="47"/>
      <c r="JVB25" s="47"/>
      <c r="JVC25" s="47"/>
      <c r="JVD25" s="47"/>
      <c r="JVE25" s="47"/>
      <c r="JVF25" s="47"/>
      <c r="JVG25" s="47"/>
      <c r="JVH25" s="47"/>
      <c r="JVI25" s="47"/>
      <c r="JVJ25" s="47"/>
      <c r="JVK25" s="47"/>
      <c r="JVL25" s="47"/>
      <c r="JVM25" s="47"/>
      <c r="JVN25" s="47"/>
      <c r="JVO25" s="47"/>
      <c r="JVP25" s="47"/>
      <c r="JVQ25" s="47"/>
      <c r="JVR25" s="47"/>
      <c r="JVS25" s="47"/>
      <c r="JVT25" s="47"/>
      <c r="JVU25" s="47"/>
      <c r="JVV25" s="47"/>
      <c r="JVW25" s="47"/>
      <c r="JVX25" s="47"/>
      <c r="JVY25" s="47"/>
      <c r="JVZ25" s="47"/>
      <c r="JWA25" s="47"/>
      <c r="JWB25" s="47"/>
      <c r="JWC25" s="47"/>
      <c r="JWD25" s="47"/>
      <c r="JWE25" s="47"/>
      <c r="JWF25" s="47"/>
      <c r="JWG25" s="47"/>
      <c r="JWH25" s="47"/>
      <c r="JWI25" s="47"/>
      <c r="JWJ25" s="47"/>
      <c r="JWK25" s="47"/>
      <c r="JWL25" s="47"/>
      <c r="JWM25" s="47"/>
      <c r="JWN25" s="47"/>
      <c r="JWO25" s="47"/>
      <c r="JWP25" s="47"/>
      <c r="JWQ25" s="47"/>
      <c r="JWR25" s="47"/>
      <c r="JWS25" s="47"/>
      <c r="JWT25" s="47"/>
      <c r="JWU25" s="47"/>
      <c r="JWV25" s="47"/>
      <c r="JWW25" s="47"/>
      <c r="JWX25" s="47"/>
      <c r="JWY25" s="47"/>
      <c r="JWZ25" s="47"/>
      <c r="JXA25" s="47"/>
      <c r="JXB25" s="47"/>
      <c r="JXC25" s="47"/>
      <c r="JXD25" s="47"/>
      <c r="JXE25" s="47"/>
      <c r="JXF25" s="47"/>
      <c r="JXG25" s="47"/>
      <c r="JXH25" s="47"/>
      <c r="JXI25" s="47"/>
      <c r="JXJ25" s="47"/>
      <c r="JXK25" s="47"/>
      <c r="JXL25" s="47"/>
      <c r="JXM25" s="47"/>
      <c r="JXN25" s="47"/>
      <c r="JXO25" s="47"/>
      <c r="JXP25" s="47"/>
      <c r="JXQ25" s="47"/>
      <c r="JXR25" s="47"/>
      <c r="JXS25" s="47"/>
      <c r="JXT25" s="47"/>
      <c r="JXU25" s="47"/>
      <c r="JXV25" s="47"/>
      <c r="JXW25" s="47"/>
      <c r="JXX25" s="47"/>
      <c r="JXY25" s="47"/>
      <c r="JXZ25" s="47"/>
      <c r="JYA25" s="47"/>
      <c r="JYB25" s="47"/>
      <c r="JYC25" s="47"/>
      <c r="JYD25" s="47"/>
      <c r="JYE25" s="47"/>
      <c r="JYF25" s="47"/>
      <c r="JYG25" s="47"/>
      <c r="JYH25" s="47"/>
      <c r="JYI25" s="47"/>
      <c r="JYJ25" s="47"/>
      <c r="JYK25" s="47"/>
      <c r="JYL25" s="47"/>
      <c r="JYM25" s="47"/>
      <c r="JYN25" s="47"/>
      <c r="JYO25" s="47"/>
      <c r="JYP25" s="47"/>
      <c r="JYQ25" s="47"/>
      <c r="JYR25" s="47"/>
      <c r="JYS25" s="47"/>
      <c r="JYT25" s="47"/>
      <c r="JYU25" s="47"/>
      <c r="JYV25" s="47"/>
      <c r="JYW25" s="47"/>
      <c r="JYX25" s="47"/>
      <c r="JYY25" s="47"/>
      <c r="JYZ25" s="47"/>
      <c r="JZA25" s="47"/>
      <c r="JZB25" s="47"/>
      <c r="JZC25" s="47"/>
      <c r="JZD25" s="47"/>
      <c r="JZE25" s="47"/>
      <c r="JZF25" s="47"/>
      <c r="JZG25" s="47"/>
      <c r="JZH25" s="47"/>
      <c r="JZI25" s="47"/>
      <c r="JZJ25" s="47"/>
      <c r="JZK25" s="47"/>
      <c r="JZL25" s="47"/>
      <c r="JZM25" s="47"/>
      <c r="JZN25" s="47"/>
      <c r="JZO25" s="47"/>
      <c r="JZP25" s="47"/>
      <c r="JZQ25" s="47"/>
      <c r="JZR25" s="47"/>
      <c r="JZS25" s="47"/>
      <c r="JZT25" s="47"/>
      <c r="JZU25" s="47"/>
      <c r="JZV25" s="47"/>
      <c r="JZW25" s="47"/>
      <c r="JZX25" s="47"/>
      <c r="JZY25" s="47"/>
      <c r="JZZ25" s="47"/>
      <c r="KAA25" s="47"/>
      <c r="KAB25" s="47"/>
      <c r="KAC25" s="47"/>
      <c r="KAD25" s="47"/>
      <c r="KAE25" s="47"/>
      <c r="KAF25" s="47"/>
      <c r="KAG25" s="47"/>
      <c r="KAH25" s="47"/>
      <c r="KAI25" s="47"/>
      <c r="KAJ25" s="47"/>
      <c r="KAK25" s="47"/>
      <c r="KAL25" s="47"/>
      <c r="KAM25" s="47"/>
      <c r="KAN25" s="47"/>
      <c r="KAO25" s="47"/>
      <c r="KAP25" s="47"/>
      <c r="KAQ25" s="47"/>
      <c r="KAR25" s="47"/>
      <c r="KAS25" s="47"/>
      <c r="KAT25" s="47"/>
      <c r="KAU25" s="47"/>
      <c r="KAV25" s="47"/>
      <c r="KAW25" s="47"/>
      <c r="KAX25" s="47"/>
      <c r="KAY25" s="47"/>
      <c r="KAZ25" s="47"/>
      <c r="KBA25" s="47"/>
      <c r="KBB25" s="47"/>
      <c r="KBC25" s="47"/>
      <c r="KBD25" s="47"/>
      <c r="KBE25" s="47"/>
      <c r="KBF25" s="47"/>
      <c r="KBG25" s="47"/>
      <c r="KBH25" s="47"/>
      <c r="KBI25" s="47"/>
      <c r="KBJ25" s="47"/>
      <c r="KBK25" s="47"/>
      <c r="KBL25" s="47"/>
      <c r="KBM25" s="47"/>
      <c r="KBN25" s="47"/>
      <c r="KBO25" s="47"/>
      <c r="KBP25" s="47"/>
      <c r="KBQ25" s="47"/>
      <c r="KBR25" s="47"/>
      <c r="KBS25" s="47"/>
      <c r="KBT25" s="47"/>
      <c r="KBU25" s="47"/>
      <c r="KBV25" s="47"/>
      <c r="KBW25" s="47"/>
      <c r="KBX25" s="47"/>
      <c r="KBY25" s="47"/>
      <c r="KBZ25" s="47"/>
      <c r="KCA25" s="47"/>
      <c r="KCB25" s="47"/>
      <c r="KCC25" s="47"/>
      <c r="KCD25" s="47"/>
      <c r="KCE25" s="47"/>
      <c r="KCF25" s="47"/>
      <c r="KCG25" s="47"/>
      <c r="KCH25" s="47"/>
      <c r="KCI25" s="47"/>
      <c r="KCJ25" s="47"/>
      <c r="KCK25" s="47"/>
      <c r="KCL25" s="47"/>
      <c r="KCM25" s="47"/>
      <c r="KCN25" s="47"/>
      <c r="KCO25" s="47"/>
      <c r="KCP25" s="47"/>
      <c r="KCQ25" s="47"/>
      <c r="KCR25" s="47"/>
      <c r="KCS25" s="47"/>
      <c r="KCT25" s="47"/>
      <c r="KCU25" s="47"/>
      <c r="KCV25" s="47"/>
      <c r="KCW25" s="47"/>
      <c r="KCX25" s="47"/>
      <c r="KCY25" s="47"/>
      <c r="KCZ25" s="47"/>
      <c r="KDA25" s="47"/>
      <c r="KDB25" s="47"/>
      <c r="KDC25" s="47"/>
      <c r="KDD25" s="47"/>
      <c r="KDE25" s="47"/>
      <c r="KDF25" s="47"/>
      <c r="KDG25" s="47"/>
      <c r="KDH25" s="47"/>
      <c r="KDI25" s="47"/>
      <c r="KDJ25" s="47"/>
      <c r="KDK25" s="47"/>
      <c r="KDL25" s="47"/>
      <c r="KDM25" s="47"/>
      <c r="KDN25" s="47"/>
      <c r="KDO25" s="47"/>
      <c r="KDP25" s="47"/>
      <c r="KDQ25" s="47"/>
      <c r="KDR25" s="47"/>
      <c r="KDS25" s="47"/>
      <c r="KDT25" s="47"/>
      <c r="KDU25" s="47"/>
      <c r="KDV25" s="47"/>
      <c r="KDW25" s="47"/>
      <c r="KDX25" s="47"/>
      <c r="KDY25" s="47"/>
      <c r="KDZ25" s="47"/>
      <c r="KEA25" s="47"/>
      <c r="KEB25" s="47"/>
      <c r="KEC25" s="47"/>
      <c r="KED25" s="47"/>
      <c r="KEE25" s="47"/>
      <c r="KEF25" s="47"/>
      <c r="KEG25" s="47"/>
      <c r="KEH25" s="47"/>
      <c r="KEI25" s="47"/>
      <c r="KEJ25" s="47"/>
      <c r="KEK25" s="47"/>
      <c r="KEL25" s="47"/>
      <c r="KEM25" s="47"/>
      <c r="KEN25" s="47"/>
      <c r="KEO25" s="47"/>
      <c r="KEP25" s="47"/>
      <c r="KEQ25" s="47"/>
      <c r="KER25" s="47"/>
      <c r="KES25" s="47"/>
      <c r="KET25" s="47"/>
      <c r="KEU25" s="47"/>
      <c r="KEV25" s="47"/>
      <c r="KEW25" s="47"/>
      <c r="KEX25" s="47"/>
      <c r="KEY25" s="47"/>
      <c r="KEZ25" s="47"/>
      <c r="KFA25" s="47"/>
      <c r="KFB25" s="47"/>
      <c r="KFC25" s="47"/>
      <c r="KFD25" s="47"/>
      <c r="KFE25" s="47"/>
      <c r="KFF25" s="47"/>
      <c r="KFG25" s="47"/>
      <c r="KFH25" s="47"/>
      <c r="KFI25" s="47"/>
      <c r="KFJ25" s="47"/>
      <c r="KFK25" s="47"/>
      <c r="KFL25" s="47"/>
      <c r="KFM25" s="47"/>
      <c r="KFN25" s="47"/>
      <c r="KFO25" s="47"/>
      <c r="KFP25" s="47"/>
      <c r="KFQ25" s="47"/>
      <c r="KFR25" s="47"/>
      <c r="KFS25" s="47"/>
      <c r="KFT25" s="47"/>
      <c r="KFU25" s="47"/>
      <c r="KFV25" s="47"/>
      <c r="KFW25" s="47"/>
      <c r="KFX25" s="47"/>
      <c r="KFY25" s="47"/>
      <c r="KFZ25" s="47"/>
      <c r="KGA25" s="47"/>
      <c r="KGB25" s="47"/>
      <c r="KGC25" s="47"/>
      <c r="KGD25" s="47"/>
      <c r="KGE25" s="47"/>
      <c r="KGF25" s="47"/>
      <c r="KGG25" s="47"/>
      <c r="KGH25" s="47"/>
      <c r="KGI25" s="47"/>
      <c r="KGJ25" s="47"/>
      <c r="KGK25" s="47"/>
      <c r="KGL25" s="47"/>
      <c r="KGM25" s="47"/>
      <c r="KGN25" s="47"/>
      <c r="KGO25" s="47"/>
      <c r="KGP25" s="47"/>
      <c r="KGQ25" s="47"/>
      <c r="KGR25" s="47"/>
      <c r="KGS25" s="47"/>
      <c r="KGT25" s="47"/>
      <c r="KGU25" s="47"/>
      <c r="KGV25" s="47"/>
      <c r="KGW25" s="47"/>
      <c r="KGX25" s="47"/>
      <c r="KGY25" s="47"/>
      <c r="KGZ25" s="47"/>
      <c r="KHA25" s="47"/>
      <c r="KHB25" s="47"/>
      <c r="KHC25" s="47"/>
      <c r="KHD25" s="47"/>
      <c r="KHE25" s="47"/>
      <c r="KHF25" s="47"/>
      <c r="KHG25" s="47"/>
      <c r="KHH25" s="47"/>
      <c r="KHI25" s="47"/>
      <c r="KHJ25" s="47"/>
      <c r="KHK25" s="47"/>
      <c r="KHL25" s="47"/>
      <c r="KHM25" s="47"/>
      <c r="KHN25" s="47"/>
      <c r="KHO25" s="47"/>
      <c r="KHP25" s="47"/>
      <c r="KHQ25" s="47"/>
      <c r="KHR25" s="47"/>
      <c r="KHS25" s="47"/>
      <c r="KHT25" s="47"/>
      <c r="KHU25" s="47"/>
      <c r="KHV25" s="47"/>
      <c r="KHW25" s="47"/>
      <c r="KHX25" s="47"/>
      <c r="KHY25" s="47"/>
      <c r="KHZ25" s="47"/>
      <c r="KIA25" s="47"/>
      <c r="KIB25" s="47"/>
      <c r="KIC25" s="47"/>
      <c r="KID25" s="47"/>
      <c r="KIE25" s="47"/>
      <c r="KIF25" s="47"/>
      <c r="KIG25" s="47"/>
      <c r="KIH25" s="47"/>
      <c r="KII25" s="47"/>
      <c r="KIJ25" s="47"/>
      <c r="KIK25" s="47"/>
      <c r="KIL25" s="47"/>
      <c r="KIM25" s="47"/>
      <c r="KIN25" s="47"/>
      <c r="KIO25" s="47"/>
      <c r="KIP25" s="47"/>
      <c r="KIQ25" s="47"/>
      <c r="KIR25" s="47"/>
      <c r="KIS25" s="47"/>
      <c r="KIT25" s="47"/>
      <c r="KIU25" s="47"/>
      <c r="KIV25" s="47"/>
      <c r="KIW25" s="47"/>
      <c r="KIX25" s="47"/>
      <c r="KIY25" s="47"/>
      <c r="KIZ25" s="47"/>
      <c r="KJA25" s="47"/>
      <c r="KJB25" s="47"/>
      <c r="KJC25" s="47"/>
      <c r="KJD25" s="47"/>
      <c r="KJE25" s="47"/>
      <c r="KJF25" s="47"/>
      <c r="KJG25" s="47"/>
      <c r="KJH25" s="47"/>
      <c r="KJI25" s="47"/>
      <c r="KJJ25" s="47"/>
      <c r="KJK25" s="47"/>
      <c r="KJL25" s="47"/>
      <c r="KJM25" s="47"/>
      <c r="KJN25" s="47"/>
      <c r="KJO25" s="47"/>
      <c r="KJP25" s="47"/>
      <c r="KJQ25" s="47"/>
      <c r="KJR25" s="47"/>
      <c r="KJS25" s="47"/>
      <c r="KJT25" s="47"/>
      <c r="KJU25" s="47"/>
      <c r="KJV25" s="47"/>
      <c r="KJW25" s="47"/>
      <c r="KJX25" s="47"/>
      <c r="KJY25" s="47"/>
      <c r="KJZ25" s="47"/>
      <c r="KKA25" s="47"/>
      <c r="KKB25" s="47"/>
      <c r="KKC25" s="47"/>
      <c r="KKD25" s="47"/>
      <c r="KKE25" s="47"/>
      <c r="KKF25" s="47"/>
      <c r="KKG25" s="47"/>
      <c r="KKH25" s="47"/>
      <c r="KKI25" s="47"/>
      <c r="KKJ25" s="47"/>
      <c r="KKK25" s="47"/>
      <c r="KKL25" s="47"/>
      <c r="KKM25" s="47"/>
      <c r="KKN25" s="47"/>
      <c r="KKO25" s="47"/>
      <c r="KKP25" s="47"/>
      <c r="KKQ25" s="47"/>
      <c r="KKR25" s="47"/>
      <c r="KKS25" s="47"/>
      <c r="KKT25" s="47"/>
      <c r="KKU25" s="47"/>
      <c r="KKV25" s="47"/>
      <c r="KKW25" s="47"/>
      <c r="KKX25" s="47"/>
      <c r="KKY25" s="47"/>
      <c r="KKZ25" s="47"/>
      <c r="KLA25" s="47"/>
      <c r="KLB25" s="47"/>
      <c r="KLC25" s="47"/>
      <c r="KLD25" s="47"/>
      <c r="KLE25" s="47"/>
      <c r="KLF25" s="47"/>
      <c r="KLG25" s="47"/>
      <c r="KLH25" s="47"/>
      <c r="KLI25" s="47"/>
      <c r="KLJ25" s="47"/>
      <c r="KLK25" s="47"/>
      <c r="KLL25" s="47"/>
      <c r="KLM25" s="47"/>
      <c r="KLN25" s="47"/>
      <c r="KLO25" s="47"/>
      <c r="KLP25" s="47"/>
      <c r="KLQ25" s="47"/>
      <c r="KLR25" s="47"/>
      <c r="KLS25" s="47"/>
      <c r="KLT25" s="47"/>
      <c r="KLU25" s="47"/>
      <c r="KLV25" s="47"/>
      <c r="KLW25" s="47"/>
      <c r="KLX25" s="47"/>
      <c r="KLY25" s="47"/>
      <c r="KLZ25" s="47"/>
      <c r="KMA25" s="47"/>
      <c r="KMB25" s="47"/>
      <c r="KMC25" s="47"/>
      <c r="KMD25" s="47"/>
      <c r="KME25" s="47"/>
      <c r="KMF25" s="47"/>
      <c r="KMG25" s="47"/>
      <c r="KMH25" s="47"/>
      <c r="KMI25" s="47"/>
      <c r="KMJ25" s="47"/>
      <c r="KMK25" s="47"/>
      <c r="KML25" s="47"/>
      <c r="KMM25" s="47"/>
      <c r="KMN25" s="47"/>
      <c r="KMO25" s="47"/>
      <c r="KMP25" s="47"/>
      <c r="KMQ25" s="47"/>
      <c r="KMR25" s="47"/>
      <c r="KMS25" s="47"/>
      <c r="KMT25" s="47"/>
      <c r="KMU25" s="47"/>
      <c r="KMV25" s="47"/>
      <c r="KMW25" s="47"/>
      <c r="KMX25" s="47"/>
      <c r="KMY25" s="47"/>
      <c r="KMZ25" s="47"/>
      <c r="KNA25" s="47"/>
      <c r="KNB25" s="47"/>
      <c r="KNC25" s="47"/>
      <c r="KND25" s="47"/>
      <c r="KNE25" s="47"/>
      <c r="KNF25" s="47"/>
      <c r="KNG25" s="47"/>
      <c r="KNH25" s="47"/>
      <c r="KNI25" s="47"/>
      <c r="KNJ25" s="47"/>
      <c r="KNK25" s="47"/>
      <c r="KNL25" s="47"/>
      <c r="KNM25" s="47"/>
      <c r="KNN25" s="47"/>
      <c r="KNO25" s="47"/>
      <c r="KNP25" s="47"/>
      <c r="KNQ25" s="47"/>
      <c r="KNR25" s="47"/>
      <c r="KNS25" s="47"/>
      <c r="KNT25" s="47"/>
      <c r="KNU25" s="47"/>
      <c r="KNV25" s="47"/>
      <c r="KNW25" s="47"/>
      <c r="KNX25" s="47"/>
      <c r="KNY25" s="47"/>
      <c r="KNZ25" s="47"/>
      <c r="KOA25" s="47"/>
      <c r="KOB25" s="47"/>
      <c r="KOC25" s="47"/>
      <c r="KOD25" s="47"/>
      <c r="KOE25" s="47"/>
      <c r="KOF25" s="47"/>
      <c r="KOG25" s="47"/>
      <c r="KOH25" s="47"/>
      <c r="KOI25" s="47"/>
      <c r="KOJ25" s="47"/>
      <c r="KOK25" s="47"/>
      <c r="KOL25" s="47"/>
      <c r="KOM25" s="47"/>
      <c r="KON25" s="47"/>
      <c r="KOO25" s="47"/>
      <c r="KOP25" s="47"/>
      <c r="KOQ25" s="47"/>
      <c r="KOR25" s="47"/>
      <c r="KOS25" s="47"/>
      <c r="KOT25" s="47"/>
      <c r="KOU25" s="47"/>
      <c r="KOV25" s="47"/>
      <c r="KOW25" s="47"/>
      <c r="KOX25" s="47"/>
      <c r="KOY25" s="47"/>
      <c r="KOZ25" s="47"/>
      <c r="KPA25" s="47"/>
      <c r="KPB25" s="47"/>
      <c r="KPC25" s="47"/>
      <c r="KPD25" s="47"/>
      <c r="KPE25" s="47"/>
      <c r="KPF25" s="47"/>
      <c r="KPG25" s="47"/>
      <c r="KPH25" s="47"/>
      <c r="KPI25" s="47"/>
      <c r="KPJ25" s="47"/>
      <c r="KPK25" s="47"/>
      <c r="KPL25" s="47"/>
      <c r="KPM25" s="47"/>
      <c r="KPN25" s="47"/>
      <c r="KPO25" s="47"/>
      <c r="KPP25" s="47"/>
      <c r="KPQ25" s="47"/>
      <c r="KPR25" s="47"/>
      <c r="KPS25" s="47"/>
      <c r="KPT25" s="47"/>
      <c r="KPU25" s="47"/>
      <c r="KPV25" s="47"/>
      <c r="KPW25" s="47"/>
      <c r="KPX25" s="47"/>
      <c r="KPY25" s="47"/>
      <c r="KPZ25" s="47"/>
      <c r="KQA25" s="47"/>
      <c r="KQB25" s="47"/>
      <c r="KQC25" s="47"/>
      <c r="KQD25" s="47"/>
      <c r="KQE25" s="47"/>
      <c r="KQF25" s="47"/>
      <c r="KQG25" s="47"/>
      <c r="KQH25" s="47"/>
      <c r="KQI25" s="47"/>
      <c r="KQJ25" s="47"/>
      <c r="KQK25" s="47"/>
      <c r="KQL25" s="47"/>
      <c r="KQM25" s="47"/>
      <c r="KQN25" s="47"/>
      <c r="KQO25" s="47"/>
      <c r="KQP25" s="47"/>
      <c r="KQQ25" s="47"/>
      <c r="KQR25" s="47"/>
      <c r="KQS25" s="47"/>
      <c r="KQT25" s="47"/>
      <c r="KQU25" s="47"/>
      <c r="KQV25" s="47"/>
      <c r="KQW25" s="47"/>
      <c r="KQX25" s="47"/>
      <c r="KQY25" s="47"/>
      <c r="KQZ25" s="47"/>
      <c r="KRA25" s="47"/>
      <c r="KRB25" s="47"/>
      <c r="KRC25" s="47"/>
      <c r="KRD25" s="47"/>
      <c r="KRE25" s="47"/>
      <c r="KRF25" s="47"/>
      <c r="KRG25" s="47"/>
      <c r="KRH25" s="47"/>
      <c r="KRI25" s="47"/>
      <c r="KRJ25" s="47"/>
      <c r="KRK25" s="47"/>
      <c r="KRL25" s="47"/>
      <c r="KRM25" s="47"/>
      <c r="KRN25" s="47"/>
      <c r="KRO25" s="47"/>
      <c r="KRP25" s="47"/>
      <c r="KRQ25" s="47"/>
      <c r="KRR25" s="47"/>
      <c r="KRS25" s="47"/>
      <c r="KRT25" s="47"/>
      <c r="KRU25" s="47"/>
      <c r="KRV25" s="47"/>
      <c r="KRW25" s="47"/>
      <c r="KRX25" s="47"/>
      <c r="KRY25" s="47"/>
      <c r="KRZ25" s="47"/>
      <c r="KSA25" s="47"/>
      <c r="KSB25" s="47"/>
      <c r="KSC25" s="47"/>
      <c r="KSD25" s="47"/>
      <c r="KSE25" s="47"/>
      <c r="KSF25" s="47"/>
      <c r="KSG25" s="47"/>
      <c r="KSH25" s="47"/>
      <c r="KSI25" s="47"/>
      <c r="KSJ25" s="47"/>
      <c r="KSK25" s="47"/>
      <c r="KSL25" s="47"/>
      <c r="KSM25" s="47"/>
      <c r="KSN25" s="47"/>
      <c r="KSO25" s="47"/>
      <c r="KSP25" s="47"/>
      <c r="KSQ25" s="47"/>
      <c r="KSR25" s="47"/>
      <c r="KSS25" s="47"/>
      <c r="KST25" s="47"/>
      <c r="KSU25" s="47"/>
      <c r="KSV25" s="47"/>
      <c r="KSW25" s="47"/>
      <c r="KSX25" s="47"/>
      <c r="KSY25" s="47"/>
      <c r="KSZ25" s="47"/>
      <c r="KTA25" s="47"/>
      <c r="KTB25" s="47"/>
      <c r="KTC25" s="47"/>
      <c r="KTD25" s="47"/>
      <c r="KTE25" s="47"/>
      <c r="KTF25" s="47"/>
      <c r="KTG25" s="47"/>
      <c r="KTH25" s="47"/>
      <c r="KTI25" s="47"/>
      <c r="KTJ25" s="47"/>
      <c r="KTK25" s="47"/>
      <c r="KTL25" s="47"/>
      <c r="KTM25" s="47"/>
      <c r="KTN25" s="47"/>
      <c r="KTO25" s="47"/>
      <c r="KTP25" s="47"/>
      <c r="KTQ25" s="47"/>
      <c r="KTR25" s="47"/>
      <c r="KTS25" s="47"/>
      <c r="KTT25" s="47"/>
      <c r="KTU25" s="47"/>
      <c r="KTV25" s="47"/>
      <c r="KTW25" s="47"/>
      <c r="KTX25" s="47"/>
      <c r="KTY25" s="47"/>
      <c r="KTZ25" s="47"/>
      <c r="KUA25" s="47"/>
      <c r="KUB25" s="47"/>
      <c r="KUC25" s="47"/>
      <c r="KUD25" s="47"/>
      <c r="KUE25" s="47"/>
      <c r="KUF25" s="47"/>
      <c r="KUG25" s="47"/>
      <c r="KUH25" s="47"/>
      <c r="KUI25" s="47"/>
      <c r="KUJ25" s="47"/>
      <c r="KUK25" s="47"/>
      <c r="KUL25" s="47"/>
      <c r="KUM25" s="47"/>
      <c r="KUN25" s="47"/>
      <c r="KUO25" s="47"/>
      <c r="KUP25" s="47"/>
      <c r="KUQ25" s="47"/>
      <c r="KUR25" s="47"/>
      <c r="KUS25" s="47"/>
      <c r="KUT25" s="47"/>
      <c r="KUU25" s="47"/>
      <c r="KUV25" s="47"/>
      <c r="KUW25" s="47"/>
      <c r="KUX25" s="47"/>
      <c r="KUY25" s="47"/>
      <c r="KUZ25" s="47"/>
      <c r="KVA25" s="47"/>
      <c r="KVB25" s="47"/>
      <c r="KVC25" s="47"/>
      <c r="KVD25" s="47"/>
      <c r="KVE25" s="47"/>
      <c r="KVF25" s="47"/>
      <c r="KVG25" s="47"/>
      <c r="KVH25" s="47"/>
      <c r="KVI25" s="47"/>
      <c r="KVJ25" s="47"/>
      <c r="KVK25" s="47"/>
      <c r="KVL25" s="47"/>
      <c r="KVM25" s="47"/>
      <c r="KVN25" s="47"/>
      <c r="KVO25" s="47"/>
      <c r="KVP25" s="47"/>
      <c r="KVQ25" s="47"/>
      <c r="KVR25" s="47"/>
      <c r="KVS25" s="47"/>
      <c r="KVT25" s="47"/>
      <c r="KVU25" s="47"/>
      <c r="KVV25" s="47"/>
      <c r="KVW25" s="47"/>
      <c r="KVX25" s="47"/>
      <c r="KVY25" s="47"/>
      <c r="KVZ25" s="47"/>
      <c r="KWA25" s="47"/>
      <c r="KWB25" s="47"/>
      <c r="KWC25" s="47"/>
      <c r="KWD25" s="47"/>
      <c r="KWE25" s="47"/>
      <c r="KWF25" s="47"/>
      <c r="KWG25" s="47"/>
      <c r="KWH25" s="47"/>
      <c r="KWI25" s="47"/>
      <c r="KWJ25" s="47"/>
      <c r="KWK25" s="47"/>
      <c r="KWL25" s="47"/>
      <c r="KWM25" s="47"/>
      <c r="KWN25" s="47"/>
      <c r="KWO25" s="47"/>
      <c r="KWP25" s="47"/>
      <c r="KWQ25" s="47"/>
      <c r="KWR25" s="47"/>
      <c r="KWS25" s="47"/>
      <c r="KWT25" s="47"/>
      <c r="KWU25" s="47"/>
      <c r="KWV25" s="47"/>
      <c r="KWW25" s="47"/>
      <c r="KWX25" s="47"/>
      <c r="KWY25" s="47"/>
      <c r="KWZ25" s="47"/>
      <c r="KXA25" s="47"/>
      <c r="KXB25" s="47"/>
      <c r="KXC25" s="47"/>
      <c r="KXD25" s="47"/>
      <c r="KXE25" s="47"/>
      <c r="KXF25" s="47"/>
      <c r="KXG25" s="47"/>
      <c r="KXH25" s="47"/>
      <c r="KXI25" s="47"/>
      <c r="KXJ25" s="47"/>
      <c r="KXK25" s="47"/>
      <c r="KXL25" s="47"/>
      <c r="KXM25" s="47"/>
      <c r="KXN25" s="47"/>
      <c r="KXO25" s="47"/>
      <c r="KXP25" s="47"/>
      <c r="KXQ25" s="47"/>
      <c r="KXR25" s="47"/>
      <c r="KXS25" s="47"/>
      <c r="KXT25" s="47"/>
      <c r="KXU25" s="47"/>
      <c r="KXV25" s="47"/>
      <c r="KXW25" s="47"/>
      <c r="KXX25" s="47"/>
      <c r="KXY25" s="47"/>
      <c r="KXZ25" s="47"/>
      <c r="KYA25" s="47"/>
      <c r="KYB25" s="47"/>
      <c r="KYC25" s="47"/>
      <c r="KYD25" s="47"/>
      <c r="KYE25" s="47"/>
      <c r="KYF25" s="47"/>
      <c r="KYG25" s="47"/>
      <c r="KYH25" s="47"/>
      <c r="KYI25" s="47"/>
      <c r="KYJ25" s="47"/>
      <c r="KYK25" s="47"/>
      <c r="KYL25" s="47"/>
      <c r="KYM25" s="47"/>
      <c r="KYN25" s="47"/>
      <c r="KYO25" s="47"/>
      <c r="KYP25" s="47"/>
      <c r="KYQ25" s="47"/>
      <c r="KYR25" s="47"/>
      <c r="KYS25" s="47"/>
      <c r="KYT25" s="47"/>
      <c r="KYU25" s="47"/>
      <c r="KYV25" s="47"/>
      <c r="KYW25" s="47"/>
      <c r="KYX25" s="47"/>
      <c r="KYY25" s="47"/>
      <c r="KYZ25" s="47"/>
      <c r="KZA25" s="47"/>
      <c r="KZB25" s="47"/>
      <c r="KZC25" s="47"/>
      <c r="KZD25" s="47"/>
      <c r="KZE25" s="47"/>
      <c r="KZF25" s="47"/>
      <c r="KZG25" s="47"/>
      <c r="KZH25" s="47"/>
      <c r="KZI25" s="47"/>
      <c r="KZJ25" s="47"/>
      <c r="KZK25" s="47"/>
      <c r="KZL25" s="47"/>
      <c r="KZM25" s="47"/>
      <c r="KZN25" s="47"/>
      <c r="KZO25" s="47"/>
      <c r="KZP25" s="47"/>
      <c r="KZQ25" s="47"/>
      <c r="KZR25" s="47"/>
      <c r="KZS25" s="47"/>
      <c r="KZT25" s="47"/>
      <c r="KZU25" s="47"/>
      <c r="KZV25" s="47"/>
      <c r="KZW25" s="47"/>
      <c r="KZX25" s="47"/>
      <c r="KZY25" s="47"/>
      <c r="KZZ25" s="47"/>
      <c r="LAA25" s="47"/>
      <c r="LAB25" s="47"/>
      <c r="LAC25" s="47"/>
      <c r="LAD25" s="47"/>
      <c r="LAE25" s="47"/>
      <c r="LAF25" s="47"/>
      <c r="LAG25" s="47"/>
      <c r="LAH25" s="47"/>
      <c r="LAI25" s="47"/>
      <c r="LAJ25" s="47"/>
      <c r="LAK25" s="47"/>
      <c r="LAL25" s="47"/>
      <c r="LAM25" s="47"/>
      <c r="LAN25" s="47"/>
      <c r="LAO25" s="47"/>
      <c r="LAP25" s="47"/>
      <c r="LAQ25" s="47"/>
      <c r="LAR25" s="47"/>
      <c r="LAS25" s="47"/>
      <c r="LAT25" s="47"/>
      <c r="LAU25" s="47"/>
      <c r="LAV25" s="47"/>
      <c r="LAW25" s="47"/>
      <c r="LAX25" s="47"/>
      <c r="LAY25" s="47"/>
      <c r="LAZ25" s="47"/>
      <c r="LBA25" s="47"/>
      <c r="LBB25" s="47"/>
      <c r="LBC25" s="47"/>
      <c r="LBD25" s="47"/>
      <c r="LBE25" s="47"/>
      <c r="LBF25" s="47"/>
      <c r="LBG25" s="47"/>
      <c r="LBH25" s="47"/>
      <c r="LBI25" s="47"/>
      <c r="LBJ25" s="47"/>
      <c r="LBK25" s="47"/>
      <c r="LBL25" s="47"/>
      <c r="LBM25" s="47"/>
      <c r="LBN25" s="47"/>
      <c r="LBO25" s="47"/>
      <c r="LBP25" s="47"/>
      <c r="LBQ25" s="47"/>
      <c r="LBR25" s="47"/>
      <c r="LBS25" s="47"/>
      <c r="LBT25" s="47"/>
      <c r="LBU25" s="47"/>
      <c r="LBV25" s="47"/>
      <c r="LBW25" s="47"/>
      <c r="LBX25" s="47"/>
      <c r="LBY25" s="47"/>
      <c r="LBZ25" s="47"/>
      <c r="LCA25" s="47"/>
      <c r="LCB25" s="47"/>
      <c r="LCC25" s="47"/>
      <c r="LCD25" s="47"/>
      <c r="LCE25" s="47"/>
      <c r="LCF25" s="47"/>
      <c r="LCG25" s="47"/>
      <c r="LCH25" s="47"/>
      <c r="LCI25" s="47"/>
      <c r="LCJ25" s="47"/>
      <c r="LCK25" s="47"/>
      <c r="LCL25" s="47"/>
      <c r="LCM25" s="47"/>
      <c r="LCN25" s="47"/>
      <c r="LCO25" s="47"/>
      <c r="LCP25" s="47"/>
      <c r="LCQ25" s="47"/>
      <c r="LCR25" s="47"/>
      <c r="LCS25" s="47"/>
      <c r="LCT25" s="47"/>
      <c r="LCU25" s="47"/>
      <c r="LCV25" s="47"/>
      <c r="LCW25" s="47"/>
      <c r="LCX25" s="47"/>
      <c r="LCY25" s="47"/>
      <c r="LCZ25" s="47"/>
      <c r="LDA25" s="47"/>
      <c r="LDB25" s="47"/>
      <c r="LDC25" s="47"/>
      <c r="LDD25" s="47"/>
      <c r="LDE25" s="47"/>
      <c r="LDF25" s="47"/>
      <c r="LDG25" s="47"/>
      <c r="LDH25" s="47"/>
      <c r="LDI25" s="47"/>
      <c r="LDJ25" s="47"/>
      <c r="LDK25" s="47"/>
      <c r="LDL25" s="47"/>
      <c r="LDM25" s="47"/>
      <c r="LDN25" s="47"/>
      <c r="LDO25" s="47"/>
      <c r="LDP25" s="47"/>
      <c r="LDQ25" s="47"/>
      <c r="LDR25" s="47"/>
      <c r="LDS25" s="47"/>
      <c r="LDT25" s="47"/>
      <c r="LDU25" s="47"/>
      <c r="LDV25" s="47"/>
      <c r="LDW25" s="47"/>
      <c r="LDX25" s="47"/>
      <c r="LDY25" s="47"/>
      <c r="LDZ25" s="47"/>
      <c r="LEA25" s="47"/>
      <c r="LEB25" s="47"/>
      <c r="LEC25" s="47"/>
      <c r="LED25" s="47"/>
      <c r="LEE25" s="47"/>
      <c r="LEF25" s="47"/>
      <c r="LEG25" s="47"/>
      <c r="LEH25" s="47"/>
      <c r="LEI25" s="47"/>
      <c r="LEJ25" s="47"/>
      <c r="LEK25" s="47"/>
      <c r="LEL25" s="47"/>
      <c r="LEM25" s="47"/>
      <c r="LEN25" s="47"/>
      <c r="LEO25" s="47"/>
      <c r="LEP25" s="47"/>
      <c r="LEQ25" s="47"/>
      <c r="LER25" s="47"/>
      <c r="LES25" s="47"/>
      <c r="LET25" s="47"/>
      <c r="LEU25" s="47"/>
      <c r="LEV25" s="47"/>
      <c r="LEW25" s="47"/>
      <c r="LEX25" s="47"/>
      <c r="LEY25" s="47"/>
      <c r="LEZ25" s="47"/>
      <c r="LFA25" s="47"/>
      <c r="LFB25" s="47"/>
      <c r="LFC25" s="47"/>
      <c r="LFD25" s="47"/>
      <c r="LFE25" s="47"/>
      <c r="LFF25" s="47"/>
      <c r="LFG25" s="47"/>
      <c r="LFH25" s="47"/>
      <c r="LFI25" s="47"/>
      <c r="LFJ25" s="47"/>
      <c r="LFK25" s="47"/>
      <c r="LFL25" s="47"/>
      <c r="LFM25" s="47"/>
      <c r="LFN25" s="47"/>
      <c r="LFO25" s="47"/>
      <c r="LFP25" s="47"/>
      <c r="LFQ25" s="47"/>
      <c r="LFR25" s="47"/>
      <c r="LFS25" s="47"/>
      <c r="LFT25" s="47"/>
      <c r="LFU25" s="47"/>
      <c r="LFV25" s="47"/>
      <c r="LFW25" s="47"/>
      <c r="LFX25" s="47"/>
      <c r="LFY25" s="47"/>
      <c r="LFZ25" s="47"/>
      <c r="LGA25" s="47"/>
      <c r="LGB25" s="47"/>
      <c r="LGC25" s="47"/>
      <c r="LGD25" s="47"/>
      <c r="LGE25" s="47"/>
      <c r="LGF25" s="47"/>
      <c r="LGG25" s="47"/>
      <c r="LGH25" s="47"/>
      <c r="LGI25" s="47"/>
      <c r="LGJ25" s="47"/>
      <c r="LGK25" s="47"/>
      <c r="LGL25" s="47"/>
      <c r="LGM25" s="47"/>
      <c r="LGN25" s="47"/>
      <c r="LGO25" s="47"/>
      <c r="LGP25" s="47"/>
      <c r="LGQ25" s="47"/>
      <c r="LGR25" s="47"/>
      <c r="LGS25" s="47"/>
      <c r="LGT25" s="47"/>
      <c r="LGU25" s="47"/>
      <c r="LGV25" s="47"/>
      <c r="LGW25" s="47"/>
      <c r="LGX25" s="47"/>
      <c r="LGY25" s="47"/>
      <c r="LGZ25" s="47"/>
      <c r="LHA25" s="47"/>
      <c r="LHB25" s="47"/>
      <c r="LHC25" s="47"/>
      <c r="LHD25" s="47"/>
      <c r="LHE25" s="47"/>
      <c r="LHF25" s="47"/>
      <c r="LHG25" s="47"/>
      <c r="LHH25" s="47"/>
      <c r="LHI25" s="47"/>
      <c r="LHJ25" s="47"/>
      <c r="LHK25" s="47"/>
      <c r="LHL25" s="47"/>
      <c r="LHM25" s="47"/>
      <c r="LHN25" s="47"/>
      <c r="LHO25" s="47"/>
      <c r="LHP25" s="47"/>
      <c r="LHQ25" s="47"/>
      <c r="LHR25" s="47"/>
      <c r="LHS25" s="47"/>
      <c r="LHT25" s="47"/>
      <c r="LHU25" s="47"/>
      <c r="LHV25" s="47"/>
      <c r="LHW25" s="47"/>
      <c r="LHX25" s="47"/>
      <c r="LHY25" s="47"/>
      <c r="LHZ25" s="47"/>
      <c r="LIA25" s="47"/>
      <c r="LIB25" s="47"/>
      <c r="LIC25" s="47"/>
      <c r="LID25" s="47"/>
      <c r="LIE25" s="47"/>
      <c r="LIF25" s="47"/>
      <c r="LIG25" s="47"/>
      <c r="LIH25" s="47"/>
      <c r="LII25" s="47"/>
      <c r="LIJ25" s="47"/>
      <c r="LIK25" s="47"/>
      <c r="LIL25" s="47"/>
      <c r="LIM25" s="47"/>
      <c r="LIN25" s="47"/>
      <c r="LIO25" s="47"/>
      <c r="LIP25" s="47"/>
      <c r="LIQ25" s="47"/>
      <c r="LIR25" s="47"/>
      <c r="LIS25" s="47"/>
      <c r="LIT25" s="47"/>
      <c r="LIU25" s="47"/>
      <c r="LIV25" s="47"/>
      <c r="LIW25" s="47"/>
      <c r="LIX25" s="47"/>
      <c r="LIY25" s="47"/>
      <c r="LIZ25" s="47"/>
      <c r="LJA25" s="47"/>
      <c r="LJB25" s="47"/>
      <c r="LJC25" s="47"/>
      <c r="LJD25" s="47"/>
      <c r="LJE25" s="47"/>
      <c r="LJF25" s="47"/>
      <c r="LJG25" s="47"/>
      <c r="LJH25" s="47"/>
      <c r="LJI25" s="47"/>
      <c r="LJJ25" s="47"/>
      <c r="LJK25" s="47"/>
      <c r="LJL25" s="47"/>
      <c r="LJM25" s="47"/>
      <c r="LJN25" s="47"/>
      <c r="LJO25" s="47"/>
      <c r="LJP25" s="47"/>
      <c r="LJQ25" s="47"/>
      <c r="LJR25" s="47"/>
      <c r="LJS25" s="47"/>
      <c r="LJT25" s="47"/>
      <c r="LJU25" s="47"/>
      <c r="LJV25" s="47"/>
      <c r="LJW25" s="47"/>
      <c r="LJX25" s="47"/>
      <c r="LJY25" s="47"/>
      <c r="LJZ25" s="47"/>
      <c r="LKA25" s="47"/>
      <c r="LKB25" s="47"/>
      <c r="LKC25" s="47"/>
      <c r="LKD25" s="47"/>
      <c r="LKE25" s="47"/>
      <c r="LKF25" s="47"/>
      <c r="LKG25" s="47"/>
      <c r="LKH25" s="47"/>
      <c r="LKI25" s="47"/>
      <c r="LKJ25" s="47"/>
      <c r="LKK25" s="47"/>
      <c r="LKL25" s="47"/>
      <c r="LKM25" s="47"/>
      <c r="LKN25" s="47"/>
      <c r="LKO25" s="47"/>
      <c r="LKP25" s="47"/>
      <c r="LKQ25" s="47"/>
      <c r="LKR25" s="47"/>
      <c r="LKS25" s="47"/>
      <c r="LKT25" s="47"/>
      <c r="LKU25" s="47"/>
      <c r="LKV25" s="47"/>
      <c r="LKW25" s="47"/>
      <c r="LKX25" s="47"/>
      <c r="LKY25" s="47"/>
      <c r="LKZ25" s="47"/>
      <c r="LLA25" s="47"/>
      <c r="LLB25" s="47"/>
      <c r="LLC25" s="47"/>
      <c r="LLD25" s="47"/>
      <c r="LLE25" s="47"/>
      <c r="LLF25" s="47"/>
      <c r="LLG25" s="47"/>
      <c r="LLH25" s="47"/>
      <c r="LLI25" s="47"/>
      <c r="LLJ25" s="47"/>
      <c r="LLK25" s="47"/>
      <c r="LLL25" s="47"/>
      <c r="LLM25" s="47"/>
      <c r="LLN25" s="47"/>
      <c r="LLO25" s="47"/>
      <c r="LLP25" s="47"/>
      <c r="LLQ25" s="47"/>
      <c r="LLR25" s="47"/>
      <c r="LLS25" s="47"/>
      <c r="LLT25" s="47"/>
      <c r="LLU25" s="47"/>
      <c r="LLV25" s="47"/>
      <c r="LLW25" s="47"/>
      <c r="LLX25" s="47"/>
      <c r="LLY25" s="47"/>
      <c r="LLZ25" s="47"/>
      <c r="LMA25" s="47"/>
      <c r="LMB25" s="47"/>
      <c r="LMC25" s="47"/>
      <c r="LMD25" s="47"/>
      <c r="LME25" s="47"/>
      <c r="LMF25" s="47"/>
      <c r="LMG25" s="47"/>
      <c r="LMH25" s="47"/>
      <c r="LMI25" s="47"/>
      <c r="LMJ25" s="47"/>
      <c r="LMK25" s="47"/>
      <c r="LML25" s="47"/>
      <c r="LMM25" s="47"/>
      <c r="LMN25" s="47"/>
      <c r="LMO25" s="47"/>
      <c r="LMP25" s="47"/>
      <c r="LMQ25" s="47"/>
      <c r="LMR25" s="47"/>
      <c r="LMS25" s="47"/>
      <c r="LMT25" s="47"/>
      <c r="LMU25" s="47"/>
      <c r="LMV25" s="47"/>
      <c r="LMW25" s="47"/>
      <c r="LMX25" s="47"/>
      <c r="LMY25" s="47"/>
      <c r="LMZ25" s="47"/>
      <c r="LNA25" s="47"/>
      <c r="LNB25" s="47"/>
      <c r="LNC25" s="47"/>
      <c r="LND25" s="47"/>
      <c r="LNE25" s="47"/>
      <c r="LNF25" s="47"/>
      <c r="LNG25" s="47"/>
      <c r="LNH25" s="47"/>
      <c r="LNI25" s="47"/>
      <c r="LNJ25" s="47"/>
      <c r="LNK25" s="47"/>
      <c r="LNL25" s="47"/>
      <c r="LNM25" s="47"/>
      <c r="LNN25" s="47"/>
      <c r="LNO25" s="47"/>
      <c r="LNP25" s="47"/>
      <c r="LNQ25" s="47"/>
      <c r="LNR25" s="47"/>
      <c r="LNS25" s="47"/>
      <c r="LNT25" s="47"/>
      <c r="LNU25" s="47"/>
      <c r="LNV25" s="47"/>
      <c r="LNW25" s="47"/>
      <c r="LNX25" s="47"/>
      <c r="LNY25" s="47"/>
      <c r="LNZ25" s="47"/>
      <c r="LOA25" s="47"/>
      <c r="LOB25" s="47"/>
      <c r="LOC25" s="47"/>
      <c r="LOD25" s="47"/>
      <c r="LOE25" s="47"/>
      <c r="LOF25" s="47"/>
      <c r="LOG25" s="47"/>
      <c r="LOH25" s="47"/>
      <c r="LOI25" s="47"/>
      <c r="LOJ25" s="47"/>
      <c r="LOK25" s="47"/>
      <c r="LOL25" s="47"/>
      <c r="LOM25" s="47"/>
      <c r="LON25" s="47"/>
      <c r="LOO25" s="47"/>
      <c r="LOP25" s="47"/>
      <c r="LOQ25" s="47"/>
      <c r="LOR25" s="47"/>
      <c r="LOS25" s="47"/>
      <c r="LOT25" s="47"/>
      <c r="LOU25" s="47"/>
      <c r="LOV25" s="47"/>
      <c r="LOW25" s="47"/>
      <c r="LOX25" s="47"/>
      <c r="LOY25" s="47"/>
      <c r="LOZ25" s="47"/>
      <c r="LPA25" s="47"/>
      <c r="LPB25" s="47"/>
      <c r="LPC25" s="47"/>
      <c r="LPD25" s="47"/>
      <c r="LPE25" s="47"/>
      <c r="LPF25" s="47"/>
      <c r="LPG25" s="47"/>
      <c r="LPH25" s="47"/>
      <c r="LPI25" s="47"/>
      <c r="LPJ25" s="47"/>
      <c r="LPK25" s="47"/>
      <c r="LPL25" s="47"/>
      <c r="LPM25" s="47"/>
      <c r="LPN25" s="47"/>
      <c r="LPO25" s="47"/>
      <c r="LPP25" s="47"/>
      <c r="LPQ25" s="47"/>
      <c r="LPR25" s="47"/>
      <c r="LPS25" s="47"/>
      <c r="LPT25" s="47"/>
      <c r="LPU25" s="47"/>
      <c r="LPV25" s="47"/>
      <c r="LPW25" s="47"/>
      <c r="LPX25" s="47"/>
      <c r="LPY25" s="47"/>
      <c r="LPZ25" s="47"/>
      <c r="LQA25" s="47"/>
      <c r="LQB25" s="47"/>
      <c r="LQC25" s="47"/>
      <c r="LQD25" s="47"/>
      <c r="LQE25" s="47"/>
      <c r="LQF25" s="47"/>
      <c r="LQG25" s="47"/>
      <c r="LQH25" s="47"/>
      <c r="LQI25" s="47"/>
      <c r="LQJ25" s="47"/>
      <c r="LQK25" s="47"/>
      <c r="LQL25" s="47"/>
      <c r="LQM25" s="47"/>
      <c r="LQN25" s="47"/>
      <c r="LQO25" s="47"/>
      <c r="LQP25" s="47"/>
      <c r="LQQ25" s="47"/>
      <c r="LQR25" s="47"/>
      <c r="LQS25" s="47"/>
      <c r="LQT25" s="47"/>
      <c r="LQU25" s="47"/>
      <c r="LQV25" s="47"/>
      <c r="LQW25" s="47"/>
      <c r="LQX25" s="47"/>
      <c r="LQY25" s="47"/>
      <c r="LQZ25" s="47"/>
      <c r="LRA25" s="47"/>
      <c r="LRB25" s="47"/>
      <c r="LRC25" s="47"/>
      <c r="LRD25" s="47"/>
      <c r="LRE25" s="47"/>
      <c r="LRF25" s="47"/>
      <c r="LRG25" s="47"/>
      <c r="LRH25" s="47"/>
      <c r="LRI25" s="47"/>
      <c r="LRJ25" s="47"/>
      <c r="LRK25" s="47"/>
      <c r="LRL25" s="47"/>
      <c r="LRM25" s="47"/>
      <c r="LRN25" s="47"/>
      <c r="LRO25" s="47"/>
      <c r="LRP25" s="47"/>
      <c r="LRQ25" s="47"/>
      <c r="LRR25" s="47"/>
      <c r="LRS25" s="47"/>
      <c r="LRT25" s="47"/>
      <c r="LRU25" s="47"/>
      <c r="LRV25" s="47"/>
      <c r="LRW25" s="47"/>
      <c r="LRX25" s="47"/>
      <c r="LRY25" s="47"/>
      <c r="LRZ25" s="47"/>
      <c r="LSA25" s="47"/>
      <c r="LSB25" s="47"/>
      <c r="LSC25" s="47"/>
      <c r="LSD25" s="47"/>
      <c r="LSE25" s="47"/>
      <c r="LSF25" s="47"/>
      <c r="LSG25" s="47"/>
      <c r="LSH25" s="47"/>
      <c r="LSI25" s="47"/>
      <c r="LSJ25" s="47"/>
      <c r="LSK25" s="47"/>
      <c r="LSL25" s="47"/>
      <c r="LSM25" s="47"/>
      <c r="LSN25" s="47"/>
      <c r="LSO25" s="47"/>
      <c r="LSP25" s="47"/>
      <c r="LSQ25" s="47"/>
      <c r="LSR25" s="47"/>
      <c r="LSS25" s="47"/>
      <c r="LST25" s="47"/>
      <c r="LSU25" s="47"/>
      <c r="LSV25" s="47"/>
      <c r="LSW25" s="47"/>
      <c r="LSX25" s="47"/>
      <c r="LSY25" s="47"/>
      <c r="LSZ25" s="47"/>
      <c r="LTA25" s="47"/>
      <c r="LTB25" s="47"/>
      <c r="LTC25" s="47"/>
      <c r="LTD25" s="47"/>
      <c r="LTE25" s="47"/>
      <c r="LTF25" s="47"/>
      <c r="LTG25" s="47"/>
      <c r="LTH25" s="47"/>
      <c r="LTI25" s="47"/>
      <c r="LTJ25" s="47"/>
      <c r="LTK25" s="47"/>
      <c r="LTL25" s="47"/>
      <c r="LTM25" s="47"/>
      <c r="LTN25" s="47"/>
      <c r="LTO25" s="47"/>
      <c r="LTP25" s="47"/>
      <c r="LTQ25" s="47"/>
      <c r="LTR25" s="47"/>
      <c r="LTS25" s="47"/>
      <c r="LTT25" s="47"/>
      <c r="LTU25" s="47"/>
      <c r="LTV25" s="47"/>
      <c r="LTW25" s="47"/>
      <c r="LTX25" s="47"/>
      <c r="LTY25" s="47"/>
      <c r="LTZ25" s="47"/>
      <c r="LUA25" s="47"/>
      <c r="LUB25" s="47"/>
      <c r="LUC25" s="47"/>
      <c r="LUD25" s="47"/>
      <c r="LUE25" s="47"/>
      <c r="LUF25" s="47"/>
      <c r="LUG25" s="47"/>
      <c r="LUH25" s="47"/>
      <c r="LUI25" s="47"/>
      <c r="LUJ25" s="47"/>
      <c r="LUK25" s="47"/>
      <c r="LUL25" s="47"/>
      <c r="LUM25" s="47"/>
      <c r="LUN25" s="47"/>
      <c r="LUO25" s="47"/>
      <c r="LUP25" s="47"/>
      <c r="LUQ25" s="47"/>
      <c r="LUR25" s="47"/>
      <c r="LUS25" s="47"/>
      <c r="LUT25" s="47"/>
      <c r="LUU25" s="47"/>
      <c r="LUV25" s="47"/>
      <c r="LUW25" s="47"/>
      <c r="LUX25" s="47"/>
      <c r="LUY25" s="47"/>
      <c r="LUZ25" s="47"/>
      <c r="LVA25" s="47"/>
      <c r="LVB25" s="47"/>
      <c r="LVC25" s="47"/>
      <c r="LVD25" s="47"/>
      <c r="LVE25" s="47"/>
      <c r="LVF25" s="47"/>
      <c r="LVG25" s="47"/>
      <c r="LVH25" s="47"/>
      <c r="LVI25" s="47"/>
      <c r="LVJ25" s="47"/>
      <c r="LVK25" s="47"/>
      <c r="LVL25" s="47"/>
      <c r="LVM25" s="47"/>
      <c r="LVN25" s="47"/>
      <c r="LVO25" s="47"/>
      <c r="LVP25" s="47"/>
      <c r="LVQ25" s="47"/>
      <c r="LVR25" s="47"/>
      <c r="LVS25" s="47"/>
      <c r="LVT25" s="47"/>
      <c r="LVU25" s="47"/>
      <c r="LVV25" s="47"/>
      <c r="LVW25" s="47"/>
      <c r="LVX25" s="47"/>
      <c r="LVY25" s="47"/>
      <c r="LVZ25" s="47"/>
      <c r="LWA25" s="47"/>
      <c r="LWB25" s="47"/>
      <c r="LWC25" s="47"/>
      <c r="LWD25" s="47"/>
      <c r="LWE25" s="47"/>
      <c r="LWF25" s="47"/>
      <c r="LWG25" s="47"/>
      <c r="LWH25" s="47"/>
      <c r="LWI25" s="47"/>
      <c r="LWJ25" s="47"/>
      <c r="LWK25" s="47"/>
      <c r="LWL25" s="47"/>
      <c r="LWM25" s="47"/>
      <c r="LWN25" s="47"/>
      <c r="LWO25" s="47"/>
      <c r="LWP25" s="47"/>
      <c r="LWQ25" s="47"/>
      <c r="LWR25" s="47"/>
      <c r="LWS25" s="47"/>
      <c r="LWT25" s="47"/>
      <c r="LWU25" s="47"/>
      <c r="LWV25" s="47"/>
      <c r="LWW25" s="47"/>
      <c r="LWX25" s="47"/>
      <c r="LWY25" s="47"/>
      <c r="LWZ25" s="47"/>
      <c r="LXA25" s="47"/>
      <c r="LXB25" s="47"/>
      <c r="LXC25" s="47"/>
      <c r="LXD25" s="47"/>
      <c r="LXE25" s="47"/>
      <c r="LXF25" s="47"/>
      <c r="LXG25" s="47"/>
      <c r="LXH25" s="47"/>
      <c r="LXI25" s="47"/>
      <c r="LXJ25" s="47"/>
      <c r="LXK25" s="47"/>
      <c r="LXL25" s="47"/>
      <c r="LXM25" s="47"/>
      <c r="LXN25" s="47"/>
      <c r="LXO25" s="47"/>
      <c r="LXP25" s="47"/>
      <c r="LXQ25" s="47"/>
      <c r="LXR25" s="47"/>
      <c r="LXS25" s="47"/>
      <c r="LXT25" s="47"/>
      <c r="LXU25" s="47"/>
      <c r="LXV25" s="47"/>
      <c r="LXW25" s="47"/>
      <c r="LXX25" s="47"/>
      <c r="LXY25" s="47"/>
      <c r="LXZ25" s="47"/>
      <c r="LYA25" s="47"/>
      <c r="LYB25" s="47"/>
      <c r="LYC25" s="47"/>
      <c r="LYD25" s="47"/>
      <c r="LYE25" s="47"/>
      <c r="LYF25" s="47"/>
      <c r="LYG25" s="47"/>
      <c r="LYH25" s="47"/>
      <c r="LYI25" s="47"/>
      <c r="LYJ25" s="47"/>
      <c r="LYK25" s="47"/>
      <c r="LYL25" s="47"/>
      <c r="LYM25" s="47"/>
      <c r="LYN25" s="47"/>
      <c r="LYO25" s="47"/>
      <c r="LYP25" s="47"/>
      <c r="LYQ25" s="47"/>
      <c r="LYR25" s="47"/>
      <c r="LYS25" s="47"/>
      <c r="LYT25" s="47"/>
      <c r="LYU25" s="47"/>
      <c r="LYV25" s="47"/>
      <c r="LYW25" s="47"/>
      <c r="LYX25" s="47"/>
      <c r="LYY25" s="47"/>
      <c r="LYZ25" s="47"/>
      <c r="LZA25" s="47"/>
      <c r="LZB25" s="47"/>
      <c r="LZC25" s="47"/>
      <c r="LZD25" s="47"/>
      <c r="LZE25" s="47"/>
      <c r="LZF25" s="47"/>
      <c r="LZG25" s="47"/>
      <c r="LZH25" s="47"/>
      <c r="LZI25" s="47"/>
      <c r="LZJ25" s="47"/>
      <c r="LZK25" s="47"/>
      <c r="LZL25" s="47"/>
      <c r="LZM25" s="47"/>
      <c r="LZN25" s="47"/>
      <c r="LZO25" s="47"/>
      <c r="LZP25" s="47"/>
      <c r="LZQ25" s="47"/>
      <c r="LZR25" s="47"/>
      <c r="LZS25" s="47"/>
      <c r="LZT25" s="47"/>
      <c r="LZU25" s="47"/>
      <c r="LZV25" s="47"/>
      <c r="LZW25" s="47"/>
      <c r="LZX25" s="47"/>
      <c r="LZY25" s="47"/>
      <c r="LZZ25" s="47"/>
      <c r="MAA25" s="47"/>
      <c r="MAB25" s="47"/>
      <c r="MAC25" s="47"/>
      <c r="MAD25" s="47"/>
      <c r="MAE25" s="47"/>
      <c r="MAF25" s="47"/>
      <c r="MAG25" s="47"/>
      <c r="MAH25" s="47"/>
      <c r="MAI25" s="47"/>
      <c r="MAJ25" s="47"/>
      <c r="MAK25" s="47"/>
      <c r="MAL25" s="47"/>
      <c r="MAM25" s="47"/>
      <c r="MAN25" s="47"/>
      <c r="MAO25" s="47"/>
      <c r="MAP25" s="47"/>
      <c r="MAQ25" s="47"/>
      <c r="MAR25" s="47"/>
      <c r="MAS25" s="47"/>
      <c r="MAT25" s="47"/>
      <c r="MAU25" s="47"/>
      <c r="MAV25" s="47"/>
      <c r="MAW25" s="47"/>
      <c r="MAX25" s="47"/>
      <c r="MAY25" s="47"/>
      <c r="MAZ25" s="47"/>
      <c r="MBA25" s="47"/>
      <c r="MBB25" s="47"/>
      <c r="MBC25" s="47"/>
      <c r="MBD25" s="47"/>
      <c r="MBE25" s="47"/>
      <c r="MBF25" s="47"/>
      <c r="MBG25" s="47"/>
      <c r="MBH25" s="47"/>
      <c r="MBI25" s="47"/>
      <c r="MBJ25" s="47"/>
      <c r="MBK25" s="47"/>
      <c r="MBL25" s="47"/>
      <c r="MBM25" s="47"/>
      <c r="MBN25" s="47"/>
      <c r="MBO25" s="47"/>
      <c r="MBP25" s="47"/>
      <c r="MBQ25" s="47"/>
      <c r="MBR25" s="47"/>
      <c r="MBS25" s="47"/>
      <c r="MBT25" s="47"/>
      <c r="MBU25" s="47"/>
      <c r="MBV25" s="47"/>
      <c r="MBW25" s="47"/>
      <c r="MBX25" s="47"/>
      <c r="MBY25" s="47"/>
      <c r="MBZ25" s="47"/>
      <c r="MCA25" s="47"/>
      <c r="MCB25" s="47"/>
      <c r="MCC25" s="47"/>
      <c r="MCD25" s="47"/>
      <c r="MCE25" s="47"/>
      <c r="MCF25" s="47"/>
      <c r="MCG25" s="47"/>
      <c r="MCH25" s="47"/>
      <c r="MCI25" s="47"/>
      <c r="MCJ25" s="47"/>
      <c r="MCK25" s="47"/>
      <c r="MCL25" s="47"/>
      <c r="MCM25" s="47"/>
      <c r="MCN25" s="47"/>
      <c r="MCO25" s="47"/>
      <c r="MCP25" s="47"/>
      <c r="MCQ25" s="47"/>
      <c r="MCR25" s="47"/>
      <c r="MCS25" s="47"/>
      <c r="MCT25" s="47"/>
      <c r="MCU25" s="47"/>
      <c r="MCV25" s="47"/>
      <c r="MCW25" s="47"/>
      <c r="MCX25" s="47"/>
      <c r="MCY25" s="47"/>
      <c r="MCZ25" s="47"/>
      <c r="MDA25" s="47"/>
      <c r="MDB25" s="47"/>
      <c r="MDC25" s="47"/>
      <c r="MDD25" s="47"/>
      <c r="MDE25" s="47"/>
      <c r="MDF25" s="47"/>
      <c r="MDG25" s="47"/>
      <c r="MDH25" s="47"/>
      <c r="MDI25" s="47"/>
      <c r="MDJ25" s="47"/>
      <c r="MDK25" s="47"/>
      <c r="MDL25" s="47"/>
      <c r="MDM25" s="47"/>
      <c r="MDN25" s="47"/>
      <c r="MDO25" s="47"/>
      <c r="MDP25" s="47"/>
      <c r="MDQ25" s="47"/>
      <c r="MDR25" s="47"/>
      <c r="MDS25" s="47"/>
      <c r="MDT25" s="47"/>
      <c r="MDU25" s="47"/>
      <c r="MDV25" s="47"/>
      <c r="MDW25" s="47"/>
      <c r="MDX25" s="47"/>
      <c r="MDY25" s="47"/>
      <c r="MDZ25" s="47"/>
      <c r="MEA25" s="47"/>
      <c r="MEB25" s="47"/>
      <c r="MEC25" s="47"/>
      <c r="MED25" s="47"/>
      <c r="MEE25" s="47"/>
      <c r="MEF25" s="47"/>
      <c r="MEG25" s="47"/>
      <c r="MEH25" s="47"/>
      <c r="MEI25" s="47"/>
      <c r="MEJ25" s="47"/>
      <c r="MEK25" s="47"/>
      <c r="MEL25" s="47"/>
      <c r="MEM25" s="47"/>
      <c r="MEN25" s="47"/>
      <c r="MEO25" s="47"/>
      <c r="MEP25" s="47"/>
      <c r="MEQ25" s="47"/>
      <c r="MER25" s="47"/>
      <c r="MES25" s="47"/>
      <c r="MET25" s="47"/>
      <c r="MEU25" s="47"/>
      <c r="MEV25" s="47"/>
      <c r="MEW25" s="47"/>
      <c r="MEX25" s="47"/>
      <c r="MEY25" s="47"/>
      <c r="MEZ25" s="47"/>
      <c r="MFA25" s="47"/>
      <c r="MFB25" s="47"/>
      <c r="MFC25" s="47"/>
      <c r="MFD25" s="47"/>
      <c r="MFE25" s="47"/>
      <c r="MFF25" s="47"/>
      <c r="MFG25" s="47"/>
      <c r="MFH25" s="47"/>
      <c r="MFI25" s="47"/>
      <c r="MFJ25" s="47"/>
      <c r="MFK25" s="47"/>
      <c r="MFL25" s="47"/>
      <c r="MFM25" s="47"/>
      <c r="MFN25" s="47"/>
      <c r="MFO25" s="47"/>
      <c r="MFP25" s="47"/>
      <c r="MFQ25" s="47"/>
      <c r="MFR25" s="47"/>
      <c r="MFS25" s="47"/>
      <c r="MFT25" s="47"/>
      <c r="MFU25" s="47"/>
      <c r="MFV25" s="47"/>
      <c r="MFW25" s="47"/>
      <c r="MFX25" s="47"/>
      <c r="MFY25" s="47"/>
      <c r="MFZ25" s="47"/>
      <c r="MGA25" s="47"/>
      <c r="MGB25" s="47"/>
      <c r="MGC25" s="47"/>
      <c r="MGD25" s="47"/>
      <c r="MGE25" s="47"/>
      <c r="MGF25" s="47"/>
      <c r="MGG25" s="47"/>
      <c r="MGH25" s="47"/>
      <c r="MGI25" s="47"/>
      <c r="MGJ25" s="47"/>
      <c r="MGK25" s="47"/>
      <c r="MGL25" s="47"/>
      <c r="MGM25" s="47"/>
      <c r="MGN25" s="47"/>
      <c r="MGO25" s="47"/>
      <c r="MGP25" s="47"/>
      <c r="MGQ25" s="47"/>
      <c r="MGR25" s="47"/>
      <c r="MGS25" s="47"/>
      <c r="MGT25" s="47"/>
      <c r="MGU25" s="47"/>
      <c r="MGV25" s="47"/>
      <c r="MGW25" s="47"/>
      <c r="MGX25" s="47"/>
      <c r="MGY25" s="47"/>
      <c r="MGZ25" s="47"/>
      <c r="MHA25" s="47"/>
      <c r="MHB25" s="47"/>
      <c r="MHC25" s="47"/>
      <c r="MHD25" s="47"/>
      <c r="MHE25" s="47"/>
      <c r="MHF25" s="47"/>
      <c r="MHG25" s="47"/>
      <c r="MHH25" s="47"/>
      <c r="MHI25" s="47"/>
      <c r="MHJ25" s="47"/>
      <c r="MHK25" s="47"/>
      <c r="MHL25" s="47"/>
      <c r="MHM25" s="47"/>
      <c r="MHN25" s="47"/>
      <c r="MHO25" s="47"/>
      <c r="MHP25" s="47"/>
      <c r="MHQ25" s="47"/>
      <c r="MHR25" s="47"/>
      <c r="MHS25" s="47"/>
      <c r="MHT25" s="47"/>
      <c r="MHU25" s="47"/>
      <c r="MHV25" s="47"/>
      <c r="MHW25" s="47"/>
      <c r="MHX25" s="47"/>
      <c r="MHY25" s="47"/>
      <c r="MHZ25" s="47"/>
      <c r="MIA25" s="47"/>
      <c r="MIB25" s="47"/>
      <c r="MIC25" s="47"/>
      <c r="MID25" s="47"/>
      <c r="MIE25" s="47"/>
      <c r="MIF25" s="47"/>
      <c r="MIG25" s="47"/>
      <c r="MIH25" s="47"/>
      <c r="MII25" s="47"/>
      <c r="MIJ25" s="47"/>
      <c r="MIK25" s="47"/>
      <c r="MIL25" s="47"/>
      <c r="MIM25" s="47"/>
      <c r="MIN25" s="47"/>
      <c r="MIO25" s="47"/>
      <c r="MIP25" s="47"/>
      <c r="MIQ25" s="47"/>
      <c r="MIR25" s="47"/>
      <c r="MIS25" s="47"/>
      <c r="MIT25" s="47"/>
      <c r="MIU25" s="47"/>
      <c r="MIV25" s="47"/>
      <c r="MIW25" s="47"/>
      <c r="MIX25" s="47"/>
      <c r="MIY25" s="47"/>
      <c r="MIZ25" s="47"/>
      <c r="MJA25" s="47"/>
      <c r="MJB25" s="47"/>
      <c r="MJC25" s="47"/>
      <c r="MJD25" s="47"/>
      <c r="MJE25" s="47"/>
      <c r="MJF25" s="47"/>
      <c r="MJG25" s="47"/>
      <c r="MJH25" s="47"/>
      <c r="MJI25" s="47"/>
      <c r="MJJ25" s="47"/>
      <c r="MJK25" s="47"/>
      <c r="MJL25" s="47"/>
      <c r="MJM25" s="47"/>
      <c r="MJN25" s="47"/>
      <c r="MJO25" s="47"/>
      <c r="MJP25" s="47"/>
      <c r="MJQ25" s="47"/>
      <c r="MJR25" s="47"/>
      <c r="MJS25" s="47"/>
      <c r="MJT25" s="47"/>
      <c r="MJU25" s="47"/>
      <c r="MJV25" s="47"/>
      <c r="MJW25" s="47"/>
      <c r="MJX25" s="47"/>
      <c r="MJY25" s="47"/>
      <c r="MJZ25" s="47"/>
      <c r="MKA25" s="47"/>
      <c r="MKB25" s="47"/>
      <c r="MKC25" s="47"/>
      <c r="MKD25" s="47"/>
      <c r="MKE25" s="47"/>
      <c r="MKF25" s="47"/>
      <c r="MKG25" s="47"/>
      <c r="MKH25" s="47"/>
      <c r="MKI25" s="47"/>
      <c r="MKJ25" s="47"/>
      <c r="MKK25" s="47"/>
      <c r="MKL25" s="47"/>
      <c r="MKM25" s="47"/>
      <c r="MKN25" s="47"/>
      <c r="MKO25" s="47"/>
      <c r="MKP25" s="47"/>
      <c r="MKQ25" s="47"/>
      <c r="MKR25" s="47"/>
      <c r="MKS25" s="47"/>
      <c r="MKT25" s="47"/>
      <c r="MKU25" s="47"/>
      <c r="MKV25" s="47"/>
      <c r="MKW25" s="47"/>
      <c r="MKX25" s="47"/>
      <c r="MKY25" s="47"/>
      <c r="MKZ25" s="47"/>
      <c r="MLA25" s="47"/>
      <c r="MLB25" s="47"/>
      <c r="MLC25" s="47"/>
      <c r="MLD25" s="47"/>
      <c r="MLE25" s="47"/>
      <c r="MLF25" s="47"/>
      <c r="MLG25" s="47"/>
      <c r="MLH25" s="47"/>
      <c r="MLI25" s="47"/>
      <c r="MLJ25" s="47"/>
      <c r="MLK25" s="47"/>
      <c r="MLL25" s="47"/>
      <c r="MLM25" s="47"/>
      <c r="MLN25" s="47"/>
      <c r="MLO25" s="47"/>
      <c r="MLP25" s="47"/>
      <c r="MLQ25" s="47"/>
      <c r="MLR25" s="47"/>
      <c r="MLS25" s="47"/>
      <c r="MLT25" s="47"/>
      <c r="MLU25" s="47"/>
      <c r="MLV25" s="47"/>
      <c r="MLW25" s="47"/>
      <c r="MLX25" s="47"/>
      <c r="MLY25" s="47"/>
      <c r="MLZ25" s="47"/>
      <c r="MMA25" s="47"/>
      <c r="MMB25" s="47"/>
      <c r="MMC25" s="47"/>
      <c r="MMD25" s="47"/>
      <c r="MME25" s="47"/>
      <c r="MMF25" s="47"/>
      <c r="MMG25" s="47"/>
      <c r="MMH25" s="47"/>
      <c r="MMI25" s="47"/>
      <c r="MMJ25" s="47"/>
      <c r="MMK25" s="47"/>
      <c r="MML25" s="47"/>
      <c r="MMM25" s="47"/>
      <c r="MMN25" s="47"/>
      <c r="MMO25" s="47"/>
      <c r="MMP25" s="47"/>
      <c r="MMQ25" s="47"/>
      <c r="MMR25" s="47"/>
      <c r="MMS25" s="47"/>
      <c r="MMT25" s="47"/>
      <c r="MMU25" s="47"/>
      <c r="MMV25" s="47"/>
      <c r="MMW25" s="47"/>
      <c r="MMX25" s="47"/>
      <c r="MMY25" s="47"/>
      <c r="MMZ25" s="47"/>
      <c r="MNA25" s="47"/>
      <c r="MNB25" s="47"/>
      <c r="MNC25" s="47"/>
      <c r="MND25" s="47"/>
      <c r="MNE25" s="47"/>
      <c r="MNF25" s="47"/>
      <c r="MNG25" s="47"/>
      <c r="MNH25" s="47"/>
      <c r="MNI25" s="47"/>
      <c r="MNJ25" s="47"/>
      <c r="MNK25" s="47"/>
      <c r="MNL25" s="47"/>
      <c r="MNM25" s="47"/>
      <c r="MNN25" s="47"/>
      <c r="MNO25" s="47"/>
      <c r="MNP25" s="47"/>
      <c r="MNQ25" s="47"/>
      <c r="MNR25" s="47"/>
      <c r="MNS25" s="47"/>
      <c r="MNT25" s="47"/>
      <c r="MNU25" s="47"/>
      <c r="MNV25" s="47"/>
      <c r="MNW25" s="47"/>
      <c r="MNX25" s="47"/>
      <c r="MNY25" s="47"/>
      <c r="MNZ25" s="47"/>
      <c r="MOA25" s="47"/>
      <c r="MOB25" s="47"/>
      <c r="MOC25" s="47"/>
      <c r="MOD25" s="47"/>
      <c r="MOE25" s="47"/>
      <c r="MOF25" s="47"/>
      <c r="MOG25" s="47"/>
      <c r="MOH25" s="47"/>
      <c r="MOI25" s="47"/>
      <c r="MOJ25" s="47"/>
      <c r="MOK25" s="47"/>
      <c r="MOL25" s="47"/>
      <c r="MOM25" s="47"/>
      <c r="MON25" s="47"/>
      <c r="MOO25" s="47"/>
      <c r="MOP25" s="47"/>
      <c r="MOQ25" s="47"/>
      <c r="MOR25" s="47"/>
      <c r="MOS25" s="47"/>
      <c r="MOT25" s="47"/>
      <c r="MOU25" s="47"/>
      <c r="MOV25" s="47"/>
      <c r="MOW25" s="47"/>
      <c r="MOX25" s="47"/>
      <c r="MOY25" s="47"/>
      <c r="MOZ25" s="47"/>
      <c r="MPA25" s="47"/>
      <c r="MPB25" s="47"/>
      <c r="MPC25" s="47"/>
      <c r="MPD25" s="47"/>
      <c r="MPE25" s="47"/>
      <c r="MPF25" s="47"/>
      <c r="MPG25" s="47"/>
      <c r="MPH25" s="47"/>
      <c r="MPI25" s="47"/>
      <c r="MPJ25" s="47"/>
      <c r="MPK25" s="47"/>
      <c r="MPL25" s="47"/>
      <c r="MPM25" s="47"/>
      <c r="MPN25" s="47"/>
      <c r="MPO25" s="47"/>
      <c r="MPP25" s="47"/>
      <c r="MPQ25" s="47"/>
      <c r="MPR25" s="47"/>
      <c r="MPS25" s="47"/>
      <c r="MPT25" s="47"/>
      <c r="MPU25" s="47"/>
      <c r="MPV25" s="47"/>
      <c r="MPW25" s="47"/>
      <c r="MPX25" s="47"/>
      <c r="MPY25" s="47"/>
      <c r="MPZ25" s="47"/>
      <c r="MQA25" s="47"/>
      <c r="MQB25" s="47"/>
      <c r="MQC25" s="47"/>
      <c r="MQD25" s="47"/>
      <c r="MQE25" s="47"/>
      <c r="MQF25" s="47"/>
      <c r="MQG25" s="47"/>
      <c r="MQH25" s="47"/>
      <c r="MQI25" s="47"/>
      <c r="MQJ25" s="47"/>
      <c r="MQK25" s="47"/>
      <c r="MQL25" s="47"/>
      <c r="MQM25" s="47"/>
      <c r="MQN25" s="47"/>
      <c r="MQO25" s="47"/>
      <c r="MQP25" s="47"/>
      <c r="MQQ25" s="47"/>
      <c r="MQR25" s="47"/>
      <c r="MQS25" s="47"/>
      <c r="MQT25" s="47"/>
      <c r="MQU25" s="47"/>
      <c r="MQV25" s="47"/>
      <c r="MQW25" s="47"/>
      <c r="MQX25" s="47"/>
      <c r="MQY25" s="47"/>
      <c r="MQZ25" s="47"/>
      <c r="MRA25" s="47"/>
      <c r="MRB25" s="47"/>
      <c r="MRC25" s="47"/>
      <c r="MRD25" s="47"/>
      <c r="MRE25" s="47"/>
      <c r="MRF25" s="47"/>
      <c r="MRG25" s="47"/>
      <c r="MRH25" s="47"/>
      <c r="MRI25" s="47"/>
      <c r="MRJ25" s="47"/>
      <c r="MRK25" s="47"/>
      <c r="MRL25" s="47"/>
      <c r="MRM25" s="47"/>
      <c r="MRN25" s="47"/>
      <c r="MRO25" s="47"/>
      <c r="MRP25" s="47"/>
      <c r="MRQ25" s="47"/>
      <c r="MRR25" s="47"/>
      <c r="MRS25" s="47"/>
      <c r="MRT25" s="47"/>
      <c r="MRU25" s="47"/>
      <c r="MRV25" s="47"/>
      <c r="MRW25" s="47"/>
      <c r="MRX25" s="47"/>
      <c r="MRY25" s="47"/>
      <c r="MRZ25" s="47"/>
      <c r="MSA25" s="47"/>
      <c r="MSB25" s="47"/>
      <c r="MSC25" s="47"/>
      <c r="MSD25" s="47"/>
      <c r="MSE25" s="47"/>
      <c r="MSF25" s="47"/>
      <c r="MSG25" s="47"/>
      <c r="MSH25" s="47"/>
      <c r="MSI25" s="47"/>
      <c r="MSJ25" s="47"/>
      <c r="MSK25" s="47"/>
      <c r="MSL25" s="47"/>
      <c r="MSM25" s="47"/>
      <c r="MSN25" s="47"/>
      <c r="MSO25" s="47"/>
      <c r="MSP25" s="47"/>
      <c r="MSQ25" s="47"/>
      <c r="MSR25" s="47"/>
      <c r="MSS25" s="47"/>
      <c r="MST25" s="47"/>
      <c r="MSU25" s="47"/>
      <c r="MSV25" s="47"/>
      <c r="MSW25" s="47"/>
      <c r="MSX25" s="47"/>
      <c r="MSY25" s="47"/>
      <c r="MSZ25" s="47"/>
      <c r="MTA25" s="47"/>
      <c r="MTB25" s="47"/>
      <c r="MTC25" s="47"/>
      <c r="MTD25" s="47"/>
      <c r="MTE25" s="47"/>
      <c r="MTF25" s="47"/>
      <c r="MTG25" s="47"/>
      <c r="MTH25" s="47"/>
      <c r="MTI25" s="47"/>
      <c r="MTJ25" s="47"/>
      <c r="MTK25" s="47"/>
      <c r="MTL25" s="47"/>
      <c r="MTM25" s="47"/>
      <c r="MTN25" s="47"/>
      <c r="MTO25" s="47"/>
      <c r="MTP25" s="47"/>
      <c r="MTQ25" s="47"/>
      <c r="MTR25" s="47"/>
      <c r="MTS25" s="47"/>
      <c r="MTT25" s="47"/>
      <c r="MTU25" s="47"/>
      <c r="MTV25" s="47"/>
      <c r="MTW25" s="47"/>
      <c r="MTX25" s="47"/>
      <c r="MTY25" s="47"/>
      <c r="MTZ25" s="47"/>
      <c r="MUA25" s="47"/>
      <c r="MUB25" s="47"/>
      <c r="MUC25" s="47"/>
      <c r="MUD25" s="47"/>
      <c r="MUE25" s="47"/>
      <c r="MUF25" s="47"/>
      <c r="MUG25" s="47"/>
      <c r="MUH25" s="47"/>
      <c r="MUI25" s="47"/>
      <c r="MUJ25" s="47"/>
      <c r="MUK25" s="47"/>
      <c r="MUL25" s="47"/>
      <c r="MUM25" s="47"/>
      <c r="MUN25" s="47"/>
      <c r="MUO25" s="47"/>
      <c r="MUP25" s="47"/>
      <c r="MUQ25" s="47"/>
      <c r="MUR25" s="47"/>
      <c r="MUS25" s="47"/>
      <c r="MUT25" s="47"/>
      <c r="MUU25" s="47"/>
      <c r="MUV25" s="47"/>
      <c r="MUW25" s="47"/>
      <c r="MUX25" s="47"/>
      <c r="MUY25" s="47"/>
      <c r="MUZ25" s="47"/>
      <c r="MVA25" s="47"/>
      <c r="MVB25" s="47"/>
      <c r="MVC25" s="47"/>
      <c r="MVD25" s="47"/>
      <c r="MVE25" s="47"/>
      <c r="MVF25" s="47"/>
      <c r="MVG25" s="47"/>
      <c r="MVH25" s="47"/>
      <c r="MVI25" s="47"/>
      <c r="MVJ25" s="47"/>
      <c r="MVK25" s="47"/>
      <c r="MVL25" s="47"/>
      <c r="MVM25" s="47"/>
      <c r="MVN25" s="47"/>
      <c r="MVO25" s="47"/>
      <c r="MVP25" s="47"/>
      <c r="MVQ25" s="47"/>
      <c r="MVR25" s="47"/>
      <c r="MVS25" s="47"/>
      <c r="MVT25" s="47"/>
      <c r="MVU25" s="47"/>
      <c r="MVV25" s="47"/>
      <c r="MVW25" s="47"/>
      <c r="MVX25" s="47"/>
      <c r="MVY25" s="47"/>
      <c r="MVZ25" s="47"/>
      <c r="MWA25" s="47"/>
      <c r="MWB25" s="47"/>
      <c r="MWC25" s="47"/>
      <c r="MWD25" s="47"/>
      <c r="MWE25" s="47"/>
      <c r="MWF25" s="47"/>
      <c r="MWG25" s="47"/>
      <c r="MWH25" s="47"/>
      <c r="MWI25" s="47"/>
      <c r="MWJ25" s="47"/>
      <c r="MWK25" s="47"/>
      <c r="MWL25" s="47"/>
      <c r="MWM25" s="47"/>
      <c r="MWN25" s="47"/>
      <c r="MWO25" s="47"/>
      <c r="MWP25" s="47"/>
      <c r="MWQ25" s="47"/>
      <c r="MWR25" s="47"/>
      <c r="MWS25" s="47"/>
      <c r="MWT25" s="47"/>
      <c r="MWU25" s="47"/>
      <c r="MWV25" s="47"/>
      <c r="MWW25" s="47"/>
      <c r="MWX25" s="47"/>
      <c r="MWY25" s="47"/>
      <c r="MWZ25" s="47"/>
      <c r="MXA25" s="47"/>
      <c r="MXB25" s="47"/>
      <c r="MXC25" s="47"/>
      <c r="MXD25" s="47"/>
      <c r="MXE25" s="47"/>
      <c r="MXF25" s="47"/>
      <c r="MXG25" s="47"/>
      <c r="MXH25" s="47"/>
      <c r="MXI25" s="47"/>
      <c r="MXJ25" s="47"/>
      <c r="MXK25" s="47"/>
      <c r="MXL25" s="47"/>
      <c r="MXM25" s="47"/>
      <c r="MXN25" s="47"/>
      <c r="MXO25" s="47"/>
      <c r="MXP25" s="47"/>
      <c r="MXQ25" s="47"/>
      <c r="MXR25" s="47"/>
      <c r="MXS25" s="47"/>
      <c r="MXT25" s="47"/>
      <c r="MXU25" s="47"/>
      <c r="MXV25" s="47"/>
      <c r="MXW25" s="47"/>
      <c r="MXX25" s="47"/>
      <c r="MXY25" s="47"/>
      <c r="MXZ25" s="47"/>
      <c r="MYA25" s="47"/>
      <c r="MYB25" s="47"/>
      <c r="MYC25" s="47"/>
      <c r="MYD25" s="47"/>
      <c r="MYE25" s="47"/>
      <c r="MYF25" s="47"/>
      <c r="MYG25" s="47"/>
      <c r="MYH25" s="47"/>
      <c r="MYI25" s="47"/>
      <c r="MYJ25" s="47"/>
      <c r="MYK25" s="47"/>
      <c r="MYL25" s="47"/>
      <c r="MYM25" s="47"/>
      <c r="MYN25" s="47"/>
      <c r="MYO25" s="47"/>
      <c r="MYP25" s="47"/>
      <c r="MYQ25" s="47"/>
      <c r="MYR25" s="47"/>
      <c r="MYS25" s="47"/>
      <c r="MYT25" s="47"/>
      <c r="MYU25" s="47"/>
      <c r="MYV25" s="47"/>
      <c r="MYW25" s="47"/>
      <c r="MYX25" s="47"/>
      <c r="MYY25" s="47"/>
      <c r="MYZ25" s="47"/>
      <c r="MZA25" s="47"/>
      <c r="MZB25" s="47"/>
      <c r="MZC25" s="47"/>
      <c r="MZD25" s="47"/>
      <c r="MZE25" s="47"/>
      <c r="MZF25" s="47"/>
      <c r="MZG25" s="47"/>
      <c r="MZH25" s="47"/>
      <c r="MZI25" s="47"/>
      <c r="MZJ25" s="47"/>
      <c r="MZK25" s="47"/>
      <c r="MZL25" s="47"/>
      <c r="MZM25" s="47"/>
      <c r="MZN25" s="47"/>
      <c r="MZO25" s="47"/>
      <c r="MZP25" s="47"/>
      <c r="MZQ25" s="47"/>
      <c r="MZR25" s="47"/>
      <c r="MZS25" s="47"/>
      <c r="MZT25" s="47"/>
      <c r="MZU25" s="47"/>
      <c r="MZV25" s="47"/>
      <c r="MZW25" s="47"/>
      <c r="MZX25" s="47"/>
      <c r="MZY25" s="47"/>
      <c r="MZZ25" s="47"/>
      <c r="NAA25" s="47"/>
      <c r="NAB25" s="47"/>
      <c r="NAC25" s="47"/>
      <c r="NAD25" s="47"/>
      <c r="NAE25" s="47"/>
      <c r="NAF25" s="47"/>
      <c r="NAG25" s="47"/>
      <c r="NAH25" s="47"/>
      <c r="NAI25" s="47"/>
      <c r="NAJ25" s="47"/>
      <c r="NAK25" s="47"/>
      <c r="NAL25" s="47"/>
      <c r="NAM25" s="47"/>
      <c r="NAN25" s="47"/>
      <c r="NAO25" s="47"/>
      <c r="NAP25" s="47"/>
      <c r="NAQ25" s="47"/>
      <c r="NAR25" s="47"/>
      <c r="NAS25" s="47"/>
      <c r="NAT25" s="47"/>
      <c r="NAU25" s="47"/>
      <c r="NAV25" s="47"/>
      <c r="NAW25" s="47"/>
      <c r="NAX25" s="47"/>
      <c r="NAY25" s="47"/>
      <c r="NAZ25" s="47"/>
      <c r="NBA25" s="47"/>
      <c r="NBB25" s="47"/>
      <c r="NBC25" s="47"/>
      <c r="NBD25" s="47"/>
      <c r="NBE25" s="47"/>
      <c r="NBF25" s="47"/>
      <c r="NBG25" s="47"/>
      <c r="NBH25" s="47"/>
      <c r="NBI25" s="47"/>
      <c r="NBJ25" s="47"/>
      <c r="NBK25" s="47"/>
      <c r="NBL25" s="47"/>
      <c r="NBM25" s="47"/>
      <c r="NBN25" s="47"/>
      <c r="NBO25" s="47"/>
      <c r="NBP25" s="47"/>
      <c r="NBQ25" s="47"/>
      <c r="NBR25" s="47"/>
      <c r="NBS25" s="47"/>
      <c r="NBT25" s="47"/>
      <c r="NBU25" s="47"/>
      <c r="NBV25" s="47"/>
      <c r="NBW25" s="47"/>
      <c r="NBX25" s="47"/>
      <c r="NBY25" s="47"/>
      <c r="NBZ25" s="47"/>
      <c r="NCA25" s="47"/>
      <c r="NCB25" s="47"/>
      <c r="NCC25" s="47"/>
      <c r="NCD25" s="47"/>
      <c r="NCE25" s="47"/>
      <c r="NCF25" s="47"/>
      <c r="NCG25" s="47"/>
      <c r="NCH25" s="47"/>
      <c r="NCI25" s="47"/>
      <c r="NCJ25" s="47"/>
      <c r="NCK25" s="47"/>
      <c r="NCL25" s="47"/>
      <c r="NCM25" s="47"/>
      <c r="NCN25" s="47"/>
      <c r="NCO25" s="47"/>
      <c r="NCP25" s="47"/>
      <c r="NCQ25" s="47"/>
      <c r="NCR25" s="47"/>
      <c r="NCS25" s="47"/>
      <c r="NCT25" s="47"/>
      <c r="NCU25" s="47"/>
      <c r="NCV25" s="47"/>
      <c r="NCW25" s="47"/>
      <c r="NCX25" s="47"/>
      <c r="NCY25" s="47"/>
      <c r="NCZ25" s="47"/>
      <c r="NDA25" s="47"/>
      <c r="NDB25" s="47"/>
      <c r="NDC25" s="47"/>
      <c r="NDD25" s="47"/>
      <c r="NDE25" s="47"/>
      <c r="NDF25" s="47"/>
      <c r="NDG25" s="47"/>
      <c r="NDH25" s="47"/>
      <c r="NDI25" s="47"/>
      <c r="NDJ25" s="47"/>
      <c r="NDK25" s="47"/>
      <c r="NDL25" s="47"/>
      <c r="NDM25" s="47"/>
      <c r="NDN25" s="47"/>
      <c r="NDO25" s="47"/>
      <c r="NDP25" s="47"/>
      <c r="NDQ25" s="47"/>
      <c r="NDR25" s="47"/>
      <c r="NDS25" s="47"/>
      <c r="NDT25" s="47"/>
      <c r="NDU25" s="47"/>
      <c r="NDV25" s="47"/>
      <c r="NDW25" s="47"/>
      <c r="NDX25" s="47"/>
      <c r="NDY25" s="47"/>
      <c r="NDZ25" s="47"/>
      <c r="NEA25" s="47"/>
      <c r="NEB25" s="47"/>
      <c r="NEC25" s="47"/>
      <c r="NED25" s="47"/>
      <c r="NEE25" s="47"/>
      <c r="NEF25" s="47"/>
      <c r="NEG25" s="47"/>
      <c r="NEH25" s="47"/>
      <c r="NEI25" s="47"/>
      <c r="NEJ25" s="47"/>
      <c r="NEK25" s="47"/>
      <c r="NEL25" s="47"/>
      <c r="NEM25" s="47"/>
      <c r="NEN25" s="47"/>
      <c r="NEO25" s="47"/>
      <c r="NEP25" s="47"/>
      <c r="NEQ25" s="47"/>
      <c r="NER25" s="47"/>
      <c r="NES25" s="47"/>
      <c r="NET25" s="47"/>
      <c r="NEU25" s="47"/>
      <c r="NEV25" s="47"/>
      <c r="NEW25" s="47"/>
      <c r="NEX25" s="47"/>
      <c r="NEY25" s="47"/>
      <c r="NEZ25" s="47"/>
      <c r="NFA25" s="47"/>
      <c r="NFB25" s="47"/>
      <c r="NFC25" s="47"/>
      <c r="NFD25" s="47"/>
      <c r="NFE25" s="47"/>
      <c r="NFF25" s="47"/>
      <c r="NFG25" s="47"/>
      <c r="NFH25" s="47"/>
      <c r="NFI25" s="47"/>
      <c r="NFJ25" s="47"/>
      <c r="NFK25" s="47"/>
      <c r="NFL25" s="47"/>
      <c r="NFM25" s="47"/>
      <c r="NFN25" s="47"/>
      <c r="NFO25" s="47"/>
      <c r="NFP25" s="47"/>
      <c r="NFQ25" s="47"/>
      <c r="NFR25" s="47"/>
      <c r="NFS25" s="47"/>
      <c r="NFT25" s="47"/>
      <c r="NFU25" s="47"/>
      <c r="NFV25" s="47"/>
      <c r="NFW25" s="47"/>
      <c r="NFX25" s="47"/>
      <c r="NFY25" s="47"/>
      <c r="NFZ25" s="47"/>
      <c r="NGA25" s="47"/>
      <c r="NGB25" s="47"/>
      <c r="NGC25" s="47"/>
      <c r="NGD25" s="47"/>
      <c r="NGE25" s="47"/>
      <c r="NGF25" s="47"/>
      <c r="NGG25" s="47"/>
      <c r="NGH25" s="47"/>
      <c r="NGI25" s="47"/>
      <c r="NGJ25" s="47"/>
      <c r="NGK25" s="47"/>
      <c r="NGL25" s="47"/>
      <c r="NGM25" s="47"/>
      <c r="NGN25" s="47"/>
      <c r="NGO25" s="47"/>
      <c r="NGP25" s="47"/>
      <c r="NGQ25" s="47"/>
      <c r="NGR25" s="47"/>
      <c r="NGS25" s="47"/>
      <c r="NGT25" s="47"/>
      <c r="NGU25" s="47"/>
      <c r="NGV25" s="47"/>
      <c r="NGW25" s="47"/>
      <c r="NGX25" s="47"/>
      <c r="NGY25" s="47"/>
      <c r="NGZ25" s="47"/>
      <c r="NHA25" s="47"/>
      <c r="NHB25" s="47"/>
      <c r="NHC25" s="47"/>
      <c r="NHD25" s="47"/>
      <c r="NHE25" s="47"/>
      <c r="NHF25" s="47"/>
      <c r="NHG25" s="47"/>
      <c r="NHH25" s="47"/>
      <c r="NHI25" s="47"/>
      <c r="NHJ25" s="47"/>
      <c r="NHK25" s="47"/>
      <c r="NHL25" s="47"/>
      <c r="NHM25" s="47"/>
      <c r="NHN25" s="47"/>
      <c r="NHO25" s="47"/>
      <c r="NHP25" s="47"/>
      <c r="NHQ25" s="47"/>
      <c r="NHR25" s="47"/>
      <c r="NHS25" s="47"/>
      <c r="NHT25" s="47"/>
      <c r="NHU25" s="47"/>
      <c r="NHV25" s="47"/>
      <c r="NHW25" s="47"/>
      <c r="NHX25" s="47"/>
      <c r="NHY25" s="47"/>
      <c r="NHZ25" s="47"/>
      <c r="NIA25" s="47"/>
      <c r="NIB25" s="47"/>
      <c r="NIC25" s="47"/>
      <c r="NID25" s="47"/>
      <c r="NIE25" s="47"/>
      <c r="NIF25" s="47"/>
      <c r="NIG25" s="47"/>
      <c r="NIH25" s="47"/>
      <c r="NII25" s="47"/>
      <c r="NIJ25" s="47"/>
      <c r="NIK25" s="47"/>
      <c r="NIL25" s="47"/>
      <c r="NIM25" s="47"/>
      <c r="NIN25" s="47"/>
      <c r="NIO25" s="47"/>
      <c r="NIP25" s="47"/>
      <c r="NIQ25" s="47"/>
      <c r="NIR25" s="47"/>
      <c r="NIS25" s="47"/>
      <c r="NIT25" s="47"/>
      <c r="NIU25" s="47"/>
      <c r="NIV25" s="47"/>
      <c r="NIW25" s="47"/>
      <c r="NIX25" s="47"/>
      <c r="NIY25" s="47"/>
      <c r="NIZ25" s="47"/>
      <c r="NJA25" s="47"/>
      <c r="NJB25" s="47"/>
      <c r="NJC25" s="47"/>
      <c r="NJD25" s="47"/>
      <c r="NJE25" s="47"/>
      <c r="NJF25" s="47"/>
      <c r="NJG25" s="47"/>
      <c r="NJH25" s="47"/>
      <c r="NJI25" s="47"/>
      <c r="NJJ25" s="47"/>
      <c r="NJK25" s="47"/>
      <c r="NJL25" s="47"/>
      <c r="NJM25" s="47"/>
      <c r="NJN25" s="47"/>
      <c r="NJO25" s="47"/>
      <c r="NJP25" s="47"/>
      <c r="NJQ25" s="47"/>
      <c r="NJR25" s="47"/>
      <c r="NJS25" s="47"/>
      <c r="NJT25" s="47"/>
      <c r="NJU25" s="47"/>
      <c r="NJV25" s="47"/>
      <c r="NJW25" s="47"/>
      <c r="NJX25" s="47"/>
      <c r="NJY25" s="47"/>
      <c r="NJZ25" s="47"/>
      <c r="NKA25" s="47"/>
      <c r="NKB25" s="47"/>
      <c r="NKC25" s="47"/>
      <c r="NKD25" s="47"/>
      <c r="NKE25" s="47"/>
      <c r="NKF25" s="47"/>
      <c r="NKG25" s="47"/>
      <c r="NKH25" s="47"/>
      <c r="NKI25" s="47"/>
      <c r="NKJ25" s="47"/>
      <c r="NKK25" s="47"/>
      <c r="NKL25" s="47"/>
      <c r="NKM25" s="47"/>
      <c r="NKN25" s="47"/>
      <c r="NKO25" s="47"/>
      <c r="NKP25" s="47"/>
      <c r="NKQ25" s="47"/>
      <c r="NKR25" s="47"/>
      <c r="NKS25" s="47"/>
      <c r="NKT25" s="47"/>
      <c r="NKU25" s="47"/>
      <c r="NKV25" s="47"/>
      <c r="NKW25" s="47"/>
      <c r="NKX25" s="47"/>
      <c r="NKY25" s="47"/>
      <c r="NKZ25" s="47"/>
      <c r="NLA25" s="47"/>
      <c r="NLB25" s="47"/>
      <c r="NLC25" s="47"/>
      <c r="NLD25" s="47"/>
      <c r="NLE25" s="47"/>
      <c r="NLF25" s="47"/>
      <c r="NLG25" s="47"/>
      <c r="NLH25" s="47"/>
      <c r="NLI25" s="47"/>
      <c r="NLJ25" s="47"/>
      <c r="NLK25" s="47"/>
      <c r="NLL25" s="47"/>
      <c r="NLM25" s="47"/>
      <c r="NLN25" s="47"/>
      <c r="NLO25" s="47"/>
      <c r="NLP25" s="47"/>
      <c r="NLQ25" s="47"/>
      <c r="NLR25" s="47"/>
      <c r="NLS25" s="47"/>
      <c r="NLT25" s="47"/>
      <c r="NLU25" s="47"/>
      <c r="NLV25" s="47"/>
      <c r="NLW25" s="47"/>
      <c r="NLX25" s="47"/>
      <c r="NLY25" s="47"/>
      <c r="NLZ25" s="47"/>
      <c r="NMA25" s="47"/>
      <c r="NMB25" s="47"/>
      <c r="NMC25" s="47"/>
      <c r="NMD25" s="47"/>
      <c r="NME25" s="47"/>
      <c r="NMF25" s="47"/>
      <c r="NMG25" s="47"/>
      <c r="NMH25" s="47"/>
      <c r="NMI25" s="47"/>
      <c r="NMJ25" s="47"/>
      <c r="NMK25" s="47"/>
      <c r="NML25" s="47"/>
      <c r="NMM25" s="47"/>
      <c r="NMN25" s="47"/>
      <c r="NMO25" s="47"/>
      <c r="NMP25" s="47"/>
      <c r="NMQ25" s="47"/>
      <c r="NMR25" s="47"/>
      <c r="NMS25" s="47"/>
      <c r="NMT25" s="47"/>
      <c r="NMU25" s="47"/>
      <c r="NMV25" s="47"/>
      <c r="NMW25" s="47"/>
      <c r="NMX25" s="47"/>
      <c r="NMY25" s="47"/>
      <c r="NMZ25" s="47"/>
      <c r="NNA25" s="47"/>
      <c r="NNB25" s="47"/>
      <c r="NNC25" s="47"/>
      <c r="NND25" s="47"/>
      <c r="NNE25" s="47"/>
      <c r="NNF25" s="47"/>
      <c r="NNG25" s="47"/>
      <c r="NNH25" s="47"/>
      <c r="NNI25" s="47"/>
      <c r="NNJ25" s="47"/>
      <c r="NNK25" s="47"/>
      <c r="NNL25" s="47"/>
      <c r="NNM25" s="47"/>
      <c r="NNN25" s="47"/>
      <c r="NNO25" s="47"/>
      <c r="NNP25" s="47"/>
      <c r="NNQ25" s="47"/>
      <c r="NNR25" s="47"/>
      <c r="NNS25" s="47"/>
      <c r="NNT25" s="47"/>
      <c r="NNU25" s="47"/>
      <c r="NNV25" s="47"/>
      <c r="NNW25" s="47"/>
      <c r="NNX25" s="47"/>
      <c r="NNY25" s="47"/>
      <c r="NNZ25" s="47"/>
      <c r="NOA25" s="47"/>
      <c r="NOB25" s="47"/>
      <c r="NOC25" s="47"/>
      <c r="NOD25" s="47"/>
      <c r="NOE25" s="47"/>
      <c r="NOF25" s="47"/>
      <c r="NOG25" s="47"/>
      <c r="NOH25" s="47"/>
      <c r="NOI25" s="47"/>
      <c r="NOJ25" s="47"/>
      <c r="NOK25" s="47"/>
      <c r="NOL25" s="47"/>
      <c r="NOM25" s="47"/>
      <c r="NON25" s="47"/>
      <c r="NOO25" s="47"/>
      <c r="NOP25" s="47"/>
      <c r="NOQ25" s="47"/>
      <c r="NOR25" s="47"/>
      <c r="NOS25" s="47"/>
      <c r="NOT25" s="47"/>
      <c r="NOU25" s="47"/>
      <c r="NOV25" s="47"/>
      <c r="NOW25" s="47"/>
      <c r="NOX25" s="47"/>
      <c r="NOY25" s="47"/>
      <c r="NOZ25" s="47"/>
      <c r="NPA25" s="47"/>
      <c r="NPB25" s="47"/>
      <c r="NPC25" s="47"/>
      <c r="NPD25" s="47"/>
      <c r="NPE25" s="47"/>
      <c r="NPF25" s="47"/>
      <c r="NPG25" s="47"/>
      <c r="NPH25" s="47"/>
      <c r="NPI25" s="47"/>
      <c r="NPJ25" s="47"/>
      <c r="NPK25" s="47"/>
      <c r="NPL25" s="47"/>
      <c r="NPM25" s="47"/>
      <c r="NPN25" s="47"/>
      <c r="NPO25" s="47"/>
      <c r="NPP25" s="47"/>
      <c r="NPQ25" s="47"/>
      <c r="NPR25" s="47"/>
      <c r="NPS25" s="47"/>
      <c r="NPT25" s="47"/>
      <c r="NPU25" s="47"/>
      <c r="NPV25" s="47"/>
      <c r="NPW25" s="47"/>
      <c r="NPX25" s="47"/>
      <c r="NPY25" s="47"/>
      <c r="NPZ25" s="47"/>
      <c r="NQA25" s="47"/>
      <c r="NQB25" s="47"/>
      <c r="NQC25" s="47"/>
      <c r="NQD25" s="47"/>
      <c r="NQE25" s="47"/>
      <c r="NQF25" s="47"/>
      <c r="NQG25" s="47"/>
      <c r="NQH25" s="47"/>
      <c r="NQI25" s="47"/>
      <c r="NQJ25" s="47"/>
      <c r="NQK25" s="47"/>
      <c r="NQL25" s="47"/>
      <c r="NQM25" s="47"/>
      <c r="NQN25" s="47"/>
      <c r="NQO25" s="47"/>
      <c r="NQP25" s="47"/>
      <c r="NQQ25" s="47"/>
      <c r="NQR25" s="47"/>
      <c r="NQS25" s="47"/>
      <c r="NQT25" s="47"/>
      <c r="NQU25" s="47"/>
      <c r="NQV25" s="47"/>
      <c r="NQW25" s="47"/>
      <c r="NQX25" s="47"/>
      <c r="NQY25" s="47"/>
      <c r="NQZ25" s="47"/>
      <c r="NRA25" s="47"/>
      <c r="NRB25" s="47"/>
      <c r="NRC25" s="47"/>
      <c r="NRD25" s="47"/>
      <c r="NRE25" s="47"/>
      <c r="NRF25" s="47"/>
      <c r="NRG25" s="47"/>
      <c r="NRH25" s="47"/>
      <c r="NRI25" s="47"/>
      <c r="NRJ25" s="47"/>
      <c r="NRK25" s="47"/>
      <c r="NRL25" s="47"/>
      <c r="NRM25" s="47"/>
      <c r="NRN25" s="47"/>
      <c r="NRO25" s="47"/>
      <c r="NRP25" s="47"/>
      <c r="NRQ25" s="47"/>
      <c r="NRR25" s="47"/>
      <c r="NRS25" s="47"/>
      <c r="NRT25" s="47"/>
      <c r="NRU25" s="47"/>
      <c r="NRV25" s="47"/>
      <c r="NRW25" s="47"/>
      <c r="NRX25" s="47"/>
      <c r="NRY25" s="47"/>
      <c r="NRZ25" s="47"/>
      <c r="NSA25" s="47"/>
      <c r="NSB25" s="47"/>
      <c r="NSC25" s="47"/>
      <c r="NSD25" s="47"/>
      <c r="NSE25" s="47"/>
      <c r="NSF25" s="47"/>
      <c r="NSG25" s="47"/>
      <c r="NSH25" s="47"/>
      <c r="NSI25" s="47"/>
      <c r="NSJ25" s="47"/>
      <c r="NSK25" s="47"/>
      <c r="NSL25" s="47"/>
      <c r="NSM25" s="47"/>
      <c r="NSN25" s="47"/>
      <c r="NSO25" s="47"/>
      <c r="NSP25" s="47"/>
      <c r="NSQ25" s="47"/>
      <c r="NSR25" s="47"/>
      <c r="NSS25" s="47"/>
      <c r="NST25" s="47"/>
      <c r="NSU25" s="47"/>
      <c r="NSV25" s="47"/>
      <c r="NSW25" s="47"/>
      <c r="NSX25" s="47"/>
      <c r="NSY25" s="47"/>
      <c r="NSZ25" s="47"/>
      <c r="NTA25" s="47"/>
      <c r="NTB25" s="47"/>
      <c r="NTC25" s="47"/>
      <c r="NTD25" s="47"/>
      <c r="NTE25" s="47"/>
      <c r="NTF25" s="47"/>
      <c r="NTG25" s="47"/>
      <c r="NTH25" s="47"/>
      <c r="NTI25" s="47"/>
      <c r="NTJ25" s="47"/>
      <c r="NTK25" s="47"/>
      <c r="NTL25" s="47"/>
      <c r="NTM25" s="47"/>
      <c r="NTN25" s="47"/>
      <c r="NTO25" s="47"/>
      <c r="NTP25" s="47"/>
      <c r="NTQ25" s="47"/>
      <c r="NTR25" s="47"/>
      <c r="NTS25" s="47"/>
      <c r="NTT25" s="47"/>
      <c r="NTU25" s="47"/>
      <c r="NTV25" s="47"/>
      <c r="NTW25" s="47"/>
      <c r="NTX25" s="47"/>
      <c r="NTY25" s="47"/>
      <c r="NTZ25" s="47"/>
      <c r="NUA25" s="47"/>
      <c r="NUB25" s="47"/>
      <c r="NUC25" s="47"/>
      <c r="NUD25" s="47"/>
      <c r="NUE25" s="47"/>
      <c r="NUF25" s="47"/>
      <c r="NUG25" s="47"/>
      <c r="NUH25" s="47"/>
      <c r="NUI25" s="47"/>
      <c r="NUJ25" s="47"/>
      <c r="NUK25" s="47"/>
      <c r="NUL25" s="47"/>
      <c r="NUM25" s="47"/>
      <c r="NUN25" s="47"/>
      <c r="NUO25" s="47"/>
      <c r="NUP25" s="47"/>
      <c r="NUQ25" s="47"/>
      <c r="NUR25" s="47"/>
      <c r="NUS25" s="47"/>
      <c r="NUT25" s="47"/>
      <c r="NUU25" s="47"/>
      <c r="NUV25" s="47"/>
      <c r="NUW25" s="47"/>
      <c r="NUX25" s="47"/>
      <c r="NUY25" s="47"/>
      <c r="NUZ25" s="47"/>
      <c r="NVA25" s="47"/>
      <c r="NVB25" s="47"/>
      <c r="NVC25" s="47"/>
      <c r="NVD25" s="47"/>
      <c r="NVE25" s="47"/>
      <c r="NVF25" s="47"/>
      <c r="NVG25" s="47"/>
      <c r="NVH25" s="47"/>
      <c r="NVI25" s="47"/>
      <c r="NVJ25" s="47"/>
      <c r="NVK25" s="47"/>
      <c r="NVL25" s="47"/>
      <c r="NVM25" s="47"/>
      <c r="NVN25" s="47"/>
      <c r="NVO25" s="47"/>
      <c r="NVP25" s="47"/>
      <c r="NVQ25" s="47"/>
      <c r="NVR25" s="47"/>
      <c r="NVS25" s="47"/>
      <c r="NVT25" s="47"/>
      <c r="NVU25" s="47"/>
      <c r="NVV25" s="47"/>
      <c r="NVW25" s="47"/>
      <c r="NVX25" s="47"/>
      <c r="NVY25" s="47"/>
      <c r="NVZ25" s="47"/>
      <c r="NWA25" s="47"/>
      <c r="NWB25" s="47"/>
      <c r="NWC25" s="47"/>
      <c r="NWD25" s="47"/>
      <c r="NWE25" s="47"/>
      <c r="NWF25" s="47"/>
      <c r="NWG25" s="47"/>
      <c r="NWH25" s="47"/>
      <c r="NWI25" s="47"/>
      <c r="NWJ25" s="47"/>
      <c r="NWK25" s="47"/>
      <c r="NWL25" s="47"/>
      <c r="NWM25" s="47"/>
      <c r="NWN25" s="47"/>
      <c r="NWO25" s="47"/>
      <c r="NWP25" s="47"/>
      <c r="NWQ25" s="47"/>
      <c r="NWR25" s="47"/>
      <c r="NWS25" s="47"/>
      <c r="NWT25" s="47"/>
      <c r="NWU25" s="47"/>
      <c r="NWV25" s="47"/>
      <c r="NWW25" s="47"/>
      <c r="NWX25" s="47"/>
      <c r="NWY25" s="47"/>
      <c r="NWZ25" s="47"/>
      <c r="NXA25" s="47"/>
      <c r="NXB25" s="47"/>
      <c r="NXC25" s="47"/>
      <c r="NXD25" s="47"/>
      <c r="NXE25" s="47"/>
      <c r="NXF25" s="47"/>
      <c r="NXG25" s="47"/>
      <c r="NXH25" s="47"/>
      <c r="NXI25" s="47"/>
      <c r="NXJ25" s="47"/>
      <c r="NXK25" s="47"/>
      <c r="NXL25" s="47"/>
      <c r="NXM25" s="47"/>
      <c r="NXN25" s="47"/>
      <c r="NXO25" s="47"/>
      <c r="NXP25" s="47"/>
      <c r="NXQ25" s="47"/>
      <c r="NXR25" s="47"/>
      <c r="NXS25" s="47"/>
      <c r="NXT25" s="47"/>
      <c r="NXU25" s="47"/>
      <c r="NXV25" s="47"/>
      <c r="NXW25" s="47"/>
      <c r="NXX25" s="47"/>
      <c r="NXY25" s="47"/>
      <c r="NXZ25" s="47"/>
      <c r="NYA25" s="47"/>
      <c r="NYB25" s="47"/>
      <c r="NYC25" s="47"/>
      <c r="NYD25" s="47"/>
      <c r="NYE25" s="47"/>
      <c r="NYF25" s="47"/>
      <c r="NYG25" s="47"/>
      <c r="NYH25" s="47"/>
      <c r="NYI25" s="47"/>
      <c r="NYJ25" s="47"/>
      <c r="NYK25" s="47"/>
      <c r="NYL25" s="47"/>
      <c r="NYM25" s="47"/>
      <c r="NYN25" s="47"/>
      <c r="NYO25" s="47"/>
      <c r="NYP25" s="47"/>
      <c r="NYQ25" s="47"/>
      <c r="NYR25" s="47"/>
      <c r="NYS25" s="47"/>
      <c r="NYT25" s="47"/>
      <c r="NYU25" s="47"/>
      <c r="NYV25" s="47"/>
      <c r="NYW25" s="47"/>
      <c r="NYX25" s="47"/>
      <c r="NYY25" s="47"/>
      <c r="NYZ25" s="47"/>
      <c r="NZA25" s="47"/>
      <c r="NZB25" s="47"/>
      <c r="NZC25" s="47"/>
      <c r="NZD25" s="47"/>
      <c r="NZE25" s="47"/>
      <c r="NZF25" s="47"/>
      <c r="NZG25" s="47"/>
      <c r="NZH25" s="47"/>
      <c r="NZI25" s="47"/>
      <c r="NZJ25" s="47"/>
      <c r="NZK25" s="47"/>
      <c r="NZL25" s="47"/>
      <c r="NZM25" s="47"/>
      <c r="NZN25" s="47"/>
      <c r="NZO25" s="47"/>
      <c r="NZP25" s="47"/>
      <c r="NZQ25" s="47"/>
      <c r="NZR25" s="47"/>
      <c r="NZS25" s="47"/>
      <c r="NZT25" s="47"/>
      <c r="NZU25" s="47"/>
      <c r="NZV25" s="47"/>
      <c r="NZW25" s="47"/>
      <c r="NZX25" s="47"/>
      <c r="NZY25" s="47"/>
      <c r="NZZ25" s="47"/>
      <c r="OAA25" s="47"/>
      <c r="OAB25" s="47"/>
      <c r="OAC25" s="47"/>
      <c r="OAD25" s="47"/>
      <c r="OAE25" s="47"/>
      <c r="OAF25" s="47"/>
      <c r="OAG25" s="47"/>
      <c r="OAH25" s="47"/>
      <c r="OAI25" s="47"/>
      <c r="OAJ25" s="47"/>
      <c r="OAK25" s="47"/>
      <c r="OAL25" s="47"/>
      <c r="OAM25" s="47"/>
      <c r="OAN25" s="47"/>
      <c r="OAO25" s="47"/>
      <c r="OAP25" s="47"/>
      <c r="OAQ25" s="47"/>
      <c r="OAR25" s="47"/>
      <c r="OAS25" s="47"/>
      <c r="OAT25" s="47"/>
      <c r="OAU25" s="47"/>
      <c r="OAV25" s="47"/>
      <c r="OAW25" s="47"/>
      <c r="OAX25" s="47"/>
      <c r="OAY25" s="47"/>
      <c r="OAZ25" s="47"/>
      <c r="OBA25" s="47"/>
      <c r="OBB25" s="47"/>
      <c r="OBC25" s="47"/>
      <c r="OBD25" s="47"/>
      <c r="OBE25" s="47"/>
      <c r="OBF25" s="47"/>
      <c r="OBG25" s="47"/>
      <c r="OBH25" s="47"/>
      <c r="OBI25" s="47"/>
      <c r="OBJ25" s="47"/>
      <c r="OBK25" s="47"/>
      <c r="OBL25" s="47"/>
      <c r="OBM25" s="47"/>
      <c r="OBN25" s="47"/>
      <c r="OBO25" s="47"/>
      <c r="OBP25" s="47"/>
      <c r="OBQ25" s="47"/>
      <c r="OBR25" s="47"/>
      <c r="OBS25" s="47"/>
      <c r="OBT25" s="47"/>
      <c r="OBU25" s="47"/>
      <c r="OBV25" s="47"/>
      <c r="OBW25" s="47"/>
      <c r="OBX25" s="47"/>
      <c r="OBY25" s="47"/>
      <c r="OBZ25" s="47"/>
      <c r="OCA25" s="47"/>
      <c r="OCB25" s="47"/>
      <c r="OCC25" s="47"/>
      <c r="OCD25" s="47"/>
      <c r="OCE25" s="47"/>
      <c r="OCF25" s="47"/>
      <c r="OCG25" s="47"/>
      <c r="OCH25" s="47"/>
      <c r="OCI25" s="47"/>
      <c r="OCJ25" s="47"/>
      <c r="OCK25" s="47"/>
      <c r="OCL25" s="47"/>
      <c r="OCM25" s="47"/>
      <c r="OCN25" s="47"/>
      <c r="OCO25" s="47"/>
      <c r="OCP25" s="47"/>
      <c r="OCQ25" s="47"/>
      <c r="OCR25" s="47"/>
      <c r="OCS25" s="47"/>
      <c r="OCT25" s="47"/>
      <c r="OCU25" s="47"/>
      <c r="OCV25" s="47"/>
      <c r="OCW25" s="47"/>
      <c r="OCX25" s="47"/>
      <c r="OCY25" s="47"/>
      <c r="OCZ25" s="47"/>
      <c r="ODA25" s="47"/>
      <c r="ODB25" s="47"/>
      <c r="ODC25" s="47"/>
      <c r="ODD25" s="47"/>
      <c r="ODE25" s="47"/>
      <c r="ODF25" s="47"/>
      <c r="ODG25" s="47"/>
      <c r="ODH25" s="47"/>
      <c r="ODI25" s="47"/>
      <c r="ODJ25" s="47"/>
      <c r="ODK25" s="47"/>
      <c r="ODL25" s="47"/>
      <c r="ODM25" s="47"/>
      <c r="ODN25" s="47"/>
      <c r="ODO25" s="47"/>
      <c r="ODP25" s="47"/>
      <c r="ODQ25" s="47"/>
      <c r="ODR25" s="47"/>
      <c r="ODS25" s="47"/>
      <c r="ODT25" s="47"/>
      <c r="ODU25" s="47"/>
      <c r="ODV25" s="47"/>
      <c r="ODW25" s="47"/>
      <c r="ODX25" s="47"/>
      <c r="ODY25" s="47"/>
      <c r="ODZ25" s="47"/>
      <c r="OEA25" s="47"/>
      <c r="OEB25" s="47"/>
      <c r="OEC25" s="47"/>
      <c r="OED25" s="47"/>
      <c r="OEE25" s="47"/>
      <c r="OEF25" s="47"/>
      <c r="OEG25" s="47"/>
      <c r="OEH25" s="47"/>
      <c r="OEI25" s="47"/>
      <c r="OEJ25" s="47"/>
      <c r="OEK25" s="47"/>
      <c r="OEL25" s="47"/>
      <c r="OEM25" s="47"/>
      <c r="OEN25" s="47"/>
      <c r="OEO25" s="47"/>
      <c r="OEP25" s="47"/>
      <c r="OEQ25" s="47"/>
      <c r="OER25" s="47"/>
      <c r="OES25" s="47"/>
      <c r="OET25" s="47"/>
      <c r="OEU25" s="47"/>
      <c r="OEV25" s="47"/>
      <c r="OEW25" s="47"/>
      <c r="OEX25" s="47"/>
      <c r="OEY25" s="47"/>
      <c r="OEZ25" s="47"/>
      <c r="OFA25" s="47"/>
      <c r="OFB25" s="47"/>
      <c r="OFC25" s="47"/>
      <c r="OFD25" s="47"/>
      <c r="OFE25" s="47"/>
      <c r="OFF25" s="47"/>
      <c r="OFG25" s="47"/>
      <c r="OFH25" s="47"/>
      <c r="OFI25" s="47"/>
      <c r="OFJ25" s="47"/>
      <c r="OFK25" s="47"/>
      <c r="OFL25" s="47"/>
      <c r="OFM25" s="47"/>
      <c r="OFN25" s="47"/>
      <c r="OFO25" s="47"/>
      <c r="OFP25" s="47"/>
      <c r="OFQ25" s="47"/>
      <c r="OFR25" s="47"/>
      <c r="OFS25" s="47"/>
      <c r="OFT25" s="47"/>
      <c r="OFU25" s="47"/>
      <c r="OFV25" s="47"/>
      <c r="OFW25" s="47"/>
      <c r="OFX25" s="47"/>
      <c r="OFY25" s="47"/>
      <c r="OFZ25" s="47"/>
      <c r="OGA25" s="47"/>
      <c r="OGB25" s="47"/>
      <c r="OGC25" s="47"/>
      <c r="OGD25" s="47"/>
      <c r="OGE25" s="47"/>
      <c r="OGF25" s="47"/>
      <c r="OGG25" s="47"/>
      <c r="OGH25" s="47"/>
      <c r="OGI25" s="47"/>
      <c r="OGJ25" s="47"/>
      <c r="OGK25" s="47"/>
      <c r="OGL25" s="47"/>
      <c r="OGM25" s="47"/>
      <c r="OGN25" s="47"/>
      <c r="OGO25" s="47"/>
      <c r="OGP25" s="47"/>
      <c r="OGQ25" s="47"/>
      <c r="OGR25" s="47"/>
      <c r="OGS25" s="47"/>
      <c r="OGT25" s="47"/>
      <c r="OGU25" s="47"/>
      <c r="OGV25" s="47"/>
      <c r="OGW25" s="47"/>
      <c r="OGX25" s="47"/>
      <c r="OGY25" s="47"/>
      <c r="OGZ25" s="47"/>
      <c r="OHA25" s="47"/>
      <c r="OHB25" s="47"/>
      <c r="OHC25" s="47"/>
      <c r="OHD25" s="47"/>
      <c r="OHE25" s="47"/>
      <c r="OHF25" s="47"/>
      <c r="OHG25" s="47"/>
      <c r="OHH25" s="47"/>
      <c r="OHI25" s="47"/>
      <c r="OHJ25" s="47"/>
      <c r="OHK25" s="47"/>
      <c r="OHL25" s="47"/>
      <c r="OHM25" s="47"/>
      <c r="OHN25" s="47"/>
      <c r="OHO25" s="47"/>
      <c r="OHP25" s="47"/>
      <c r="OHQ25" s="47"/>
      <c r="OHR25" s="47"/>
      <c r="OHS25" s="47"/>
      <c r="OHT25" s="47"/>
      <c r="OHU25" s="47"/>
      <c r="OHV25" s="47"/>
      <c r="OHW25" s="47"/>
      <c r="OHX25" s="47"/>
      <c r="OHY25" s="47"/>
      <c r="OHZ25" s="47"/>
      <c r="OIA25" s="47"/>
      <c r="OIB25" s="47"/>
      <c r="OIC25" s="47"/>
      <c r="OID25" s="47"/>
      <c r="OIE25" s="47"/>
      <c r="OIF25" s="47"/>
      <c r="OIG25" s="47"/>
      <c r="OIH25" s="47"/>
      <c r="OII25" s="47"/>
      <c r="OIJ25" s="47"/>
      <c r="OIK25" s="47"/>
      <c r="OIL25" s="47"/>
      <c r="OIM25" s="47"/>
      <c r="OIN25" s="47"/>
      <c r="OIO25" s="47"/>
      <c r="OIP25" s="47"/>
      <c r="OIQ25" s="47"/>
      <c r="OIR25" s="47"/>
      <c r="OIS25" s="47"/>
      <c r="OIT25" s="47"/>
      <c r="OIU25" s="47"/>
      <c r="OIV25" s="47"/>
      <c r="OIW25" s="47"/>
      <c r="OIX25" s="47"/>
      <c r="OIY25" s="47"/>
      <c r="OIZ25" s="47"/>
      <c r="OJA25" s="47"/>
      <c r="OJB25" s="47"/>
      <c r="OJC25" s="47"/>
      <c r="OJD25" s="47"/>
      <c r="OJE25" s="47"/>
      <c r="OJF25" s="47"/>
      <c r="OJG25" s="47"/>
      <c r="OJH25" s="47"/>
      <c r="OJI25" s="47"/>
      <c r="OJJ25" s="47"/>
      <c r="OJK25" s="47"/>
      <c r="OJL25" s="47"/>
      <c r="OJM25" s="47"/>
      <c r="OJN25" s="47"/>
      <c r="OJO25" s="47"/>
      <c r="OJP25" s="47"/>
      <c r="OJQ25" s="47"/>
      <c r="OJR25" s="47"/>
      <c r="OJS25" s="47"/>
      <c r="OJT25" s="47"/>
      <c r="OJU25" s="47"/>
      <c r="OJV25" s="47"/>
      <c r="OJW25" s="47"/>
      <c r="OJX25" s="47"/>
      <c r="OJY25" s="47"/>
      <c r="OJZ25" s="47"/>
      <c r="OKA25" s="47"/>
      <c r="OKB25" s="47"/>
      <c r="OKC25" s="47"/>
      <c r="OKD25" s="47"/>
      <c r="OKE25" s="47"/>
      <c r="OKF25" s="47"/>
      <c r="OKG25" s="47"/>
      <c r="OKH25" s="47"/>
      <c r="OKI25" s="47"/>
      <c r="OKJ25" s="47"/>
      <c r="OKK25" s="47"/>
      <c r="OKL25" s="47"/>
      <c r="OKM25" s="47"/>
      <c r="OKN25" s="47"/>
      <c r="OKO25" s="47"/>
      <c r="OKP25" s="47"/>
      <c r="OKQ25" s="47"/>
      <c r="OKR25" s="47"/>
      <c r="OKS25" s="47"/>
      <c r="OKT25" s="47"/>
      <c r="OKU25" s="47"/>
      <c r="OKV25" s="47"/>
      <c r="OKW25" s="47"/>
      <c r="OKX25" s="47"/>
      <c r="OKY25" s="47"/>
      <c r="OKZ25" s="47"/>
      <c r="OLA25" s="47"/>
      <c r="OLB25" s="47"/>
      <c r="OLC25" s="47"/>
      <c r="OLD25" s="47"/>
      <c r="OLE25" s="47"/>
      <c r="OLF25" s="47"/>
      <c r="OLG25" s="47"/>
      <c r="OLH25" s="47"/>
      <c r="OLI25" s="47"/>
      <c r="OLJ25" s="47"/>
      <c r="OLK25" s="47"/>
      <c r="OLL25" s="47"/>
      <c r="OLM25" s="47"/>
      <c r="OLN25" s="47"/>
      <c r="OLO25" s="47"/>
      <c r="OLP25" s="47"/>
      <c r="OLQ25" s="47"/>
      <c r="OLR25" s="47"/>
      <c r="OLS25" s="47"/>
      <c r="OLT25" s="47"/>
      <c r="OLU25" s="47"/>
      <c r="OLV25" s="47"/>
      <c r="OLW25" s="47"/>
      <c r="OLX25" s="47"/>
      <c r="OLY25" s="47"/>
      <c r="OLZ25" s="47"/>
      <c r="OMA25" s="47"/>
      <c r="OMB25" s="47"/>
      <c r="OMC25" s="47"/>
      <c r="OMD25" s="47"/>
      <c r="OME25" s="47"/>
      <c r="OMF25" s="47"/>
      <c r="OMG25" s="47"/>
      <c r="OMH25" s="47"/>
      <c r="OMI25" s="47"/>
      <c r="OMJ25" s="47"/>
      <c r="OMK25" s="47"/>
      <c r="OML25" s="47"/>
      <c r="OMM25" s="47"/>
      <c r="OMN25" s="47"/>
      <c r="OMO25" s="47"/>
      <c r="OMP25" s="47"/>
      <c r="OMQ25" s="47"/>
      <c r="OMR25" s="47"/>
      <c r="OMS25" s="47"/>
      <c r="OMT25" s="47"/>
      <c r="OMU25" s="47"/>
      <c r="OMV25" s="47"/>
      <c r="OMW25" s="47"/>
      <c r="OMX25" s="47"/>
      <c r="OMY25" s="47"/>
      <c r="OMZ25" s="47"/>
      <c r="ONA25" s="47"/>
      <c r="ONB25" s="47"/>
      <c r="ONC25" s="47"/>
      <c r="OND25" s="47"/>
      <c r="ONE25" s="47"/>
      <c r="ONF25" s="47"/>
      <c r="ONG25" s="47"/>
      <c r="ONH25" s="47"/>
      <c r="ONI25" s="47"/>
      <c r="ONJ25" s="47"/>
      <c r="ONK25" s="47"/>
      <c r="ONL25" s="47"/>
      <c r="ONM25" s="47"/>
      <c r="ONN25" s="47"/>
      <c r="ONO25" s="47"/>
      <c r="ONP25" s="47"/>
      <c r="ONQ25" s="47"/>
      <c r="ONR25" s="47"/>
      <c r="ONS25" s="47"/>
      <c r="ONT25" s="47"/>
      <c r="ONU25" s="47"/>
      <c r="ONV25" s="47"/>
      <c r="ONW25" s="47"/>
      <c r="ONX25" s="47"/>
      <c r="ONY25" s="47"/>
      <c r="ONZ25" s="47"/>
      <c r="OOA25" s="47"/>
      <c r="OOB25" s="47"/>
      <c r="OOC25" s="47"/>
      <c r="OOD25" s="47"/>
      <c r="OOE25" s="47"/>
      <c r="OOF25" s="47"/>
      <c r="OOG25" s="47"/>
      <c r="OOH25" s="47"/>
      <c r="OOI25" s="47"/>
      <c r="OOJ25" s="47"/>
      <c r="OOK25" s="47"/>
      <c r="OOL25" s="47"/>
      <c r="OOM25" s="47"/>
      <c r="OON25" s="47"/>
      <c r="OOO25" s="47"/>
      <c r="OOP25" s="47"/>
      <c r="OOQ25" s="47"/>
      <c r="OOR25" s="47"/>
      <c r="OOS25" s="47"/>
      <c r="OOT25" s="47"/>
      <c r="OOU25" s="47"/>
      <c r="OOV25" s="47"/>
      <c r="OOW25" s="47"/>
      <c r="OOX25" s="47"/>
      <c r="OOY25" s="47"/>
      <c r="OOZ25" s="47"/>
      <c r="OPA25" s="47"/>
      <c r="OPB25" s="47"/>
      <c r="OPC25" s="47"/>
      <c r="OPD25" s="47"/>
      <c r="OPE25" s="47"/>
      <c r="OPF25" s="47"/>
      <c r="OPG25" s="47"/>
      <c r="OPH25" s="47"/>
      <c r="OPI25" s="47"/>
      <c r="OPJ25" s="47"/>
      <c r="OPK25" s="47"/>
      <c r="OPL25" s="47"/>
      <c r="OPM25" s="47"/>
      <c r="OPN25" s="47"/>
      <c r="OPO25" s="47"/>
      <c r="OPP25" s="47"/>
      <c r="OPQ25" s="47"/>
      <c r="OPR25" s="47"/>
      <c r="OPS25" s="47"/>
      <c r="OPT25" s="47"/>
      <c r="OPU25" s="47"/>
      <c r="OPV25" s="47"/>
      <c r="OPW25" s="47"/>
      <c r="OPX25" s="47"/>
      <c r="OPY25" s="47"/>
      <c r="OPZ25" s="47"/>
      <c r="OQA25" s="47"/>
      <c r="OQB25" s="47"/>
      <c r="OQC25" s="47"/>
      <c r="OQD25" s="47"/>
      <c r="OQE25" s="47"/>
      <c r="OQF25" s="47"/>
      <c r="OQG25" s="47"/>
      <c r="OQH25" s="47"/>
      <c r="OQI25" s="47"/>
      <c r="OQJ25" s="47"/>
      <c r="OQK25" s="47"/>
      <c r="OQL25" s="47"/>
      <c r="OQM25" s="47"/>
      <c r="OQN25" s="47"/>
      <c r="OQO25" s="47"/>
      <c r="OQP25" s="47"/>
      <c r="OQQ25" s="47"/>
      <c r="OQR25" s="47"/>
      <c r="OQS25" s="47"/>
      <c r="OQT25" s="47"/>
      <c r="OQU25" s="47"/>
      <c r="OQV25" s="47"/>
      <c r="OQW25" s="47"/>
      <c r="OQX25" s="47"/>
      <c r="OQY25" s="47"/>
      <c r="OQZ25" s="47"/>
      <c r="ORA25" s="47"/>
      <c r="ORB25" s="47"/>
      <c r="ORC25" s="47"/>
      <c r="ORD25" s="47"/>
      <c r="ORE25" s="47"/>
      <c r="ORF25" s="47"/>
      <c r="ORG25" s="47"/>
      <c r="ORH25" s="47"/>
      <c r="ORI25" s="47"/>
      <c r="ORJ25" s="47"/>
      <c r="ORK25" s="47"/>
      <c r="ORL25" s="47"/>
      <c r="ORM25" s="47"/>
      <c r="ORN25" s="47"/>
      <c r="ORO25" s="47"/>
      <c r="ORP25" s="47"/>
      <c r="ORQ25" s="47"/>
      <c r="ORR25" s="47"/>
      <c r="ORS25" s="47"/>
      <c r="ORT25" s="47"/>
      <c r="ORU25" s="47"/>
      <c r="ORV25" s="47"/>
      <c r="ORW25" s="47"/>
      <c r="ORX25" s="47"/>
      <c r="ORY25" s="47"/>
      <c r="ORZ25" s="47"/>
      <c r="OSA25" s="47"/>
      <c r="OSB25" s="47"/>
      <c r="OSC25" s="47"/>
      <c r="OSD25" s="47"/>
      <c r="OSE25" s="47"/>
      <c r="OSF25" s="47"/>
      <c r="OSG25" s="47"/>
      <c r="OSH25" s="47"/>
      <c r="OSI25" s="47"/>
      <c r="OSJ25" s="47"/>
      <c r="OSK25" s="47"/>
      <c r="OSL25" s="47"/>
      <c r="OSM25" s="47"/>
      <c r="OSN25" s="47"/>
      <c r="OSO25" s="47"/>
      <c r="OSP25" s="47"/>
      <c r="OSQ25" s="47"/>
      <c r="OSR25" s="47"/>
      <c r="OSS25" s="47"/>
      <c r="OST25" s="47"/>
      <c r="OSU25" s="47"/>
      <c r="OSV25" s="47"/>
      <c r="OSW25" s="47"/>
      <c r="OSX25" s="47"/>
      <c r="OSY25" s="47"/>
      <c r="OSZ25" s="47"/>
      <c r="OTA25" s="47"/>
      <c r="OTB25" s="47"/>
      <c r="OTC25" s="47"/>
      <c r="OTD25" s="47"/>
      <c r="OTE25" s="47"/>
      <c r="OTF25" s="47"/>
      <c r="OTG25" s="47"/>
      <c r="OTH25" s="47"/>
      <c r="OTI25" s="47"/>
      <c r="OTJ25" s="47"/>
      <c r="OTK25" s="47"/>
      <c r="OTL25" s="47"/>
      <c r="OTM25" s="47"/>
      <c r="OTN25" s="47"/>
      <c r="OTO25" s="47"/>
      <c r="OTP25" s="47"/>
      <c r="OTQ25" s="47"/>
      <c r="OTR25" s="47"/>
      <c r="OTS25" s="47"/>
      <c r="OTT25" s="47"/>
      <c r="OTU25" s="47"/>
      <c r="OTV25" s="47"/>
      <c r="OTW25" s="47"/>
      <c r="OTX25" s="47"/>
      <c r="OTY25" s="47"/>
      <c r="OTZ25" s="47"/>
      <c r="OUA25" s="47"/>
      <c r="OUB25" s="47"/>
      <c r="OUC25" s="47"/>
      <c r="OUD25" s="47"/>
      <c r="OUE25" s="47"/>
      <c r="OUF25" s="47"/>
      <c r="OUG25" s="47"/>
      <c r="OUH25" s="47"/>
      <c r="OUI25" s="47"/>
      <c r="OUJ25" s="47"/>
      <c r="OUK25" s="47"/>
      <c r="OUL25" s="47"/>
      <c r="OUM25" s="47"/>
      <c r="OUN25" s="47"/>
      <c r="OUO25" s="47"/>
      <c r="OUP25" s="47"/>
      <c r="OUQ25" s="47"/>
      <c r="OUR25" s="47"/>
      <c r="OUS25" s="47"/>
      <c r="OUT25" s="47"/>
      <c r="OUU25" s="47"/>
      <c r="OUV25" s="47"/>
      <c r="OUW25" s="47"/>
      <c r="OUX25" s="47"/>
      <c r="OUY25" s="47"/>
      <c r="OUZ25" s="47"/>
      <c r="OVA25" s="47"/>
      <c r="OVB25" s="47"/>
      <c r="OVC25" s="47"/>
      <c r="OVD25" s="47"/>
      <c r="OVE25" s="47"/>
      <c r="OVF25" s="47"/>
      <c r="OVG25" s="47"/>
      <c r="OVH25" s="47"/>
      <c r="OVI25" s="47"/>
      <c r="OVJ25" s="47"/>
      <c r="OVK25" s="47"/>
      <c r="OVL25" s="47"/>
      <c r="OVM25" s="47"/>
      <c r="OVN25" s="47"/>
      <c r="OVO25" s="47"/>
      <c r="OVP25" s="47"/>
      <c r="OVQ25" s="47"/>
      <c r="OVR25" s="47"/>
      <c r="OVS25" s="47"/>
      <c r="OVT25" s="47"/>
      <c r="OVU25" s="47"/>
      <c r="OVV25" s="47"/>
      <c r="OVW25" s="47"/>
      <c r="OVX25" s="47"/>
      <c r="OVY25" s="47"/>
      <c r="OVZ25" s="47"/>
      <c r="OWA25" s="47"/>
      <c r="OWB25" s="47"/>
      <c r="OWC25" s="47"/>
      <c r="OWD25" s="47"/>
      <c r="OWE25" s="47"/>
      <c r="OWF25" s="47"/>
      <c r="OWG25" s="47"/>
      <c r="OWH25" s="47"/>
      <c r="OWI25" s="47"/>
      <c r="OWJ25" s="47"/>
      <c r="OWK25" s="47"/>
      <c r="OWL25" s="47"/>
      <c r="OWM25" s="47"/>
      <c r="OWN25" s="47"/>
      <c r="OWO25" s="47"/>
      <c r="OWP25" s="47"/>
      <c r="OWQ25" s="47"/>
      <c r="OWR25" s="47"/>
      <c r="OWS25" s="47"/>
      <c r="OWT25" s="47"/>
      <c r="OWU25" s="47"/>
      <c r="OWV25" s="47"/>
      <c r="OWW25" s="47"/>
      <c r="OWX25" s="47"/>
      <c r="OWY25" s="47"/>
      <c r="OWZ25" s="47"/>
      <c r="OXA25" s="47"/>
      <c r="OXB25" s="47"/>
      <c r="OXC25" s="47"/>
      <c r="OXD25" s="47"/>
      <c r="OXE25" s="47"/>
      <c r="OXF25" s="47"/>
      <c r="OXG25" s="47"/>
      <c r="OXH25" s="47"/>
      <c r="OXI25" s="47"/>
      <c r="OXJ25" s="47"/>
      <c r="OXK25" s="47"/>
      <c r="OXL25" s="47"/>
      <c r="OXM25" s="47"/>
      <c r="OXN25" s="47"/>
      <c r="OXO25" s="47"/>
      <c r="OXP25" s="47"/>
      <c r="OXQ25" s="47"/>
      <c r="OXR25" s="47"/>
      <c r="OXS25" s="47"/>
      <c r="OXT25" s="47"/>
      <c r="OXU25" s="47"/>
      <c r="OXV25" s="47"/>
      <c r="OXW25" s="47"/>
      <c r="OXX25" s="47"/>
      <c r="OXY25" s="47"/>
      <c r="OXZ25" s="47"/>
      <c r="OYA25" s="47"/>
      <c r="OYB25" s="47"/>
      <c r="OYC25" s="47"/>
      <c r="OYD25" s="47"/>
      <c r="OYE25" s="47"/>
      <c r="OYF25" s="47"/>
      <c r="OYG25" s="47"/>
      <c r="OYH25" s="47"/>
      <c r="OYI25" s="47"/>
      <c r="OYJ25" s="47"/>
      <c r="OYK25" s="47"/>
      <c r="OYL25" s="47"/>
      <c r="OYM25" s="47"/>
      <c r="OYN25" s="47"/>
      <c r="OYO25" s="47"/>
      <c r="OYP25" s="47"/>
      <c r="OYQ25" s="47"/>
      <c r="OYR25" s="47"/>
      <c r="OYS25" s="47"/>
      <c r="OYT25" s="47"/>
      <c r="OYU25" s="47"/>
      <c r="OYV25" s="47"/>
      <c r="OYW25" s="47"/>
      <c r="OYX25" s="47"/>
      <c r="OYY25" s="47"/>
      <c r="OYZ25" s="47"/>
      <c r="OZA25" s="47"/>
      <c r="OZB25" s="47"/>
      <c r="OZC25" s="47"/>
      <c r="OZD25" s="47"/>
      <c r="OZE25" s="47"/>
      <c r="OZF25" s="47"/>
      <c r="OZG25" s="47"/>
      <c r="OZH25" s="47"/>
      <c r="OZI25" s="47"/>
      <c r="OZJ25" s="47"/>
      <c r="OZK25" s="47"/>
      <c r="OZL25" s="47"/>
      <c r="OZM25" s="47"/>
      <c r="OZN25" s="47"/>
      <c r="OZO25" s="47"/>
      <c r="OZP25" s="47"/>
      <c r="OZQ25" s="47"/>
      <c r="OZR25" s="47"/>
      <c r="OZS25" s="47"/>
      <c r="OZT25" s="47"/>
      <c r="OZU25" s="47"/>
      <c r="OZV25" s="47"/>
      <c r="OZW25" s="47"/>
      <c r="OZX25" s="47"/>
      <c r="OZY25" s="47"/>
      <c r="OZZ25" s="47"/>
      <c r="PAA25" s="47"/>
      <c r="PAB25" s="47"/>
      <c r="PAC25" s="47"/>
      <c r="PAD25" s="47"/>
      <c r="PAE25" s="47"/>
      <c r="PAF25" s="47"/>
      <c r="PAG25" s="47"/>
      <c r="PAH25" s="47"/>
      <c r="PAI25" s="47"/>
      <c r="PAJ25" s="47"/>
      <c r="PAK25" s="47"/>
      <c r="PAL25" s="47"/>
      <c r="PAM25" s="47"/>
      <c r="PAN25" s="47"/>
      <c r="PAO25" s="47"/>
      <c r="PAP25" s="47"/>
      <c r="PAQ25" s="47"/>
      <c r="PAR25" s="47"/>
      <c r="PAS25" s="47"/>
      <c r="PAT25" s="47"/>
      <c r="PAU25" s="47"/>
      <c r="PAV25" s="47"/>
      <c r="PAW25" s="47"/>
      <c r="PAX25" s="47"/>
      <c r="PAY25" s="47"/>
      <c r="PAZ25" s="47"/>
      <c r="PBA25" s="47"/>
      <c r="PBB25" s="47"/>
      <c r="PBC25" s="47"/>
      <c r="PBD25" s="47"/>
      <c r="PBE25" s="47"/>
      <c r="PBF25" s="47"/>
      <c r="PBG25" s="47"/>
      <c r="PBH25" s="47"/>
      <c r="PBI25" s="47"/>
      <c r="PBJ25" s="47"/>
      <c r="PBK25" s="47"/>
      <c r="PBL25" s="47"/>
      <c r="PBM25" s="47"/>
      <c r="PBN25" s="47"/>
      <c r="PBO25" s="47"/>
      <c r="PBP25" s="47"/>
      <c r="PBQ25" s="47"/>
      <c r="PBR25" s="47"/>
      <c r="PBS25" s="47"/>
      <c r="PBT25" s="47"/>
      <c r="PBU25" s="47"/>
      <c r="PBV25" s="47"/>
      <c r="PBW25" s="47"/>
      <c r="PBX25" s="47"/>
      <c r="PBY25" s="47"/>
      <c r="PBZ25" s="47"/>
      <c r="PCA25" s="47"/>
      <c r="PCB25" s="47"/>
      <c r="PCC25" s="47"/>
      <c r="PCD25" s="47"/>
      <c r="PCE25" s="47"/>
      <c r="PCF25" s="47"/>
      <c r="PCG25" s="47"/>
      <c r="PCH25" s="47"/>
      <c r="PCI25" s="47"/>
      <c r="PCJ25" s="47"/>
      <c r="PCK25" s="47"/>
      <c r="PCL25" s="47"/>
      <c r="PCM25" s="47"/>
      <c r="PCN25" s="47"/>
      <c r="PCO25" s="47"/>
      <c r="PCP25" s="47"/>
      <c r="PCQ25" s="47"/>
      <c r="PCR25" s="47"/>
      <c r="PCS25" s="47"/>
      <c r="PCT25" s="47"/>
      <c r="PCU25" s="47"/>
      <c r="PCV25" s="47"/>
      <c r="PCW25" s="47"/>
      <c r="PCX25" s="47"/>
      <c r="PCY25" s="47"/>
      <c r="PCZ25" s="47"/>
      <c r="PDA25" s="47"/>
      <c r="PDB25" s="47"/>
      <c r="PDC25" s="47"/>
      <c r="PDD25" s="47"/>
      <c r="PDE25" s="47"/>
      <c r="PDF25" s="47"/>
      <c r="PDG25" s="47"/>
      <c r="PDH25" s="47"/>
      <c r="PDI25" s="47"/>
      <c r="PDJ25" s="47"/>
      <c r="PDK25" s="47"/>
      <c r="PDL25" s="47"/>
      <c r="PDM25" s="47"/>
      <c r="PDN25" s="47"/>
      <c r="PDO25" s="47"/>
      <c r="PDP25" s="47"/>
      <c r="PDQ25" s="47"/>
      <c r="PDR25" s="47"/>
      <c r="PDS25" s="47"/>
      <c r="PDT25" s="47"/>
      <c r="PDU25" s="47"/>
      <c r="PDV25" s="47"/>
      <c r="PDW25" s="47"/>
      <c r="PDX25" s="47"/>
      <c r="PDY25" s="47"/>
      <c r="PDZ25" s="47"/>
      <c r="PEA25" s="47"/>
      <c r="PEB25" s="47"/>
      <c r="PEC25" s="47"/>
      <c r="PED25" s="47"/>
      <c r="PEE25" s="47"/>
      <c r="PEF25" s="47"/>
      <c r="PEG25" s="47"/>
      <c r="PEH25" s="47"/>
      <c r="PEI25" s="47"/>
      <c r="PEJ25" s="47"/>
      <c r="PEK25" s="47"/>
      <c r="PEL25" s="47"/>
      <c r="PEM25" s="47"/>
      <c r="PEN25" s="47"/>
      <c r="PEO25" s="47"/>
      <c r="PEP25" s="47"/>
      <c r="PEQ25" s="47"/>
      <c r="PER25" s="47"/>
      <c r="PES25" s="47"/>
      <c r="PET25" s="47"/>
      <c r="PEU25" s="47"/>
      <c r="PEV25" s="47"/>
      <c r="PEW25" s="47"/>
      <c r="PEX25" s="47"/>
      <c r="PEY25" s="47"/>
      <c r="PEZ25" s="47"/>
      <c r="PFA25" s="47"/>
      <c r="PFB25" s="47"/>
      <c r="PFC25" s="47"/>
      <c r="PFD25" s="47"/>
      <c r="PFE25" s="47"/>
      <c r="PFF25" s="47"/>
      <c r="PFG25" s="47"/>
      <c r="PFH25" s="47"/>
      <c r="PFI25" s="47"/>
      <c r="PFJ25" s="47"/>
      <c r="PFK25" s="47"/>
      <c r="PFL25" s="47"/>
      <c r="PFM25" s="47"/>
      <c r="PFN25" s="47"/>
      <c r="PFO25" s="47"/>
      <c r="PFP25" s="47"/>
      <c r="PFQ25" s="47"/>
      <c r="PFR25" s="47"/>
      <c r="PFS25" s="47"/>
      <c r="PFT25" s="47"/>
      <c r="PFU25" s="47"/>
      <c r="PFV25" s="47"/>
      <c r="PFW25" s="47"/>
      <c r="PFX25" s="47"/>
      <c r="PFY25" s="47"/>
      <c r="PFZ25" s="47"/>
      <c r="PGA25" s="47"/>
      <c r="PGB25" s="47"/>
      <c r="PGC25" s="47"/>
      <c r="PGD25" s="47"/>
      <c r="PGE25" s="47"/>
      <c r="PGF25" s="47"/>
      <c r="PGG25" s="47"/>
      <c r="PGH25" s="47"/>
      <c r="PGI25" s="47"/>
      <c r="PGJ25" s="47"/>
      <c r="PGK25" s="47"/>
      <c r="PGL25" s="47"/>
      <c r="PGM25" s="47"/>
      <c r="PGN25" s="47"/>
      <c r="PGO25" s="47"/>
      <c r="PGP25" s="47"/>
      <c r="PGQ25" s="47"/>
      <c r="PGR25" s="47"/>
      <c r="PGS25" s="47"/>
      <c r="PGT25" s="47"/>
      <c r="PGU25" s="47"/>
      <c r="PGV25" s="47"/>
      <c r="PGW25" s="47"/>
      <c r="PGX25" s="47"/>
      <c r="PGY25" s="47"/>
      <c r="PGZ25" s="47"/>
      <c r="PHA25" s="47"/>
      <c r="PHB25" s="47"/>
      <c r="PHC25" s="47"/>
      <c r="PHD25" s="47"/>
      <c r="PHE25" s="47"/>
      <c r="PHF25" s="47"/>
      <c r="PHG25" s="47"/>
      <c r="PHH25" s="47"/>
      <c r="PHI25" s="47"/>
      <c r="PHJ25" s="47"/>
      <c r="PHK25" s="47"/>
      <c r="PHL25" s="47"/>
      <c r="PHM25" s="47"/>
      <c r="PHN25" s="47"/>
      <c r="PHO25" s="47"/>
      <c r="PHP25" s="47"/>
      <c r="PHQ25" s="47"/>
      <c r="PHR25" s="47"/>
      <c r="PHS25" s="47"/>
      <c r="PHT25" s="47"/>
      <c r="PHU25" s="47"/>
      <c r="PHV25" s="47"/>
      <c r="PHW25" s="47"/>
      <c r="PHX25" s="47"/>
      <c r="PHY25" s="47"/>
      <c r="PHZ25" s="47"/>
      <c r="PIA25" s="47"/>
      <c r="PIB25" s="47"/>
      <c r="PIC25" s="47"/>
      <c r="PID25" s="47"/>
      <c r="PIE25" s="47"/>
      <c r="PIF25" s="47"/>
      <c r="PIG25" s="47"/>
      <c r="PIH25" s="47"/>
      <c r="PII25" s="47"/>
      <c r="PIJ25" s="47"/>
      <c r="PIK25" s="47"/>
      <c r="PIL25" s="47"/>
      <c r="PIM25" s="47"/>
      <c r="PIN25" s="47"/>
      <c r="PIO25" s="47"/>
      <c r="PIP25" s="47"/>
      <c r="PIQ25" s="47"/>
      <c r="PIR25" s="47"/>
      <c r="PIS25" s="47"/>
      <c r="PIT25" s="47"/>
      <c r="PIU25" s="47"/>
      <c r="PIV25" s="47"/>
      <c r="PIW25" s="47"/>
      <c r="PIX25" s="47"/>
      <c r="PIY25" s="47"/>
      <c r="PIZ25" s="47"/>
      <c r="PJA25" s="47"/>
      <c r="PJB25" s="47"/>
      <c r="PJC25" s="47"/>
      <c r="PJD25" s="47"/>
      <c r="PJE25" s="47"/>
      <c r="PJF25" s="47"/>
      <c r="PJG25" s="47"/>
      <c r="PJH25" s="47"/>
      <c r="PJI25" s="47"/>
      <c r="PJJ25" s="47"/>
      <c r="PJK25" s="47"/>
      <c r="PJL25" s="47"/>
      <c r="PJM25" s="47"/>
      <c r="PJN25" s="47"/>
      <c r="PJO25" s="47"/>
      <c r="PJP25" s="47"/>
      <c r="PJQ25" s="47"/>
      <c r="PJR25" s="47"/>
      <c r="PJS25" s="47"/>
      <c r="PJT25" s="47"/>
      <c r="PJU25" s="47"/>
      <c r="PJV25" s="47"/>
      <c r="PJW25" s="47"/>
      <c r="PJX25" s="47"/>
      <c r="PJY25" s="47"/>
      <c r="PJZ25" s="47"/>
      <c r="PKA25" s="47"/>
      <c r="PKB25" s="47"/>
      <c r="PKC25" s="47"/>
      <c r="PKD25" s="47"/>
      <c r="PKE25" s="47"/>
      <c r="PKF25" s="47"/>
      <c r="PKG25" s="47"/>
      <c r="PKH25" s="47"/>
      <c r="PKI25" s="47"/>
      <c r="PKJ25" s="47"/>
      <c r="PKK25" s="47"/>
      <c r="PKL25" s="47"/>
      <c r="PKM25" s="47"/>
      <c r="PKN25" s="47"/>
      <c r="PKO25" s="47"/>
      <c r="PKP25" s="47"/>
      <c r="PKQ25" s="47"/>
      <c r="PKR25" s="47"/>
      <c r="PKS25" s="47"/>
      <c r="PKT25" s="47"/>
      <c r="PKU25" s="47"/>
      <c r="PKV25" s="47"/>
      <c r="PKW25" s="47"/>
      <c r="PKX25" s="47"/>
      <c r="PKY25" s="47"/>
      <c r="PKZ25" s="47"/>
      <c r="PLA25" s="47"/>
      <c r="PLB25" s="47"/>
      <c r="PLC25" s="47"/>
      <c r="PLD25" s="47"/>
      <c r="PLE25" s="47"/>
      <c r="PLF25" s="47"/>
      <c r="PLG25" s="47"/>
      <c r="PLH25" s="47"/>
      <c r="PLI25" s="47"/>
      <c r="PLJ25" s="47"/>
      <c r="PLK25" s="47"/>
      <c r="PLL25" s="47"/>
      <c r="PLM25" s="47"/>
      <c r="PLN25" s="47"/>
      <c r="PLO25" s="47"/>
      <c r="PLP25" s="47"/>
      <c r="PLQ25" s="47"/>
      <c r="PLR25" s="47"/>
      <c r="PLS25" s="47"/>
      <c r="PLT25" s="47"/>
      <c r="PLU25" s="47"/>
      <c r="PLV25" s="47"/>
      <c r="PLW25" s="47"/>
      <c r="PLX25" s="47"/>
      <c r="PLY25" s="47"/>
      <c r="PLZ25" s="47"/>
      <c r="PMA25" s="47"/>
      <c r="PMB25" s="47"/>
      <c r="PMC25" s="47"/>
      <c r="PMD25" s="47"/>
      <c r="PME25" s="47"/>
      <c r="PMF25" s="47"/>
      <c r="PMG25" s="47"/>
      <c r="PMH25" s="47"/>
      <c r="PMI25" s="47"/>
      <c r="PMJ25" s="47"/>
      <c r="PMK25" s="47"/>
      <c r="PML25" s="47"/>
      <c r="PMM25" s="47"/>
      <c r="PMN25" s="47"/>
      <c r="PMO25" s="47"/>
      <c r="PMP25" s="47"/>
      <c r="PMQ25" s="47"/>
      <c r="PMR25" s="47"/>
      <c r="PMS25" s="47"/>
      <c r="PMT25" s="47"/>
      <c r="PMU25" s="47"/>
      <c r="PMV25" s="47"/>
      <c r="PMW25" s="47"/>
      <c r="PMX25" s="47"/>
      <c r="PMY25" s="47"/>
      <c r="PMZ25" s="47"/>
      <c r="PNA25" s="47"/>
      <c r="PNB25" s="47"/>
      <c r="PNC25" s="47"/>
      <c r="PND25" s="47"/>
      <c r="PNE25" s="47"/>
      <c r="PNF25" s="47"/>
      <c r="PNG25" s="47"/>
      <c r="PNH25" s="47"/>
      <c r="PNI25" s="47"/>
      <c r="PNJ25" s="47"/>
      <c r="PNK25" s="47"/>
      <c r="PNL25" s="47"/>
      <c r="PNM25" s="47"/>
      <c r="PNN25" s="47"/>
      <c r="PNO25" s="47"/>
      <c r="PNP25" s="47"/>
      <c r="PNQ25" s="47"/>
      <c r="PNR25" s="47"/>
      <c r="PNS25" s="47"/>
      <c r="PNT25" s="47"/>
      <c r="PNU25" s="47"/>
      <c r="PNV25" s="47"/>
      <c r="PNW25" s="47"/>
      <c r="PNX25" s="47"/>
      <c r="PNY25" s="47"/>
      <c r="PNZ25" s="47"/>
      <c r="POA25" s="47"/>
      <c r="POB25" s="47"/>
      <c r="POC25" s="47"/>
      <c r="POD25" s="47"/>
      <c r="POE25" s="47"/>
      <c r="POF25" s="47"/>
      <c r="POG25" s="47"/>
      <c r="POH25" s="47"/>
      <c r="POI25" s="47"/>
      <c r="POJ25" s="47"/>
      <c r="POK25" s="47"/>
      <c r="POL25" s="47"/>
      <c r="POM25" s="47"/>
      <c r="PON25" s="47"/>
      <c r="POO25" s="47"/>
      <c r="POP25" s="47"/>
      <c r="POQ25" s="47"/>
      <c r="POR25" s="47"/>
      <c r="POS25" s="47"/>
      <c r="POT25" s="47"/>
      <c r="POU25" s="47"/>
      <c r="POV25" s="47"/>
      <c r="POW25" s="47"/>
      <c r="POX25" s="47"/>
      <c r="POY25" s="47"/>
      <c r="POZ25" s="47"/>
      <c r="PPA25" s="47"/>
      <c r="PPB25" s="47"/>
      <c r="PPC25" s="47"/>
      <c r="PPD25" s="47"/>
      <c r="PPE25" s="47"/>
      <c r="PPF25" s="47"/>
      <c r="PPG25" s="47"/>
      <c r="PPH25" s="47"/>
      <c r="PPI25" s="47"/>
      <c r="PPJ25" s="47"/>
      <c r="PPK25" s="47"/>
      <c r="PPL25" s="47"/>
      <c r="PPM25" s="47"/>
      <c r="PPN25" s="47"/>
      <c r="PPO25" s="47"/>
      <c r="PPP25" s="47"/>
      <c r="PPQ25" s="47"/>
      <c r="PPR25" s="47"/>
      <c r="PPS25" s="47"/>
      <c r="PPT25" s="47"/>
      <c r="PPU25" s="47"/>
      <c r="PPV25" s="47"/>
      <c r="PPW25" s="47"/>
      <c r="PPX25" s="47"/>
      <c r="PPY25" s="47"/>
      <c r="PPZ25" s="47"/>
      <c r="PQA25" s="47"/>
      <c r="PQB25" s="47"/>
      <c r="PQC25" s="47"/>
      <c r="PQD25" s="47"/>
      <c r="PQE25" s="47"/>
      <c r="PQF25" s="47"/>
      <c r="PQG25" s="47"/>
      <c r="PQH25" s="47"/>
      <c r="PQI25" s="47"/>
      <c r="PQJ25" s="47"/>
      <c r="PQK25" s="47"/>
      <c r="PQL25" s="47"/>
      <c r="PQM25" s="47"/>
      <c r="PQN25" s="47"/>
      <c r="PQO25" s="47"/>
      <c r="PQP25" s="47"/>
      <c r="PQQ25" s="47"/>
      <c r="PQR25" s="47"/>
      <c r="PQS25" s="47"/>
      <c r="PQT25" s="47"/>
      <c r="PQU25" s="47"/>
      <c r="PQV25" s="47"/>
      <c r="PQW25" s="47"/>
      <c r="PQX25" s="47"/>
      <c r="PQY25" s="47"/>
      <c r="PQZ25" s="47"/>
      <c r="PRA25" s="47"/>
      <c r="PRB25" s="47"/>
      <c r="PRC25" s="47"/>
      <c r="PRD25" s="47"/>
      <c r="PRE25" s="47"/>
      <c r="PRF25" s="47"/>
      <c r="PRG25" s="47"/>
      <c r="PRH25" s="47"/>
      <c r="PRI25" s="47"/>
      <c r="PRJ25" s="47"/>
      <c r="PRK25" s="47"/>
      <c r="PRL25" s="47"/>
      <c r="PRM25" s="47"/>
      <c r="PRN25" s="47"/>
      <c r="PRO25" s="47"/>
      <c r="PRP25" s="47"/>
      <c r="PRQ25" s="47"/>
      <c r="PRR25" s="47"/>
      <c r="PRS25" s="47"/>
      <c r="PRT25" s="47"/>
      <c r="PRU25" s="47"/>
      <c r="PRV25" s="47"/>
      <c r="PRW25" s="47"/>
      <c r="PRX25" s="47"/>
      <c r="PRY25" s="47"/>
      <c r="PRZ25" s="47"/>
      <c r="PSA25" s="47"/>
      <c r="PSB25" s="47"/>
      <c r="PSC25" s="47"/>
      <c r="PSD25" s="47"/>
      <c r="PSE25" s="47"/>
      <c r="PSF25" s="47"/>
      <c r="PSG25" s="47"/>
      <c r="PSH25" s="47"/>
      <c r="PSI25" s="47"/>
      <c r="PSJ25" s="47"/>
      <c r="PSK25" s="47"/>
      <c r="PSL25" s="47"/>
      <c r="PSM25" s="47"/>
      <c r="PSN25" s="47"/>
      <c r="PSO25" s="47"/>
      <c r="PSP25" s="47"/>
      <c r="PSQ25" s="47"/>
      <c r="PSR25" s="47"/>
      <c r="PSS25" s="47"/>
      <c r="PST25" s="47"/>
      <c r="PSU25" s="47"/>
      <c r="PSV25" s="47"/>
      <c r="PSW25" s="47"/>
      <c r="PSX25" s="47"/>
      <c r="PSY25" s="47"/>
      <c r="PSZ25" s="47"/>
      <c r="PTA25" s="47"/>
      <c r="PTB25" s="47"/>
      <c r="PTC25" s="47"/>
      <c r="PTD25" s="47"/>
      <c r="PTE25" s="47"/>
      <c r="PTF25" s="47"/>
      <c r="PTG25" s="47"/>
      <c r="PTH25" s="47"/>
      <c r="PTI25" s="47"/>
      <c r="PTJ25" s="47"/>
      <c r="PTK25" s="47"/>
      <c r="PTL25" s="47"/>
      <c r="PTM25" s="47"/>
      <c r="PTN25" s="47"/>
      <c r="PTO25" s="47"/>
      <c r="PTP25" s="47"/>
      <c r="PTQ25" s="47"/>
      <c r="PTR25" s="47"/>
      <c r="PTS25" s="47"/>
      <c r="PTT25" s="47"/>
      <c r="PTU25" s="47"/>
      <c r="PTV25" s="47"/>
      <c r="PTW25" s="47"/>
      <c r="PTX25" s="47"/>
      <c r="PTY25" s="47"/>
      <c r="PTZ25" s="47"/>
      <c r="PUA25" s="47"/>
      <c r="PUB25" s="47"/>
      <c r="PUC25" s="47"/>
      <c r="PUD25" s="47"/>
      <c r="PUE25" s="47"/>
      <c r="PUF25" s="47"/>
      <c r="PUG25" s="47"/>
      <c r="PUH25" s="47"/>
      <c r="PUI25" s="47"/>
      <c r="PUJ25" s="47"/>
      <c r="PUK25" s="47"/>
      <c r="PUL25" s="47"/>
      <c r="PUM25" s="47"/>
      <c r="PUN25" s="47"/>
      <c r="PUO25" s="47"/>
      <c r="PUP25" s="47"/>
      <c r="PUQ25" s="47"/>
      <c r="PUR25" s="47"/>
      <c r="PUS25" s="47"/>
      <c r="PUT25" s="47"/>
      <c r="PUU25" s="47"/>
      <c r="PUV25" s="47"/>
      <c r="PUW25" s="47"/>
      <c r="PUX25" s="47"/>
      <c r="PUY25" s="47"/>
      <c r="PUZ25" s="47"/>
      <c r="PVA25" s="47"/>
      <c r="PVB25" s="47"/>
      <c r="PVC25" s="47"/>
      <c r="PVD25" s="47"/>
      <c r="PVE25" s="47"/>
      <c r="PVF25" s="47"/>
      <c r="PVG25" s="47"/>
      <c r="PVH25" s="47"/>
      <c r="PVI25" s="47"/>
      <c r="PVJ25" s="47"/>
      <c r="PVK25" s="47"/>
      <c r="PVL25" s="47"/>
      <c r="PVM25" s="47"/>
      <c r="PVN25" s="47"/>
      <c r="PVO25" s="47"/>
      <c r="PVP25" s="47"/>
      <c r="PVQ25" s="47"/>
      <c r="PVR25" s="47"/>
      <c r="PVS25" s="47"/>
      <c r="PVT25" s="47"/>
      <c r="PVU25" s="47"/>
      <c r="PVV25" s="47"/>
      <c r="PVW25" s="47"/>
      <c r="PVX25" s="47"/>
      <c r="PVY25" s="47"/>
      <c r="PVZ25" s="47"/>
      <c r="PWA25" s="47"/>
      <c r="PWB25" s="47"/>
      <c r="PWC25" s="47"/>
      <c r="PWD25" s="47"/>
      <c r="PWE25" s="47"/>
      <c r="PWF25" s="47"/>
      <c r="PWG25" s="47"/>
      <c r="PWH25" s="47"/>
      <c r="PWI25" s="47"/>
      <c r="PWJ25" s="47"/>
      <c r="PWK25" s="47"/>
      <c r="PWL25" s="47"/>
      <c r="PWM25" s="47"/>
      <c r="PWN25" s="47"/>
      <c r="PWO25" s="47"/>
      <c r="PWP25" s="47"/>
      <c r="PWQ25" s="47"/>
      <c r="PWR25" s="47"/>
      <c r="PWS25" s="47"/>
      <c r="PWT25" s="47"/>
      <c r="PWU25" s="47"/>
      <c r="PWV25" s="47"/>
      <c r="PWW25" s="47"/>
      <c r="PWX25" s="47"/>
      <c r="PWY25" s="47"/>
      <c r="PWZ25" s="47"/>
      <c r="PXA25" s="47"/>
      <c r="PXB25" s="47"/>
      <c r="PXC25" s="47"/>
      <c r="PXD25" s="47"/>
      <c r="PXE25" s="47"/>
      <c r="PXF25" s="47"/>
      <c r="PXG25" s="47"/>
      <c r="PXH25" s="47"/>
      <c r="PXI25" s="47"/>
      <c r="PXJ25" s="47"/>
      <c r="PXK25" s="47"/>
      <c r="PXL25" s="47"/>
      <c r="PXM25" s="47"/>
      <c r="PXN25" s="47"/>
      <c r="PXO25" s="47"/>
      <c r="PXP25" s="47"/>
      <c r="PXQ25" s="47"/>
      <c r="PXR25" s="47"/>
      <c r="PXS25" s="47"/>
      <c r="PXT25" s="47"/>
      <c r="PXU25" s="47"/>
      <c r="PXV25" s="47"/>
      <c r="PXW25" s="47"/>
      <c r="PXX25" s="47"/>
      <c r="PXY25" s="47"/>
      <c r="PXZ25" s="47"/>
      <c r="PYA25" s="47"/>
      <c r="PYB25" s="47"/>
      <c r="PYC25" s="47"/>
      <c r="PYD25" s="47"/>
      <c r="PYE25" s="47"/>
      <c r="PYF25" s="47"/>
      <c r="PYG25" s="47"/>
      <c r="PYH25" s="47"/>
      <c r="PYI25" s="47"/>
      <c r="PYJ25" s="47"/>
      <c r="PYK25" s="47"/>
      <c r="PYL25" s="47"/>
      <c r="PYM25" s="47"/>
      <c r="PYN25" s="47"/>
      <c r="PYO25" s="47"/>
      <c r="PYP25" s="47"/>
      <c r="PYQ25" s="47"/>
      <c r="PYR25" s="47"/>
      <c r="PYS25" s="47"/>
      <c r="PYT25" s="47"/>
      <c r="PYU25" s="47"/>
      <c r="PYV25" s="47"/>
      <c r="PYW25" s="47"/>
      <c r="PYX25" s="47"/>
      <c r="PYY25" s="47"/>
      <c r="PYZ25" s="47"/>
      <c r="PZA25" s="47"/>
      <c r="PZB25" s="47"/>
      <c r="PZC25" s="47"/>
      <c r="PZD25" s="47"/>
      <c r="PZE25" s="47"/>
      <c r="PZF25" s="47"/>
      <c r="PZG25" s="47"/>
      <c r="PZH25" s="47"/>
      <c r="PZI25" s="47"/>
      <c r="PZJ25" s="47"/>
      <c r="PZK25" s="47"/>
      <c r="PZL25" s="47"/>
      <c r="PZM25" s="47"/>
      <c r="PZN25" s="47"/>
      <c r="PZO25" s="47"/>
      <c r="PZP25" s="47"/>
      <c r="PZQ25" s="47"/>
      <c r="PZR25" s="47"/>
      <c r="PZS25" s="47"/>
      <c r="PZT25" s="47"/>
      <c r="PZU25" s="47"/>
      <c r="PZV25" s="47"/>
      <c r="PZW25" s="47"/>
      <c r="PZX25" s="47"/>
      <c r="PZY25" s="47"/>
      <c r="PZZ25" s="47"/>
      <c r="QAA25" s="47"/>
      <c r="QAB25" s="47"/>
      <c r="QAC25" s="47"/>
      <c r="QAD25" s="47"/>
      <c r="QAE25" s="47"/>
      <c r="QAF25" s="47"/>
      <c r="QAG25" s="47"/>
      <c r="QAH25" s="47"/>
      <c r="QAI25" s="47"/>
      <c r="QAJ25" s="47"/>
      <c r="QAK25" s="47"/>
      <c r="QAL25" s="47"/>
      <c r="QAM25" s="47"/>
      <c r="QAN25" s="47"/>
      <c r="QAO25" s="47"/>
      <c r="QAP25" s="47"/>
      <c r="QAQ25" s="47"/>
      <c r="QAR25" s="47"/>
      <c r="QAS25" s="47"/>
      <c r="QAT25" s="47"/>
      <c r="QAU25" s="47"/>
      <c r="QAV25" s="47"/>
      <c r="QAW25" s="47"/>
      <c r="QAX25" s="47"/>
      <c r="QAY25" s="47"/>
      <c r="QAZ25" s="47"/>
      <c r="QBA25" s="47"/>
      <c r="QBB25" s="47"/>
      <c r="QBC25" s="47"/>
      <c r="QBD25" s="47"/>
      <c r="QBE25" s="47"/>
      <c r="QBF25" s="47"/>
      <c r="QBG25" s="47"/>
      <c r="QBH25" s="47"/>
      <c r="QBI25" s="47"/>
      <c r="QBJ25" s="47"/>
      <c r="QBK25" s="47"/>
      <c r="QBL25" s="47"/>
      <c r="QBM25" s="47"/>
      <c r="QBN25" s="47"/>
      <c r="QBO25" s="47"/>
      <c r="QBP25" s="47"/>
      <c r="QBQ25" s="47"/>
      <c r="QBR25" s="47"/>
      <c r="QBS25" s="47"/>
      <c r="QBT25" s="47"/>
      <c r="QBU25" s="47"/>
      <c r="QBV25" s="47"/>
      <c r="QBW25" s="47"/>
      <c r="QBX25" s="47"/>
      <c r="QBY25" s="47"/>
      <c r="QBZ25" s="47"/>
      <c r="QCA25" s="47"/>
      <c r="QCB25" s="47"/>
      <c r="QCC25" s="47"/>
      <c r="QCD25" s="47"/>
      <c r="QCE25" s="47"/>
      <c r="QCF25" s="47"/>
      <c r="QCG25" s="47"/>
      <c r="QCH25" s="47"/>
      <c r="QCI25" s="47"/>
      <c r="QCJ25" s="47"/>
      <c r="QCK25" s="47"/>
      <c r="QCL25" s="47"/>
      <c r="QCM25" s="47"/>
      <c r="QCN25" s="47"/>
      <c r="QCO25" s="47"/>
      <c r="QCP25" s="47"/>
      <c r="QCQ25" s="47"/>
      <c r="QCR25" s="47"/>
      <c r="QCS25" s="47"/>
      <c r="QCT25" s="47"/>
      <c r="QCU25" s="47"/>
      <c r="QCV25" s="47"/>
      <c r="QCW25" s="47"/>
      <c r="QCX25" s="47"/>
      <c r="QCY25" s="47"/>
      <c r="QCZ25" s="47"/>
      <c r="QDA25" s="47"/>
      <c r="QDB25" s="47"/>
      <c r="QDC25" s="47"/>
      <c r="QDD25" s="47"/>
      <c r="QDE25" s="47"/>
      <c r="QDF25" s="47"/>
      <c r="QDG25" s="47"/>
      <c r="QDH25" s="47"/>
      <c r="QDI25" s="47"/>
      <c r="QDJ25" s="47"/>
      <c r="QDK25" s="47"/>
      <c r="QDL25" s="47"/>
      <c r="QDM25" s="47"/>
      <c r="QDN25" s="47"/>
      <c r="QDO25" s="47"/>
      <c r="QDP25" s="47"/>
      <c r="QDQ25" s="47"/>
      <c r="QDR25" s="47"/>
      <c r="QDS25" s="47"/>
      <c r="QDT25" s="47"/>
      <c r="QDU25" s="47"/>
      <c r="QDV25" s="47"/>
      <c r="QDW25" s="47"/>
      <c r="QDX25" s="47"/>
      <c r="QDY25" s="47"/>
      <c r="QDZ25" s="47"/>
      <c r="QEA25" s="47"/>
      <c r="QEB25" s="47"/>
      <c r="QEC25" s="47"/>
      <c r="QED25" s="47"/>
      <c r="QEE25" s="47"/>
      <c r="QEF25" s="47"/>
      <c r="QEG25" s="47"/>
      <c r="QEH25" s="47"/>
      <c r="QEI25" s="47"/>
      <c r="QEJ25" s="47"/>
      <c r="QEK25" s="47"/>
      <c r="QEL25" s="47"/>
      <c r="QEM25" s="47"/>
      <c r="QEN25" s="47"/>
      <c r="QEO25" s="47"/>
      <c r="QEP25" s="47"/>
      <c r="QEQ25" s="47"/>
      <c r="QER25" s="47"/>
      <c r="QES25" s="47"/>
      <c r="QET25" s="47"/>
      <c r="QEU25" s="47"/>
      <c r="QEV25" s="47"/>
      <c r="QEW25" s="47"/>
      <c r="QEX25" s="47"/>
      <c r="QEY25" s="47"/>
      <c r="QEZ25" s="47"/>
      <c r="QFA25" s="47"/>
      <c r="QFB25" s="47"/>
      <c r="QFC25" s="47"/>
      <c r="QFD25" s="47"/>
      <c r="QFE25" s="47"/>
      <c r="QFF25" s="47"/>
      <c r="QFG25" s="47"/>
      <c r="QFH25" s="47"/>
      <c r="QFI25" s="47"/>
      <c r="QFJ25" s="47"/>
      <c r="QFK25" s="47"/>
      <c r="QFL25" s="47"/>
      <c r="QFM25" s="47"/>
      <c r="QFN25" s="47"/>
      <c r="QFO25" s="47"/>
      <c r="QFP25" s="47"/>
      <c r="QFQ25" s="47"/>
      <c r="QFR25" s="47"/>
      <c r="QFS25" s="47"/>
      <c r="QFT25" s="47"/>
      <c r="QFU25" s="47"/>
      <c r="QFV25" s="47"/>
      <c r="QFW25" s="47"/>
      <c r="QFX25" s="47"/>
      <c r="QFY25" s="47"/>
      <c r="QFZ25" s="47"/>
      <c r="QGA25" s="47"/>
      <c r="QGB25" s="47"/>
      <c r="QGC25" s="47"/>
      <c r="QGD25" s="47"/>
      <c r="QGE25" s="47"/>
      <c r="QGF25" s="47"/>
      <c r="QGG25" s="47"/>
      <c r="QGH25" s="47"/>
      <c r="QGI25" s="47"/>
      <c r="QGJ25" s="47"/>
      <c r="QGK25" s="47"/>
      <c r="QGL25" s="47"/>
      <c r="QGM25" s="47"/>
      <c r="QGN25" s="47"/>
      <c r="QGO25" s="47"/>
      <c r="QGP25" s="47"/>
      <c r="QGQ25" s="47"/>
      <c r="QGR25" s="47"/>
      <c r="QGS25" s="47"/>
      <c r="QGT25" s="47"/>
      <c r="QGU25" s="47"/>
      <c r="QGV25" s="47"/>
      <c r="QGW25" s="47"/>
      <c r="QGX25" s="47"/>
      <c r="QGY25" s="47"/>
      <c r="QGZ25" s="47"/>
      <c r="QHA25" s="47"/>
      <c r="QHB25" s="47"/>
      <c r="QHC25" s="47"/>
      <c r="QHD25" s="47"/>
      <c r="QHE25" s="47"/>
      <c r="QHF25" s="47"/>
      <c r="QHG25" s="47"/>
      <c r="QHH25" s="47"/>
      <c r="QHI25" s="47"/>
      <c r="QHJ25" s="47"/>
      <c r="QHK25" s="47"/>
      <c r="QHL25" s="47"/>
      <c r="QHM25" s="47"/>
      <c r="QHN25" s="47"/>
      <c r="QHO25" s="47"/>
      <c r="QHP25" s="47"/>
      <c r="QHQ25" s="47"/>
      <c r="QHR25" s="47"/>
      <c r="QHS25" s="47"/>
      <c r="QHT25" s="47"/>
      <c r="QHU25" s="47"/>
      <c r="QHV25" s="47"/>
      <c r="QHW25" s="47"/>
      <c r="QHX25" s="47"/>
      <c r="QHY25" s="47"/>
      <c r="QHZ25" s="47"/>
      <c r="QIA25" s="47"/>
      <c r="QIB25" s="47"/>
      <c r="QIC25" s="47"/>
      <c r="QID25" s="47"/>
      <c r="QIE25" s="47"/>
      <c r="QIF25" s="47"/>
      <c r="QIG25" s="47"/>
      <c r="QIH25" s="47"/>
      <c r="QII25" s="47"/>
      <c r="QIJ25" s="47"/>
      <c r="QIK25" s="47"/>
      <c r="QIL25" s="47"/>
      <c r="QIM25" s="47"/>
      <c r="QIN25" s="47"/>
      <c r="QIO25" s="47"/>
      <c r="QIP25" s="47"/>
      <c r="QIQ25" s="47"/>
      <c r="QIR25" s="47"/>
      <c r="QIS25" s="47"/>
      <c r="QIT25" s="47"/>
      <c r="QIU25" s="47"/>
      <c r="QIV25" s="47"/>
      <c r="QIW25" s="47"/>
      <c r="QIX25" s="47"/>
      <c r="QIY25" s="47"/>
      <c r="QIZ25" s="47"/>
      <c r="QJA25" s="47"/>
      <c r="QJB25" s="47"/>
      <c r="QJC25" s="47"/>
      <c r="QJD25" s="47"/>
      <c r="QJE25" s="47"/>
      <c r="QJF25" s="47"/>
      <c r="QJG25" s="47"/>
      <c r="QJH25" s="47"/>
      <c r="QJI25" s="47"/>
      <c r="QJJ25" s="47"/>
      <c r="QJK25" s="47"/>
      <c r="QJL25" s="47"/>
      <c r="QJM25" s="47"/>
      <c r="QJN25" s="47"/>
      <c r="QJO25" s="47"/>
      <c r="QJP25" s="47"/>
      <c r="QJQ25" s="47"/>
      <c r="QJR25" s="47"/>
      <c r="QJS25" s="47"/>
      <c r="QJT25" s="47"/>
      <c r="QJU25" s="47"/>
      <c r="QJV25" s="47"/>
      <c r="QJW25" s="47"/>
      <c r="QJX25" s="47"/>
      <c r="QJY25" s="47"/>
      <c r="QJZ25" s="47"/>
      <c r="QKA25" s="47"/>
      <c r="QKB25" s="47"/>
      <c r="QKC25" s="47"/>
      <c r="QKD25" s="47"/>
      <c r="QKE25" s="47"/>
      <c r="QKF25" s="47"/>
      <c r="QKG25" s="47"/>
      <c r="QKH25" s="47"/>
      <c r="QKI25" s="47"/>
      <c r="QKJ25" s="47"/>
      <c r="QKK25" s="47"/>
      <c r="QKL25" s="47"/>
      <c r="QKM25" s="47"/>
      <c r="QKN25" s="47"/>
      <c r="QKO25" s="47"/>
      <c r="QKP25" s="47"/>
      <c r="QKQ25" s="47"/>
      <c r="QKR25" s="47"/>
      <c r="QKS25" s="47"/>
      <c r="QKT25" s="47"/>
      <c r="QKU25" s="47"/>
      <c r="QKV25" s="47"/>
      <c r="QKW25" s="47"/>
      <c r="QKX25" s="47"/>
      <c r="QKY25" s="47"/>
      <c r="QKZ25" s="47"/>
      <c r="QLA25" s="47"/>
      <c r="QLB25" s="47"/>
      <c r="QLC25" s="47"/>
      <c r="QLD25" s="47"/>
      <c r="QLE25" s="47"/>
      <c r="QLF25" s="47"/>
      <c r="QLG25" s="47"/>
      <c r="QLH25" s="47"/>
      <c r="QLI25" s="47"/>
      <c r="QLJ25" s="47"/>
      <c r="QLK25" s="47"/>
      <c r="QLL25" s="47"/>
      <c r="QLM25" s="47"/>
      <c r="QLN25" s="47"/>
      <c r="QLO25" s="47"/>
      <c r="QLP25" s="47"/>
      <c r="QLQ25" s="47"/>
      <c r="QLR25" s="47"/>
      <c r="QLS25" s="47"/>
      <c r="QLT25" s="47"/>
      <c r="QLU25" s="47"/>
      <c r="QLV25" s="47"/>
      <c r="QLW25" s="47"/>
      <c r="QLX25" s="47"/>
      <c r="QLY25" s="47"/>
      <c r="QLZ25" s="47"/>
      <c r="QMA25" s="47"/>
      <c r="QMB25" s="47"/>
      <c r="QMC25" s="47"/>
      <c r="QMD25" s="47"/>
      <c r="QME25" s="47"/>
      <c r="QMF25" s="47"/>
      <c r="QMG25" s="47"/>
      <c r="QMH25" s="47"/>
      <c r="QMI25" s="47"/>
      <c r="QMJ25" s="47"/>
      <c r="QMK25" s="47"/>
      <c r="QML25" s="47"/>
      <c r="QMM25" s="47"/>
      <c r="QMN25" s="47"/>
      <c r="QMO25" s="47"/>
      <c r="QMP25" s="47"/>
      <c r="QMQ25" s="47"/>
      <c r="QMR25" s="47"/>
      <c r="QMS25" s="47"/>
      <c r="QMT25" s="47"/>
      <c r="QMU25" s="47"/>
      <c r="QMV25" s="47"/>
      <c r="QMW25" s="47"/>
      <c r="QMX25" s="47"/>
      <c r="QMY25" s="47"/>
      <c r="QMZ25" s="47"/>
      <c r="QNA25" s="47"/>
      <c r="QNB25" s="47"/>
      <c r="QNC25" s="47"/>
      <c r="QND25" s="47"/>
      <c r="QNE25" s="47"/>
      <c r="QNF25" s="47"/>
      <c r="QNG25" s="47"/>
      <c r="QNH25" s="47"/>
      <c r="QNI25" s="47"/>
      <c r="QNJ25" s="47"/>
      <c r="QNK25" s="47"/>
      <c r="QNL25" s="47"/>
      <c r="QNM25" s="47"/>
      <c r="QNN25" s="47"/>
      <c r="QNO25" s="47"/>
      <c r="QNP25" s="47"/>
      <c r="QNQ25" s="47"/>
      <c r="QNR25" s="47"/>
      <c r="QNS25" s="47"/>
      <c r="QNT25" s="47"/>
      <c r="QNU25" s="47"/>
      <c r="QNV25" s="47"/>
      <c r="QNW25" s="47"/>
      <c r="QNX25" s="47"/>
      <c r="QNY25" s="47"/>
      <c r="QNZ25" s="47"/>
      <c r="QOA25" s="47"/>
      <c r="QOB25" s="47"/>
      <c r="QOC25" s="47"/>
      <c r="QOD25" s="47"/>
      <c r="QOE25" s="47"/>
      <c r="QOF25" s="47"/>
      <c r="QOG25" s="47"/>
      <c r="QOH25" s="47"/>
      <c r="QOI25" s="47"/>
      <c r="QOJ25" s="47"/>
      <c r="QOK25" s="47"/>
      <c r="QOL25" s="47"/>
      <c r="QOM25" s="47"/>
      <c r="QON25" s="47"/>
      <c r="QOO25" s="47"/>
      <c r="QOP25" s="47"/>
      <c r="QOQ25" s="47"/>
      <c r="QOR25" s="47"/>
      <c r="QOS25" s="47"/>
      <c r="QOT25" s="47"/>
      <c r="QOU25" s="47"/>
      <c r="QOV25" s="47"/>
      <c r="QOW25" s="47"/>
      <c r="QOX25" s="47"/>
      <c r="QOY25" s="47"/>
      <c r="QOZ25" s="47"/>
      <c r="QPA25" s="47"/>
      <c r="QPB25" s="47"/>
      <c r="QPC25" s="47"/>
      <c r="QPD25" s="47"/>
      <c r="QPE25" s="47"/>
      <c r="QPF25" s="47"/>
      <c r="QPG25" s="47"/>
      <c r="QPH25" s="47"/>
      <c r="QPI25" s="47"/>
      <c r="QPJ25" s="47"/>
      <c r="QPK25" s="47"/>
      <c r="QPL25" s="47"/>
      <c r="QPM25" s="47"/>
      <c r="QPN25" s="47"/>
      <c r="QPO25" s="47"/>
      <c r="QPP25" s="47"/>
      <c r="QPQ25" s="47"/>
      <c r="QPR25" s="47"/>
      <c r="QPS25" s="47"/>
      <c r="QPT25" s="47"/>
      <c r="QPU25" s="47"/>
      <c r="QPV25" s="47"/>
      <c r="QPW25" s="47"/>
      <c r="QPX25" s="47"/>
      <c r="QPY25" s="47"/>
      <c r="QPZ25" s="47"/>
      <c r="QQA25" s="47"/>
      <c r="QQB25" s="47"/>
      <c r="QQC25" s="47"/>
      <c r="QQD25" s="47"/>
      <c r="QQE25" s="47"/>
      <c r="QQF25" s="47"/>
      <c r="QQG25" s="47"/>
      <c r="QQH25" s="47"/>
      <c r="QQI25" s="47"/>
      <c r="QQJ25" s="47"/>
      <c r="QQK25" s="47"/>
      <c r="QQL25" s="47"/>
      <c r="QQM25" s="47"/>
      <c r="QQN25" s="47"/>
      <c r="QQO25" s="47"/>
      <c r="QQP25" s="47"/>
      <c r="QQQ25" s="47"/>
      <c r="QQR25" s="47"/>
      <c r="QQS25" s="47"/>
      <c r="QQT25" s="47"/>
      <c r="QQU25" s="47"/>
      <c r="QQV25" s="47"/>
      <c r="QQW25" s="47"/>
      <c r="QQX25" s="47"/>
      <c r="QQY25" s="47"/>
      <c r="QQZ25" s="47"/>
      <c r="QRA25" s="47"/>
      <c r="QRB25" s="47"/>
      <c r="QRC25" s="47"/>
      <c r="QRD25" s="47"/>
      <c r="QRE25" s="47"/>
      <c r="QRF25" s="47"/>
      <c r="QRG25" s="47"/>
      <c r="QRH25" s="47"/>
      <c r="QRI25" s="47"/>
      <c r="QRJ25" s="47"/>
      <c r="QRK25" s="47"/>
      <c r="QRL25" s="47"/>
      <c r="QRM25" s="47"/>
      <c r="QRN25" s="47"/>
      <c r="QRO25" s="47"/>
      <c r="QRP25" s="47"/>
      <c r="QRQ25" s="47"/>
      <c r="QRR25" s="47"/>
      <c r="QRS25" s="47"/>
      <c r="QRT25" s="47"/>
      <c r="QRU25" s="47"/>
      <c r="QRV25" s="47"/>
      <c r="QRW25" s="47"/>
      <c r="QRX25" s="47"/>
      <c r="QRY25" s="47"/>
      <c r="QRZ25" s="47"/>
      <c r="QSA25" s="47"/>
      <c r="QSB25" s="47"/>
      <c r="QSC25" s="47"/>
      <c r="QSD25" s="47"/>
      <c r="QSE25" s="47"/>
      <c r="QSF25" s="47"/>
      <c r="QSG25" s="47"/>
      <c r="QSH25" s="47"/>
      <c r="QSI25" s="47"/>
      <c r="QSJ25" s="47"/>
      <c r="QSK25" s="47"/>
      <c r="QSL25" s="47"/>
      <c r="QSM25" s="47"/>
      <c r="QSN25" s="47"/>
      <c r="QSO25" s="47"/>
      <c r="QSP25" s="47"/>
      <c r="QSQ25" s="47"/>
      <c r="QSR25" s="47"/>
      <c r="QSS25" s="47"/>
      <c r="QST25" s="47"/>
      <c r="QSU25" s="47"/>
      <c r="QSV25" s="47"/>
      <c r="QSW25" s="47"/>
      <c r="QSX25" s="47"/>
      <c r="QSY25" s="47"/>
      <c r="QSZ25" s="47"/>
      <c r="QTA25" s="47"/>
      <c r="QTB25" s="47"/>
      <c r="QTC25" s="47"/>
      <c r="QTD25" s="47"/>
      <c r="QTE25" s="47"/>
      <c r="QTF25" s="47"/>
      <c r="QTG25" s="47"/>
      <c r="QTH25" s="47"/>
      <c r="QTI25" s="47"/>
      <c r="QTJ25" s="47"/>
      <c r="QTK25" s="47"/>
      <c r="QTL25" s="47"/>
      <c r="QTM25" s="47"/>
      <c r="QTN25" s="47"/>
      <c r="QTO25" s="47"/>
      <c r="QTP25" s="47"/>
      <c r="QTQ25" s="47"/>
      <c r="QTR25" s="47"/>
      <c r="QTS25" s="47"/>
      <c r="QTT25" s="47"/>
      <c r="QTU25" s="47"/>
      <c r="QTV25" s="47"/>
      <c r="QTW25" s="47"/>
      <c r="QTX25" s="47"/>
      <c r="QTY25" s="47"/>
      <c r="QTZ25" s="47"/>
      <c r="QUA25" s="47"/>
      <c r="QUB25" s="47"/>
      <c r="QUC25" s="47"/>
      <c r="QUD25" s="47"/>
      <c r="QUE25" s="47"/>
      <c r="QUF25" s="47"/>
      <c r="QUG25" s="47"/>
      <c r="QUH25" s="47"/>
      <c r="QUI25" s="47"/>
      <c r="QUJ25" s="47"/>
      <c r="QUK25" s="47"/>
      <c r="QUL25" s="47"/>
      <c r="QUM25" s="47"/>
      <c r="QUN25" s="47"/>
      <c r="QUO25" s="47"/>
      <c r="QUP25" s="47"/>
      <c r="QUQ25" s="47"/>
      <c r="QUR25" s="47"/>
      <c r="QUS25" s="47"/>
      <c r="QUT25" s="47"/>
      <c r="QUU25" s="47"/>
      <c r="QUV25" s="47"/>
      <c r="QUW25" s="47"/>
      <c r="QUX25" s="47"/>
      <c r="QUY25" s="47"/>
      <c r="QUZ25" s="47"/>
      <c r="QVA25" s="47"/>
      <c r="QVB25" s="47"/>
      <c r="QVC25" s="47"/>
      <c r="QVD25" s="47"/>
      <c r="QVE25" s="47"/>
      <c r="QVF25" s="47"/>
      <c r="QVG25" s="47"/>
      <c r="QVH25" s="47"/>
      <c r="QVI25" s="47"/>
      <c r="QVJ25" s="47"/>
      <c r="QVK25" s="47"/>
      <c r="QVL25" s="47"/>
      <c r="QVM25" s="47"/>
      <c r="QVN25" s="47"/>
      <c r="QVO25" s="47"/>
      <c r="QVP25" s="47"/>
      <c r="QVQ25" s="47"/>
      <c r="QVR25" s="47"/>
      <c r="QVS25" s="47"/>
      <c r="QVT25" s="47"/>
      <c r="QVU25" s="47"/>
      <c r="QVV25" s="47"/>
      <c r="QVW25" s="47"/>
      <c r="QVX25" s="47"/>
      <c r="QVY25" s="47"/>
      <c r="QVZ25" s="47"/>
      <c r="QWA25" s="47"/>
      <c r="QWB25" s="47"/>
      <c r="QWC25" s="47"/>
      <c r="QWD25" s="47"/>
      <c r="QWE25" s="47"/>
      <c r="QWF25" s="47"/>
      <c r="QWG25" s="47"/>
      <c r="QWH25" s="47"/>
      <c r="QWI25" s="47"/>
      <c r="QWJ25" s="47"/>
      <c r="QWK25" s="47"/>
      <c r="QWL25" s="47"/>
      <c r="QWM25" s="47"/>
      <c r="QWN25" s="47"/>
      <c r="QWO25" s="47"/>
      <c r="QWP25" s="47"/>
      <c r="QWQ25" s="47"/>
      <c r="QWR25" s="47"/>
      <c r="QWS25" s="47"/>
      <c r="QWT25" s="47"/>
      <c r="QWU25" s="47"/>
      <c r="QWV25" s="47"/>
      <c r="QWW25" s="47"/>
      <c r="QWX25" s="47"/>
      <c r="QWY25" s="47"/>
      <c r="QWZ25" s="47"/>
      <c r="QXA25" s="47"/>
      <c r="QXB25" s="47"/>
      <c r="QXC25" s="47"/>
      <c r="QXD25" s="47"/>
      <c r="QXE25" s="47"/>
      <c r="QXF25" s="47"/>
      <c r="QXG25" s="47"/>
      <c r="QXH25" s="47"/>
      <c r="QXI25" s="47"/>
      <c r="QXJ25" s="47"/>
      <c r="QXK25" s="47"/>
      <c r="QXL25" s="47"/>
      <c r="QXM25" s="47"/>
      <c r="QXN25" s="47"/>
      <c r="QXO25" s="47"/>
      <c r="QXP25" s="47"/>
      <c r="QXQ25" s="47"/>
      <c r="QXR25" s="47"/>
      <c r="QXS25" s="47"/>
      <c r="QXT25" s="47"/>
      <c r="QXU25" s="47"/>
      <c r="QXV25" s="47"/>
      <c r="QXW25" s="47"/>
      <c r="QXX25" s="47"/>
      <c r="QXY25" s="47"/>
      <c r="QXZ25" s="47"/>
      <c r="QYA25" s="47"/>
      <c r="QYB25" s="47"/>
      <c r="QYC25" s="47"/>
      <c r="QYD25" s="47"/>
      <c r="QYE25" s="47"/>
      <c r="QYF25" s="47"/>
      <c r="QYG25" s="47"/>
      <c r="QYH25" s="47"/>
      <c r="QYI25" s="47"/>
      <c r="QYJ25" s="47"/>
      <c r="QYK25" s="47"/>
      <c r="QYL25" s="47"/>
      <c r="QYM25" s="47"/>
      <c r="QYN25" s="47"/>
      <c r="QYO25" s="47"/>
      <c r="QYP25" s="47"/>
      <c r="QYQ25" s="47"/>
      <c r="QYR25" s="47"/>
      <c r="QYS25" s="47"/>
      <c r="QYT25" s="47"/>
      <c r="QYU25" s="47"/>
      <c r="QYV25" s="47"/>
      <c r="QYW25" s="47"/>
      <c r="QYX25" s="47"/>
      <c r="QYY25" s="47"/>
      <c r="QYZ25" s="47"/>
      <c r="QZA25" s="47"/>
      <c r="QZB25" s="47"/>
      <c r="QZC25" s="47"/>
      <c r="QZD25" s="47"/>
      <c r="QZE25" s="47"/>
      <c r="QZF25" s="47"/>
      <c r="QZG25" s="47"/>
      <c r="QZH25" s="47"/>
      <c r="QZI25" s="47"/>
      <c r="QZJ25" s="47"/>
      <c r="QZK25" s="47"/>
      <c r="QZL25" s="47"/>
      <c r="QZM25" s="47"/>
      <c r="QZN25" s="47"/>
      <c r="QZO25" s="47"/>
      <c r="QZP25" s="47"/>
      <c r="QZQ25" s="47"/>
      <c r="QZR25" s="47"/>
      <c r="QZS25" s="47"/>
      <c r="QZT25" s="47"/>
      <c r="QZU25" s="47"/>
      <c r="QZV25" s="47"/>
      <c r="QZW25" s="47"/>
      <c r="QZX25" s="47"/>
      <c r="QZY25" s="47"/>
      <c r="QZZ25" s="47"/>
      <c r="RAA25" s="47"/>
      <c r="RAB25" s="47"/>
      <c r="RAC25" s="47"/>
      <c r="RAD25" s="47"/>
      <c r="RAE25" s="47"/>
      <c r="RAF25" s="47"/>
      <c r="RAG25" s="47"/>
      <c r="RAH25" s="47"/>
      <c r="RAI25" s="47"/>
      <c r="RAJ25" s="47"/>
      <c r="RAK25" s="47"/>
      <c r="RAL25" s="47"/>
      <c r="RAM25" s="47"/>
      <c r="RAN25" s="47"/>
      <c r="RAO25" s="47"/>
      <c r="RAP25" s="47"/>
      <c r="RAQ25" s="47"/>
      <c r="RAR25" s="47"/>
      <c r="RAS25" s="47"/>
      <c r="RAT25" s="47"/>
      <c r="RAU25" s="47"/>
      <c r="RAV25" s="47"/>
      <c r="RAW25" s="47"/>
      <c r="RAX25" s="47"/>
      <c r="RAY25" s="47"/>
      <c r="RAZ25" s="47"/>
      <c r="RBA25" s="47"/>
      <c r="RBB25" s="47"/>
      <c r="RBC25" s="47"/>
      <c r="RBD25" s="47"/>
      <c r="RBE25" s="47"/>
      <c r="RBF25" s="47"/>
      <c r="RBG25" s="47"/>
      <c r="RBH25" s="47"/>
      <c r="RBI25" s="47"/>
      <c r="RBJ25" s="47"/>
      <c r="RBK25" s="47"/>
      <c r="RBL25" s="47"/>
      <c r="RBM25" s="47"/>
      <c r="RBN25" s="47"/>
      <c r="RBO25" s="47"/>
      <c r="RBP25" s="47"/>
      <c r="RBQ25" s="47"/>
      <c r="RBR25" s="47"/>
      <c r="RBS25" s="47"/>
      <c r="RBT25" s="47"/>
      <c r="RBU25" s="47"/>
      <c r="RBV25" s="47"/>
      <c r="RBW25" s="47"/>
      <c r="RBX25" s="47"/>
      <c r="RBY25" s="47"/>
      <c r="RBZ25" s="47"/>
      <c r="RCA25" s="47"/>
      <c r="RCB25" s="47"/>
      <c r="RCC25" s="47"/>
      <c r="RCD25" s="47"/>
      <c r="RCE25" s="47"/>
      <c r="RCF25" s="47"/>
      <c r="RCG25" s="47"/>
      <c r="RCH25" s="47"/>
      <c r="RCI25" s="47"/>
      <c r="RCJ25" s="47"/>
      <c r="RCK25" s="47"/>
      <c r="RCL25" s="47"/>
      <c r="RCM25" s="47"/>
      <c r="RCN25" s="47"/>
      <c r="RCO25" s="47"/>
      <c r="RCP25" s="47"/>
      <c r="RCQ25" s="47"/>
      <c r="RCR25" s="47"/>
      <c r="RCS25" s="47"/>
      <c r="RCT25" s="47"/>
      <c r="RCU25" s="47"/>
      <c r="RCV25" s="47"/>
      <c r="RCW25" s="47"/>
      <c r="RCX25" s="47"/>
      <c r="RCY25" s="47"/>
      <c r="RCZ25" s="47"/>
      <c r="RDA25" s="47"/>
      <c r="RDB25" s="47"/>
      <c r="RDC25" s="47"/>
      <c r="RDD25" s="47"/>
      <c r="RDE25" s="47"/>
      <c r="RDF25" s="47"/>
      <c r="RDG25" s="47"/>
      <c r="RDH25" s="47"/>
      <c r="RDI25" s="47"/>
      <c r="RDJ25" s="47"/>
      <c r="RDK25" s="47"/>
      <c r="RDL25" s="47"/>
      <c r="RDM25" s="47"/>
      <c r="RDN25" s="47"/>
      <c r="RDO25" s="47"/>
      <c r="RDP25" s="47"/>
      <c r="RDQ25" s="47"/>
      <c r="RDR25" s="47"/>
      <c r="RDS25" s="47"/>
      <c r="RDT25" s="47"/>
      <c r="RDU25" s="47"/>
      <c r="RDV25" s="47"/>
      <c r="RDW25" s="47"/>
      <c r="RDX25" s="47"/>
      <c r="RDY25" s="47"/>
      <c r="RDZ25" s="47"/>
      <c r="REA25" s="47"/>
      <c r="REB25" s="47"/>
      <c r="REC25" s="47"/>
      <c r="RED25" s="47"/>
      <c r="REE25" s="47"/>
      <c r="REF25" s="47"/>
      <c r="REG25" s="47"/>
      <c r="REH25" s="47"/>
      <c r="REI25" s="47"/>
      <c r="REJ25" s="47"/>
      <c r="REK25" s="47"/>
      <c r="REL25" s="47"/>
      <c r="REM25" s="47"/>
      <c r="REN25" s="47"/>
      <c r="REO25" s="47"/>
      <c r="REP25" s="47"/>
      <c r="REQ25" s="47"/>
      <c r="RER25" s="47"/>
      <c r="RES25" s="47"/>
      <c r="RET25" s="47"/>
      <c r="REU25" s="47"/>
      <c r="REV25" s="47"/>
      <c r="REW25" s="47"/>
      <c r="REX25" s="47"/>
      <c r="REY25" s="47"/>
      <c r="REZ25" s="47"/>
      <c r="RFA25" s="47"/>
      <c r="RFB25" s="47"/>
      <c r="RFC25" s="47"/>
      <c r="RFD25" s="47"/>
      <c r="RFE25" s="47"/>
      <c r="RFF25" s="47"/>
      <c r="RFG25" s="47"/>
      <c r="RFH25" s="47"/>
      <c r="RFI25" s="47"/>
      <c r="RFJ25" s="47"/>
      <c r="RFK25" s="47"/>
      <c r="RFL25" s="47"/>
      <c r="RFM25" s="47"/>
      <c r="RFN25" s="47"/>
      <c r="RFO25" s="47"/>
      <c r="RFP25" s="47"/>
      <c r="RFQ25" s="47"/>
      <c r="RFR25" s="47"/>
      <c r="RFS25" s="47"/>
      <c r="RFT25" s="47"/>
      <c r="RFU25" s="47"/>
      <c r="RFV25" s="47"/>
      <c r="RFW25" s="47"/>
      <c r="RFX25" s="47"/>
      <c r="RFY25" s="47"/>
      <c r="RFZ25" s="47"/>
      <c r="RGA25" s="47"/>
      <c r="RGB25" s="47"/>
      <c r="RGC25" s="47"/>
      <c r="RGD25" s="47"/>
      <c r="RGE25" s="47"/>
      <c r="RGF25" s="47"/>
      <c r="RGG25" s="47"/>
      <c r="RGH25" s="47"/>
      <c r="RGI25" s="47"/>
      <c r="RGJ25" s="47"/>
      <c r="RGK25" s="47"/>
      <c r="RGL25" s="47"/>
      <c r="RGM25" s="47"/>
      <c r="RGN25" s="47"/>
      <c r="RGO25" s="47"/>
      <c r="RGP25" s="47"/>
      <c r="RGQ25" s="47"/>
      <c r="RGR25" s="47"/>
      <c r="RGS25" s="47"/>
      <c r="RGT25" s="47"/>
      <c r="RGU25" s="47"/>
      <c r="RGV25" s="47"/>
      <c r="RGW25" s="47"/>
      <c r="RGX25" s="47"/>
      <c r="RGY25" s="47"/>
      <c r="RGZ25" s="47"/>
      <c r="RHA25" s="47"/>
      <c r="RHB25" s="47"/>
      <c r="RHC25" s="47"/>
      <c r="RHD25" s="47"/>
      <c r="RHE25" s="47"/>
      <c r="RHF25" s="47"/>
      <c r="RHG25" s="47"/>
      <c r="RHH25" s="47"/>
      <c r="RHI25" s="47"/>
      <c r="RHJ25" s="47"/>
      <c r="RHK25" s="47"/>
      <c r="RHL25" s="47"/>
      <c r="RHM25" s="47"/>
      <c r="RHN25" s="47"/>
      <c r="RHO25" s="47"/>
      <c r="RHP25" s="47"/>
      <c r="RHQ25" s="47"/>
      <c r="RHR25" s="47"/>
      <c r="RHS25" s="47"/>
      <c r="RHT25" s="47"/>
      <c r="RHU25" s="47"/>
      <c r="RHV25" s="47"/>
      <c r="RHW25" s="47"/>
      <c r="RHX25" s="47"/>
      <c r="RHY25" s="47"/>
      <c r="RHZ25" s="47"/>
      <c r="RIA25" s="47"/>
      <c r="RIB25" s="47"/>
      <c r="RIC25" s="47"/>
      <c r="RID25" s="47"/>
      <c r="RIE25" s="47"/>
      <c r="RIF25" s="47"/>
      <c r="RIG25" s="47"/>
      <c r="RIH25" s="47"/>
      <c r="RII25" s="47"/>
      <c r="RIJ25" s="47"/>
      <c r="RIK25" s="47"/>
      <c r="RIL25" s="47"/>
      <c r="RIM25" s="47"/>
      <c r="RIN25" s="47"/>
      <c r="RIO25" s="47"/>
      <c r="RIP25" s="47"/>
      <c r="RIQ25" s="47"/>
      <c r="RIR25" s="47"/>
      <c r="RIS25" s="47"/>
      <c r="RIT25" s="47"/>
      <c r="RIU25" s="47"/>
      <c r="RIV25" s="47"/>
      <c r="RIW25" s="47"/>
      <c r="RIX25" s="47"/>
      <c r="RIY25" s="47"/>
      <c r="RIZ25" s="47"/>
      <c r="RJA25" s="47"/>
      <c r="RJB25" s="47"/>
      <c r="RJC25" s="47"/>
      <c r="RJD25" s="47"/>
      <c r="RJE25" s="47"/>
      <c r="RJF25" s="47"/>
      <c r="RJG25" s="47"/>
      <c r="RJH25" s="47"/>
      <c r="RJI25" s="47"/>
      <c r="RJJ25" s="47"/>
      <c r="RJK25" s="47"/>
      <c r="RJL25" s="47"/>
      <c r="RJM25" s="47"/>
      <c r="RJN25" s="47"/>
      <c r="RJO25" s="47"/>
      <c r="RJP25" s="47"/>
      <c r="RJQ25" s="47"/>
      <c r="RJR25" s="47"/>
      <c r="RJS25" s="47"/>
      <c r="RJT25" s="47"/>
      <c r="RJU25" s="47"/>
      <c r="RJV25" s="47"/>
      <c r="RJW25" s="47"/>
      <c r="RJX25" s="47"/>
      <c r="RJY25" s="47"/>
      <c r="RJZ25" s="47"/>
      <c r="RKA25" s="47"/>
      <c r="RKB25" s="47"/>
      <c r="RKC25" s="47"/>
      <c r="RKD25" s="47"/>
      <c r="RKE25" s="47"/>
      <c r="RKF25" s="47"/>
      <c r="RKG25" s="47"/>
      <c r="RKH25" s="47"/>
      <c r="RKI25" s="47"/>
      <c r="RKJ25" s="47"/>
      <c r="RKK25" s="47"/>
      <c r="RKL25" s="47"/>
      <c r="RKM25" s="47"/>
      <c r="RKN25" s="47"/>
      <c r="RKO25" s="47"/>
      <c r="RKP25" s="47"/>
      <c r="RKQ25" s="47"/>
      <c r="RKR25" s="47"/>
      <c r="RKS25" s="47"/>
      <c r="RKT25" s="47"/>
      <c r="RKU25" s="47"/>
      <c r="RKV25" s="47"/>
      <c r="RKW25" s="47"/>
      <c r="RKX25" s="47"/>
      <c r="RKY25" s="47"/>
      <c r="RKZ25" s="47"/>
      <c r="RLA25" s="47"/>
      <c r="RLB25" s="47"/>
      <c r="RLC25" s="47"/>
      <c r="RLD25" s="47"/>
      <c r="RLE25" s="47"/>
      <c r="RLF25" s="47"/>
      <c r="RLG25" s="47"/>
      <c r="RLH25" s="47"/>
      <c r="RLI25" s="47"/>
      <c r="RLJ25" s="47"/>
      <c r="RLK25" s="47"/>
      <c r="RLL25" s="47"/>
      <c r="RLM25" s="47"/>
      <c r="RLN25" s="47"/>
      <c r="RLO25" s="47"/>
      <c r="RLP25" s="47"/>
      <c r="RLQ25" s="47"/>
      <c r="RLR25" s="47"/>
      <c r="RLS25" s="47"/>
      <c r="RLT25" s="47"/>
      <c r="RLU25" s="47"/>
      <c r="RLV25" s="47"/>
      <c r="RLW25" s="47"/>
      <c r="RLX25" s="47"/>
      <c r="RLY25" s="47"/>
      <c r="RLZ25" s="47"/>
      <c r="RMA25" s="47"/>
      <c r="RMB25" s="47"/>
      <c r="RMC25" s="47"/>
      <c r="RMD25" s="47"/>
      <c r="RME25" s="47"/>
      <c r="RMF25" s="47"/>
      <c r="RMG25" s="47"/>
      <c r="RMH25" s="47"/>
      <c r="RMI25" s="47"/>
      <c r="RMJ25" s="47"/>
      <c r="RMK25" s="47"/>
      <c r="RML25" s="47"/>
      <c r="RMM25" s="47"/>
      <c r="RMN25" s="47"/>
      <c r="RMO25" s="47"/>
      <c r="RMP25" s="47"/>
      <c r="RMQ25" s="47"/>
      <c r="RMR25" s="47"/>
      <c r="RMS25" s="47"/>
      <c r="RMT25" s="47"/>
      <c r="RMU25" s="47"/>
      <c r="RMV25" s="47"/>
      <c r="RMW25" s="47"/>
      <c r="RMX25" s="47"/>
      <c r="RMY25" s="47"/>
      <c r="RMZ25" s="47"/>
      <c r="RNA25" s="47"/>
      <c r="RNB25" s="47"/>
      <c r="RNC25" s="47"/>
      <c r="RND25" s="47"/>
      <c r="RNE25" s="47"/>
      <c r="RNF25" s="47"/>
      <c r="RNG25" s="47"/>
      <c r="RNH25" s="47"/>
      <c r="RNI25" s="47"/>
      <c r="RNJ25" s="47"/>
      <c r="RNK25" s="47"/>
      <c r="RNL25" s="47"/>
      <c r="RNM25" s="47"/>
      <c r="RNN25" s="47"/>
      <c r="RNO25" s="47"/>
      <c r="RNP25" s="47"/>
      <c r="RNQ25" s="47"/>
      <c r="RNR25" s="47"/>
      <c r="RNS25" s="47"/>
      <c r="RNT25" s="47"/>
      <c r="RNU25" s="47"/>
      <c r="RNV25" s="47"/>
      <c r="RNW25" s="47"/>
      <c r="RNX25" s="47"/>
      <c r="RNY25" s="47"/>
      <c r="RNZ25" s="47"/>
      <c r="ROA25" s="47"/>
      <c r="ROB25" s="47"/>
      <c r="ROC25" s="47"/>
      <c r="ROD25" s="47"/>
      <c r="ROE25" s="47"/>
      <c r="ROF25" s="47"/>
      <c r="ROG25" s="47"/>
      <c r="ROH25" s="47"/>
      <c r="ROI25" s="47"/>
      <c r="ROJ25" s="47"/>
      <c r="ROK25" s="47"/>
      <c r="ROL25" s="47"/>
      <c r="ROM25" s="47"/>
      <c r="RON25" s="47"/>
      <c r="ROO25" s="47"/>
      <c r="ROP25" s="47"/>
      <c r="ROQ25" s="47"/>
      <c r="ROR25" s="47"/>
      <c r="ROS25" s="47"/>
      <c r="ROT25" s="47"/>
      <c r="ROU25" s="47"/>
      <c r="ROV25" s="47"/>
      <c r="ROW25" s="47"/>
      <c r="ROX25" s="47"/>
      <c r="ROY25" s="47"/>
      <c r="ROZ25" s="47"/>
      <c r="RPA25" s="47"/>
      <c r="RPB25" s="47"/>
      <c r="RPC25" s="47"/>
      <c r="RPD25" s="47"/>
      <c r="RPE25" s="47"/>
      <c r="RPF25" s="47"/>
      <c r="RPG25" s="47"/>
      <c r="RPH25" s="47"/>
      <c r="RPI25" s="47"/>
      <c r="RPJ25" s="47"/>
      <c r="RPK25" s="47"/>
      <c r="RPL25" s="47"/>
      <c r="RPM25" s="47"/>
      <c r="RPN25" s="47"/>
      <c r="RPO25" s="47"/>
      <c r="RPP25" s="47"/>
      <c r="RPQ25" s="47"/>
      <c r="RPR25" s="47"/>
      <c r="RPS25" s="47"/>
      <c r="RPT25" s="47"/>
      <c r="RPU25" s="47"/>
      <c r="RPV25" s="47"/>
      <c r="RPW25" s="47"/>
      <c r="RPX25" s="47"/>
      <c r="RPY25" s="47"/>
      <c r="RPZ25" s="47"/>
      <c r="RQA25" s="47"/>
      <c r="RQB25" s="47"/>
      <c r="RQC25" s="47"/>
      <c r="RQD25" s="47"/>
      <c r="RQE25" s="47"/>
      <c r="RQF25" s="47"/>
      <c r="RQG25" s="47"/>
      <c r="RQH25" s="47"/>
      <c r="RQI25" s="47"/>
      <c r="RQJ25" s="47"/>
      <c r="RQK25" s="47"/>
      <c r="RQL25" s="47"/>
      <c r="RQM25" s="47"/>
      <c r="RQN25" s="47"/>
      <c r="RQO25" s="47"/>
      <c r="RQP25" s="47"/>
      <c r="RQQ25" s="47"/>
      <c r="RQR25" s="47"/>
      <c r="RQS25" s="47"/>
      <c r="RQT25" s="47"/>
      <c r="RQU25" s="47"/>
      <c r="RQV25" s="47"/>
      <c r="RQW25" s="47"/>
      <c r="RQX25" s="47"/>
      <c r="RQY25" s="47"/>
      <c r="RQZ25" s="47"/>
      <c r="RRA25" s="47"/>
      <c r="RRB25" s="47"/>
      <c r="RRC25" s="47"/>
      <c r="RRD25" s="47"/>
      <c r="RRE25" s="47"/>
      <c r="RRF25" s="47"/>
      <c r="RRG25" s="47"/>
      <c r="RRH25" s="47"/>
      <c r="RRI25" s="47"/>
      <c r="RRJ25" s="47"/>
      <c r="RRK25" s="47"/>
      <c r="RRL25" s="47"/>
      <c r="RRM25" s="47"/>
      <c r="RRN25" s="47"/>
      <c r="RRO25" s="47"/>
      <c r="RRP25" s="47"/>
      <c r="RRQ25" s="47"/>
      <c r="RRR25" s="47"/>
      <c r="RRS25" s="47"/>
      <c r="RRT25" s="47"/>
      <c r="RRU25" s="47"/>
      <c r="RRV25" s="47"/>
      <c r="RRW25" s="47"/>
      <c r="RRX25" s="47"/>
      <c r="RRY25" s="47"/>
      <c r="RRZ25" s="47"/>
      <c r="RSA25" s="47"/>
      <c r="RSB25" s="47"/>
      <c r="RSC25" s="47"/>
      <c r="RSD25" s="47"/>
      <c r="RSE25" s="47"/>
      <c r="RSF25" s="47"/>
      <c r="RSG25" s="47"/>
      <c r="RSH25" s="47"/>
      <c r="RSI25" s="47"/>
      <c r="RSJ25" s="47"/>
      <c r="RSK25" s="47"/>
      <c r="RSL25" s="47"/>
      <c r="RSM25" s="47"/>
      <c r="RSN25" s="47"/>
      <c r="RSO25" s="47"/>
      <c r="RSP25" s="47"/>
      <c r="RSQ25" s="47"/>
      <c r="RSR25" s="47"/>
      <c r="RSS25" s="47"/>
      <c r="RST25" s="47"/>
      <c r="RSU25" s="47"/>
      <c r="RSV25" s="47"/>
      <c r="RSW25" s="47"/>
      <c r="RSX25" s="47"/>
      <c r="RSY25" s="47"/>
      <c r="RSZ25" s="47"/>
      <c r="RTA25" s="47"/>
      <c r="RTB25" s="47"/>
      <c r="RTC25" s="47"/>
      <c r="RTD25" s="47"/>
      <c r="RTE25" s="47"/>
      <c r="RTF25" s="47"/>
      <c r="RTG25" s="47"/>
      <c r="RTH25" s="47"/>
      <c r="RTI25" s="47"/>
      <c r="RTJ25" s="47"/>
      <c r="RTK25" s="47"/>
      <c r="RTL25" s="47"/>
      <c r="RTM25" s="47"/>
      <c r="RTN25" s="47"/>
      <c r="RTO25" s="47"/>
      <c r="RTP25" s="47"/>
      <c r="RTQ25" s="47"/>
      <c r="RTR25" s="47"/>
      <c r="RTS25" s="47"/>
      <c r="RTT25" s="47"/>
      <c r="RTU25" s="47"/>
      <c r="RTV25" s="47"/>
      <c r="RTW25" s="47"/>
      <c r="RTX25" s="47"/>
      <c r="RTY25" s="47"/>
      <c r="RTZ25" s="47"/>
      <c r="RUA25" s="47"/>
      <c r="RUB25" s="47"/>
      <c r="RUC25" s="47"/>
      <c r="RUD25" s="47"/>
      <c r="RUE25" s="47"/>
      <c r="RUF25" s="47"/>
      <c r="RUG25" s="47"/>
      <c r="RUH25" s="47"/>
      <c r="RUI25" s="47"/>
      <c r="RUJ25" s="47"/>
      <c r="RUK25" s="47"/>
      <c r="RUL25" s="47"/>
      <c r="RUM25" s="47"/>
      <c r="RUN25" s="47"/>
      <c r="RUO25" s="47"/>
      <c r="RUP25" s="47"/>
      <c r="RUQ25" s="47"/>
      <c r="RUR25" s="47"/>
      <c r="RUS25" s="47"/>
      <c r="RUT25" s="47"/>
      <c r="RUU25" s="47"/>
      <c r="RUV25" s="47"/>
      <c r="RUW25" s="47"/>
      <c r="RUX25" s="47"/>
      <c r="RUY25" s="47"/>
      <c r="RUZ25" s="47"/>
      <c r="RVA25" s="47"/>
      <c r="RVB25" s="47"/>
      <c r="RVC25" s="47"/>
      <c r="RVD25" s="47"/>
      <c r="RVE25" s="47"/>
      <c r="RVF25" s="47"/>
      <c r="RVG25" s="47"/>
      <c r="RVH25" s="47"/>
      <c r="RVI25" s="47"/>
      <c r="RVJ25" s="47"/>
      <c r="RVK25" s="47"/>
      <c r="RVL25" s="47"/>
      <c r="RVM25" s="47"/>
      <c r="RVN25" s="47"/>
      <c r="RVO25" s="47"/>
      <c r="RVP25" s="47"/>
      <c r="RVQ25" s="47"/>
      <c r="RVR25" s="47"/>
      <c r="RVS25" s="47"/>
      <c r="RVT25" s="47"/>
      <c r="RVU25" s="47"/>
      <c r="RVV25" s="47"/>
      <c r="RVW25" s="47"/>
      <c r="RVX25" s="47"/>
      <c r="RVY25" s="47"/>
      <c r="RVZ25" s="47"/>
      <c r="RWA25" s="47"/>
      <c r="RWB25" s="47"/>
      <c r="RWC25" s="47"/>
      <c r="RWD25" s="47"/>
      <c r="RWE25" s="47"/>
      <c r="RWF25" s="47"/>
      <c r="RWG25" s="47"/>
      <c r="RWH25" s="47"/>
      <c r="RWI25" s="47"/>
      <c r="RWJ25" s="47"/>
      <c r="RWK25" s="47"/>
      <c r="RWL25" s="47"/>
      <c r="RWM25" s="47"/>
      <c r="RWN25" s="47"/>
      <c r="RWO25" s="47"/>
      <c r="RWP25" s="47"/>
      <c r="RWQ25" s="47"/>
      <c r="RWR25" s="47"/>
      <c r="RWS25" s="47"/>
      <c r="RWT25" s="47"/>
      <c r="RWU25" s="47"/>
      <c r="RWV25" s="47"/>
      <c r="RWW25" s="47"/>
      <c r="RWX25" s="47"/>
      <c r="RWY25" s="47"/>
      <c r="RWZ25" s="47"/>
      <c r="RXA25" s="47"/>
      <c r="RXB25" s="47"/>
      <c r="RXC25" s="47"/>
      <c r="RXD25" s="47"/>
      <c r="RXE25" s="47"/>
      <c r="RXF25" s="47"/>
      <c r="RXG25" s="47"/>
      <c r="RXH25" s="47"/>
      <c r="RXI25" s="47"/>
      <c r="RXJ25" s="47"/>
      <c r="RXK25" s="47"/>
      <c r="RXL25" s="47"/>
      <c r="RXM25" s="47"/>
      <c r="RXN25" s="47"/>
      <c r="RXO25" s="47"/>
      <c r="RXP25" s="47"/>
      <c r="RXQ25" s="47"/>
      <c r="RXR25" s="47"/>
      <c r="RXS25" s="47"/>
      <c r="RXT25" s="47"/>
      <c r="RXU25" s="47"/>
      <c r="RXV25" s="47"/>
      <c r="RXW25" s="47"/>
      <c r="RXX25" s="47"/>
      <c r="RXY25" s="47"/>
      <c r="RXZ25" s="47"/>
      <c r="RYA25" s="47"/>
      <c r="RYB25" s="47"/>
      <c r="RYC25" s="47"/>
      <c r="RYD25" s="47"/>
      <c r="RYE25" s="47"/>
      <c r="RYF25" s="47"/>
      <c r="RYG25" s="47"/>
      <c r="RYH25" s="47"/>
      <c r="RYI25" s="47"/>
      <c r="RYJ25" s="47"/>
      <c r="RYK25" s="47"/>
      <c r="RYL25" s="47"/>
      <c r="RYM25" s="47"/>
      <c r="RYN25" s="47"/>
      <c r="RYO25" s="47"/>
      <c r="RYP25" s="47"/>
      <c r="RYQ25" s="47"/>
      <c r="RYR25" s="47"/>
      <c r="RYS25" s="47"/>
      <c r="RYT25" s="47"/>
      <c r="RYU25" s="47"/>
      <c r="RYV25" s="47"/>
      <c r="RYW25" s="47"/>
      <c r="RYX25" s="47"/>
      <c r="RYY25" s="47"/>
      <c r="RYZ25" s="47"/>
      <c r="RZA25" s="47"/>
      <c r="RZB25" s="47"/>
      <c r="RZC25" s="47"/>
      <c r="RZD25" s="47"/>
      <c r="RZE25" s="47"/>
      <c r="RZF25" s="47"/>
      <c r="RZG25" s="47"/>
      <c r="RZH25" s="47"/>
      <c r="RZI25" s="47"/>
      <c r="RZJ25" s="47"/>
      <c r="RZK25" s="47"/>
      <c r="RZL25" s="47"/>
      <c r="RZM25" s="47"/>
      <c r="RZN25" s="47"/>
      <c r="RZO25" s="47"/>
      <c r="RZP25" s="47"/>
      <c r="RZQ25" s="47"/>
      <c r="RZR25" s="47"/>
      <c r="RZS25" s="47"/>
      <c r="RZT25" s="47"/>
      <c r="RZU25" s="47"/>
      <c r="RZV25" s="47"/>
      <c r="RZW25" s="47"/>
      <c r="RZX25" s="47"/>
      <c r="RZY25" s="47"/>
      <c r="RZZ25" s="47"/>
      <c r="SAA25" s="47"/>
      <c r="SAB25" s="47"/>
      <c r="SAC25" s="47"/>
      <c r="SAD25" s="47"/>
      <c r="SAE25" s="47"/>
      <c r="SAF25" s="47"/>
      <c r="SAG25" s="47"/>
      <c r="SAH25" s="47"/>
      <c r="SAI25" s="47"/>
      <c r="SAJ25" s="47"/>
      <c r="SAK25" s="47"/>
      <c r="SAL25" s="47"/>
      <c r="SAM25" s="47"/>
      <c r="SAN25" s="47"/>
      <c r="SAO25" s="47"/>
      <c r="SAP25" s="47"/>
      <c r="SAQ25" s="47"/>
      <c r="SAR25" s="47"/>
      <c r="SAS25" s="47"/>
      <c r="SAT25" s="47"/>
      <c r="SAU25" s="47"/>
      <c r="SAV25" s="47"/>
      <c r="SAW25" s="47"/>
      <c r="SAX25" s="47"/>
      <c r="SAY25" s="47"/>
      <c r="SAZ25" s="47"/>
      <c r="SBA25" s="47"/>
      <c r="SBB25" s="47"/>
      <c r="SBC25" s="47"/>
      <c r="SBD25" s="47"/>
      <c r="SBE25" s="47"/>
      <c r="SBF25" s="47"/>
      <c r="SBG25" s="47"/>
      <c r="SBH25" s="47"/>
      <c r="SBI25" s="47"/>
      <c r="SBJ25" s="47"/>
      <c r="SBK25" s="47"/>
      <c r="SBL25" s="47"/>
      <c r="SBM25" s="47"/>
      <c r="SBN25" s="47"/>
      <c r="SBO25" s="47"/>
      <c r="SBP25" s="47"/>
      <c r="SBQ25" s="47"/>
      <c r="SBR25" s="47"/>
      <c r="SBS25" s="47"/>
      <c r="SBT25" s="47"/>
      <c r="SBU25" s="47"/>
      <c r="SBV25" s="47"/>
      <c r="SBW25" s="47"/>
      <c r="SBX25" s="47"/>
      <c r="SBY25" s="47"/>
      <c r="SBZ25" s="47"/>
      <c r="SCA25" s="47"/>
      <c r="SCB25" s="47"/>
      <c r="SCC25" s="47"/>
      <c r="SCD25" s="47"/>
      <c r="SCE25" s="47"/>
      <c r="SCF25" s="47"/>
      <c r="SCG25" s="47"/>
      <c r="SCH25" s="47"/>
      <c r="SCI25" s="47"/>
      <c r="SCJ25" s="47"/>
      <c r="SCK25" s="47"/>
      <c r="SCL25" s="47"/>
      <c r="SCM25" s="47"/>
      <c r="SCN25" s="47"/>
      <c r="SCO25" s="47"/>
      <c r="SCP25" s="47"/>
      <c r="SCQ25" s="47"/>
      <c r="SCR25" s="47"/>
      <c r="SCS25" s="47"/>
      <c r="SCT25" s="47"/>
      <c r="SCU25" s="47"/>
      <c r="SCV25" s="47"/>
      <c r="SCW25" s="47"/>
      <c r="SCX25" s="47"/>
      <c r="SCY25" s="47"/>
      <c r="SCZ25" s="47"/>
      <c r="SDA25" s="47"/>
      <c r="SDB25" s="47"/>
      <c r="SDC25" s="47"/>
      <c r="SDD25" s="47"/>
      <c r="SDE25" s="47"/>
      <c r="SDF25" s="47"/>
      <c r="SDG25" s="47"/>
      <c r="SDH25" s="47"/>
      <c r="SDI25" s="47"/>
      <c r="SDJ25" s="47"/>
      <c r="SDK25" s="47"/>
      <c r="SDL25" s="47"/>
      <c r="SDM25" s="47"/>
      <c r="SDN25" s="47"/>
      <c r="SDO25" s="47"/>
      <c r="SDP25" s="47"/>
      <c r="SDQ25" s="47"/>
      <c r="SDR25" s="47"/>
      <c r="SDS25" s="47"/>
      <c r="SDT25" s="47"/>
      <c r="SDU25" s="47"/>
      <c r="SDV25" s="47"/>
      <c r="SDW25" s="47"/>
      <c r="SDX25" s="47"/>
      <c r="SDY25" s="47"/>
      <c r="SDZ25" s="47"/>
      <c r="SEA25" s="47"/>
      <c r="SEB25" s="47"/>
      <c r="SEC25" s="47"/>
      <c r="SED25" s="47"/>
      <c r="SEE25" s="47"/>
      <c r="SEF25" s="47"/>
      <c r="SEG25" s="47"/>
      <c r="SEH25" s="47"/>
      <c r="SEI25" s="47"/>
      <c r="SEJ25" s="47"/>
      <c r="SEK25" s="47"/>
      <c r="SEL25" s="47"/>
      <c r="SEM25" s="47"/>
      <c r="SEN25" s="47"/>
      <c r="SEO25" s="47"/>
      <c r="SEP25" s="47"/>
      <c r="SEQ25" s="47"/>
      <c r="SER25" s="47"/>
      <c r="SES25" s="47"/>
      <c r="SET25" s="47"/>
      <c r="SEU25" s="47"/>
      <c r="SEV25" s="47"/>
      <c r="SEW25" s="47"/>
      <c r="SEX25" s="47"/>
      <c r="SEY25" s="47"/>
      <c r="SEZ25" s="47"/>
      <c r="SFA25" s="47"/>
      <c r="SFB25" s="47"/>
      <c r="SFC25" s="47"/>
      <c r="SFD25" s="47"/>
      <c r="SFE25" s="47"/>
      <c r="SFF25" s="47"/>
      <c r="SFG25" s="47"/>
      <c r="SFH25" s="47"/>
      <c r="SFI25" s="47"/>
      <c r="SFJ25" s="47"/>
      <c r="SFK25" s="47"/>
      <c r="SFL25" s="47"/>
      <c r="SFM25" s="47"/>
      <c r="SFN25" s="47"/>
      <c r="SFO25" s="47"/>
      <c r="SFP25" s="47"/>
      <c r="SFQ25" s="47"/>
      <c r="SFR25" s="47"/>
      <c r="SFS25" s="47"/>
      <c r="SFT25" s="47"/>
      <c r="SFU25" s="47"/>
      <c r="SFV25" s="47"/>
      <c r="SFW25" s="47"/>
      <c r="SFX25" s="47"/>
      <c r="SFY25" s="47"/>
      <c r="SFZ25" s="47"/>
      <c r="SGA25" s="47"/>
      <c r="SGB25" s="47"/>
      <c r="SGC25" s="47"/>
      <c r="SGD25" s="47"/>
      <c r="SGE25" s="47"/>
      <c r="SGF25" s="47"/>
      <c r="SGG25" s="47"/>
      <c r="SGH25" s="47"/>
      <c r="SGI25" s="47"/>
      <c r="SGJ25" s="47"/>
      <c r="SGK25" s="47"/>
      <c r="SGL25" s="47"/>
      <c r="SGM25" s="47"/>
      <c r="SGN25" s="47"/>
      <c r="SGO25" s="47"/>
      <c r="SGP25" s="47"/>
      <c r="SGQ25" s="47"/>
      <c r="SGR25" s="47"/>
      <c r="SGS25" s="47"/>
      <c r="SGT25" s="47"/>
      <c r="SGU25" s="47"/>
      <c r="SGV25" s="47"/>
      <c r="SGW25" s="47"/>
      <c r="SGX25" s="47"/>
      <c r="SGY25" s="47"/>
      <c r="SGZ25" s="47"/>
      <c r="SHA25" s="47"/>
      <c r="SHB25" s="47"/>
      <c r="SHC25" s="47"/>
      <c r="SHD25" s="47"/>
      <c r="SHE25" s="47"/>
      <c r="SHF25" s="47"/>
      <c r="SHG25" s="47"/>
      <c r="SHH25" s="47"/>
      <c r="SHI25" s="47"/>
      <c r="SHJ25" s="47"/>
      <c r="SHK25" s="47"/>
      <c r="SHL25" s="47"/>
      <c r="SHM25" s="47"/>
      <c r="SHN25" s="47"/>
      <c r="SHO25" s="47"/>
      <c r="SHP25" s="47"/>
      <c r="SHQ25" s="47"/>
      <c r="SHR25" s="47"/>
      <c r="SHS25" s="47"/>
      <c r="SHT25" s="47"/>
      <c r="SHU25" s="47"/>
      <c r="SHV25" s="47"/>
      <c r="SHW25" s="47"/>
      <c r="SHX25" s="47"/>
      <c r="SHY25" s="47"/>
      <c r="SHZ25" s="47"/>
      <c r="SIA25" s="47"/>
      <c r="SIB25" s="47"/>
      <c r="SIC25" s="47"/>
      <c r="SID25" s="47"/>
      <c r="SIE25" s="47"/>
      <c r="SIF25" s="47"/>
      <c r="SIG25" s="47"/>
      <c r="SIH25" s="47"/>
      <c r="SII25" s="47"/>
      <c r="SIJ25" s="47"/>
      <c r="SIK25" s="47"/>
      <c r="SIL25" s="47"/>
      <c r="SIM25" s="47"/>
      <c r="SIN25" s="47"/>
      <c r="SIO25" s="47"/>
      <c r="SIP25" s="47"/>
      <c r="SIQ25" s="47"/>
      <c r="SIR25" s="47"/>
      <c r="SIS25" s="47"/>
      <c r="SIT25" s="47"/>
      <c r="SIU25" s="47"/>
      <c r="SIV25" s="47"/>
      <c r="SIW25" s="47"/>
      <c r="SIX25" s="47"/>
      <c r="SIY25" s="47"/>
      <c r="SIZ25" s="47"/>
      <c r="SJA25" s="47"/>
      <c r="SJB25" s="47"/>
      <c r="SJC25" s="47"/>
      <c r="SJD25" s="47"/>
      <c r="SJE25" s="47"/>
      <c r="SJF25" s="47"/>
      <c r="SJG25" s="47"/>
      <c r="SJH25" s="47"/>
      <c r="SJI25" s="47"/>
      <c r="SJJ25" s="47"/>
      <c r="SJK25" s="47"/>
      <c r="SJL25" s="47"/>
      <c r="SJM25" s="47"/>
      <c r="SJN25" s="47"/>
      <c r="SJO25" s="47"/>
      <c r="SJP25" s="47"/>
      <c r="SJQ25" s="47"/>
      <c r="SJR25" s="47"/>
      <c r="SJS25" s="47"/>
      <c r="SJT25" s="47"/>
      <c r="SJU25" s="47"/>
      <c r="SJV25" s="47"/>
      <c r="SJW25" s="47"/>
      <c r="SJX25" s="47"/>
      <c r="SJY25" s="47"/>
      <c r="SJZ25" s="47"/>
      <c r="SKA25" s="47"/>
      <c r="SKB25" s="47"/>
      <c r="SKC25" s="47"/>
      <c r="SKD25" s="47"/>
      <c r="SKE25" s="47"/>
      <c r="SKF25" s="47"/>
      <c r="SKG25" s="47"/>
      <c r="SKH25" s="47"/>
      <c r="SKI25" s="47"/>
      <c r="SKJ25" s="47"/>
      <c r="SKK25" s="47"/>
      <c r="SKL25" s="47"/>
      <c r="SKM25" s="47"/>
      <c r="SKN25" s="47"/>
      <c r="SKO25" s="47"/>
      <c r="SKP25" s="47"/>
      <c r="SKQ25" s="47"/>
      <c r="SKR25" s="47"/>
      <c r="SKS25" s="47"/>
      <c r="SKT25" s="47"/>
      <c r="SKU25" s="47"/>
      <c r="SKV25" s="47"/>
      <c r="SKW25" s="47"/>
      <c r="SKX25" s="47"/>
      <c r="SKY25" s="47"/>
      <c r="SKZ25" s="47"/>
      <c r="SLA25" s="47"/>
      <c r="SLB25" s="47"/>
      <c r="SLC25" s="47"/>
      <c r="SLD25" s="47"/>
      <c r="SLE25" s="47"/>
      <c r="SLF25" s="47"/>
      <c r="SLG25" s="47"/>
      <c r="SLH25" s="47"/>
      <c r="SLI25" s="47"/>
      <c r="SLJ25" s="47"/>
      <c r="SLK25" s="47"/>
      <c r="SLL25" s="47"/>
      <c r="SLM25" s="47"/>
      <c r="SLN25" s="47"/>
      <c r="SLO25" s="47"/>
      <c r="SLP25" s="47"/>
      <c r="SLQ25" s="47"/>
      <c r="SLR25" s="47"/>
      <c r="SLS25" s="47"/>
      <c r="SLT25" s="47"/>
      <c r="SLU25" s="47"/>
      <c r="SLV25" s="47"/>
      <c r="SLW25" s="47"/>
      <c r="SLX25" s="47"/>
      <c r="SLY25" s="47"/>
      <c r="SLZ25" s="47"/>
      <c r="SMA25" s="47"/>
      <c r="SMB25" s="47"/>
      <c r="SMC25" s="47"/>
      <c r="SMD25" s="47"/>
      <c r="SME25" s="47"/>
      <c r="SMF25" s="47"/>
      <c r="SMG25" s="47"/>
      <c r="SMH25" s="47"/>
      <c r="SMI25" s="47"/>
      <c r="SMJ25" s="47"/>
      <c r="SMK25" s="47"/>
      <c r="SML25" s="47"/>
      <c r="SMM25" s="47"/>
      <c r="SMN25" s="47"/>
      <c r="SMO25" s="47"/>
      <c r="SMP25" s="47"/>
      <c r="SMQ25" s="47"/>
      <c r="SMR25" s="47"/>
      <c r="SMS25" s="47"/>
      <c r="SMT25" s="47"/>
      <c r="SMU25" s="47"/>
      <c r="SMV25" s="47"/>
      <c r="SMW25" s="47"/>
      <c r="SMX25" s="47"/>
      <c r="SMY25" s="47"/>
      <c r="SMZ25" s="47"/>
      <c r="SNA25" s="47"/>
      <c r="SNB25" s="47"/>
      <c r="SNC25" s="47"/>
      <c r="SND25" s="47"/>
      <c r="SNE25" s="47"/>
      <c r="SNF25" s="47"/>
      <c r="SNG25" s="47"/>
      <c r="SNH25" s="47"/>
      <c r="SNI25" s="47"/>
      <c r="SNJ25" s="47"/>
      <c r="SNK25" s="47"/>
      <c r="SNL25" s="47"/>
      <c r="SNM25" s="47"/>
      <c r="SNN25" s="47"/>
      <c r="SNO25" s="47"/>
      <c r="SNP25" s="47"/>
      <c r="SNQ25" s="47"/>
      <c r="SNR25" s="47"/>
      <c r="SNS25" s="47"/>
      <c r="SNT25" s="47"/>
      <c r="SNU25" s="47"/>
      <c r="SNV25" s="47"/>
      <c r="SNW25" s="47"/>
      <c r="SNX25" s="47"/>
      <c r="SNY25" s="47"/>
      <c r="SNZ25" s="47"/>
      <c r="SOA25" s="47"/>
      <c r="SOB25" s="47"/>
      <c r="SOC25" s="47"/>
      <c r="SOD25" s="47"/>
      <c r="SOE25" s="47"/>
      <c r="SOF25" s="47"/>
      <c r="SOG25" s="47"/>
      <c r="SOH25" s="47"/>
      <c r="SOI25" s="47"/>
      <c r="SOJ25" s="47"/>
      <c r="SOK25" s="47"/>
      <c r="SOL25" s="47"/>
      <c r="SOM25" s="47"/>
      <c r="SON25" s="47"/>
      <c r="SOO25" s="47"/>
      <c r="SOP25" s="47"/>
      <c r="SOQ25" s="47"/>
      <c r="SOR25" s="47"/>
      <c r="SOS25" s="47"/>
      <c r="SOT25" s="47"/>
      <c r="SOU25" s="47"/>
      <c r="SOV25" s="47"/>
      <c r="SOW25" s="47"/>
      <c r="SOX25" s="47"/>
      <c r="SOY25" s="47"/>
      <c r="SOZ25" s="47"/>
      <c r="SPA25" s="47"/>
      <c r="SPB25" s="47"/>
      <c r="SPC25" s="47"/>
      <c r="SPD25" s="47"/>
      <c r="SPE25" s="47"/>
      <c r="SPF25" s="47"/>
      <c r="SPG25" s="47"/>
      <c r="SPH25" s="47"/>
      <c r="SPI25" s="47"/>
      <c r="SPJ25" s="47"/>
      <c r="SPK25" s="47"/>
      <c r="SPL25" s="47"/>
      <c r="SPM25" s="47"/>
      <c r="SPN25" s="47"/>
      <c r="SPO25" s="47"/>
      <c r="SPP25" s="47"/>
      <c r="SPQ25" s="47"/>
      <c r="SPR25" s="47"/>
      <c r="SPS25" s="47"/>
      <c r="SPT25" s="47"/>
      <c r="SPU25" s="47"/>
      <c r="SPV25" s="47"/>
      <c r="SPW25" s="47"/>
      <c r="SPX25" s="47"/>
      <c r="SPY25" s="47"/>
      <c r="SPZ25" s="47"/>
      <c r="SQA25" s="47"/>
      <c r="SQB25" s="47"/>
      <c r="SQC25" s="47"/>
      <c r="SQD25" s="47"/>
      <c r="SQE25" s="47"/>
      <c r="SQF25" s="47"/>
      <c r="SQG25" s="47"/>
      <c r="SQH25" s="47"/>
      <c r="SQI25" s="47"/>
      <c r="SQJ25" s="47"/>
      <c r="SQK25" s="47"/>
      <c r="SQL25" s="47"/>
      <c r="SQM25" s="47"/>
      <c r="SQN25" s="47"/>
      <c r="SQO25" s="47"/>
      <c r="SQP25" s="47"/>
      <c r="SQQ25" s="47"/>
      <c r="SQR25" s="47"/>
      <c r="SQS25" s="47"/>
      <c r="SQT25" s="47"/>
      <c r="SQU25" s="47"/>
      <c r="SQV25" s="47"/>
      <c r="SQW25" s="47"/>
      <c r="SQX25" s="47"/>
      <c r="SQY25" s="47"/>
      <c r="SQZ25" s="47"/>
      <c r="SRA25" s="47"/>
      <c r="SRB25" s="47"/>
      <c r="SRC25" s="47"/>
      <c r="SRD25" s="47"/>
      <c r="SRE25" s="47"/>
      <c r="SRF25" s="47"/>
      <c r="SRG25" s="47"/>
      <c r="SRH25" s="47"/>
      <c r="SRI25" s="47"/>
      <c r="SRJ25" s="47"/>
      <c r="SRK25" s="47"/>
      <c r="SRL25" s="47"/>
      <c r="SRM25" s="47"/>
      <c r="SRN25" s="47"/>
      <c r="SRO25" s="47"/>
      <c r="SRP25" s="47"/>
      <c r="SRQ25" s="47"/>
      <c r="SRR25" s="47"/>
      <c r="SRS25" s="47"/>
      <c r="SRT25" s="47"/>
      <c r="SRU25" s="47"/>
      <c r="SRV25" s="47"/>
      <c r="SRW25" s="47"/>
      <c r="SRX25" s="47"/>
      <c r="SRY25" s="47"/>
      <c r="SRZ25" s="47"/>
      <c r="SSA25" s="47"/>
      <c r="SSB25" s="47"/>
      <c r="SSC25" s="47"/>
      <c r="SSD25" s="47"/>
      <c r="SSE25" s="47"/>
      <c r="SSF25" s="47"/>
      <c r="SSG25" s="47"/>
      <c r="SSH25" s="47"/>
      <c r="SSI25" s="47"/>
      <c r="SSJ25" s="47"/>
      <c r="SSK25" s="47"/>
      <c r="SSL25" s="47"/>
      <c r="SSM25" s="47"/>
      <c r="SSN25" s="47"/>
      <c r="SSO25" s="47"/>
      <c r="SSP25" s="47"/>
      <c r="SSQ25" s="47"/>
      <c r="SSR25" s="47"/>
      <c r="SSS25" s="47"/>
      <c r="SST25" s="47"/>
      <c r="SSU25" s="47"/>
      <c r="SSV25" s="47"/>
      <c r="SSW25" s="47"/>
      <c r="SSX25" s="47"/>
      <c r="SSY25" s="47"/>
      <c r="SSZ25" s="47"/>
      <c r="STA25" s="47"/>
      <c r="STB25" s="47"/>
      <c r="STC25" s="47"/>
      <c r="STD25" s="47"/>
      <c r="STE25" s="47"/>
      <c r="STF25" s="47"/>
      <c r="STG25" s="47"/>
      <c r="STH25" s="47"/>
      <c r="STI25" s="47"/>
      <c r="STJ25" s="47"/>
      <c r="STK25" s="47"/>
      <c r="STL25" s="47"/>
      <c r="STM25" s="47"/>
      <c r="STN25" s="47"/>
      <c r="STO25" s="47"/>
      <c r="STP25" s="47"/>
      <c r="STQ25" s="47"/>
      <c r="STR25" s="47"/>
      <c r="STS25" s="47"/>
      <c r="STT25" s="47"/>
      <c r="STU25" s="47"/>
      <c r="STV25" s="47"/>
      <c r="STW25" s="47"/>
      <c r="STX25" s="47"/>
      <c r="STY25" s="47"/>
      <c r="STZ25" s="47"/>
      <c r="SUA25" s="47"/>
      <c r="SUB25" s="47"/>
      <c r="SUC25" s="47"/>
      <c r="SUD25" s="47"/>
      <c r="SUE25" s="47"/>
      <c r="SUF25" s="47"/>
      <c r="SUG25" s="47"/>
      <c r="SUH25" s="47"/>
      <c r="SUI25" s="47"/>
      <c r="SUJ25" s="47"/>
      <c r="SUK25" s="47"/>
      <c r="SUL25" s="47"/>
      <c r="SUM25" s="47"/>
      <c r="SUN25" s="47"/>
      <c r="SUO25" s="47"/>
      <c r="SUP25" s="47"/>
      <c r="SUQ25" s="47"/>
      <c r="SUR25" s="47"/>
      <c r="SUS25" s="47"/>
      <c r="SUT25" s="47"/>
      <c r="SUU25" s="47"/>
      <c r="SUV25" s="47"/>
      <c r="SUW25" s="47"/>
      <c r="SUX25" s="47"/>
      <c r="SUY25" s="47"/>
      <c r="SUZ25" s="47"/>
      <c r="SVA25" s="47"/>
      <c r="SVB25" s="47"/>
      <c r="SVC25" s="47"/>
      <c r="SVD25" s="47"/>
      <c r="SVE25" s="47"/>
      <c r="SVF25" s="47"/>
      <c r="SVG25" s="47"/>
      <c r="SVH25" s="47"/>
      <c r="SVI25" s="47"/>
      <c r="SVJ25" s="47"/>
      <c r="SVK25" s="47"/>
      <c r="SVL25" s="47"/>
      <c r="SVM25" s="47"/>
      <c r="SVN25" s="47"/>
      <c r="SVO25" s="47"/>
      <c r="SVP25" s="47"/>
      <c r="SVQ25" s="47"/>
      <c r="SVR25" s="47"/>
      <c r="SVS25" s="47"/>
      <c r="SVT25" s="47"/>
      <c r="SVU25" s="47"/>
      <c r="SVV25" s="47"/>
      <c r="SVW25" s="47"/>
      <c r="SVX25" s="47"/>
      <c r="SVY25" s="47"/>
      <c r="SVZ25" s="47"/>
      <c r="SWA25" s="47"/>
      <c r="SWB25" s="47"/>
      <c r="SWC25" s="47"/>
      <c r="SWD25" s="47"/>
      <c r="SWE25" s="47"/>
      <c r="SWF25" s="47"/>
      <c r="SWG25" s="47"/>
      <c r="SWH25" s="47"/>
      <c r="SWI25" s="47"/>
      <c r="SWJ25" s="47"/>
      <c r="SWK25" s="47"/>
      <c r="SWL25" s="47"/>
      <c r="SWM25" s="47"/>
      <c r="SWN25" s="47"/>
      <c r="SWO25" s="47"/>
      <c r="SWP25" s="47"/>
      <c r="SWQ25" s="47"/>
      <c r="SWR25" s="47"/>
      <c r="SWS25" s="47"/>
      <c r="SWT25" s="47"/>
      <c r="SWU25" s="47"/>
      <c r="SWV25" s="47"/>
      <c r="SWW25" s="47"/>
      <c r="SWX25" s="47"/>
      <c r="SWY25" s="47"/>
      <c r="SWZ25" s="47"/>
      <c r="SXA25" s="47"/>
      <c r="SXB25" s="47"/>
      <c r="SXC25" s="47"/>
      <c r="SXD25" s="47"/>
      <c r="SXE25" s="47"/>
      <c r="SXF25" s="47"/>
      <c r="SXG25" s="47"/>
      <c r="SXH25" s="47"/>
      <c r="SXI25" s="47"/>
      <c r="SXJ25" s="47"/>
      <c r="SXK25" s="47"/>
      <c r="SXL25" s="47"/>
      <c r="SXM25" s="47"/>
      <c r="SXN25" s="47"/>
      <c r="SXO25" s="47"/>
      <c r="SXP25" s="47"/>
      <c r="SXQ25" s="47"/>
      <c r="SXR25" s="47"/>
      <c r="SXS25" s="47"/>
      <c r="SXT25" s="47"/>
      <c r="SXU25" s="47"/>
      <c r="SXV25" s="47"/>
      <c r="SXW25" s="47"/>
      <c r="SXX25" s="47"/>
      <c r="SXY25" s="47"/>
      <c r="SXZ25" s="47"/>
      <c r="SYA25" s="47"/>
      <c r="SYB25" s="47"/>
      <c r="SYC25" s="47"/>
      <c r="SYD25" s="47"/>
      <c r="SYE25" s="47"/>
      <c r="SYF25" s="47"/>
      <c r="SYG25" s="47"/>
      <c r="SYH25" s="47"/>
      <c r="SYI25" s="47"/>
      <c r="SYJ25" s="47"/>
      <c r="SYK25" s="47"/>
      <c r="SYL25" s="47"/>
      <c r="SYM25" s="47"/>
      <c r="SYN25" s="47"/>
      <c r="SYO25" s="47"/>
      <c r="SYP25" s="47"/>
      <c r="SYQ25" s="47"/>
      <c r="SYR25" s="47"/>
      <c r="SYS25" s="47"/>
      <c r="SYT25" s="47"/>
      <c r="SYU25" s="47"/>
      <c r="SYV25" s="47"/>
      <c r="SYW25" s="47"/>
      <c r="SYX25" s="47"/>
      <c r="SYY25" s="47"/>
      <c r="SYZ25" s="47"/>
      <c r="SZA25" s="47"/>
      <c r="SZB25" s="47"/>
      <c r="SZC25" s="47"/>
      <c r="SZD25" s="47"/>
      <c r="SZE25" s="47"/>
      <c r="SZF25" s="47"/>
      <c r="SZG25" s="47"/>
      <c r="SZH25" s="47"/>
      <c r="SZI25" s="47"/>
      <c r="SZJ25" s="47"/>
      <c r="SZK25" s="47"/>
      <c r="SZL25" s="47"/>
      <c r="SZM25" s="47"/>
      <c r="SZN25" s="47"/>
      <c r="SZO25" s="47"/>
      <c r="SZP25" s="47"/>
      <c r="SZQ25" s="47"/>
      <c r="SZR25" s="47"/>
      <c r="SZS25" s="47"/>
      <c r="SZT25" s="47"/>
      <c r="SZU25" s="47"/>
      <c r="SZV25" s="47"/>
      <c r="SZW25" s="47"/>
      <c r="SZX25" s="47"/>
      <c r="SZY25" s="47"/>
      <c r="SZZ25" s="47"/>
      <c r="TAA25" s="47"/>
      <c r="TAB25" s="47"/>
      <c r="TAC25" s="47"/>
      <c r="TAD25" s="47"/>
      <c r="TAE25" s="47"/>
      <c r="TAF25" s="47"/>
      <c r="TAG25" s="47"/>
      <c r="TAH25" s="47"/>
      <c r="TAI25" s="47"/>
      <c r="TAJ25" s="47"/>
      <c r="TAK25" s="47"/>
      <c r="TAL25" s="47"/>
      <c r="TAM25" s="47"/>
      <c r="TAN25" s="47"/>
      <c r="TAO25" s="47"/>
      <c r="TAP25" s="47"/>
      <c r="TAQ25" s="47"/>
      <c r="TAR25" s="47"/>
      <c r="TAS25" s="47"/>
      <c r="TAT25" s="47"/>
      <c r="TAU25" s="47"/>
      <c r="TAV25" s="47"/>
      <c r="TAW25" s="47"/>
      <c r="TAX25" s="47"/>
      <c r="TAY25" s="47"/>
      <c r="TAZ25" s="47"/>
      <c r="TBA25" s="47"/>
      <c r="TBB25" s="47"/>
      <c r="TBC25" s="47"/>
      <c r="TBD25" s="47"/>
      <c r="TBE25" s="47"/>
      <c r="TBF25" s="47"/>
      <c r="TBG25" s="47"/>
      <c r="TBH25" s="47"/>
      <c r="TBI25" s="47"/>
      <c r="TBJ25" s="47"/>
      <c r="TBK25" s="47"/>
      <c r="TBL25" s="47"/>
      <c r="TBM25" s="47"/>
      <c r="TBN25" s="47"/>
      <c r="TBO25" s="47"/>
      <c r="TBP25" s="47"/>
      <c r="TBQ25" s="47"/>
      <c r="TBR25" s="47"/>
      <c r="TBS25" s="47"/>
      <c r="TBT25" s="47"/>
      <c r="TBU25" s="47"/>
      <c r="TBV25" s="47"/>
      <c r="TBW25" s="47"/>
      <c r="TBX25" s="47"/>
      <c r="TBY25" s="47"/>
      <c r="TBZ25" s="47"/>
      <c r="TCA25" s="47"/>
      <c r="TCB25" s="47"/>
      <c r="TCC25" s="47"/>
      <c r="TCD25" s="47"/>
      <c r="TCE25" s="47"/>
      <c r="TCF25" s="47"/>
      <c r="TCG25" s="47"/>
      <c r="TCH25" s="47"/>
      <c r="TCI25" s="47"/>
      <c r="TCJ25" s="47"/>
      <c r="TCK25" s="47"/>
      <c r="TCL25" s="47"/>
      <c r="TCM25" s="47"/>
      <c r="TCN25" s="47"/>
      <c r="TCO25" s="47"/>
      <c r="TCP25" s="47"/>
      <c r="TCQ25" s="47"/>
      <c r="TCR25" s="47"/>
      <c r="TCS25" s="47"/>
      <c r="TCT25" s="47"/>
      <c r="TCU25" s="47"/>
      <c r="TCV25" s="47"/>
      <c r="TCW25" s="47"/>
      <c r="TCX25" s="47"/>
      <c r="TCY25" s="47"/>
      <c r="TCZ25" s="47"/>
      <c r="TDA25" s="47"/>
      <c r="TDB25" s="47"/>
      <c r="TDC25" s="47"/>
      <c r="TDD25" s="47"/>
      <c r="TDE25" s="47"/>
      <c r="TDF25" s="47"/>
      <c r="TDG25" s="47"/>
      <c r="TDH25" s="47"/>
      <c r="TDI25" s="47"/>
      <c r="TDJ25" s="47"/>
      <c r="TDK25" s="47"/>
      <c r="TDL25" s="47"/>
      <c r="TDM25" s="47"/>
      <c r="TDN25" s="47"/>
      <c r="TDO25" s="47"/>
      <c r="TDP25" s="47"/>
      <c r="TDQ25" s="47"/>
      <c r="TDR25" s="47"/>
      <c r="TDS25" s="47"/>
      <c r="TDT25" s="47"/>
      <c r="TDU25" s="47"/>
      <c r="TDV25" s="47"/>
      <c r="TDW25" s="47"/>
      <c r="TDX25" s="47"/>
      <c r="TDY25" s="47"/>
      <c r="TDZ25" s="47"/>
      <c r="TEA25" s="47"/>
      <c r="TEB25" s="47"/>
      <c r="TEC25" s="47"/>
      <c r="TED25" s="47"/>
      <c r="TEE25" s="47"/>
      <c r="TEF25" s="47"/>
      <c r="TEG25" s="47"/>
      <c r="TEH25" s="47"/>
      <c r="TEI25" s="47"/>
      <c r="TEJ25" s="47"/>
      <c r="TEK25" s="47"/>
      <c r="TEL25" s="47"/>
      <c r="TEM25" s="47"/>
      <c r="TEN25" s="47"/>
      <c r="TEO25" s="47"/>
      <c r="TEP25" s="47"/>
      <c r="TEQ25" s="47"/>
      <c r="TER25" s="47"/>
      <c r="TES25" s="47"/>
      <c r="TET25" s="47"/>
      <c r="TEU25" s="47"/>
      <c r="TEV25" s="47"/>
      <c r="TEW25" s="47"/>
      <c r="TEX25" s="47"/>
      <c r="TEY25" s="47"/>
      <c r="TEZ25" s="47"/>
      <c r="TFA25" s="47"/>
      <c r="TFB25" s="47"/>
      <c r="TFC25" s="47"/>
      <c r="TFD25" s="47"/>
      <c r="TFE25" s="47"/>
      <c r="TFF25" s="47"/>
      <c r="TFG25" s="47"/>
      <c r="TFH25" s="47"/>
      <c r="TFI25" s="47"/>
      <c r="TFJ25" s="47"/>
      <c r="TFK25" s="47"/>
      <c r="TFL25" s="47"/>
      <c r="TFM25" s="47"/>
      <c r="TFN25" s="47"/>
      <c r="TFO25" s="47"/>
      <c r="TFP25" s="47"/>
      <c r="TFQ25" s="47"/>
      <c r="TFR25" s="47"/>
      <c r="TFS25" s="47"/>
      <c r="TFT25" s="47"/>
      <c r="TFU25" s="47"/>
      <c r="TFV25" s="47"/>
      <c r="TFW25" s="47"/>
      <c r="TFX25" s="47"/>
      <c r="TFY25" s="47"/>
      <c r="TFZ25" s="47"/>
      <c r="TGA25" s="47"/>
      <c r="TGB25" s="47"/>
      <c r="TGC25" s="47"/>
      <c r="TGD25" s="47"/>
      <c r="TGE25" s="47"/>
      <c r="TGF25" s="47"/>
      <c r="TGG25" s="47"/>
      <c r="TGH25" s="47"/>
      <c r="TGI25" s="47"/>
      <c r="TGJ25" s="47"/>
      <c r="TGK25" s="47"/>
      <c r="TGL25" s="47"/>
      <c r="TGM25" s="47"/>
      <c r="TGN25" s="47"/>
      <c r="TGO25" s="47"/>
      <c r="TGP25" s="47"/>
      <c r="TGQ25" s="47"/>
      <c r="TGR25" s="47"/>
      <c r="TGS25" s="47"/>
      <c r="TGT25" s="47"/>
      <c r="TGU25" s="47"/>
      <c r="TGV25" s="47"/>
      <c r="TGW25" s="47"/>
      <c r="TGX25" s="47"/>
      <c r="TGY25" s="47"/>
      <c r="TGZ25" s="47"/>
      <c r="THA25" s="47"/>
      <c r="THB25" s="47"/>
      <c r="THC25" s="47"/>
      <c r="THD25" s="47"/>
      <c r="THE25" s="47"/>
      <c r="THF25" s="47"/>
      <c r="THG25" s="47"/>
      <c r="THH25" s="47"/>
      <c r="THI25" s="47"/>
      <c r="THJ25" s="47"/>
      <c r="THK25" s="47"/>
      <c r="THL25" s="47"/>
      <c r="THM25" s="47"/>
      <c r="THN25" s="47"/>
      <c r="THO25" s="47"/>
      <c r="THP25" s="47"/>
      <c r="THQ25" s="47"/>
      <c r="THR25" s="47"/>
      <c r="THS25" s="47"/>
      <c r="THT25" s="47"/>
      <c r="THU25" s="47"/>
      <c r="THV25" s="47"/>
      <c r="THW25" s="47"/>
      <c r="THX25" s="47"/>
      <c r="THY25" s="47"/>
      <c r="THZ25" s="47"/>
      <c r="TIA25" s="47"/>
      <c r="TIB25" s="47"/>
      <c r="TIC25" s="47"/>
      <c r="TID25" s="47"/>
      <c r="TIE25" s="47"/>
      <c r="TIF25" s="47"/>
      <c r="TIG25" s="47"/>
      <c r="TIH25" s="47"/>
      <c r="TII25" s="47"/>
      <c r="TIJ25" s="47"/>
      <c r="TIK25" s="47"/>
      <c r="TIL25" s="47"/>
      <c r="TIM25" s="47"/>
      <c r="TIN25" s="47"/>
      <c r="TIO25" s="47"/>
      <c r="TIP25" s="47"/>
      <c r="TIQ25" s="47"/>
      <c r="TIR25" s="47"/>
      <c r="TIS25" s="47"/>
      <c r="TIT25" s="47"/>
      <c r="TIU25" s="47"/>
      <c r="TIV25" s="47"/>
      <c r="TIW25" s="47"/>
      <c r="TIX25" s="47"/>
      <c r="TIY25" s="47"/>
      <c r="TIZ25" s="47"/>
      <c r="TJA25" s="47"/>
      <c r="TJB25" s="47"/>
      <c r="TJC25" s="47"/>
      <c r="TJD25" s="47"/>
      <c r="TJE25" s="47"/>
      <c r="TJF25" s="47"/>
      <c r="TJG25" s="47"/>
      <c r="TJH25" s="47"/>
      <c r="TJI25" s="47"/>
      <c r="TJJ25" s="47"/>
      <c r="TJK25" s="47"/>
      <c r="TJL25" s="47"/>
      <c r="TJM25" s="47"/>
      <c r="TJN25" s="47"/>
      <c r="TJO25" s="47"/>
      <c r="TJP25" s="47"/>
      <c r="TJQ25" s="47"/>
      <c r="TJR25" s="47"/>
      <c r="TJS25" s="47"/>
      <c r="TJT25" s="47"/>
      <c r="TJU25" s="47"/>
      <c r="TJV25" s="47"/>
      <c r="TJW25" s="47"/>
      <c r="TJX25" s="47"/>
      <c r="TJY25" s="47"/>
      <c r="TJZ25" s="47"/>
      <c r="TKA25" s="47"/>
      <c r="TKB25" s="47"/>
      <c r="TKC25" s="47"/>
      <c r="TKD25" s="47"/>
      <c r="TKE25" s="47"/>
      <c r="TKF25" s="47"/>
      <c r="TKG25" s="47"/>
      <c r="TKH25" s="47"/>
      <c r="TKI25" s="47"/>
      <c r="TKJ25" s="47"/>
      <c r="TKK25" s="47"/>
      <c r="TKL25" s="47"/>
      <c r="TKM25" s="47"/>
      <c r="TKN25" s="47"/>
      <c r="TKO25" s="47"/>
      <c r="TKP25" s="47"/>
      <c r="TKQ25" s="47"/>
      <c r="TKR25" s="47"/>
      <c r="TKS25" s="47"/>
      <c r="TKT25" s="47"/>
      <c r="TKU25" s="47"/>
      <c r="TKV25" s="47"/>
      <c r="TKW25" s="47"/>
      <c r="TKX25" s="47"/>
      <c r="TKY25" s="47"/>
      <c r="TKZ25" s="47"/>
      <c r="TLA25" s="47"/>
      <c r="TLB25" s="47"/>
      <c r="TLC25" s="47"/>
      <c r="TLD25" s="47"/>
      <c r="TLE25" s="47"/>
      <c r="TLF25" s="47"/>
      <c r="TLG25" s="47"/>
      <c r="TLH25" s="47"/>
      <c r="TLI25" s="47"/>
      <c r="TLJ25" s="47"/>
      <c r="TLK25" s="47"/>
      <c r="TLL25" s="47"/>
      <c r="TLM25" s="47"/>
      <c r="TLN25" s="47"/>
      <c r="TLO25" s="47"/>
      <c r="TLP25" s="47"/>
      <c r="TLQ25" s="47"/>
      <c r="TLR25" s="47"/>
      <c r="TLS25" s="47"/>
      <c r="TLT25" s="47"/>
      <c r="TLU25" s="47"/>
      <c r="TLV25" s="47"/>
      <c r="TLW25" s="47"/>
      <c r="TLX25" s="47"/>
      <c r="TLY25" s="47"/>
      <c r="TLZ25" s="47"/>
      <c r="TMA25" s="47"/>
      <c r="TMB25" s="47"/>
      <c r="TMC25" s="47"/>
      <c r="TMD25" s="47"/>
      <c r="TME25" s="47"/>
      <c r="TMF25" s="47"/>
      <c r="TMG25" s="47"/>
      <c r="TMH25" s="47"/>
      <c r="TMI25" s="47"/>
      <c r="TMJ25" s="47"/>
      <c r="TMK25" s="47"/>
      <c r="TML25" s="47"/>
      <c r="TMM25" s="47"/>
      <c r="TMN25" s="47"/>
      <c r="TMO25" s="47"/>
      <c r="TMP25" s="47"/>
      <c r="TMQ25" s="47"/>
      <c r="TMR25" s="47"/>
      <c r="TMS25" s="47"/>
      <c r="TMT25" s="47"/>
      <c r="TMU25" s="47"/>
      <c r="TMV25" s="47"/>
      <c r="TMW25" s="47"/>
      <c r="TMX25" s="47"/>
      <c r="TMY25" s="47"/>
      <c r="TMZ25" s="47"/>
      <c r="TNA25" s="47"/>
      <c r="TNB25" s="47"/>
      <c r="TNC25" s="47"/>
      <c r="TND25" s="47"/>
      <c r="TNE25" s="47"/>
      <c r="TNF25" s="47"/>
      <c r="TNG25" s="47"/>
      <c r="TNH25" s="47"/>
      <c r="TNI25" s="47"/>
      <c r="TNJ25" s="47"/>
      <c r="TNK25" s="47"/>
      <c r="TNL25" s="47"/>
      <c r="TNM25" s="47"/>
      <c r="TNN25" s="47"/>
      <c r="TNO25" s="47"/>
      <c r="TNP25" s="47"/>
      <c r="TNQ25" s="47"/>
      <c r="TNR25" s="47"/>
      <c r="TNS25" s="47"/>
      <c r="TNT25" s="47"/>
      <c r="TNU25" s="47"/>
      <c r="TNV25" s="47"/>
      <c r="TNW25" s="47"/>
      <c r="TNX25" s="47"/>
      <c r="TNY25" s="47"/>
      <c r="TNZ25" s="47"/>
      <c r="TOA25" s="47"/>
      <c r="TOB25" s="47"/>
      <c r="TOC25" s="47"/>
      <c r="TOD25" s="47"/>
      <c r="TOE25" s="47"/>
      <c r="TOF25" s="47"/>
      <c r="TOG25" s="47"/>
      <c r="TOH25" s="47"/>
      <c r="TOI25" s="47"/>
      <c r="TOJ25" s="47"/>
      <c r="TOK25" s="47"/>
      <c r="TOL25" s="47"/>
      <c r="TOM25" s="47"/>
      <c r="TON25" s="47"/>
      <c r="TOO25" s="47"/>
      <c r="TOP25" s="47"/>
      <c r="TOQ25" s="47"/>
      <c r="TOR25" s="47"/>
      <c r="TOS25" s="47"/>
      <c r="TOT25" s="47"/>
      <c r="TOU25" s="47"/>
      <c r="TOV25" s="47"/>
      <c r="TOW25" s="47"/>
      <c r="TOX25" s="47"/>
      <c r="TOY25" s="47"/>
      <c r="TOZ25" s="47"/>
      <c r="TPA25" s="47"/>
      <c r="TPB25" s="47"/>
      <c r="TPC25" s="47"/>
      <c r="TPD25" s="47"/>
      <c r="TPE25" s="47"/>
      <c r="TPF25" s="47"/>
      <c r="TPG25" s="47"/>
      <c r="TPH25" s="47"/>
      <c r="TPI25" s="47"/>
      <c r="TPJ25" s="47"/>
      <c r="TPK25" s="47"/>
      <c r="TPL25" s="47"/>
      <c r="TPM25" s="47"/>
      <c r="TPN25" s="47"/>
      <c r="TPO25" s="47"/>
      <c r="TPP25" s="47"/>
      <c r="TPQ25" s="47"/>
      <c r="TPR25" s="47"/>
      <c r="TPS25" s="47"/>
      <c r="TPT25" s="47"/>
      <c r="TPU25" s="47"/>
      <c r="TPV25" s="47"/>
      <c r="TPW25" s="47"/>
      <c r="TPX25" s="47"/>
      <c r="TPY25" s="47"/>
      <c r="TPZ25" s="47"/>
      <c r="TQA25" s="47"/>
      <c r="TQB25" s="47"/>
      <c r="TQC25" s="47"/>
      <c r="TQD25" s="47"/>
      <c r="TQE25" s="47"/>
      <c r="TQF25" s="47"/>
      <c r="TQG25" s="47"/>
      <c r="TQH25" s="47"/>
      <c r="TQI25" s="47"/>
      <c r="TQJ25" s="47"/>
      <c r="TQK25" s="47"/>
      <c r="TQL25" s="47"/>
      <c r="TQM25" s="47"/>
      <c r="TQN25" s="47"/>
      <c r="TQO25" s="47"/>
      <c r="TQP25" s="47"/>
      <c r="TQQ25" s="47"/>
      <c r="TQR25" s="47"/>
      <c r="TQS25" s="47"/>
      <c r="TQT25" s="47"/>
      <c r="TQU25" s="47"/>
      <c r="TQV25" s="47"/>
      <c r="TQW25" s="47"/>
      <c r="TQX25" s="47"/>
      <c r="TQY25" s="47"/>
      <c r="TQZ25" s="47"/>
      <c r="TRA25" s="47"/>
      <c r="TRB25" s="47"/>
      <c r="TRC25" s="47"/>
      <c r="TRD25" s="47"/>
      <c r="TRE25" s="47"/>
      <c r="TRF25" s="47"/>
      <c r="TRG25" s="47"/>
      <c r="TRH25" s="47"/>
      <c r="TRI25" s="47"/>
      <c r="TRJ25" s="47"/>
      <c r="TRK25" s="47"/>
      <c r="TRL25" s="47"/>
      <c r="TRM25" s="47"/>
      <c r="TRN25" s="47"/>
      <c r="TRO25" s="47"/>
      <c r="TRP25" s="47"/>
      <c r="TRQ25" s="47"/>
      <c r="TRR25" s="47"/>
      <c r="TRS25" s="47"/>
      <c r="TRT25" s="47"/>
      <c r="TRU25" s="47"/>
      <c r="TRV25" s="47"/>
      <c r="TRW25" s="47"/>
      <c r="TRX25" s="47"/>
      <c r="TRY25" s="47"/>
      <c r="TRZ25" s="47"/>
      <c r="TSA25" s="47"/>
      <c r="TSB25" s="47"/>
      <c r="TSC25" s="47"/>
      <c r="TSD25" s="47"/>
      <c r="TSE25" s="47"/>
      <c r="TSF25" s="47"/>
      <c r="TSG25" s="47"/>
      <c r="TSH25" s="47"/>
      <c r="TSI25" s="47"/>
      <c r="TSJ25" s="47"/>
      <c r="TSK25" s="47"/>
      <c r="TSL25" s="47"/>
      <c r="TSM25" s="47"/>
      <c r="TSN25" s="47"/>
      <c r="TSO25" s="47"/>
      <c r="TSP25" s="47"/>
      <c r="TSQ25" s="47"/>
      <c r="TSR25" s="47"/>
      <c r="TSS25" s="47"/>
      <c r="TST25" s="47"/>
      <c r="TSU25" s="47"/>
      <c r="TSV25" s="47"/>
      <c r="TSW25" s="47"/>
      <c r="TSX25" s="47"/>
      <c r="TSY25" s="47"/>
      <c r="TSZ25" s="47"/>
      <c r="TTA25" s="47"/>
      <c r="TTB25" s="47"/>
      <c r="TTC25" s="47"/>
      <c r="TTD25" s="47"/>
      <c r="TTE25" s="47"/>
      <c r="TTF25" s="47"/>
      <c r="TTG25" s="47"/>
      <c r="TTH25" s="47"/>
      <c r="TTI25" s="47"/>
      <c r="TTJ25" s="47"/>
      <c r="TTK25" s="47"/>
      <c r="TTL25" s="47"/>
      <c r="TTM25" s="47"/>
      <c r="TTN25" s="47"/>
      <c r="TTO25" s="47"/>
      <c r="TTP25" s="47"/>
      <c r="TTQ25" s="47"/>
      <c r="TTR25" s="47"/>
      <c r="TTS25" s="47"/>
      <c r="TTT25" s="47"/>
      <c r="TTU25" s="47"/>
      <c r="TTV25" s="47"/>
      <c r="TTW25" s="47"/>
      <c r="TTX25" s="47"/>
      <c r="TTY25" s="47"/>
      <c r="TTZ25" s="47"/>
      <c r="TUA25" s="47"/>
      <c r="TUB25" s="47"/>
      <c r="TUC25" s="47"/>
      <c r="TUD25" s="47"/>
      <c r="TUE25" s="47"/>
      <c r="TUF25" s="47"/>
      <c r="TUG25" s="47"/>
      <c r="TUH25" s="47"/>
      <c r="TUI25" s="47"/>
      <c r="TUJ25" s="47"/>
      <c r="TUK25" s="47"/>
      <c r="TUL25" s="47"/>
      <c r="TUM25" s="47"/>
      <c r="TUN25" s="47"/>
      <c r="TUO25" s="47"/>
      <c r="TUP25" s="47"/>
      <c r="TUQ25" s="47"/>
      <c r="TUR25" s="47"/>
      <c r="TUS25" s="47"/>
      <c r="TUT25" s="47"/>
      <c r="TUU25" s="47"/>
      <c r="TUV25" s="47"/>
      <c r="TUW25" s="47"/>
      <c r="TUX25" s="47"/>
      <c r="TUY25" s="47"/>
      <c r="TUZ25" s="47"/>
      <c r="TVA25" s="47"/>
      <c r="TVB25" s="47"/>
      <c r="TVC25" s="47"/>
      <c r="TVD25" s="47"/>
      <c r="TVE25" s="47"/>
      <c r="TVF25" s="47"/>
      <c r="TVG25" s="47"/>
      <c r="TVH25" s="47"/>
      <c r="TVI25" s="47"/>
      <c r="TVJ25" s="47"/>
      <c r="TVK25" s="47"/>
      <c r="TVL25" s="47"/>
      <c r="TVM25" s="47"/>
      <c r="TVN25" s="47"/>
      <c r="TVO25" s="47"/>
      <c r="TVP25" s="47"/>
      <c r="TVQ25" s="47"/>
      <c r="TVR25" s="47"/>
      <c r="TVS25" s="47"/>
      <c r="TVT25" s="47"/>
      <c r="TVU25" s="47"/>
      <c r="TVV25" s="47"/>
      <c r="TVW25" s="47"/>
      <c r="TVX25" s="47"/>
      <c r="TVY25" s="47"/>
      <c r="TVZ25" s="47"/>
      <c r="TWA25" s="47"/>
      <c r="TWB25" s="47"/>
      <c r="TWC25" s="47"/>
      <c r="TWD25" s="47"/>
      <c r="TWE25" s="47"/>
      <c r="TWF25" s="47"/>
      <c r="TWG25" s="47"/>
      <c r="TWH25" s="47"/>
      <c r="TWI25" s="47"/>
      <c r="TWJ25" s="47"/>
      <c r="TWK25" s="47"/>
      <c r="TWL25" s="47"/>
      <c r="TWM25" s="47"/>
      <c r="TWN25" s="47"/>
      <c r="TWO25" s="47"/>
      <c r="TWP25" s="47"/>
      <c r="TWQ25" s="47"/>
      <c r="TWR25" s="47"/>
      <c r="TWS25" s="47"/>
      <c r="TWT25" s="47"/>
      <c r="TWU25" s="47"/>
      <c r="TWV25" s="47"/>
      <c r="TWW25" s="47"/>
      <c r="TWX25" s="47"/>
      <c r="TWY25" s="47"/>
      <c r="TWZ25" s="47"/>
      <c r="TXA25" s="47"/>
      <c r="TXB25" s="47"/>
      <c r="TXC25" s="47"/>
      <c r="TXD25" s="47"/>
      <c r="TXE25" s="47"/>
      <c r="TXF25" s="47"/>
      <c r="TXG25" s="47"/>
      <c r="TXH25" s="47"/>
      <c r="TXI25" s="47"/>
      <c r="TXJ25" s="47"/>
      <c r="TXK25" s="47"/>
      <c r="TXL25" s="47"/>
      <c r="TXM25" s="47"/>
      <c r="TXN25" s="47"/>
      <c r="TXO25" s="47"/>
      <c r="TXP25" s="47"/>
      <c r="TXQ25" s="47"/>
      <c r="TXR25" s="47"/>
      <c r="TXS25" s="47"/>
      <c r="TXT25" s="47"/>
      <c r="TXU25" s="47"/>
      <c r="TXV25" s="47"/>
      <c r="TXW25" s="47"/>
      <c r="TXX25" s="47"/>
      <c r="TXY25" s="47"/>
      <c r="TXZ25" s="47"/>
      <c r="TYA25" s="47"/>
      <c r="TYB25" s="47"/>
      <c r="TYC25" s="47"/>
      <c r="TYD25" s="47"/>
      <c r="TYE25" s="47"/>
      <c r="TYF25" s="47"/>
      <c r="TYG25" s="47"/>
      <c r="TYH25" s="47"/>
      <c r="TYI25" s="47"/>
      <c r="TYJ25" s="47"/>
      <c r="TYK25" s="47"/>
      <c r="TYL25" s="47"/>
      <c r="TYM25" s="47"/>
      <c r="TYN25" s="47"/>
      <c r="TYO25" s="47"/>
      <c r="TYP25" s="47"/>
      <c r="TYQ25" s="47"/>
      <c r="TYR25" s="47"/>
      <c r="TYS25" s="47"/>
      <c r="TYT25" s="47"/>
      <c r="TYU25" s="47"/>
      <c r="TYV25" s="47"/>
      <c r="TYW25" s="47"/>
      <c r="TYX25" s="47"/>
      <c r="TYY25" s="47"/>
      <c r="TYZ25" s="47"/>
      <c r="TZA25" s="47"/>
      <c r="TZB25" s="47"/>
      <c r="TZC25" s="47"/>
      <c r="TZD25" s="47"/>
      <c r="TZE25" s="47"/>
      <c r="TZF25" s="47"/>
      <c r="TZG25" s="47"/>
      <c r="TZH25" s="47"/>
      <c r="TZI25" s="47"/>
      <c r="TZJ25" s="47"/>
      <c r="TZK25" s="47"/>
      <c r="TZL25" s="47"/>
      <c r="TZM25" s="47"/>
      <c r="TZN25" s="47"/>
      <c r="TZO25" s="47"/>
      <c r="TZP25" s="47"/>
      <c r="TZQ25" s="47"/>
      <c r="TZR25" s="47"/>
      <c r="TZS25" s="47"/>
      <c r="TZT25" s="47"/>
      <c r="TZU25" s="47"/>
      <c r="TZV25" s="47"/>
      <c r="TZW25" s="47"/>
      <c r="TZX25" s="47"/>
      <c r="TZY25" s="47"/>
      <c r="TZZ25" s="47"/>
      <c r="UAA25" s="47"/>
      <c r="UAB25" s="47"/>
      <c r="UAC25" s="47"/>
      <c r="UAD25" s="47"/>
      <c r="UAE25" s="47"/>
      <c r="UAF25" s="47"/>
      <c r="UAG25" s="47"/>
      <c r="UAH25" s="47"/>
      <c r="UAI25" s="47"/>
      <c r="UAJ25" s="47"/>
      <c r="UAK25" s="47"/>
      <c r="UAL25" s="47"/>
      <c r="UAM25" s="47"/>
      <c r="UAN25" s="47"/>
      <c r="UAO25" s="47"/>
      <c r="UAP25" s="47"/>
      <c r="UAQ25" s="47"/>
      <c r="UAR25" s="47"/>
      <c r="UAS25" s="47"/>
      <c r="UAT25" s="47"/>
      <c r="UAU25" s="47"/>
      <c r="UAV25" s="47"/>
      <c r="UAW25" s="47"/>
      <c r="UAX25" s="47"/>
      <c r="UAY25" s="47"/>
      <c r="UAZ25" s="47"/>
      <c r="UBA25" s="47"/>
      <c r="UBB25" s="47"/>
      <c r="UBC25" s="47"/>
      <c r="UBD25" s="47"/>
      <c r="UBE25" s="47"/>
      <c r="UBF25" s="47"/>
      <c r="UBG25" s="47"/>
      <c r="UBH25" s="47"/>
      <c r="UBI25" s="47"/>
      <c r="UBJ25" s="47"/>
      <c r="UBK25" s="47"/>
      <c r="UBL25" s="47"/>
      <c r="UBM25" s="47"/>
      <c r="UBN25" s="47"/>
      <c r="UBO25" s="47"/>
      <c r="UBP25" s="47"/>
      <c r="UBQ25" s="47"/>
      <c r="UBR25" s="47"/>
      <c r="UBS25" s="47"/>
      <c r="UBT25" s="47"/>
      <c r="UBU25" s="47"/>
      <c r="UBV25" s="47"/>
      <c r="UBW25" s="47"/>
      <c r="UBX25" s="47"/>
      <c r="UBY25" s="47"/>
      <c r="UBZ25" s="47"/>
      <c r="UCA25" s="47"/>
      <c r="UCB25" s="47"/>
      <c r="UCC25" s="47"/>
      <c r="UCD25" s="47"/>
      <c r="UCE25" s="47"/>
      <c r="UCF25" s="47"/>
      <c r="UCG25" s="47"/>
      <c r="UCH25" s="47"/>
      <c r="UCI25" s="47"/>
      <c r="UCJ25" s="47"/>
      <c r="UCK25" s="47"/>
      <c r="UCL25" s="47"/>
      <c r="UCM25" s="47"/>
      <c r="UCN25" s="47"/>
      <c r="UCO25" s="47"/>
      <c r="UCP25" s="47"/>
      <c r="UCQ25" s="47"/>
      <c r="UCR25" s="47"/>
      <c r="UCS25" s="47"/>
      <c r="UCT25" s="47"/>
      <c r="UCU25" s="47"/>
      <c r="UCV25" s="47"/>
      <c r="UCW25" s="47"/>
      <c r="UCX25" s="47"/>
      <c r="UCY25" s="47"/>
      <c r="UCZ25" s="47"/>
      <c r="UDA25" s="47"/>
      <c r="UDB25" s="47"/>
      <c r="UDC25" s="47"/>
      <c r="UDD25" s="47"/>
      <c r="UDE25" s="47"/>
      <c r="UDF25" s="47"/>
      <c r="UDG25" s="47"/>
      <c r="UDH25" s="47"/>
      <c r="UDI25" s="47"/>
      <c r="UDJ25" s="47"/>
      <c r="UDK25" s="47"/>
      <c r="UDL25" s="47"/>
      <c r="UDM25" s="47"/>
      <c r="UDN25" s="47"/>
      <c r="UDO25" s="47"/>
      <c r="UDP25" s="47"/>
      <c r="UDQ25" s="47"/>
      <c r="UDR25" s="47"/>
      <c r="UDS25" s="47"/>
      <c r="UDT25" s="47"/>
      <c r="UDU25" s="47"/>
      <c r="UDV25" s="47"/>
      <c r="UDW25" s="47"/>
      <c r="UDX25" s="47"/>
      <c r="UDY25" s="47"/>
      <c r="UDZ25" s="47"/>
      <c r="UEA25" s="47"/>
      <c r="UEB25" s="47"/>
      <c r="UEC25" s="47"/>
      <c r="UED25" s="47"/>
      <c r="UEE25" s="47"/>
      <c r="UEF25" s="47"/>
      <c r="UEG25" s="47"/>
      <c r="UEH25" s="47"/>
      <c r="UEI25" s="47"/>
      <c r="UEJ25" s="47"/>
      <c r="UEK25" s="47"/>
      <c r="UEL25" s="47"/>
      <c r="UEM25" s="47"/>
      <c r="UEN25" s="47"/>
      <c r="UEO25" s="47"/>
      <c r="UEP25" s="47"/>
      <c r="UEQ25" s="47"/>
      <c r="UER25" s="47"/>
      <c r="UES25" s="47"/>
      <c r="UET25" s="47"/>
      <c r="UEU25" s="47"/>
      <c r="UEV25" s="47"/>
      <c r="UEW25" s="47"/>
      <c r="UEX25" s="47"/>
      <c r="UEY25" s="47"/>
      <c r="UEZ25" s="47"/>
      <c r="UFA25" s="47"/>
      <c r="UFB25" s="47"/>
      <c r="UFC25" s="47"/>
      <c r="UFD25" s="47"/>
      <c r="UFE25" s="47"/>
      <c r="UFF25" s="47"/>
      <c r="UFG25" s="47"/>
      <c r="UFH25" s="47"/>
      <c r="UFI25" s="47"/>
      <c r="UFJ25" s="47"/>
      <c r="UFK25" s="47"/>
      <c r="UFL25" s="47"/>
      <c r="UFM25" s="47"/>
      <c r="UFN25" s="47"/>
      <c r="UFO25" s="47"/>
      <c r="UFP25" s="47"/>
      <c r="UFQ25" s="47"/>
      <c r="UFR25" s="47"/>
      <c r="UFS25" s="47"/>
      <c r="UFT25" s="47"/>
      <c r="UFU25" s="47"/>
      <c r="UFV25" s="47"/>
      <c r="UFW25" s="47"/>
      <c r="UFX25" s="47"/>
      <c r="UFY25" s="47"/>
      <c r="UFZ25" s="47"/>
      <c r="UGA25" s="47"/>
      <c r="UGB25" s="47"/>
      <c r="UGC25" s="47"/>
      <c r="UGD25" s="47"/>
      <c r="UGE25" s="47"/>
      <c r="UGF25" s="47"/>
      <c r="UGG25" s="47"/>
      <c r="UGH25" s="47"/>
      <c r="UGI25" s="47"/>
      <c r="UGJ25" s="47"/>
      <c r="UGK25" s="47"/>
      <c r="UGL25" s="47"/>
      <c r="UGM25" s="47"/>
      <c r="UGN25" s="47"/>
      <c r="UGO25" s="47"/>
      <c r="UGP25" s="47"/>
      <c r="UGQ25" s="47"/>
      <c r="UGR25" s="47"/>
      <c r="UGS25" s="47"/>
      <c r="UGT25" s="47"/>
      <c r="UGU25" s="47"/>
      <c r="UGV25" s="47"/>
      <c r="UGW25" s="47"/>
      <c r="UGX25" s="47"/>
      <c r="UGY25" s="47"/>
      <c r="UGZ25" s="47"/>
      <c r="UHA25" s="47"/>
      <c r="UHB25" s="47"/>
      <c r="UHC25" s="47"/>
      <c r="UHD25" s="47"/>
      <c r="UHE25" s="47"/>
      <c r="UHF25" s="47"/>
      <c r="UHG25" s="47"/>
      <c r="UHH25" s="47"/>
      <c r="UHI25" s="47"/>
      <c r="UHJ25" s="47"/>
      <c r="UHK25" s="47"/>
      <c r="UHL25" s="47"/>
      <c r="UHM25" s="47"/>
      <c r="UHN25" s="47"/>
      <c r="UHO25" s="47"/>
      <c r="UHP25" s="47"/>
      <c r="UHQ25" s="47"/>
      <c r="UHR25" s="47"/>
      <c r="UHS25" s="47"/>
      <c r="UHT25" s="47"/>
      <c r="UHU25" s="47"/>
      <c r="UHV25" s="47"/>
      <c r="UHW25" s="47"/>
      <c r="UHX25" s="47"/>
      <c r="UHY25" s="47"/>
      <c r="UHZ25" s="47"/>
      <c r="UIA25" s="47"/>
      <c r="UIB25" s="47"/>
      <c r="UIC25" s="47"/>
      <c r="UID25" s="47"/>
      <c r="UIE25" s="47"/>
      <c r="UIF25" s="47"/>
      <c r="UIG25" s="47"/>
      <c r="UIH25" s="47"/>
      <c r="UII25" s="47"/>
      <c r="UIJ25" s="47"/>
      <c r="UIK25" s="47"/>
      <c r="UIL25" s="47"/>
      <c r="UIM25" s="47"/>
      <c r="UIN25" s="47"/>
      <c r="UIO25" s="47"/>
      <c r="UIP25" s="47"/>
      <c r="UIQ25" s="47"/>
      <c r="UIR25" s="47"/>
      <c r="UIS25" s="47"/>
      <c r="UIT25" s="47"/>
      <c r="UIU25" s="47"/>
      <c r="UIV25" s="47"/>
      <c r="UIW25" s="47"/>
      <c r="UIX25" s="47"/>
      <c r="UIY25" s="47"/>
      <c r="UIZ25" s="47"/>
      <c r="UJA25" s="47"/>
      <c r="UJB25" s="47"/>
      <c r="UJC25" s="47"/>
      <c r="UJD25" s="47"/>
      <c r="UJE25" s="47"/>
      <c r="UJF25" s="47"/>
      <c r="UJG25" s="47"/>
      <c r="UJH25" s="47"/>
      <c r="UJI25" s="47"/>
      <c r="UJJ25" s="47"/>
      <c r="UJK25" s="47"/>
      <c r="UJL25" s="47"/>
      <c r="UJM25" s="47"/>
      <c r="UJN25" s="47"/>
      <c r="UJO25" s="47"/>
      <c r="UJP25" s="47"/>
      <c r="UJQ25" s="47"/>
      <c r="UJR25" s="47"/>
      <c r="UJS25" s="47"/>
      <c r="UJT25" s="47"/>
      <c r="UJU25" s="47"/>
      <c r="UJV25" s="47"/>
      <c r="UJW25" s="47"/>
      <c r="UJX25" s="47"/>
      <c r="UJY25" s="47"/>
      <c r="UJZ25" s="47"/>
      <c r="UKA25" s="47"/>
      <c r="UKB25" s="47"/>
      <c r="UKC25" s="47"/>
      <c r="UKD25" s="47"/>
      <c r="UKE25" s="47"/>
      <c r="UKF25" s="47"/>
      <c r="UKG25" s="47"/>
      <c r="UKH25" s="47"/>
      <c r="UKI25" s="47"/>
      <c r="UKJ25" s="47"/>
      <c r="UKK25" s="47"/>
      <c r="UKL25" s="47"/>
      <c r="UKM25" s="47"/>
      <c r="UKN25" s="47"/>
      <c r="UKO25" s="47"/>
      <c r="UKP25" s="47"/>
      <c r="UKQ25" s="47"/>
      <c r="UKR25" s="47"/>
      <c r="UKS25" s="47"/>
      <c r="UKT25" s="47"/>
      <c r="UKU25" s="47"/>
      <c r="UKV25" s="47"/>
      <c r="UKW25" s="47"/>
      <c r="UKX25" s="47"/>
      <c r="UKY25" s="47"/>
      <c r="UKZ25" s="47"/>
      <c r="ULA25" s="47"/>
      <c r="ULB25" s="47"/>
      <c r="ULC25" s="47"/>
      <c r="ULD25" s="47"/>
      <c r="ULE25" s="47"/>
      <c r="ULF25" s="47"/>
      <c r="ULG25" s="47"/>
      <c r="ULH25" s="47"/>
      <c r="ULI25" s="47"/>
      <c r="ULJ25" s="47"/>
      <c r="ULK25" s="47"/>
      <c r="ULL25" s="47"/>
      <c r="ULM25" s="47"/>
      <c r="ULN25" s="47"/>
      <c r="ULO25" s="47"/>
      <c r="ULP25" s="47"/>
      <c r="ULQ25" s="47"/>
      <c r="ULR25" s="47"/>
      <c r="ULS25" s="47"/>
      <c r="ULT25" s="47"/>
      <c r="ULU25" s="47"/>
      <c r="ULV25" s="47"/>
      <c r="ULW25" s="47"/>
      <c r="ULX25" s="47"/>
      <c r="ULY25" s="47"/>
      <c r="ULZ25" s="47"/>
      <c r="UMA25" s="47"/>
      <c r="UMB25" s="47"/>
      <c r="UMC25" s="47"/>
      <c r="UMD25" s="47"/>
      <c r="UME25" s="47"/>
      <c r="UMF25" s="47"/>
      <c r="UMG25" s="47"/>
      <c r="UMH25" s="47"/>
      <c r="UMI25" s="47"/>
      <c r="UMJ25" s="47"/>
      <c r="UMK25" s="47"/>
      <c r="UML25" s="47"/>
      <c r="UMM25" s="47"/>
      <c r="UMN25" s="47"/>
      <c r="UMO25" s="47"/>
      <c r="UMP25" s="47"/>
      <c r="UMQ25" s="47"/>
      <c r="UMR25" s="47"/>
      <c r="UMS25" s="47"/>
      <c r="UMT25" s="47"/>
      <c r="UMU25" s="47"/>
      <c r="UMV25" s="47"/>
      <c r="UMW25" s="47"/>
      <c r="UMX25" s="47"/>
      <c r="UMY25" s="47"/>
      <c r="UMZ25" s="47"/>
      <c r="UNA25" s="47"/>
      <c r="UNB25" s="47"/>
      <c r="UNC25" s="47"/>
      <c r="UND25" s="47"/>
      <c r="UNE25" s="47"/>
      <c r="UNF25" s="47"/>
      <c r="UNG25" s="47"/>
      <c r="UNH25" s="47"/>
      <c r="UNI25" s="47"/>
      <c r="UNJ25" s="47"/>
      <c r="UNK25" s="47"/>
      <c r="UNL25" s="47"/>
      <c r="UNM25" s="47"/>
      <c r="UNN25" s="47"/>
      <c r="UNO25" s="47"/>
      <c r="UNP25" s="47"/>
      <c r="UNQ25" s="47"/>
      <c r="UNR25" s="47"/>
      <c r="UNS25" s="47"/>
      <c r="UNT25" s="47"/>
      <c r="UNU25" s="47"/>
      <c r="UNV25" s="47"/>
      <c r="UNW25" s="47"/>
      <c r="UNX25" s="47"/>
      <c r="UNY25" s="47"/>
      <c r="UNZ25" s="47"/>
      <c r="UOA25" s="47"/>
      <c r="UOB25" s="47"/>
      <c r="UOC25" s="47"/>
      <c r="UOD25" s="47"/>
      <c r="UOE25" s="47"/>
      <c r="UOF25" s="47"/>
      <c r="UOG25" s="47"/>
      <c r="UOH25" s="47"/>
      <c r="UOI25" s="47"/>
      <c r="UOJ25" s="47"/>
      <c r="UOK25" s="47"/>
      <c r="UOL25" s="47"/>
      <c r="UOM25" s="47"/>
      <c r="UON25" s="47"/>
      <c r="UOO25" s="47"/>
      <c r="UOP25" s="47"/>
      <c r="UOQ25" s="47"/>
      <c r="UOR25" s="47"/>
      <c r="UOS25" s="47"/>
      <c r="UOT25" s="47"/>
      <c r="UOU25" s="47"/>
      <c r="UOV25" s="47"/>
      <c r="UOW25" s="47"/>
      <c r="UOX25" s="47"/>
      <c r="UOY25" s="47"/>
      <c r="UOZ25" s="47"/>
      <c r="UPA25" s="47"/>
      <c r="UPB25" s="47"/>
      <c r="UPC25" s="47"/>
      <c r="UPD25" s="47"/>
      <c r="UPE25" s="47"/>
      <c r="UPF25" s="47"/>
      <c r="UPG25" s="47"/>
      <c r="UPH25" s="47"/>
      <c r="UPI25" s="47"/>
      <c r="UPJ25" s="47"/>
      <c r="UPK25" s="47"/>
      <c r="UPL25" s="47"/>
      <c r="UPM25" s="47"/>
      <c r="UPN25" s="47"/>
      <c r="UPO25" s="47"/>
      <c r="UPP25" s="47"/>
      <c r="UPQ25" s="47"/>
      <c r="UPR25" s="47"/>
      <c r="UPS25" s="47"/>
      <c r="UPT25" s="47"/>
      <c r="UPU25" s="47"/>
      <c r="UPV25" s="47"/>
      <c r="UPW25" s="47"/>
      <c r="UPX25" s="47"/>
      <c r="UPY25" s="47"/>
      <c r="UPZ25" s="47"/>
      <c r="UQA25" s="47"/>
      <c r="UQB25" s="47"/>
      <c r="UQC25" s="47"/>
      <c r="UQD25" s="47"/>
      <c r="UQE25" s="47"/>
      <c r="UQF25" s="47"/>
      <c r="UQG25" s="47"/>
      <c r="UQH25" s="47"/>
      <c r="UQI25" s="47"/>
      <c r="UQJ25" s="47"/>
      <c r="UQK25" s="47"/>
      <c r="UQL25" s="47"/>
      <c r="UQM25" s="47"/>
      <c r="UQN25" s="47"/>
      <c r="UQO25" s="47"/>
      <c r="UQP25" s="47"/>
      <c r="UQQ25" s="47"/>
      <c r="UQR25" s="47"/>
      <c r="UQS25" s="47"/>
      <c r="UQT25" s="47"/>
      <c r="UQU25" s="47"/>
      <c r="UQV25" s="47"/>
      <c r="UQW25" s="47"/>
      <c r="UQX25" s="47"/>
      <c r="UQY25" s="47"/>
      <c r="UQZ25" s="47"/>
      <c r="URA25" s="47"/>
      <c r="URB25" s="47"/>
      <c r="URC25" s="47"/>
      <c r="URD25" s="47"/>
      <c r="URE25" s="47"/>
      <c r="URF25" s="47"/>
      <c r="URG25" s="47"/>
      <c r="URH25" s="47"/>
      <c r="URI25" s="47"/>
      <c r="URJ25" s="47"/>
      <c r="URK25" s="47"/>
      <c r="URL25" s="47"/>
      <c r="URM25" s="47"/>
      <c r="URN25" s="47"/>
      <c r="URO25" s="47"/>
      <c r="URP25" s="47"/>
      <c r="URQ25" s="47"/>
      <c r="URR25" s="47"/>
      <c r="URS25" s="47"/>
      <c r="URT25" s="47"/>
      <c r="URU25" s="47"/>
      <c r="URV25" s="47"/>
      <c r="URW25" s="47"/>
      <c r="URX25" s="47"/>
      <c r="URY25" s="47"/>
      <c r="URZ25" s="47"/>
      <c r="USA25" s="47"/>
      <c r="USB25" s="47"/>
      <c r="USC25" s="47"/>
      <c r="USD25" s="47"/>
      <c r="USE25" s="47"/>
      <c r="USF25" s="47"/>
      <c r="USG25" s="47"/>
      <c r="USH25" s="47"/>
      <c r="USI25" s="47"/>
      <c r="USJ25" s="47"/>
      <c r="USK25" s="47"/>
      <c r="USL25" s="47"/>
      <c r="USM25" s="47"/>
      <c r="USN25" s="47"/>
      <c r="USO25" s="47"/>
      <c r="USP25" s="47"/>
      <c r="USQ25" s="47"/>
      <c r="USR25" s="47"/>
      <c r="USS25" s="47"/>
      <c r="UST25" s="47"/>
      <c r="USU25" s="47"/>
      <c r="USV25" s="47"/>
      <c r="USW25" s="47"/>
      <c r="USX25" s="47"/>
      <c r="USY25" s="47"/>
      <c r="USZ25" s="47"/>
      <c r="UTA25" s="47"/>
      <c r="UTB25" s="47"/>
      <c r="UTC25" s="47"/>
      <c r="UTD25" s="47"/>
      <c r="UTE25" s="47"/>
      <c r="UTF25" s="47"/>
      <c r="UTG25" s="47"/>
      <c r="UTH25" s="47"/>
      <c r="UTI25" s="47"/>
      <c r="UTJ25" s="47"/>
      <c r="UTK25" s="47"/>
      <c r="UTL25" s="47"/>
      <c r="UTM25" s="47"/>
      <c r="UTN25" s="47"/>
      <c r="UTO25" s="47"/>
      <c r="UTP25" s="47"/>
      <c r="UTQ25" s="47"/>
      <c r="UTR25" s="47"/>
      <c r="UTS25" s="47"/>
      <c r="UTT25" s="47"/>
      <c r="UTU25" s="47"/>
      <c r="UTV25" s="47"/>
      <c r="UTW25" s="47"/>
      <c r="UTX25" s="47"/>
      <c r="UTY25" s="47"/>
      <c r="UTZ25" s="47"/>
      <c r="UUA25" s="47"/>
      <c r="UUB25" s="47"/>
      <c r="UUC25" s="47"/>
      <c r="UUD25" s="47"/>
      <c r="UUE25" s="47"/>
      <c r="UUF25" s="47"/>
      <c r="UUG25" s="47"/>
      <c r="UUH25" s="47"/>
      <c r="UUI25" s="47"/>
      <c r="UUJ25" s="47"/>
      <c r="UUK25" s="47"/>
      <c r="UUL25" s="47"/>
      <c r="UUM25" s="47"/>
      <c r="UUN25" s="47"/>
      <c r="UUO25" s="47"/>
      <c r="UUP25" s="47"/>
      <c r="UUQ25" s="47"/>
      <c r="UUR25" s="47"/>
      <c r="UUS25" s="47"/>
      <c r="UUT25" s="47"/>
      <c r="UUU25" s="47"/>
      <c r="UUV25" s="47"/>
      <c r="UUW25" s="47"/>
      <c r="UUX25" s="47"/>
      <c r="UUY25" s="47"/>
      <c r="UUZ25" s="47"/>
      <c r="UVA25" s="47"/>
      <c r="UVB25" s="47"/>
      <c r="UVC25" s="47"/>
      <c r="UVD25" s="47"/>
      <c r="UVE25" s="47"/>
      <c r="UVF25" s="47"/>
      <c r="UVG25" s="47"/>
      <c r="UVH25" s="47"/>
      <c r="UVI25" s="47"/>
      <c r="UVJ25" s="47"/>
      <c r="UVK25" s="47"/>
      <c r="UVL25" s="47"/>
      <c r="UVM25" s="47"/>
      <c r="UVN25" s="47"/>
      <c r="UVO25" s="47"/>
      <c r="UVP25" s="47"/>
      <c r="UVQ25" s="47"/>
      <c r="UVR25" s="47"/>
      <c r="UVS25" s="47"/>
      <c r="UVT25" s="47"/>
      <c r="UVU25" s="47"/>
      <c r="UVV25" s="47"/>
      <c r="UVW25" s="47"/>
      <c r="UVX25" s="47"/>
      <c r="UVY25" s="47"/>
      <c r="UVZ25" s="47"/>
      <c r="UWA25" s="47"/>
      <c r="UWB25" s="47"/>
      <c r="UWC25" s="47"/>
      <c r="UWD25" s="47"/>
      <c r="UWE25" s="47"/>
      <c r="UWF25" s="47"/>
      <c r="UWG25" s="47"/>
      <c r="UWH25" s="47"/>
      <c r="UWI25" s="47"/>
      <c r="UWJ25" s="47"/>
      <c r="UWK25" s="47"/>
      <c r="UWL25" s="47"/>
      <c r="UWM25" s="47"/>
      <c r="UWN25" s="47"/>
      <c r="UWO25" s="47"/>
      <c r="UWP25" s="47"/>
      <c r="UWQ25" s="47"/>
      <c r="UWR25" s="47"/>
      <c r="UWS25" s="47"/>
      <c r="UWT25" s="47"/>
      <c r="UWU25" s="47"/>
      <c r="UWV25" s="47"/>
      <c r="UWW25" s="47"/>
      <c r="UWX25" s="47"/>
      <c r="UWY25" s="47"/>
      <c r="UWZ25" s="47"/>
      <c r="UXA25" s="47"/>
      <c r="UXB25" s="47"/>
      <c r="UXC25" s="47"/>
      <c r="UXD25" s="47"/>
      <c r="UXE25" s="47"/>
      <c r="UXF25" s="47"/>
      <c r="UXG25" s="47"/>
      <c r="UXH25" s="47"/>
      <c r="UXI25" s="47"/>
      <c r="UXJ25" s="47"/>
      <c r="UXK25" s="47"/>
      <c r="UXL25" s="47"/>
      <c r="UXM25" s="47"/>
      <c r="UXN25" s="47"/>
      <c r="UXO25" s="47"/>
      <c r="UXP25" s="47"/>
      <c r="UXQ25" s="47"/>
      <c r="UXR25" s="47"/>
      <c r="UXS25" s="47"/>
      <c r="UXT25" s="47"/>
      <c r="UXU25" s="47"/>
      <c r="UXV25" s="47"/>
      <c r="UXW25" s="47"/>
      <c r="UXX25" s="47"/>
      <c r="UXY25" s="47"/>
      <c r="UXZ25" s="47"/>
      <c r="UYA25" s="47"/>
      <c r="UYB25" s="47"/>
      <c r="UYC25" s="47"/>
      <c r="UYD25" s="47"/>
      <c r="UYE25" s="47"/>
      <c r="UYF25" s="47"/>
      <c r="UYG25" s="47"/>
      <c r="UYH25" s="47"/>
      <c r="UYI25" s="47"/>
      <c r="UYJ25" s="47"/>
      <c r="UYK25" s="47"/>
      <c r="UYL25" s="47"/>
      <c r="UYM25" s="47"/>
      <c r="UYN25" s="47"/>
      <c r="UYO25" s="47"/>
      <c r="UYP25" s="47"/>
      <c r="UYQ25" s="47"/>
      <c r="UYR25" s="47"/>
      <c r="UYS25" s="47"/>
      <c r="UYT25" s="47"/>
      <c r="UYU25" s="47"/>
      <c r="UYV25" s="47"/>
      <c r="UYW25" s="47"/>
      <c r="UYX25" s="47"/>
      <c r="UYY25" s="47"/>
      <c r="UYZ25" s="47"/>
      <c r="UZA25" s="47"/>
      <c r="UZB25" s="47"/>
      <c r="UZC25" s="47"/>
      <c r="UZD25" s="47"/>
      <c r="UZE25" s="47"/>
      <c r="UZF25" s="47"/>
      <c r="UZG25" s="47"/>
      <c r="UZH25" s="47"/>
      <c r="UZI25" s="47"/>
      <c r="UZJ25" s="47"/>
      <c r="UZK25" s="47"/>
      <c r="UZL25" s="47"/>
      <c r="UZM25" s="47"/>
      <c r="UZN25" s="47"/>
      <c r="UZO25" s="47"/>
      <c r="UZP25" s="47"/>
      <c r="UZQ25" s="47"/>
      <c r="UZR25" s="47"/>
      <c r="UZS25" s="47"/>
      <c r="UZT25" s="47"/>
      <c r="UZU25" s="47"/>
      <c r="UZV25" s="47"/>
      <c r="UZW25" s="47"/>
      <c r="UZX25" s="47"/>
      <c r="UZY25" s="47"/>
      <c r="UZZ25" s="47"/>
      <c r="VAA25" s="47"/>
      <c r="VAB25" s="47"/>
      <c r="VAC25" s="47"/>
      <c r="VAD25" s="47"/>
      <c r="VAE25" s="47"/>
      <c r="VAF25" s="47"/>
      <c r="VAG25" s="47"/>
      <c r="VAH25" s="47"/>
      <c r="VAI25" s="47"/>
      <c r="VAJ25" s="47"/>
      <c r="VAK25" s="47"/>
      <c r="VAL25" s="47"/>
      <c r="VAM25" s="47"/>
      <c r="VAN25" s="47"/>
      <c r="VAO25" s="47"/>
      <c r="VAP25" s="47"/>
      <c r="VAQ25" s="47"/>
      <c r="VAR25" s="47"/>
      <c r="VAS25" s="47"/>
      <c r="VAT25" s="47"/>
      <c r="VAU25" s="47"/>
      <c r="VAV25" s="47"/>
      <c r="VAW25" s="47"/>
      <c r="VAX25" s="47"/>
      <c r="VAY25" s="47"/>
      <c r="VAZ25" s="47"/>
      <c r="VBA25" s="47"/>
      <c r="VBB25" s="47"/>
      <c r="VBC25" s="47"/>
      <c r="VBD25" s="47"/>
      <c r="VBE25" s="47"/>
      <c r="VBF25" s="47"/>
      <c r="VBG25" s="47"/>
      <c r="VBH25" s="47"/>
      <c r="VBI25" s="47"/>
      <c r="VBJ25" s="47"/>
      <c r="VBK25" s="47"/>
      <c r="VBL25" s="47"/>
      <c r="VBM25" s="47"/>
      <c r="VBN25" s="47"/>
      <c r="VBO25" s="47"/>
      <c r="VBP25" s="47"/>
      <c r="VBQ25" s="47"/>
      <c r="VBR25" s="47"/>
      <c r="VBS25" s="47"/>
      <c r="VBT25" s="47"/>
      <c r="VBU25" s="47"/>
      <c r="VBV25" s="47"/>
      <c r="VBW25" s="47"/>
      <c r="VBX25" s="47"/>
      <c r="VBY25" s="47"/>
      <c r="VBZ25" s="47"/>
      <c r="VCA25" s="47"/>
      <c r="VCB25" s="47"/>
      <c r="VCC25" s="47"/>
      <c r="VCD25" s="47"/>
      <c r="VCE25" s="47"/>
      <c r="VCF25" s="47"/>
      <c r="VCG25" s="47"/>
      <c r="VCH25" s="47"/>
      <c r="VCI25" s="47"/>
      <c r="VCJ25" s="47"/>
      <c r="VCK25" s="47"/>
      <c r="VCL25" s="47"/>
      <c r="VCM25" s="47"/>
      <c r="VCN25" s="47"/>
      <c r="VCO25" s="47"/>
      <c r="VCP25" s="47"/>
      <c r="VCQ25" s="47"/>
      <c r="VCR25" s="47"/>
      <c r="VCS25" s="47"/>
      <c r="VCT25" s="47"/>
      <c r="VCU25" s="47"/>
      <c r="VCV25" s="47"/>
      <c r="VCW25" s="47"/>
      <c r="VCX25" s="47"/>
      <c r="VCY25" s="47"/>
      <c r="VCZ25" s="47"/>
      <c r="VDA25" s="47"/>
      <c r="VDB25" s="47"/>
      <c r="VDC25" s="47"/>
      <c r="VDD25" s="47"/>
      <c r="VDE25" s="47"/>
      <c r="VDF25" s="47"/>
      <c r="VDG25" s="47"/>
      <c r="VDH25" s="47"/>
      <c r="VDI25" s="47"/>
      <c r="VDJ25" s="47"/>
      <c r="VDK25" s="47"/>
      <c r="VDL25" s="47"/>
      <c r="VDM25" s="47"/>
      <c r="VDN25" s="47"/>
      <c r="VDO25" s="47"/>
      <c r="VDP25" s="47"/>
      <c r="VDQ25" s="47"/>
      <c r="VDR25" s="47"/>
      <c r="VDS25" s="47"/>
      <c r="VDT25" s="47"/>
      <c r="VDU25" s="47"/>
      <c r="VDV25" s="47"/>
      <c r="VDW25" s="47"/>
      <c r="VDX25" s="47"/>
      <c r="VDY25" s="47"/>
      <c r="VDZ25" s="47"/>
      <c r="VEA25" s="47"/>
      <c r="VEB25" s="47"/>
      <c r="VEC25" s="47"/>
      <c r="VED25" s="47"/>
      <c r="VEE25" s="47"/>
      <c r="VEF25" s="47"/>
      <c r="VEG25" s="47"/>
      <c r="VEH25" s="47"/>
      <c r="VEI25" s="47"/>
      <c r="VEJ25" s="47"/>
      <c r="VEK25" s="47"/>
      <c r="VEL25" s="47"/>
      <c r="VEM25" s="47"/>
      <c r="VEN25" s="47"/>
      <c r="VEO25" s="47"/>
      <c r="VEP25" s="47"/>
      <c r="VEQ25" s="47"/>
      <c r="VER25" s="47"/>
      <c r="VES25" s="47"/>
      <c r="VET25" s="47"/>
      <c r="VEU25" s="47"/>
      <c r="VEV25" s="47"/>
      <c r="VEW25" s="47"/>
      <c r="VEX25" s="47"/>
      <c r="VEY25" s="47"/>
      <c r="VEZ25" s="47"/>
      <c r="VFA25" s="47"/>
      <c r="VFB25" s="47"/>
      <c r="VFC25" s="47"/>
      <c r="VFD25" s="47"/>
      <c r="VFE25" s="47"/>
      <c r="VFF25" s="47"/>
      <c r="VFG25" s="47"/>
      <c r="VFH25" s="47"/>
      <c r="VFI25" s="47"/>
      <c r="VFJ25" s="47"/>
      <c r="VFK25" s="47"/>
      <c r="VFL25" s="47"/>
      <c r="VFM25" s="47"/>
      <c r="VFN25" s="47"/>
      <c r="VFO25" s="47"/>
      <c r="VFP25" s="47"/>
      <c r="VFQ25" s="47"/>
      <c r="VFR25" s="47"/>
      <c r="VFS25" s="47"/>
      <c r="VFT25" s="47"/>
      <c r="VFU25" s="47"/>
      <c r="VFV25" s="47"/>
      <c r="VFW25" s="47"/>
      <c r="VFX25" s="47"/>
      <c r="VFY25" s="47"/>
      <c r="VFZ25" s="47"/>
      <c r="VGA25" s="47"/>
      <c r="VGB25" s="47"/>
      <c r="VGC25" s="47"/>
      <c r="VGD25" s="47"/>
      <c r="VGE25" s="47"/>
      <c r="VGF25" s="47"/>
      <c r="VGG25" s="47"/>
      <c r="VGH25" s="47"/>
      <c r="VGI25" s="47"/>
      <c r="VGJ25" s="47"/>
      <c r="VGK25" s="47"/>
      <c r="VGL25" s="47"/>
      <c r="VGM25" s="47"/>
      <c r="VGN25" s="47"/>
      <c r="VGO25" s="47"/>
      <c r="VGP25" s="47"/>
      <c r="VGQ25" s="47"/>
      <c r="VGR25" s="47"/>
      <c r="VGS25" s="47"/>
      <c r="VGT25" s="47"/>
      <c r="VGU25" s="47"/>
      <c r="VGV25" s="47"/>
      <c r="VGW25" s="47"/>
      <c r="VGX25" s="47"/>
      <c r="VGY25" s="47"/>
      <c r="VGZ25" s="47"/>
      <c r="VHA25" s="47"/>
      <c r="VHB25" s="47"/>
      <c r="VHC25" s="47"/>
      <c r="VHD25" s="47"/>
      <c r="VHE25" s="47"/>
      <c r="VHF25" s="47"/>
      <c r="VHG25" s="47"/>
      <c r="VHH25" s="47"/>
      <c r="VHI25" s="47"/>
      <c r="VHJ25" s="47"/>
      <c r="VHK25" s="47"/>
      <c r="VHL25" s="47"/>
      <c r="VHM25" s="47"/>
      <c r="VHN25" s="47"/>
      <c r="VHO25" s="47"/>
      <c r="VHP25" s="47"/>
      <c r="VHQ25" s="47"/>
      <c r="VHR25" s="47"/>
      <c r="VHS25" s="47"/>
      <c r="VHT25" s="47"/>
      <c r="VHU25" s="47"/>
      <c r="VHV25" s="47"/>
      <c r="VHW25" s="47"/>
      <c r="VHX25" s="47"/>
      <c r="VHY25" s="47"/>
      <c r="VHZ25" s="47"/>
      <c r="VIA25" s="47"/>
      <c r="VIB25" s="47"/>
      <c r="VIC25" s="47"/>
      <c r="VID25" s="47"/>
      <c r="VIE25" s="47"/>
      <c r="VIF25" s="47"/>
      <c r="VIG25" s="47"/>
      <c r="VIH25" s="47"/>
      <c r="VII25" s="47"/>
      <c r="VIJ25" s="47"/>
      <c r="VIK25" s="47"/>
      <c r="VIL25" s="47"/>
      <c r="VIM25" s="47"/>
      <c r="VIN25" s="47"/>
      <c r="VIO25" s="47"/>
      <c r="VIP25" s="47"/>
      <c r="VIQ25" s="47"/>
      <c r="VIR25" s="47"/>
      <c r="VIS25" s="47"/>
      <c r="VIT25" s="47"/>
      <c r="VIU25" s="47"/>
      <c r="VIV25" s="47"/>
      <c r="VIW25" s="47"/>
      <c r="VIX25" s="47"/>
      <c r="VIY25" s="47"/>
      <c r="VIZ25" s="47"/>
      <c r="VJA25" s="47"/>
      <c r="VJB25" s="47"/>
      <c r="VJC25" s="47"/>
      <c r="VJD25" s="47"/>
      <c r="VJE25" s="47"/>
      <c r="VJF25" s="47"/>
      <c r="VJG25" s="47"/>
      <c r="VJH25" s="47"/>
      <c r="VJI25" s="47"/>
      <c r="VJJ25" s="47"/>
      <c r="VJK25" s="47"/>
      <c r="VJL25" s="47"/>
      <c r="VJM25" s="47"/>
      <c r="VJN25" s="47"/>
      <c r="VJO25" s="47"/>
      <c r="VJP25" s="47"/>
      <c r="VJQ25" s="47"/>
      <c r="VJR25" s="47"/>
      <c r="VJS25" s="47"/>
      <c r="VJT25" s="47"/>
      <c r="VJU25" s="47"/>
      <c r="VJV25" s="47"/>
      <c r="VJW25" s="47"/>
      <c r="VJX25" s="47"/>
      <c r="VJY25" s="47"/>
      <c r="VJZ25" s="47"/>
      <c r="VKA25" s="47"/>
      <c r="VKB25" s="47"/>
      <c r="VKC25" s="47"/>
      <c r="VKD25" s="47"/>
      <c r="VKE25" s="47"/>
      <c r="VKF25" s="47"/>
      <c r="VKG25" s="47"/>
      <c r="VKH25" s="47"/>
      <c r="VKI25" s="47"/>
      <c r="VKJ25" s="47"/>
      <c r="VKK25" s="47"/>
      <c r="VKL25" s="47"/>
      <c r="VKM25" s="47"/>
      <c r="VKN25" s="47"/>
      <c r="VKO25" s="47"/>
      <c r="VKP25" s="47"/>
      <c r="VKQ25" s="47"/>
      <c r="VKR25" s="47"/>
      <c r="VKS25" s="47"/>
      <c r="VKT25" s="47"/>
      <c r="VKU25" s="47"/>
      <c r="VKV25" s="47"/>
      <c r="VKW25" s="47"/>
      <c r="VKX25" s="47"/>
      <c r="VKY25" s="47"/>
      <c r="VKZ25" s="47"/>
      <c r="VLA25" s="47"/>
      <c r="VLB25" s="47"/>
      <c r="VLC25" s="47"/>
      <c r="VLD25" s="47"/>
      <c r="VLE25" s="47"/>
      <c r="VLF25" s="47"/>
      <c r="VLG25" s="47"/>
      <c r="VLH25" s="47"/>
      <c r="VLI25" s="47"/>
      <c r="VLJ25" s="47"/>
      <c r="VLK25" s="47"/>
      <c r="VLL25" s="47"/>
      <c r="VLM25" s="47"/>
      <c r="VLN25" s="47"/>
      <c r="VLO25" s="47"/>
      <c r="VLP25" s="47"/>
      <c r="VLQ25" s="47"/>
      <c r="VLR25" s="47"/>
      <c r="VLS25" s="47"/>
      <c r="VLT25" s="47"/>
      <c r="VLU25" s="47"/>
      <c r="VLV25" s="47"/>
      <c r="VLW25" s="47"/>
      <c r="VLX25" s="47"/>
      <c r="VLY25" s="47"/>
      <c r="VLZ25" s="47"/>
      <c r="VMA25" s="47"/>
      <c r="VMB25" s="47"/>
      <c r="VMC25" s="47"/>
      <c r="VMD25" s="47"/>
      <c r="VME25" s="47"/>
      <c r="VMF25" s="47"/>
      <c r="VMG25" s="47"/>
      <c r="VMH25" s="47"/>
      <c r="VMI25" s="47"/>
      <c r="VMJ25" s="47"/>
      <c r="VMK25" s="47"/>
      <c r="VML25" s="47"/>
      <c r="VMM25" s="47"/>
      <c r="VMN25" s="47"/>
      <c r="VMO25" s="47"/>
      <c r="VMP25" s="47"/>
      <c r="VMQ25" s="47"/>
      <c r="VMR25" s="47"/>
      <c r="VMS25" s="47"/>
      <c r="VMT25" s="47"/>
      <c r="VMU25" s="47"/>
      <c r="VMV25" s="47"/>
      <c r="VMW25" s="47"/>
      <c r="VMX25" s="47"/>
      <c r="VMY25" s="47"/>
      <c r="VMZ25" s="47"/>
      <c r="VNA25" s="47"/>
      <c r="VNB25" s="47"/>
      <c r="VNC25" s="47"/>
      <c r="VND25" s="47"/>
      <c r="VNE25" s="47"/>
      <c r="VNF25" s="47"/>
      <c r="VNG25" s="47"/>
      <c r="VNH25" s="47"/>
      <c r="VNI25" s="47"/>
      <c r="VNJ25" s="47"/>
      <c r="VNK25" s="47"/>
      <c r="VNL25" s="47"/>
      <c r="VNM25" s="47"/>
      <c r="VNN25" s="47"/>
      <c r="VNO25" s="47"/>
      <c r="VNP25" s="47"/>
      <c r="VNQ25" s="47"/>
      <c r="VNR25" s="47"/>
      <c r="VNS25" s="47"/>
      <c r="VNT25" s="47"/>
      <c r="VNU25" s="47"/>
      <c r="VNV25" s="47"/>
      <c r="VNW25" s="47"/>
      <c r="VNX25" s="47"/>
      <c r="VNY25" s="47"/>
      <c r="VNZ25" s="47"/>
      <c r="VOA25" s="47"/>
      <c r="VOB25" s="47"/>
      <c r="VOC25" s="47"/>
      <c r="VOD25" s="47"/>
      <c r="VOE25" s="47"/>
      <c r="VOF25" s="47"/>
      <c r="VOG25" s="47"/>
      <c r="VOH25" s="47"/>
      <c r="VOI25" s="47"/>
      <c r="VOJ25" s="47"/>
      <c r="VOK25" s="47"/>
      <c r="VOL25" s="47"/>
      <c r="VOM25" s="47"/>
      <c r="VON25" s="47"/>
      <c r="VOO25" s="47"/>
      <c r="VOP25" s="47"/>
      <c r="VOQ25" s="47"/>
      <c r="VOR25" s="47"/>
      <c r="VOS25" s="47"/>
      <c r="VOT25" s="47"/>
      <c r="VOU25" s="47"/>
      <c r="VOV25" s="47"/>
      <c r="VOW25" s="47"/>
      <c r="VOX25" s="47"/>
      <c r="VOY25" s="47"/>
      <c r="VOZ25" s="47"/>
      <c r="VPA25" s="47"/>
      <c r="VPB25" s="47"/>
      <c r="VPC25" s="47"/>
      <c r="VPD25" s="47"/>
      <c r="VPE25" s="47"/>
      <c r="VPF25" s="47"/>
      <c r="VPG25" s="47"/>
      <c r="VPH25" s="47"/>
      <c r="VPI25" s="47"/>
      <c r="VPJ25" s="47"/>
      <c r="VPK25" s="47"/>
      <c r="VPL25" s="47"/>
      <c r="VPM25" s="47"/>
      <c r="VPN25" s="47"/>
      <c r="VPO25" s="47"/>
      <c r="VPP25" s="47"/>
      <c r="VPQ25" s="47"/>
      <c r="VPR25" s="47"/>
      <c r="VPS25" s="47"/>
      <c r="VPT25" s="47"/>
      <c r="VPU25" s="47"/>
      <c r="VPV25" s="47"/>
      <c r="VPW25" s="47"/>
      <c r="VPX25" s="47"/>
      <c r="VPY25" s="47"/>
      <c r="VPZ25" s="47"/>
      <c r="VQA25" s="47"/>
      <c r="VQB25" s="47"/>
      <c r="VQC25" s="47"/>
      <c r="VQD25" s="47"/>
      <c r="VQE25" s="47"/>
      <c r="VQF25" s="47"/>
      <c r="VQG25" s="47"/>
      <c r="VQH25" s="47"/>
      <c r="VQI25" s="47"/>
      <c r="VQJ25" s="47"/>
      <c r="VQK25" s="47"/>
      <c r="VQL25" s="47"/>
      <c r="VQM25" s="47"/>
      <c r="VQN25" s="47"/>
      <c r="VQO25" s="47"/>
      <c r="VQP25" s="47"/>
      <c r="VQQ25" s="47"/>
      <c r="VQR25" s="47"/>
      <c r="VQS25" s="47"/>
      <c r="VQT25" s="47"/>
      <c r="VQU25" s="47"/>
      <c r="VQV25" s="47"/>
      <c r="VQW25" s="47"/>
      <c r="VQX25" s="47"/>
      <c r="VQY25" s="47"/>
      <c r="VQZ25" s="47"/>
      <c r="VRA25" s="47"/>
      <c r="VRB25" s="47"/>
      <c r="VRC25" s="47"/>
      <c r="VRD25" s="47"/>
      <c r="VRE25" s="47"/>
      <c r="VRF25" s="47"/>
      <c r="VRG25" s="47"/>
      <c r="VRH25" s="47"/>
      <c r="VRI25" s="47"/>
      <c r="VRJ25" s="47"/>
      <c r="VRK25" s="47"/>
      <c r="VRL25" s="47"/>
      <c r="VRM25" s="47"/>
      <c r="VRN25" s="47"/>
      <c r="VRO25" s="47"/>
      <c r="VRP25" s="47"/>
      <c r="VRQ25" s="47"/>
      <c r="VRR25" s="47"/>
      <c r="VRS25" s="47"/>
      <c r="VRT25" s="47"/>
      <c r="VRU25" s="47"/>
      <c r="VRV25" s="47"/>
      <c r="VRW25" s="47"/>
      <c r="VRX25" s="47"/>
      <c r="VRY25" s="47"/>
      <c r="VRZ25" s="47"/>
      <c r="VSA25" s="47"/>
      <c r="VSB25" s="47"/>
      <c r="VSC25" s="47"/>
      <c r="VSD25" s="47"/>
      <c r="VSE25" s="47"/>
      <c r="VSF25" s="47"/>
      <c r="VSG25" s="47"/>
      <c r="VSH25" s="47"/>
      <c r="VSI25" s="47"/>
      <c r="VSJ25" s="47"/>
      <c r="VSK25" s="47"/>
      <c r="VSL25" s="47"/>
      <c r="VSM25" s="47"/>
      <c r="VSN25" s="47"/>
      <c r="VSO25" s="47"/>
      <c r="VSP25" s="47"/>
      <c r="VSQ25" s="47"/>
      <c r="VSR25" s="47"/>
      <c r="VSS25" s="47"/>
      <c r="VST25" s="47"/>
      <c r="VSU25" s="47"/>
      <c r="VSV25" s="47"/>
      <c r="VSW25" s="47"/>
      <c r="VSX25" s="47"/>
      <c r="VSY25" s="47"/>
      <c r="VSZ25" s="47"/>
      <c r="VTA25" s="47"/>
      <c r="VTB25" s="47"/>
      <c r="VTC25" s="47"/>
      <c r="VTD25" s="47"/>
      <c r="VTE25" s="47"/>
      <c r="VTF25" s="47"/>
      <c r="VTG25" s="47"/>
      <c r="VTH25" s="47"/>
      <c r="VTI25" s="47"/>
      <c r="VTJ25" s="47"/>
      <c r="VTK25" s="47"/>
      <c r="VTL25" s="47"/>
      <c r="VTM25" s="47"/>
      <c r="VTN25" s="47"/>
      <c r="VTO25" s="47"/>
      <c r="VTP25" s="47"/>
      <c r="VTQ25" s="47"/>
      <c r="VTR25" s="47"/>
      <c r="VTS25" s="47"/>
      <c r="VTT25" s="47"/>
      <c r="VTU25" s="47"/>
      <c r="VTV25" s="47"/>
      <c r="VTW25" s="47"/>
      <c r="VTX25" s="47"/>
      <c r="VTY25" s="47"/>
      <c r="VTZ25" s="47"/>
      <c r="VUA25" s="47"/>
      <c r="VUB25" s="47"/>
      <c r="VUC25" s="47"/>
      <c r="VUD25" s="47"/>
      <c r="VUE25" s="47"/>
      <c r="VUF25" s="47"/>
      <c r="VUG25" s="47"/>
      <c r="VUH25" s="47"/>
      <c r="VUI25" s="47"/>
      <c r="VUJ25" s="47"/>
      <c r="VUK25" s="47"/>
      <c r="VUL25" s="47"/>
      <c r="VUM25" s="47"/>
      <c r="VUN25" s="47"/>
      <c r="VUO25" s="47"/>
      <c r="VUP25" s="47"/>
      <c r="VUQ25" s="47"/>
      <c r="VUR25" s="47"/>
      <c r="VUS25" s="47"/>
      <c r="VUT25" s="47"/>
      <c r="VUU25" s="47"/>
      <c r="VUV25" s="47"/>
      <c r="VUW25" s="47"/>
      <c r="VUX25" s="47"/>
      <c r="VUY25" s="47"/>
      <c r="VUZ25" s="47"/>
      <c r="VVA25" s="47"/>
      <c r="VVB25" s="47"/>
      <c r="VVC25" s="47"/>
      <c r="VVD25" s="47"/>
      <c r="VVE25" s="47"/>
      <c r="VVF25" s="47"/>
      <c r="VVG25" s="47"/>
      <c r="VVH25" s="47"/>
      <c r="VVI25" s="47"/>
      <c r="VVJ25" s="47"/>
      <c r="VVK25" s="47"/>
      <c r="VVL25" s="47"/>
      <c r="VVM25" s="47"/>
      <c r="VVN25" s="47"/>
      <c r="VVO25" s="47"/>
      <c r="VVP25" s="47"/>
      <c r="VVQ25" s="47"/>
      <c r="VVR25" s="47"/>
      <c r="VVS25" s="47"/>
      <c r="VVT25" s="47"/>
      <c r="VVU25" s="47"/>
      <c r="VVV25" s="47"/>
      <c r="VVW25" s="47"/>
      <c r="VVX25" s="47"/>
      <c r="VVY25" s="47"/>
      <c r="VVZ25" s="47"/>
      <c r="VWA25" s="47"/>
      <c r="VWB25" s="47"/>
      <c r="VWC25" s="47"/>
      <c r="VWD25" s="47"/>
      <c r="VWE25" s="47"/>
      <c r="VWF25" s="47"/>
      <c r="VWG25" s="47"/>
      <c r="VWH25" s="47"/>
      <c r="VWI25" s="47"/>
      <c r="VWJ25" s="47"/>
      <c r="VWK25" s="47"/>
      <c r="VWL25" s="47"/>
      <c r="VWM25" s="47"/>
      <c r="VWN25" s="47"/>
      <c r="VWO25" s="47"/>
      <c r="VWP25" s="47"/>
      <c r="VWQ25" s="47"/>
      <c r="VWR25" s="47"/>
      <c r="VWS25" s="47"/>
      <c r="VWT25" s="47"/>
      <c r="VWU25" s="47"/>
      <c r="VWV25" s="47"/>
      <c r="VWW25" s="47"/>
      <c r="VWX25" s="47"/>
      <c r="VWY25" s="47"/>
      <c r="VWZ25" s="47"/>
      <c r="VXA25" s="47"/>
      <c r="VXB25" s="47"/>
      <c r="VXC25" s="47"/>
      <c r="VXD25" s="47"/>
      <c r="VXE25" s="47"/>
      <c r="VXF25" s="47"/>
      <c r="VXG25" s="47"/>
      <c r="VXH25" s="47"/>
      <c r="VXI25" s="47"/>
      <c r="VXJ25" s="47"/>
      <c r="VXK25" s="47"/>
      <c r="VXL25" s="47"/>
      <c r="VXM25" s="47"/>
      <c r="VXN25" s="47"/>
      <c r="VXO25" s="47"/>
      <c r="VXP25" s="47"/>
      <c r="VXQ25" s="47"/>
      <c r="VXR25" s="47"/>
      <c r="VXS25" s="47"/>
      <c r="VXT25" s="47"/>
      <c r="VXU25" s="47"/>
      <c r="VXV25" s="47"/>
      <c r="VXW25" s="47"/>
      <c r="VXX25" s="47"/>
      <c r="VXY25" s="47"/>
      <c r="VXZ25" s="47"/>
      <c r="VYA25" s="47"/>
      <c r="VYB25" s="47"/>
      <c r="VYC25" s="47"/>
      <c r="VYD25" s="47"/>
      <c r="VYE25" s="47"/>
      <c r="VYF25" s="47"/>
      <c r="VYG25" s="47"/>
      <c r="VYH25" s="47"/>
      <c r="VYI25" s="47"/>
      <c r="VYJ25" s="47"/>
      <c r="VYK25" s="47"/>
      <c r="VYL25" s="47"/>
      <c r="VYM25" s="47"/>
      <c r="VYN25" s="47"/>
      <c r="VYO25" s="47"/>
      <c r="VYP25" s="47"/>
      <c r="VYQ25" s="47"/>
      <c r="VYR25" s="47"/>
      <c r="VYS25" s="47"/>
      <c r="VYT25" s="47"/>
      <c r="VYU25" s="47"/>
      <c r="VYV25" s="47"/>
      <c r="VYW25" s="47"/>
      <c r="VYX25" s="47"/>
      <c r="VYY25" s="47"/>
      <c r="VYZ25" s="47"/>
      <c r="VZA25" s="47"/>
      <c r="VZB25" s="47"/>
      <c r="VZC25" s="47"/>
      <c r="VZD25" s="47"/>
      <c r="VZE25" s="47"/>
      <c r="VZF25" s="47"/>
      <c r="VZG25" s="47"/>
      <c r="VZH25" s="47"/>
      <c r="VZI25" s="47"/>
      <c r="VZJ25" s="47"/>
      <c r="VZK25" s="47"/>
      <c r="VZL25" s="47"/>
      <c r="VZM25" s="47"/>
      <c r="VZN25" s="47"/>
      <c r="VZO25" s="47"/>
      <c r="VZP25" s="47"/>
      <c r="VZQ25" s="47"/>
      <c r="VZR25" s="47"/>
      <c r="VZS25" s="47"/>
      <c r="VZT25" s="47"/>
      <c r="VZU25" s="47"/>
      <c r="VZV25" s="47"/>
      <c r="VZW25" s="47"/>
      <c r="VZX25" s="47"/>
      <c r="VZY25" s="47"/>
      <c r="VZZ25" s="47"/>
      <c r="WAA25" s="47"/>
      <c r="WAB25" s="47"/>
      <c r="WAC25" s="47"/>
      <c r="WAD25" s="47"/>
      <c r="WAE25" s="47"/>
      <c r="WAF25" s="47"/>
      <c r="WAG25" s="47"/>
      <c r="WAH25" s="47"/>
      <c r="WAI25" s="47"/>
      <c r="WAJ25" s="47"/>
      <c r="WAK25" s="47"/>
      <c r="WAL25" s="47"/>
      <c r="WAM25" s="47"/>
      <c r="WAN25" s="47"/>
      <c r="WAO25" s="47"/>
      <c r="WAP25" s="47"/>
      <c r="WAQ25" s="47"/>
      <c r="WAR25" s="47"/>
      <c r="WAS25" s="47"/>
      <c r="WAT25" s="47"/>
      <c r="WAU25" s="47"/>
      <c r="WAV25" s="47"/>
      <c r="WAW25" s="47"/>
      <c r="WAX25" s="47"/>
      <c r="WAY25" s="47"/>
      <c r="WAZ25" s="47"/>
      <c r="WBA25" s="47"/>
      <c r="WBB25" s="47"/>
      <c r="WBC25" s="47"/>
      <c r="WBD25" s="47"/>
      <c r="WBE25" s="47"/>
      <c r="WBF25" s="47"/>
      <c r="WBG25" s="47"/>
      <c r="WBH25" s="47"/>
      <c r="WBI25" s="47"/>
      <c r="WBJ25" s="47"/>
      <c r="WBK25" s="47"/>
      <c r="WBL25" s="47"/>
      <c r="WBM25" s="47"/>
      <c r="WBN25" s="47"/>
      <c r="WBO25" s="47"/>
      <c r="WBP25" s="47"/>
      <c r="WBQ25" s="47"/>
      <c r="WBR25" s="47"/>
      <c r="WBS25" s="47"/>
      <c r="WBT25" s="47"/>
      <c r="WBU25" s="47"/>
      <c r="WBV25" s="47"/>
      <c r="WBW25" s="47"/>
      <c r="WBX25" s="47"/>
      <c r="WBY25" s="47"/>
      <c r="WBZ25" s="47"/>
      <c r="WCA25" s="47"/>
      <c r="WCB25" s="47"/>
      <c r="WCC25" s="47"/>
      <c r="WCD25" s="47"/>
      <c r="WCE25" s="47"/>
      <c r="WCF25" s="47"/>
      <c r="WCG25" s="47"/>
      <c r="WCH25" s="47"/>
      <c r="WCI25" s="47"/>
      <c r="WCJ25" s="47"/>
      <c r="WCK25" s="47"/>
      <c r="WCL25" s="47"/>
      <c r="WCM25" s="47"/>
      <c r="WCN25" s="47"/>
      <c r="WCO25" s="47"/>
      <c r="WCP25" s="47"/>
      <c r="WCQ25" s="47"/>
      <c r="WCR25" s="47"/>
      <c r="WCS25" s="47"/>
      <c r="WCT25" s="47"/>
      <c r="WCU25" s="47"/>
      <c r="WCV25" s="47"/>
      <c r="WCW25" s="47"/>
      <c r="WCX25" s="47"/>
      <c r="WCY25" s="47"/>
      <c r="WCZ25" s="47"/>
      <c r="WDA25" s="47"/>
      <c r="WDB25" s="47"/>
      <c r="WDC25" s="47"/>
      <c r="WDD25" s="47"/>
      <c r="WDE25" s="47"/>
      <c r="WDF25" s="47"/>
      <c r="WDG25" s="47"/>
      <c r="WDH25" s="47"/>
      <c r="WDI25" s="47"/>
      <c r="WDJ25" s="47"/>
      <c r="WDK25" s="47"/>
      <c r="WDL25" s="47"/>
      <c r="WDM25" s="47"/>
      <c r="WDN25" s="47"/>
      <c r="WDO25" s="47"/>
      <c r="WDP25" s="47"/>
      <c r="WDQ25" s="47"/>
      <c r="WDR25" s="47"/>
      <c r="WDS25" s="47"/>
      <c r="WDT25" s="47"/>
      <c r="WDU25" s="47"/>
      <c r="WDV25" s="47"/>
      <c r="WDW25" s="47"/>
      <c r="WDX25" s="47"/>
      <c r="WDY25" s="47"/>
      <c r="WDZ25" s="47"/>
      <c r="WEA25" s="47"/>
      <c r="WEB25" s="47"/>
      <c r="WEC25" s="47"/>
      <c r="WED25" s="47"/>
      <c r="WEE25" s="47"/>
      <c r="WEF25" s="47"/>
      <c r="WEG25" s="47"/>
      <c r="WEH25" s="47"/>
      <c r="WEI25" s="47"/>
      <c r="WEJ25" s="47"/>
      <c r="WEK25" s="47"/>
      <c r="WEL25" s="47"/>
      <c r="WEM25" s="47"/>
      <c r="WEN25" s="47"/>
      <c r="WEO25" s="47"/>
      <c r="WEP25" s="47"/>
      <c r="WEQ25" s="47"/>
      <c r="WER25" s="47"/>
      <c r="WES25" s="47"/>
      <c r="WET25" s="47"/>
      <c r="WEU25" s="47"/>
      <c r="WEV25" s="47"/>
      <c r="WEW25" s="47"/>
      <c r="WEX25" s="47"/>
      <c r="WEY25" s="47"/>
      <c r="WEZ25" s="47"/>
      <c r="WFA25" s="47"/>
      <c r="WFB25" s="47"/>
      <c r="WFC25" s="47"/>
      <c r="WFD25" s="47"/>
      <c r="WFE25" s="47"/>
      <c r="WFF25" s="47"/>
      <c r="WFG25" s="47"/>
      <c r="WFH25" s="47"/>
      <c r="WFI25" s="47"/>
      <c r="WFJ25" s="47"/>
      <c r="WFK25" s="47"/>
      <c r="WFL25" s="47"/>
      <c r="WFM25" s="47"/>
      <c r="WFN25" s="47"/>
      <c r="WFO25" s="47"/>
      <c r="WFP25" s="47"/>
      <c r="WFQ25" s="47"/>
      <c r="WFR25" s="47"/>
      <c r="WFS25" s="47"/>
      <c r="WFT25" s="47"/>
      <c r="WFU25" s="47"/>
      <c r="WFV25" s="47"/>
      <c r="WFW25" s="47"/>
      <c r="WFX25" s="47"/>
      <c r="WFY25" s="47"/>
      <c r="WFZ25" s="47"/>
      <c r="WGA25" s="47"/>
      <c r="WGB25" s="47"/>
      <c r="WGC25" s="47"/>
      <c r="WGD25" s="47"/>
      <c r="WGE25" s="47"/>
      <c r="WGF25" s="47"/>
      <c r="WGG25" s="47"/>
      <c r="WGH25" s="47"/>
      <c r="WGI25" s="47"/>
      <c r="WGJ25" s="47"/>
      <c r="WGK25" s="47"/>
      <c r="WGL25" s="47"/>
      <c r="WGM25" s="47"/>
      <c r="WGN25" s="47"/>
      <c r="WGO25" s="47"/>
      <c r="WGP25" s="47"/>
      <c r="WGQ25" s="47"/>
      <c r="WGR25" s="47"/>
      <c r="WGS25" s="47"/>
      <c r="WGT25" s="47"/>
      <c r="WGU25" s="47"/>
      <c r="WGV25" s="47"/>
      <c r="WGW25" s="47"/>
      <c r="WGX25" s="47"/>
      <c r="WGY25" s="47"/>
      <c r="WGZ25" s="47"/>
      <c r="WHA25" s="47"/>
      <c r="WHB25" s="47"/>
      <c r="WHC25" s="47"/>
      <c r="WHD25" s="47"/>
      <c r="WHE25" s="47"/>
      <c r="WHF25" s="47"/>
      <c r="WHG25" s="47"/>
      <c r="WHH25" s="47"/>
      <c r="WHI25" s="47"/>
      <c r="WHJ25" s="47"/>
      <c r="WHK25" s="47"/>
      <c r="WHL25" s="47"/>
      <c r="WHM25" s="47"/>
      <c r="WHN25" s="47"/>
      <c r="WHO25" s="47"/>
      <c r="WHP25" s="47"/>
      <c r="WHQ25" s="47"/>
      <c r="WHR25" s="47"/>
      <c r="WHS25" s="47"/>
      <c r="WHT25" s="47"/>
      <c r="WHU25" s="47"/>
      <c r="WHV25" s="47"/>
      <c r="WHW25" s="47"/>
      <c r="WHX25" s="47"/>
      <c r="WHY25" s="47"/>
      <c r="WHZ25" s="47"/>
      <c r="WIA25" s="47"/>
      <c r="WIB25" s="47"/>
      <c r="WIC25" s="47"/>
      <c r="WID25" s="47"/>
      <c r="WIE25" s="47"/>
      <c r="WIF25" s="47"/>
      <c r="WIG25" s="47"/>
      <c r="WIH25" s="47"/>
      <c r="WII25" s="47"/>
      <c r="WIJ25" s="47"/>
      <c r="WIK25" s="47"/>
      <c r="WIL25" s="47"/>
      <c r="WIM25" s="47"/>
      <c r="WIN25" s="47"/>
      <c r="WIO25" s="47"/>
      <c r="WIP25" s="47"/>
      <c r="WIQ25" s="47"/>
      <c r="WIR25" s="47"/>
      <c r="WIS25" s="47"/>
      <c r="WIT25" s="47"/>
      <c r="WIU25" s="47"/>
      <c r="WIV25" s="47"/>
      <c r="WIW25" s="47"/>
      <c r="WIX25" s="47"/>
      <c r="WIY25" s="47"/>
      <c r="WIZ25" s="47"/>
      <c r="WJA25" s="47"/>
      <c r="WJB25" s="47"/>
      <c r="WJC25" s="47"/>
      <c r="WJD25" s="47"/>
      <c r="WJE25" s="47"/>
      <c r="WJF25" s="47"/>
      <c r="WJG25" s="47"/>
      <c r="WJH25" s="47"/>
      <c r="WJI25" s="47"/>
      <c r="WJJ25" s="47"/>
      <c r="WJK25" s="47"/>
      <c r="WJL25" s="47"/>
      <c r="WJM25" s="47"/>
      <c r="WJN25" s="47"/>
      <c r="WJO25" s="47"/>
      <c r="WJP25" s="47"/>
      <c r="WJQ25" s="47"/>
      <c r="WJR25" s="47"/>
      <c r="WJS25" s="47"/>
      <c r="WJT25" s="47"/>
      <c r="WJU25" s="47"/>
      <c r="WJV25" s="47"/>
      <c r="WJW25" s="47"/>
      <c r="WJX25" s="47"/>
      <c r="WJY25" s="47"/>
      <c r="WJZ25" s="47"/>
      <c r="WKA25" s="47"/>
      <c r="WKB25" s="47"/>
      <c r="WKC25" s="47"/>
      <c r="WKD25" s="47"/>
      <c r="WKE25" s="47"/>
      <c r="WKF25" s="47"/>
      <c r="WKG25" s="47"/>
      <c r="WKH25" s="47"/>
      <c r="WKI25" s="47"/>
      <c r="WKJ25" s="47"/>
      <c r="WKK25" s="47"/>
      <c r="WKL25" s="47"/>
      <c r="WKM25" s="47"/>
      <c r="WKN25" s="47"/>
      <c r="WKO25" s="47"/>
      <c r="WKP25" s="47"/>
      <c r="WKQ25" s="47"/>
      <c r="WKR25" s="47"/>
      <c r="WKS25" s="47"/>
      <c r="WKT25" s="47"/>
      <c r="WKU25" s="47"/>
      <c r="WKV25" s="47"/>
      <c r="WKW25" s="47"/>
      <c r="WKX25" s="47"/>
      <c r="WKY25" s="47"/>
      <c r="WKZ25" s="47"/>
      <c r="WLA25" s="47"/>
      <c r="WLB25" s="47"/>
      <c r="WLC25" s="47"/>
      <c r="WLD25" s="47"/>
      <c r="WLE25" s="47"/>
      <c r="WLF25" s="47"/>
      <c r="WLG25" s="47"/>
      <c r="WLH25" s="47"/>
      <c r="WLI25" s="47"/>
      <c r="WLJ25" s="47"/>
      <c r="WLK25" s="47"/>
      <c r="WLL25" s="47"/>
      <c r="WLM25" s="47"/>
      <c r="WLN25" s="47"/>
      <c r="WLO25" s="47"/>
      <c r="WLP25" s="47"/>
      <c r="WLQ25" s="47"/>
      <c r="WLR25" s="47"/>
      <c r="WLS25" s="47"/>
      <c r="WLT25" s="47"/>
      <c r="WLU25" s="47"/>
      <c r="WLV25" s="47"/>
      <c r="WLW25" s="47"/>
      <c r="WLX25" s="47"/>
      <c r="WLY25" s="47"/>
      <c r="WLZ25" s="47"/>
      <c r="WMA25" s="47"/>
      <c r="WMB25" s="47"/>
      <c r="WMC25" s="47"/>
      <c r="WMD25" s="47"/>
      <c r="WME25" s="47"/>
      <c r="WMF25" s="47"/>
      <c r="WMG25" s="47"/>
      <c r="WMH25" s="47"/>
      <c r="WMI25" s="47"/>
      <c r="WMJ25" s="47"/>
      <c r="WMK25" s="47"/>
      <c r="WML25" s="47"/>
      <c r="WMM25" s="47"/>
      <c r="WMN25" s="47"/>
      <c r="WMO25" s="47"/>
      <c r="WMP25" s="47"/>
      <c r="WMQ25" s="47"/>
      <c r="WMR25" s="47"/>
      <c r="WMS25" s="47"/>
      <c r="WMT25" s="47"/>
      <c r="WMU25" s="47"/>
      <c r="WMV25" s="47"/>
      <c r="WMW25" s="47"/>
      <c r="WMX25" s="47"/>
      <c r="WMY25" s="47"/>
      <c r="WMZ25" s="47"/>
      <c r="WNA25" s="47"/>
      <c r="WNB25" s="47"/>
      <c r="WNC25" s="47"/>
      <c r="WND25" s="47"/>
      <c r="WNE25" s="47"/>
      <c r="WNF25" s="47"/>
      <c r="WNG25" s="47"/>
      <c r="WNH25" s="47"/>
      <c r="WNI25" s="47"/>
      <c r="WNJ25" s="47"/>
      <c r="WNK25" s="47"/>
      <c r="WNL25" s="47"/>
      <c r="WNM25" s="47"/>
      <c r="WNN25" s="47"/>
      <c r="WNO25" s="47"/>
      <c r="WNP25" s="47"/>
      <c r="WNQ25" s="47"/>
      <c r="WNR25" s="47"/>
      <c r="WNS25" s="47"/>
      <c r="WNT25" s="47"/>
      <c r="WNU25" s="47"/>
      <c r="WNV25" s="47"/>
      <c r="WNW25" s="47"/>
      <c r="WNX25" s="47"/>
      <c r="WNY25" s="47"/>
      <c r="WNZ25" s="47"/>
      <c r="WOA25" s="47"/>
      <c r="WOB25" s="47"/>
      <c r="WOC25" s="47"/>
      <c r="WOD25" s="47"/>
      <c r="WOE25" s="47"/>
      <c r="WOF25" s="47"/>
      <c r="WOG25" s="47"/>
      <c r="WOH25" s="47"/>
      <c r="WOI25" s="47"/>
      <c r="WOJ25" s="47"/>
      <c r="WOK25" s="47"/>
      <c r="WOL25" s="47"/>
      <c r="WOM25" s="47"/>
      <c r="WON25" s="47"/>
      <c r="WOO25" s="47"/>
      <c r="WOP25" s="47"/>
      <c r="WOQ25" s="47"/>
      <c r="WOR25" s="47"/>
      <c r="WOS25" s="47"/>
      <c r="WOT25" s="47"/>
      <c r="WOU25" s="47"/>
      <c r="WOV25" s="47"/>
      <c r="WOW25" s="47"/>
      <c r="WOX25" s="47"/>
      <c r="WOY25" s="47"/>
      <c r="WOZ25" s="47"/>
      <c r="WPA25" s="47"/>
      <c r="WPB25" s="47"/>
      <c r="WPC25" s="47"/>
      <c r="WPD25" s="47"/>
      <c r="WPE25" s="47"/>
      <c r="WPF25" s="47"/>
      <c r="WPG25" s="47"/>
      <c r="WPH25" s="47"/>
      <c r="WPI25" s="47"/>
      <c r="WPJ25" s="47"/>
      <c r="WPK25" s="47"/>
      <c r="WPL25" s="47"/>
      <c r="WPM25" s="47"/>
      <c r="WPN25" s="47"/>
      <c r="WPO25" s="47"/>
      <c r="WPP25" s="47"/>
      <c r="WPQ25" s="47"/>
      <c r="WPR25" s="47"/>
      <c r="WPS25" s="47"/>
      <c r="WPT25" s="47"/>
      <c r="WPU25" s="47"/>
      <c r="WPV25" s="47"/>
      <c r="WPW25" s="47"/>
      <c r="WPX25" s="47"/>
      <c r="WPY25" s="47"/>
      <c r="WPZ25" s="47"/>
      <c r="WQA25" s="47"/>
      <c r="WQB25" s="47"/>
      <c r="WQC25" s="47"/>
      <c r="WQD25" s="47"/>
      <c r="WQE25" s="47"/>
      <c r="WQF25" s="47"/>
      <c r="WQG25" s="47"/>
      <c r="WQH25" s="47"/>
      <c r="WQI25" s="47"/>
      <c r="WQJ25" s="47"/>
      <c r="WQK25" s="47"/>
      <c r="WQL25" s="47"/>
      <c r="WQM25" s="47"/>
      <c r="WQN25" s="47"/>
      <c r="WQO25" s="47"/>
      <c r="WQP25" s="47"/>
      <c r="WQQ25" s="47"/>
      <c r="WQR25" s="47"/>
      <c r="WQS25" s="47"/>
      <c r="WQT25" s="47"/>
      <c r="WQU25" s="47"/>
      <c r="WQV25" s="47"/>
      <c r="WQW25" s="47"/>
      <c r="WQX25" s="47"/>
      <c r="WQY25" s="47"/>
      <c r="WQZ25" s="47"/>
      <c r="WRA25" s="47"/>
      <c r="WRB25" s="47"/>
      <c r="WRC25" s="47"/>
      <c r="WRD25" s="47"/>
      <c r="WRE25" s="47"/>
      <c r="WRF25" s="47"/>
      <c r="WRG25" s="47"/>
      <c r="WRH25" s="47"/>
      <c r="WRI25" s="47"/>
      <c r="WRJ25" s="47"/>
      <c r="WRK25" s="47"/>
      <c r="WRL25" s="47"/>
      <c r="WRM25" s="47"/>
      <c r="WRN25" s="47"/>
      <c r="WRO25" s="47"/>
      <c r="WRP25" s="47"/>
      <c r="WRQ25" s="47"/>
      <c r="WRR25" s="47"/>
      <c r="WRS25" s="47"/>
      <c r="WRT25" s="47"/>
      <c r="WRU25" s="47"/>
      <c r="WRV25" s="47"/>
      <c r="WRW25" s="47"/>
      <c r="WRX25" s="47"/>
      <c r="WRY25" s="47"/>
      <c r="WRZ25" s="47"/>
      <c r="WSA25" s="47"/>
      <c r="WSB25" s="47"/>
      <c r="WSC25" s="47"/>
      <c r="WSD25" s="47"/>
      <c r="WSE25" s="47"/>
      <c r="WSF25" s="47"/>
      <c r="WSG25" s="47"/>
      <c r="WSH25" s="47"/>
      <c r="WSI25" s="47"/>
      <c r="WSJ25" s="47"/>
      <c r="WSK25" s="47"/>
      <c r="WSL25" s="47"/>
      <c r="WSM25" s="47"/>
      <c r="WSN25" s="47"/>
      <c r="WSO25" s="47"/>
      <c r="WSP25" s="47"/>
      <c r="WSQ25" s="47"/>
      <c r="WSR25" s="47"/>
      <c r="WSS25" s="47"/>
      <c r="WST25" s="47"/>
      <c r="WSU25" s="47"/>
      <c r="WSV25" s="47"/>
      <c r="WSW25" s="47"/>
      <c r="WSX25" s="47"/>
      <c r="WSY25" s="47"/>
      <c r="WSZ25" s="47"/>
      <c r="WTA25" s="47"/>
      <c r="WTB25" s="47"/>
      <c r="WTC25" s="47"/>
      <c r="WTD25" s="47"/>
      <c r="WTE25" s="47"/>
      <c r="WTF25" s="47"/>
      <c r="WTG25" s="47"/>
      <c r="WTH25" s="47"/>
      <c r="WTI25" s="47"/>
      <c r="WTJ25" s="47"/>
      <c r="WTK25" s="47"/>
      <c r="WTL25" s="47"/>
      <c r="WTM25" s="47"/>
      <c r="WTN25" s="47"/>
      <c r="WTO25" s="47"/>
      <c r="WTP25" s="47"/>
      <c r="WTQ25" s="47"/>
      <c r="WTR25" s="47"/>
      <c r="WTS25" s="47"/>
      <c r="WTT25" s="47"/>
      <c r="WTU25" s="47"/>
      <c r="WTV25" s="47"/>
      <c r="WTW25" s="47"/>
      <c r="WTX25" s="47"/>
      <c r="WTY25" s="47"/>
      <c r="WTZ25" s="47"/>
      <c r="WUA25" s="47"/>
      <c r="WUB25" s="47"/>
      <c r="WUC25" s="47"/>
      <c r="WUD25" s="47"/>
      <c r="WUE25" s="47"/>
      <c r="WUF25" s="47"/>
      <c r="WUG25" s="47"/>
      <c r="WUH25" s="47"/>
      <c r="WUI25" s="47"/>
      <c r="WUJ25" s="47"/>
      <c r="WUK25" s="47"/>
      <c r="WUL25" s="47"/>
      <c r="WUM25" s="47"/>
      <c r="WUN25" s="47"/>
      <c r="WUO25" s="47"/>
      <c r="WUP25" s="47"/>
      <c r="WUQ25" s="47"/>
      <c r="WUR25" s="47"/>
      <c r="WUS25" s="47"/>
      <c r="WUT25" s="47"/>
      <c r="WUU25" s="47"/>
      <c r="WUV25" s="47"/>
      <c r="WUW25" s="47"/>
      <c r="WUX25" s="47"/>
      <c r="WUY25" s="47"/>
      <c r="WUZ25" s="47"/>
      <c r="WVA25" s="47"/>
      <c r="WVB25" s="47"/>
      <c r="WVC25" s="47"/>
      <c r="WVD25" s="47"/>
      <c r="WVE25" s="47"/>
      <c r="WVF25" s="47"/>
      <c r="WVG25" s="47"/>
      <c r="WVH25" s="47"/>
      <c r="WVI25" s="47"/>
      <c r="WVJ25" s="47"/>
      <c r="WVK25" s="47"/>
      <c r="WVL25" s="47"/>
      <c r="WVM25" s="47"/>
      <c r="WVN25" s="47"/>
      <c r="WVO25" s="47"/>
      <c r="WVP25" s="47"/>
      <c r="WVQ25" s="47"/>
      <c r="WVR25" s="47"/>
      <c r="WVS25" s="47"/>
      <c r="WVT25" s="47"/>
      <c r="WVU25" s="47"/>
      <c r="WVV25" s="47"/>
      <c r="WVW25" s="47"/>
      <c r="WVX25" s="47"/>
      <c r="WVY25" s="47"/>
      <c r="WVZ25" s="47"/>
      <c r="WWA25" s="47"/>
      <c r="WWB25" s="47"/>
      <c r="WWC25" s="47"/>
      <c r="WWD25" s="47"/>
      <c r="WWE25" s="47"/>
      <c r="WWF25" s="47"/>
      <c r="WWG25" s="47"/>
      <c r="WWH25" s="47"/>
      <c r="WWI25" s="47"/>
      <c r="WWJ25" s="47"/>
      <c r="WWK25" s="47"/>
      <c r="WWL25" s="47"/>
    </row>
    <row r="26" spans="1:16158" x14ac:dyDescent="0.35">
      <c r="A26" s="49"/>
      <c r="B26" s="242"/>
      <c r="C26" s="242"/>
      <c r="D26" s="245"/>
      <c r="E26" s="245"/>
      <c r="F26" s="249">
        <v>1088166.102</v>
      </c>
      <c r="G26" s="249">
        <v>1085443.0784362268</v>
      </c>
      <c r="H26" s="246"/>
      <c r="I26" s="249">
        <v>1161432.3752088198</v>
      </c>
      <c r="J26" s="249">
        <v>1158670.4950490354</v>
      </c>
      <c r="K26" s="250">
        <v>218.08134027647353</v>
      </c>
      <c r="L26" s="250">
        <v>303.09940947026644</v>
      </c>
      <c r="M26" s="59">
        <v>2.7426362645934434E-2</v>
      </c>
      <c r="N26" s="59">
        <v>2.7556090920745277E-2</v>
      </c>
      <c r="O26" s="59">
        <v>3.1958123959556071E-2</v>
      </c>
      <c r="P26" s="59">
        <v>2.7523658852042568E-2</v>
      </c>
      <c r="Q26" s="233"/>
      <c r="R26" s="65"/>
      <c r="S26" s="65"/>
      <c r="T26" s="65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47"/>
      <c r="AMI26" s="47"/>
      <c r="AMJ26" s="47"/>
      <c r="AMK26" s="47"/>
      <c r="AML26" s="47"/>
      <c r="AMM26" s="47"/>
      <c r="AMN26" s="47"/>
      <c r="AMO26" s="47"/>
      <c r="AMP26" s="47"/>
      <c r="AMQ26" s="47"/>
      <c r="AMR26" s="47"/>
      <c r="AMS26" s="47"/>
      <c r="AMT26" s="47"/>
      <c r="AMU26" s="47"/>
      <c r="AMV26" s="47"/>
      <c r="AMW26" s="47"/>
      <c r="AMX26" s="47"/>
      <c r="AMY26" s="47"/>
      <c r="AMZ26" s="47"/>
      <c r="ANA26" s="47"/>
      <c r="ANB26" s="47"/>
      <c r="ANC26" s="47"/>
      <c r="AND26" s="47"/>
      <c r="ANE26" s="47"/>
      <c r="ANF26" s="47"/>
      <c r="ANG26" s="47"/>
      <c r="ANH26" s="47"/>
      <c r="ANI26" s="47"/>
      <c r="ANJ26" s="47"/>
      <c r="ANK26" s="47"/>
      <c r="ANL26" s="47"/>
      <c r="ANM26" s="47"/>
      <c r="ANN26" s="47"/>
      <c r="ANO26" s="47"/>
      <c r="ANP26" s="47"/>
      <c r="ANQ26" s="47"/>
      <c r="ANR26" s="47"/>
      <c r="ANS26" s="47"/>
      <c r="ANT26" s="47"/>
      <c r="ANU26" s="47"/>
      <c r="ANV26" s="47"/>
      <c r="ANW26" s="47"/>
      <c r="ANX26" s="47"/>
      <c r="ANY26" s="47"/>
      <c r="ANZ26" s="47"/>
      <c r="AOA26" s="47"/>
      <c r="AOB26" s="47"/>
      <c r="AOC26" s="47"/>
      <c r="AOD26" s="47"/>
      <c r="AOE26" s="47"/>
      <c r="AOF26" s="47"/>
      <c r="AOG26" s="47"/>
      <c r="AOH26" s="47"/>
      <c r="AOI26" s="47"/>
      <c r="AOJ26" s="47"/>
      <c r="AOK26" s="47"/>
      <c r="AOL26" s="47"/>
      <c r="AOM26" s="47"/>
      <c r="AON26" s="47"/>
      <c r="AOO26" s="47"/>
      <c r="AOP26" s="47"/>
      <c r="AOQ26" s="47"/>
      <c r="AOR26" s="47"/>
      <c r="AOS26" s="47"/>
      <c r="AOT26" s="47"/>
      <c r="AOU26" s="47"/>
      <c r="AOV26" s="47"/>
      <c r="AOW26" s="47"/>
      <c r="AOX26" s="47"/>
      <c r="AOY26" s="47"/>
      <c r="AOZ26" s="47"/>
      <c r="APA26" s="47"/>
      <c r="APB26" s="47"/>
      <c r="APC26" s="47"/>
      <c r="APD26" s="47"/>
      <c r="APE26" s="47"/>
      <c r="APF26" s="47"/>
      <c r="APG26" s="47"/>
      <c r="APH26" s="47"/>
      <c r="API26" s="47"/>
      <c r="APJ26" s="47"/>
      <c r="APK26" s="47"/>
      <c r="APL26" s="47"/>
      <c r="APM26" s="47"/>
      <c r="APN26" s="47"/>
      <c r="APO26" s="47"/>
      <c r="APP26" s="47"/>
      <c r="APQ26" s="47"/>
      <c r="APR26" s="47"/>
      <c r="APS26" s="47"/>
      <c r="APT26" s="47"/>
      <c r="APU26" s="47"/>
      <c r="APV26" s="47"/>
      <c r="APW26" s="47"/>
      <c r="APX26" s="47"/>
      <c r="APY26" s="47"/>
      <c r="APZ26" s="47"/>
      <c r="AQA26" s="47"/>
      <c r="AQB26" s="47"/>
      <c r="AQC26" s="47"/>
      <c r="AQD26" s="47"/>
      <c r="AQE26" s="47"/>
      <c r="AQF26" s="47"/>
      <c r="AQG26" s="47"/>
      <c r="AQH26" s="47"/>
      <c r="AQI26" s="47"/>
      <c r="AQJ26" s="47"/>
      <c r="AQK26" s="47"/>
      <c r="AQL26" s="47"/>
      <c r="AQM26" s="47"/>
      <c r="AQN26" s="47"/>
      <c r="AQO26" s="47"/>
      <c r="AQP26" s="47"/>
      <c r="AQQ26" s="47"/>
      <c r="AQR26" s="47"/>
      <c r="AQS26" s="47"/>
      <c r="AQT26" s="47"/>
      <c r="AQU26" s="47"/>
      <c r="AQV26" s="47"/>
      <c r="AQW26" s="47"/>
      <c r="AQX26" s="47"/>
      <c r="AQY26" s="47"/>
      <c r="AQZ26" s="47"/>
      <c r="ARA26" s="47"/>
      <c r="ARB26" s="47"/>
      <c r="ARC26" s="47"/>
      <c r="ARD26" s="47"/>
      <c r="ARE26" s="47"/>
      <c r="ARF26" s="47"/>
      <c r="ARG26" s="47"/>
      <c r="ARH26" s="47"/>
      <c r="ARI26" s="47"/>
      <c r="ARJ26" s="47"/>
      <c r="ARK26" s="47"/>
      <c r="ARL26" s="47"/>
      <c r="ARM26" s="47"/>
      <c r="ARN26" s="47"/>
      <c r="ARO26" s="47"/>
      <c r="ARP26" s="47"/>
      <c r="ARQ26" s="47"/>
      <c r="ARR26" s="47"/>
      <c r="ARS26" s="47"/>
      <c r="ART26" s="47"/>
      <c r="ARU26" s="47"/>
      <c r="ARV26" s="47"/>
      <c r="ARW26" s="47"/>
      <c r="ARX26" s="47"/>
      <c r="ARY26" s="47"/>
      <c r="ARZ26" s="47"/>
      <c r="ASA26" s="47"/>
      <c r="ASB26" s="47"/>
      <c r="ASC26" s="47"/>
      <c r="ASD26" s="47"/>
      <c r="ASE26" s="47"/>
      <c r="ASF26" s="47"/>
      <c r="ASG26" s="47"/>
      <c r="ASH26" s="47"/>
      <c r="ASI26" s="47"/>
      <c r="ASJ26" s="47"/>
      <c r="ASK26" s="47"/>
      <c r="ASL26" s="47"/>
      <c r="ASM26" s="47"/>
      <c r="ASN26" s="47"/>
      <c r="ASO26" s="47"/>
      <c r="ASP26" s="47"/>
      <c r="ASQ26" s="47"/>
      <c r="ASR26" s="47"/>
      <c r="ASS26" s="47"/>
      <c r="AST26" s="47"/>
      <c r="ASU26" s="47"/>
      <c r="ASV26" s="47"/>
      <c r="ASW26" s="47"/>
      <c r="ASX26" s="47"/>
      <c r="ASY26" s="47"/>
      <c r="ASZ26" s="47"/>
      <c r="ATA26" s="47"/>
      <c r="ATB26" s="47"/>
      <c r="ATC26" s="47"/>
      <c r="ATD26" s="47"/>
      <c r="ATE26" s="47"/>
      <c r="ATF26" s="47"/>
      <c r="ATG26" s="47"/>
      <c r="ATH26" s="47"/>
      <c r="ATI26" s="47"/>
      <c r="ATJ26" s="47"/>
      <c r="ATK26" s="47"/>
      <c r="ATL26" s="47"/>
      <c r="ATM26" s="47"/>
      <c r="ATN26" s="47"/>
      <c r="ATO26" s="47"/>
      <c r="ATP26" s="47"/>
      <c r="ATQ26" s="47"/>
      <c r="ATR26" s="47"/>
      <c r="ATS26" s="47"/>
      <c r="ATT26" s="47"/>
      <c r="ATU26" s="47"/>
      <c r="ATV26" s="47"/>
      <c r="ATW26" s="47"/>
      <c r="ATX26" s="47"/>
      <c r="ATY26" s="47"/>
      <c r="ATZ26" s="47"/>
      <c r="AUA26" s="47"/>
      <c r="AUB26" s="47"/>
      <c r="AUC26" s="47"/>
      <c r="AUD26" s="47"/>
      <c r="AUE26" s="47"/>
      <c r="AUF26" s="47"/>
      <c r="AUG26" s="47"/>
      <c r="AUH26" s="47"/>
      <c r="AUI26" s="47"/>
      <c r="AUJ26" s="47"/>
      <c r="AUK26" s="47"/>
      <c r="AUL26" s="47"/>
      <c r="AUM26" s="47"/>
      <c r="AUN26" s="47"/>
      <c r="AUO26" s="47"/>
      <c r="AUP26" s="47"/>
      <c r="AUQ26" s="47"/>
      <c r="AUR26" s="47"/>
      <c r="AUS26" s="47"/>
      <c r="AUT26" s="47"/>
      <c r="AUU26" s="47"/>
      <c r="AUV26" s="47"/>
      <c r="AUW26" s="47"/>
      <c r="AUX26" s="47"/>
      <c r="AUY26" s="47"/>
      <c r="AUZ26" s="47"/>
      <c r="AVA26" s="47"/>
      <c r="AVB26" s="47"/>
      <c r="AVC26" s="47"/>
      <c r="AVD26" s="47"/>
      <c r="AVE26" s="47"/>
      <c r="AVF26" s="47"/>
      <c r="AVG26" s="47"/>
      <c r="AVH26" s="47"/>
      <c r="AVI26" s="47"/>
      <c r="AVJ26" s="47"/>
      <c r="AVK26" s="47"/>
      <c r="AVL26" s="47"/>
      <c r="AVM26" s="47"/>
      <c r="AVN26" s="47"/>
      <c r="AVO26" s="47"/>
      <c r="AVP26" s="47"/>
      <c r="AVQ26" s="47"/>
      <c r="AVR26" s="47"/>
      <c r="AVS26" s="47"/>
      <c r="AVT26" s="47"/>
      <c r="AVU26" s="47"/>
      <c r="AVV26" s="47"/>
      <c r="AVW26" s="47"/>
      <c r="AVX26" s="47"/>
      <c r="AVY26" s="47"/>
      <c r="AVZ26" s="47"/>
      <c r="AWA26" s="47"/>
      <c r="AWB26" s="47"/>
      <c r="AWC26" s="47"/>
      <c r="AWD26" s="47"/>
      <c r="AWE26" s="47"/>
      <c r="AWF26" s="47"/>
      <c r="AWG26" s="47"/>
      <c r="AWH26" s="47"/>
      <c r="AWI26" s="47"/>
      <c r="AWJ26" s="47"/>
      <c r="AWK26" s="47"/>
      <c r="AWL26" s="47"/>
      <c r="AWM26" s="47"/>
      <c r="AWN26" s="47"/>
      <c r="AWO26" s="47"/>
      <c r="AWP26" s="47"/>
      <c r="AWQ26" s="47"/>
      <c r="AWR26" s="47"/>
      <c r="AWS26" s="47"/>
      <c r="AWT26" s="47"/>
      <c r="AWU26" s="47"/>
      <c r="AWV26" s="47"/>
      <c r="AWW26" s="47"/>
      <c r="AWX26" s="47"/>
      <c r="AWY26" s="47"/>
      <c r="AWZ26" s="47"/>
      <c r="AXA26" s="47"/>
      <c r="AXB26" s="47"/>
      <c r="AXC26" s="47"/>
      <c r="AXD26" s="47"/>
      <c r="AXE26" s="47"/>
      <c r="AXF26" s="47"/>
      <c r="AXG26" s="47"/>
      <c r="AXH26" s="47"/>
      <c r="AXI26" s="47"/>
      <c r="AXJ26" s="47"/>
      <c r="AXK26" s="47"/>
      <c r="AXL26" s="47"/>
      <c r="AXM26" s="47"/>
      <c r="AXN26" s="47"/>
      <c r="AXO26" s="47"/>
      <c r="AXP26" s="47"/>
      <c r="AXQ26" s="47"/>
      <c r="AXR26" s="47"/>
      <c r="AXS26" s="47"/>
      <c r="AXT26" s="47"/>
      <c r="AXU26" s="47"/>
      <c r="AXV26" s="47"/>
      <c r="AXW26" s="47"/>
      <c r="AXX26" s="47"/>
      <c r="AXY26" s="47"/>
      <c r="AXZ26" s="47"/>
      <c r="AYA26" s="47"/>
      <c r="AYB26" s="47"/>
      <c r="AYC26" s="47"/>
      <c r="AYD26" s="47"/>
      <c r="AYE26" s="47"/>
      <c r="AYF26" s="47"/>
      <c r="AYG26" s="47"/>
      <c r="AYH26" s="47"/>
      <c r="AYI26" s="47"/>
      <c r="AYJ26" s="47"/>
      <c r="AYK26" s="47"/>
      <c r="AYL26" s="47"/>
      <c r="AYM26" s="47"/>
      <c r="AYN26" s="47"/>
      <c r="AYO26" s="47"/>
      <c r="AYP26" s="47"/>
      <c r="AYQ26" s="47"/>
      <c r="AYR26" s="47"/>
      <c r="AYS26" s="47"/>
      <c r="AYT26" s="47"/>
      <c r="AYU26" s="47"/>
      <c r="AYV26" s="47"/>
      <c r="AYW26" s="47"/>
      <c r="AYX26" s="47"/>
      <c r="AYY26" s="47"/>
      <c r="AYZ26" s="47"/>
      <c r="AZA26" s="47"/>
      <c r="AZB26" s="47"/>
      <c r="AZC26" s="47"/>
      <c r="AZD26" s="47"/>
      <c r="AZE26" s="47"/>
      <c r="AZF26" s="47"/>
      <c r="AZG26" s="47"/>
      <c r="AZH26" s="47"/>
      <c r="AZI26" s="47"/>
      <c r="AZJ26" s="47"/>
      <c r="AZK26" s="47"/>
      <c r="AZL26" s="47"/>
      <c r="AZM26" s="47"/>
      <c r="AZN26" s="47"/>
      <c r="AZO26" s="47"/>
      <c r="AZP26" s="47"/>
      <c r="AZQ26" s="47"/>
      <c r="AZR26" s="47"/>
      <c r="AZS26" s="47"/>
      <c r="AZT26" s="47"/>
      <c r="AZU26" s="47"/>
      <c r="AZV26" s="47"/>
      <c r="AZW26" s="47"/>
      <c r="AZX26" s="47"/>
      <c r="AZY26" s="47"/>
      <c r="AZZ26" s="47"/>
      <c r="BAA26" s="47"/>
      <c r="BAB26" s="47"/>
      <c r="BAC26" s="47"/>
      <c r="BAD26" s="47"/>
      <c r="BAE26" s="47"/>
      <c r="BAF26" s="47"/>
      <c r="BAG26" s="47"/>
      <c r="BAH26" s="47"/>
      <c r="BAI26" s="47"/>
      <c r="BAJ26" s="47"/>
      <c r="BAK26" s="47"/>
      <c r="BAL26" s="47"/>
      <c r="BAM26" s="47"/>
      <c r="BAN26" s="47"/>
      <c r="BAO26" s="47"/>
      <c r="BAP26" s="47"/>
      <c r="BAQ26" s="47"/>
      <c r="BAR26" s="47"/>
      <c r="BAS26" s="47"/>
      <c r="BAT26" s="47"/>
      <c r="BAU26" s="47"/>
      <c r="BAV26" s="47"/>
      <c r="BAW26" s="47"/>
      <c r="BAX26" s="47"/>
      <c r="BAY26" s="47"/>
      <c r="BAZ26" s="47"/>
      <c r="BBA26" s="47"/>
      <c r="BBB26" s="47"/>
      <c r="BBC26" s="47"/>
      <c r="BBD26" s="47"/>
      <c r="BBE26" s="47"/>
      <c r="BBF26" s="47"/>
      <c r="BBG26" s="47"/>
      <c r="BBH26" s="47"/>
      <c r="BBI26" s="47"/>
      <c r="BBJ26" s="47"/>
      <c r="BBK26" s="47"/>
      <c r="BBL26" s="47"/>
      <c r="BBM26" s="47"/>
      <c r="BBN26" s="47"/>
      <c r="BBO26" s="47"/>
      <c r="BBP26" s="47"/>
      <c r="BBQ26" s="47"/>
      <c r="BBR26" s="47"/>
      <c r="BBS26" s="47"/>
      <c r="BBT26" s="47"/>
      <c r="BBU26" s="47"/>
      <c r="BBV26" s="47"/>
      <c r="BBW26" s="47"/>
      <c r="BBX26" s="47"/>
      <c r="BBY26" s="47"/>
      <c r="BBZ26" s="47"/>
      <c r="BCA26" s="47"/>
      <c r="BCB26" s="47"/>
      <c r="BCC26" s="47"/>
      <c r="BCD26" s="47"/>
      <c r="BCE26" s="47"/>
      <c r="BCF26" s="47"/>
      <c r="BCG26" s="47"/>
      <c r="BCH26" s="47"/>
      <c r="BCI26" s="47"/>
      <c r="BCJ26" s="47"/>
      <c r="BCK26" s="47"/>
      <c r="BCL26" s="47"/>
      <c r="BCM26" s="47"/>
      <c r="BCN26" s="47"/>
      <c r="BCO26" s="47"/>
      <c r="BCP26" s="47"/>
      <c r="BCQ26" s="47"/>
      <c r="BCR26" s="47"/>
      <c r="BCS26" s="47"/>
      <c r="BCT26" s="47"/>
      <c r="BCU26" s="47"/>
      <c r="BCV26" s="47"/>
      <c r="BCW26" s="47"/>
      <c r="BCX26" s="47"/>
      <c r="BCY26" s="47"/>
      <c r="BCZ26" s="47"/>
      <c r="BDA26" s="47"/>
      <c r="BDB26" s="47"/>
      <c r="BDC26" s="47"/>
      <c r="BDD26" s="47"/>
      <c r="BDE26" s="47"/>
      <c r="BDF26" s="47"/>
      <c r="BDG26" s="47"/>
      <c r="BDH26" s="47"/>
      <c r="BDI26" s="47"/>
      <c r="BDJ26" s="47"/>
      <c r="BDK26" s="47"/>
      <c r="BDL26" s="47"/>
      <c r="BDM26" s="47"/>
      <c r="BDN26" s="47"/>
      <c r="BDO26" s="47"/>
      <c r="BDP26" s="47"/>
      <c r="BDQ26" s="47"/>
      <c r="BDR26" s="47"/>
      <c r="BDS26" s="47"/>
      <c r="BDT26" s="47"/>
      <c r="BDU26" s="47"/>
      <c r="BDV26" s="47"/>
      <c r="BDW26" s="47"/>
      <c r="BDX26" s="47"/>
      <c r="BDY26" s="47"/>
      <c r="BDZ26" s="47"/>
      <c r="BEA26" s="47"/>
      <c r="BEB26" s="47"/>
      <c r="BEC26" s="47"/>
      <c r="BED26" s="47"/>
      <c r="BEE26" s="47"/>
      <c r="BEF26" s="47"/>
      <c r="BEG26" s="47"/>
      <c r="BEH26" s="47"/>
      <c r="BEI26" s="47"/>
      <c r="BEJ26" s="47"/>
      <c r="BEK26" s="47"/>
      <c r="BEL26" s="47"/>
      <c r="BEM26" s="47"/>
      <c r="BEN26" s="47"/>
      <c r="BEO26" s="47"/>
      <c r="BEP26" s="47"/>
      <c r="BEQ26" s="47"/>
      <c r="BER26" s="47"/>
      <c r="BES26" s="47"/>
      <c r="BET26" s="47"/>
      <c r="BEU26" s="47"/>
      <c r="BEV26" s="47"/>
      <c r="BEW26" s="47"/>
      <c r="BEX26" s="47"/>
      <c r="BEY26" s="47"/>
      <c r="BEZ26" s="47"/>
      <c r="BFA26" s="47"/>
      <c r="BFB26" s="47"/>
      <c r="BFC26" s="47"/>
      <c r="BFD26" s="47"/>
      <c r="BFE26" s="47"/>
      <c r="BFF26" s="47"/>
      <c r="BFG26" s="47"/>
      <c r="BFH26" s="47"/>
      <c r="BFI26" s="47"/>
      <c r="BFJ26" s="47"/>
      <c r="BFK26" s="47"/>
      <c r="BFL26" s="47"/>
      <c r="BFM26" s="47"/>
      <c r="BFN26" s="47"/>
      <c r="BFO26" s="47"/>
      <c r="BFP26" s="47"/>
      <c r="BFQ26" s="47"/>
      <c r="BFR26" s="47"/>
      <c r="BFS26" s="47"/>
      <c r="BFT26" s="47"/>
      <c r="BFU26" s="47"/>
      <c r="BFV26" s="47"/>
      <c r="BFW26" s="47"/>
      <c r="BFX26" s="47"/>
      <c r="BFY26" s="47"/>
      <c r="BFZ26" s="47"/>
      <c r="BGA26" s="47"/>
      <c r="BGB26" s="47"/>
      <c r="BGC26" s="47"/>
      <c r="BGD26" s="47"/>
      <c r="BGE26" s="47"/>
      <c r="BGF26" s="47"/>
      <c r="BGG26" s="47"/>
      <c r="BGH26" s="47"/>
      <c r="BGI26" s="47"/>
      <c r="BGJ26" s="47"/>
      <c r="BGK26" s="47"/>
      <c r="BGL26" s="47"/>
      <c r="BGM26" s="47"/>
      <c r="BGN26" s="47"/>
      <c r="BGO26" s="47"/>
      <c r="BGP26" s="47"/>
      <c r="BGQ26" s="47"/>
      <c r="BGR26" s="47"/>
      <c r="BGS26" s="47"/>
      <c r="BGT26" s="47"/>
      <c r="BGU26" s="47"/>
      <c r="BGV26" s="47"/>
      <c r="BGW26" s="47"/>
      <c r="BGX26" s="47"/>
      <c r="BGY26" s="47"/>
      <c r="BGZ26" s="47"/>
      <c r="BHA26" s="47"/>
      <c r="BHB26" s="47"/>
      <c r="BHC26" s="47"/>
      <c r="BHD26" s="47"/>
      <c r="BHE26" s="47"/>
      <c r="BHF26" s="47"/>
      <c r="BHG26" s="47"/>
      <c r="BHH26" s="47"/>
      <c r="BHI26" s="47"/>
      <c r="BHJ26" s="47"/>
      <c r="BHK26" s="47"/>
      <c r="BHL26" s="47"/>
      <c r="BHM26" s="47"/>
      <c r="BHN26" s="47"/>
      <c r="BHO26" s="47"/>
      <c r="BHP26" s="47"/>
      <c r="BHQ26" s="47"/>
      <c r="BHR26" s="47"/>
      <c r="BHS26" s="47"/>
      <c r="BHT26" s="47"/>
      <c r="BHU26" s="47"/>
      <c r="BHV26" s="47"/>
      <c r="BHW26" s="47"/>
      <c r="BHX26" s="47"/>
      <c r="BHY26" s="47"/>
      <c r="BHZ26" s="47"/>
      <c r="BIA26" s="47"/>
      <c r="BIB26" s="47"/>
      <c r="BIC26" s="47"/>
      <c r="BID26" s="47"/>
      <c r="BIE26" s="47"/>
      <c r="BIF26" s="47"/>
      <c r="BIG26" s="47"/>
      <c r="BIH26" s="47"/>
      <c r="BII26" s="47"/>
      <c r="BIJ26" s="47"/>
      <c r="BIK26" s="47"/>
      <c r="BIL26" s="47"/>
      <c r="BIM26" s="47"/>
      <c r="BIN26" s="47"/>
      <c r="BIO26" s="47"/>
      <c r="BIP26" s="47"/>
      <c r="BIQ26" s="47"/>
      <c r="BIR26" s="47"/>
      <c r="BIS26" s="47"/>
      <c r="BIT26" s="47"/>
      <c r="BIU26" s="47"/>
      <c r="BIV26" s="47"/>
      <c r="BIW26" s="47"/>
      <c r="BIX26" s="47"/>
      <c r="BIY26" s="47"/>
      <c r="BIZ26" s="47"/>
      <c r="BJA26" s="47"/>
      <c r="BJB26" s="47"/>
      <c r="BJC26" s="47"/>
      <c r="BJD26" s="47"/>
      <c r="BJE26" s="47"/>
      <c r="BJF26" s="47"/>
      <c r="BJG26" s="47"/>
      <c r="BJH26" s="47"/>
      <c r="BJI26" s="47"/>
      <c r="BJJ26" s="47"/>
      <c r="BJK26" s="47"/>
      <c r="BJL26" s="47"/>
      <c r="BJM26" s="47"/>
      <c r="BJN26" s="47"/>
      <c r="BJO26" s="47"/>
      <c r="BJP26" s="47"/>
      <c r="BJQ26" s="47"/>
      <c r="BJR26" s="47"/>
      <c r="BJS26" s="47"/>
      <c r="BJT26" s="47"/>
      <c r="BJU26" s="47"/>
      <c r="BJV26" s="47"/>
      <c r="BJW26" s="47"/>
      <c r="BJX26" s="47"/>
      <c r="BJY26" s="47"/>
      <c r="BJZ26" s="47"/>
      <c r="BKA26" s="47"/>
      <c r="BKB26" s="47"/>
      <c r="BKC26" s="47"/>
      <c r="BKD26" s="47"/>
      <c r="BKE26" s="47"/>
      <c r="BKF26" s="47"/>
      <c r="BKG26" s="47"/>
      <c r="BKH26" s="47"/>
      <c r="BKI26" s="47"/>
      <c r="BKJ26" s="47"/>
      <c r="BKK26" s="47"/>
      <c r="BKL26" s="47"/>
      <c r="BKM26" s="47"/>
      <c r="BKN26" s="47"/>
      <c r="BKO26" s="47"/>
      <c r="BKP26" s="47"/>
      <c r="BKQ26" s="47"/>
      <c r="BKR26" s="47"/>
      <c r="BKS26" s="47"/>
      <c r="BKT26" s="47"/>
      <c r="BKU26" s="47"/>
      <c r="BKV26" s="47"/>
      <c r="BKW26" s="47"/>
      <c r="BKX26" s="47"/>
      <c r="BKY26" s="47"/>
      <c r="BKZ26" s="47"/>
      <c r="BLA26" s="47"/>
      <c r="BLB26" s="47"/>
      <c r="BLC26" s="47"/>
      <c r="BLD26" s="47"/>
      <c r="BLE26" s="47"/>
      <c r="BLF26" s="47"/>
      <c r="BLG26" s="47"/>
      <c r="BLH26" s="47"/>
      <c r="BLI26" s="47"/>
      <c r="BLJ26" s="47"/>
      <c r="BLK26" s="47"/>
      <c r="BLL26" s="47"/>
      <c r="BLM26" s="47"/>
      <c r="BLN26" s="47"/>
      <c r="BLO26" s="47"/>
      <c r="BLP26" s="47"/>
      <c r="BLQ26" s="47"/>
      <c r="BLR26" s="47"/>
      <c r="BLS26" s="47"/>
      <c r="BLT26" s="47"/>
      <c r="BLU26" s="47"/>
      <c r="BLV26" s="47"/>
      <c r="BLW26" s="47"/>
      <c r="BLX26" s="47"/>
      <c r="BLY26" s="47"/>
      <c r="BLZ26" s="47"/>
      <c r="BMA26" s="47"/>
      <c r="BMB26" s="47"/>
      <c r="BMC26" s="47"/>
      <c r="BMD26" s="47"/>
      <c r="BME26" s="47"/>
      <c r="BMF26" s="47"/>
      <c r="BMG26" s="47"/>
      <c r="BMH26" s="47"/>
      <c r="BMI26" s="47"/>
      <c r="BMJ26" s="47"/>
      <c r="BMK26" s="47"/>
      <c r="BML26" s="47"/>
      <c r="BMM26" s="47"/>
      <c r="BMN26" s="47"/>
      <c r="BMO26" s="47"/>
      <c r="BMP26" s="47"/>
      <c r="BMQ26" s="47"/>
      <c r="BMR26" s="47"/>
      <c r="BMS26" s="47"/>
      <c r="BMT26" s="47"/>
      <c r="BMU26" s="47"/>
      <c r="BMV26" s="47"/>
      <c r="BMW26" s="47"/>
      <c r="BMX26" s="47"/>
      <c r="BMY26" s="47"/>
      <c r="BMZ26" s="47"/>
      <c r="BNA26" s="47"/>
      <c r="BNB26" s="47"/>
      <c r="BNC26" s="47"/>
      <c r="BND26" s="47"/>
      <c r="BNE26" s="47"/>
      <c r="BNF26" s="47"/>
      <c r="BNG26" s="47"/>
      <c r="BNH26" s="47"/>
      <c r="BNI26" s="47"/>
      <c r="BNJ26" s="47"/>
      <c r="BNK26" s="47"/>
      <c r="BNL26" s="47"/>
      <c r="BNM26" s="47"/>
      <c r="BNN26" s="47"/>
      <c r="BNO26" s="47"/>
      <c r="BNP26" s="47"/>
      <c r="BNQ26" s="47"/>
      <c r="BNR26" s="47"/>
      <c r="BNS26" s="47"/>
      <c r="BNT26" s="47"/>
      <c r="BNU26" s="47"/>
      <c r="BNV26" s="47"/>
      <c r="BNW26" s="47"/>
      <c r="BNX26" s="47"/>
      <c r="BNY26" s="47"/>
      <c r="BNZ26" s="47"/>
      <c r="BOA26" s="47"/>
      <c r="BOB26" s="47"/>
      <c r="BOC26" s="47"/>
      <c r="BOD26" s="47"/>
      <c r="BOE26" s="47"/>
      <c r="BOF26" s="47"/>
      <c r="BOG26" s="47"/>
      <c r="BOH26" s="47"/>
      <c r="BOI26" s="47"/>
      <c r="BOJ26" s="47"/>
      <c r="BOK26" s="47"/>
      <c r="BOL26" s="47"/>
      <c r="BOM26" s="47"/>
      <c r="BON26" s="47"/>
      <c r="BOO26" s="47"/>
      <c r="BOP26" s="47"/>
      <c r="BOQ26" s="47"/>
      <c r="BOR26" s="47"/>
      <c r="BOS26" s="47"/>
      <c r="BOT26" s="47"/>
      <c r="BOU26" s="47"/>
      <c r="BOV26" s="47"/>
      <c r="BOW26" s="47"/>
      <c r="BOX26" s="47"/>
      <c r="BOY26" s="47"/>
      <c r="BOZ26" s="47"/>
      <c r="BPA26" s="47"/>
      <c r="BPB26" s="47"/>
      <c r="BPC26" s="47"/>
      <c r="BPD26" s="47"/>
      <c r="BPE26" s="47"/>
      <c r="BPF26" s="47"/>
      <c r="BPG26" s="47"/>
      <c r="BPH26" s="47"/>
      <c r="BPI26" s="47"/>
      <c r="BPJ26" s="47"/>
      <c r="BPK26" s="47"/>
      <c r="BPL26" s="47"/>
      <c r="BPM26" s="47"/>
      <c r="BPN26" s="47"/>
      <c r="BPO26" s="47"/>
      <c r="BPP26" s="47"/>
      <c r="BPQ26" s="47"/>
      <c r="BPR26" s="47"/>
      <c r="BPS26" s="47"/>
      <c r="BPT26" s="47"/>
      <c r="BPU26" s="47"/>
      <c r="BPV26" s="47"/>
      <c r="BPW26" s="47"/>
      <c r="BPX26" s="47"/>
      <c r="BPY26" s="47"/>
      <c r="BPZ26" s="47"/>
      <c r="BQA26" s="47"/>
      <c r="BQB26" s="47"/>
      <c r="BQC26" s="47"/>
      <c r="BQD26" s="47"/>
      <c r="BQE26" s="47"/>
      <c r="BQF26" s="47"/>
      <c r="BQG26" s="47"/>
      <c r="BQH26" s="47"/>
      <c r="BQI26" s="47"/>
      <c r="BQJ26" s="47"/>
      <c r="BQK26" s="47"/>
      <c r="BQL26" s="47"/>
      <c r="BQM26" s="47"/>
      <c r="BQN26" s="47"/>
      <c r="BQO26" s="47"/>
      <c r="BQP26" s="47"/>
      <c r="BQQ26" s="47"/>
      <c r="BQR26" s="47"/>
      <c r="BQS26" s="47"/>
      <c r="BQT26" s="47"/>
      <c r="BQU26" s="47"/>
      <c r="BQV26" s="47"/>
      <c r="BQW26" s="47"/>
      <c r="BQX26" s="47"/>
      <c r="BQY26" s="47"/>
      <c r="BQZ26" s="47"/>
      <c r="BRA26" s="47"/>
      <c r="BRB26" s="47"/>
      <c r="BRC26" s="47"/>
      <c r="BRD26" s="47"/>
      <c r="BRE26" s="47"/>
      <c r="BRF26" s="47"/>
      <c r="BRG26" s="47"/>
      <c r="BRH26" s="47"/>
      <c r="BRI26" s="47"/>
      <c r="BRJ26" s="47"/>
      <c r="BRK26" s="47"/>
      <c r="BRL26" s="47"/>
      <c r="BRM26" s="47"/>
      <c r="BRN26" s="47"/>
      <c r="BRO26" s="47"/>
      <c r="BRP26" s="47"/>
      <c r="BRQ26" s="47"/>
      <c r="BRR26" s="47"/>
      <c r="BRS26" s="47"/>
      <c r="BRT26" s="47"/>
      <c r="BRU26" s="47"/>
      <c r="BRV26" s="47"/>
      <c r="BRW26" s="47"/>
      <c r="BRX26" s="47"/>
      <c r="BRY26" s="47"/>
      <c r="BRZ26" s="47"/>
      <c r="BSA26" s="47"/>
      <c r="BSB26" s="47"/>
      <c r="BSC26" s="47"/>
      <c r="BSD26" s="47"/>
      <c r="BSE26" s="47"/>
      <c r="BSF26" s="47"/>
      <c r="BSG26" s="47"/>
      <c r="BSH26" s="47"/>
      <c r="BSI26" s="47"/>
      <c r="BSJ26" s="47"/>
      <c r="BSK26" s="47"/>
      <c r="BSL26" s="47"/>
      <c r="BSM26" s="47"/>
      <c r="BSN26" s="47"/>
      <c r="BSO26" s="47"/>
      <c r="BSP26" s="47"/>
      <c r="BSQ26" s="47"/>
      <c r="BSR26" s="47"/>
      <c r="BSS26" s="47"/>
      <c r="BST26" s="47"/>
      <c r="BSU26" s="47"/>
      <c r="BSV26" s="47"/>
      <c r="BSW26" s="47"/>
      <c r="BSX26" s="47"/>
      <c r="BSY26" s="47"/>
      <c r="BSZ26" s="47"/>
      <c r="BTA26" s="47"/>
      <c r="BTB26" s="47"/>
      <c r="BTC26" s="47"/>
      <c r="BTD26" s="47"/>
      <c r="BTE26" s="47"/>
      <c r="BTF26" s="47"/>
      <c r="BTG26" s="47"/>
      <c r="BTH26" s="47"/>
      <c r="BTI26" s="47"/>
      <c r="BTJ26" s="47"/>
      <c r="BTK26" s="47"/>
      <c r="BTL26" s="47"/>
      <c r="BTM26" s="47"/>
      <c r="BTN26" s="47"/>
      <c r="BTO26" s="47"/>
      <c r="BTP26" s="47"/>
      <c r="BTQ26" s="47"/>
      <c r="BTR26" s="47"/>
      <c r="BTS26" s="47"/>
      <c r="BTT26" s="47"/>
      <c r="BTU26" s="47"/>
      <c r="BTV26" s="47"/>
      <c r="BTW26" s="47"/>
      <c r="BTX26" s="47"/>
      <c r="BTY26" s="47"/>
      <c r="BTZ26" s="47"/>
      <c r="BUA26" s="47"/>
      <c r="BUB26" s="47"/>
      <c r="BUC26" s="47"/>
      <c r="BUD26" s="47"/>
      <c r="BUE26" s="47"/>
      <c r="BUF26" s="47"/>
      <c r="BUG26" s="47"/>
      <c r="BUH26" s="47"/>
      <c r="BUI26" s="47"/>
      <c r="BUJ26" s="47"/>
      <c r="BUK26" s="47"/>
      <c r="BUL26" s="47"/>
      <c r="BUM26" s="47"/>
      <c r="BUN26" s="47"/>
      <c r="BUO26" s="47"/>
      <c r="BUP26" s="47"/>
      <c r="BUQ26" s="47"/>
      <c r="BUR26" s="47"/>
      <c r="BUS26" s="47"/>
      <c r="BUT26" s="47"/>
      <c r="BUU26" s="47"/>
      <c r="BUV26" s="47"/>
      <c r="BUW26" s="47"/>
      <c r="BUX26" s="47"/>
      <c r="BUY26" s="47"/>
      <c r="BUZ26" s="47"/>
      <c r="BVA26" s="47"/>
      <c r="BVB26" s="47"/>
      <c r="BVC26" s="47"/>
      <c r="BVD26" s="47"/>
      <c r="BVE26" s="47"/>
      <c r="BVF26" s="47"/>
      <c r="BVG26" s="47"/>
      <c r="BVH26" s="47"/>
      <c r="BVI26" s="47"/>
      <c r="BVJ26" s="47"/>
      <c r="BVK26" s="47"/>
      <c r="BVL26" s="47"/>
      <c r="BVM26" s="47"/>
      <c r="BVN26" s="47"/>
      <c r="BVO26" s="47"/>
      <c r="BVP26" s="47"/>
      <c r="BVQ26" s="47"/>
      <c r="BVR26" s="47"/>
      <c r="BVS26" s="47"/>
      <c r="BVT26" s="47"/>
      <c r="BVU26" s="47"/>
      <c r="BVV26" s="47"/>
      <c r="BVW26" s="47"/>
      <c r="BVX26" s="47"/>
      <c r="BVY26" s="47"/>
      <c r="BVZ26" s="47"/>
      <c r="BWA26" s="47"/>
      <c r="BWB26" s="47"/>
      <c r="BWC26" s="47"/>
      <c r="BWD26" s="47"/>
      <c r="BWE26" s="47"/>
      <c r="BWF26" s="47"/>
      <c r="BWG26" s="47"/>
      <c r="BWH26" s="47"/>
      <c r="BWI26" s="47"/>
      <c r="BWJ26" s="47"/>
      <c r="BWK26" s="47"/>
      <c r="BWL26" s="47"/>
      <c r="BWM26" s="47"/>
      <c r="BWN26" s="47"/>
      <c r="BWO26" s="47"/>
      <c r="BWP26" s="47"/>
      <c r="BWQ26" s="47"/>
      <c r="BWR26" s="47"/>
      <c r="BWS26" s="47"/>
      <c r="BWT26" s="47"/>
      <c r="BWU26" s="47"/>
      <c r="BWV26" s="47"/>
      <c r="BWW26" s="47"/>
      <c r="BWX26" s="47"/>
      <c r="BWY26" s="47"/>
      <c r="BWZ26" s="47"/>
      <c r="BXA26" s="47"/>
      <c r="BXB26" s="47"/>
      <c r="BXC26" s="47"/>
      <c r="BXD26" s="47"/>
      <c r="BXE26" s="47"/>
      <c r="BXF26" s="47"/>
      <c r="BXG26" s="47"/>
      <c r="BXH26" s="47"/>
      <c r="BXI26" s="47"/>
      <c r="BXJ26" s="47"/>
      <c r="BXK26" s="47"/>
      <c r="BXL26" s="47"/>
      <c r="BXM26" s="47"/>
      <c r="BXN26" s="47"/>
      <c r="BXO26" s="47"/>
      <c r="BXP26" s="47"/>
      <c r="BXQ26" s="47"/>
      <c r="BXR26" s="47"/>
      <c r="BXS26" s="47"/>
      <c r="BXT26" s="47"/>
      <c r="BXU26" s="47"/>
      <c r="BXV26" s="47"/>
      <c r="BXW26" s="47"/>
      <c r="BXX26" s="47"/>
      <c r="BXY26" s="47"/>
      <c r="BXZ26" s="47"/>
      <c r="BYA26" s="47"/>
      <c r="BYB26" s="47"/>
      <c r="BYC26" s="47"/>
      <c r="BYD26" s="47"/>
      <c r="BYE26" s="47"/>
      <c r="BYF26" s="47"/>
      <c r="BYG26" s="47"/>
      <c r="BYH26" s="47"/>
      <c r="BYI26" s="47"/>
      <c r="BYJ26" s="47"/>
      <c r="BYK26" s="47"/>
      <c r="BYL26" s="47"/>
      <c r="BYM26" s="47"/>
      <c r="BYN26" s="47"/>
      <c r="BYO26" s="47"/>
      <c r="BYP26" s="47"/>
      <c r="BYQ26" s="47"/>
      <c r="BYR26" s="47"/>
      <c r="BYS26" s="47"/>
      <c r="BYT26" s="47"/>
      <c r="BYU26" s="47"/>
      <c r="BYV26" s="47"/>
      <c r="BYW26" s="47"/>
      <c r="BYX26" s="47"/>
      <c r="BYY26" s="47"/>
      <c r="BYZ26" s="47"/>
      <c r="BZA26" s="47"/>
      <c r="BZB26" s="47"/>
      <c r="BZC26" s="47"/>
      <c r="BZD26" s="47"/>
      <c r="BZE26" s="47"/>
      <c r="BZF26" s="47"/>
      <c r="BZG26" s="47"/>
      <c r="BZH26" s="47"/>
      <c r="BZI26" s="47"/>
      <c r="BZJ26" s="47"/>
      <c r="BZK26" s="47"/>
      <c r="BZL26" s="47"/>
      <c r="BZM26" s="47"/>
      <c r="BZN26" s="47"/>
      <c r="BZO26" s="47"/>
      <c r="BZP26" s="47"/>
      <c r="BZQ26" s="47"/>
      <c r="BZR26" s="47"/>
      <c r="BZS26" s="47"/>
      <c r="BZT26" s="47"/>
      <c r="BZU26" s="47"/>
      <c r="BZV26" s="47"/>
      <c r="BZW26" s="47"/>
      <c r="BZX26" s="47"/>
      <c r="BZY26" s="47"/>
      <c r="BZZ26" s="47"/>
      <c r="CAA26" s="47"/>
      <c r="CAB26" s="47"/>
      <c r="CAC26" s="47"/>
      <c r="CAD26" s="47"/>
      <c r="CAE26" s="47"/>
      <c r="CAF26" s="47"/>
      <c r="CAG26" s="47"/>
      <c r="CAH26" s="47"/>
      <c r="CAI26" s="47"/>
      <c r="CAJ26" s="47"/>
      <c r="CAK26" s="47"/>
      <c r="CAL26" s="47"/>
      <c r="CAM26" s="47"/>
      <c r="CAN26" s="47"/>
      <c r="CAO26" s="47"/>
      <c r="CAP26" s="47"/>
      <c r="CAQ26" s="47"/>
      <c r="CAR26" s="47"/>
      <c r="CAS26" s="47"/>
      <c r="CAT26" s="47"/>
      <c r="CAU26" s="47"/>
      <c r="CAV26" s="47"/>
      <c r="CAW26" s="47"/>
      <c r="CAX26" s="47"/>
      <c r="CAY26" s="47"/>
      <c r="CAZ26" s="47"/>
      <c r="CBA26" s="47"/>
      <c r="CBB26" s="47"/>
      <c r="CBC26" s="47"/>
      <c r="CBD26" s="47"/>
      <c r="CBE26" s="47"/>
      <c r="CBF26" s="47"/>
      <c r="CBG26" s="47"/>
      <c r="CBH26" s="47"/>
      <c r="CBI26" s="47"/>
      <c r="CBJ26" s="47"/>
      <c r="CBK26" s="47"/>
      <c r="CBL26" s="47"/>
      <c r="CBM26" s="47"/>
      <c r="CBN26" s="47"/>
      <c r="CBO26" s="47"/>
      <c r="CBP26" s="47"/>
      <c r="CBQ26" s="47"/>
      <c r="CBR26" s="47"/>
      <c r="CBS26" s="47"/>
      <c r="CBT26" s="47"/>
      <c r="CBU26" s="47"/>
      <c r="CBV26" s="47"/>
      <c r="CBW26" s="47"/>
      <c r="CBX26" s="47"/>
      <c r="CBY26" s="47"/>
      <c r="CBZ26" s="47"/>
      <c r="CCA26" s="47"/>
      <c r="CCB26" s="47"/>
      <c r="CCC26" s="47"/>
      <c r="CCD26" s="47"/>
      <c r="CCE26" s="47"/>
      <c r="CCF26" s="47"/>
      <c r="CCG26" s="47"/>
      <c r="CCH26" s="47"/>
      <c r="CCI26" s="47"/>
      <c r="CCJ26" s="47"/>
      <c r="CCK26" s="47"/>
      <c r="CCL26" s="47"/>
      <c r="CCM26" s="47"/>
      <c r="CCN26" s="47"/>
      <c r="CCO26" s="47"/>
      <c r="CCP26" s="47"/>
      <c r="CCQ26" s="47"/>
      <c r="CCR26" s="47"/>
      <c r="CCS26" s="47"/>
      <c r="CCT26" s="47"/>
      <c r="CCU26" s="47"/>
      <c r="CCV26" s="47"/>
      <c r="CCW26" s="47"/>
      <c r="CCX26" s="47"/>
      <c r="CCY26" s="47"/>
      <c r="CCZ26" s="47"/>
      <c r="CDA26" s="47"/>
      <c r="CDB26" s="47"/>
      <c r="CDC26" s="47"/>
      <c r="CDD26" s="47"/>
      <c r="CDE26" s="47"/>
      <c r="CDF26" s="47"/>
      <c r="CDG26" s="47"/>
      <c r="CDH26" s="47"/>
      <c r="CDI26" s="47"/>
      <c r="CDJ26" s="47"/>
      <c r="CDK26" s="47"/>
      <c r="CDL26" s="47"/>
      <c r="CDM26" s="47"/>
      <c r="CDN26" s="47"/>
      <c r="CDO26" s="47"/>
      <c r="CDP26" s="47"/>
      <c r="CDQ26" s="47"/>
      <c r="CDR26" s="47"/>
      <c r="CDS26" s="47"/>
      <c r="CDT26" s="47"/>
      <c r="CDU26" s="47"/>
      <c r="CDV26" s="47"/>
      <c r="CDW26" s="47"/>
      <c r="CDX26" s="47"/>
      <c r="CDY26" s="47"/>
      <c r="CDZ26" s="47"/>
      <c r="CEA26" s="47"/>
      <c r="CEB26" s="47"/>
      <c r="CEC26" s="47"/>
      <c r="CED26" s="47"/>
      <c r="CEE26" s="47"/>
      <c r="CEF26" s="47"/>
      <c r="CEG26" s="47"/>
      <c r="CEH26" s="47"/>
      <c r="CEI26" s="47"/>
      <c r="CEJ26" s="47"/>
      <c r="CEK26" s="47"/>
      <c r="CEL26" s="47"/>
      <c r="CEM26" s="47"/>
      <c r="CEN26" s="47"/>
      <c r="CEO26" s="47"/>
      <c r="CEP26" s="47"/>
      <c r="CEQ26" s="47"/>
      <c r="CER26" s="47"/>
      <c r="CES26" s="47"/>
      <c r="CET26" s="47"/>
      <c r="CEU26" s="47"/>
      <c r="CEV26" s="47"/>
      <c r="CEW26" s="47"/>
      <c r="CEX26" s="47"/>
      <c r="CEY26" s="47"/>
      <c r="CEZ26" s="47"/>
      <c r="CFA26" s="47"/>
      <c r="CFB26" s="47"/>
      <c r="CFC26" s="47"/>
      <c r="CFD26" s="47"/>
      <c r="CFE26" s="47"/>
      <c r="CFF26" s="47"/>
      <c r="CFG26" s="47"/>
      <c r="CFH26" s="47"/>
      <c r="CFI26" s="47"/>
      <c r="CFJ26" s="47"/>
      <c r="CFK26" s="47"/>
      <c r="CFL26" s="47"/>
      <c r="CFM26" s="47"/>
      <c r="CFN26" s="47"/>
      <c r="CFO26" s="47"/>
      <c r="CFP26" s="47"/>
      <c r="CFQ26" s="47"/>
      <c r="CFR26" s="47"/>
      <c r="CFS26" s="47"/>
      <c r="CFT26" s="47"/>
      <c r="CFU26" s="47"/>
      <c r="CFV26" s="47"/>
      <c r="CFW26" s="47"/>
      <c r="CFX26" s="47"/>
      <c r="CFY26" s="47"/>
      <c r="CFZ26" s="47"/>
      <c r="CGA26" s="47"/>
      <c r="CGB26" s="47"/>
      <c r="CGC26" s="47"/>
      <c r="CGD26" s="47"/>
      <c r="CGE26" s="47"/>
      <c r="CGF26" s="47"/>
      <c r="CGG26" s="47"/>
      <c r="CGH26" s="47"/>
      <c r="CGI26" s="47"/>
      <c r="CGJ26" s="47"/>
      <c r="CGK26" s="47"/>
      <c r="CGL26" s="47"/>
      <c r="CGM26" s="47"/>
      <c r="CGN26" s="47"/>
      <c r="CGO26" s="47"/>
      <c r="CGP26" s="47"/>
      <c r="CGQ26" s="47"/>
      <c r="CGR26" s="47"/>
      <c r="CGS26" s="47"/>
      <c r="CGT26" s="47"/>
      <c r="CGU26" s="47"/>
      <c r="CGV26" s="47"/>
      <c r="CGW26" s="47"/>
      <c r="CGX26" s="47"/>
      <c r="CGY26" s="47"/>
      <c r="CGZ26" s="47"/>
      <c r="CHA26" s="47"/>
      <c r="CHB26" s="47"/>
      <c r="CHC26" s="47"/>
      <c r="CHD26" s="47"/>
      <c r="CHE26" s="47"/>
      <c r="CHF26" s="47"/>
      <c r="CHG26" s="47"/>
      <c r="CHH26" s="47"/>
      <c r="CHI26" s="47"/>
      <c r="CHJ26" s="47"/>
      <c r="CHK26" s="47"/>
      <c r="CHL26" s="47"/>
      <c r="CHM26" s="47"/>
      <c r="CHN26" s="47"/>
      <c r="CHO26" s="47"/>
      <c r="CHP26" s="47"/>
      <c r="CHQ26" s="47"/>
      <c r="CHR26" s="47"/>
      <c r="CHS26" s="47"/>
      <c r="CHT26" s="47"/>
      <c r="CHU26" s="47"/>
      <c r="CHV26" s="47"/>
      <c r="CHW26" s="47"/>
      <c r="CHX26" s="47"/>
      <c r="CHY26" s="47"/>
      <c r="CHZ26" s="47"/>
      <c r="CIA26" s="47"/>
      <c r="CIB26" s="47"/>
      <c r="CIC26" s="47"/>
      <c r="CID26" s="47"/>
      <c r="CIE26" s="47"/>
      <c r="CIF26" s="47"/>
      <c r="CIG26" s="47"/>
      <c r="CIH26" s="47"/>
      <c r="CII26" s="47"/>
      <c r="CIJ26" s="47"/>
      <c r="CIK26" s="47"/>
      <c r="CIL26" s="47"/>
      <c r="CIM26" s="47"/>
      <c r="CIN26" s="47"/>
      <c r="CIO26" s="47"/>
      <c r="CIP26" s="47"/>
      <c r="CIQ26" s="47"/>
      <c r="CIR26" s="47"/>
      <c r="CIS26" s="47"/>
      <c r="CIT26" s="47"/>
      <c r="CIU26" s="47"/>
      <c r="CIV26" s="47"/>
      <c r="CIW26" s="47"/>
      <c r="CIX26" s="47"/>
      <c r="CIY26" s="47"/>
      <c r="CIZ26" s="47"/>
      <c r="CJA26" s="47"/>
      <c r="CJB26" s="47"/>
      <c r="CJC26" s="47"/>
      <c r="CJD26" s="47"/>
      <c r="CJE26" s="47"/>
      <c r="CJF26" s="47"/>
      <c r="CJG26" s="47"/>
      <c r="CJH26" s="47"/>
      <c r="CJI26" s="47"/>
      <c r="CJJ26" s="47"/>
      <c r="CJK26" s="47"/>
      <c r="CJL26" s="47"/>
      <c r="CJM26" s="47"/>
      <c r="CJN26" s="47"/>
      <c r="CJO26" s="47"/>
      <c r="CJP26" s="47"/>
      <c r="CJQ26" s="47"/>
      <c r="CJR26" s="47"/>
      <c r="CJS26" s="47"/>
      <c r="CJT26" s="47"/>
      <c r="CJU26" s="47"/>
      <c r="CJV26" s="47"/>
      <c r="CJW26" s="47"/>
      <c r="CJX26" s="47"/>
      <c r="CJY26" s="47"/>
      <c r="CJZ26" s="47"/>
      <c r="CKA26" s="47"/>
      <c r="CKB26" s="47"/>
      <c r="CKC26" s="47"/>
      <c r="CKD26" s="47"/>
      <c r="CKE26" s="47"/>
      <c r="CKF26" s="47"/>
      <c r="CKG26" s="47"/>
      <c r="CKH26" s="47"/>
      <c r="CKI26" s="47"/>
      <c r="CKJ26" s="47"/>
      <c r="CKK26" s="47"/>
      <c r="CKL26" s="47"/>
      <c r="CKM26" s="47"/>
      <c r="CKN26" s="47"/>
      <c r="CKO26" s="47"/>
      <c r="CKP26" s="47"/>
      <c r="CKQ26" s="47"/>
      <c r="CKR26" s="47"/>
      <c r="CKS26" s="47"/>
      <c r="CKT26" s="47"/>
      <c r="CKU26" s="47"/>
      <c r="CKV26" s="47"/>
      <c r="CKW26" s="47"/>
      <c r="CKX26" s="47"/>
      <c r="CKY26" s="47"/>
      <c r="CKZ26" s="47"/>
      <c r="CLA26" s="47"/>
      <c r="CLB26" s="47"/>
      <c r="CLC26" s="47"/>
      <c r="CLD26" s="47"/>
      <c r="CLE26" s="47"/>
      <c r="CLF26" s="47"/>
      <c r="CLG26" s="47"/>
      <c r="CLH26" s="47"/>
      <c r="CLI26" s="47"/>
      <c r="CLJ26" s="47"/>
      <c r="CLK26" s="47"/>
      <c r="CLL26" s="47"/>
      <c r="CLM26" s="47"/>
      <c r="CLN26" s="47"/>
      <c r="CLO26" s="47"/>
      <c r="CLP26" s="47"/>
      <c r="CLQ26" s="47"/>
      <c r="CLR26" s="47"/>
      <c r="CLS26" s="47"/>
      <c r="CLT26" s="47"/>
      <c r="CLU26" s="47"/>
      <c r="CLV26" s="47"/>
      <c r="CLW26" s="47"/>
      <c r="CLX26" s="47"/>
      <c r="CLY26" s="47"/>
      <c r="CLZ26" s="47"/>
      <c r="CMA26" s="47"/>
      <c r="CMB26" s="47"/>
      <c r="CMC26" s="47"/>
      <c r="CMD26" s="47"/>
      <c r="CME26" s="47"/>
      <c r="CMF26" s="47"/>
      <c r="CMG26" s="47"/>
      <c r="CMH26" s="47"/>
      <c r="CMI26" s="47"/>
      <c r="CMJ26" s="47"/>
      <c r="CMK26" s="47"/>
      <c r="CML26" s="47"/>
      <c r="CMM26" s="47"/>
      <c r="CMN26" s="47"/>
      <c r="CMO26" s="47"/>
      <c r="CMP26" s="47"/>
      <c r="CMQ26" s="47"/>
      <c r="CMR26" s="47"/>
      <c r="CMS26" s="47"/>
      <c r="CMT26" s="47"/>
      <c r="CMU26" s="47"/>
      <c r="CMV26" s="47"/>
      <c r="CMW26" s="47"/>
      <c r="CMX26" s="47"/>
      <c r="CMY26" s="47"/>
      <c r="CMZ26" s="47"/>
      <c r="CNA26" s="47"/>
      <c r="CNB26" s="47"/>
      <c r="CNC26" s="47"/>
      <c r="CND26" s="47"/>
      <c r="CNE26" s="47"/>
      <c r="CNF26" s="47"/>
      <c r="CNG26" s="47"/>
      <c r="CNH26" s="47"/>
      <c r="CNI26" s="47"/>
      <c r="CNJ26" s="47"/>
      <c r="CNK26" s="47"/>
      <c r="CNL26" s="47"/>
      <c r="CNM26" s="47"/>
      <c r="CNN26" s="47"/>
      <c r="CNO26" s="47"/>
      <c r="CNP26" s="47"/>
      <c r="CNQ26" s="47"/>
      <c r="CNR26" s="47"/>
      <c r="CNS26" s="47"/>
      <c r="CNT26" s="47"/>
      <c r="CNU26" s="47"/>
      <c r="CNV26" s="47"/>
      <c r="CNW26" s="47"/>
      <c r="CNX26" s="47"/>
      <c r="CNY26" s="47"/>
      <c r="CNZ26" s="47"/>
      <c r="COA26" s="47"/>
      <c r="COB26" s="47"/>
      <c r="COC26" s="47"/>
      <c r="COD26" s="47"/>
      <c r="COE26" s="47"/>
      <c r="COF26" s="47"/>
      <c r="COG26" s="47"/>
      <c r="COH26" s="47"/>
      <c r="COI26" s="47"/>
      <c r="COJ26" s="47"/>
      <c r="COK26" s="47"/>
      <c r="COL26" s="47"/>
      <c r="COM26" s="47"/>
      <c r="CON26" s="47"/>
      <c r="COO26" s="47"/>
      <c r="COP26" s="47"/>
      <c r="COQ26" s="47"/>
      <c r="COR26" s="47"/>
      <c r="COS26" s="47"/>
      <c r="COT26" s="47"/>
      <c r="COU26" s="47"/>
      <c r="COV26" s="47"/>
      <c r="COW26" s="47"/>
      <c r="COX26" s="47"/>
      <c r="COY26" s="47"/>
      <c r="COZ26" s="47"/>
      <c r="CPA26" s="47"/>
      <c r="CPB26" s="47"/>
      <c r="CPC26" s="47"/>
      <c r="CPD26" s="47"/>
      <c r="CPE26" s="47"/>
      <c r="CPF26" s="47"/>
      <c r="CPG26" s="47"/>
      <c r="CPH26" s="47"/>
      <c r="CPI26" s="47"/>
      <c r="CPJ26" s="47"/>
      <c r="CPK26" s="47"/>
      <c r="CPL26" s="47"/>
      <c r="CPM26" s="47"/>
      <c r="CPN26" s="47"/>
      <c r="CPO26" s="47"/>
      <c r="CPP26" s="47"/>
      <c r="CPQ26" s="47"/>
      <c r="CPR26" s="47"/>
      <c r="CPS26" s="47"/>
      <c r="CPT26" s="47"/>
      <c r="CPU26" s="47"/>
      <c r="CPV26" s="47"/>
      <c r="CPW26" s="47"/>
      <c r="CPX26" s="47"/>
      <c r="CPY26" s="47"/>
      <c r="CPZ26" s="47"/>
      <c r="CQA26" s="47"/>
      <c r="CQB26" s="47"/>
      <c r="CQC26" s="47"/>
      <c r="CQD26" s="47"/>
      <c r="CQE26" s="47"/>
      <c r="CQF26" s="47"/>
      <c r="CQG26" s="47"/>
      <c r="CQH26" s="47"/>
      <c r="CQI26" s="47"/>
      <c r="CQJ26" s="47"/>
      <c r="CQK26" s="47"/>
      <c r="CQL26" s="47"/>
      <c r="CQM26" s="47"/>
      <c r="CQN26" s="47"/>
      <c r="CQO26" s="47"/>
      <c r="CQP26" s="47"/>
      <c r="CQQ26" s="47"/>
      <c r="CQR26" s="47"/>
      <c r="CQS26" s="47"/>
      <c r="CQT26" s="47"/>
      <c r="CQU26" s="47"/>
      <c r="CQV26" s="47"/>
      <c r="CQW26" s="47"/>
      <c r="CQX26" s="47"/>
      <c r="CQY26" s="47"/>
      <c r="CQZ26" s="47"/>
      <c r="CRA26" s="47"/>
      <c r="CRB26" s="47"/>
      <c r="CRC26" s="47"/>
      <c r="CRD26" s="47"/>
      <c r="CRE26" s="47"/>
      <c r="CRF26" s="47"/>
      <c r="CRG26" s="47"/>
      <c r="CRH26" s="47"/>
      <c r="CRI26" s="47"/>
      <c r="CRJ26" s="47"/>
      <c r="CRK26" s="47"/>
      <c r="CRL26" s="47"/>
      <c r="CRM26" s="47"/>
      <c r="CRN26" s="47"/>
      <c r="CRO26" s="47"/>
      <c r="CRP26" s="47"/>
      <c r="CRQ26" s="47"/>
      <c r="CRR26" s="47"/>
      <c r="CRS26" s="47"/>
      <c r="CRT26" s="47"/>
      <c r="CRU26" s="47"/>
      <c r="CRV26" s="47"/>
      <c r="CRW26" s="47"/>
      <c r="CRX26" s="47"/>
      <c r="CRY26" s="47"/>
      <c r="CRZ26" s="47"/>
      <c r="CSA26" s="47"/>
      <c r="CSB26" s="47"/>
      <c r="CSC26" s="47"/>
      <c r="CSD26" s="47"/>
      <c r="CSE26" s="47"/>
      <c r="CSF26" s="47"/>
      <c r="CSG26" s="47"/>
      <c r="CSH26" s="47"/>
      <c r="CSI26" s="47"/>
      <c r="CSJ26" s="47"/>
      <c r="CSK26" s="47"/>
      <c r="CSL26" s="47"/>
      <c r="CSM26" s="47"/>
      <c r="CSN26" s="47"/>
      <c r="CSO26" s="47"/>
      <c r="CSP26" s="47"/>
      <c r="CSQ26" s="47"/>
      <c r="CSR26" s="47"/>
      <c r="CSS26" s="47"/>
      <c r="CST26" s="47"/>
      <c r="CSU26" s="47"/>
      <c r="CSV26" s="47"/>
      <c r="CSW26" s="47"/>
      <c r="CSX26" s="47"/>
      <c r="CSY26" s="47"/>
      <c r="CSZ26" s="47"/>
      <c r="CTA26" s="47"/>
      <c r="CTB26" s="47"/>
      <c r="CTC26" s="47"/>
      <c r="CTD26" s="47"/>
      <c r="CTE26" s="47"/>
      <c r="CTF26" s="47"/>
      <c r="CTG26" s="47"/>
      <c r="CTH26" s="47"/>
      <c r="CTI26" s="47"/>
      <c r="CTJ26" s="47"/>
      <c r="CTK26" s="47"/>
      <c r="CTL26" s="47"/>
      <c r="CTM26" s="47"/>
      <c r="CTN26" s="47"/>
      <c r="CTO26" s="47"/>
      <c r="CTP26" s="47"/>
      <c r="CTQ26" s="47"/>
      <c r="CTR26" s="47"/>
      <c r="CTS26" s="47"/>
      <c r="CTT26" s="47"/>
      <c r="CTU26" s="47"/>
      <c r="CTV26" s="47"/>
      <c r="CTW26" s="47"/>
      <c r="CTX26" s="47"/>
      <c r="CTY26" s="47"/>
      <c r="CTZ26" s="47"/>
      <c r="CUA26" s="47"/>
      <c r="CUB26" s="47"/>
      <c r="CUC26" s="47"/>
      <c r="CUD26" s="47"/>
      <c r="CUE26" s="47"/>
      <c r="CUF26" s="47"/>
      <c r="CUG26" s="47"/>
      <c r="CUH26" s="47"/>
      <c r="CUI26" s="47"/>
      <c r="CUJ26" s="47"/>
      <c r="CUK26" s="47"/>
      <c r="CUL26" s="47"/>
      <c r="CUM26" s="47"/>
      <c r="CUN26" s="47"/>
      <c r="CUO26" s="47"/>
      <c r="CUP26" s="47"/>
      <c r="CUQ26" s="47"/>
      <c r="CUR26" s="47"/>
      <c r="CUS26" s="47"/>
      <c r="CUT26" s="47"/>
      <c r="CUU26" s="47"/>
      <c r="CUV26" s="47"/>
      <c r="CUW26" s="47"/>
      <c r="CUX26" s="47"/>
      <c r="CUY26" s="47"/>
      <c r="CUZ26" s="47"/>
      <c r="CVA26" s="47"/>
      <c r="CVB26" s="47"/>
      <c r="CVC26" s="47"/>
      <c r="CVD26" s="47"/>
      <c r="CVE26" s="47"/>
      <c r="CVF26" s="47"/>
      <c r="CVG26" s="47"/>
      <c r="CVH26" s="47"/>
      <c r="CVI26" s="47"/>
      <c r="CVJ26" s="47"/>
      <c r="CVK26" s="47"/>
      <c r="CVL26" s="47"/>
      <c r="CVM26" s="47"/>
      <c r="CVN26" s="47"/>
      <c r="CVO26" s="47"/>
      <c r="CVP26" s="47"/>
      <c r="CVQ26" s="47"/>
      <c r="CVR26" s="47"/>
      <c r="CVS26" s="47"/>
      <c r="CVT26" s="47"/>
      <c r="CVU26" s="47"/>
      <c r="CVV26" s="47"/>
      <c r="CVW26" s="47"/>
      <c r="CVX26" s="47"/>
      <c r="CVY26" s="47"/>
      <c r="CVZ26" s="47"/>
      <c r="CWA26" s="47"/>
      <c r="CWB26" s="47"/>
      <c r="CWC26" s="47"/>
      <c r="CWD26" s="47"/>
      <c r="CWE26" s="47"/>
      <c r="CWF26" s="47"/>
      <c r="CWG26" s="47"/>
      <c r="CWH26" s="47"/>
      <c r="CWI26" s="47"/>
      <c r="CWJ26" s="47"/>
      <c r="CWK26" s="47"/>
      <c r="CWL26" s="47"/>
      <c r="CWM26" s="47"/>
      <c r="CWN26" s="47"/>
      <c r="CWO26" s="47"/>
      <c r="CWP26" s="47"/>
      <c r="CWQ26" s="47"/>
      <c r="CWR26" s="47"/>
      <c r="CWS26" s="47"/>
      <c r="CWT26" s="47"/>
      <c r="CWU26" s="47"/>
      <c r="CWV26" s="47"/>
      <c r="CWW26" s="47"/>
      <c r="CWX26" s="47"/>
      <c r="CWY26" s="47"/>
      <c r="CWZ26" s="47"/>
      <c r="CXA26" s="47"/>
      <c r="CXB26" s="47"/>
      <c r="CXC26" s="47"/>
      <c r="CXD26" s="47"/>
      <c r="CXE26" s="47"/>
      <c r="CXF26" s="47"/>
      <c r="CXG26" s="47"/>
      <c r="CXH26" s="47"/>
      <c r="CXI26" s="47"/>
      <c r="CXJ26" s="47"/>
      <c r="CXK26" s="47"/>
      <c r="CXL26" s="47"/>
      <c r="CXM26" s="47"/>
      <c r="CXN26" s="47"/>
      <c r="CXO26" s="47"/>
      <c r="CXP26" s="47"/>
      <c r="CXQ26" s="47"/>
      <c r="CXR26" s="47"/>
      <c r="CXS26" s="47"/>
      <c r="CXT26" s="47"/>
      <c r="CXU26" s="47"/>
      <c r="CXV26" s="47"/>
      <c r="CXW26" s="47"/>
      <c r="CXX26" s="47"/>
      <c r="CXY26" s="47"/>
      <c r="CXZ26" s="47"/>
      <c r="CYA26" s="47"/>
      <c r="CYB26" s="47"/>
      <c r="CYC26" s="47"/>
      <c r="CYD26" s="47"/>
      <c r="CYE26" s="47"/>
      <c r="CYF26" s="47"/>
      <c r="CYG26" s="47"/>
      <c r="CYH26" s="47"/>
      <c r="CYI26" s="47"/>
      <c r="CYJ26" s="47"/>
      <c r="CYK26" s="47"/>
      <c r="CYL26" s="47"/>
      <c r="CYM26" s="47"/>
      <c r="CYN26" s="47"/>
      <c r="CYO26" s="47"/>
      <c r="CYP26" s="47"/>
      <c r="CYQ26" s="47"/>
      <c r="CYR26" s="47"/>
      <c r="CYS26" s="47"/>
      <c r="CYT26" s="47"/>
      <c r="CYU26" s="47"/>
      <c r="CYV26" s="47"/>
      <c r="CYW26" s="47"/>
      <c r="CYX26" s="47"/>
      <c r="CYY26" s="47"/>
      <c r="CYZ26" s="47"/>
      <c r="CZA26" s="47"/>
      <c r="CZB26" s="47"/>
      <c r="CZC26" s="47"/>
      <c r="CZD26" s="47"/>
      <c r="CZE26" s="47"/>
      <c r="CZF26" s="47"/>
      <c r="CZG26" s="47"/>
      <c r="CZH26" s="47"/>
      <c r="CZI26" s="47"/>
      <c r="CZJ26" s="47"/>
      <c r="CZK26" s="47"/>
      <c r="CZL26" s="47"/>
      <c r="CZM26" s="47"/>
      <c r="CZN26" s="47"/>
      <c r="CZO26" s="47"/>
      <c r="CZP26" s="47"/>
      <c r="CZQ26" s="47"/>
      <c r="CZR26" s="47"/>
      <c r="CZS26" s="47"/>
      <c r="CZT26" s="47"/>
      <c r="CZU26" s="47"/>
      <c r="CZV26" s="47"/>
      <c r="CZW26" s="47"/>
      <c r="CZX26" s="47"/>
      <c r="CZY26" s="47"/>
      <c r="CZZ26" s="47"/>
      <c r="DAA26" s="47"/>
      <c r="DAB26" s="47"/>
      <c r="DAC26" s="47"/>
      <c r="DAD26" s="47"/>
      <c r="DAE26" s="47"/>
      <c r="DAF26" s="47"/>
      <c r="DAG26" s="47"/>
      <c r="DAH26" s="47"/>
      <c r="DAI26" s="47"/>
      <c r="DAJ26" s="47"/>
      <c r="DAK26" s="47"/>
      <c r="DAL26" s="47"/>
      <c r="DAM26" s="47"/>
      <c r="DAN26" s="47"/>
      <c r="DAO26" s="47"/>
      <c r="DAP26" s="47"/>
      <c r="DAQ26" s="47"/>
      <c r="DAR26" s="47"/>
      <c r="DAS26" s="47"/>
      <c r="DAT26" s="47"/>
      <c r="DAU26" s="47"/>
      <c r="DAV26" s="47"/>
      <c r="DAW26" s="47"/>
      <c r="DAX26" s="47"/>
      <c r="DAY26" s="47"/>
      <c r="DAZ26" s="47"/>
      <c r="DBA26" s="47"/>
      <c r="DBB26" s="47"/>
      <c r="DBC26" s="47"/>
      <c r="DBD26" s="47"/>
      <c r="DBE26" s="47"/>
      <c r="DBF26" s="47"/>
      <c r="DBG26" s="47"/>
      <c r="DBH26" s="47"/>
      <c r="DBI26" s="47"/>
      <c r="DBJ26" s="47"/>
      <c r="DBK26" s="47"/>
      <c r="DBL26" s="47"/>
      <c r="DBM26" s="47"/>
      <c r="DBN26" s="47"/>
      <c r="DBO26" s="47"/>
      <c r="DBP26" s="47"/>
      <c r="DBQ26" s="47"/>
      <c r="DBR26" s="47"/>
      <c r="DBS26" s="47"/>
      <c r="DBT26" s="47"/>
      <c r="DBU26" s="47"/>
      <c r="DBV26" s="47"/>
      <c r="DBW26" s="47"/>
      <c r="DBX26" s="47"/>
      <c r="DBY26" s="47"/>
      <c r="DBZ26" s="47"/>
      <c r="DCA26" s="47"/>
      <c r="DCB26" s="47"/>
      <c r="DCC26" s="47"/>
      <c r="DCD26" s="47"/>
      <c r="DCE26" s="47"/>
      <c r="DCF26" s="47"/>
      <c r="DCG26" s="47"/>
      <c r="DCH26" s="47"/>
      <c r="DCI26" s="47"/>
      <c r="DCJ26" s="47"/>
      <c r="DCK26" s="47"/>
      <c r="DCL26" s="47"/>
      <c r="DCM26" s="47"/>
      <c r="DCN26" s="47"/>
      <c r="DCO26" s="47"/>
      <c r="DCP26" s="47"/>
      <c r="DCQ26" s="47"/>
      <c r="DCR26" s="47"/>
      <c r="DCS26" s="47"/>
      <c r="DCT26" s="47"/>
      <c r="DCU26" s="47"/>
      <c r="DCV26" s="47"/>
      <c r="DCW26" s="47"/>
      <c r="DCX26" s="47"/>
      <c r="DCY26" s="47"/>
      <c r="DCZ26" s="47"/>
      <c r="DDA26" s="47"/>
      <c r="DDB26" s="47"/>
      <c r="DDC26" s="47"/>
      <c r="DDD26" s="47"/>
      <c r="DDE26" s="47"/>
      <c r="DDF26" s="47"/>
      <c r="DDG26" s="47"/>
      <c r="DDH26" s="47"/>
      <c r="DDI26" s="47"/>
      <c r="DDJ26" s="47"/>
      <c r="DDK26" s="47"/>
      <c r="DDL26" s="47"/>
      <c r="DDM26" s="47"/>
      <c r="DDN26" s="47"/>
      <c r="DDO26" s="47"/>
      <c r="DDP26" s="47"/>
      <c r="DDQ26" s="47"/>
      <c r="DDR26" s="47"/>
      <c r="DDS26" s="47"/>
      <c r="DDT26" s="47"/>
      <c r="DDU26" s="47"/>
      <c r="DDV26" s="47"/>
      <c r="DDW26" s="47"/>
      <c r="DDX26" s="47"/>
      <c r="DDY26" s="47"/>
      <c r="DDZ26" s="47"/>
      <c r="DEA26" s="47"/>
      <c r="DEB26" s="47"/>
      <c r="DEC26" s="47"/>
      <c r="DED26" s="47"/>
      <c r="DEE26" s="47"/>
      <c r="DEF26" s="47"/>
      <c r="DEG26" s="47"/>
      <c r="DEH26" s="47"/>
      <c r="DEI26" s="47"/>
      <c r="DEJ26" s="47"/>
      <c r="DEK26" s="47"/>
      <c r="DEL26" s="47"/>
      <c r="DEM26" s="47"/>
      <c r="DEN26" s="47"/>
      <c r="DEO26" s="47"/>
      <c r="DEP26" s="47"/>
      <c r="DEQ26" s="47"/>
      <c r="DER26" s="47"/>
      <c r="DES26" s="47"/>
      <c r="DET26" s="47"/>
      <c r="DEU26" s="47"/>
      <c r="DEV26" s="47"/>
      <c r="DEW26" s="47"/>
      <c r="DEX26" s="47"/>
      <c r="DEY26" s="47"/>
      <c r="DEZ26" s="47"/>
      <c r="DFA26" s="47"/>
      <c r="DFB26" s="47"/>
      <c r="DFC26" s="47"/>
      <c r="DFD26" s="47"/>
      <c r="DFE26" s="47"/>
      <c r="DFF26" s="47"/>
      <c r="DFG26" s="47"/>
      <c r="DFH26" s="47"/>
      <c r="DFI26" s="47"/>
      <c r="DFJ26" s="47"/>
      <c r="DFK26" s="47"/>
      <c r="DFL26" s="47"/>
      <c r="DFM26" s="47"/>
      <c r="DFN26" s="47"/>
      <c r="DFO26" s="47"/>
      <c r="DFP26" s="47"/>
      <c r="DFQ26" s="47"/>
      <c r="DFR26" s="47"/>
      <c r="DFS26" s="47"/>
      <c r="DFT26" s="47"/>
      <c r="DFU26" s="47"/>
      <c r="DFV26" s="47"/>
      <c r="DFW26" s="47"/>
      <c r="DFX26" s="47"/>
      <c r="DFY26" s="47"/>
      <c r="DFZ26" s="47"/>
      <c r="DGA26" s="47"/>
      <c r="DGB26" s="47"/>
      <c r="DGC26" s="47"/>
      <c r="DGD26" s="47"/>
      <c r="DGE26" s="47"/>
      <c r="DGF26" s="47"/>
      <c r="DGG26" s="47"/>
      <c r="DGH26" s="47"/>
      <c r="DGI26" s="47"/>
      <c r="DGJ26" s="47"/>
      <c r="DGK26" s="47"/>
      <c r="DGL26" s="47"/>
      <c r="DGM26" s="47"/>
      <c r="DGN26" s="47"/>
      <c r="DGO26" s="47"/>
      <c r="DGP26" s="47"/>
      <c r="DGQ26" s="47"/>
      <c r="DGR26" s="47"/>
      <c r="DGS26" s="47"/>
      <c r="DGT26" s="47"/>
      <c r="DGU26" s="47"/>
      <c r="DGV26" s="47"/>
      <c r="DGW26" s="47"/>
      <c r="DGX26" s="47"/>
      <c r="DGY26" s="47"/>
      <c r="DGZ26" s="47"/>
      <c r="DHA26" s="47"/>
      <c r="DHB26" s="47"/>
      <c r="DHC26" s="47"/>
      <c r="DHD26" s="47"/>
      <c r="DHE26" s="47"/>
      <c r="DHF26" s="47"/>
      <c r="DHG26" s="47"/>
      <c r="DHH26" s="47"/>
      <c r="DHI26" s="47"/>
      <c r="DHJ26" s="47"/>
      <c r="DHK26" s="47"/>
      <c r="DHL26" s="47"/>
      <c r="DHM26" s="47"/>
      <c r="DHN26" s="47"/>
      <c r="DHO26" s="47"/>
      <c r="DHP26" s="47"/>
      <c r="DHQ26" s="47"/>
      <c r="DHR26" s="47"/>
      <c r="DHS26" s="47"/>
      <c r="DHT26" s="47"/>
      <c r="DHU26" s="47"/>
      <c r="DHV26" s="47"/>
      <c r="DHW26" s="47"/>
      <c r="DHX26" s="47"/>
      <c r="DHY26" s="47"/>
      <c r="DHZ26" s="47"/>
      <c r="DIA26" s="47"/>
      <c r="DIB26" s="47"/>
      <c r="DIC26" s="47"/>
      <c r="DID26" s="47"/>
      <c r="DIE26" s="47"/>
      <c r="DIF26" s="47"/>
      <c r="DIG26" s="47"/>
      <c r="DIH26" s="47"/>
      <c r="DII26" s="47"/>
      <c r="DIJ26" s="47"/>
      <c r="DIK26" s="47"/>
      <c r="DIL26" s="47"/>
      <c r="DIM26" s="47"/>
      <c r="DIN26" s="47"/>
      <c r="DIO26" s="47"/>
      <c r="DIP26" s="47"/>
      <c r="DIQ26" s="47"/>
      <c r="DIR26" s="47"/>
      <c r="DIS26" s="47"/>
      <c r="DIT26" s="47"/>
      <c r="DIU26" s="47"/>
      <c r="DIV26" s="47"/>
      <c r="DIW26" s="47"/>
      <c r="DIX26" s="47"/>
      <c r="DIY26" s="47"/>
      <c r="DIZ26" s="47"/>
      <c r="DJA26" s="47"/>
      <c r="DJB26" s="47"/>
      <c r="DJC26" s="47"/>
      <c r="DJD26" s="47"/>
      <c r="DJE26" s="47"/>
      <c r="DJF26" s="47"/>
      <c r="DJG26" s="47"/>
      <c r="DJH26" s="47"/>
      <c r="DJI26" s="47"/>
      <c r="DJJ26" s="47"/>
      <c r="DJK26" s="47"/>
      <c r="DJL26" s="47"/>
      <c r="DJM26" s="47"/>
      <c r="DJN26" s="47"/>
      <c r="DJO26" s="47"/>
      <c r="DJP26" s="47"/>
      <c r="DJQ26" s="47"/>
      <c r="DJR26" s="47"/>
      <c r="DJS26" s="47"/>
      <c r="DJT26" s="47"/>
      <c r="DJU26" s="47"/>
      <c r="DJV26" s="47"/>
      <c r="DJW26" s="47"/>
      <c r="DJX26" s="47"/>
      <c r="DJY26" s="47"/>
      <c r="DJZ26" s="47"/>
      <c r="DKA26" s="47"/>
      <c r="DKB26" s="47"/>
      <c r="DKC26" s="47"/>
      <c r="DKD26" s="47"/>
      <c r="DKE26" s="47"/>
      <c r="DKF26" s="47"/>
      <c r="DKG26" s="47"/>
      <c r="DKH26" s="47"/>
      <c r="DKI26" s="47"/>
      <c r="DKJ26" s="47"/>
      <c r="DKK26" s="47"/>
      <c r="DKL26" s="47"/>
      <c r="DKM26" s="47"/>
      <c r="DKN26" s="47"/>
      <c r="DKO26" s="47"/>
      <c r="DKP26" s="47"/>
      <c r="DKQ26" s="47"/>
      <c r="DKR26" s="47"/>
      <c r="DKS26" s="47"/>
      <c r="DKT26" s="47"/>
      <c r="DKU26" s="47"/>
      <c r="DKV26" s="47"/>
      <c r="DKW26" s="47"/>
      <c r="DKX26" s="47"/>
      <c r="DKY26" s="47"/>
      <c r="DKZ26" s="47"/>
      <c r="DLA26" s="47"/>
      <c r="DLB26" s="47"/>
      <c r="DLC26" s="47"/>
      <c r="DLD26" s="47"/>
      <c r="DLE26" s="47"/>
      <c r="DLF26" s="47"/>
      <c r="DLG26" s="47"/>
      <c r="DLH26" s="47"/>
      <c r="DLI26" s="47"/>
      <c r="DLJ26" s="47"/>
      <c r="DLK26" s="47"/>
      <c r="DLL26" s="47"/>
      <c r="DLM26" s="47"/>
      <c r="DLN26" s="47"/>
      <c r="DLO26" s="47"/>
      <c r="DLP26" s="47"/>
      <c r="DLQ26" s="47"/>
      <c r="DLR26" s="47"/>
      <c r="DLS26" s="47"/>
      <c r="DLT26" s="47"/>
      <c r="DLU26" s="47"/>
      <c r="DLV26" s="47"/>
      <c r="DLW26" s="47"/>
      <c r="DLX26" s="47"/>
      <c r="DLY26" s="47"/>
      <c r="DLZ26" s="47"/>
      <c r="DMA26" s="47"/>
      <c r="DMB26" s="47"/>
      <c r="DMC26" s="47"/>
      <c r="DMD26" s="47"/>
      <c r="DME26" s="47"/>
      <c r="DMF26" s="47"/>
      <c r="DMG26" s="47"/>
      <c r="DMH26" s="47"/>
      <c r="DMI26" s="47"/>
      <c r="DMJ26" s="47"/>
      <c r="DMK26" s="47"/>
      <c r="DML26" s="47"/>
      <c r="DMM26" s="47"/>
      <c r="DMN26" s="47"/>
      <c r="DMO26" s="47"/>
      <c r="DMP26" s="47"/>
      <c r="DMQ26" s="47"/>
      <c r="DMR26" s="47"/>
      <c r="DMS26" s="47"/>
      <c r="DMT26" s="47"/>
      <c r="DMU26" s="47"/>
      <c r="DMV26" s="47"/>
      <c r="DMW26" s="47"/>
      <c r="DMX26" s="47"/>
      <c r="DMY26" s="47"/>
      <c r="DMZ26" s="47"/>
      <c r="DNA26" s="47"/>
      <c r="DNB26" s="47"/>
      <c r="DNC26" s="47"/>
      <c r="DND26" s="47"/>
      <c r="DNE26" s="47"/>
      <c r="DNF26" s="47"/>
      <c r="DNG26" s="47"/>
      <c r="DNH26" s="47"/>
      <c r="DNI26" s="47"/>
      <c r="DNJ26" s="47"/>
      <c r="DNK26" s="47"/>
      <c r="DNL26" s="47"/>
      <c r="DNM26" s="47"/>
      <c r="DNN26" s="47"/>
      <c r="DNO26" s="47"/>
      <c r="DNP26" s="47"/>
      <c r="DNQ26" s="47"/>
      <c r="DNR26" s="47"/>
      <c r="DNS26" s="47"/>
      <c r="DNT26" s="47"/>
      <c r="DNU26" s="47"/>
      <c r="DNV26" s="47"/>
      <c r="DNW26" s="47"/>
      <c r="DNX26" s="47"/>
      <c r="DNY26" s="47"/>
      <c r="DNZ26" s="47"/>
      <c r="DOA26" s="47"/>
      <c r="DOB26" s="47"/>
      <c r="DOC26" s="47"/>
      <c r="DOD26" s="47"/>
      <c r="DOE26" s="47"/>
      <c r="DOF26" s="47"/>
      <c r="DOG26" s="47"/>
      <c r="DOH26" s="47"/>
      <c r="DOI26" s="47"/>
      <c r="DOJ26" s="47"/>
      <c r="DOK26" s="47"/>
      <c r="DOL26" s="47"/>
      <c r="DOM26" s="47"/>
      <c r="DON26" s="47"/>
      <c r="DOO26" s="47"/>
      <c r="DOP26" s="47"/>
      <c r="DOQ26" s="47"/>
      <c r="DOR26" s="47"/>
      <c r="DOS26" s="47"/>
      <c r="DOT26" s="47"/>
      <c r="DOU26" s="47"/>
      <c r="DOV26" s="47"/>
      <c r="DOW26" s="47"/>
      <c r="DOX26" s="47"/>
      <c r="DOY26" s="47"/>
      <c r="DOZ26" s="47"/>
      <c r="DPA26" s="47"/>
      <c r="DPB26" s="47"/>
      <c r="DPC26" s="47"/>
      <c r="DPD26" s="47"/>
      <c r="DPE26" s="47"/>
      <c r="DPF26" s="47"/>
      <c r="DPG26" s="47"/>
      <c r="DPH26" s="47"/>
      <c r="DPI26" s="47"/>
      <c r="DPJ26" s="47"/>
      <c r="DPK26" s="47"/>
      <c r="DPL26" s="47"/>
      <c r="DPM26" s="47"/>
      <c r="DPN26" s="47"/>
      <c r="DPO26" s="47"/>
      <c r="DPP26" s="47"/>
      <c r="DPQ26" s="47"/>
      <c r="DPR26" s="47"/>
      <c r="DPS26" s="47"/>
      <c r="DPT26" s="47"/>
      <c r="DPU26" s="47"/>
      <c r="DPV26" s="47"/>
      <c r="DPW26" s="47"/>
      <c r="DPX26" s="47"/>
      <c r="DPY26" s="47"/>
      <c r="DPZ26" s="47"/>
      <c r="DQA26" s="47"/>
      <c r="DQB26" s="47"/>
      <c r="DQC26" s="47"/>
      <c r="DQD26" s="47"/>
      <c r="DQE26" s="47"/>
      <c r="DQF26" s="47"/>
      <c r="DQG26" s="47"/>
      <c r="DQH26" s="47"/>
      <c r="DQI26" s="47"/>
      <c r="DQJ26" s="47"/>
      <c r="DQK26" s="47"/>
      <c r="DQL26" s="47"/>
      <c r="DQM26" s="47"/>
      <c r="DQN26" s="47"/>
      <c r="DQO26" s="47"/>
      <c r="DQP26" s="47"/>
      <c r="DQQ26" s="47"/>
      <c r="DQR26" s="47"/>
      <c r="DQS26" s="47"/>
      <c r="DQT26" s="47"/>
      <c r="DQU26" s="47"/>
      <c r="DQV26" s="47"/>
      <c r="DQW26" s="47"/>
      <c r="DQX26" s="47"/>
      <c r="DQY26" s="47"/>
      <c r="DQZ26" s="47"/>
      <c r="DRA26" s="47"/>
      <c r="DRB26" s="47"/>
      <c r="DRC26" s="47"/>
      <c r="DRD26" s="47"/>
      <c r="DRE26" s="47"/>
      <c r="DRF26" s="47"/>
      <c r="DRG26" s="47"/>
      <c r="DRH26" s="47"/>
      <c r="DRI26" s="47"/>
      <c r="DRJ26" s="47"/>
      <c r="DRK26" s="47"/>
      <c r="DRL26" s="47"/>
      <c r="DRM26" s="47"/>
      <c r="DRN26" s="47"/>
      <c r="DRO26" s="47"/>
      <c r="DRP26" s="47"/>
      <c r="DRQ26" s="47"/>
      <c r="DRR26" s="47"/>
      <c r="DRS26" s="47"/>
      <c r="DRT26" s="47"/>
      <c r="DRU26" s="47"/>
      <c r="DRV26" s="47"/>
      <c r="DRW26" s="47"/>
      <c r="DRX26" s="47"/>
      <c r="DRY26" s="47"/>
      <c r="DRZ26" s="47"/>
      <c r="DSA26" s="47"/>
      <c r="DSB26" s="47"/>
      <c r="DSC26" s="47"/>
      <c r="DSD26" s="47"/>
      <c r="DSE26" s="47"/>
      <c r="DSF26" s="47"/>
      <c r="DSG26" s="47"/>
      <c r="DSH26" s="47"/>
      <c r="DSI26" s="47"/>
      <c r="DSJ26" s="47"/>
      <c r="DSK26" s="47"/>
      <c r="DSL26" s="47"/>
      <c r="DSM26" s="47"/>
      <c r="DSN26" s="47"/>
      <c r="DSO26" s="47"/>
      <c r="DSP26" s="47"/>
      <c r="DSQ26" s="47"/>
      <c r="DSR26" s="47"/>
      <c r="DSS26" s="47"/>
      <c r="DST26" s="47"/>
      <c r="DSU26" s="47"/>
      <c r="DSV26" s="47"/>
      <c r="DSW26" s="47"/>
      <c r="DSX26" s="47"/>
      <c r="DSY26" s="47"/>
      <c r="DSZ26" s="47"/>
      <c r="DTA26" s="47"/>
      <c r="DTB26" s="47"/>
      <c r="DTC26" s="47"/>
      <c r="DTD26" s="47"/>
      <c r="DTE26" s="47"/>
      <c r="DTF26" s="47"/>
      <c r="DTG26" s="47"/>
      <c r="DTH26" s="47"/>
      <c r="DTI26" s="47"/>
      <c r="DTJ26" s="47"/>
      <c r="DTK26" s="47"/>
      <c r="DTL26" s="47"/>
      <c r="DTM26" s="47"/>
      <c r="DTN26" s="47"/>
      <c r="DTO26" s="47"/>
      <c r="DTP26" s="47"/>
      <c r="DTQ26" s="47"/>
      <c r="DTR26" s="47"/>
      <c r="DTS26" s="47"/>
      <c r="DTT26" s="47"/>
      <c r="DTU26" s="47"/>
      <c r="DTV26" s="47"/>
      <c r="DTW26" s="47"/>
      <c r="DTX26" s="47"/>
      <c r="DTY26" s="47"/>
      <c r="DTZ26" s="47"/>
      <c r="DUA26" s="47"/>
      <c r="DUB26" s="47"/>
      <c r="DUC26" s="47"/>
      <c r="DUD26" s="47"/>
      <c r="DUE26" s="47"/>
      <c r="DUF26" s="47"/>
      <c r="DUG26" s="47"/>
      <c r="DUH26" s="47"/>
      <c r="DUI26" s="47"/>
      <c r="DUJ26" s="47"/>
      <c r="DUK26" s="47"/>
      <c r="DUL26" s="47"/>
      <c r="DUM26" s="47"/>
      <c r="DUN26" s="47"/>
      <c r="DUO26" s="47"/>
      <c r="DUP26" s="47"/>
      <c r="DUQ26" s="47"/>
      <c r="DUR26" s="47"/>
      <c r="DUS26" s="47"/>
      <c r="DUT26" s="47"/>
      <c r="DUU26" s="47"/>
      <c r="DUV26" s="47"/>
      <c r="DUW26" s="47"/>
      <c r="DUX26" s="47"/>
      <c r="DUY26" s="47"/>
      <c r="DUZ26" s="47"/>
      <c r="DVA26" s="47"/>
      <c r="DVB26" s="47"/>
      <c r="DVC26" s="47"/>
      <c r="DVD26" s="47"/>
      <c r="DVE26" s="47"/>
      <c r="DVF26" s="47"/>
      <c r="DVG26" s="47"/>
      <c r="DVH26" s="47"/>
      <c r="DVI26" s="47"/>
      <c r="DVJ26" s="47"/>
      <c r="DVK26" s="47"/>
      <c r="DVL26" s="47"/>
      <c r="DVM26" s="47"/>
      <c r="DVN26" s="47"/>
      <c r="DVO26" s="47"/>
      <c r="DVP26" s="47"/>
      <c r="DVQ26" s="47"/>
      <c r="DVR26" s="47"/>
      <c r="DVS26" s="47"/>
      <c r="DVT26" s="47"/>
      <c r="DVU26" s="47"/>
      <c r="DVV26" s="47"/>
      <c r="DVW26" s="47"/>
      <c r="DVX26" s="47"/>
      <c r="DVY26" s="47"/>
      <c r="DVZ26" s="47"/>
      <c r="DWA26" s="47"/>
      <c r="DWB26" s="47"/>
      <c r="DWC26" s="47"/>
      <c r="DWD26" s="47"/>
      <c r="DWE26" s="47"/>
      <c r="DWF26" s="47"/>
      <c r="DWG26" s="47"/>
      <c r="DWH26" s="47"/>
      <c r="DWI26" s="47"/>
      <c r="DWJ26" s="47"/>
      <c r="DWK26" s="47"/>
      <c r="DWL26" s="47"/>
      <c r="DWM26" s="47"/>
      <c r="DWN26" s="47"/>
      <c r="DWO26" s="47"/>
      <c r="DWP26" s="47"/>
      <c r="DWQ26" s="47"/>
      <c r="DWR26" s="47"/>
      <c r="DWS26" s="47"/>
      <c r="DWT26" s="47"/>
      <c r="DWU26" s="47"/>
      <c r="DWV26" s="47"/>
      <c r="DWW26" s="47"/>
      <c r="DWX26" s="47"/>
      <c r="DWY26" s="47"/>
      <c r="DWZ26" s="47"/>
      <c r="DXA26" s="47"/>
      <c r="DXB26" s="47"/>
      <c r="DXC26" s="47"/>
      <c r="DXD26" s="47"/>
      <c r="DXE26" s="47"/>
      <c r="DXF26" s="47"/>
      <c r="DXG26" s="47"/>
      <c r="DXH26" s="47"/>
      <c r="DXI26" s="47"/>
      <c r="DXJ26" s="47"/>
      <c r="DXK26" s="47"/>
      <c r="DXL26" s="47"/>
      <c r="DXM26" s="47"/>
      <c r="DXN26" s="47"/>
      <c r="DXO26" s="47"/>
      <c r="DXP26" s="47"/>
      <c r="DXQ26" s="47"/>
      <c r="DXR26" s="47"/>
      <c r="DXS26" s="47"/>
      <c r="DXT26" s="47"/>
      <c r="DXU26" s="47"/>
      <c r="DXV26" s="47"/>
      <c r="DXW26" s="47"/>
      <c r="DXX26" s="47"/>
      <c r="DXY26" s="47"/>
      <c r="DXZ26" s="47"/>
      <c r="DYA26" s="47"/>
      <c r="DYB26" s="47"/>
      <c r="DYC26" s="47"/>
      <c r="DYD26" s="47"/>
      <c r="DYE26" s="47"/>
      <c r="DYF26" s="47"/>
      <c r="DYG26" s="47"/>
      <c r="DYH26" s="47"/>
      <c r="DYI26" s="47"/>
      <c r="DYJ26" s="47"/>
      <c r="DYK26" s="47"/>
      <c r="DYL26" s="47"/>
      <c r="DYM26" s="47"/>
      <c r="DYN26" s="47"/>
      <c r="DYO26" s="47"/>
      <c r="DYP26" s="47"/>
      <c r="DYQ26" s="47"/>
      <c r="DYR26" s="47"/>
      <c r="DYS26" s="47"/>
      <c r="DYT26" s="47"/>
      <c r="DYU26" s="47"/>
      <c r="DYV26" s="47"/>
      <c r="DYW26" s="47"/>
      <c r="DYX26" s="47"/>
      <c r="DYY26" s="47"/>
      <c r="DYZ26" s="47"/>
      <c r="DZA26" s="47"/>
      <c r="DZB26" s="47"/>
      <c r="DZC26" s="47"/>
      <c r="DZD26" s="47"/>
      <c r="DZE26" s="47"/>
      <c r="DZF26" s="47"/>
      <c r="DZG26" s="47"/>
      <c r="DZH26" s="47"/>
      <c r="DZI26" s="47"/>
      <c r="DZJ26" s="47"/>
      <c r="DZK26" s="47"/>
      <c r="DZL26" s="47"/>
      <c r="DZM26" s="47"/>
      <c r="DZN26" s="47"/>
      <c r="DZO26" s="47"/>
      <c r="DZP26" s="47"/>
      <c r="DZQ26" s="47"/>
      <c r="DZR26" s="47"/>
      <c r="DZS26" s="47"/>
      <c r="DZT26" s="47"/>
      <c r="DZU26" s="47"/>
      <c r="DZV26" s="47"/>
      <c r="DZW26" s="47"/>
      <c r="DZX26" s="47"/>
      <c r="DZY26" s="47"/>
      <c r="DZZ26" s="47"/>
      <c r="EAA26" s="47"/>
      <c r="EAB26" s="47"/>
      <c r="EAC26" s="47"/>
      <c r="EAD26" s="47"/>
      <c r="EAE26" s="47"/>
      <c r="EAF26" s="47"/>
      <c r="EAG26" s="47"/>
      <c r="EAH26" s="47"/>
      <c r="EAI26" s="47"/>
      <c r="EAJ26" s="47"/>
      <c r="EAK26" s="47"/>
      <c r="EAL26" s="47"/>
      <c r="EAM26" s="47"/>
      <c r="EAN26" s="47"/>
      <c r="EAO26" s="47"/>
      <c r="EAP26" s="47"/>
      <c r="EAQ26" s="47"/>
      <c r="EAR26" s="47"/>
      <c r="EAS26" s="47"/>
      <c r="EAT26" s="47"/>
      <c r="EAU26" s="47"/>
      <c r="EAV26" s="47"/>
      <c r="EAW26" s="47"/>
      <c r="EAX26" s="47"/>
      <c r="EAY26" s="47"/>
      <c r="EAZ26" s="47"/>
      <c r="EBA26" s="47"/>
      <c r="EBB26" s="47"/>
      <c r="EBC26" s="47"/>
      <c r="EBD26" s="47"/>
      <c r="EBE26" s="47"/>
      <c r="EBF26" s="47"/>
      <c r="EBG26" s="47"/>
      <c r="EBH26" s="47"/>
      <c r="EBI26" s="47"/>
      <c r="EBJ26" s="47"/>
      <c r="EBK26" s="47"/>
      <c r="EBL26" s="47"/>
      <c r="EBM26" s="47"/>
      <c r="EBN26" s="47"/>
      <c r="EBO26" s="47"/>
      <c r="EBP26" s="47"/>
      <c r="EBQ26" s="47"/>
      <c r="EBR26" s="47"/>
      <c r="EBS26" s="47"/>
      <c r="EBT26" s="47"/>
      <c r="EBU26" s="47"/>
      <c r="EBV26" s="47"/>
      <c r="EBW26" s="47"/>
      <c r="EBX26" s="47"/>
      <c r="EBY26" s="47"/>
      <c r="EBZ26" s="47"/>
      <c r="ECA26" s="47"/>
      <c r="ECB26" s="47"/>
      <c r="ECC26" s="47"/>
      <c r="ECD26" s="47"/>
      <c r="ECE26" s="47"/>
      <c r="ECF26" s="47"/>
      <c r="ECG26" s="47"/>
      <c r="ECH26" s="47"/>
      <c r="ECI26" s="47"/>
      <c r="ECJ26" s="47"/>
      <c r="ECK26" s="47"/>
      <c r="ECL26" s="47"/>
      <c r="ECM26" s="47"/>
      <c r="ECN26" s="47"/>
      <c r="ECO26" s="47"/>
      <c r="ECP26" s="47"/>
      <c r="ECQ26" s="47"/>
      <c r="ECR26" s="47"/>
      <c r="ECS26" s="47"/>
      <c r="ECT26" s="47"/>
      <c r="ECU26" s="47"/>
      <c r="ECV26" s="47"/>
      <c r="ECW26" s="47"/>
      <c r="ECX26" s="47"/>
      <c r="ECY26" s="47"/>
      <c r="ECZ26" s="47"/>
      <c r="EDA26" s="47"/>
      <c r="EDB26" s="47"/>
      <c r="EDC26" s="47"/>
      <c r="EDD26" s="47"/>
      <c r="EDE26" s="47"/>
      <c r="EDF26" s="47"/>
      <c r="EDG26" s="47"/>
      <c r="EDH26" s="47"/>
      <c r="EDI26" s="47"/>
      <c r="EDJ26" s="47"/>
      <c r="EDK26" s="47"/>
      <c r="EDL26" s="47"/>
      <c r="EDM26" s="47"/>
      <c r="EDN26" s="47"/>
      <c r="EDO26" s="47"/>
      <c r="EDP26" s="47"/>
      <c r="EDQ26" s="47"/>
      <c r="EDR26" s="47"/>
      <c r="EDS26" s="47"/>
      <c r="EDT26" s="47"/>
      <c r="EDU26" s="47"/>
      <c r="EDV26" s="47"/>
      <c r="EDW26" s="47"/>
      <c r="EDX26" s="47"/>
      <c r="EDY26" s="47"/>
      <c r="EDZ26" s="47"/>
      <c r="EEA26" s="47"/>
      <c r="EEB26" s="47"/>
      <c r="EEC26" s="47"/>
      <c r="EED26" s="47"/>
      <c r="EEE26" s="47"/>
      <c r="EEF26" s="47"/>
      <c r="EEG26" s="47"/>
      <c r="EEH26" s="47"/>
      <c r="EEI26" s="47"/>
      <c r="EEJ26" s="47"/>
      <c r="EEK26" s="47"/>
      <c r="EEL26" s="47"/>
      <c r="EEM26" s="47"/>
      <c r="EEN26" s="47"/>
      <c r="EEO26" s="47"/>
      <c r="EEP26" s="47"/>
      <c r="EEQ26" s="47"/>
      <c r="EER26" s="47"/>
      <c r="EES26" s="47"/>
      <c r="EET26" s="47"/>
      <c r="EEU26" s="47"/>
      <c r="EEV26" s="47"/>
      <c r="EEW26" s="47"/>
      <c r="EEX26" s="47"/>
      <c r="EEY26" s="47"/>
      <c r="EEZ26" s="47"/>
      <c r="EFA26" s="47"/>
      <c r="EFB26" s="47"/>
      <c r="EFC26" s="47"/>
      <c r="EFD26" s="47"/>
      <c r="EFE26" s="47"/>
      <c r="EFF26" s="47"/>
      <c r="EFG26" s="47"/>
      <c r="EFH26" s="47"/>
      <c r="EFI26" s="47"/>
      <c r="EFJ26" s="47"/>
      <c r="EFK26" s="47"/>
      <c r="EFL26" s="47"/>
      <c r="EFM26" s="47"/>
      <c r="EFN26" s="47"/>
      <c r="EFO26" s="47"/>
      <c r="EFP26" s="47"/>
      <c r="EFQ26" s="47"/>
      <c r="EFR26" s="47"/>
      <c r="EFS26" s="47"/>
      <c r="EFT26" s="47"/>
      <c r="EFU26" s="47"/>
      <c r="EFV26" s="47"/>
      <c r="EFW26" s="47"/>
      <c r="EFX26" s="47"/>
      <c r="EFY26" s="47"/>
      <c r="EFZ26" s="47"/>
      <c r="EGA26" s="47"/>
      <c r="EGB26" s="47"/>
      <c r="EGC26" s="47"/>
      <c r="EGD26" s="47"/>
      <c r="EGE26" s="47"/>
      <c r="EGF26" s="47"/>
      <c r="EGG26" s="47"/>
      <c r="EGH26" s="47"/>
      <c r="EGI26" s="47"/>
      <c r="EGJ26" s="47"/>
      <c r="EGK26" s="47"/>
      <c r="EGL26" s="47"/>
      <c r="EGM26" s="47"/>
      <c r="EGN26" s="47"/>
      <c r="EGO26" s="47"/>
      <c r="EGP26" s="47"/>
      <c r="EGQ26" s="47"/>
      <c r="EGR26" s="47"/>
      <c r="EGS26" s="47"/>
      <c r="EGT26" s="47"/>
      <c r="EGU26" s="47"/>
      <c r="EGV26" s="47"/>
      <c r="EGW26" s="47"/>
      <c r="EGX26" s="47"/>
      <c r="EGY26" s="47"/>
      <c r="EGZ26" s="47"/>
      <c r="EHA26" s="47"/>
      <c r="EHB26" s="47"/>
      <c r="EHC26" s="47"/>
      <c r="EHD26" s="47"/>
      <c r="EHE26" s="47"/>
      <c r="EHF26" s="47"/>
      <c r="EHG26" s="47"/>
      <c r="EHH26" s="47"/>
      <c r="EHI26" s="47"/>
      <c r="EHJ26" s="47"/>
      <c r="EHK26" s="47"/>
      <c r="EHL26" s="47"/>
      <c r="EHM26" s="47"/>
      <c r="EHN26" s="47"/>
      <c r="EHO26" s="47"/>
      <c r="EHP26" s="47"/>
      <c r="EHQ26" s="47"/>
      <c r="EHR26" s="47"/>
      <c r="EHS26" s="47"/>
      <c r="EHT26" s="47"/>
      <c r="EHU26" s="47"/>
      <c r="EHV26" s="47"/>
      <c r="EHW26" s="47"/>
      <c r="EHX26" s="47"/>
      <c r="EHY26" s="47"/>
      <c r="EHZ26" s="47"/>
      <c r="EIA26" s="47"/>
      <c r="EIB26" s="47"/>
      <c r="EIC26" s="47"/>
      <c r="EID26" s="47"/>
      <c r="EIE26" s="47"/>
      <c r="EIF26" s="47"/>
      <c r="EIG26" s="47"/>
      <c r="EIH26" s="47"/>
      <c r="EII26" s="47"/>
      <c r="EIJ26" s="47"/>
      <c r="EIK26" s="47"/>
      <c r="EIL26" s="47"/>
      <c r="EIM26" s="47"/>
      <c r="EIN26" s="47"/>
      <c r="EIO26" s="47"/>
      <c r="EIP26" s="47"/>
      <c r="EIQ26" s="47"/>
      <c r="EIR26" s="47"/>
      <c r="EIS26" s="47"/>
      <c r="EIT26" s="47"/>
      <c r="EIU26" s="47"/>
      <c r="EIV26" s="47"/>
      <c r="EIW26" s="47"/>
      <c r="EIX26" s="47"/>
      <c r="EIY26" s="47"/>
      <c r="EIZ26" s="47"/>
      <c r="EJA26" s="47"/>
      <c r="EJB26" s="47"/>
      <c r="EJC26" s="47"/>
      <c r="EJD26" s="47"/>
      <c r="EJE26" s="47"/>
      <c r="EJF26" s="47"/>
      <c r="EJG26" s="47"/>
      <c r="EJH26" s="47"/>
      <c r="EJI26" s="47"/>
      <c r="EJJ26" s="47"/>
      <c r="EJK26" s="47"/>
      <c r="EJL26" s="47"/>
      <c r="EJM26" s="47"/>
      <c r="EJN26" s="47"/>
      <c r="EJO26" s="47"/>
      <c r="EJP26" s="47"/>
      <c r="EJQ26" s="47"/>
      <c r="EJR26" s="47"/>
      <c r="EJS26" s="47"/>
      <c r="EJT26" s="47"/>
      <c r="EJU26" s="47"/>
      <c r="EJV26" s="47"/>
      <c r="EJW26" s="47"/>
      <c r="EJX26" s="47"/>
      <c r="EJY26" s="47"/>
      <c r="EJZ26" s="47"/>
      <c r="EKA26" s="47"/>
      <c r="EKB26" s="47"/>
      <c r="EKC26" s="47"/>
      <c r="EKD26" s="47"/>
      <c r="EKE26" s="47"/>
      <c r="EKF26" s="47"/>
      <c r="EKG26" s="47"/>
      <c r="EKH26" s="47"/>
      <c r="EKI26" s="47"/>
      <c r="EKJ26" s="47"/>
      <c r="EKK26" s="47"/>
      <c r="EKL26" s="47"/>
      <c r="EKM26" s="47"/>
      <c r="EKN26" s="47"/>
      <c r="EKO26" s="47"/>
      <c r="EKP26" s="47"/>
      <c r="EKQ26" s="47"/>
      <c r="EKR26" s="47"/>
      <c r="EKS26" s="47"/>
      <c r="EKT26" s="47"/>
      <c r="EKU26" s="47"/>
      <c r="EKV26" s="47"/>
      <c r="EKW26" s="47"/>
      <c r="EKX26" s="47"/>
      <c r="EKY26" s="47"/>
      <c r="EKZ26" s="47"/>
      <c r="ELA26" s="47"/>
      <c r="ELB26" s="47"/>
      <c r="ELC26" s="47"/>
      <c r="ELD26" s="47"/>
      <c r="ELE26" s="47"/>
      <c r="ELF26" s="47"/>
      <c r="ELG26" s="47"/>
      <c r="ELH26" s="47"/>
      <c r="ELI26" s="47"/>
      <c r="ELJ26" s="47"/>
      <c r="ELK26" s="47"/>
      <c r="ELL26" s="47"/>
      <c r="ELM26" s="47"/>
      <c r="ELN26" s="47"/>
      <c r="ELO26" s="47"/>
      <c r="ELP26" s="47"/>
      <c r="ELQ26" s="47"/>
      <c r="ELR26" s="47"/>
      <c r="ELS26" s="47"/>
      <c r="ELT26" s="47"/>
      <c r="ELU26" s="47"/>
      <c r="ELV26" s="47"/>
      <c r="ELW26" s="47"/>
      <c r="ELX26" s="47"/>
      <c r="ELY26" s="47"/>
      <c r="ELZ26" s="47"/>
      <c r="EMA26" s="47"/>
      <c r="EMB26" s="47"/>
      <c r="EMC26" s="47"/>
      <c r="EMD26" s="47"/>
      <c r="EME26" s="47"/>
      <c r="EMF26" s="47"/>
      <c r="EMG26" s="47"/>
      <c r="EMH26" s="47"/>
      <c r="EMI26" s="47"/>
      <c r="EMJ26" s="47"/>
      <c r="EMK26" s="47"/>
      <c r="EML26" s="47"/>
      <c r="EMM26" s="47"/>
      <c r="EMN26" s="47"/>
      <c r="EMO26" s="47"/>
      <c r="EMP26" s="47"/>
      <c r="EMQ26" s="47"/>
      <c r="EMR26" s="47"/>
      <c r="EMS26" s="47"/>
      <c r="EMT26" s="47"/>
      <c r="EMU26" s="47"/>
      <c r="EMV26" s="47"/>
      <c r="EMW26" s="47"/>
      <c r="EMX26" s="47"/>
      <c r="EMY26" s="47"/>
      <c r="EMZ26" s="47"/>
      <c r="ENA26" s="47"/>
      <c r="ENB26" s="47"/>
      <c r="ENC26" s="47"/>
      <c r="END26" s="47"/>
      <c r="ENE26" s="47"/>
      <c r="ENF26" s="47"/>
      <c r="ENG26" s="47"/>
      <c r="ENH26" s="47"/>
      <c r="ENI26" s="47"/>
      <c r="ENJ26" s="47"/>
      <c r="ENK26" s="47"/>
      <c r="ENL26" s="47"/>
      <c r="ENM26" s="47"/>
      <c r="ENN26" s="47"/>
      <c r="ENO26" s="47"/>
      <c r="ENP26" s="47"/>
      <c r="ENQ26" s="47"/>
      <c r="ENR26" s="47"/>
      <c r="ENS26" s="47"/>
      <c r="ENT26" s="47"/>
      <c r="ENU26" s="47"/>
      <c r="ENV26" s="47"/>
      <c r="ENW26" s="47"/>
      <c r="ENX26" s="47"/>
      <c r="ENY26" s="47"/>
      <c r="ENZ26" s="47"/>
      <c r="EOA26" s="47"/>
      <c r="EOB26" s="47"/>
      <c r="EOC26" s="47"/>
      <c r="EOD26" s="47"/>
      <c r="EOE26" s="47"/>
      <c r="EOF26" s="47"/>
      <c r="EOG26" s="47"/>
      <c r="EOH26" s="47"/>
      <c r="EOI26" s="47"/>
      <c r="EOJ26" s="47"/>
      <c r="EOK26" s="47"/>
      <c r="EOL26" s="47"/>
      <c r="EOM26" s="47"/>
      <c r="EON26" s="47"/>
      <c r="EOO26" s="47"/>
      <c r="EOP26" s="47"/>
      <c r="EOQ26" s="47"/>
      <c r="EOR26" s="47"/>
      <c r="EOS26" s="47"/>
      <c r="EOT26" s="47"/>
      <c r="EOU26" s="47"/>
      <c r="EOV26" s="47"/>
      <c r="EOW26" s="47"/>
      <c r="EOX26" s="47"/>
      <c r="EOY26" s="47"/>
      <c r="EOZ26" s="47"/>
      <c r="EPA26" s="47"/>
      <c r="EPB26" s="47"/>
      <c r="EPC26" s="47"/>
      <c r="EPD26" s="47"/>
      <c r="EPE26" s="47"/>
      <c r="EPF26" s="47"/>
      <c r="EPG26" s="47"/>
      <c r="EPH26" s="47"/>
      <c r="EPI26" s="47"/>
      <c r="EPJ26" s="47"/>
      <c r="EPK26" s="47"/>
      <c r="EPL26" s="47"/>
      <c r="EPM26" s="47"/>
      <c r="EPN26" s="47"/>
      <c r="EPO26" s="47"/>
      <c r="EPP26" s="47"/>
      <c r="EPQ26" s="47"/>
      <c r="EPR26" s="47"/>
      <c r="EPS26" s="47"/>
      <c r="EPT26" s="47"/>
      <c r="EPU26" s="47"/>
      <c r="EPV26" s="47"/>
      <c r="EPW26" s="47"/>
      <c r="EPX26" s="47"/>
      <c r="EPY26" s="47"/>
      <c r="EPZ26" s="47"/>
      <c r="EQA26" s="47"/>
      <c r="EQB26" s="47"/>
      <c r="EQC26" s="47"/>
      <c r="EQD26" s="47"/>
      <c r="EQE26" s="47"/>
      <c r="EQF26" s="47"/>
      <c r="EQG26" s="47"/>
      <c r="EQH26" s="47"/>
      <c r="EQI26" s="47"/>
      <c r="EQJ26" s="47"/>
      <c r="EQK26" s="47"/>
      <c r="EQL26" s="47"/>
      <c r="EQM26" s="47"/>
      <c r="EQN26" s="47"/>
      <c r="EQO26" s="47"/>
      <c r="EQP26" s="47"/>
      <c r="EQQ26" s="47"/>
      <c r="EQR26" s="47"/>
      <c r="EQS26" s="47"/>
      <c r="EQT26" s="47"/>
      <c r="EQU26" s="47"/>
      <c r="EQV26" s="47"/>
      <c r="EQW26" s="47"/>
      <c r="EQX26" s="47"/>
      <c r="EQY26" s="47"/>
      <c r="EQZ26" s="47"/>
      <c r="ERA26" s="47"/>
      <c r="ERB26" s="47"/>
      <c r="ERC26" s="47"/>
      <c r="ERD26" s="47"/>
      <c r="ERE26" s="47"/>
      <c r="ERF26" s="47"/>
      <c r="ERG26" s="47"/>
      <c r="ERH26" s="47"/>
      <c r="ERI26" s="47"/>
      <c r="ERJ26" s="47"/>
      <c r="ERK26" s="47"/>
      <c r="ERL26" s="47"/>
      <c r="ERM26" s="47"/>
      <c r="ERN26" s="47"/>
      <c r="ERO26" s="47"/>
      <c r="ERP26" s="47"/>
      <c r="ERQ26" s="47"/>
      <c r="ERR26" s="47"/>
      <c r="ERS26" s="47"/>
      <c r="ERT26" s="47"/>
      <c r="ERU26" s="47"/>
      <c r="ERV26" s="47"/>
      <c r="ERW26" s="47"/>
      <c r="ERX26" s="47"/>
      <c r="ERY26" s="47"/>
      <c r="ERZ26" s="47"/>
      <c r="ESA26" s="47"/>
      <c r="ESB26" s="47"/>
      <c r="ESC26" s="47"/>
      <c r="ESD26" s="47"/>
      <c r="ESE26" s="47"/>
      <c r="ESF26" s="47"/>
      <c r="ESG26" s="47"/>
      <c r="ESH26" s="47"/>
      <c r="ESI26" s="47"/>
      <c r="ESJ26" s="47"/>
      <c r="ESK26" s="47"/>
      <c r="ESL26" s="47"/>
      <c r="ESM26" s="47"/>
      <c r="ESN26" s="47"/>
      <c r="ESO26" s="47"/>
      <c r="ESP26" s="47"/>
      <c r="ESQ26" s="47"/>
      <c r="ESR26" s="47"/>
      <c r="ESS26" s="47"/>
      <c r="EST26" s="47"/>
      <c r="ESU26" s="47"/>
      <c r="ESV26" s="47"/>
      <c r="ESW26" s="47"/>
      <c r="ESX26" s="47"/>
      <c r="ESY26" s="47"/>
      <c r="ESZ26" s="47"/>
      <c r="ETA26" s="47"/>
      <c r="ETB26" s="47"/>
      <c r="ETC26" s="47"/>
      <c r="ETD26" s="47"/>
      <c r="ETE26" s="47"/>
      <c r="ETF26" s="47"/>
      <c r="ETG26" s="47"/>
      <c r="ETH26" s="47"/>
      <c r="ETI26" s="47"/>
      <c r="ETJ26" s="47"/>
      <c r="ETK26" s="47"/>
      <c r="ETL26" s="47"/>
      <c r="ETM26" s="47"/>
      <c r="ETN26" s="47"/>
      <c r="ETO26" s="47"/>
      <c r="ETP26" s="47"/>
      <c r="ETQ26" s="47"/>
      <c r="ETR26" s="47"/>
      <c r="ETS26" s="47"/>
      <c r="ETT26" s="47"/>
      <c r="ETU26" s="47"/>
      <c r="ETV26" s="47"/>
      <c r="ETW26" s="47"/>
      <c r="ETX26" s="47"/>
      <c r="ETY26" s="47"/>
      <c r="ETZ26" s="47"/>
      <c r="EUA26" s="47"/>
      <c r="EUB26" s="47"/>
      <c r="EUC26" s="47"/>
      <c r="EUD26" s="47"/>
      <c r="EUE26" s="47"/>
      <c r="EUF26" s="47"/>
      <c r="EUG26" s="47"/>
      <c r="EUH26" s="47"/>
      <c r="EUI26" s="47"/>
      <c r="EUJ26" s="47"/>
      <c r="EUK26" s="47"/>
      <c r="EUL26" s="47"/>
      <c r="EUM26" s="47"/>
      <c r="EUN26" s="47"/>
      <c r="EUO26" s="47"/>
      <c r="EUP26" s="47"/>
      <c r="EUQ26" s="47"/>
      <c r="EUR26" s="47"/>
      <c r="EUS26" s="47"/>
      <c r="EUT26" s="47"/>
      <c r="EUU26" s="47"/>
      <c r="EUV26" s="47"/>
      <c r="EUW26" s="47"/>
      <c r="EUX26" s="47"/>
      <c r="EUY26" s="47"/>
      <c r="EUZ26" s="47"/>
      <c r="EVA26" s="47"/>
      <c r="EVB26" s="47"/>
      <c r="EVC26" s="47"/>
      <c r="EVD26" s="47"/>
      <c r="EVE26" s="47"/>
      <c r="EVF26" s="47"/>
      <c r="EVG26" s="47"/>
      <c r="EVH26" s="47"/>
      <c r="EVI26" s="47"/>
      <c r="EVJ26" s="47"/>
      <c r="EVK26" s="47"/>
      <c r="EVL26" s="47"/>
      <c r="EVM26" s="47"/>
      <c r="EVN26" s="47"/>
      <c r="EVO26" s="47"/>
      <c r="EVP26" s="47"/>
      <c r="EVQ26" s="47"/>
      <c r="EVR26" s="47"/>
      <c r="EVS26" s="47"/>
      <c r="EVT26" s="47"/>
      <c r="EVU26" s="47"/>
      <c r="EVV26" s="47"/>
      <c r="EVW26" s="47"/>
      <c r="EVX26" s="47"/>
      <c r="EVY26" s="47"/>
      <c r="EVZ26" s="47"/>
      <c r="EWA26" s="47"/>
      <c r="EWB26" s="47"/>
      <c r="EWC26" s="47"/>
      <c r="EWD26" s="47"/>
      <c r="EWE26" s="47"/>
      <c r="EWF26" s="47"/>
      <c r="EWG26" s="47"/>
      <c r="EWH26" s="47"/>
      <c r="EWI26" s="47"/>
      <c r="EWJ26" s="47"/>
      <c r="EWK26" s="47"/>
      <c r="EWL26" s="47"/>
      <c r="EWM26" s="47"/>
      <c r="EWN26" s="47"/>
      <c r="EWO26" s="47"/>
      <c r="EWP26" s="47"/>
      <c r="EWQ26" s="47"/>
      <c r="EWR26" s="47"/>
      <c r="EWS26" s="47"/>
      <c r="EWT26" s="47"/>
      <c r="EWU26" s="47"/>
      <c r="EWV26" s="47"/>
      <c r="EWW26" s="47"/>
      <c r="EWX26" s="47"/>
      <c r="EWY26" s="47"/>
      <c r="EWZ26" s="47"/>
      <c r="EXA26" s="47"/>
      <c r="EXB26" s="47"/>
      <c r="EXC26" s="47"/>
      <c r="EXD26" s="47"/>
      <c r="EXE26" s="47"/>
      <c r="EXF26" s="47"/>
      <c r="EXG26" s="47"/>
      <c r="EXH26" s="47"/>
      <c r="EXI26" s="47"/>
      <c r="EXJ26" s="47"/>
      <c r="EXK26" s="47"/>
      <c r="EXL26" s="47"/>
      <c r="EXM26" s="47"/>
      <c r="EXN26" s="47"/>
      <c r="EXO26" s="47"/>
      <c r="EXP26" s="47"/>
      <c r="EXQ26" s="47"/>
      <c r="EXR26" s="47"/>
      <c r="EXS26" s="47"/>
      <c r="EXT26" s="47"/>
      <c r="EXU26" s="47"/>
      <c r="EXV26" s="47"/>
      <c r="EXW26" s="47"/>
      <c r="EXX26" s="47"/>
      <c r="EXY26" s="47"/>
      <c r="EXZ26" s="47"/>
      <c r="EYA26" s="47"/>
      <c r="EYB26" s="47"/>
      <c r="EYC26" s="47"/>
      <c r="EYD26" s="47"/>
      <c r="EYE26" s="47"/>
      <c r="EYF26" s="47"/>
      <c r="EYG26" s="47"/>
      <c r="EYH26" s="47"/>
      <c r="EYI26" s="47"/>
      <c r="EYJ26" s="47"/>
      <c r="EYK26" s="47"/>
      <c r="EYL26" s="47"/>
      <c r="EYM26" s="47"/>
      <c r="EYN26" s="47"/>
      <c r="EYO26" s="47"/>
      <c r="EYP26" s="47"/>
      <c r="EYQ26" s="47"/>
      <c r="EYR26" s="47"/>
      <c r="EYS26" s="47"/>
      <c r="EYT26" s="47"/>
      <c r="EYU26" s="47"/>
      <c r="EYV26" s="47"/>
      <c r="EYW26" s="47"/>
      <c r="EYX26" s="47"/>
      <c r="EYY26" s="47"/>
      <c r="EYZ26" s="47"/>
      <c r="EZA26" s="47"/>
      <c r="EZB26" s="47"/>
      <c r="EZC26" s="47"/>
      <c r="EZD26" s="47"/>
      <c r="EZE26" s="47"/>
      <c r="EZF26" s="47"/>
      <c r="EZG26" s="47"/>
      <c r="EZH26" s="47"/>
      <c r="EZI26" s="47"/>
      <c r="EZJ26" s="47"/>
      <c r="EZK26" s="47"/>
      <c r="EZL26" s="47"/>
      <c r="EZM26" s="47"/>
      <c r="EZN26" s="47"/>
      <c r="EZO26" s="47"/>
      <c r="EZP26" s="47"/>
      <c r="EZQ26" s="47"/>
      <c r="EZR26" s="47"/>
      <c r="EZS26" s="47"/>
      <c r="EZT26" s="47"/>
      <c r="EZU26" s="47"/>
      <c r="EZV26" s="47"/>
      <c r="EZW26" s="47"/>
      <c r="EZX26" s="47"/>
      <c r="EZY26" s="47"/>
      <c r="EZZ26" s="47"/>
      <c r="FAA26" s="47"/>
      <c r="FAB26" s="47"/>
      <c r="FAC26" s="47"/>
      <c r="FAD26" s="47"/>
      <c r="FAE26" s="47"/>
      <c r="FAF26" s="47"/>
      <c r="FAG26" s="47"/>
      <c r="FAH26" s="47"/>
      <c r="FAI26" s="47"/>
      <c r="FAJ26" s="47"/>
      <c r="FAK26" s="47"/>
      <c r="FAL26" s="47"/>
      <c r="FAM26" s="47"/>
      <c r="FAN26" s="47"/>
      <c r="FAO26" s="47"/>
      <c r="FAP26" s="47"/>
      <c r="FAQ26" s="47"/>
      <c r="FAR26" s="47"/>
      <c r="FAS26" s="47"/>
      <c r="FAT26" s="47"/>
      <c r="FAU26" s="47"/>
      <c r="FAV26" s="47"/>
      <c r="FAW26" s="47"/>
      <c r="FAX26" s="47"/>
      <c r="FAY26" s="47"/>
      <c r="FAZ26" s="47"/>
      <c r="FBA26" s="47"/>
      <c r="FBB26" s="47"/>
      <c r="FBC26" s="47"/>
      <c r="FBD26" s="47"/>
      <c r="FBE26" s="47"/>
      <c r="FBF26" s="47"/>
      <c r="FBG26" s="47"/>
      <c r="FBH26" s="47"/>
      <c r="FBI26" s="47"/>
      <c r="FBJ26" s="47"/>
      <c r="FBK26" s="47"/>
      <c r="FBL26" s="47"/>
      <c r="FBM26" s="47"/>
      <c r="FBN26" s="47"/>
      <c r="FBO26" s="47"/>
      <c r="FBP26" s="47"/>
      <c r="FBQ26" s="47"/>
      <c r="FBR26" s="47"/>
      <c r="FBS26" s="47"/>
      <c r="FBT26" s="47"/>
      <c r="FBU26" s="47"/>
      <c r="FBV26" s="47"/>
      <c r="FBW26" s="47"/>
      <c r="FBX26" s="47"/>
      <c r="FBY26" s="47"/>
      <c r="FBZ26" s="47"/>
      <c r="FCA26" s="47"/>
      <c r="FCB26" s="47"/>
      <c r="FCC26" s="47"/>
      <c r="FCD26" s="47"/>
      <c r="FCE26" s="47"/>
      <c r="FCF26" s="47"/>
      <c r="FCG26" s="47"/>
      <c r="FCH26" s="47"/>
      <c r="FCI26" s="47"/>
      <c r="FCJ26" s="47"/>
      <c r="FCK26" s="47"/>
      <c r="FCL26" s="47"/>
      <c r="FCM26" s="47"/>
      <c r="FCN26" s="47"/>
      <c r="FCO26" s="47"/>
      <c r="FCP26" s="47"/>
      <c r="FCQ26" s="47"/>
      <c r="FCR26" s="47"/>
      <c r="FCS26" s="47"/>
      <c r="FCT26" s="47"/>
      <c r="FCU26" s="47"/>
      <c r="FCV26" s="47"/>
      <c r="FCW26" s="47"/>
      <c r="FCX26" s="47"/>
      <c r="FCY26" s="47"/>
      <c r="FCZ26" s="47"/>
      <c r="FDA26" s="47"/>
      <c r="FDB26" s="47"/>
      <c r="FDC26" s="47"/>
      <c r="FDD26" s="47"/>
      <c r="FDE26" s="47"/>
      <c r="FDF26" s="47"/>
      <c r="FDG26" s="47"/>
      <c r="FDH26" s="47"/>
      <c r="FDI26" s="47"/>
      <c r="FDJ26" s="47"/>
      <c r="FDK26" s="47"/>
      <c r="FDL26" s="47"/>
      <c r="FDM26" s="47"/>
      <c r="FDN26" s="47"/>
      <c r="FDO26" s="47"/>
      <c r="FDP26" s="47"/>
      <c r="FDQ26" s="47"/>
      <c r="FDR26" s="47"/>
      <c r="FDS26" s="47"/>
      <c r="FDT26" s="47"/>
      <c r="FDU26" s="47"/>
      <c r="FDV26" s="47"/>
      <c r="FDW26" s="47"/>
      <c r="FDX26" s="47"/>
      <c r="FDY26" s="47"/>
      <c r="FDZ26" s="47"/>
      <c r="FEA26" s="47"/>
      <c r="FEB26" s="47"/>
      <c r="FEC26" s="47"/>
      <c r="FED26" s="47"/>
      <c r="FEE26" s="47"/>
      <c r="FEF26" s="47"/>
      <c r="FEG26" s="47"/>
      <c r="FEH26" s="47"/>
      <c r="FEI26" s="47"/>
      <c r="FEJ26" s="47"/>
      <c r="FEK26" s="47"/>
      <c r="FEL26" s="47"/>
      <c r="FEM26" s="47"/>
      <c r="FEN26" s="47"/>
      <c r="FEO26" s="47"/>
      <c r="FEP26" s="47"/>
      <c r="FEQ26" s="47"/>
      <c r="FER26" s="47"/>
      <c r="FES26" s="47"/>
      <c r="FET26" s="47"/>
      <c r="FEU26" s="47"/>
      <c r="FEV26" s="47"/>
      <c r="FEW26" s="47"/>
      <c r="FEX26" s="47"/>
      <c r="FEY26" s="47"/>
      <c r="FEZ26" s="47"/>
      <c r="FFA26" s="47"/>
      <c r="FFB26" s="47"/>
      <c r="FFC26" s="47"/>
      <c r="FFD26" s="47"/>
      <c r="FFE26" s="47"/>
      <c r="FFF26" s="47"/>
      <c r="FFG26" s="47"/>
      <c r="FFH26" s="47"/>
      <c r="FFI26" s="47"/>
      <c r="FFJ26" s="47"/>
      <c r="FFK26" s="47"/>
      <c r="FFL26" s="47"/>
      <c r="FFM26" s="47"/>
      <c r="FFN26" s="47"/>
      <c r="FFO26" s="47"/>
      <c r="FFP26" s="47"/>
      <c r="FFQ26" s="47"/>
      <c r="FFR26" s="47"/>
      <c r="FFS26" s="47"/>
      <c r="FFT26" s="47"/>
      <c r="FFU26" s="47"/>
      <c r="FFV26" s="47"/>
      <c r="FFW26" s="47"/>
      <c r="FFX26" s="47"/>
      <c r="FFY26" s="47"/>
      <c r="FFZ26" s="47"/>
      <c r="FGA26" s="47"/>
      <c r="FGB26" s="47"/>
      <c r="FGC26" s="47"/>
      <c r="FGD26" s="47"/>
      <c r="FGE26" s="47"/>
      <c r="FGF26" s="47"/>
      <c r="FGG26" s="47"/>
      <c r="FGH26" s="47"/>
      <c r="FGI26" s="47"/>
      <c r="FGJ26" s="47"/>
      <c r="FGK26" s="47"/>
      <c r="FGL26" s="47"/>
      <c r="FGM26" s="47"/>
      <c r="FGN26" s="47"/>
      <c r="FGO26" s="47"/>
      <c r="FGP26" s="47"/>
      <c r="FGQ26" s="47"/>
      <c r="FGR26" s="47"/>
      <c r="FGS26" s="47"/>
      <c r="FGT26" s="47"/>
      <c r="FGU26" s="47"/>
      <c r="FGV26" s="47"/>
      <c r="FGW26" s="47"/>
      <c r="FGX26" s="47"/>
      <c r="FGY26" s="47"/>
      <c r="FGZ26" s="47"/>
      <c r="FHA26" s="47"/>
      <c r="FHB26" s="47"/>
      <c r="FHC26" s="47"/>
      <c r="FHD26" s="47"/>
      <c r="FHE26" s="47"/>
      <c r="FHF26" s="47"/>
      <c r="FHG26" s="47"/>
      <c r="FHH26" s="47"/>
      <c r="FHI26" s="47"/>
      <c r="FHJ26" s="47"/>
      <c r="FHK26" s="47"/>
      <c r="FHL26" s="47"/>
      <c r="FHM26" s="47"/>
      <c r="FHN26" s="47"/>
      <c r="FHO26" s="47"/>
      <c r="FHP26" s="47"/>
      <c r="FHQ26" s="47"/>
      <c r="FHR26" s="47"/>
      <c r="FHS26" s="47"/>
      <c r="FHT26" s="47"/>
      <c r="FHU26" s="47"/>
      <c r="FHV26" s="47"/>
      <c r="FHW26" s="47"/>
      <c r="FHX26" s="47"/>
      <c r="FHY26" s="47"/>
      <c r="FHZ26" s="47"/>
      <c r="FIA26" s="47"/>
      <c r="FIB26" s="47"/>
      <c r="FIC26" s="47"/>
      <c r="FID26" s="47"/>
      <c r="FIE26" s="47"/>
      <c r="FIF26" s="47"/>
      <c r="FIG26" s="47"/>
      <c r="FIH26" s="47"/>
      <c r="FII26" s="47"/>
      <c r="FIJ26" s="47"/>
      <c r="FIK26" s="47"/>
      <c r="FIL26" s="47"/>
      <c r="FIM26" s="47"/>
      <c r="FIN26" s="47"/>
      <c r="FIO26" s="47"/>
      <c r="FIP26" s="47"/>
      <c r="FIQ26" s="47"/>
      <c r="FIR26" s="47"/>
      <c r="FIS26" s="47"/>
      <c r="FIT26" s="47"/>
      <c r="FIU26" s="47"/>
      <c r="FIV26" s="47"/>
      <c r="FIW26" s="47"/>
      <c r="FIX26" s="47"/>
      <c r="FIY26" s="47"/>
      <c r="FIZ26" s="47"/>
      <c r="FJA26" s="47"/>
      <c r="FJB26" s="47"/>
      <c r="FJC26" s="47"/>
      <c r="FJD26" s="47"/>
      <c r="FJE26" s="47"/>
      <c r="FJF26" s="47"/>
      <c r="FJG26" s="47"/>
      <c r="FJH26" s="47"/>
      <c r="FJI26" s="47"/>
      <c r="FJJ26" s="47"/>
      <c r="FJK26" s="47"/>
      <c r="FJL26" s="47"/>
      <c r="FJM26" s="47"/>
      <c r="FJN26" s="47"/>
      <c r="FJO26" s="47"/>
      <c r="FJP26" s="47"/>
      <c r="FJQ26" s="47"/>
      <c r="FJR26" s="47"/>
      <c r="FJS26" s="47"/>
      <c r="FJT26" s="47"/>
      <c r="FJU26" s="47"/>
      <c r="FJV26" s="47"/>
      <c r="FJW26" s="47"/>
      <c r="FJX26" s="47"/>
      <c r="FJY26" s="47"/>
      <c r="FJZ26" s="47"/>
      <c r="FKA26" s="47"/>
      <c r="FKB26" s="47"/>
      <c r="FKC26" s="47"/>
      <c r="FKD26" s="47"/>
      <c r="FKE26" s="47"/>
      <c r="FKF26" s="47"/>
      <c r="FKG26" s="47"/>
      <c r="FKH26" s="47"/>
      <c r="FKI26" s="47"/>
      <c r="FKJ26" s="47"/>
      <c r="FKK26" s="47"/>
      <c r="FKL26" s="47"/>
      <c r="FKM26" s="47"/>
      <c r="FKN26" s="47"/>
      <c r="FKO26" s="47"/>
      <c r="FKP26" s="47"/>
      <c r="FKQ26" s="47"/>
      <c r="FKR26" s="47"/>
      <c r="FKS26" s="47"/>
      <c r="FKT26" s="47"/>
      <c r="FKU26" s="47"/>
      <c r="FKV26" s="47"/>
      <c r="FKW26" s="47"/>
      <c r="FKX26" s="47"/>
      <c r="FKY26" s="47"/>
      <c r="FKZ26" s="47"/>
      <c r="FLA26" s="47"/>
      <c r="FLB26" s="47"/>
      <c r="FLC26" s="47"/>
      <c r="FLD26" s="47"/>
      <c r="FLE26" s="47"/>
      <c r="FLF26" s="47"/>
      <c r="FLG26" s="47"/>
      <c r="FLH26" s="47"/>
      <c r="FLI26" s="47"/>
      <c r="FLJ26" s="47"/>
      <c r="FLK26" s="47"/>
      <c r="FLL26" s="47"/>
      <c r="FLM26" s="47"/>
      <c r="FLN26" s="47"/>
      <c r="FLO26" s="47"/>
      <c r="FLP26" s="47"/>
      <c r="FLQ26" s="47"/>
      <c r="FLR26" s="47"/>
      <c r="FLS26" s="47"/>
      <c r="FLT26" s="47"/>
      <c r="FLU26" s="47"/>
      <c r="FLV26" s="47"/>
      <c r="FLW26" s="47"/>
      <c r="FLX26" s="47"/>
      <c r="FLY26" s="47"/>
      <c r="FLZ26" s="47"/>
      <c r="FMA26" s="47"/>
      <c r="FMB26" s="47"/>
      <c r="FMC26" s="47"/>
      <c r="FMD26" s="47"/>
      <c r="FME26" s="47"/>
      <c r="FMF26" s="47"/>
      <c r="FMG26" s="47"/>
      <c r="FMH26" s="47"/>
      <c r="FMI26" s="47"/>
      <c r="FMJ26" s="47"/>
      <c r="FMK26" s="47"/>
      <c r="FML26" s="47"/>
      <c r="FMM26" s="47"/>
      <c r="FMN26" s="47"/>
      <c r="FMO26" s="47"/>
      <c r="FMP26" s="47"/>
      <c r="FMQ26" s="47"/>
      <c r="FMR26" s="47"/>
      <c r="FMS26" s="47"/>
      <c r="FMT26" s="47"/>
      <c r="FMU26" s="47"/>
      <c r="FMV26" s="47"/>
      <c r="FMW26" s="47"/>
      <c r="FMX26" s="47"/>
      <c r="FMY26" s="47"/>
      <c r="FMZ26" s="47"/>
      <c r="FNA26" s="47"/>
      <c r="FNB26" s="47"/>
      <c r="FNC26" s="47"/>
      <c r="FND26" s="47"/>
      <c r="FNE26" s="47"/>
      <c r="FNF26" s="47"/>
      <c r="FNG26" s="47"/>
      <c r="FNH26" s="47"/>
      <c r="FNI26" s="47"/>
      <c r="FNJ26" s="47"/>
      <c r="FNK26" s="47"/>
      <c r="FNL26" s="47"/>
      <c r="FNM26" s="47"/>
      <c r="FNN26" s="47"/>
      <c r="FNO26" s="47"/>
      <c r="FNP26" s="47"/>
      <c r="FNQ26" s="47"/>
      <c r="FNR26" s="47"/>
      <c r="FNS26" s="47"/>
      <c r="FNT26" s="47"/>
      <c r="FNU26" s="47"/>
      <c r="FNV26" s="47"/>
      <c r="FNW26" s="47"/>
      <c r="FNX26" s="47"/>
      <c r="FNY26" s="47"/>
      <c r="FNZ26" s="47"/>
      <c r="FOA26" s="47"/>
      <c r="FOB26" s="47"/>
      <c r="FOC26" s="47"/>
      <c r="FOD26" s="47"/>
      <c r="FOE26" s="47"/>
      <c r="FOF26" s="47"/>
      <c r="FOG26" s="47"/>
      <c r="FOH26" s="47"/>
      <c r="FOI26" s="47"/>
      <c r="FOJ26" s="47"/>
      <c r="FOK26" s="47"/>
      <c r="FOL26" s="47"/>
      <c r="FOM26" s="47"/>
      <c r="FON26" s="47"/>
      <c r="FOO26" s="47"/>
      <c r="FOP26" s="47"/>
      <c r="FOQ26" s="47"/>
      <c r="FOR26" s="47"/>
      <c r="FOS26" s="47"/>
      <c r="FOT26" s="47"/>
      <c r="FOU26" s="47"/>
      <c r="FOV26" s="47"/>
      <c r="FOW26" s="47"/>
      <c r="FOX26" s="47"/>
      <c r="FOY26" s="47"/>
      <c r="FOZ26" s="47"/>
      <c r="FPA26" s="47"/>
      <c r="FPB26" s="47"/>
      <c r="FPC26" s="47"/>
      <c r="FPD26" s="47"/>
      <c r="FPE26" s="47"/>
      <c r="FPF26" s="47"/>
      <c r="FPG26" s="47"/>
      <c r="FPH26" s="47"/>
      <c r="FPI26" s="47"/>
      <c r="FPJ26" s="47"/>
      <c r="FPK26" s="47"/>
      <c r="FPL26" s="47"/>
      <c r="FPM26" s="47"/>
      <c r="FPN26" s="47"/>
      <c r="FPO26" s="47"/>
      <c r="FPP26" s="47"/>
      <c r="FPQ26" s="47"/>
      <c r="FPR26" s="47"/>
      <c r="FPS26" s="47"/>
      <c r="FPT26" s="47"/>
      <c r="FPU26" s="47"/>
      <c r="FPV26" s="47"/>
      <c r="FPW26" s="47"/>
      <c r="FPX26" s="47"/>
      <c r="FPY26" s="47"/>
      <c r="FPZ26" s="47"/>
      <c r="FQA26" s="47"/>
      <c r="FQB26" s="47"/>
      <c r="FQC26" s="47"/>
      <c r="FQD26" s="47"/>
      <c r="FQE26" s="47"/>
      <c r="FQF26" s="47"/>
      <c r="FQG26" s="47"/>
      <c r="FQH26" s="47"/>
      <c r="FQI26" s="47"/>
      <c r="FQJ26" s="47"/>
      <c r="FQK26" s="47"/>
      <c r="FQL26" s="47"/>
      <c r="FQM26" s="47"/>
      <c r="FQN26" s="47"/>
      <c r="FQO26" s="47"/>
      <c r="FQP26" s="47"/>
      <c r="FQQ26" s="47"/>
      <c r="FQR26" s="47"/>
      <c r="FQS26" s="47"/>
      <c r="FQT26" s="47"/>
      <c r="FQU26" s="47"/>
      <c r="FQV26" s="47"/>
      <c r="FQW26" s="47"/>
      <c r="FQX26" s="47"/>
      <c r="FQY26" s="47"/>
      <c r="FQZ26" s="47"/>
      <c r="FRA26" s="47"/>
      <c r="FRB26" s="47"/>
      <c r="FRC26" s="47"/>
      <c r="FRD26" s="47"/>
      <c r="FRE26" s="47"/>
      <c r="FRF26" s="47"/>
      <c r="FRG26" s="47"/>
      <c r="FRH26" s="47"/>
      <c r="FRI26" s="47"/>
      <c r="FRJ26" s="47"/>
      <c r="FRK26" s="47"/>
      <c r="FRL26" s="47"/>
      <c r="FRM26" s="47"/>
      <c r="FRN26" s="47"/>
      <c r="FRO26" s="47"/>
      <c r="FRP26" s="47"/>
      <c r="FRQ26" s="47"/>
      <c r="FRR26" s="47"/>
      <c r="FRS26" s="47"/>
      <c r="FRT26" s="47"/>
      <c r="FRU26" s="47"/>
      <c r="FRV26" s="47"/>
      <c r="FRW26" s="47"/>
      <c r="FRX26" s="47"/>
      <c r="FRY26" s="47"/>
      <c r="FRZ26" s="47"/>
      <c r="FSA26" s="47"/>
      <c r="FSB26" s="47"/>
      <c r="FSC26" s="47"/>
      <c r="FSD26" s="47"/>
      <c r="FSE26" s="47"/>
      <c r="FSF26" s="47"/>
      <c r="FSG26" s="47"/>
      <c r="FSH26" s="47"/>
      <c r="FSI26" s="47"/>
      <c r="FSJ26" s="47"/>
      <c r="FSK26" s="47"/>
      <c r="FSL26" s="47"/>
      <c r="FSM26" s="47"/>
      <c r="FSN26" s="47"/>
      <c r="FSO26" s="47"/>
      <c r="FSP26" s="47"/>
      <c r="FSQ26" s="47"/>
      <c r="FSR26" s="47"/>
      <c r="FSS26" s="47"/>
      <c r="FST26" s="47"/>
      <c r="FSU26" s="47"/>
      <c r="FSV26" s="47"/>
      <c r="FSW26" s="47"/>
      <c r="FSX26" s="47"/>
      <c r="FSY26" s="47"/>
      <c r="FSZ26" s="47"/>
      <c r="FTA26" s="47"/>
      <c r="FTB26" s="47"/>
      <c r="FTC26" s="47"/>
      <c r="FTD26" s="47"/>
      <c r="FTE26" s="47"/>
      <c r="FTF26" s="47"/>
      <c r="FTG26" s="47"/>
      <c r="FTH26" s="47"/>
      <c r="FTI26" s="47"/>
      <c r="FTJ26" s="47"/>
      <c r="FTK26" s="47"/>
      <c r="FTL26" s="47"/>
      <c r="FTM26" s="47"/>
      <c r="FTN26" s="47"/>
      <c r="FTO26" s="47"/>
      <c r="FTP26" s="47"/>
      <c r="FTQ26" s="47"/>
      <c r="FTR26" s="47"/>
      <c r="FTS26" s="47"/>
      <c r="FTT26" s="47"/>
      <c r="FTU26" s="47"/>
      <c r="FTV26" s="47"/>
      <c r="FTW26" s="47"/>
      <c r="FTX26" s="47"/>
      <c r="FTY26" s="47"/>
      <c r="FTZ26" s="47"/>
      <c r="FUA26" s="47"/>
      <c r="FUB26" s="47"/>
      <c r="FUC26" s="47"/>
      <c r="FUD26" s="47"/>
      <c r="FUE26" s="47"/>
      <c r="FUF26" s="47"/>
      <c r="FUG26" s="47"/>
      <c r="FUH26" s="47"/>
      <c r="FUI26" s="47"/>
      <c r="FUJ26" s="47"/>
      <c r="FUK26" s="47"/>
      <c r="FUL26" s="47"/>
      <c r="FUM26" s="47"/>
      <c r="FUN26" s="47"/>
      <c r="FUO26" s="47"/>
      <c r="FUP26" s="47"/>
      <c r="FUQ26" s="47"/>
      <c r="FUR26" s="47"/>
      <c r="FUS26" s="47"/>
      <c r="FUT26" s="47"/>
      <c r="FUU26" s="47"/>
      <c r="FUV26" s="47"/>
      <c r="FUW26" s="47"/>
      <c r="FUX26" s="47"/>
      <c r="FUY26" s="47"/>
      <c r="FUZ26" s="47"/>
      <c r="FVA26" s="47"/>
      <c r="FVB26" s="47"/>
      <c r="FVC26" s="47"/>
      <c r="FVD26" s="47"/>
      <c r="FVE26" s="47"/>
      <c r="FVF26" s="47"/>
      <c r="FVG26" s="47"/>
      <c r="FVH26" s="47"/>
      <c r="FVI26" s="47"/>
      <c r="FVJ26" s="47"/>
      <c r="FVK26" s="47"/>
      <c r="FVL26" s="47"/>
      <c r="FVM26" s="47"/>
      <c r="FVN26" s="47"/>
      <c r="FVO26" s="47"/>
      <c r="FVP26" s="47"/>
      <c r="FVQ26" s="47"/>
      <c r="FVR26" s="47"/>
      <c r="FVS26" s="47"/>
      <c r="FVT26" s="47"/>
      <c r="FVU26" s="47"/>
      <c r="FVV26" s="47"/>
      <c r="FVW26" s="47"/>
      <c r="FVX26" s="47"/>
      <c r="FVY26" s="47"/>
      <c r="FVZ26" s="47"/>
      <c r="FWA26" s="47"/>
      <c r="FWB26" s="47"/>
      <c r="FWC26" s="47"/>
      <c r="FWD26" s="47"/>
      <c r="FWE26" s="47"/>
      <c r="FWF26" s="47"/>
      <c r="FWG26" s="47"/>
      <c r="FWH26" s="47"/>
      <c r="FWI26" s="47"/>
      <c r="FWJ26" s="47"/>
      <c r="FWK26" s="47"/>
      <c r="FWL26" s="47"/>
      <c r="FWM26" s="47"/>
      <c r="FWN26" s="47"/>
      <c r="FWO26" s="47"/>
      <c r="FWP26" s="47"/>
      <c r="FWQ26" s="47"/>
      <c r="FWR26" s="47"/>
      <c r="FWS26" s="47"/>
      <c r="FWT26" s="47"/>
      <c r="FWU26" s="47"/>
      <c r="FWV26" s="47"/>
      <c r="FWW26" s="47"/>
      <c r="FWX26" s="47"/>
      <c r="FWY26" s="47"/>
      <c r="FWZ26" s="47"/>
      <c r="FXA26" s="47"/>
      <c r="FXB26" s="47"/>
      <c r="FXC26" s="47"/>
      <c r="FXD26" s="47"/>
      <c r="FXE26" s="47"/>
      <c r="FXF26" s="47"/>
      <c r="FXG26" s="47"/>
      <c r="FXH26" s="47"/>
      <c r="FXI26" s="47"/>
      <c r="FXJ26" s="47"/>
      <c r="FXK26" s="47"/>
      <c r="FXL26" s="47"/>
      <c r="FXM26" s="47"/>
      <c r="FXN26" s="47"/>
      <c r="FXO26" s="47"/>
      <c r="FXP26" s="47"/>
      <c r="FXQ26" s="47"/>
      <c r="FXR26" s="47"/>
      <c r="FXS26" s="47"/>
      <c r="FXT26" s="47"/>
      <c r="FXU26" s="47"/>
      <c r="FXV26" s="47"/>
      <c r="FXW26" s="47"/>
      <c r="FXX26" s="47"/>
      <c r="FXY26" s="47"/>
      <c r="FXZ26" s="47"/>
      <c r="FYA26" s="47"/>
      <c r="FYB26" s="47"/>
      <c r="FYC26" s="47"/>
      <c r="FYD26" s="47"/>
      <c r="FYE26" s="47"/>
      <c r="FYF26" s="47"/>
      <c r="FYG26" s="47"/>
      <c r="FYH26" s="47"/>
      <c r="FYI26" s="47"/>
      <c r="FYJ26" s="47"/>
      <c r="FYK26" s="47"/>
      <c r="FYL26" s="47"/>
      <c r="FYM26" s="47"/>
      <c r="FYN26" s="47"/>
      <c r="FYO26" s="47"/>
      <c r="FYP26" s="47"/>
      <c r="FYQ26" s="47"/>
      <c r="FYR26" s="47"/>
      <c r="FYS26" s="47"/>
      <c r="FYT26" s="47"/>
      <c r="FYU26" s="47"/>
      <c r="FYV26" s="47"/>
      <c r="FYW26" s="47"/>
      <c r="FYX26" s="47"/>
      <c r="FYY26" s="47"/>
      <c r="FYZ26" s="47"/>
      <c r="FZA26" s="47"/>
      <c r="FZB26" s="47"/>
      <c r="FZC26" s="47"/>
      <c r="FZD26" s="47"/>
      <c r="FZE26" s="47"/>
      <c r="FZF26" s="47"/>
      <c r="FZG26" s="47"/>
      <c r="FZH26" s="47"/>
      <c r="FZI26" s="47"/>
      <c r="FZJ26" s="47"/>
      <c r="FZK26" s="47"/>
      <c r="FZL26" s="47"/>
      <c r="FZM26" s="47"/>
      <c r="FZN26" s="47"/>
      <c r="FZO26" s="47"/>
      <c r="FZP26" s="47"/>
      <c r="FZQ26" s="47"/>
      <c r="FZR26" s="47"/>
      <c r="FZS26" s="47"/>
      <c r="FZT26" s="47"/>
      <c r="FZU26" s="47"/>
      <c r="FZV26" s="47"/>
      <c r="FZW26" s="47"/>
      <c r="FZX26" s="47"/>
      <c r="FZY26" s="47"/>
      <c r="FZZ26" s="47"/>
      <c r="GAA26" s="47"/>
      <c r="GAB26" s="47"/>
      <c r="GAC26" s="47"/>
      <c r="GAD26" s="47"/>
      <c r="GAE26" s="47"/>
      <c r="GAF26" s="47"/>
      <c r="GAG26" s="47"/>
      <c r="GAH26" s="47"/>
      <c r="GAI26" s="47"/>
      <c r="GAJ26" s="47"/>
      <c r="GAK26" s="47"/>
      <c r="GAL26" s="47"/>
      <c r="GAM26" s="47"/>
      <c r="GAN26" s="47"/>
      <c r="GAO26" s="47"/>
      <c r="GAP26" s="47"/>
      <c r="GAQ26" s="47"/>
      <c r="GAR26" s="47"/>
      <c r="GAS26" s="47"/>
      <c r="GAT26" s="47"/>
      <c r="GAU26" s="47"/>
      <c r="GAV26" s="47"/>
      <c r="GAW26" s="47"/>
      <c r="GAX26" s="47"/>
      <c r="GAY26" s="47"/>
      <c r="GAZ26" s="47"/>
      <c r="GBA26" s="47"/>
      <c r="GBB26" s="47"/>
      <c r="GBC26" s="47"/>
      <c r="GBD26" s="47"/>
      <c r="GBE26" s="47"/>
      <c r="GBF26" s="47"/>
      <c r="GBG26" s="47"/>
      <c r="GBH26" s="47"/>
      <c r="GBI26" s="47"/>
      <c r="GBJ26" s="47"/>
      <c r="GBK26" s="47"/>
      <c r="GBL26" s="47"/>
      <c r="GBM26" s="47"/>
      <c r="GBN26" s="47"/>
      <c r="GBO26" s="47"/>
      <c r="GBP26" s="47"/>
      <c r="GBQ26" s="47"/>
      <c r="GBR26" s="47"/>
      <c r="GBS26" s="47"/>
      <c r="GBT26" s="47"/>
      <c r="GBU26" s="47"/>
      <c r="GBV26" s="47"/>
      <c r="GBW26" s="47"/>
      <c r="GBX26" s="47"/>
      <c r="GBY26" s="47"/>
      <c r="GBZ26" s="47"/>
      <c r="GCA26" s="47"/>
      <c r="GCB26" s="47"/>
      <c r="GCC26" s="47"/>
      <c r="GCD26" s="47"/>
      <c r="GCE26" s="47"/>
      <c r="GCF26" s="47"/>
      <c r="GCG26" s="47"/>
      <c r="GCH26" s="47"/>
      <c r="GCI26" s="47"/>
      <c r="GCJ26" s="47"/>
      <c r="GCK26" s="47"/>
      <c r="GCL26" s="47"/>
      <c r="GCM26" s="47"/>
      <c r="GCN26" s="47"/>
      <c r="GCO26" s="47"/>
      <c r="GCP26" s="47"/>
      <c r="GCQ26" s="47"/>
      <c r="GCR26" s="47"/>
      <c r="GCS26" s="47"/>
      <c r="GCT26" s="47"/>
      <c r="GCU26" s="47"/>
      <c r="GCV26" s="47"/>
      <c r="GCW26" s="47"/>
      <c r="GCX26" s="47"/>
      <c r="GCY26" s="47"/>
      <c r="GCZ26" s="47"/>
      <c r="GDA26" s="47"/>
      <c r="GDB26" s="47"/>
      <c r="GDC26" s="47"/>
      <c r="GDD26" s="47"/>
      <c r="GDE26" s="47"/>
      <c r="GDF26" s="47"/>
      <c r="GDG26" s="47"/>
      <c r="GDH26" s="47"/>
      <c r="GDI26" s="47"/>
      <c r="GDJ26" s="47"/>
      <c r="GDK26" s="47"/>
      <c r="GDL26" s="47"/>
      <c r="GDM26" s="47"/>
      <c r="GDN26" s="47"/>
      <c r="GDO26" s="47"/>
      <c r="GDP26" s="47"/>
      <c r="GDQ26" s="47"/>
      <c r="GDR26" s="47"/>
      <c r="GDS26" s="47"/>
      <c r="GDT26" s="47"/>
      <c r="GDU26" s="47"/>
      <c r="GDV26" s="47"/>
      <c r="GDW26" s="47"/>
      <c r="GDX26" s="47"/>
      <c r="GDY26" s="47"/>
      <c r="GDZ26" s="47"/>
      <c r="GEA26" s="47"/>
      <c r="GEB26" s="47"/>
      <c r="GEC26" s="47"/>
      <c r="GED26" s="47"/>
      <c r="GEE26" s="47"/>
      <c r="GEF26" s="47"/>
      <c r="GEG26" s="47"/>
      <c r="GEH26" s="47"/>
      <c r="GEI26" s="47"/>
      <c r="GEJ26" s="47"/>
      <c r="GEK26" s="47"/>
      <c r="GEL26" s="47"/>
      <c r="GEM26" s="47"/>
      <c r="GEN26" s="47"/>
      <c r="GEO26" s="47"/>
      <c r="GEP26" s="47"/>
      <c r="GEQ26" s="47"/>
      <c r="GER26" s="47"/>
      <c r="GES26" s="47"/>
      <c r="GET26" s="47"/>
      <c r="GEU26" s="47"/>
      <c r="GEV26" s="47"/>
      <c r="GEW26" s="47"/>
      <c r="GEX26" s="47"/>
      <c r="GEY26" s="47"/>
      <c r="GEZ26" s="47"/>
      <c r="GFA26" s="47"/>
      <c r="GFB26" s="47"/>
      <c r="GFC26" s="47"/>
      <c r="GFD26" s="47"/>
      <c r="GFE26" s="47"/>
      <c r="GFF26" s="47"/>
      <c r="GFG26" s="47"/>
      <c r="GFH26" s="47"/>
      <c r="GFI26" s="47"/>
      <c r="GFJ26" s="47"/>
      <c r="GFK26" s="47"/>
      <c r="GFL26" s="47"/>
      <c r="GFM26" s="47"/>
      <c r="GFN26" s="47"/>
      <c r="GFO26" s="47"/>
      <c r="GFP26" s="47"/>
      <c r="GFQ26" s="47"/>
      <c r="GFR26" s="47"/>
      <c r="GFS26" s="47"/>
      <c r="GFT26" s="47"/>
      <c r="GFU26" s="47"/>
      <c r="GFV26" s="47"/>
      <c r="GFW26" s="47"/>
      <c r="GFX26" s="47"/>
      <c r="GFY26" s="47"/>
      <c r="GFZ26" s="47"/>
      <c r="GGA26" s="47"/>
      <c r="GGB26" s="47"/>
      <c r="GGC26" s="47"/>
      <c r="GGD26" s="47"/>
      <c r="GGE26" s="47"/>
      <c r="GGF26" s="47"/>
      <c r="GGG26" s="47"/>
      <c r="GGH26" s="47"/>
      <c r="GGI26" s="47"/>
      <c r="GGJ26" s="47"/>
      <c r="GGK26" s="47"/>
      <c r="GGL26" s="47"/>
      <c r="GGM26" s="47"/>
      <c r="GGN26" s="47"/>
      <c r="GGO26" s="47"/>
      <c r="GGP26" s="47"/>
      <c r="GGQ26" s="47"/>
      <c r="GGR26" s="47"/>
      <c r="GGS26" s="47"/>
      <c r="GGT26" s="47"/>
      <c r="GGU26" s="47"/>
      <c r="GGV26" s="47"/>
      <c r="GGW26" s="47"/>
      <c r="GGX26" s="47"/>
      <c r="GGY26" s="47"/>
      <c r="GGZ26" s="47"/>
      <c r="GHA26" s="47"/>
      <c r="GHB26" s="47"/>
      <c r="GHC26" s="47"/>
      <c r="GHD26" s="47"/>
      <c r="GHE26" s="47"/>
      <c r="GHF26" s="47"/>
      <c r="GHG26" s="47"/>
      <c r="GHH26" s="47"/>
      <c r="GHI26" s="47"/>
      <c r="GHJ26" s="47"/>
      <c r="GHK26" s="47"/>
      <c r="GHL26" s="47"/>
      <c r="GHM26" s="47"/>
      <c r="GHN26" s="47"/>
      <c r="GHO26" s="47"/>
      <c r="GHP26" s="47"/>
      <c r="GHQ26" s="47"/>
      <c r="GHR26" s="47"/>
      <c r="GHS26" s="47"/>
      <c r="GHT26" s="47"/>
      <c r="GHU26" s="47"/>
      <c r="GHV26" s="47"/>
      <c r="GHW26" s="47"/>
      <c r="GHX26" s="47"/>
      <c r="GHY26" s="47"/>
      <c r="GHZ26" s="47"/>
      <c r="GIA26" s="47"/>
      <c r="GIB26" s="47"/>
      <c r="GIC26" s="47"/>
      <c r="GID26" s="47"/>
      <c r="GIE26" s="47"/>
      <c r="GIF26" s="47"/>
      <c r="GIG26" s="47"/>
      <c r="GIH26" s="47"/>
      <c r="GII26" s="47"/>
      <c r="GIJ26" s="47"/>
      <c r="GIK26" s="47"/>
      <c r="GIL26" s="47"/>
      <c r="GIM26" s="47"/>
      <c r="GIN26" s="47"/>
      <c r="GIO26" s="47"/>
      <c r="GIP26" s="47"/>
      <c r="GIQ26" s="47"/>
      <c r="GIR26" s="47"/>
      <c r="GIS26" s="47"/>
      <c r="GIT26" s="47"/>
      <c r="GIU26" s="47"/>
      <c r="GIV26" s="47"/>
      <c r="GIW26" s="47"/>
      <c r="GIX26" s="47"/>
      <c r="GIY26" s="47"/>
      <c r="GIZ26" s="47"/>
      <c r="GJA26" s="47"/>
      <c r="GJB26" s="47"/>
      <c r="GJC26" s="47"/>
      <c r="GJD26" s="47"/>
      <c r="GJE26" s="47"/>
      <c r="GJF26" s="47"/>
      <c r="GJG26" s="47"/>
      <c r="GJH26" s="47"/>
      <c r="GJI26" s="47"/>
      <c r="GJJ26" s="47"/>
      <c r="GJK26" s="47"/>
      <c r="GJL26" s="47"/>
      <c r="GJM26" s="47"/>
      <c r="GJN26" s="47"/>
      <c r="GJO26" s="47"/>
      <c r="GJP26" s="47"/>
      <c r="GJQ26" s="47"/>
      <c r="GJR26" s="47"/>
      <c r="GJS26" s="47"/>
      <c r="GJT26" s="47"/>
      <c r="GJU26" s="47"/>
      <c r="GJV26" s="47"/>
      <c r="GJW26" s="47"/>
      <c r="GJX26" s="47"/>
      <c r="GJY26" s="47"/>
      <c r="GJZ26" s="47"/>
      <c r="GKA26" s="47"/>
      <c r="GKB26" s="47"/>
      <c r="GKC26" s="47"/>
      <c r="GKD26" s="47"/>
      <c r="GKE26" s="47"/>
      <c r="GKF26" s="47"/>
      <c r="GKG26" s="47"/>
      <c r="GKH26" s="47"/>
      <c r="GKI26" s="47"/>
      <c r="GKJ26" s="47"/>
      <c r="GKK26" s="47"/>
      <c r="GKL26" s="47"/>
      <c r="GKM26" s="47"/>
      <c r="GKN26" s="47"/>
      <c r="GKO26" s="47"/>
      <c r="GKP26" s="47"/>
      <c r="GKQ26" s="47"/>
      <c r="GKR26" s="47"/>
      <c r="GKS26" s="47"/>
      <c r="GKT26" s="47"/>
      <c r="GKU26" s="47"/>
      <c r="GKV26" s="47"/>
      <c r="GKW26" s="47"/>
      <c r="GKX26" s="47"/>
      <c r="GKY26" s="47"/>
      <c r="GKZ26" s="47"/>
      <c r="GLA26" s="47"/>
      <c r="GLB26" s="47"/>
      <c r="GLC26" s="47"/>
      <c r="GLD26" s="47"/>
      <c r="GLE26" s="47"/>
      <c r="GLF26" s="47"/>
      <c r="GLG26" s="47"/>
      <c r="GLH26" s="47"/>
      <c r="GLI26" s="47"/>
      <c r="GLJ26" s="47"/>
      <c r="GLK26" s="47"/>
      <c r="GLL26" s="47"/>
      <c r="GLM26" s="47"/>
      <c r="GLN26" s="47"/>
      <c r="GLO26" s="47"/>
      <c r="GLP26" s="47"/>
      <c r="GLQ26" s="47"/>
      <c r="GLR26" s="47"/>
      <c r="GLS26" s="47"/>
      <c r="GLT26" s="47"/>
      <c r="GLU26" s="47"/>
      <c r="GLV26" s="47"/>
      <c r="GLW26" s="47"/>
      <c r="GLX26" s="47"/>
      <c r="GLY26" s="47"/>
      <c r="GLZ26" s="47"/>
      <c r="GMA26" s="47"/>
      <c r="GMB26" s="47"/>
      <c r="GMC26" s="47"/>
      <c r="GMD26" s="47"/>
      <c r="GME26" s="47"/>
      <c r="GMF26" s="47"/>
      <c r="GMG26" s="47"/>
      <c r="GMH26" s="47"/>
      <c r="GMI26" s="47"/>
      <c r="GMJ26" s="47"/>
      <c r="GMK26" s="47"/>
      <c r="GML26" s="47"/>
      <c r="GMM26" s="47"/>
      <c r="GMN26" s="47"/>
      <c r="GMO26" s="47"/>
      <c r="GMP26" s="47"/>
      <c r="GMQ26" s="47"/>
      <c r="GMR26" s="47"/>
      <c r="GMS26" s="47"/>
      <c r="GMT26" s="47"/>
      <c r="GMU26" s="47"/>
      <c r="GMV26" s="47"/>
      <c r="GMW26" s="47"/>
      <c r="GMX26" s="47"/>
      <c r="GMY26" s="47"/>
      <c r="GMZ26" s="47"/>
      <c r="GNA26" s="47"/>
      <c r="GNB26" s="47"/>
      <c r="GNC26" s="47"/>
      <c r="GND26" s="47"/>
      <c r="GNE26" s="47"/>
      <c r="GNF26" s="47"/>
      <c r="GNG26" s="47"/>
      <c r="GNH26" s="47"/>
      <c r="GNI26" s="47"/>
      <c r="GNJ26" s="47"/>
      <c r="GNK26" s="47"/>
      <c r="GNL26" s="47"/>
      <c r="GNM26" s="47"/>
      <c r="GNN26" s="47"/>
      <c r="GNO26" s="47"/>
      <c r="GNP26" s="47"/>
      <c r="GNQ26" s="47"/>
      <c r="GNR26" s="47"/>
      <c r="GNS26" s="47"/>
      <c r="GNT26" s="47"/>
      <c r="GNU26" s="47"/>
      <c r="GNV26" s="47"/>
      <c r="GNW26" s="47"/>
      <c r="GNX26" s="47"/>
      <c r="GNY26" s="47"/>
      <c r="GNZ26" s="47"/>
      <c r="GOA26" s="47"/>
      <c r="GOB26" s="47"/>
      <c r="GOC26" s="47"/>
      <c r="GOD26" s="47"/>
      <c r="GOE26" s="47"/>
      <c r="GOF26" s="47"/>
      <c r="GOG26" s="47"/>
      <c r="GOH26" s="47"/>
      <c r="GOI26" s="47"/>
      <c r="GOJ26" s="47"/>
      <c r="GOK26" s="47"/>
      <c r="GOL26" s="47"/>
      <c r="GOM26" s="47"/>
      <c r="GON26" s="47"/>
      <c r="GOO26" s="47"/>
      <c r="GOP26" s="47"/>
      <c r="GOQ26" s="47"/>
      <c r="GOR26" s="47"/>
      <c r="GOS26" s="47"/>
      <c r="GOT26" s="47"/>
      <c r="GOU26" s="47"/>
      <c r="GOV26" s="47"/>
      <c r="GOW26" s="47"/>
      <c r="GOX26" s="47"/>
      <c r="GOY26" s="47"/>
      <c r="GOZ26" s="47"/>
      <c r="GPA26" s="47"/>
      <c r="GPB26" s="47"/>
      <c r="GPC26" s="47"/>
      <c r="GPD26" s="47"/>
      <c r="GPE26" s="47"/>
      <c r="GPF26" s="47"/>
      <c r="GPG26" s="47"/>
      <c r="GPH26" s="47"/>
      <c r="GPI26" s="47"/>
      <c r="GPJ26" s="47"/>
      <c r="GPK26" s="47"/>
      <c r="GPL26" s="47"/>
      <c r="GPM26" s="47"/>
      <c r="GPN26" s="47"/>
      <c r="GPO26" s="47"/>
      <c r="GPP26" s="47"/>
      <c r="GPQ26" s="47"/>
      <c r="GPR26" s="47"/>
      <c r="GPS26" s="47"/>
      <c r="GPT26" s="47"/>
      <c r="GPU26" s="47"/>
      <c r="GPV26" s="47"/>
      <c r="GPW26" s="47"/>
      <c r="GPX26" s="47"/>
      <c r="GPY26" s="47"/>
      <c r="GPZ26" s="47"/>
      <c r="GQA26" s="47"/>
      <c r="GQB26" s="47"/>
      <c r="GQC26" s="47"/>
      <c r="GQD26" s="47"/>
      <c r="GQE26" s="47"/>
      <c r="GQF26" s="47"/>
      <c r="GQG26" s="47"/>
      <c r="GQH26" s="47"/>
      <c r="GQI26" s="47"/>
      <c r="GQJ26" s="47"/>
      <c r="GQK26" s="47"/>
      <c r="GQL26" s="47"/>
      <c r="GQM26" s="47"/>
      <c r="GQN26" s="47"/>
      <c r="GQO26" s="47"/>
      <c r="GQP26" s="47"/>
      <c r="GQQ26" s="47"/>
      <c r="GQR26" s="47"/>
      <c r="GQS26" s="47"/>
      <c r="GQT26" s="47"/>
      <c r="GQU26" s="47"/>
      <c r="GQV26" s="47"/>
      <c r="GQW26" s="47"/>
      <c r="GQX26" s="47"/>
      <c r="GQY26" s="47"/>
      <c r="GQZ26" s="47"/>
      <c r="GRA26" s="47"/>
      <c r="GRB26" s="47"/>
      <c r="GRC26" s="47"/>
      <c r="GRD26" s="47"/>
      <c r="GRE26" s="47"/>
      <c r="GRF26" s="47"/>
      <c r="GRG26" s="47"/>
      <c r="GRH26" s="47"/>
      <c r="GRI26" s="47"/>
      <c r="GRJ26" s="47"/>
      <c r="GRK26" s="47"/>
      <c r="GRL26" s="47"/>
      <c r="GRM26" s="47"/>
      <c r="GRN26" s="47"/>
      <c r="GRO26" s="47"/>
      <c r="GRP26" s="47"/>
      <c r="GRQ26" s="47"/>
      <c r="GRR26" s="47"/>
      <c r="GRS26" s="47"/>
      <c r="GRT26" s="47"/>
      <c r="GRU26" s="47"/>
      <c r="GRV26" s="47"/>
      <c r="GRW26" s="47"/>
      <c r="GRX26" s="47"/>
      <c r="GRY26" s="47"/>
      <c r="GRZ26" s="47"/>
      <c r="GSA26" s="47"/>
      <c r="GSB26" s="47"/>
      <c r="GSC26" s="47"/>
      <c r="GSD26" s="47"/>
      <c r="GSE26" s="47"/>
      <c r="GSF26" s="47"/>
      <c r="GSG26" s="47"/>
      <c r="GSH26" s="47"/>
      <c r="GSI26" s="47"/>
      <c r="GSJ26" s="47"/>
      <c r="GSK26" s="47"/>
      <c r="GSL26" s="47"/>
      <c r="GSM26" s="47"/>
      <c r="GSN26" s="47"/>
      <c r="GSO26" s="47"/>
      <c r="GSP26" s="47"/>
      <c r="GSQ26" s="47"/>
      <c r="GSR26" s="47"/>
      <c r="GSS26" s="47"/>
      <c r="GST26" s="47"/>
      <c r="GSU26" s="47"/>
      <c r="GSV26" s="47"/>
      <c r="GSW26" s="47"/>
      <c r="GSX26" s="47"/>
      <c r="GSY26" s="47"/>
      <c r="GSZ26" s="47"/>
      <c r="GTA26" s="47"/>
      <c r="GTB26" s="47"/>
      <c r="GTC26" s="47"/>
      <c r="GTD26" s="47"/>
      <c r="GTE26" s="47"/>
      <c r="GTF26" s="47"/>
      <c r="GTG26" s="47"/>
      <c r="GTH26" s="47"/>
      <c r="GTI26" s="47"/>
      <c r="GTJ26" s="47"/>
      <c r="GTK26" s="47"/>
      <c r="GTL26" s="47"/>
      <c r="GTM26" s="47"/>
      <c r="GTN26" s="47"/>
      <c r="GTO26" s="47"/>
      <c r="GTP26" s="47"/>
      <c r="GTQ26" s="47"/>
      <c r="GTR26" s="47"/>
      <c r="GTS26" s="47"/>
      <c r="GTT26" s="47"/>
      <c r="GTU26" s="47"/>
      <c r="GTV26" s="47"/>
      <c r="GTW26" s="47"/>
      <c r="GTX26" s="47"/>
      <c r="GTY26" s="47"/>
      <c r="GTZ26" s="47"/>
      <c r="GUA26" s="47"/>
      <c r="GUB26" s="47"/>
      <c r="GUC26" s="47"/>
      <c r="GUD26" s="47"/>
      <c r="GUE26" s="47"/>
      <c r="GUF26" s="47"/>
      <c r="GUG26" s="47"/>
      <c r="GUH26" s="47"/>
      <c r="GUI26" s="47"/>
      <c r="GUJ26" s="47"/>
      <c r="GUK26" s="47"/>
      <c r="GUL26" s="47"/>
      <c r="GUM26" s="47"/>
      <c r="GUN26" s="47"/>
      <c r="GUO26" s="47"/>
      <c r="GUP26" s="47"/>
      <c r="GUQ26" s="47"/>
      <c r="GUR26" s="47"/>
      <c r="GUS26" s="47"/>
      <c r="GUT26" s="47"/>
      <c r="GUU26" s="47"/>
      <c r="GUV26" s="47"/>
      <c r="GUW26" s="47"/>
      <c r="GUX26" s="47"/>
      <c r="GUY26" s="47"/>
      <c r="GUZ26" s="47"/>
      <c r="GVA26" s="47"/>
      <c r="GVB26" s="47"/>
      <c r="GVC26" s="47"/>
      <c r="GVD26" s="47"/>
      <c r="GVE26" s="47"/>
      <c r="GVF26" s="47"/>
      <c r="GVG26" s="47"/>
      <c r="GVH26" s="47"/>
      <c r="GVI26" s="47"/>
      <c r="GVJ26" s="47"/>
      <c r="GVK26" s="47"/>
      <c r="GVL26" s="47"/>
      <c r="GVM26" s="47"/>
      <c r="GVN26" s="47"/>
      <c r="GVO26" s="47"/>
      <c r="GVP26" s="47"/>
      <c r="GVQ26" s="47"/>
      <c r="GVR26" s="47"/>
      <c r="GVS26" s="47"/>
      <c r="GVT26" s="47"/>
      <c r="GVU26" s="47"/>
      <c r="GVV26" s="47"/>
      <c r="GVW26" s="47"/>
      <c r="GVX26" s="47"/>
      <c r="GVY26" s="47"/>
      <c r="GVZ26" s="47"/>
      <c r="GWA26" s="47"/>
      <c r="GWB26" s="47"/>
      <c r="GWC26" s="47"/>
      <c r="GWD26" s="47"/>
      <c r="GWE26" s="47"/>
      <c r="GWF26" s="47"/>
      <c r="GWG26" s="47"/>
      <c r="GWH26" s="47"/>
      <c r="GWI26" s="47"/>
      <c r="GWJ26" s="47"/>
      <c r="GWK26" s="47"/>
      <c r="GWL26" s="47"/>
      <c r="GWM26" s="47"/>
      <c r="GWN26" s="47"/>
      <c r="GWO26" s="47"/>
      <c r="GWP26" s="47"/>
      <c r="GWQ26" s="47"/>
      <c r="GWR26" s="47"/>
      <c r="GWS26" s="47"/>
      <c r="GWT26" s="47"/>
      <c r="GWU26" s="47"/>
      <c r="GWV26" s="47"/>
      <c r="GWW26" s="47"/>
      <c r="GWX26" s="47"/>
      <c r="GWY26" s="47"/>
      <c r="GWZ26" s="47"/>
      <c r="GXA26" s="47"/>
      <c r="GXB26" s="47"/>
      <c r="GXC26" s="47"/>
      <c r="GXD26" s="47"/>
      <c r="GXE26" s="47"/>
      <c r="GXF26" s="47"/>
      <c r="GXG26" s="47"/>
      <c r="GXH26" s="47"/>
      <c r="GXI26" s="47"/>
      <c r="GXJ26" s="47"/>
      <c r="GXK26" s="47"/>
      <c r="GXL26" s="47"/>
      <c r="GXM26" s="47"/>
      <c r="GXN26" s="47"/>
      <c r="GXO26" s="47"/>
      <c r="GXP26" s="47"/>
      <c r="GXQ26" s="47"/>
      <c r="GXR26" s="47"/>
      <c r="GXS26" s="47"/>
      <c r="GXT26" s="47"/>
      <c r="GXU26" s="47"/>
      <c r="GXV26" s="47"/>
      <c r="GXW26" s="47"/>
      <c r="GXX26" s="47"/>
      <c r="GXY26" s="47"/>
      <c r="GXZ26" s="47"/>
      <c r="GYA26" s="47"/>
      <c r="GYB26" s="47"/>
      <c r="GYC26" s="47"/>
      <c r="GYD26" s="47"/>
      <c r="GYE26" s="47"/>
      <c r="GYF26" s="47"/>
      <c r="GYG26" s="47"/>
      <c r="GYH26" s="47"/>
      <c r="GYI26" s="47"/>
      <c r="GYJ26" s="47"/>
      <c r="GYK26" s="47"/>
      <c r="GYL26" s="47"/>
      <c r="GYM26" s="47"/>
      <c r="GYN26" s="47"/>
      <c r="GYO26" s="47"/>
      <c r="GYP26" s="47"/>
      <c r="GYQ26" s="47"/>
      <c r="GYR26" s="47"/>
      <c r="GYS26" s="47"/>
      <c r="GYT26" s="47"/>
      <c r="GYU26" s="47"/>
      <c r="GYV26" s="47"/>
      <c r="GYW26" s="47"/>
      <c r="GYX26" s="47"/>
      <c r="GYY26" s="47"/>
      <c r="GYZ26" s="47"/>
      <c r="GZA26" s="47"/>
      <c r="GZB26" s="47"/>
      <c r="GZC26" s="47"/>
      <c r="GZD26" s="47"/>
      <c r="GZE26" s="47"/>
      <c r="GZF26" s="47"/>
      <c r="GZG26" s="47"/>
      <c r="GZH26" s="47"/>
      <c r="GZI26" s="47"/>
      <c r="GZJ26" s="47"/>
      <c r="GZK26" s="47"/>
      <c r="GZL26" s="47"/>
      <c r="GZM26" s="47"/>
      <c r="GZN26" s="47"/>
      <c r="GZO26" s="47"/>
      <c r="GZP26" s="47"/>
      <c r="GZQ26" s="47"/>
      <c r="GZR26" s="47"/>
      <c r="GZS26" s="47"/>
      <c r="GZT26" s="47"/>
      <c r="GZU26" s="47"/>
      <c r="GZV26" s="47"/>
      <c r="GZW26" s="47"/>
      <c r="GZX26" s="47"/>
      <c r="GZY26" s="47"/>
      <c r="GZZ26" s="47"/>
      <c r="HAA26" s="47"/>
      <c r="HAB26" s="47"/>
      <c r="HAC26" s="47"/>
      <c r="HAD26" s="47"/>
      <c r="HAE26" s="47"/>
      <c r="HAF26" s="47"/>
      <c r="HAG26" s="47"/>
      <c r="HAH26" s="47"/>
      <c r="HAI26" s="47"/>
      <c r="HAJ26" s="47"/>
      <c r="HAK26" s="47"/>
      <c r="HAL26" s="47"/>
      <c r="HAM26" s="47"/>
      <c r="HAN26" s="47"/>
      <c r="HAO26" s="47"/>
      <c r="HAP26" s="47"/>
      <c r="HAQ26" s="47"/>
      <c r="HAR26" s="47"/>
      <c r="HAS26" s="47"/>
      <c r="HAT26" s="47"/>
      <c r="HAU26" s="47"/>
      <c r="HAV26" s="47"/>
      <c r="HAW26" s="47"/>
      <c r="HAX26" s="47"/>
      <c r="HAY26" s="47"/>
      <c r="HAZ26" s="47"/>
      <c r="HBA26" s="47"/>
      <c r="HBB26" s="47"/>
      <c r="HBC26" s="47"/>
      <c r="HBD26" s="47"/>
      <c r="HBE26" s="47"/>
      <c r="HBF26" s="47"/>
      <c r="HBG26" s="47"/>
      <c r="HBH26" s="47"/>
      <c r="HBI26" s="47"/>
      <c r="HBJ26" s="47"/>
      <c r="HBK26" s="47"/>
      <c r="HBL26" s="47"/>
      <c r="HBM26" s="47"/>
      <c r="HBN26" s="47"/>
      <c r="HBO26" s="47"/>
      <c r="HBP26" s="47"/>
      <c r="HBQ26" s="47"/>
      <c r="HBR26" s="47"/>
      <c r="HBS26" s="47"/>
      <c r="HBT26" s="47"/>
      <c r="HBU26" s="47"/>
      <c r="HBV26" s="47"/>
      <c r="HBW26" s="47"/>
      <c r="HBX26" s="47"/>
      <c r="HBY26" s="47"/>
      <c r="HBZ26" s="47"/>
      <c r="HCA26" s="47"/>
      <c r="HCB26" s="47"/>
      <c r="HCC26" s="47"/>
      <c r="HCD26" s="47"/>
      <c r="HCE26" s="47"/>
      <c r="HCF26" s="47"/>
      <c r="HCG26" s="47"/>
      <c r="HCH26" s="47"/>
      <c r="HCI26" s="47"/>
      <c r="HCJ26" s="47"/>
      <c r="HCK26" s="47"/>
      <c r="HCL26" s="47"/>
      <c r="HCM26" s="47"/>
      <c r="HCN26" s="47"/>
      <c r="HCO26" s="47"/>
      <c r="HCP26" s="47"/>
      <c r="HCQ26" s="47"/>
      <c r="HCR26" s="47"/>
      <c r="HCS26" s="47"/>
      <c r="HCT26" s="47"/>
      <c r="HCU26" s="47"/>
      <c r="HCV26" s="47"/>
      <c r="HCW26" s="47"/>
      <c r="HCX26" s="47"/>
      <c r="HCY26" s="47"/>
      <c r="HCZ26" s="47"/>
      <c r="HDA26" s="47"/>
      <c r="HDB26" s="47"/>
      <c r="HDC26" s="47"/>
      <c r="HDD26" s="47"/>
      <c r="HDE26" s="47"/>
      <c r="HDF26" s="47"/>
      <c r="HDG26" s="47"/>
      <c r="HDH26" s="47"/>
      <c r="HDI26" s="47"/>
      <c r="HDJ26" s="47"/>
      <c r="HDK26" s="47"/>
      <c r="HDL26" s="47"/>
      <c r="HDM26" s="47"/>
      <c r="HDN26" s="47"/>
      <c r="HDO26" s="47"/>
      <c r="HDP26" s="47"/>
      <c r="HDQ26" s="47"/>
      <c r="HDR26" s="47"/>
      <c r="HDS26" s="47"/>
      <c r="HDT26" s="47"/>
      <c r="HDU26" s="47"/>
      <c r="HDV26" s="47"/>
      <c r="HDW26" s="47"/>
      <c r="HDX26" s="47"/>
      <c r="HDY26" s="47"/>
      <c r="HDZ26" s="47"/>
      <c r="HEA26" s="47"/>
      <c r="HEB26" s="47"/>
      <c r="HEC26" s="47"/>
      <c r="HED26" s="47"/>
      <c r="HEE26" s="47"/>
      <c r="HEF26" s="47"/>
      <c r="HEG26" s="47"/>
      <c r="HEH26" s="47"/>
      <c r="HEI26" s="47"/>
      <c r="HEJ26" s="47"/>
      <c r="HEK26" s="47"/>
      <c r="HEL26" s="47"/>
      <c r="HEM26" s="47"/>
      <c r="HEN26" s="47"/>
      <c r="HEO26" s="47"/>
      <c r="HEP26" s="47"/>
      <c r="HEQ26" s="47"/>
      <c r="HER26" s="47"/>
      <c r="HES26" s="47"/>
      <c r="HET26" s="47"/>
      <c r="HEU26" s="47"/>
      <c r="HEV26" s="47"/>
      <c r="HEW26" s="47"/>
      <c r="HEX26" s="47"/>
      <c r="HEY26" s="47"/>
      <c r="HEZ26" s="47"/>
      <c r="HFA26" s="47"/>
      <c r="HFB26" s="47"/>
      <c r="HFC26" s="47"/>
      <c r="HFD26" s="47"/>
      <c r="HFE26" s="47"/>
      <c r="HFF26" s="47"/>
      <c r="HFG26" s="47"/>
      <c r="HFH26" s="47"/>
      <c r="HFI26" s="47"/>
      <c r="HFJ26" s="47"/>
      <c r="HFK26" s="47"/>
      <c r="HFL26" s="47"/>
      <c r="HFM26" s="47"/>
      <c r="HFN26" s="47"/>
      <c r="HFO26" s="47"/>
      <c r="HFP26" s="47"/>
      <c r="HFQ26" s="47"/>
      <c r="HFR26" s="47"/>
      <c r="HFS26" s="47"/>
      <c r="HFT26" s="47"/>
      <c r="HFU26" s="47"/>
      <c r="HFV26" s="47"/>
      <c r="HFW26" s="47"/>
      <c r="HFX26" s="47"/>
      <c r="HFY26" s="47"/>
      <c r="HFZ26" s="47"/>
      <c r="HGA26" s="47"/>
      <c r="HGB26" s="47"/>
      <c r="HGC26" s="47"/>
      <c r="HGD26" s="47"/>
      <c r="HGE26" s="47"/>
      <c r="HGF26" s="47"/>
      <c r="HGG26" s="47"/>
      <c r="HGH26" s="47"/>
      <c r="HGI26" s="47"/>
      <c r="HGJ26" s="47"/>
      <c r="HGK26" s="47"/>
      <c r="HGL26" s="47"/>
      <c r="HGM26" s="47"/>
      <c r="HGN26" s="47"/>
      <c r="HGO26" s="47"/>
      <c r="HGP26" s="47"/>
      <c r="HGQ26" s="47"/>
      <c r="HGR26" s="47"/>
      <c r="HGS26" s="47"/>
      <c r="HGT26" s="47"/>
      <c r="HGU26" s="47"/>
      <c r="HGV26" s="47"/>
      <c r="HGW26" s="47"/>
      <c r="HGX26" s="47"/>
      <c r="HGY26" s="47"/>
      <c r="HGZ26" s="47"/>
      <c r="HHA26" s="47"/>
      <c r="HHB26" s="47"/>
      <c r="HHC26" s="47"/>
      <c r="HHD26" s="47"/>
      <c r="HHE26" s="47"/>
      <c r="HHF26" s="47"/>
      <c r="HHG26" s="47"/>
      <c r="HHH26" s="47"/>
      <c r="HHI26" s="47"/>
      <c r="HHJ26" s="47"/>
      <c r="HHK26" s="47"/>
      <c r="HHL26" s="47"/>
      <c r="HHM26" s="47"/>
      <c r="HHN26" s="47"/>
      <c r="HHO26" s="47"/>
      <c r="HHP26" s="47"/>
      <c r="HHQ26" s="47"/>
      <c r="HHR26" s="47"/>
      <c r="HHS26" s="47"/>
      <c r="HHT26" s="47"/>
      <c r="HHU26" s="47"/>
      <c r="HHV26" s="47"/>
      <c r="HHW26" s="47"/>
      <c r="HHX26" s="47"/>
      <c r="HHY26" s="47"/>
      <c r="HHZ26" s="47"/>
      <c r="HIA26" s="47"/>
      <c r="HIB26" s="47"/>
      <c r="HIC26" s="47"/>
      <c r="HID26" s="47"/>
      <c r="HIE26" s="47"/>
      <c r="HIF26" s="47"/>
      <c r="HIG26" s="47"/>
      <c r="HIH26" s="47"/>
      <c r="HII26" s="47"/>
      <c r="HIJ26" s="47"/>
      <c r="HIK26" s="47"/>
      <c r="HIL26" s="47"/>
      <c r="HIM26" s="47"/>
      <c r="HIN26" s="47"/>
      <c r="HIO26" s="47"/>
      <c r="HIP26" s="47"/>
      <c r="HIQ26" s="47"/>
      <c r="HIR26" s="47"/>
      <c r="HIS26" s="47"/>
      <c r="HIT26" s="47"/>
      <c r="HIU26" s="47"/>
      <c r="HIV26" s="47"/>
      <c r="HIW26" s="47"/>
      <c r="HIX26" s="47"/>
      <c r="HIY26" s="47"/>
      <c r="HIZ26" s="47"/>
      <c r="HJA26" s="47"/>
      <c r="HJB26" s="47"/>
      <c r="HJC26" s="47"/>
      <c r="HJD26" s="47"/>
      <c r="HJE26" s="47"/>
      <c r="HJF26" s="47"/>
      <c r="HJG26" s="47"/>
      <c r="HJH26" s="47"/>
      <c r="HJI26" s="47"/>
      <c r="HJJ26" s="47"/>
      <c r="HJK26" s="47"/>
      <c r="HJL26" s="47"/>
      <c r="HJM26" s="47"/>
      <c r="HJN26" s="47"/>
      <c r="HJO26" s="47"/>
      <c r="HJP26" s="47"/>
      <c r="HJQ26" s="47"/>
      <c r="HJR26" s="47"/>
      <c r="HJS26" s="47"/>
      <c r="HJT26" s="47"/>
      <c r="HJU26" s="47"/>
      <c r="HJV26" s="47"/>
      <c r="HJW26" s="47"/>
      <c r="HJX26" s="47"/>
      <c r="HJY26" s="47"/>
      <c r="HJZ26" s="47"/>
      <c r="HKA26" s="47"/>
      <c r="HKB26" s="47"/>
      <c r="HKC26" s="47"/>
      <c r="HKD26" s="47"/>
      <c r="HKE26" s="47"/>
      <c r="HKF26" s="47"/>
      <c r="HKG26" s="47"/>
      <c r="HKH26" s="47"/>
      <c r="HKI26" s="47"/>
      <c r="HKJ26" s="47"/>
      <c r="HKK26" s="47"/>
      <c r="HKL26" s="47"/>
      <c r="HKM26" s="47"/>
      <c r="HKN26" s="47"/>
      <c r="HKO26" s="47"/>
      <c r="HKP26" s="47"/>
      <c r="HKQ26" s="47"/>
      <c r="HKR26" s="47"/>
      <c r="HKS26" s="47"/>
      <c r="HKT26" s="47"/>
      <c r="HKU26" s="47"/>
      <c r="HKV26" s="47"/>
      <c r="HKW26" s="47"/>
      <c r="HKX26" s="47"/>
      <c r="HKY26" s="47"/>
      <c r="HKZ26" s="47"/>
      <c r="HLA26" s="47"/>
      <c r="HLB26" s="47"/>
      <c r="HLC26" s="47"/>
      <c r="HLD26" s="47"/>
      <c r="HLE26" s="47"/>
      <c r="HLF26" s="47"/>
      <c r="HLG26" s="47"/>
      <c r="HLH26" s="47"/>
      <c r="HLI26" s="47"/>
      <c r="HLJ26" s="47"/>
      <c r="HLK26" s="47"/>
      <c r="HLL26" s="47"/>
      <c r="HLM26" s="47"/>
      <c r="HLN26" s="47"/>
      <c r="HLO26" s="47"/>
      <c r="HLP26" s="47"/>
      <c r="HLQ26" s="47"/>
      <c r="HLR26" s="47"/>
      <c r="HLS26" s="47"/>
      <c r="HLT26" s="47"/>
      <c r="HLU26" s="47"/>
      <c r="HLV26" s="47"/>
      <c r="HLW26" s="47"/>
      <c r="HLX26" s="47"/>
      <c r="HLY26" s="47"/>
      <c r="HLZ26" s="47"/>
      <c r="HMA26" s="47"/>
      <c r="HMB26" s="47"/>
      <c r="HMC26" s="47"/>
      <c r="HMD26" s="47"/>
      <c r="HME26" s="47"/>
      <c r="HMF26" s="47"/>
      <c r="HMG26" s="47"/>
      <c r="HMH26" s="47"/>
      <c r="HMI26" s="47"/>
      <c r="HMJ26" s="47"/>
      <c r="HMK26" s="47"/>
      <c r="HML26" s="47"/>
      <c r="HMM26" s="47"/>
      <c r="HMN26" s="47"/>
      <c r="HMO26" s="47"/>
      <c r="HMP26" s="47"/>
      <c r="HMQ26" s="47"/>
      <c r="HMR26" s="47"/>
      <c r="HMS26" s="47"/>
      <c r="HMT26" s="47"/>
      <c r="HMU26" s="47"/>
      <c r="HMV26" s="47"/>
      <c r="HMW26" s="47"/>
      <c r="HMX26" s="47"/>
      <c r="HMY26" s="47"/>
      <c r="HMZ26" s="47"/>
      <c r="HNA26" s="47"/>
      <c r="HNB26" s="47"/>
      <c r="HNC26" s="47"/>
      <c r="HND26" s="47"/>
      <c r="HNE26" s="47"/>
      <c r="HNF26" s="47"/>
      <c r="HNG26" s="47"/>
      <c r="HNH26" s="47"/>
      <c r="HNI26" s="47"/>
      <c r="HNJ26" s="47"/>
      <c r="HNK26" s="47"/>
      <c r="HNL26" s="47"/>
      <c r="HNM26" s="47"/>
      <c r="HNN26" s="47"/>
      <c r="HNO26" s="47"/>
      <c r="HNP26" s="47"/>
      <c r="HNQ26" s="47"/>
      <c r="HNR26" s="47"/>
      <c r="HNS26" s="47"/>
      <c r="HNT26" s="47"/>
      <c r="HNU26" s="47"/>
      <c r="HNV26" s="47"/>
      <c r="HNW26" s="47"/>
      <c r="HNX26" s="47"/>
      <c r="HNY26" s="47"/>
      <c r="HNZ26" s="47"/>
      <c r="HOA26" s="47"/>
      <c r="HOB26" s="47"/>
      <c r="HOC26" s="47"/>
      <c r="HOD26" s="47"/>
      <c r="HOE26" s="47"/>
      <c r="HOF26" s="47"/>
      <c r="HOG26" s="47"/>
      <c r="HOH26" s="47"/>
      <c r="HOI26" s="47"/>
      <c r="HOJ26" s="47"/>
      <c r="HOK26" s="47"/>
      <c r="HOL26" s="47"/>
      <c r="HOM26" s="47"/>
      <c r="HON26" s="47"/>
      <c r="HOO26" s="47"/>
      <c r="HOP26" s="47"/>
      <c r="HOQ26" s="47"/>
      <c r="HOR26" s="47"/>
      <c r="HOS26" s="47"/>
      <c r="HOT26" s="47"/>
      <c r="HOU26" s="47"/>
      <c r="HOV26" s="47"/>
      <c r="HOW26" s="47"/>
      <c r="HOX26" s="47"/>
      <c r="HOY26" s="47"/>
      <c r="HOZ26" s="47"/>
      <c r="HPA26" s="47"/>
      <c r="HPB26" s="47"/>
      <c r="HPC26" s="47"/>
      <c r="HPD26" s="47"/>
      <c r="HPE26" s="47"/>
      <c r="HPF26" s="47"/>
      <c r="HPG26" s="47"/>
      <c r="HPH26" s="47"/>
      <c r="HPI26" s="47"/>
      <c r="HPJ26" s="47"/>
      <c r="HPK26" s="47"/>
      <c r="HPL26" s="47"/>
      <c r="HPM26" s="47"/>
      <c r="HPN26" s="47"/>
      <c r="HPO26" s="47"/>
      <c r="HPP26" s="47"/>
      <c r="HPQ26" s="47"/>
      <c r="HPR26" s="47"/>
      <c r="HPS26" s="47"/>
      <c r="HPT26" s="47"/>
      <c r="HPU26" s="47"/>
      <c r="HPV26" s="47"/>
      <c r="HPW26" s="47"/>
      <c r="HPX26" s="47"/>
      <c r="HPY26" s="47"/>
      <c r="HPZ26" s="47"/>
      <c r="HQA26" s="47"/>
      <c r="HQB26" s="47"/>
      <c r="HQC26" s="47"/>
      <c r="HQD26" s="47"/>
      <c r="HQE26" s="47"/>
      <c r="HQF26" s="47"/>
      <c r="HQG26" s="47"/>
      <c r="HQH26" s="47"/>
      <c r="HQI26" s="47"/>
      <c r="HQJ26" s="47"/>
      <c r="HQK26" s="47"/>
      <c r="HQL26" s="47"/>
      <c r="HQM26" s="47"/>
      <c r="HQN26" s="47"/>
      <c r="HQO26" s="47"/>
      <c r="HQP26" s="47"/>
      <c r="HQQ26" s="47"/>
      <c r="HQR26" s="47"/>
      <c r="HQS26" s="47"/>
      <c r="HQT26" s="47"/>
      <c r="HQU26" s="47"/>
      <c r="HQV26" s="47"/>
      <c r="HQW26" s="47"/>
      <c r="HQX26" s="47"/>
      <c r="HQY26" s="47"/>
      <c r="HQZ26" s="47"/>
      <c r="HRA26" s="47"/>
      <c r="HRB26" s="47"/>
      <c r="HRC26" s="47"/>
      <c r="HRD26" s="47"/>
      <c r="HRE26" s="47"/>
      <c r="HRF26" s="47"/>
      <c r="HRG26" s="47"/>
      <c r="HRH26" s="47"/>
      <c r="HRI26" s="47"/>
      <c r="HRJ26" s="47"/>
      <c r="HRK26" s="47"/>
      <c r="HRL26" s="47"/>
      <c r="HRM26" s="47"/>
      <c r="HRN26" s="47"/>
      <c r="HRO26" s="47"/>
      <c r="HRP26" s="47"/>
      <c r="HRQ26" s="47"/>
      <c r="HRR26" s="47"/>
      <c r="HRS26" s="47"/>
      <c r="HRT26" s="47"/>
      <c r="HRU26" s="47"/>
      <c r="HRV26" s="47"/>
      <c r="HRW26" s="47"/>
      <c r="HRX26" s="47"/>
      <c r="HRY26" s="47"/>
      <c r="HRZ26" s="47"/>
      <c r="HSA26" s="47"/>
      <c r="HSB26" s="47"/>
      <c r="HSC26" s="47"/>
      <c r="HSD26" s="47"/>
      <c r="HSE26" s="47"/>
      <c r="HSF26" s="47"/>
      <c r="HSG26" s="47"/>
      <c r="HSH26" s="47"/>
      <c r="HSI26" s="47"/>
      <c r="HSJ26" s="47"/>
      <c r="HSK26" s="47"/>
      <c r="HSL26" s="47"/>
      <c r="HSM26" s="47"/>
      <c r="HSN26" s="47"/>
      <c r="HSO26" s="47"/>
      <c r="HSP26" s="47"/>
      <c r="HSQ26" s="47"/>
      <c r="HSR26" s="47"/>
      <c r="HSS26" s="47"/>
      <c r="HST26" s="47"/>
      <c r="HSU26" s="47"/>
      <c r="HSV26" s="47"/>
      <c r="HSW26" s="47"/>
      <c r="HSX26" s="47"/>
      <c r="HSY26" s="47"/>
      <c r="HSZ26" s="47"/>
      <c r="HTA26" s="47"/>
      <c r="HTB26" s="47"/>
      <c r="HTC26" s="47"/>
      <c r="HTD26" s="47"/>
      <c r="HTE26" s="47"/>
      <c r="HTF26" s="47"/>
      <c r="HTG26" s="47"/>
      <c r="HTH26" s="47"/>
      <c r="HTI26" s="47"/>
      <c r="HTJ26" s="47"/>
      <c r="HTK26" s="47"/>
      <c r="HTL26" s="47"/>
      <c r="HTM26" s="47"/>
      <c r="HTN26" s="47"/>
      <c r="HTO26" s="47"/>
      <c r="HTP26" s="47"/>
      <c r="HTQ26" s="47"/>
      <c r="HTR26" s="47"/>
      <c r="HTS26" s="47"/>
      <c r="HTT26" s="47"/>
      <c r="HTU26" s="47"/>
      <c r="HTV26" s="47"/>
      <c r="HTW26" s="47"/>
      <c r="HTX26" s="47"/>
      <c r="HTY26" s="47"/>
      <c r="HTZ26" s="47"/>
      <c r="HUA26" s="47"/>
      <c r="HUB26" s="47"/>
      <c r="HUC26" s="47"/>
      <c r="HUD26" s="47"/>
      <c r="HUE26" s="47"/>
      <c r="HUF26" s="47"/>
      <c r="HUG26" s="47"/>
      <c r="HUH26" s="47"/>
      <c r="HUI26" s="47"/>
      <c r="HUJ26" s="47"/>
      <c r="HUK26" s="47"/>
      <c r="HUL26" s="47"/>
      <c r="HUM26" s="47"/>
      <c r="HUN26" s="47"/>
      <c r="HUO26" s="47"/>
      <c r="HUP26" s="47"/>
      <c r="HUQ26" s="47"/>
      <c r="HUR26" s="47"/>
      <c r="HUS26" s="47"/>
      <c r="HUT26" s="47"/>
      <c r="HUU26" s="47"/>
      <c r="HUV26" s="47"/>
      <c r="HUW26" s="47"/>
      <c r="HUX26" s="47"/>
      <c r="HUY26" s="47"/>
      <c r="HUZ26" s="47"/>
      <c r="HVA26" s="47"/>
      <c r="HVB26" s="47"/>
      <c r="HVC26" s="47"/>
      <c r="HVD26" s="47"/>
      <c r="HVE26" s="47"/>
      <c r="HVF26" s="47"/>
      <c r="HVG26" s="47"/>
      <c r="HVH26" s="47"/>
      <c r="HVI26" s="47"/>
      <c r="HVJ26" s="47"/>
      <c r="HVK26" s="47"/>
      <c r="HVL26" s="47"/>
      <c r="HVM26" s="47"/>
      <c r="HVN26" s="47"/>
      <c r="HVO26" s="47"/>
      <c r="HVP26" s="47"/>
      <c r="HVQ26" s="47"/>
      <c r="HVR26" s="47"/>
      <c r="HVS26" s="47"/>
      <c r="HVT26" s="47"/>
      <c r="HVU26" s="47"/>
      <c r="HVV26" s="47"/>
      <c r="HVW26" s="47"/>
      <c r="HVX26" s="47"/>
      <c r="HVY26" s="47"/>
      <c r="HVZ26" s="47"/>
      <c r="HWA26" s="47"/>
      <c r="HWB26" s="47"/>
      <c r="HWC26" s="47"/>
      <c r="HWD26" s="47"/>
      <c r="HWE26" s="47"/>
      <c r="HWF26" s="47"/>
      <c r="HWG26" s="47"/>
      <c r="HWH26" s="47"/>
      <c r="HWI26" s="47"/>
      <c r="HWJ26" s="47"/>
      <c r="HWK26" s="47"/>
      <c r="HWL26" s="47"/>
      <c r="HWM26" s="47"/>
      <c r="HWN26" s="47"/>
      <c r="HWO26" s="47"/>
      <c r="HWP26" s="47"/>
      <c r="HWQ26" s="47"/>
      <c r="HWR26" s="47"/>
      <c r="HWS26" s="47"/>
      <c r="HWT26" s="47"/>
      <c r="HWU26" s="47"/>
      <c r="HWV26" s="47"/>
      <c r="HWW26" s="47"/>
      <c r="HWX26" s="47"/>
      <c r="HWY26" s="47"/>
      <c r="HWZ26" s="47"/>
      <c r="HXA26" s="47"/>
      <c r="HXB26" s="47"/>
      <c r="HXC26" s="47"/>
      <c r="HXD26" s="47"/>
      <c r="HXE26" s="47"/>
      <c r="HXF26" s="47"/>
      <c r="HXG26" s="47"/>
      <c r="HXH26" s="47"/>
      <c r="HXI26" s="47"/>
      <c r="HXJ26" s="47"/>
      <c r="HXK26" s="47"/>
      <c r="HXL26" s="47"/>
      <c r="HXM26" s="47"/>
      <c r="HXN26" s="47"/>
      <c r="HXO26" s="47"/>
      <c r="HXP26" s="47"/>
      <c r="HXQ26" s="47"/>
      <c r="HXR26" s="47"/>
      <c r="HXS26" s="47"/>
      <c r="HXT26" s="47"/>
      <c r="HXU26" s="47"/>
      <c r="HXV26" s="47"/>
      <c r="HXW26" s="47"/>
      <c r="HXX26" s="47"/>
      <c r="HXY26" s="47"/>
      <c r="HXZ26" s="47"/>
      <c r="HYA26" s="47"/>
      <c r="HYB26" s="47"/>
      <c r="HYC26" s="47"/>
      <c r="HYD26" s="47"/>
      <c r="HYE26" s="47"/>
      <c r="HYF26" s="47"/>
      <c r="HYG26" s="47"/>
      <c r="HYH26" s="47"/>
      <c r="HYI26" s="47"/>
      <c r="HYJ26" s="47"/>
      <c r="HYK26" s="47"/>
      <c r="HYL26" s="47"/>
      <c r="HYM26" s="47"/>
      <c r="HYN26" s="47"/>
      <c r="HYO26" s="47"/>
      <c r="HYP26" s="47"/>
      <c r="HYQ26" s="47"/>
      <c r="HYR26" s="47"/>
      <c r="HYS26" s="47"/>
      <c r="HYT26" s="47"/>
      <c r="HYU26" s="47"/>
      <c r="HYV26" s="47"/>
      <c r="HYW26" s="47"/>
      <c r="HYX26" s="47"/>
      <c r="HYY26" s="47"/>
      <c r="HYZ26" s="47"/>
      <c r="HZA26" s="47"/>
      <c r="HZB26" s="47"/>
      <c r="HZC26" s="47"/>
      <c r="HZD26" s="47"/>
      <c r="HZE26" s="47"/>
      <c r="HZF26" s="47"/>
      <c r="HZG26" s="47"/>
      <c r="HZH26" s="47"/>
      <c r="HZI26" s="47"/>
      <c r="HZJ26" s="47"/>
      <c r="HZK26" s="47"/>
      <c r="HZL26" s="47"/>
      <c r="HZM26" s="47"/>
      <c r="HZN26" s="47"/>
      <c r="HZO26" s="47"/>
      <c r="HZP26" s="47"/>
      <c r="HZQ26" s="47"/>
      <c r="HZR26" s="47"/>
      <c r="HZS26" s="47"/>
      <c r="HZT26" s="47"/>
      <c r="HZU26" s="47"/>
      <c r="HZV26" s="47"/>
      <c r="HZW26" s="47"/>
      <c r="HZX26" s="47"/>
      <c r="HZY26" s="47"/>
      <c r="HZZ26" s="47"/>
      <c r="IAA26" s="47"/>
      <c r="IAB26" s="47"/>
      <c r="IAC26" s="47"/>
      <c r="IAD26" s="47"/>
      <c r="IAE26" s="47"/>
      <c r="IAF26" s="47"/>
      <c r="IAG26" s="47"/>
      <c r="IAH26" s="47"/>
      <c r="IAI26" s="47"/>
      <c r="IAJ26" s="47"/>
      <c r="IAK26" s="47"/>
      <c r="IAL26" s="47"/>
      <c r="IAM26" s="47"/>
      <c r="IAN26" s="47"/>
      <c r="IAO26" s="47"/>
      <c r="IAP26" s="47"/>
      <c r="IAQ26" s="47"/>
      <c r="IAR26" s="47"/>
      <c r="IAS26" s="47"/>
      <c r="IAT26" s="47"/>
      <c r="IAU26" s="47"/>
      <c r="IAV26" s="47"/>
      <c r="IAW26" s="47"/>
      <c r="IAX26" s="47"/>
      <c r="IAY26" s="47"/>
      <c r="IAZ26" s="47"/>
      <c r="IBA26" s="47"/>
      <c r="IBB26" s="47"/>
      <c r="IBC26" s="47"/>
      <c r="IBD26" s="47"/>
      <c r="IBE26" s="47"/>
      <c r="IBF26" s="47"/>
      <c r="IBG26" s="47"/>
      <c r="IBH26" s="47"/>
      <c r="IBI26" s="47"/>
      <c r="IBJ26" s="47"/>
      <c r="IBK26" s="47"/>
      <c r="IBL26" s="47"/>
      <c r="IBM26" s="47"/>
      <c r="IBN26" s="47"/>
      <c r="IBO26" s="47"/>
      <c r="IBP26" s="47"/>
      <c r="IBQ26" s="47"/>
      <c r="IBR26" s="47"/>
      <c r="IBS26" s="47"/>
      <c r="IBT26" s="47"/>
      <c r="IBU26" s="47"/>
      <c r="IBV26" s="47"/>
      <c r="IBW26" s="47"/>
      <c r="IBX26" s="47"/>
      <c r="IBY26" s="47"/>
      <c r="IBZ26" s="47"/>
      <c r="ICA26" s="47"/>
      <c r="ICB26" s="47"/>
      <c r="ICC26" s="47"/>
      <c r="ICD26" s="47"/>
      <c r="ICE26" s="47"/>
      <c r="ICF26" s="47"/>
      <c r="ICG26" s="47"/>
      <c r="ICH26" s="47"/>
      <c r="ICI26" s="47"/>
      <c r="ICJ26" s="47"/>
      <c r="ICK26" s="47"/>
      <c r="ICL26" s="47"/>
      <c r="ICM26" s="47"/>
      <c r="ICN26" s="47"/>
      <c r="ICO26" s="47"/>
      <c r="ICP26" s="47"/>
      <c r="ICQ26" s="47"/>
      <c r="ICR26" s="47"/>
      <c r="ICS26" s="47"/>
      <c r="ICT26" s="47"/>
      <c r="ICU26" s="47"/>
      <c r="ICV26" s="47"/>
      <c r="ICW26" s="47"/>
      <c r="ICX26" s="47"/>
      <c r="ICY26" s="47"/>
      <c r="ICZ26" s="47"/>
      <c r="IDA26" s="47"/>
      <c r="IDB26" s="47"/>
      <c r="IDC26" s="47"/>
      <c r="IDD26" s="47"/>
      <c r="IDE26" s="47"/>
      <c r="IDF26" s="47"/>
      <c r="IDG26" s="47"/>
      <c r="IDH26" s="47"/>
      <c r="IDI26" s="47"/>
      <c r="IDJ26" s="47"/>
      <c r="IDK26" s="47"/>
      <c r="IDL26" s="47"/>
      <c r="IDM26" s="47"/>
      <c r="IDN26" s="47"/>
      <c r="IDO26" s="47"/>
      <c r="IDP26" s="47"/>
      <c r="IDQ26" s="47"/>
      <c r="IDR26" s="47"/>
      <c r="IDS26" s="47"/>
      <c r="IDT26" s="47"/>
      <c r="IDU26" s="47"/>
      <c r="IDV26" s="47"/>
      <c r="IDW26" s="47"/>
      <c r="IDX26" s="47"/>
      <c r="IDY26" s="47"/>
      <c r="IDZ26" s="47"/>
      <c r="IEA26" s="47"/>
      <c r="IEB26" s="47"/>
      <c r="IEC26" s="47"/>
      <c r="IED26" s="47"/>
      <c r="IEE26" s="47"/>
      <c r="IEF26" s="47"/>
      <c r="IEG26" s="47"/>
      <c r="IEH26" s="47"/>
      <c r="IEI26" s="47"/>
      <c r="IEJ26" s="47"/>
      <c r="IEK26" s="47"/>
      <c r="IEL26" s="47"/>
      <c r="IEM26" s="47"/>
      <c r="IEN26" s="47"/>
      <c r="IEO26" s="47"/>
      <c r="IEP26" s="47"/>
      <c r="IEQ26" s="47"/>
      <c r="IER26" s="47"/>
      <c r="IES26" s="47"/>
      <c r="IET26" s="47"/>
      <c r="IEU26" s="47"/>
      <c r="IEV26" s="47"/>
      <c r="IEW26" s="47"/>
      <c r="IEX26" s="47"/>
      <c r="IEY26" s="47"/>
      <c r="IEZ26" s="47"/>
      <c r="IFA26" s="47"/>
      <c r="IFB26" s="47"/>
      <c r="IFC26" s="47"/>
      <c r="IFD26" s="47"/>
      <c r="IFE26" s="47"/>
      <c r="IFF26" s="47"/>
      <c r="IFG26" s="47"/>
      <c r="IFH26" s="47"/>
      <c r="IFI26" s="47"/>
      <c r="IFJ26" s="47"/>
      <c r="IFK26" s="47"/>
      <c r="IFL26" s="47"/>
      <c r="IFM26" s="47"/>
      <c r="IFN26" s="47"/>
      <c r="IFO26" s="47"/>
      <c r="IFP26" s="47"/>
      <c r="IFQ26" s="47"/>
      <c r="IFR26" s="47"/>
      <c r="IFS26" s="47"/>
      <c r="IFT26" s="47"/>
      <c r="IFU26" s="47"/>
      <c r="IFV26" s="47"/>
      <c r="IFW26" s="47"/>
      <c r="IFX26" s="47"/>
      <c r="IFY26" s="47"/>
      <c r="IFZ26" s="47"/>
      <c r="IGA26" s="47"/>
      <c r="IGB26" s="47"/>
      <c r="IGC26" s="47"/>
      <c r="IGD26" s="47"/>
      <c r="IGE26" s="47"/>
      <c r="IGF26" s="47"/>
      <c r="IGG26" s="47"/>
      <c r="IGH26" s="47"/>
      <c r="IGI26" s="47"/>
      <c r="IGJ26" s="47"/>
      <c r="IGK26" s="47"/>
      <c r="IGL26" s="47"/>
      <c r="IGM26" s="47"/>
      <c r="IGN26" s="47"/>
      <c r="IGO26" s="47"/>
      <c r="IGP26" s="47"/>
      <c r="IGQ26" s="47"/>
      <c r="IGR26" s="47"/>
      <c r="IGS26" s="47"/>
      <c r="IGT26" s="47"/>
      <c r="IGU26" s="47"/>
      <c r="IGV26" s="47"/>
      <c r="IGW26" s="47"/>
      <c r="IGX26" s="47"/>
      <c r="IGY26" s="47"/>
      <c r="IGZ26" s="47"/>
      <c r="IHA26" s="47"/>
      <c r="IHB26" s="47"/>
      <c r="IHC26" s="47"/>
      <c r="IHD26" s="47"/>
      <c r="IHE26" s="47"/>
      <c r="IHF26" s="47"/>
      <c r="IHG26" s="47"/>
      <c r="IHH26" s="47"/>
      <c r="IHI26" s="47"/>
      <c r="IHJ26" s="47"/>
      <c r="IHK26" s="47"/>
      <c r="IHL26" s="47"/>
      <c r="IHM26" s="47"/>
      <c r="IHN26" s="47"/>
      <c r="IHO26" s="47"/>
      <c r="IHP26" s="47"/>
      <c r="IHQ26" s="47"/>
      <c r="IHR26" s="47"/>
      <c r="IHS26" s="47"/>
      <c r="IHT26" s="47"/>
      <c r="IHU26" s="47"/>
      <c r="IHV26" s="47"/>
      <c r="IHW26" s="47"/>
      <c r="IHX26" s="47"/>
      <c r="IHY26" s="47"/>
      <c r="IHZ26" s="47"/>
      <c r="IIA26" s="47"/>
      <c r="IIB26" s="47"/>
      <c r="IIC26" s="47"/>
      <c r="IID26" s="47"/>
      <c r="IIE26" s="47"/>
      <c r="IIF26" s="47"/>
      <c r="IIG26" s="47"/>
      <c r="IIH26" s="47"/>
      <c r="III26" s="47"/>
      <c r="IIJ26" s="47"/>
      <c r="IIK26" s="47"/>
      <c r="IIL26" s="47"/>
      <c r="IIM26" s="47"/>
      <c r="IIN26" s="47"/>
      <c r="IIO26" s="47"/>
      <c r="IIP26" s="47"/>
      <c r="IIQ26" s="47"/>
      <c r="IIR26" s="47"/>
      <c r="IIS26" s="47"/>
      <c r="IIT26" s="47"/>
      <c r="IIU26" s="47"/>
      <c r="IIV26" s="47"/>
      <c r="IIW26" s="47"/>
      <c r="IIX26" s="47"/>
      <c r="IIY26" s="47"/>
      <c r="IIZ26" s="47"/>
      <c r="IJA26" s="47"/>
      <c r="IJB26" s="47"/>
      <c r="IJC26" s="47"/>
      <c r="IJD26" s="47"/>
      <c r="IJE26" s="47"/>
      <c r="IJF26" s="47"/>
      <c r="IJG26" s="47"/>
      <c r="IJH26" s="47"/>
      <c r="IJI26" s="47"/>
      <c r="IJJ26" s="47"/>
      <c r="IJK26" s="47"/>
      <c r="IJL26" s="47"/>
      <c r="IJM26" s="47"/>
      <c r="IJN26" s="47"/>
      <c r="IJO26" s="47"/>
      <c r="IJP26" s="47"/>
      <c r="IJQ26" s="47"/>
      <c r="IJR26" s="47"/>
      <c r="IJS26" s="47"/>
      <c r="IJT26" s="47"/>
      <c r="IJU26" s="47"/>
      <c r="IJV26" s="47"/>
      <c r="IJW26" s="47"/>
      <c r="IJX26" s="47"/>
      <c r="IJY26" s="47"/>
      <c r="IJZ26" s="47"/>
      <c r="IKA26" s="47"/>
      <c r="IKB26" s="47"/>
      <c r="IKC26" s="47"/>
      <c r="IKD26" s="47"/>
      <c r="IKE26" s="47"/>
      <c r="IKF26" s="47"/>
      <c r="IKG26" s="47"/>
      <c r="IKH26" s="47"/>
      <c r="IKI26" s="47"/>
      <c r="IKJ26" s="47"/>
      <c r="IKK26" s="47"/>
      <c r="IKL26" s="47"/>
      <c r="IKM26" s="47"/>
      <c r="IKN26" s="47"/>
      <c r="IKO26" s="47"/>
      <c r="IKP26" s="47"/>
      <c r="IKQ26" s="47"/>
      <c r="IKR26" s="47"/>
      <c r="IKS26" s="47"/>
      <c r="IKT26" s="47"/>
      <c r="IKU26" s="47"/>
      <c r="IKV26" s="47"/>
      <c r="IKW26" s="47"/>
      <c r="IKX26" s="47"/>
      <c r="IKY26" s="47"/>
      <c r="IKZ26" s="47"/>
      <c r="ILA26" s="47"/>
      <c r="ILB26" s="47"/>
      <c r="ILC26" s="47"/>
      <c r="ILD26" s="47"/>
      <c r="ILE26" s="47"/>
      <c r="ILF26" s="47"/>
      <c r="ILG26" s="47"/>
      <c r="ILH26" s="47"/>
      <c r="ILI26" s="47"/>
      <c r="ILJ26" s="47"/>
      <c r="ILK26" s="47"/>
      <c r="ILL26" s="47"/>
      <c r="ILM26" s="47"/>
      <c r="ILN26" s="47"/>
      <c r="ILO26" s="47"/>
      <c r="ILP26" s="47"/>
      <c r="ILQ26" s="47"/>
      <c r="ILR26" s="47"/>
      <c r="ILS26" s="47"/>
      <c r="ILT26" s="47"/>
      <c r="ILU26" s="47"/>
      <c r="ILV26" s="47"/>
      <c r="ILW26" s="47"/>
      <c r="ILX26" s="47"/>
      <c r="ILY26" s="47"/>
      <c r="ILZ26" s="47"/>
      <c r="IMA26" s="47"/>
      <c r="IMB26" s="47"/>
      <c r="IMC26" s="47"/>
      <c r="IMD26" s="47"/>
      <c r="IME26" s="47"/>
      <c r="IMF26" s="47"/>
      <c r="IMG26" s="47"/>
      <c r="IMH26" s="47"/>
      <c r="IMI26" s="47"/>
      <c r="IMJ26" s="47"/>
      <c r="IMK26" s="47"/>
      <c r="IML26" s="47"/>
      <c r="IMM26" s="47"/>
      <c r="IMN26" s="47"/>
      <c r="IMO26" s="47"/>
      <c r="IMP26" s="47"/>
      <c r="IMQ26" s="47"/>
      <c r="IMR26" s="47"/>
      <c r="IMS26" s="47"/>
      <c r="IMT26" s="47"/>
      <c r="IMU26" s="47"/>
      <c r="IMV26" s="47"/>
      <c r="IMW26" s="47"/>
      <c r="IMX26" s="47"/>
      <c r="IMY26" s="47"/>
      <c r="IMZ26" s="47"/>
      <c r="INA26" s="47"/>
      <c r="INB26" s="47"/>
      <c r="INC26" s="47"/>
      <c r="IND26" s="47"/>
      <c r="INE26" s="47"/>
      <c r="INF26" s="47"/>
      <c r="ING26" s="47"/>
      <c r="INH26" s="47"/>
      <c r="INI26" s="47"/>
      <c r="INJ26" s="47"/>
      <c r="INK26" s="47"/>
      <c r="INL26" s="47"/>
      <c r="INM26" s="47"/>
      <c r="INN26" s="47"/>
      <c r="INO26" s="47"/>
      <c r="INP26" s="47"/>
      <c r="INQ26" s="47"/>
      <c r="INR26" s="47"/>
      <c r="INS26" s="47"/>
      <c r="INT26" s="47"/>
      <c r="INU26" s="47"/>
      <c r="INV26" s="47"/>
      <c r="INW26" s="47"/>
      <c r="INX26" s="47"/>
      <c r="INY26" s="47"/>
      <c r="INZ26" s="47"/>
      <c r="IOA26" s="47"/>
      <c r="IOB26" s="47"/>
      <c r="IOC26" s="47"/>
      <c r="IOD26" s="47"/>
      <c r="IOE26" s="47"/>
      <c r="IOF26" s="47"/>
      <c r="IOG26" s="47"/>
      <c r="IOH26" s="47"/>
      <c r="IOI26" s="47"/>
      <c r="IOJ26" s="47"/>
      <c r="IOK26" s="47"/>
      <c r="IOL26" s="47"/>
      <c r="IOM26" s="47"/>
      <c r="ION26" s="47"/>
      <c r="IOO26" s="47"/>
      <c r="IOP26" s="47"/>
      <c r="IOQ26" s="47"/>
      <c r="IOR26" s="47"/>
      <c r="IOS26" s="47"/>
      <c r="IOT26" s="47"/>
      <c r="IOU26" s="47"/>
      <c r="IOV26" s="47"/>
      <c r="IOW26" s="47"/>
      <c r="IOX26" s="47"/>
      <c r="IOY26" s="47"/>
      <c r="IOZ26" s="47"/>
      <c r="IPA26" s="47"/>
      <c r="IPB26" s="47"/>
      <c r="IPC26" s="47"/>
      <c r="IPD26" s="47"/>
      <c r="IPE26" s="47"/>
      <c r="IPF26" s="47"/>
      <c r="IPG26" s="47"/>
      <c r="IPH26" s="47"/>
      <c r="IPI26" s="47"/>
      <c r="IPJ26" s="47"/>
      <c r="IPK26" s="47"/>
      <c r="IPL26" s="47"/>
      <c r="IPM26" s="47"/>
      <c r="IPN26" s="47"/>
      <c r="IPO26" s="47"/>
      <c r="IPP26" s="47"/>
      <c r="IPQ26" s="47"/>
      <c r="IPR26" s="47"/>
      <c r="IPS26" s="47"/>
      <c r="IPT26" s="47"/>
      <c r="IPU26" s="47"/>
      <c r="IPV26" s="47"/>
      <c r="IPW26" s="47"/>
      <c r="IPX26" s="47"/>
      <c r="IPY26" s="47"/>
      <c r="IPZ26" s="47"/>
      <c r="IQA26" s="47"/>
      <c r="IQB26" s="47"/>
      <c r="IQC26" s="47"/>
      <c r="IQD26" s="47"/>
      <c r="IQE26" s="47"/>
      <c r="IQF26" s="47"/>
      <c r="IQG26" s="47"/>
      <c r="IQH26" s="47"/>
      <c r="IQI26" s="47"/>
      <c r="IQJ26" s="47"/>
      <c r="IQK26" s="47"/>
      <c r="IQL26" s="47"/>
      <c r="IQM26" s="47"/>
      <c r="IQN26" s="47"/>
      <c r="IQO26" s="47"/>
      <c r="IQP26" s="47"/>
      <c r="IQQ26" s="47"/>
      <c r="IQR26" s="47"/>
      <c r="IQS26" s="47"/>
      <c r="IQT26" s="47"/>
      <c r="IQU26" s="47"/>
      <c r="IQV26" s="47"/>
      <c r="IQW26" s="47"/>
      <c r="IQX26" s="47"/>
      <c r="IQY26" s="47"/>
      <c r="IQZ26" s="47"/>
      <c r="IRA26" s="47"/>
      <c r="IRB26" s="47"/>
      <c r="IRC26" s="47"/>
      <c r="IRD26" s="47"/>
      <c r="IRE26" s="47"/>
      <c r="IRF26" s="47"/>
      <c r="IRG26" s="47"/>
      <c r="IRH26" s="47"/>
      <c r="IRI26" s="47"/>
      <c r="IRJ26" s="47"/>
      <c r="IRK26" s="47"/>
      <c r="IRL26" s="47"/>
      <c r="IRM26" s="47"/>
      <c r="IRN26" s="47"/>
      <c r="IRO26" s="47"/>
      <c r="IRP26" s="47"/>
      <c r="IRQ26" s="47"/>
      <c r="IRR26" s="47"/>
      <c r="IRS26" s="47"/>
      <c r="IRT26" s="47"/>
      <c r="IRU26" s="47"/>
      <c r="IRV26" s="47"/>
      <c r="IRW26" s="47"/>
      <c r="IRX26" s="47"/>
      <c r="IRY26" s="47"/>
      <c r="IRZ26" s="47"/>
      <c r="ISA26" s="47"/>
      <c r="ISB26" s="47"/>
      <c r="ISC26" s="47"/>
      <c r="ISD26" s="47"/>
      <c r="ISE26" s="47"/>
      <c r="ISF26" s="47"/>
      <c r="ISG26" s="47"/>
      <c r="ISH26" s="47"/>
      <c r="ISI26" s="47"/>
      <c r="ISJ26" s="47"/>
      <c r="ISK26" s="47"/>
      <c r="ISL26" s="47"/>
      <c r="ISM26" s="47"/>
      <c r="ISN26" s="47"/>
      <c r="ISO26" s="47"/>
      <c r="ISP26" s="47"/>
      <c r="ISQ26" s="47"/>
      <c r="ISR26" s="47"/>
      <c r="ISS26" s="47"/>
      <c r="IST26" s="47"/>
      <c r="ISU26" s="47"/>
      <c r="ISV26" s="47"/>
      <c r="ISW26" s="47"/>
      <c r="ISX26" s="47"/>
      <c r="ISY26" s="47"/>
      <c r="ISZ26" s="47"/>
      <c r="ITA26" s="47"/>
      <c r="ITB26" s="47"/>
      <c r="ITC26" s="47"/>
      <c r="ITD26" s="47"/>
      <c r="ITE26" s="47"/>
      <c r="ITF26" s="47"/>
      <c r="ITG26" s="47"/>
      <c r="ITH26" s="47"/>
      <c r="ITI26" s="47"/>
      <c r="ITJ26" s="47"/>
      <c r="ITK26" s="47"/>
      <c r="ITL26" s="47"/>
      <c r="ITM26" s="47"/>
      <c r="ITN26" s="47"/>
      <c r="ITO26" s="47"/>
      <c r="ITP26" s="47"/>
      <c r="ITQ26" s="47"/>
      <c r="ITR26" s="47"/>
      <c r="ITS26" s="47"/>
      <c r="ITT26" s="47"/>
      <c r="ITU26" s="47"/>
      <c r="ITV26" s="47"/>
      <c r="ITW26" s="47"/>
      <c r="ITX26" s="47"/>
      <c r="ITY26" s="47"/>
      <c r="ITZ26" s="47"/>
      <c r="IUA26" s="47"/>
      <c r="IUB26" s="47"/>
      <c r="IUC26" s="47"/>
      <c r="IUD26" s="47"/>
      <c r="IUE26" s="47"/>
      <c r="IUF26" s="47"/>
      <c r="IUG26" s="47"/>
      <c r="IUH26" s="47"/>
      <c r="IUI26" s="47"/>
      <c r="IUJ26" s="47"/>
      <c r="IUK26" s="47"/>
      <c r="IUL26" s="47"/>
      <c r="IUM26" s="47"/>
      <c r="IUN26" s="47"/>
      <c r="IUO26" s="47"/>
      <c r="IUP26" s="47"/>
      <c r="IUQ26" s="47"/>
      <c r="IUR26" s="47"/>
      <c r="IUS26" s="47"/>
      <c r="IUT26" s="47"/>
      <c r="IUU26" s="47"/>
      <c r="IUV26" s="47"/>
      <c r="IUW26" s="47"/>
      <c r="IUX26" s="47"/>
      <c r="IUY26" s="47"/>
      <c r="IUZ26" s="47"/>
      <c r="IVA26" s="47"/>
      <c r="IVB26" s="47"/>
      <c r="IVC26" s="47"/>
      <c r="IVD26" s="47"/>
      <c r="IVE26" s="47"/>
      <c r="IVF26" s="47"/>
      <c r="IVG26" s="47"/>
      <c r="IVH26" s="47"/>
      <c r="IVI26" s="47"/>
      <c r="IVJ26" s="47"/>
      <c r="IVK26" s="47"/>
      <c r="IVL26" s="47"/>
      <c r="IVM26" s="47"/>
      <c r="IVN26" s="47"/>
      <c r="IVO26" s="47"/>
      <c r="IVP26" s="47"/>
      <c r="IVQ26" s="47"/>
      <c r="IVR26" s="47"/>
      <c r="IVS26" s="47"/>
      <c r="IVT26" s="47"/>
      <c r="IVU26" s="47"/>
      <c r="IVV26" s="47"/>
      <c r="IVW26" s="47"/>
      <c r="IVX26" s="47"/>
      <c r="IVY26" s="47"/>
      <c r="IVZ26" s="47"/>
      <c r="IWA26" s="47"/>
      <c r="IWB26" s="47"/>
      <c r="IWC26" s="47"/>
      <c r="IWD26" s="47"/>
      <c r="IWE26" s="47"/>
      <c r="IWF26" s="47"/>
      <c r="IWG26" s="47"/>
      <c r="IWH26" s="47"/>
      <c r="IWI26" s="47"/>
      <c r="IWJ26" s="47"/>
      <c r="IWK26" s="47"/>
      <c r="IWL26" s="47"/>
      <c r="IWM26" s="47"/>
      <c r="IWN26" s="47"/>
      <c r="IWO26" s="47"/>
      <c r="IWP26" s="47"/>
      <c r="IWQ26" s="47"/>
      <c r="IWR26" s="47"/>
      <c r="IWS26" s="47"/>
      <c r="IWT26" s="47"/>
      <c r="IWU26" s="47"/>
      <c r="IWV26" s="47"/>
      <c r="IWW26" s="47"/>
      <c r="IWX26" s="47"/>
      <c r="IWY26" s="47"/>
      <c r="IWZ26" s="47"/>
      <c r="IXA26" s="47"/>
      <c r="IXB26" s="47"/>
      <c r="IXC26" s="47"/>
      <c r="IXD26" s="47"/>
      <c r="IXE26" s="47"/>
      <c r="IXF26" s="47"/>
      <c r="IXG26" s="47"/>
      <c r="IXH26" s="47"/>
      <c r="IXI26" s="47"/>
      <c r="IXJ26" s="47"/>
      <c r="IXK26" s="47"/>
      <c r="IXL26" s="47"/>
      <c r="IXM26" s="47"/>
      <c r="IXN26" s="47"/>
      <c r="IXO26" s="47"/>
      <c r="IXP26" s="47"/>
      <c r="IXQ26" s="47"/>
      <c r="IXR26" s="47"/>
      <c r="IXS26" s="47"/>
      <c r="IXT26" s="47"/>
      <c r="IXU26" s="47"/>
      <c r="IXV26" s="47"/>
      <c r="IXW26" s="47"/>
      <c r="IXX26" s="47"/>
      <c r="IXY26" s="47"/>
      <c r="IXZ26" s="47"/>
      <c r="IYA26" s="47"/>
      <c r="IYB26" s="47"/>
      <c r="IYC26" s="47"/>
      <c r="IYD26" s="47"/>
      <c r="IYE26" s="47"/>
      <c r="IYF26" s="47"/>
      <c r="IYG26" s="47"/>
      <c r="IYH26" s="47"/>
      <c r="IYI26" s="47"/>
      <c r="IYJ26" s="47"/>
      <c r="IYK26" s="47"/>
      <c r="IYL26" s="47"/>
      <c r="IYM26" s="47"/>
      <c r="IYN26" s="47"/>
      <c r="IYO26" s="47"/>
      <c r="IYP26" s="47"/>
      <c r="IYQ26" s="47"/>
      <c r="IYR26" s="47"/>
      <c r="IYS26" s="47"/>
      <c r="IYT26" s="47"/>
      <c r="IYU26" s="47"/>
      <c r="IYV26" s="47"/>
      <c r="IYW26" s="47"/>
      <c r="IYX26" s="47"/>
      <c r="IYY26" s="47"/>
      <c r="IYZ26" s="47"/>
      <c r="IZA26" s="47"/>
      <c r="IZB26" s="47"/>
      <c r="IZC26" s="47"/>
      <c r="IZD26" s="47"/>
      <c r="IZE26" s="47"/>
      <c r="IZF26" s="47"/>
      <c r="IZG26" s="47"/>
      <c r="IZH26" s="47"/>
      <c r="IZI26" s="47"/>
      <c r="IZJ26" s="47"/>
      <c r="IZK26" s="47"/>
      <c r="IZL26" s="47"/>
      <c r="IZM26" s="47"/>
      <c r="IZN26" s="47"/>
      <c r="IZO26" s="47"/>
      <c r="IZP26" s="47"/>
      <c r="IZQ26" s="47"/>
      <c r="IZR26" s="47"/>
      <c r="IZS26" s="47"/>
      <c r="IZT26" s="47"/>
      <c r="IZU26" s="47"/>
      <c r="IZV26" s="47"/>
      <c r="IZW26" s="47"/>
      <c r="IZX26" s="47"/>
      <c r="IZY26" s="47"/>
      <c r="IZZ26" s="47"/>
      <c r="JAA26" s="47"/>
      <c r="JAB26" s="47"/>
      <c r="JAC26" s="47"/>
      <c r="JAD26" s="47"/>
      <c r="JAE26" s="47"/>
      <c r="JAF26" s="47"/>
      <c r="JAG26" s="47"/>
      <c r="JAH26" s="47"/>
      <c r="JAI26" s="47"/>
      <c r="JAJ26" s="47"/>
      <c r="JAK26" s="47"/>
      <c r="JAL26" s="47"/>
      <c r="JAM26" s="47"/>
      <c r="JAN26" s="47"/>
      <c r="JAO26" s="47"/>
      <c r="JAP26" s="47"/>
      <c r="JAQ26" s="47"/>
      <c r="JAR26" s="47"/>
      <c r="JAS26" s="47"/>
      <c r="JAT26" s="47"/>
      <c r="JAU26" s="47"/>
      <c r="JAV26" s="47"/>
      <c r="JAW26" s="47"/>
      <c r="JAX26" s="47"/>
      <c r="JAY26" s="47"/>
      <c r="JAZ26" s="47"/>
      <c r="JBA26" s="47"/>
      <c r="JBB26" s="47"/>
      <c r="JBC26" s="47"/>
      <c r="JBD26" s="47"/>
      <c r="JBE26" s="47"/>
      <c r="JBF26" s="47"/>
      <c r="JBG26" s="47"/>
      <c r="JBH26" s="47"/>
      <c r="JBI26" s="47"/>
      <c r="JBJ26" s="47"/>
      <c r="JBK26" s="47"/>
      <c r="JBL26" s="47"/>
      <c r="JBM26" s="47"/>
      <c r="JBN26" s="47"/>
      <c r="JBO26" s="47"/>
      <c r="JBP26" s="47"/>
      <c r="JBQ26" s="47"/>
      <c r="JBR26" s="47"/>
      <c r="JBS26" s="47"/>
      <c r="JBT26" s="47"/>
      <c r="JBU26" s="47"/>
      <c r="JBV26" s="47"/>
      <c r="JBW26" s="47"/>
      <c r="JBX26" s="47"/>
      <c r="JBY26" s="47"/>
      <c r="JBZ26" s="47"/>
      <c r="JCA26" s="47"/>
      <c r="JCB26" s="47"/>
      <c r="JCC26" s="47"/>
      <c r="JCD26" s="47"/>
      <c r="JCE26" s="47"/>
      <c r="JCF26" s="47"/>
      <c r="JCG26" s="47"/>
      <c r="JCH26" s="47"/>
      <c r="JCI26" s="47"/>
      <c r="JCJ26" s="47"/>
      <c r="JCK26" s="47"/>
      <c r="JCL26" s="47"/>
      <c r="JCM26" s="47"/>
      <c r="JCN26" s="47"/>
      <c r="JCO26" s="47"/>
      <c r="JCP26" s="47"/>
      <c r="JCQ26" s="47"/>
      <c r="JCR26" s="47"/>
      <c r="JCS26" s="47"/>
      <c r="JCT26" s="47"/>
      <c r="JCU26" s="47"/>
      <c r="JCV26" s="47"/>
      <c r="JCW26" s="47"/>
      <c r="JCX26" s="47"/>
      <c r="JCY26" s="47"/>
      <c r="JCZ26" s="47"/>
      <c r="JDA26" s="47"/>
      <c r="JDB26" s="47"/>
      <c r="JDC26" s="47"/>
      <c r="JDD26" s="47"/>
      <c r="JDE26" s="47"/>
      <c r="JDF26" s="47"/>
      <c r="JDG26" s="47"/>
      <c r="JDH26" s="47"/>
      <c r="JDI26" s="47"/>
      <c r="JDJ26" s="47"/>
      <c r="JDK26" s="47"/>
      <c r="JDL26" s="47"/>
      <c r="JDM26" s="47"/>
      <c r="JDN26" s="47"/>
      <c r="JDO26" s="47"/>
      <c r="JDP26" s="47"/>
      <c r="JDQ26" s="47"/>
      <c r="JDR26" s="47"/>
      <c r="JDS26" s="47"/>
      <c r="JDT26" s="47"/>
      <c r="JDU26" s="47"/>
      <c r="JDV26" s="47"/>
      <c r="JDW26" s="47"/>
      <c r="JDX26" s="47"/>
      <c r="JDY26" s="47"/>
      <c r="JDZ26" s="47"/>
      <c r="JEA26" s="47"/>
      <c r="JEB26" s="47"/>
      <c r="JEC26" s="47"/>
      <c r="JED26" s="47"/>
      <c r="JEE26" s="47"/>
      <c r="JEF26" s="47"/>
      <c r="JEG26" s="47"/>
      <c r="JEH26" s="47"/>
      <c r="JEI26" s="47"/>
      <c r="JEJ26" s="47"/>
      <c r="JEK26" s="47"/>
      <c r="JEL26" s="47"/>
      <c r="JEM26" s="47"/>
      <c r="JEN26" s="47"/>
      <c r="JEO26" s="47"/>
      <c r="JEP26" s="47"/>
      <c r="JEQ26" s="47"/>
      <c r="JER26" s="47"/>
      <c r="JES26" s="47"/>
      <c r="JET26" s="47"/>
      <c r="JEU26" s="47"/>
      <c r="JEV26" s="47"/>
      <c r="JEW26" s="47"/>
      <c r="JEX26" s="47"/>
      <c r="JEY26" s="47"/>
      <c r="JEZ26" s="47"/>
      <c r="JFA26" s="47"/>
      <c r="JFB26" s="47"/>
      <c r="JFC26" s="47"/>
      <c r="JFD26" s="47"/>
      <c r="JFE26" s="47"/>
      <c r="JFF26" s="47"/>
      <c r="JFG26" s="47"/>
      <c r="JFH26" s="47"/>
      <c r="JFI26" s="47"/>
      <c r="JFJ26" s="47"/>
      <c r="JFK26" s="47"/>
      <c r="JFL26" s="47"/>
      <c r="JFM26" s="47"/>
      <c r="JFN26" s="47"/>
      <c r="JFO26" s="47"/>
      <c r="JFP26" s="47"/>
      <c r="JFQ26" s="47"/>
      <c r="JFR26" s="47"/>
      <c r="JFS26" s="47"/>
      <c r="JFT26" s="47"/>
      <c r="JFU26" s="47"/>
      <c r="JFV26" s="47"/>
      <c r="JFW26" s="47"/>
      <c r="JFX26" s="47"/>
      <c r="JFY26" s="47"/>
      <c r="JFZ26" s="47"/>
      <c r="JGA26" s="47"/>
      <c r="JGB26" s="47"/>
      <c r="JGC26" s="47"/>
      <c r="JGD26" s="47"/>
      <c r="JGE26" s="47"/>
      <c r="JGF26" s="47"/>
      <c r="JGG26" s="47"/>
      <c r="JGH26" s="47"/>
      <c r="JGI26" s="47"/>
      <c r="JGJ26" s="47"/>
      <c r="JGK26" s="47"/>
      <c r="JGL26" s="47"/>
      <c r="JGM26" s="47"/>
      <c r="JGN26" s="47"/>
      <c r="JGO26" s="47"/>
      <c r="JGP26" s="47"/>
      <c r="JGQ26" s="47"/>
      <c r="JGR26" s="47"/>
      <c r="JGS26" s="47"/>
      <c r="JGT26" s="47"/>
      <c r="JGU26" s="47"/>
      <c r="JGV26" s="47"/>
      <c r="JGW26" s="47"/>
      <c r="JGX26" s="47"/>
      <c r="JGY26" s="47"/>
      <c r="JGZ26" s="47"/>
      <c r="JHA26" s="47"/>
      <c r="JHB26" s="47"/>
      <c r="JHC26" s="47"/>
      <c r="JHD26" s="47"/>
      <c r="JHE26" s="47"/>
      <c r="JHF26" s="47"/>
      <c r="JHG26" s="47"/>
      <c r="JHH26" s="47"/>
      <c r="JHI26" s="47"/>
      <c r="JHJ26" s="47"/>
      <c r="JHK26" s="47"/>
      <c r="JHL26" s="47"/>
      <c r="JHM26" s="47"/>
      <c r="JHN26" s="47"/>
      <c r="JHO26" s="47"/>
      <c r="JHP26" s="47"/>
      <c r="JHQ26" s="47"/>
      <c r="JHR26" s="47"/>
      <c r="JHS26" s="47"/>
      <c r="JHT26" s="47"/>
      <c r="JHU26" s="47"/>
      <c r="JHV26" s="47"/>
      <c r="JHW26" s="47"/>
      <c r="JHX26" s="47"/>
      <c r="JHY26" s="47"/>
      <c r="JHZ26" s="47"/>
      <c r="JIA26" s="47"/>
      <c r="JIB26" s="47"/>
      <c r="JIC26" s="47"/>
      <c r="JID26" s="47"/>
      <c r="JIE26" s="47"/>
      <c r="JIF26" s="47"/>
      <c r="JIG26" s="47"/>
      <c r="JIH26" s="47"/>
      <c r="JII26" s="47"/>
      <c r="JIJ26" s="47"/>
      <c r="JIK26" s="47"/>
      <c r="JIL26" s="47"/>
      <c r="JIM26" s="47"/>
      <c r="JIN26" s="47"/>
      <c r="JIO26" s="47"/>
      <c r="JIP26" s="47"/>
      <c r="JIQ26" s="47"/>
      <c r="JIR26" s="47"/>
      <c r="JIS26" s="47"/>
      <c r="JIT26" s="47"/>
      <c r="JIU26" s="47"/>
      <c r="JIV26" s="47"/>
      <c r="JIW26" s="47"/>
      <c r="JIX26" s="47"/>
      <c r="JIY26" s="47"/>
      <c r="JIZ26" s="47"/>
      <c r="JJA26" s="47"/>
      <c r="JJB26" s="47"/>
      <c r="JJC26" s="47"/>
      <c r="JJD26" s="47"/>
      <c r="JJE26" s="47"/>
      <c r="JJF26" s="47"/>
      <c r="JJG26" s="47"/>
      <c r="JJH26" s="47"/>
      <c r="JJI26" s="47"/>
      <c r="JJJ26" s="47"/>
      <c r="JJK26" s="47"/>
      <c r="JJL26" s="47"/>
      <c r="JJM26" s="47"/>
      <c r="JJN26" s="47"/>
      <c r="JJO26" s="47"/>
      <c r="JJP26" s="47"/>
      <c r="JJQ26" s="47"/>
      <c r="JJR26" s="47"/>
      <c r="JJS26" s="47"/>
      <c r="JJT26" s="47"/>
      <c r="JJU26" s="47"/>
      <c r="JJV26" s="47"/>
      <c r="JJW26" s="47"/>
      <c r="JJX26" s="47"/>
      <c r="JJY26" s="47"/>
      <c r="JJZ26" s="47"/>
      <c r="JKA26" s="47"/>
      <c r="JKB26" s="47"/>
      <c r="JKC26" s="47"/>
      <c r="JKD26" s="47"/>
      <c r="JKE26" s="47"/>
      <c r="JKF26" s="47"/>
      <c r="JKG26" s="47"/>
      <c r="JKH26" s="47"/>
      <c r="JKI26" s="47"/>
      <c r="JKJ26" s="47"/>
      <c r="JKK26" s="47"/>
      <c r="JKL26" s="47"/>
      <c r="JKM26" s="47"/>
      <c r="JKN26" s="47"/>
      <c r="JKO26" s="47"/>
      <c r="JKP26" s="47"/>
      <c r="JKQ26" s="47"/>
      <c r="JKR26" s="47"/>
      <c r="JKS26" s="47"/>
      <c r="JKT26" s="47"/>
      <c r="JKU26" s="47"/>
      <c r="JKV26" s="47"/>
      <c r="JKW26" s="47"/>
      <c r="JKX26" s="47"/>
      <c r="JKY26" s="47"/>
      <c r="JKZ26" s="47"/>
      <c r="JLA26" s="47"/>
      <c r="JLB26" s="47"/>
      <c r="JLC26" s="47"/>
      <c r="JLD26" s="47"/>
      <c r="JLE26" s="47"/>
      <c r="JLF26" s="47"/>
      <c r="JLG26" s="47"/>
      <c r="JLH26" s="47"/>
      <c r="JLI26" s="47"/>
      <c r="JLJ26" s="47"/>
      <c r="JLK26" s="47"/>
      <c r="JLL26" s="47"/>
      <c r="JLM26" s="47"/>
      <c r="JLN26" s="47"/>
      <c r="JLO26" s="47"/>
      <c r="JLP26" s="47"/>
      <c r="JLQ26" s="47"/>
      <c r="JLR26" s="47"/>
      <c r="JLS26" s="47"/>
      <c r="JLT26" s="47"/>
      <c r="JLU26" s="47"/>
      <c r="JLV26" s="47"/>
      <c r="JLW26" s="47"/>
      <c r="JLX26" s="47"/>
      <c r="JLY26" s="47"/>
      <c r="JLZ26" s="47"/>
      <c r="JMA26" s="47"/>
      <c r="JMB26" s="47"/>
      <c r="JMC26" s="47"/>
      <c r="JMD26" s="47"/>
      <c r="JME26" s="47"/>
      <c r="JMF26" s="47"/>
      <c r="JMG26" s="47"/>
      <c r="JMH26" s="47"/>
      <c r="JMI26" s="47"/>
      <c r="JMJ26" s="47"/>
      <c r="JMK26" s="47"/>
      <c r="JML26" s="47"/>
      <c r="JMM26" s="47"/>
      <c r="JMN26" s="47"/>
      <c r="JMO26" s="47"/>
      <c r="JMP26" s="47"/>
      <c r="JMQ26" s="47"/>
      <c r="JMR26" s="47"/>
      <c r="JMS26" s="47"/>
      <c r="JMT26" s="47"/>
      <c r="JMU26" s="47"/>
      <c r="JMV26" s="47"/>
      <c r="JMW26" s="47"/>
      <c r="JMX26" s="47"/>
      <c r="JMY26" s="47"/>
      <c r="JMZ26" s="47"/>
      <c r="JNA26" s="47"/>
      <c r="JNB26" s="47"/>
      <c r="JNC26" s="47"/>
      <c r="JND26" s="47"/>
      <c r="JNE26" s="47"/>
      <c r="JNF26" s="47"/>
      <c r="JNG26" s="47"/>
      <c r="JNH26" s="47"/>
      <c r="JNI26" s="47"/>
      <c r="JNJ26" s="47"/>
      <c r="JNK26" s="47"/>
      <c r="JNL26" s="47"/>
      <c r="JNM26" s="47"/>
      <c r="JNN26" s="47"/>
      <c r="JNO26" s="47"/>
      <c r="JNP26" s="47"/>
      <c r="JNQ26" s="47"/>
      <c r="JNR26" s="47"/>
      <c r="JNS26" s="47"/>
      <c r="JNT26" s="47"/>
      <c r="JNU26" s="47"/>
      <c r="JNV26" s="47"/>
      <c r="JNW26" s="47"/>
      <c r="JNX26" s="47"/>
      <c r="JNY26" s="47"/>
      <c r="JNZ26" s="47"/>
      <c r="JOA26" s="47"/>
      <c r="JOB26" s="47"/>
      <c r="JOC26" s="47"/>
      <c r="JOD26" s="47"/>
      <c r="JOE26" s="47"/>
      <c r="JOF26" s="47"/>
      <c r="JOG26" s="47"/>
      <c r="JOH26" s="47"/>
      <c r="JOI26" s="47"/>
      <c r="JOJ26" s="47"/>
      <c r="JOK26" s="47"/>
      <c r="JOL26" s="47"/>
      <c r="JOM26" s="47"/>
      <c r="JON26" s="47"/>
      <c r="JOO26" s="47"/>
      <c r="JOP26" s="47"/>
      <c r="JOQ26" s="47"/>
      <c r="JOR26" s="47"/>
      <c r="JOS26" s="47"/>
      <c r="JOT26" s="47"/>
      <c r="JOU26" s="47"/>
      <c r="JOV26" s="47"/>
      <c r="JOW26" s="47"/>
      <c r="JOX26" s="47"/>
      <c r="JOY26" s="47"/>
      <c r="JOZ26" s="47"/>
      <c r="JPA26" s="47"/>
      <c r="JPB26" s="47"/>
      <c r="JPC26" s="47"/>
      <c r="JPD26" s="47"/>
      <c r="JPE26" s="47"/>
      <c r="JPF26" s="47"/>
      <c r="JPG26" s="47"/>
      <c r="JPH26" s="47"/>
      <c r="JPI26" s="47"/>
      <c r="JPJ26" s="47"/>
      <c r="JPK26" s="47"/>
      <c r="JPL26" s="47"/>
      <c r="JPM26" s="47"/>
      <c r="JPN26" s="47"/>
      <c r="JPO26" s="47"/>
      <c r="JPP26" s="47"/>
      <c r="JPQ26" s="47"/>
      <c r="JPR26" s="47"/>
      <c r="JPS26" s="47"/>
      <c r="JPT26" s="47"/>
      <c r="JPU26" s="47"/>
      <c r="JPV26" s="47"/>
      <c r="JPW26" s="47"/>
      <c r="JPX26" s="47"/>
      <c r="JPY26" s="47"/>
      <c r="JPZ26" s="47"/>
      <c r="JQA26" s="47"/>
      <c r="JQB26" s="47"/>
      <c r="JQC26" s="47"/>
      <c r="JQD26" s="47"/>
      <c r="JQE26" s="47"/>
      <c r="JQF26" s="47"/>
      <c r="JQG26" s="47"/>
      <c r="JQH26" s="47"/>
      <c r="JQI26" s="47"/>
      <c r="JQJ26" s="47"/>
      <c r="JQK26" s="47"/>
      <c r="JQL26" s="47"/>
      <c r="JQM26" s="47"/>
      <c r="JQN26" s="47"/>
      <c r="JQO26" s="47"/>
      <c r="JQP26" s="47"/>
      <c r="JQQ26" s="47"/>
      <c r="JQR26" s="47"/>
      <c r="JQS26" s="47"/>
      <c r="JQT26" s="47"/>
      <c r="JQU26" s="47"/>
      <c r="JQV26" s="47"/>
      <c r="JQW26" s="47"/>
      <c r="JQX26" s="47"/>
      <c r="JQY26" s="47"/>
      <c r="JQZ26" s="47"/>
      <c r="JRA26" s="47"/>
      <c r="JRB26" s="47"/>
      <c r="JRC26" s="47"/>
      <c r="JRD26" s="47"/>
      <c r="JRE26" s="47"/>
      <c r="JRF26" s="47"/>
      <c r="JRG26" s="47"/>
      <c r="JRH26" s="47"/>
      <c r="JRI26" s="47"/>
      <c r="JRJ26" s="47"/>
      <c r="JRK26" s="47"/>
      <c r="JRL26" s="47"/>
      <c r="JRM26" s="47"/>
      <c r="JRN26" s="47"/>
      <c r="JRO26" s="47"/>
      <c r="JRP26" s="47"/>
      <c r="JRQ26" s="47"/>
      <c r="JRR26" s="47"/>
      <c r="JRS26" s="47"/>
      <c r="JRT26" s="47"/>
      <c r="JRU26" s="47"/>
      <c r="JRV26" s="47"/>
      <c r="JRW26" s="47"/>
      <c r="JRX26" s="47"/>
      <c r="JRY26" s="47"/>
      <c r="JRZ26" s="47"/>
      <c r="JSA26" s="47"/>
      <c r="JSB26" s="47"/>
      <c r="JSC26" s="47"/>
      <c r="JSD26" s="47"/>
      <c r="JSE26" s="47"/>
      <c r="JSF26" s="47"/>
      <c r="JSG26" s="47"/>
      <c r="JSH26" s="47"/>
      <c r="JSI26" s="47"/>
      <c r="JSJ26" s="47"/>
      <c r="JSK26" s="47"/>
      <c r="JSL26" s="47"/>
      <c r="JSM26" s="47"/>
      <c r="JSN26" s="47"/>
      <c r="JSO26" s="47"/>
      <c r="JSP26" s="47"/>
      <c r="JSQ26" s="47"/>
      <c r="JSR26" s="47"/>
      <c r="JSS26" s="47"/>
      <c r="JST26" s="47"/>
      <c r="JSU26" s="47"/>
      <c r="JSV26" s="47"/>
      <c r="JSW26" s="47"/>
      <c r="JSX26" s="47"/>
      <c r="JSY26" s="47"/>
      <c r="JSZ26" s="47"/>
      <c r="JTA26" s="47"/>
      <c r="JTB26" s="47"/>
      <c r="JTC26" s="47"/>
      <c r="JTD26" s="47"/>
      <c r="JTE26" s="47"/>
      <c r="JTF26" s="47"/>
      <c r="JTG26" s="47"/>
      <c r="JTH26" s="47"/>
      <c r="JTI26" s="47"/>
      <c r="JTJ26" s="47"/>
      <c r="JTK26" s="47"/>
      <c r="JTL26" s="47"/>
      <c r="JTM26" s="47"/>
      <c r="JTN26" s="47"/>
      <c r="JTO26" s="47"/>
      <c r="JTP26" s="47"/>
      <c r="JTQ26" s="47"/>
      <c r="JTR26" s="47"/>
      <c r="JTS26" s="47"/>
      <c r="JTT26" s="47"/>
      <c r="JTU26" s="47"/>
      <c r="JTV26" s="47"/>
      <c r="JTW26" s="47"/>
      <c r="JTX26" s="47"/>
      <c r="JTY26" s="47"/>
      <c r="JTZ26" s="47"/>
      <c r="JUA26" s="47"/>
      <c r="JUB26" s="47"/>
      <c r="JUC26" s="47"/>
      <c r="JUD26" s="47"/>
      <c r="JUE26" s="47"/>
      <c r="JUF26" s="47"/>
      <c r="JUG26" s="47"/>
      <c r="JUH26" s="47"/>
      <c r="JUI26" s="47"/>
      <c r="JUJ26" s="47"/>
      <c r="JUK26" s="47"/>
      <c r="JUL26" s="47"/>
      <c r="JUM26" s="47"/>
      <c r="JUN26" s="47"/>
      <c r="JUO26" s="47"/>
      <c r="JUP26" s="47"/>
      <c r="JUQ26" s="47"/>
      <c r="JUR26" s="47"/>
      <c r="JUS26" s="47"/>
      <c r="JUT26" s="47"/>
      <c r="JUU26" s="47"/>
      <c r="JUV26" s="47"/>
      <c r="JUW26" s="47"/>
      <c r="JUX26" s="47"/>
      <c r="JUY26" s="47"/>
      <c r="JUZ26" s="47"/>
      <c r="JVA26" s="47"/>
      <c r="JVB26" s="47"/>
      <c r="JVC26" s="47"/>
      <c r="JVD26" s="47"/>
      <c r="JVE26" s="47"/>
      <c r="JVF26" s="47"/>
      <c r="JVG26" s="47"/>
      <c r="JVH26" s="47"/>
      <c r="JVI26" s="47"/>
      <c r="JVJ26" s="47"/>
      <c r="JVK26" s="47"/>
      <c r="JVL26" s="47"/>
      <c r="JVM26" s="47"/>
      <c r="JVN26" s="47"/>
      <c r="JVO26" s="47"/>
      <c r="JVP26" s="47"/>
      <c r="JVQ26" s="47"/>
      <c r="JVR26" s="47"/>
      <c r="JVS26" s="47"/>
      <c r="JVT26" s="47"/>
      <c r="JVU26" s="47"/>
      <c r="JVV26" s="47"/>
      <c r="JVW26" s="47"/>
      <c r="JVX26" s="47"/>
      <c r="JVY26" s="47"/>
      <c r="JVZ26" s="47"/>
      <c r="JWA26" s="47"/>
      <c r="JWB26" s="47"/>
      <c r="JWC26" s="47"/>
      <c r="JWD26" s="47"/>
      <c r="JWE26" s="47"/>
      <c r="JWF26" s="47"/>
      <c r="JWG26" s="47"/>
      <c r="JWH26" s="47"/>
      <c r="JWI26" s="47"/>
      <c r="JWJ26" s="47"/>
      <c r="JWK26" s="47"/>
      <c r="JWL26" s="47"/>
      <c r="JWM26" s="47"/>
      <c r="JWN26" s="47"/>
      <c r="JWO26" s="47"/>
      <c r="JWP26" s="47"/>
      <c r="JWQ26" s="47"/>
      <c r="JWR26" s="47"/>
      <c r="JWS26" s="47"/>
      <c r="JWT26" s="47"/>
      <c r="JWU26" s="47"/>
      <c r="JWV26" s="47"/>
      <c r="JWW26" s="47"/>
      <c r="JWX26" s="47"/>
      <c r="JWY26" s="47"/>
      <c r="JWZ26" s="47"/>
      <c r="JXA26" s="47"/>
      <c r="JXB26" s="47"/>
      <c r="JXC26" s="47"/>
      <c r="JXD26" s="47"/>
      <c r="JXE26" s="47"/>
      <c r="JXF26" s="47"/>
      <c r="JXG26" s="47"/>
      <c r="JXH26" s="47"/>
      <c r="JXI26" s="47"/>
      <c r="JXJ26" s="47"/>
      <c r="JXK26" s="47"/>
      <c r="JXL26" s="47"/>
      <c r="JXM26" s="47"/>
      <c r="JXN26" s="47"/>
      <c r="JXO26" s="47"/>
      <c r="JXP26" s="47"/>
      <c r="JXQ26" s="47"/>
      <c r="JXR26" s="47"/>
      <c r="JXS26" s="47"/>
      <c r="JXT26" s="47"/>
      <c r="JXU26" s="47"/>
      <c r="JXV26" s="47"/>
      <c r="JXW26" s="47"/>
      <c r="JXX26" s="47"/>
      <c r="JXY26" s="47"/>
      <c r="JXZ26" s="47"/>
      <c r="JYA26" s="47"/>
      <c r="JYB26" s="47"/>
      <c r="JYC26" s="47"/>
      <c r="JYD26" s="47"/>
      <c r="JYE26" s="47"/>
      <c r="JYF26" s="47"/>
      <c r="JYG26" s="47"/>
      <c r="JYH26" s="47"/>
      <c r="JYI26" s="47"/>
      <c r="JYJ26" s="47"/>
      <c r="JYK26" s="47"/>
      <c r="JYL26" s="47"/>
      <c r="JYM26" s="47"/>
      <c r="JYN26" s="47"/>
      <c r="JYO26" s="47"/>
      <c r="JYP26" s="47"/>
      <c r="JYQ26" s="47"/>
      <c r="JYR26" s="47"/>
      <c r="JYS26" s="47"/>
      <c r="JYT26" s="47"/>
      <c r="JYU26" s="47"/>
      <c r="JYV26" s="47"/>
      <c r="JYW26" s="47"/>
      <c r="JYX26" s="47"/>
      <c r="JYY26" s="47"/>
      <c r="JYZ26" s="47"/>
      <c r="JZA26" s="47"/>
      <c r="JZB26" s="47"/>
      <c r="JZC26" s="47"/>
      <c r="JZD26" s="47"/>
      <c r="JZE26" s="47"/>
      <c r="JZF26" s="47"/>
      <c r="JZG26" s="47"/>
      <c r="JZH26" s="47"/>
      <c r="JZI26" s="47"/>
      <c r="JZJ26" s="47"/>
      <c r="JZK26" s="47"/>
      <c r="JZL26" s="47"/>
      <c r="JZM26" s="47"/>
      <c r="JZN26" s="47"/>
      <c r="JZO26" s="47"/>
      <c r="JZP26" s="47"/>
      <c r="JZQ26" s="47"/>
      <c r="JZR26" s="47"/>
      <c r="JZS26" s="47"/>
      <c r="JZT26" s="47"/>
      <c r="JZU26" s="47"/>
      <c r="JZV26" s="47"/>
      <c r="JZW26" s="47"/>
      <c r="JZX26" s="47"/>
      <c r="JZY26" s="47"/>
      <c r="JZZ26" s="47"/>
      <c r="KAA26" s="47"/>
      <c r="KAB26" s="47"/>
      <c r="KAC26" s="47"/>
      <c r="KAD26" s="47"/>
      <c r="KAE26" s="47"/>
      <c r="KAF26" s="47"/>
      <c r="KAG26" s="47"/>
      <c r="KAH26" s="47"/>
      <c r="KAI26" s="47"/>
      <c r="KAJ26" s="47"/>
      <c r="KAK26" s="47"/>
      <c r="KAL26" s="47"/>
      <c r="KAM26" s="47"/>
      <c r="KAN26" s="47"/>
      <c r="KAO26" s="47"/>
      <c r="KAP26" s="47"/>
      <c r="KAQ26" s="47"/>
      <c r="KAR26" s="47"/>
      <c r="KAS26" s="47"/>
      <c r="KAT26" s="47"/>
      <c r="KAU26" s="47"/>
      <c r="KAV26" s="47"/>
      <c r="KAW26" s="47"/>
      <c r="KAX26" s="47"/>
      <c r="KAY26" s="47"/>
      <c r="KAZ26" s="47"/>
      <c r="KBA26" s="47"/>
      <c r="KBB26" s="47"/>
      <c r="KBC26" s="47"/>
      <c r="KBD26" s="47"/>
      <c r="KBE26" s="47"/>
      <c r="KBF26" s="47"/>
      <c r="KBG26" s="47"/>
      <c r="KBH26" s="47"/>
      <c r="KBI26" s="47"/>
      <c r="KBJ26" s="47"/>
      <c r="KBK26" s="47"/>
      <c r="KBL26" s="47"/>
      <c r="KBM26" s="47"/>
      <c r="KBN26" s="47"/>
      <c r="KBO26" s="47"/>
      <c r="KBP26" s="47"/>
      <c r="KBQ26" s="47"/>
      <c r="KBR26" s="47"/>
      <c r="KBS26" s="47"/>
      <c r="KBT26" s="47"/>
      <c r="KBU26" s="47"/>
      <c r="KBV26" s="47"/>
      <c r="KBW26" s="47"/>
      <c r="KBX26" s="47"/>
      <c r="KBY26" s="47"/>
      <c r="KBZ26" s="47"/>
      <c r="KCA26" s="47"/>
      <c r="KCB26" s="47"/>
      <c r="KCC26" s="47"/>
      <c r="KCD26" s="47"/>
      <c r="KCE26" s="47"/>
      <c r="KCF26" s="47"/>
      <c r="KCG26" s="47"/>
      <c r="KCH26" s="47"/>
      <c r="KCI26" s="47"/>
      <c r="KCJ26" s="47"/>
      <c r="KCK26" s="47"/>
      <c r="KCL26" s="47"/>
      <c r="KCM26" s="47"/>
      <c r="KCN26" s="47"/>
      <c r="KCO26" s="47"/>
      <c r="KCP26" s="47"/>
      <c r="KCQ26" s="47"/>
      <c r="KCR26" s="47"/>
      <c r="KCS26" s="47"/>
      <c r="KCT26" s="47"/>
      <c r="KCU26" s="47"/>
      <c r="KCV26" s="47"/>
      <c r="KCW26" s="47"/>
      <c r="KCX26" s="47"/>
      <c r="KCY26" s="47"/>
      <c r="KCZ26" s="47"/>
      <c r="KDA26" s="47"/>
      <c r="KDB26" s="47"/>
      <c r="KDC26" s="47"/>
      <c r="KDD26" s="47"/>
      <c r="KDE26" s="47"/>
      <c r="KDF26" s="47"/>
      <c r="KDG26" s="47"/>
      <c r="KDH26" s="47"/>
      <c r="KDI26" s="47"/>
      <c r="KDJ26" s="47"/>
      <c r="KDK26" s="47"/>
      <c r="KDL26" s="47"/>
      <c r="KDM26" s="47"/>
      <c r="KDN26" s="47"/>
      <c r="KDO26" s="47"/>
      <c r="KDP26" s="47"/>
      <c r="KDQ26" s="47"/>
      <c r="KDR26" s="47"/>
      <c r="KDS26" s="47"/>
      <c r="KDT26" s="47"/>
      <c r="KDU26" s="47"/>
      <c r="KDV26" s="47"/>
      <c r="KDW26" s="47"/>
      <c r="KDX26" s="47"/>
      <c r="KDY26" s="47"/>
      <c r="KDZ26" s="47"/>
      <c r="KEA26" s="47"/>
      <c r="KEB26" s="47"/>
      <c r="KEC26" s="47"/>
      <c r="KED26" s="47"/>
      <c r="KEE26" s="47"/>
      <c r="KEF26" s="47"/>
      <c r="KEG26" s="47"/>
      <c r="KEH26" s="47"/>
      <c r="KEI26" s="47"/>
      <c r="KEJ26" s="47"/>
      <c r="KEK26" s="47"/>
      <c r="KEL26" s="47"/>
      <c r="KEM26" s="47"/>
      <c r="KEN26" s="47"/>
      <c r="KEO26" s="47"/>
      <c r="KEP26" s="47"/>
      <c r="KEQ26" s="47"/>
      <c r="KER26" s="47"/>
      <c r="KES26" s="47"/>
      <c r="KET26" s="47"/>
      <c r="KEU26" s="47"/>
      <c r="KEV26" s="47"/>
      <c r="KEW26" s="47"/>
      <c r="KEX26" s="47"/>
      <c r="KEY26" s="47"/>
      <c r="KEZ26" s="47"/>
      <c r="KFA26" s="47"/>
      <c r="KFB26" s="47"/>
      <c r="KFC26" s="47"/>
      <c r="KFD26" s="47"/>
      <c r="KFE26" s="47"/>
      <c r="KFF26" s="47"/>
      <c r="KFG26" s="47"/>
      <c r="KFH26" s="47"/>
      <c r="KFI26" s="47"/>
      <c r="KFJ26" s="47"/>
      <c r="KFK26" s="47"/>
      <c r="KFL26" s="47"/>
      <c r="KFM26" s="47"/>
      <c r="KFN26" s="47"/>
      <c r="KFO26" s="47"/>
      <c r="KFP26" s="47"/>
      <c r="KFQ26" s="47"/>
      <c r="KFR26" s="47"/>
      <c r="KFS26" s="47"/>
      <c r="KFT26" s="47"/>
      <c r="KFU26" s="47"/>
      <c r="KFV26" s="47"/>
      <c r="KFW26" s="47"/>
      <c r="KFX26" s="47"/>
      <c r="KFY26" s="47"/>
      <c r="KFZ26" s="47"/>
      <c r="KGA26" s="47"/>
      <c r="KGB26" s="47"/>
      <c r="KGC26" s="47"/>
      <c r="KGD26" s="47"/>
      <c r="KGE26" s="47"/>
      <c r="KGF26" s="47"/>
      <c r="KGG26" s="47"/>
      <c r="KGH26" s="47"/>
      <c r="KGI26" s="47"/>
      <c r="KGJ26" s="47"/>
      <c r="KGK26" s="47"/>
      <c r="KGL26" s="47"/>
      <c r="KGM26" s="47"/>
      <c r="KGN26" s="47"/>
      <c r="KGO26" s="47"/>
      <c r="KGP26" s="47"/>
      <c r="KGQ26" s="47"/>
      <c r="KGR26" s="47"/>
      <c r="KGS26" s="47"/>
      <c r="KGT26" s="47"/>
      <c r="KGU26" s="47"/>
      <c r="KGV26" s="47"/>
      <c r="KGW26" s="47"/>
      <c r="KGX26" s="47"/>
      <c r="KGY26" s="47"/>
      <c r="KGZ26" s="47"/>
      <c r="KHA26" s="47"/>
      <c r="KHB26" s="47"/>
      <c r="KHC26" s="47"/>
      <c r="KHD26" s="47"/>
      <c r="KHE26" s="47"/>
      <c r="KHF26" s="47"/>
      <c r="KHG26" s="47"/>
      <c r="KHH26" s="47"/>
      <c r="KHI26" s="47"/>
      <c r="KHJ26" s="47"/>
      <c r="KHK26" s="47"/>
      <c r="KHL26" s="47"/>
      <c r="KHM26" s="47"/>
      <c r="KHN26" s="47"/>
      <c r="KHO26" s="47"/>
      <c r="KHP26" s="47"/>
      <c r="KHQ26" s="47"/>
      <c r="KHR26" s="47"/>
      <c r="KHS26" s="47"/>
      <c r="KHT26" s="47"/>
      <c r="KHU26" s="47"/>
      <c r="KHV26" s="47"/>
      <c r="KHW26" s="47"/>
      <c r="KHX26" s="47"/>
      <c r="KHY26" s="47"/>
      <c r="KHZ26" s="47"/>
      <c r="KIA26" s="47"/>
      <c r="KIB26" s="47"/>
      <c r="KIC26" s="47"/>
      <c r="KID26" s="47"/>
      <c r="KIE26" s="47"/>
      <c r="KIF26" s="47"/>
      <c r="KIG26" s="47"/>
      <c r="KIH26" s="47"/>
      <c r="KII26" s="47"/>
      <c r="KIJ26" s="47"/>
      <c r="KIK26" s="47"/>
      <c r="KIL26" s="47"/>
      <c r="KIM26" s="47"/>
      <c r="KIN26" s="47"/>
      <c r="KIO26" s="47"/>
      <c r="KIP26" s="47"/>
      <c r="KIQ26" s="47"/>
      <c r="KIR26" s="47"/>
      <c r="KIS26" s="47"/>
      <c r="KIT26" s="47"/>
      <c r="KIU26" s="47"/>
      <c r="KIV26" s="47"/>
      <c r="KIW26" s="47"/>
      <c r="KIX26" s="47"/>
      <c r="KIY26" s="47"/>
      <c r="KIZ26" s="47"/>
      <c r="KJA26" s="47"/>
      <c r="KJB26" s="47"/>
      <c r="KJC26" s="47"/>
      <c r="KJD26" s="47"/>
      <c r="KJE26" s="47"/>
      <c r="KJF26" s="47"/>
      <c r="KJG26" s="47"/>
      <c r="KJH26" s="47"/>
      <c r="KJI26" s="47"/>
      <c r="KJJ26" s="47"/>
      <c r="KJK26" s="47"/>
      <c r="KJL26" s="47"/>
      <c r="KJM26" s="47"/>
      <c r="KJN26" s="47"/>
      <c r="KJO26" s="47"/>
      <c r="KJP26" s="47"/>
      <c r="KJQ26" s="47"/>
      <c r="KJR26" s="47"/>
      <c r="KJS26" s="47"/>
      <c r="KJT26" s="47"/>
      <c r="KJU26" s="47"/>
      <c r="KJV26" s="47"/>
      <c r="KJW26" s="47"/>
      <c r="KJX26" s="47"/>
      <c r="KJY26" s="47"/>
      <c r="KJZ26" s="47"/>
      <c r="KKA26" s="47"/>
      <c r="KKB26" s="47"/>
      <c r="KKC26" s="47"/>
      <c r="KKD26" s="47"/>
      <c r="KKE26" s="47"/>
      <c r="KKF26" s="47"/>
      <c r="KKG26" s="47"/>
      <c r="KKH26" s="47"/>
      <c r="KKI26" s="47"/>
      <c r="KKJ26" s="47"/>
      <c r="KKK26" s="47"/>
      <c r="KKL26" s="47"/>
      <c r="KKM26" s="47"/>
      <c r="KKN26" s="47"/>
      <c r="KKO26" s="47"/>
      <c r="KKP26" s="47"/>
      <c r="KKQ26" s="47"/>
      <c r="KKR26" s="47"/>
      <c r="KKS26" s="47"/>
      <c r="KKT26" s="47"/>
      <c r="KKU26" s="47"/>
      <c r="KKV26" s="47"/>
      <c r="KKW26" s="47"/>
      <c r="KKX26" s="47"/>
      <c r="KKY26" s="47"/>
      <c r="KKZ26" s="47"/>
      <c r="KLA26" s="47"/>
      <c r="KLB26" s="47"/>
      <c r="KLC26" s="47"/>
      <c r="KLD26" s="47"/>
      <c r="KLE26" s="47"/>
      <c r="KLF26" s="47"/>
      <c r="KLG26" s="47"/>
      <c r="KLH26" s="47"/>
      <c r="KLI26" s="47"/>
      <c r="KLJ26" s="47"/>
      <c r="KLK26" s="47"/>
      <c r="KLL26" s="47"/>
      <c r="KLM26" s="47"/>
      <c r="KLN26" s="47"/>
      <c r="KLO26" s="47"/>
      <c r="KLP26" s="47"/>
      <c r="KLQ26" s="47"/>
      <c r="KLR26" s="47"/>
      <c r="KLS26" s="47"/>
      <c r="KLT26" s="47"/>
      <c r="KLU26" s="47"/>
      <c r="KLV26" s="47"/>
      <c r="KLW26" s="47"/>
      <c r="KLX26" s="47"/>
      <c r="KLY26" s="47"/>
      <c r="KLZ26" s="47"/>
      <c r="KMA26" s="47"/>
      <c r="KMB26" s="47"/>
      <c r="KMC26" s="47"/>
      <c r="KMD26" s="47"/>
      <c r="KME26" s="47"/>
      <c r="KMF26" s="47"/>
      <c r="KMG26" s="47"/>
      <c r="KMH26" s="47"/>
      <c r="KMI26" s="47"/>
      <c r="KMJ26" s="47"/>
      <c r="KMK26" s="47"/>
      <c r="KML26" s="47"/>
      <c r="KMM26" s="47"/>
      <c r="KMN26" s="47"/>
      <c r="KMO26" s="47"/>
      <c r="KMP26" s="47"/>
      <c r="KMQ26" s="47"/>
      <c r="KMR26" s="47"/>
      <c r="KMS26" s="47"/>
      <c r="KMT26" s="47"/>
      <c r="KMU26" s="47"/>
      <c r="KMV26" s="47"/>
      <c r="KMW26" s="47"/>
      <c r="KMX26" s="47"/>
      <c r="KMY26" s="47"/>
      <c r="KMZ26" s="47"/>
      <c r="KNA26" s="47"/>
      <c r="KNB26" s="47"/>
      <c r="KNC26" s="47"/>
      <c r="KND26" s="47"/>
      <c r="KNE26" s="47"/>
      <c r="KNF26" s="47"/>
      <c r="KNG26" s="47"/>
      <c r="KNH26" s="47"/>
      <c r="KNI26" s="47"/>
      <c r="KNJ26" s="47"/>
      <c r="KNK26" s="47"/>
      <c r="KNL26" s="47"/>
      <c r="KNM26" s="47"/>
      <c r="KNN26" s="47"/>
      <c r="KNO26" s="47"/>
      <c r="KNP26" s="47"/>
      <c r="KNQ26" s="47"/>
      <c r="KNR26" s="47"/>
      <c r="KNS26" s="47"/>
      <c r="KNT26" s="47"/>
      <c r="KNU26" s="47"/>
      <c r="KNV26" s="47"/>
      <c r="KNW26" s="47"/>
      <c r="KNX26" s="47"/>
      <c r="KNY26" s="47"/>
      <c r="KNZ26" s="47"/>
      <c r="KOA26" s="47"/>
      <c r="KOB26" s="47"/>
      <c r="KOC26" s="47"/>
      <c r="KOD26" s="47"/>
      <c r="KOE26" s="47"/>
      <c r="KOF26" s="47"/>
      <c r="KOG26" s="47"/>
      <c r="KOH26" s="47"/>
      <c r="KOI26" s="47"/>
      <c r="KOJ26" s="47"/>
      <c r="KOK26" s="47"/>
      <c r="KOL26" s="47"/>
      <c r="KOM26" s="47"/>
      <c r="KON26" s="47"/>
      <c r="KOO26" s="47"/>
      <c r="KOP26" s="47"/>
      <c r="KOQ26" s="47"/>
      <c r="KOR26" s="47"/>
      <c r="KOS26" s="47"/>
      <c r="KOT26" s="47"/>
      <c r="KOU26" s="47"/>
      <c r="KOV26" s="47"/>
      <c r="KOW26" s="47"/>
      <c r="KOX26" s="47"/>
      <c r="KOY26" s="47"/>
      <c r="KOZ26" s="47"/>
      <c r="KPA26" s="47"/>
      <c r="KPB26" s="47"/>
      <c r="KPC26" s="47"/>
      <c r="KPD26" s="47"/>
      <c r="KPE26" s="47"/>
      <c r="KPF26" s="47"/>
      <c r="KPG26" s="47"/>
      <c r="KPH26" s="47"/>
      <c r="KPI26" s="47"/>
      <c r="KPJ26" s="47"/>
      <c r="KPK26" s="47"/>
      <c r="KPL26" s="47"/>
      <c r="KPM26" s="47"/>
      <c r="KPN26" s="47"/>
      <c r="KPO26" s="47"/>
      <c r="KPP26" s="47"/>
      <c r="KPQ26" s="47"/>
      <c r="KPR26" s="47"/>
      <c r="KPS26" s="47"/>
      <c r="KPT26" s="47"/>
      <c r="KPU26" s="47"/>
      <c r="KPV26" s="47"/>
      <c r="KPW26" s="47"/>
      <c r="KPX26" s="47"/>
      <c r="KPY26" s="47"/>
      <c r="KPZ26" s="47"/>
      <c r="KQA26" s="47"/>
      <c r="KQB26" s="47"/>
      <c r="KQC26" s="47"/>
      <c r="KQD26" s="47"/>
      <c r="KQE26" s="47"/>
      <c r="KQF26" s="47"/>
      <c r="KQG26" s="47"/>
      <c r="KQH26" s="47"/>
      <c r="KQI26" s="47"/>
      <c r="KQJ26" s="47"/>
      <c r="KQK26" s="47"/>
      <c r="KQL26" s="47"/>
      <c r="KQM26" s="47"/>
      <c r="KQN26" s="47"/>
      <c r="KQO26" s="47"/>
      <c r="KQP26" s="47"/>
      <c r="KQQ26" s="47"/>
      <c r="KQR26" s="47"/>
      <c r="KQS26" s="47"/>
      <c r="KQT26" s="47"/>
      <c r="KQU26" s="47"/>
      <c r="KQV26" s="47"/>
      <c r="KQW26" s="47"/>
      <c r="KQX26" s="47"/>
      <c r="KQY26" s="47"/>
      <c r="KQZ26" s="47"/>
      <c r="KRA26" s="47"/>
      <c r="KRB26" s="47"/>
      <c r="KRC26" s="47"/>
      <c r="KRD26" s="47"/>
      <c r="KRE26" s="47"/>
      <c r="KRF26" s="47"/>
      <c r="KRG26" s="47"/>
      <c r="KRH26" s="47"/>
      <c r="KRI26" s="47"/>
      <c r="KRJ26" s="47"/>
      <c r="KRK26" s="47"/>
      <c r="KRL26" s="47"/>
      <c r="KRM26" s="47"/>
      <c r="KRN26" s="47"/>
      <c r="KRO26" s="47"/>
      <c r="KRP26" s="47"/>
      <c r="KRQ26" s="47"/>
      <c r="KRR26" s="47"/>
      <c r="KRS26" s="47"/>
      <c r="KRT26" s="47"/>
      <c r="KRU26" s="47"/>
      <c r="KRV26" s="47"/>
      <c r="KRW26" s="47"/>
      <c r="KRX26" s="47"/>
      <c r="KRY26" s="47"/>
      <c r="KRZ26" s="47"/>
      <c r="KSA26" s="47"/>
      <c r="KSB26" s="47"/>
      <c r="KSC26" s="47"/>
      <c r="KSD26" s="47"/>
      <c r="KSE26" s="47"/>
      <c r="KSF26" s="47"/>
      <c r="KSG26" s="47"/>
      <c r="KSH26" s="47"/>
      <c r="KSI26" s="47"/>
      <c r="KSJ26" s="47"/>
      <c r="KSK26" s="47"/>
      <c r="KSL26" s="47"/>
      <c r="KSM26" s="47"/>
      <c r="KSN26" s="47"/>
      <c r="KSO26" s="47"/>
      <c r="KSP26" s="47"/>
      <c r="KSQ26" s="47"/>
      <c r="KSR26" s="47"/>
      <c r="KSS26" s="47"/>
      <c r="KST26" s="47"/>
      <c r="KSU26" s="47"/>
      <c r="KSV26" s="47"/>
      <c r="KSW26" s="47"/>
      <c r="KSX26" s="47"/>
      <c r="KSY26" s="47"/>
      <c r="KSZ26" s="47"/>
      <c r="KTA26" s="47"/>
      <c r="KTB26" s="47"/>
      <c r="KTC26" s="47"/>
      <c r="KTD26" s="47"/>
      <c r="KTE26" s="47"/>
      <c r="KTF26" s="47"/>
      <c r="KTG26" s="47"/>
      <c r="KTH26" s="47"/>
      <c r="KTI26" s="47"/>
      <c r="KTJ26" s="47"/>
      <c r="KTK26" s="47"/>
      <c r="KTL26" s="47"/>
      <c r="KTM26" s="47"/>
      <c r="KTN26" s="47"/>
      <c r="KTO26" s="47"/>
      <c r="KTP26" s="47"/>
      <c r="KTQ26" s="47"/>
      <c r="KTR26" s="47"/>
      <c r="KTS26" s="47"/>
      <c r="KTT26" s="47"/>
      <c r="KTU26" s="47"/>
      <c r="KTV26" s="47"/>
      <c r="KTW26" s="47"/>
      <c r="KTX26" s="47"/>
      <c r="KTY26" s="47"/>
      <c r="KTZ26" s="47"/>
      <c r="KUA26" s="47"/>
      <c r="KUB26" s="47"/>
      <c r="KUC26" s="47"/>
      <c r="KUD26" s="47"/>
      <c r="KUE26" s="47"/>
      <c r="KUF26" s="47"/>
      <c r="KUG26" s="47"/>
      <c r="KUH26" s="47"/>
      <c r="KUI26" s="47"/>
      <c r="KUJ26" s="47"/>
      <c r="KUK26" s="47"/>
      <c r="KUL26" s="47"/>
      <c r="KUM26" s="47"/>
      <c r="KUN26" s="47"/>
      <c r="KUO26" s="47"/>
      <c r="KUP26" s="47"/>
      <c r="KUQ26" s="47"/>
      <c r="KUR26" s="47"/>
      <c r="KUS26" s="47"/>
      <c r="KUT26" s="47"/>
      <c r="KUU26" s="47"/>
      <c r="KUV26" s="47"/>
      <c r="KUW26" s="47"/>
      <c r="KUX26" s="47"/>
      <c r="KUY26" s="47"/>
      <c r="KUZ26" s="47"/>
      <c r="KVA26" s="47"/>
      <c r="KVB26" s="47"/>
      <c r="KVC26" s="47"/>
      <c r="KVD26" s="47"/>
      <c r="KVE26" s="47"/>
      <c r="KVF26" s="47"/>
      <c r="KVG26" s="47"/>
      <c r="KVH26" s="47"/>
      <c r="KVI26" s="47"/>
      <c r="KVJ26" s="47"/>
      <c r="KVK26" s="47"/>
      <c r="KVL26" s="47"/>
      <c r="KVM26" s="47"/>
      <c r="KVN26" s="47"/>
      <c r="KVO26" s="47"/>
      <c r="KVP26" s="47"/>
      <c r="KVQ26" s="47"/>
      <c r="KVR26" s="47"/>
      <c r="KVS26" s="47"/>
      <c r="KVT26" s="47"/>
      <c r="KVU26" s="47"/>
      <c r="KVV26" s="47"/>
      <c r="KVW26" s="47"/>
      <c r="KVX26" s="47"/>
      <c r="KVY26" s="47"/>
      <c r="KVZ26" s="47"/>
      <c r="KWA26" s="47"/>
      <c r="KWB26" s="47"/>
      <c r="KWC26" s="47"/>
      <c r="KWD26" s="47"/>
      <c r="KWE26" s="47"/>
      <c r="KWF26" s="47"/>
      <c r="KWG26" s="47"/>
      <c r="KWH26" s="47"/>
      <c r="KWI26" s="47"/>
      <c r="KWJ26" s="47"/>
      <c r="KWK26" s="47"/>
      <c r="KWL26" s="47"/>
      <c r="KWM26" s="47"/>
      <c r="KWN26" s="47"/>
      <c r="KWO26" s="47"/>
      <c r="KWP26" s="47"/>
      <c r="KWQ26" s="47"/>
      <c r="KWR26" s="47"/>
      <c r="KWS26" s="47"/>
      <c r="KWT26" s="47"/>
      <c r="KWU26" s="47"/>
      <c r="KWV26" s="47"/>
      <c r="KWW26" s="47"/>
      <c r="KWX26" s="47"/>
      <c r="KWY26" s="47"/>
      <c r="KWZ26" s="47"/>
      <c r="KXA26" s="47"/>
      <c r="KXB26" s="47"/>
      <c r="KXC26" s="47"/>
      <c r="KXD26" s="47"/>
      <c r="KXE26" s="47"/>
      <c r="KXF26" s="47"/>
      <c r="KXG26" s="47"/>
      <c r="KXH26" s="47"/>
      <c r="KXI26" s="47"/>
      <c r="KXJ26" s="47"/>
      <c r="KXK26" s="47"/>
      <c r="KXL26" s="47"/>
      <c r="KXM26" s="47"/>
      <c r="KXN26" s="47"/>
      <c r="KXO26" s="47"/>
      <c r="KXP26" s="47"/>
      <c r="KXQ26" s="47"/>
      <c r="KXR26" s="47"/>
      <c r="KXS26" s="47"/>
      <c r="KXT26" s="47"/>
      <c r="KXU26" s="47"/>
      <c r="KXV26" s="47"/>
      <c r="KXW26" s="47"/>
      <c r="KXX26" s="47"/>
      <c r="KXY26" s="47"/>
      <c r="KXZ26" s="47"/>
      <c r="KYA26" s="47"/>
      <c r="KYB26" s="47"/>
      <c r="KYC26" s="47"/>
      <c r="KYD26" s="47"/>
      <c r="KYE26" s="47"/>
      <c r="KYF26" s="47"/>
      <c r="KYG26" s="47"/>
      <c r="KYH26" s="47"/>
      <c r="KYI26" s="47"/>
      <c r="KYJ26" s="47"/>
      <c r="KYK26" s="47"/>
      <c r="KYL26" s="47"/>
      <c r="KYM26" s="47"/>
      <c r="KYN26" s="47"/>
      <c r="KYO26" s="47"/>
      <c r="KYP26" s="47"/>
      <c r="KYQ26" s="47"/>
      <c r="KYR26" s="47"/>
      <c r="KYS26" s="47"/>
      <c r="KYT26" s="47"/>
      <c r="KYU26" s="47"/>
      <c r="KYV26" s="47"/>
      <c r="KYW26" s="47"/>
      <c r="KYX26" s="47"/>
      <c r="KYY26" s="47"/>
      <c r="KYZ26" s="47"/>
      <c r="KZA26" s="47"/>
      <c r="KZB26" s="47"/>
      <c r="KZC26" s="47"/>
      <c r="KZD26" s="47"/>
      <c r="KZE26" s="47"/>
      <c r="KZF26" s="47"/>
      <c r="KZG26" s="47"/>
      <c r="KZH26" s="47"/>
      <c r="KZI26" s="47"/>
      <c r="KZJ26" s="47"/>
      <c r="KZK26" s="47"/>
      <c r="KZL26" s="47"/>
      <c r="KZM26" s="47"/>
      <c r="KZN26" s="47"/>
      <c r="KZO26" s="47"/>
      <c r="KZP26" s="47"/>
      <c r="KZQ26" s="47"/>
      <c r="KZR26" s="47"/>
      <c r="KZS26" s="47"/>
      <c r="KZT26" s="47"/>
      <c r="KZU26" s="47"/>
      <c r="KZV26" s="47"/>
      <c r="KZW26" s="47"/>
      <c r="KZX26" s="47"/>
      <c r="KZY26" s="47"/>
      <c r="KZZ26" s="47"/>
      <c r="LAA26" s="47"/>
      <c r="LAB26" s="47"/>
      <c r="LAC26" s="47"/>
      <c r="LAD26" s="47"/>
      <c r="LAE26" s="47"/>
      <c r="LAF26" s="47"/>
      <c r="LAG26" s="47"/>
      <c r="LAH26" s="47"/>
      <c r="LAI26" s="47"/>
      <c r="LAJ26" s="47"/>
      <c r="LAK26" s="47"/>
      <c r="LAL26" s="47"/>
      <c r="LAM26" s="47"/>
      <c r="LAN26" s="47"/>
      <c r="LAO26" s="47"/>
      <c r="LAP26" s="47"/>
      <c r="LAQ26" s="47"/>
      <c r="LAR26" s="47"/>
      <c r="LAS26" s="47"/>
      <c r="LAT26" s="47"/>
      <c r="LAU26" s="47"/>
      <c r="LAV26" s="47"/>
      <c r="LAW26" s="47"/>
      <c r="LAX26" s="47"/>
      <c r="LAY26" s="47"/>
      <c r="LAZ26" s="47"/>
      <c r="LBA26" s="47"/>
      <c r="LBB26" s="47"/>
      <c r="LBC26" s="47"/>
      <c r="LBD26" s="47"/>
      <c r="LBE26" s="47"/>
      <c r="LBF26" s="47"/>
      <c r="LBG26" s="47"/>
      <c r="LBH26" s="47"/>
      <c r="LBI26" s="47"/>
      <c r="LBJ26" s="47"/>
      <c r="LBK26" s="47"/>
      <c r="LBL26" s="47"/>
      <c r="LBM26" s="47"/>
      <c r="LBN26" s="47"/>
      <c r="LBO26" s="47"/>
      <c r="LBP26" s="47"/>
      <c r="LBQ26" s="47"/>
      <c r="LBR26" s="47"/>
      <c r="LBS26" s="47"/>
      <c r="LBT26" s="47"/>
      <c r="LBU26" s="47"/>
      <c r="LBV26" s="47"/>
      <c r="LBW26" s="47"/>
      <c r="LBX26" s="47"/>
      <c r="LBY26" s="47"/>
      <c r="LBZ26" s="47"/>
      <c r="LCA26" s="47"/>
      <c r="LCB26" s="47"/>
      <c r="LCC26" s="47"/>
      <c r="LCD26" s="47"/>
      <c r="LCE26" s="47"/>
      <c r="LCF26" s="47"/>
      <c r="LCG26" s="47"/>
      <c r="LCH26" s="47"/>
      <c r="LCI26" s="47"/>
      <c r="LCJ26" s="47"/>
      <c r="LCK26" s="47"/>
      <c r="LCL26" s="47"/>
      <c r="LCM26" s="47"/>
      <c r="LCN26" s="47"/>
      <c r="LCO26" s="47"/>
      <c r="LCP26" s="47"/>
      <c r="LCQ26" s="47"/>
      <c r="LCR26" s="47"/>
      <c r="LCS26" s="47"/>
      <c r="LCT26" s="47"/>
      <c r="LCU26" s="47"/>
      <c r="LCV26" s="47"/>
      <c r="LCW26" s="47"/>
      <c r="LCX26" s="47"/>
      <c r="LCY26" s="47"/>
      <c r="LCZ26" s="47"/>
      <c r="LDA26" s="47"/>
      <c r="LDB26" s="47"/>
      <c r="LDC26" s="47"/>
      <c r="LDD26" s="47"/>
      <c r="LDE26" s="47"/>
      <c r="LDF26" s="47"/>
      <c r="LDG26" s="47"/>
      <c r="LDH26" s="47"/>
      <c r="LDI26" s="47"/>
      <c r="LDJ26" s="47"/>
      <c r="LDK26" s="47"/>
      <c r="LDL26" s="47"/>
      <c r="LDM26" s="47"/>
      <c r="LDN26" s="47"/>
      <c r="LDO26" s="47"/>
      <c r="LDP26" s="47"/>
      <c r="LDQ26" s="47"/>
      <c r="LDR26" s="47"/>
      <c r="LDS26" s="47"/>
      <c r="LDT26" s="47"/>
      <c r="LDU26" s="47"/>
      <c r="LDV26" s="47"/>
      <c r="LDW26" s="47"/>
      <c r="LDX26" s="47"/>
      <c r="LDY26" s="47"/>
      <c r="LDZ26" s="47"/>
      <c r="LEA26" s="47"/>
      <c r="LEB26" s="47"/>
      <c r="LEC26" s="47"/>
      <c r="LED26" s="47"/>
      <c r="LEE26" s="47"/>
      <c r="LEF26" s="47"/>
      <c r="LEG26" s="47"/>
      <c r="LEH26" s="47"/>
      <c r="LEI26" s="47"/>
      <c r="LEJ26" s="47"/>
      <c r="LEK26" s="47"/>
      <c r="LEL26" s="47"/>
      <c r="LEM26" s="47"/>
      <c r="LEN26" s="47"/>
      <c r="LEO26" s="47"/>
      <c r="LEP26" s="47"/>
      <c r="LEQ26" s="47"/>
      <c r="LER26" s="47"/>
      <c r="LES26" s="47"/>
      <c r="LET26" s="47"/>
      <c r="LEU26" s="47"/>
      <c r="LEV26" s="47"/>
      <c r="LEW26" s="47"/>
      <c r="LEX26" s="47"/>
      <c r="LEY26" s="47"/>
      <c r="LEZ26" s="47"/>
      <c r="LFA26" s="47"/>
      <c r="LFB26" s="47"/>
      <c r="LFC26" s="47"/>
      <c r="LFD26" s="47"/>
      <c r="LFE26" s="47"/>
      <c r="LFF26" s="47"/>
      <c r="LFG26" s="47"/>
      <c r="LFH26" s="47"/>
      <c r="LFI26" s="47"/>
      <c r="LFJ26" s="47"/>
      <c r="LFK26" s="47"/>
      <c r="LFL26" s="47"/>
      <c r="LFM26" s="47"/>
      <c r="LFN26" s="47"/>
      <c r="LFO26" s="47"/>
      <c r="LFP26" s="47"/>
      <c r="LFQ26" s="47"/>
      <c r="LFR26" s="47"/>
      <c r="LFS26" s="47"/>
      <c r="LFT26" s="47"/>
      <c r="LFU26" s="47"/>
      <c r="LFV26" s="47"/>
      <c r="LFW26" s="47"/>
      <c r="LFX26" s="47"/>
      <c r="LFY26" s="47"/>
      <c r="LFZ26" s="47"/>
      <c r="LGA26" s="47"/>
      <c r="LGB26" s="47"/>
      <c r="LGC26" s="47"/>
      <c r="LGD26" s="47"/>
      <c r="LGE26" s="47"/>
      <c r="LGF26" s="47"/>
      <c r="LGG26" s="47"/>
      <c r="LGH26" s="47"/>
      <c r="LGI26" s="47"/>
      <c r="LGJ26" s="47"/>
      <c r="LGK26" s="47"/>
      <c r="LGL26" s="47"/>
      <c r="LGM26" s="47"/>
      <c r="LGN26" s="47"/>
      <c r="LGO26" s="47"/>
      <c r="LGP26" s="47"/>
      <c r="LGQ26" s="47"/>
      <c r="LGR26" s="47"/>
      <c r="LGS26" s="47"/>
      <c r="LGT26" s="47"/>
      <c r="LGU26" s="47"/>
      <c r="LGV26" s="47"/>
      <c r="LGW26" s="47"/>
      <c r="LGX26" s="47"/>
      <c r="LGY26" s="47"/>
      <c r="LGZ26" s="47"/>
      <c r="LHA26" s="47"/>
      <c r="LHB26" s="47"/>
      <c r="LHC26" s="47"/>
      <c r="LHD26" s="47"/>
      <c r="LHE26" s="47"/>
      <c r="LHF26" s="47"/>
      <c r="LHG26" s="47"/>
      <c r="LHH26" s="47"/>
      <c r="LHI26" s="47"/>
      <c r="LHJ26" s="47"/>
      <c r="LHK26" s="47"/>
      <c r="LHL26" s="47"/>
      <c r="LHM26" s="47"/>
      <c r="LHN26" s="47"/>
      <c r="LHO26" s="47"/>
      <c r="LHP26" s="47"/>
      <c r="LHQ26" s="47"/>
      <c r="LHR26" s="47"/>
      <c r="LHS26" s="47"/>
      <c r="LHT26" s="47"/>
      <c r="LHU26" s="47"/>
      <c r="LHV26" s="47"/>
      <c r="LHW26" s="47"/>
      <c r="LHX26" s="47"/>
      <c r="LHY26" s="47"/>
      <c r="LHZ26" s="47"/>
      <c r="LIA26" s="47"/>
      <c r="LIB26" s="47"/>
      <c r="LIC26" s="47"/>
      <c r="LID26" s="47"/>
      <c r="LIE26" s="47"/>
      <c r="LIF26" s="47"/>
      <c r="LIG26" s="47"/>
      <c r="LIH26" s="47"/>
      <c r="LII26" s="47"/>
      <c r="LIJ26" s="47"/>
      <c r="LIK26" s="47"/>
      <c r="LIL26" s="47"/>
      <c r="LIM26" s="47"/>
      <c r="LIN26" s="47"/>
      <c r="LIO26" s="47"/>
      <c r="LIP26" s="47"/>
      <c r="LIQ26" s="47"/>
      <c r="LIR26" s="47"/>
      <c r="LIS26" s="47"/>
      <c r="LIT26" s="47"/>
      <c r="LIU26" s="47"/>
      <c r="LIV26" s="47"/>
      <c r="LIW26" s="47"/>
      <c r="LIX26" s="47"/>
      <c r="LIY26" s="47"/>
      <c r="LIZ26" s="47"/>
      <c r="LJA26" s="47"/>
      <c r="LJB26" s="47"/>
      <c r="LJC26" s="47"/>
      <c r="LJD26" s="47"/>
      <c r="LJE26" s="47"/>
      <c r="LJF26" s="47"/>
      <c r="LJG26" s="47"/>
      <c r="LJH26" s="47"/>
      <c r="LJI26" s="47"/>
      <c r="LJJ26" s="47"/>
      <c r="LJK26" s="47"/>
      <c r="LJL26" s="47"/>
      <c r="LJM26" s="47"/>
      <c r="LJN26" s="47"/>
      <c r="LJO26" s="47"/>
      <c r="LJP26" s="47"/>
      <c r="LJQ26" s="47"/>
      <c r="LJR26" s="47"/>
      <c r="LJS26" s="47"/>
      <c r="LJT26" s="47"/>
      <c r="LJU26" s="47"/>
      <c r="LJV26" s="47"/>
      <c r="LJW26" s="47"/>
      <c r="LJX26" s="47"/>
      <c r="LJY26" s="47"/>
      <c r="LJZ26" s="47"/>
      <c r="LKA26" s="47"/>
      <c r="LKB26" s="47"/>
      <c r="LKC26" s="47"/>
      <c r="LKD26" s="47"/>
      <c r="LKE26" s="47"/>
      <c r="LKF26" s="47"/>
      <c r="LKG26" s="47"/>
      <c r="LKH26" s="47"/>
      <c r="LKI26" s="47"/>
      <c r="LKJ26" s="47"/>
      <c r="LKK26" s="47"/>
      <c r="LKL26" s="47"/>
      <c r="LKM26" s="47"/>
      <c r="LKN26" s="47"/>
      <c r="LKO26" s="47"/>
      <c r="LKP26" s="47"/>
      <c r="LKQ26" s="47"/>
      <c r="LKR26" s="47"/>
      <c r="LKS26" s="47"/>
      <c r="LKT26" s="47"/>
      <c r="LKU26" s="47"/>
      <c r="LKV26" s="47"/>
      <c r="LKW26" s="47"/>
      <c r="LKX26" s="47"/>
      <c r="LKY26" s="47"/>
      <c r="LKZ26" s="47"/>
      <c r="LLA26" s="47"/>
      <c r="LLB26" s="47"/>
      <c r="LLC26" s="47"/>
      <c r="LLD26" s="47"/>
      <c r="LLE26" s="47"/>
      <c r="LLF26" s="47"/>
      <c r="LLG26" s="47"/>
      <c r="LLH26" s="47"/>
      <c r="LLI26" s="47"/>
      <c r="LLJ26" s="47"/>
      <c r="LLK26" s="47"/>
      <c r="LLL26" s="47"/>
      <c r="LLM26" s="47"/>
      <c r="LLN26" s="47"/>
      <c r="LLO26" s="47"/>
      <c r="LLP26" s="47"/>
      <c r="LLQ26" s="47"/>
      <c r="LLR26" s="47"/>
      <c r="LLS26" s="47"/>
      <c r="LLT26" s="47"/>
      <c r="LLU26" s="47"/>
      <c r="LLV26" s="47"/>
      <c r="LLW26" s="47"/>
      <c r="LLX26" s="47"/>
      <c r="LLY26" s="47"/>
      <c r="LLZ26" s="47"/>
      <c r="LMA26" s="47"/>
      <c r="LMB26" s="47"/>
      <c r="LMC26" s="47"/>
      <c r="LMD26" s="47"/>
      <c r="LME26" s="47"/>
      <c r="LMF26" s="47"/>
      <c r="LMG26" s="47"/>
      <c r="LMH26" s="47"/>
      <c r="LMI26" s="47"/>
      <c r="LMJ26" s="47"/>
      <c r="LMK26" s="47"/>
      <c r="LML26" s="47"/>
      <c r="LMM26" s="47"/>
      <c r="LMN26" s="47"/>
      <c r="LMO26" s="47"/>
      <c r="LMP26" s="47"/>
      <c r="LMQ26" s="47"/>
      <c r="LMR26" s="47"/>
      <c r="LMS26" s="47"/>
      <c r="LMT26" s="47"/>
      <c r="LMU26" s="47"/>
      <c r="LMV26" s="47"/>
      <c r="LMW26" s="47"/>
      <c r="LMX26" s="47"/>
      <c r="LMY26" s="47"/>
      <c r="LMZ26" s="47"/>
      <c r="LNA26" s="47"/>
      <c r="LNB26" s="47"/>
      <c r="LNC26" s="47"/>
      <c r="LND26" s="47"/>
      <c r="LNE26" s="47"/>
      <c r="LNF26" s="47"/>
      <c r="LNG26" s="47"/>
      <c r="LNH26" s="47"/>
      <c r="LNI26" s="47"/>
      <c r="LNJ26" s="47"/>
      <c r="LNK26" s="47"/>
      <c r="LNL26" s="47"/>
      <c r="LNM26" s="47"/>
      <c r="LNN26" s="47"/>
      <c r="LNO26" s="47"/>
      <c r="LNP26" s="47"/>
      <c r="LNQ26" s="47"/>
      <c r="LNR26" s="47"/>
      <c r="LNS26" s="47"/>
      <c r="LNT26" s="47"/>
      <c r="LNU26" s="47"/>
      <c r="LNV26" s="47"/>
      <c r="LNW26" s="47"/>
      <c r="LNX26" s="47"/>
      <c r="LNY26" s="47"/>
      <c r="LNZ26" s="47"/>
      <c r="LOA26" s="47"/>
      <c r="LOB26" s="47"/>
      <c r="LOC26" s="47"/>
      <c r="LOD26" s="47"/>
      <c r="LOE26" s="47"/>
      <c r="LOF26" s="47"/>
      <c r="LOG26" s="47"/>
      <c r="LOH26" s="47"/>
      <c r="LOI26" s="47"/>
      <c r="LOJ26" s="47"/>
      <c r="LOK26" s="47"/>
      <c r="LOL26" s="47"/>
      <c r="LOM26" s="47"/>
      <c r="LON26" s="47"/>
      <c r="LOO26" s="47"/>
      <c r="LOP26" s="47"/>
      <c r="LOQ26" s="47"/>
      <c r="LOR26" s="47"/>
      <c r="LOS26" s="47"/>
      <c r="LOT26" s="47"/>
      <c r="LOU26" s="47"/>
      <c r="LOV26" s="47"/>
      <c r="LOW26" s="47"/>
      <c r="LOX26" s="47"/>
      <c r="LOY26" s="47"/>
      <c r="LOZ26" s="47"/>
      <c r="LPA26" s="47"/>
      <c r="LPB26" s="47"/>
      <c r="LPC26" s="47"/>
      <c r="LPD26" s="47"/>
      <c r="LPE26" s="47"/>
      <c r="LPF26" s="47"/>
      <c r="LPG26" s="47"/>
      <c r="LPH26" s="47"/>
      <c r="LPI26" s="47"/>
      <c r="LPJ26" s="47"/>
      <c r="LPK26" s="47"/>
      <c r="LPL26" s="47"/>
      <c r="LPM26" s="47"/>
      <c r="LPN26" s="47"/>
      <c r="LPO26" s="47"/>
      <c r="LPP26" s="47"/>
      <c r="LPQ26" s="47"/>
      <c r="LPR26" s="47"/>
      <c r="LPS26" s="47"/>
      <c r="LPT26" s="47"/>
      <c r="LPU26" s="47"/>
      <c r="LPV26" s="47"/>
      <c r="LPW26" s="47"/>
      <c r="LPX26" s="47"/>
      <c r="LPY26" s="47"/>
      <c r="LPZ26" s="47"/>
      <c r="LQA26" s="47"/>
      <c r="LQB26" s="47"/>
      <c r="LQC26" s="47"/>
      <c r="LQD26" s="47"/>
      <c r="LQE26" s="47"/>
      <c r="LQF26" s="47"/>
      <c r="LQG26" s="47"/>
      <c r="LQH26" s="47"/>
      <c r="LQI26" s="47"/>
      <c r="LQJ26" s="47"/>
      <c r="LQK26" s="47"/>
      <c r="LQL26" s="47"/>
      <c r="LQM26" s="47"/>
      <c r="LQN26" s="47"/>
      <c r="LQO26" s="47"/>
      <c r="LQP26" s="47"/>
      <c r="LQQ26" s="47"/>
      <c r="LQR26" s="47"/>
      <c r="LQS26" s="47"/>
      <c r="LQT26" s="47"/>
      <c r="LQU26" s="47"/>
      <c r="LQV26" s="47"/>
      <c r="LQW26" s="47"/>
      <c r="LQX26" s="47"/>
      <c r="LQY26" s="47"/>
      <c r="LQZ26" s="47"/>
      <c r="LRA26" s="47"/>
      <c r="LRB26" s="47"/>
      <c r="LRC26" s="47"/>
      <c r="LRD26" s="47"/>
      <c r="LRE26" s="47"/>
      <c r="LRF26" s="47"/>
      <c r="LRG26" s="47"/>
      <c r="LRH26" s="47"/>
      <c r="LRI26" s="47"/>
      <c r="LRJ26" s="47"/>
      <c r="LRK26" s="47"/>
      <c r="LRL26" s="47"/>
      <c r="LRM26" s="47"/>
      <c r="LRN26" s="47"/>
      <c r="LRO26" s="47"/>
      <c r="LRP26" s="47"/>
      <c r="LRQ26" s="47"/>
      <c r="LRR26" s="47"/>
      <c r="LRS26" s="47"/>
      <c r="LRT26" s="47"/>
      <c r="LRU26" s="47"/>
      <c r="LRV26" s="47"/>
      <c r="LRW26" s="47"/>
      <c r="LRX26" s="47"/>
      <c r="LRY26" s="47"/>
      <c r="LRZ26" s="47"/>
      <c r="LSA26" s="47"/>
      <c r="LSB26" s="47"/>
      <c r="LSC26" s="47"/>
      <c r="LSD26" s="47"/>
      <c r="LSE26" s="47"/>
      <c r="LSF26" s="47"/>
      <c r="LSG26" s="47"/>
      <c r="LSH26" s="47"/>
      <c r="LSI26" s="47"/>
      <c r="LSJ26" s="47"/>
      <c r="LSK26" s="47"/>
      <c r="LSL26" s="47"/>
      <c r="LSM26" s="47"/>
      <c r="LSN26" s="47"/>
      <c r="LSO26" s="47"/>
      <c r="LSP26" s="47"/>
      <c r="LSQ26" s="47"/>
      <c r="LSR26" s="47"/>
      <c r="LSS26" s="47"/>
      <c r="LST26" s="47"/>
      <c r="LSU26" s="47"/>
      <c r="LSV26" s="47"/>
      <c r="LSW26" s="47"/>
      <c r="LSX26" s="47"/>
      <c r="LSY26" s="47"/>
      <c r="LSZ26" s="47"/>
      <c r="LTA26" s="47"/>
      <c r="LTB26" s="47"/>
      <c r="LTC26" s="47"/>
      <c r="LTD26" s="47"/>
      <c r="LTE26" s="47"/>
      <c r="LTF26" s="47"/>
      <c r="LTG26" s="47"/>
      <c r="LTH26" s="47"/>
      <c r="LTI26" s="47"/>
      <c r="LTJ26" s="47"/>
      <c r="LTK26" s="47"/>
      <c r="LTL26" s="47"/>
      <c r="LTM26" s="47"/>
      <c r="LTN26" s="47"/>
      <c r="LTO26" s="47"/>
      <c r="LTP26" s="47"/>
      <c r="LTQ26" s="47"/>
      <c r="LTR26" s="47"/>
      <c r="LTS26" s="47"/>
      <c r="LTT26" s="47"/>
      <c r="LTU26" s="47"/>
      <c r="LTV26" s="47"/>
      <c r="LTW26" s="47"/>
      <c r="LTX26" s="47"/>
      <c r="LTY26" s="47"/>
      <c r="LTZ26" s="47"/>
      <c r="LUA26" s="47"/>
      <c r="LUB26" s="47"/>
      <c r="LUC26" s="47"/>
      <c r="LUD26" s="47"/>
      <c r="LUE26" s="47"/>
      <c r="LUF26" s="47"/>
      <c r="LUG26" s="47"/>
      <c r="LUH26" s="47"/>
      <c r="LUI26" s="47"/>
      <c r="LUJ26" s="47"/>
      <c r="LUK26" s="47"/>
      <c r="LUL26" s="47"/>
      <c r="LUM26" s="47"/>
      <c r="LUN26" s="47"/>
      <c r="LUO26" s="47"/>
      <c r="LUP26" s="47"/>
      <c r="LUQ26" s="47"/>
      <c r="LUR26" s="47"/>
      <c r="LUS26" s="47"/>
      <c r="LUT26" s="47"/>
      <c r="LUU26" s="47"/>
      <c r="LUV26" s="47"/>
      <c r="LUW26" s="47"/>
      <c r="LUX26" s="47"/>
      <c r="LUY26" s="47"/>
      <c r="LUZ26" s="47"/>
      <c r="LVA26" s="47"/>
      <c r="LVB26" s="47"/>
      <c r="LVC26" s="47"/>
      <c r="LVD26" s="47"/>
      <c r="LVE26" s="47"/>
      <c r="LVF26" s="47"/>
      <c r="LVG26" s="47"/>
      <c r="LVH26" s="47"/>
      <c r="LVI26" s="47"/>
      <c r="LVJ26" s="47"/>
      <c r="LVK26" s="47"/>
      <c r="LVL26" s="47"/>
      <c r="LVM26" s="47"/>
      <c r="LVN26" s="47"/>
      <c r="LVO26" s="47"/>
      <c r="LVP26" s="47"/>
      <c r="LVQ26" s="47"/>
      <c r="LVR26" s="47"/>
      <c r="LVS26" s="47"/>
      <c r="LVT26" s="47"/>
      <c r="LVU26" s="47"/>
      <c r="LVV26" s="47"/>
      <c r="LVW26" s="47"/>
      <c r="LVX26" s="47"/>
      <c r="LVY26" s="47"/>
      <c r="LVZ26" s="47"/>
      <c r="LWA26" s="47"/>
      <c r="LWB26" s="47"/>
      <c r="LWC26" s="47"/>
      <c r="LWD26" s="47"/>
      <c r="LWE26" s="47"/>
      <c r="LWF26" s="47"/>
      <c r="LWG26" s="47"/>
      <c r="LWH26" s="47"/>
      <c r="LWI26" s="47"/>
      <c r="LWJ26" s="47"/>
      <c r="LWK26" s="47"/>
      <c r="LWL26" s="47"/>
      <c r="LWM26" s="47"/>
      <c r="LWN26" s="47"/>
      <c r="LWO26" s="47"/>
      <c r="LWP26" s="47"/>
      <c r="LWQ26" s="47"/>
      <c r="LWR26" s="47"/>
      <c r="LWS26" s="47"/>
      <c r="LWT26" s="47"/>
      <c r="LWU26" s="47"/>
      <c r="LWV26" s="47"/>
      <c r="LWW26" s="47"/>
      <c r="LWX26" s="47"/>
      <c r="LWY26" s="47"/>
      <c r="LWZ26" s="47"/>
      <c r="LXA26" s="47"/>
      <c r="LXB26" s="47"/>
      <c r="LXC26" s="47"/>
      <c r="LXD26" s="47"/>
      <c r="LXE26" s="47"/>
      <c r="LXF26" s="47"/>
      <c r="LXG26" s="47"/>
      <c r="LXH26" s="47"/>
      <c r="LXI26" s="47"/>
      <c r="LXJ26" s="47"/>
      <c r="LXK26" s="47"/>
      <c r="LXL26" s="47"/>
      <c r="LXM26" s="47"/>
      <c r="LXN26" s="47"/>
      <c r="LXO26" s="47"/>
      <c r="LXP26" s="47"/>
      <c r="LXQ26" s="47"/>
      <c r="LXR26" s="47"/>
      <c r="LXS26" s="47"/>
      <c r="LXT26" s="47"/>
      <c r="LXU26" s="47"/>
      <c r="LXV26" s="47"/>
      <c r="LXW26" s="47"/>
      <c r="LXX26" s="47"/>
      <c r="LXY26" s="47"/>
      <c r="LXZ26" s="47"/>
      <c r="LYA26" s="47"/>
      <c r="LYB26" s="47"/>
      <c r="LYC26" s="47"/>
      <c r="LYD26" s="47"/>
      <c r="LYE26" s="47"/>
      <c r="LYF26" s="47"/>
      <c r="LYG26" s="47"/>
      <c r="LYH26" s="47"/>
      <c r="LYI26" s="47"/>
      <c r="LYJ26" s="47"/>
      <c r="LYK26" s="47"/>
      <c r="LYL26" s="47"/>
      <c r="LYM26" s="47"/>
      <c r="LYN26" s="47"/>
      <c r="LYO26" s="47"/>
      <c r="LYP26" s="47"/>
      <c r="LYQ26" s="47"/>
      <c r="LYR26" s="47"/>
      <c r="LYS26" s="47"/>
      <c r="LYT26" s="47"/>
      <c r="LYU26" s="47"/>
      <c r="LYV26" s="47"/>
      <c r="LYW26" s="47"/>
      <c r="LYX26" s="47"/>
      <c r="LYY26" s="47"/>
      <c r="LYZ26" s="47"/>
      <c r="LZA26" s="47"/>
      <c r="LZB26" s="47"/>
      <c r="LZC26" s="47"/>
      <c r="LZD26" s="47"/>
      <c r="LZE26" s="47"/>
      <c r="LZF26" s="47"/>
      <c r="LZG26" s="47"/>
      <c r="LZH26" s="47"/>
      <c r="LZI26" s="47"/>
      <c r="LZJ26" s="47"/>
      <c r="LZK26" s="47"/>
      <c r="LZL26" s="47"/>
      <c r="LZM26" s="47"/>
      <c r="LZN26" s="47"/>
      <c r="LZO26" s="47"/>
      <c r="LZP26" s="47"/>
      <c r="LZQ26" s="47"/>
      <c r="LZR26" s="47"/>
      <c r="LZS26" s="47"/>
      <c r="LZT26" s="47"/>
      <c r="LZU26" s="47"/>
      <c r="LZV26" s="47"/>
      <c r="LZW26" s="47"/>
      <c r="LZX26" s="47"/>
      <c r="LZY26" s="47"/>
      <c r="LZZ26" s="47"/>
      <c r="MAA26" s="47"/>
      <c r="MAB26" s="47"/>
      <c r="MAC26" s="47"/>
      <c r="MAD26" s="47"/>
      <c r="MAE26" s="47"/>
      <c r="MAF26" s="47"/>
      <c r="MAG26" s="47"/>
      <c r="MAH26" s="47"/>
      <c r="MAI26" s="47"/>
      <c r="MAJ26" s="47"/>
      <c r="MAK26" s="47"/>
      <c r="MAL26" s="47"/>
      <c r="MAM26" s="47"/>
      <c r="MAN26" s="47"/>
      <c r="MAO26" s="47"/>
      <c r="MAP26" s="47"/>
      <c r="MAQ26" s="47"/>
      <c r="MAR26" s="47"/>
      <c r="MAS26" s="47"/>
      <c r="MAT26" s="47"/>
      <c r="MAU26" s="47"/>
      <c r="MAV26" s="47"/>
      <c r="MAW26" s="47"/>
      <c r="MAX26" s="47"/>
      <c r="MAY26" s="47"/>
      <c r="MAZ26" s="47"/>
      <c r="MBA26" s="47"/>
      <c r="MBB26" s="47"/>
      <c r="MBC26" s="47"/>
      <c r="MBD26" s="47"/>
      <c r="MBE26" s="47"/>
      <c r="MBF26" s="47"/>
      <c r="MBG26" s="47"/>
      <c r="MBH26" s="47"/>
      <c r="MBI26" s="47"/>
      <c r="MBJ26" s="47"/>
      <c r="MBK26" s="47"/>
      <c r="MBL26" s="47"/>
      <c r="MBM26" s="47"/>
      <c r="MBN26" s="47"/>
      <c r="MBO26" s="47"/>
      <c r="MBP26" s="47"/>
      <c r="MBQ26" s="47"/>
      <c r="MBR26" s="47"/>
      <c r="MBS26" s="47"/>
      <c r="MBT26" s="47"/>
      <c r="MBU26" s="47"/>
      <c r="MBV26" s="47"/>
      <c r="MBW26" s="47"/>
      <c r="MBX26" s="47"/>
      <c r="MBY26" s="47"/>
      <c r="MBZ26" s="47"/>
      <c r="MCA26" s="47"/>
      <c r="MCB26" s="47"/>
      <c r="MCC26" s="47"/>
      <c r="MCD26" s="47"/>
      <c r="MCE26" s="47"/>
      <c r="MCF26" s="47"/>
      <c r="MCG26" s="47"/>
      <c r="MCH26" s="47"/>
      <c r="MCI26" s="47"/>
      <c r="MCJ26" s="47"/>
      <c r="MCK26" s="47"/>
      <c r="MCL26" s="47"/>
      <c r="MCM26" s="47"/>
      <c r="MCN26" s="47"/>
      <c r="MCO26" s="47"/>
      <c r="MCP26" s="47"/>
      <c r="MCQ26" s="47"/>
      <c r="MCR26" s="47"/>
      <c r="MCS26" s="47"/>
      <c r="MCT26" s="47"/>
      <c r="MCU26" s="47"/>
      <c r="MCV26" s="47"/>
      <c r="MCW26" s="47"/>
      <c r="MCX26" s="47"/>
      <c r="MCY26" s="47"/>
      <c r="MCZ26" s="47"/>
      <c r="MDA26" s="47"/>
      <c r="MDB26" s="47"/>
      <c r="MDC26" s="47"/>
      <c r="MDD26" s="47"/>
      <c r="MDE26" s="47"/>
      <c r="MDF26" s="47"/>
      <c r="MDG26" s="47"/>
      <c r="MDH26" s="47"/>
      <c r="MDI26" s="47"/>
      <c r="MDJ26" s="47"/>
      <c r="MDK26" s="47"/>
      <c r="MDL26" s="47"/>
      <c r="MDM26" s="47"/>
      <c r="MDN26" s="47"/>
      <c r="MDO26" s="47"/>
      <c r="MDP26" s="47"/>
      <c r="MDQ26" s="47"/>
      <c r="MDR26" s="47"/>
      <c r="MDS26" s="47"/>
      <c r="MDT26" s="47"/>
      <c r="MDU26" s="47"/>
      <c r="MDV26" s="47"/>
      <c r="MDW26" s="47"/>
      <c r="MDX26" s="47"/>
      <c r="MDY26" s="47"/>
      <c r="MDZ26" s="47"/>
      <c r="MEA26" s="47"/>
      <c r="MEB26" s="47"/>
      <c r="MEC26" s="47"/>
      <c r="MED26" s="47"/>
      <c r="MEE26" s="47"/>
      <c r="MEF26" s="47"/>
      <c r="MEG26" s="47"/>
      <c r="MEH26" s="47"/>
      <c r="MEI26" s="47"/>
      <c r="MEJ26" s="47"/>
      <c r="MEK26" s="47"/>
      <c r="MEL26" s="47"/>
      <c r="MEM26" s="47"/>
      <c r="MEN26" s="47"/>
      <c r="MEO26" s="47"/>
      <c r="MEP26" s="47"/>
      <c r="MEQ26" s="47"/>
      <c r="MER26" s="47"/>
      <c r="MES26" s="47"/>
      <c r="MET26" s="47"/>
      <c r="MEU26" s="47"/>
      <c r="MEV26" s="47"/>
      <c r="MEW26" s="47"/>
      <c r="MEX26" s="47"/>
      <c r="MEY26" s="47"/>
      <c r="MEZ26" s="47"/>
      <c r="MFA26" s="47"/>
      <c r="MFB26" s="47"/>
      <c r="MFC26" s="47"/>
      <c r="MFD26" s="47"/>
      <c r="MFE26" s="47"/>
      <c r="MFF26" s="47"/>
      <c r="MFG26" s="47"/>
      <c r="MFH26" s="47"/>
      <c r="MFI26" s="47"/>
      <c r="MFJ26" s="47"/>
      <c r="MFK26" s="47"/>
      <c r="MFL26" s="47"/>
      <c r="MFM26" s="47"/>
      <c r="MFN26" s="47"/>
      <c r="MFO26" s="47"/>
      <c r="MFP26" s="47"/>
      <c r="MFQ26" s="47"/>
      <c r="MFR26" s="47"/>
      <c r="MFS26" s="47"/>
      <c r="MFT26" s="47"/>
      <c r="MFU26" s="47"/>
      <c r="MFV26" s="47"/>
      <c r="MFW26" s="47"/>
      <c r="MFX26" s="47"/>
      <c r="MFY26" s="47"/>
      <c r="MFZ26" s="47"/>
      <c r="MGA26" s="47"/>
      <c r="MGB26" s="47"/>
      <c r="MGC26" s="47"/>
      <c r="MGD26" s="47"/>
      <c r="MGE26" s="47"/>
      <c r="MGF26" s="47"/>
      <c r="MGG26" s="47"/>
      <c r="MGH26" s="47"/>
      <c r="MGI26" s="47"/>
      <c r="MGJ26" s="47"/>
      <c r="MGK26" s="47"/>
      <c r="MGL26" s="47"/>
      <c r="MGM26" s="47"/>
      <c r="MGN26" s="47"/>
      <c r="MGO26" s="47"/>
      <c r="MGP26" s="47"/>
      <c r="MGQ26" s="47"/>
      <c r="MGR26" s="47"/>
      <c r="MGS26" s="47"/>
      <c r="MGT26" s="47"/>
      <c r="MGU26" s="47"/>
      <c r="MGV26" s="47"/>
      <c r="MGW26" s="47"/>
      <c r="MGX26" s="47"/>
      <c r="MGY26" s="47"/>
      <c r="MGZ26" s="47"/>
      <c r="MHA26" s="47"/>
      <c r="MHB26" s="47"/>
      <c r="MHC26" s="47"/>
      <c r="MHD26" s="47"/>
      <c r="MHE26" s="47"/>
      <c r="MHF26" s="47"/>
      <c r="MHG26" s="47"/>
      <c r="MHH26" s="47"/>
      <c r="MHI26" s="47"/>
      <c r="MHJ26" s="47"/>
      <c r="MHK26" s="47"/>
      <c r="MHL26" s="47"/>
      <c r="MHM26" s="47"/>
      <c r="MHN26" s="47"/>
      <c r="MHO26" s="47"/>
      <c r="MHP26" s="47"/>
      <c r="MHQ26" s="47"/>
      <c r="MHR26" s="47"/>
      <c r="MHS26" s="47"/>
      <c r="MHT26" s="47"/>
      <c r="MHU26" s="47"/>
      <c r="MHV26" s="47"/>
      <c r="MHW26" s="47"/>
      <c r="MHX26" s="47"/>
      <c r="MHY26" s="47"/>
      <c r="MHZ26" s="47"/>
      <c r="MIA26" s="47"/>
      <c r="MIB26" s="47"/>
      <c r="MIC26" s="47"/>
      <c r="MID26" s="47"/>
      <c r="MIE26" s="47"/>
      <c r="MIF26" s="47"/>
      <c r="MIG26" s="47"/>
      <c r="MIH26" s="47"/>
      <c r="MII26" s="47"/>
      <c r="MIJ26" s="47"/>
      <c r="MIK26" s="47"/>
      <c r="MIL26" s="47"/>
      <c r="MIM26" s="47"/>
      <c r="MIN26" s="47"/>
      <c r="MIO26" s="47"/>
      <c r="MIP26" s="47"/>
      <c r="MIQ26" s="47"/>
      <c r="MIR26" s="47"/>
      <c r="MIS26" s="47"/>
      <c r="MIT26" s="47"/>
      <c r="MIU26" s="47"/>
      <c r="MIV26" s="47"/>
      <c r="MIW26" s="47"/>
      <c r="MIX26" s="47"/>
      <c r="MIY26" s="47"/>
      <c r="MIZ26" s="47"/>
      <c r="MJA26" s="47"/>
      <c r="MJB26" s="47"/>
      <c r="MJC26" s="47"/>
      <c r="MJD26" s="47"/>
      <c r="MJE26" s="47"/>
      <c r="MJF26" s="47"/>
      <c r="MJG26" s="47"/>
      <c r="MJH26" s="47"/>
      <c r="MJI26" s="47"/>
      <c r="MJJ26" s="47"/>
      <c r="MJK26" s="47"/>
      <c r="MJL26" s="47"/>
      <c r="MJM26" s="47"/>
      <c r="MJN26" s="47"/>
      <c r="MJO26" s="47"/>
      <c r="MJP26" s="47"/>
      <c r="MJQ26" s="47"/>
      <c r="MJR26" s="47"/>
      <c r="MJS26" s="47"/>
      <c r="MJT26" s="47"/>
      <c r="MJU26" s="47"/>
      <c r="MJV26" s="47"/>
      <c r="MJW26" s="47"/>
      <c r="MJX26" s="47"/>
      <c r="MJY26" s="47"/>
      <c r="MJZ26" s="47"/>
      <c r="MKA26" s="47"/>
      <c r="MKB26" s="47"/>
      <c r="MKC26" s="47"/>
      <c r="MKD26" s="47"/>
      <c r="MKE26" s="47"/>
      <c r="MKF26" s="47"/>
      <c r="MKG26" s="47"/>
      <c r="MKH26" s="47"/>
      <c r="MKI26" s="47"/>
      <c r="MKJ26" s="47"/>
      <c r="MKK26" s="47"/>
      <c r="MKL26" s="47"/>
      <c r="MKM26" s="47"/>
      <c r="MKN26" s="47"/>
      <c r="MKO26" s="47"/>
      <c r="MKP26" s="47"/>
      <c r="MKQ26" s="47"/>
      <c r="MKR26" s="47"/>
      <c r="MKS26" s="47"/>
      <c r="MKT26" s="47"/>
      <c r="MKU26" s="47"/>
      <c r="MKV26" s="47"/>
      <c r="MKW26" s="47"/>
      <c r="MKX26" s="47"/>
      <c r="MKY26" s="47"/>
      <c r="MKZ26" s="47"/>
      <c r="MLA26" s="47"/>
      <c r="MLB26" s="47"/>
      <c r="MLC26" s="47"/>
      <c r="MLD26" s="47"/>
      <c r="MLE26" s="47"/>
      <c r="MLF26" s="47"/>
      <c r="MLG26" s="47"/>
      <c r="MLH26" s="47"/>
      <c r="MLI26" s="47"/>
      <c r="MLJ26" s="47"/>
      <c r="MLK26" s="47"/>
      <c r="MLL26" s="47"/>
      <c r="MLM26" s="47"/>
      <c r="MLN26" s="47"/>
      <c r="MLO26" s="47"/>
      <c r="MLP26" s="47"/>
      <c r="MLQ26" s="47"/>
      <c r="MLR26" s="47"/>
      <c r="MLS26" s="47"/>
      <c r="MLT26" s="47"/>
      <c r="MLU26" s="47"/>
      <c r="MLV26" s="47"/>
      <c r="MLW26" s="47"/>
      <c r="MLX26" s="47"/>
      <c r="MLY26" s="47"/>
      <c r="MLZ26" s="47"/>
      <c r="MMA26" s="47"/>
      <c r="MMB26" s="47"/>
      <c r="MMC26" s="47"/>
      <c r="MMD26" s="47"/>
      <c r="MME26" s="47"/>
      <c r="MMF26" s="47"/>
      <c r="MMG26" s="47"/>
      <c r="MMH26" s="47"/>
      <c r="MMI26" s="47"/>
      <c r="MMJ26" s="47"/>
      <c r="MMK26" s="47"/>
      <c r="MML26" s="47"/>
      <c r="MMM26" s="47"/>
      <c r="MMN26" s="47"/>
      <c r="MMO26" s="47"/>
      <c r="MMP26" s="47"/>
      <c r="MMQ26" s="47"/>
      <c r="MMR26" s="47"/>
      <c r="MMS26" s="47"/>
      <c r="MMT26" s="47"/>
      <c r="MMU26" s="47"/>
      <c r="MMV26" s="47"/>
      <c r="MMW26" s="47"/>
      <c r="MMX26" s="47"/>
      <c r="MMY26" s="47"/>
      <c r="MMZ26" s="47"/>
      <c r="MNA26" s="47"/>
      <c r="MNB26" s="47"/>
      <c r="MNC26" s="47"/>
      <c r="MND26" s="47"/>
      <c r="MNE26" s="47"/>
      <c r="MNF26" s="47"/>
      <c r="MNG26" s="47"/>
      <c r="MNH26" s="47"/>
      <c r="MNI26" s="47"/>
      <c r="MNJ26" s="47"/>
      <c r="MNK26" s="47"/>
      <c r="MNL26" s="47"/>
      <c r="MNM26" s="47"/>
      <c r="MNN26" s="47"/>
      <c r="MNO26" s="47"/>
      <c r="MNP26" s="47"/>
      <c r="MNQ26" s="47"/>
      <c r="MNR26" s="47"/>
      <c r="MNS26" s="47"/>
      <c r="MNT26" s="47"/>
      <c r="MNU26" s="47"/>
      <c r="MNV26" s="47"/>
      <c r="MNW26" s="47"/>
      <c r="MNX26" s="47"/>
      <c r="MNY26" s="47"/>
      <c r="MNZ26" s="47"/>
      <c r="MOA26" s="47"/>
      <c r="MOB26" s="47"/>
      <c r="MOC26" s="47"/>
      <c r="MOD26" s="47"/>
      <c r="MOE26" s="47"/>
      <c r="MOF26" s="47"/>
      <c r="MOG26" s="47"/>
      <c r="MOH26" s="47"/>
      <c r="MOI26" s="47"/>
      <c r="MOJ26" s="47"/>
      <c r="MOK26" s="47"/>
      <c r="MOL26" s="47"/>
      <c r="MOM26" s="47"/>
      <c r="MON26" s="47"/>
      <c r="MOO26" s="47"/>
      <c r="MOP26" s="47"/>
      <c r="MOQ26" s="47"/>
      <c r="MOR26" s="47"/>
      <c r="MOS26" s="47"/>
      <c r="MOT26" s="47"/>
      <c r="MOU26" s="47"/>
      <c r="MOV26" s="47"/>
      <c r="MOW26" s="47"/>
      <c r="MOX26" s="47"/>
      <c r="MOY26" s="47"/>
      <c r="MOZ26" s="47"/>
      <c r="MPA26" s="47"/>
      <c r="MPB26" s="47"/>
      <c r="MPC26" s="47"/>
      <c r="MPD26" s="47"/>
      <c r="MPE26" s="47"/>
      <c r="MPF26" s="47"/>
      <c r="MPG26" s="47"/>
      <c r="MPH26" s="47"/>
      <c r="MPI26" s="47"/>
      <c r="MPJ26" s="47"/>
      <c r="MPK26" s="47"/>
      <c r="MPL26" s="47"/>
      <c r="MPM26" s="47"/>
      <c r="MPN26" s="47"/>
      <c r="MPO26" s="47"/>
      <c r="MPP26" s="47"/>
      <c r="MPQ26" s="47"/>
      <c r="MPR26" s="47"/>
      <c r="MPS26" s="47"/>
      <c r="MPT26" s="47"/>
      <c r="MPU26" s="47"/>
      <c r="MPV26" s="47"/>
      <c r="MPW26" s="47"/>
      <c r="MPX26" s="47"/>
      <c r="MPY26" s="47"/>
      <c r="MPZ26" s="47"/>
      <c r="MQA26" s="47"/>
      <c r="MQB26" s="47"/>
      <c r="MQC26" s="47"/>
      <c r="MQD26" s="47"/>
      <c r="MQE26" s="47"/>
      <c r="MQF26" s="47"/>
      <c r="MQG26" s="47"/>
      <c r="MQH26" s="47"/>
      <c r="MQI26" s="47"/>
      <c r="MQJ26" s="47"/>
      <c r="MQK26" s="47"/>
      <c r="MQL26" s="47"/>
      <c r="MQM26" s="47"/>
      <c r="MQN26" s="47"/>
      <c r="MQO26" s="47"/>
      <c r="MQP26" s="47"/>
      <c r="MQQ26" s="47"/>
      <c r="MQR26" s="47"/>
      <c r="MQS26" s="47"/>
      <c r="MQT26" s="47"/>
      <c r="MQU26" s="47"/>
      <c r="MQV26" s="47"/>
      <c r="MQW26" s="47"/>
      <c r="MQX26" s="47"/>
      <c r="MQY26" s="47"/>
      <c r="MQZ26" s="47"/>
      <c r="MRA26" s="47"/>
      <c r="MRB26" s="47"/>
      <c r="MRC26" s="47"/>
      <c r="MRD26" s="47"/>
      <c r="MRE26" s="47"/>
      <c r="MRF26" s="47"/>
      <c r="MRG26" s="47"/>
      <c r="MRH26" s="47"/>
      <c r="MRI26" s="47"/>
      <c r="MRJ26" s="47"/>
      <c r="MRK26" s="47"/>
      <c r="MRL26" s="47"/>
      <c r="MRM26" s="47"/>
      <c r="MRN26" s="47"/>
      <c r="MRO26" s="47"/>
      <c r="MRP26" s="47"/>
      <c r="MRQ26" s="47"/>
      <c r="MRR26" s="47"/>
      <c r="MRS26" s="47"/>
      <c r="MRT26" s="47"/>
      <c r="MRU26" s="47"/>
      <c r="MRV26" s="47"/>
      <c r="MRW26" s="47"/>
      <c r="MRX26" s="47"/>
      <c r="MRY26" s="47"/>
      <c r="MRZ26" s="47"/>
      <c r="MSA26" s="47"/>
      <c r="MSB26" s="47"/>
      <c r="MSC26" s="47"/>
      <c r="MSD26" s="47"/>
      <c r="MSE26" s="47"/>
      <c r="MSF26" s="47"/>
      <c r="MSG26" s="47"/>
      <c r="MSH26" s="47"/>
      <c r="MSI26" s="47"/>
      <c r="MSJ26" s="47"/>
      <c r="MSK26" s="47"/>
      <c r="MSL26" s="47"/>
      <c r="MSM26" s="47"/>
      <c r="MSN26" s="47"/>
      <c r="MSO26" s="47"/>
      <c r="MSP26" s="47"/>
      <c r="MSQ26" s="47"/>
      <c r="MSR26" s="47"/>
      <c r="MSS26" s="47"/>
      <c r="MST26" s="47"/>
      <c r="MSU26" s="47"/>
      <c r="MSV26" s="47"/>
      <c r="MSW26" s="47"/>
      <c r="MSX26" s="47"/>
      <c r="MSY26" s="47"/>
      <c r="MSZ26" s="47"/>
      <c r="MTA26" s="47"/>
      <c r="MTB26" s="47"/>
      <c r="MTC26" s="47"/>
      <c r="MTD26" s="47"/>
      <c r="MTE26" s="47"/>
      <c r="MTF26" s="47"/>
      <c r="MTG26" s="47"/>
      <c r="MTH26" s="47"/>
      <c r="MTI26" s="47"/>
      <c r="MTJ26" s="47"/>
      <c r="MTK26" s="47"/>
      <c r="MTL26" s="47"/>
      <c r="MTM26" s="47"/>
      <c r="MTN26" s="47"/>
      <c r="MTO26" s="47"/>
      <c r="MTP26" s="47"/>
      <c r="MTQ26" s="47"/>
      <c r="MTR26" s="47"/>
      <c r="MTS26" s="47"/>
      <c r="MTT26" s="47"/>
      <c r="MTU26" s="47"/>
      <c r="MTV26" s="47"/>
      <c r="MTW26" s="47"/>
      <c r="MTX26" s="47"/>
      <c r="MTY26" s="47"/>
      <c r="MTZ26" s="47"/>
      <c r="MUA26" s="47"/>
      <c r="MUB26" s="47"/>
      <c r="MUC26" s="47"/>
      <c r="MUD26" s="47"/>
      <c r="MUE26" s="47"/>
      <c r="MUF26" s="47"/>
      <c r="MUG26" s="47"/>
      <c r="MUH26" s="47"/>
      <c r="MUI26" s="47"/>
      <c r="MUJ26" s="47"/>
      <c r="MUK26" s="47"/>
      <c r="MUL26" s="47"/>
      <c r="MUM26" s="47"/>
      <c r="MUN26" s="47"/>
      <c r="MUO26" s="47"/>
      <c r="MUP26" s="47"/>
      <c r="MUQ26" s="47"/>
      <c r="MUR26" s="47"/>
      <c r="MUS26" s="47"/>
      <c r="MUT26" s="47"/>
      <c r="MUU26" s="47"/>
      <c r="MUV26" s="47"/>
      <c r="MUW26" s="47"/>
      <c r="MUX26" s="47"/>
      <c r="MUY26" s="47"/>
      <c r="MUZ26" s="47"/>
      <c r="MVA26" s="47"/>
      <c r="MVB26" s="47"/>
      <c r="MVC26" s="47"/>
      <c r="MVD26" s="47"/>
      <c r="MVE26" s="47"/>
      <c r="MVF26" s="47"/>
      <c r="MVG26" s="47"/>
      <c r="MVH26" s="47"/>
      <c r="MVI26" s="47"/>
      <c r="MVJ26" s="47"/>
      <c r="MVK26" s="47"/>
      <c r="MVL26" s="47"/>
      <c r="MVM26" s="47"/>
      <c r="MVN26" s="47"/>
      <c r="MVO26" s="47"/>
      <c r="MVP26" s="47"/>
      <c r="MVQ26" s="47"/>
      <c r="MVR26" s="47"/>
      <c r="MVS26" s="47"/>
      <c r="MVT26" s="47"/>
      <c r="MVU26" s="47"/>
      <c r="MVV26" s="47"/>
      <c r="MVW26" s="47"/>
      <c r="MVX26" s="47"/>
      <c r="MVY26" s="47"/>
      <c r="MVZ26" s="47"/>
      <c r="MWA26" s="47"/>
      <c r="MWB26" s="47"/>
      <c r="MWC26" s="47"/>
      <c r="MWD26" s="47"/>
      <c r="MWE26" s="47"/>
      <c r="MWF26" s="47"/>
      <c r="MWG26" s="47"/>
      <c r="MWH26" s="47"/>
      <c r="MWI26" s="47"/>
      <c r="MWJ26" s="47"/>
      <c r="MWK26" s="47"/>
      <c r="MWL26" s="47"/>
      <c r="MWM26" s="47"/>
      <c r="MWN26" s="47"/>
      <c r="MWO26" s="47"/>
      <c r="MWP26" s="47"/>
      <c r="MWQ26" s="47"/>
      <c r="MWR26" s="47"/>
      <c r="MWS26" s="47"/>
      <c r="MWT26" s="47"/>
      <c r="MWU26" s="47"/>
      <c r="MWV26" s="47"/>
      <c r="MWW26" s="47"/>
      <c r="MWX26" s="47"/>
      <c r="MWY26" s="47"/>
      <c r="MWZ26" s="47"/>
      <c r="MXA26" s="47"/>
      <c r="MXB26" s="47"/>
      <c r="MXC26" s="47"/>
      <c r="MXD26" s="47"/>
      <c r="MXE26" s="47"/>
      <c r="MXF26" s="47"/>
      <c r="MXG26" s="47"/>
      <c r="MXH26" s="47"/>
      <c r="MXI26" s="47"/>
      <c r="MXJ26" s="47"/>
      <c r="MXK26" s="47"/>
      <c r="MXL26" s="47"/>
      <c r="MXM26" s="47"/>
      <c r="MXN26" s="47"/>
      <c r="MXO26" s="47"/>
      <c r="MXP26" s="47"/>
      <c r="MXQ26" s="47"/>
      <c r="MXR26" s="47"/>
      <c r="MXS26" s="47"/>
      <c r="MXT26" s="47"/>
      <c r="MXU26" s="47"/>
      <c r="MXV26" s="47"/>
      <c r="MXW26" s="47"/>
      <c r="MXX26" s="47"/>
      <c r="MXY26" s="47"/>
      <c r="MXZ26" s="47"/>
      <c r="MYA26" s="47"/>
      <c r="MYB26" s="47"/>
      <c r="MYC26" s="47"/>
      <c r="MYD26" s="47"/>
      <c r="MYE26" s="47"/>
      <c r="MYF26" s="47"/>
      <c r="MYG26" s="47"/>
      <c r="MYH26" s="47"/>
      <c r="MYI26" s="47"/>
      <c r="MYJ26" s="47"/>
      <c r="MYK26" s="47"/>
      <c r="MYL26" s="47"/>
      <c r="MYM26" s="47"/>
      <c r="MYN26" s="47"/>
      <c r="MYO26" s="47"/>
      <c r="MYP26" s="47"/>
      <c r="MYQ26" s="47"/>
      <c r="MYR26" s="47"/>
      <c r="MYS26" s="47"/>
      <c r="MYT26" s="47"/>
      <c r="MYU26" s="47"/>
      <c r="MYV26" s="47"/>
      <c r="MYW26" s="47"/>
      <c r="MYX26" s="47"/>
      <c r="MYY26" s="47"/>
      <c r="MYZ26" s="47"/>
      <c r="MZA26" s="47"/>
      <c r="MZB26" s="47"/>
      <c r="MZC26" s="47"/>
      <c r="MZD26" s="47"/>
      <c r="MZE26" s="47"/>
      <c r="MZF26" s="47"/>
      <c r="MZG26" s="47"/>
      <c r="MZH26" s="47"/>
      <c r="MZI26" s="47"/>
      <c r="MZJ26" s="47"/>
      <c r="MZK26" s="47"/>
      <c r="MZL26" s="47"/>
      <c r="MZM26" s="47"/>
      <c r="MZN26" s="47"/>
      <c r="MZO26" s="47"/>
      <c r="MZP26" s="47"/>
      <c r="MZQ26" s="47"/>
      <c r="MZR26" s="47"/>
      <c r="MZS26" s="47"/>
      <c r="MZT26" s="47"/>
      <c r="MZU26" s="47"/>
      <c r="MZV26" s="47"/>
      <c r="MZW26" s="47"/>
      <c r="MZX26" s="47"/>
      <c r="MZY26" s="47"/>
      <c r="MZZ26" s="47"/>
      <c r="NAA26" s="47"/>
      <c r="NAB26" s="47"/>
      <c r="NAC26" s="47"/>
      <c r="NAD26" s="47"/>
      <c r="NAE26" s="47"/>
      <c r="NAF26" s="47"/>
      <c r="NAG26" s="47"/>
      <c r="NAH26" s="47"/>
      <c r="NAI26" s="47"/>
      <c r="NAJ26" s="47"/>
      <c r="NAK26" s="47"/>
      <c r="NAL26" s="47"/>
      <c r="NAM26" s="47"/>
      <c r="NAN26" s="47"/>
      <c r="NAO26" s="47"/>
      <c r="NAP26" s="47"/>
      <c r="NAQ26" s="47"/>
      <c r="NAR26" s="47"/>
      <c r="NAS26" s="47"/>
      <c r="NAT26" s="47"/>
      <c r="NAU26" s="47"/>
      <c r="NAV26" s="47"/>
      <c r="NAW26" s="47"/>
      <c r="NAX26" s="47"/>
      <c r="NAY26" s="47"/>
      <c r="NAZ26" s="47"/>
      <c r="NBA26" s="47"/>
      <c r="NBB26" s="47"/>
      <c r="NBC26" s="47"/>
      <c r="NBD26" s="47"/>
      <c r="NBE26" s="47"/>
      <c r="NBF26" s="47"/>
      <c r="NBG26" s="47"/>
      <c r="NBH26" s="47"/>
      <c r="NBI26" s="47"/>
      <c r="NBJ26" s="47"/>
      <c r="NBK26" s="47"/>
      <c r="NBL26" s="47"/>
      <c r="NBM26" s="47"/>
      <c r="NBN26" s="47"/>
      <c r="NBO26" s="47"/>
      <c r="NBP26" s="47"/>
      <c r="NBQ26" s="47"/>
      <c r="NBR26" s="47"/>
      <c r="NBS26" s="47"/>
      <c r="NBT26" s="47"/>
      <c r="NBU26" s="47"/>
      <c r="NBV26" s="47"/>
      <c r="NBW26" s="47"/>
      <c r="NBX26" s="47"/>
      <c r="NBY26" s="47"/>
      <c r="NBZ26" s="47"/>
      <c r="NCA26" s="47"/>
      <c r="NCB26" s="47"/>
      <c r="NCC26" s="47"/>
      <c r="NCD26" s="47"/>
      <c r="NCE26" s="47"/>
      <c r="NCF26" s="47"/>
      <c r="NCG26" s="47"/>
      <c r="NCH26" s="47"/>
      <c r="NCI26" s="47"/>
      <c r="NCJ26" s="47"/>
      <c r="NCK26" s="47"/>
      <c r="NCL26" s="47"/>
      <c r="NCM26" s="47"/>
      <c r="NCN26" s="47"/>
      <c r="NCO26" s="47"/>
      <c r="NCP26" s="47"/>
      <c r="NCQ26" s="47"/>
      <c r="NCR26" s="47"/>
      <c r="NCS26" s="47"/>
      <c r="NCT26" s="47"/>
      <c r="NCU26" s="47"/>
      <c r="NCV26" s="47"/>
      <c r="NCW26" s="47"/>
      <c r="NCX26" s="47"/>
      <c r="NCY26" s="47"/>
      <c r="NCZ26" s="47"/>
      <c r="NDA26" s="47"/>
      <c r="NDB26" s="47"/>
      <c r="NDC26" s="47"/>
      <c r="NDD26" s="47"/>
      <c r="NDE26" s="47"/>
      <c r="NDF26" s="47"/>
      <c r="NDG26" s="47"/>
      <c r="NDH26" s="47"/>
      <c r="NDI26" s="47"/>
      <c r="NDJ26" s="47"/>
      <c r="NDK26" s="47"/>
      <c r="NDL26" s="47"/>
      <c r="NDM26" s="47"/>
      <c r="NDN26" s="47"/>
      <c r="NDO26" s="47"/>
      <c r="NDP26" s="47"/>
      <c r="NDQ26" s="47"/>
      <c r="NDR26" s="47"/>
      <c r="NDS26" s="47"/>
      <c r="NDT26" s="47"/>
      <c r="NDU26" s="47"/>
      <c r="NDV26" s="47"/>
      <c r="NDW26" s="47"/>
      <c r="NDX26" s="47"/>
      <c r="NDY26" s="47"/>
      <c r="NDZ26" s="47"/>
      <c r="NEA26" s="47"/>
      <c r="NEB26" s="47"/>
      <c r="NEC26" s="47"/>
      <c r="NED26" s="47"/>
      <c r="NEE26" s="47"/>
      <c r="NEF26" s="47"/>
      <c r="NEG26" s="47"/>
      <c r="NEH26" s="47"/>
      <c r="NEI26" s="47"/>
      <c r="NEJ26" s="47"/>
      <c r="NEK26" s="47"/>
      <c r="NEL26" s="47"/>
      <c r="NEM26" s="47"/>
      <c r="NEN26" s="47"/>
      <c r="NEO26" s="47"/>
      <c r="NEP26" s="47"/>
      <c r="NEQ26" s="47"/>
      <c r="NER26" s="47"/>
      <c r="NES26" s="47"/>
      <c r="NET26" s="47"/>
      <c r="NEU26" s="47"/>
      <c r="NEV26" s="47"/>
      <c r="NEW26" s="47"/>
      <c r="NEX26" s="47"/>
      <c r="NEY26" s="47"/>
      <c r="NEZ26" s="47"/>
      <c r="NFA26" s="47"/>
      <c r="NFB26" s="47"/>
      <c r="NFC26" s="47"/>
      <c r="NFD26" s="47"/>
      <c r="NFE26" s="47"/>
      <c r="NFF26" s="47"/>
      <c r="NFG26" s="47"/>
      <c r="NFH26" s="47"/>
      <c r="NFI26" s="47"/>
      <c r="NFJ26" s="47"/>
      <c r="NFK26" s="47"/>
      <c r="NFL26" s="47"/>
      <c r="NFM26" s="47"/>
      <c r="NFN26" s="47"/>
      <c r="NFO26" s="47"/>
      <c r="NFP26" s="47"/>
      <c r="NFQ26" s="47"/>
      <c r="NFR26" s="47"/>
      <c r="NFS26" s="47"/>
      <c r="NFT26" s="47"/>
      <c r="NFU26" s="47"/>
      <c r="NFV26" s="47"/>
      <c r="NFW26" s="47"/>
      <c r="NFX26" s="47"/>
      <c r="NFY26" s="47"/>
      <c r="NFZ26" s="47"/>
      <c r="NGA26" s="47"/>
      <c r="NGB26" s="47"/>
      <c r="NGC26" s="47"/>
      <c r="NGD26" s="47"/>
      <c r="NGE26" s="47"/>
      <c r="NGF26" s="47"/>
      <c r="NGG26" s="47"/>
      <c r="NGH26" s="47"/>
      <c r="NGI26" s="47"/>
      <c r="NGJ26" s="47"/>
      <c r="NGK26" s="47"/>
      <c r="NGL26" s="47"/>
      <c r="NGM26" s="47"/>
      <c r="NGN26" s="47"/>
      <c r="NGO26" s="47"/>
      <c r="NGP26" s="47"/>
      <c r="NGQ26" s="47"/>
      <c r="NGR26" s="47"/>
      <c r="NGS26" s="47"/>
      <c r="NGT26" s="47"/>
      <c r="NGU26" s="47"/>
      <c r="NGV26" s="47"/>
      <c r="NGW26" s="47"/>
      <c r="NGX26" s="47"/>
      <c r="NGY26" s="47"/>
      <c r="NGZ26" s="47"/>
      <c r="NHA26" s="47"/>
      <c r="NHB26" s="47"/>
      <c r="NHC26" s="47"/>
      <c r="NHD26" s="47"/>
      <c r="NHE26" s="47"/>
      <c r="NHF26" s="47"/>
      <c r="NHG26" s="47"/>
      <c r="NHH26" s="47"/>
      <c r="NHI26" s="47"/>
      <c r="NHJ26" s="47"/>
      <c r="NHK26" s="47"/>
      <c r="NHL26" s="47"/>
      <c r="NHM26" s="47"/>
      <c r="NHN26" s="47"/>
      <c r="NHO26" s="47"/>
      <c r="NHP26" s="47"/>
      <c r="NHQ26" s="47"/>
      <c r="NHR26" s="47"/>
      <c r="NHS26" s="47"/>
      <c r="NHT26" s="47"/>
      <c r="NHU26" s="47"/>
      <c r="NHV26" s="47"/>
      <c r="NHW26" s="47"/>
      <c r="NHX26" s="47"/>
      <c r="NHY26" s="47"/>
      <c r="NHZ26" s="47"/>
      <c r="NIA26" s="47"/>
      <c r="NIB26" s="47"/>
      <c r="NIC26" s="47"/>
      <c r="NID26" s="47"/>
      <c r="NIE26" s="47"/>
      <c r="NIF26" s="47"/>
      <c r="NIG26" s="47"/>
      <c r="NIH26" s="47"/>
      <c r="NII26" s="47"/>
      <c r="NIJ26" s="47"/>
      <c r="NIK26" s="47"/>
      <c r="NIL26" s="47"/>
      <c r="NIM26" s="47"/>
      <c r="NIN26" s="47"/>
      <c r="NIO26" s="47"/>
      <c r="NIP26" s="47"/>
      <c r="NIQ26" s="47"/>
      <c r="NIR26" s="47"/>
      <c r="NIS26" s="47"/>
      <c r="NIT26" s="47"/>
      <c r="NIU26" s="47"/>
      <c r="NIV26" s="47"/>
      <c r="NIW26" s="47"/>
      <c r="NIX26" s="47"/>
      <c r="NIY26" s="47"/>
      <c r="NIZ26" s="47"/>
      <c r="NJA26" s="47"/>
      <c r="NJB26" s="47"/>
      <c r="NJC26" s="47"/>
      <c r="NJD26" s="47"/>
      <c r="NJE26" s="47"/>
      <c r="NJF26" s="47"/>
      <c r="NJG26" s="47"/>
      <c r="NJH26" s="47"/>
      <c r="NJI26" s="47"/>
      <c r="NJJ26" s="47"/>
      <c r="NJK26" s="47"/>
      <c r="NJL26" s="47"/>
      <c r="NJM26" s="47"/>
      <c r="NJN26" s="47"/>
      <c r="NJO26" s="47"/>
      <c r="NJP26" s="47"/>
      <c r="NJQ26" s="47"/>
      <c r="NJR26" s="47"/>
      <c r="NJS26" s="47"/>
      <c r="NJT26" s="47"/>
      <c r="NJU26" s="47"/>
      <c r="NJV26" s="47"/>
      <c r="NJW26" s="47"/>
      <c r="NJX26" s="47"/>
      <c r="NJY26" s="47"/>
      <c r="NJZ26" s="47"/>
      <c r="NKA26" s="47"/>
      <c r="NKB26" s="47"/>
      <c r="NKC26" s="47"/>
      <c r="NKD26" s="47"/>
      <c r="NKE26" s="47"/>
      <c r="NKF26" s="47"/>
      <c r="NKG26" s="47"/>
      <c r="NKH26" s="47"/>
      <c r="NKI26" s="47"/>
      <c r="NKJ26" s="47"/>
      <c r="NKK26" s="47"/>
      <c r="NKL26" s="47"/>
      <c r="NKM26" s="47"/>
      <c r="NKN26" s="47"/>
      <c r="NKO26" s="47"/>
      <c r="NKP26" s="47"/>
      <c r="NKQ26" s="47"/>
      <c r="NKR26" s="47"/>
      <c r="NKS26" s="47"/>
      <c r="NKT26" s="47"/>
      <c r="NKU26" s="47"/>
      <c r="NKV26" s="47"/>
      <c r="NKW26" s="47"/>
      <c r="NKX26" s="47"/>
      <c r="NKY26" s="47"/>
      <c r="NKZ26" s="47"/>
      <c r="NLA26" s="47"/>
      <c r="NLB26" s="47"/>
      <c r="NLC26" s="47"/>
      <c r="NLD26" s="47"/>
      <c r="NLE26" s="47"/>
      <c r="NLF26" s="47"/>
      <c r="NLG26" s="47"/>
      <c r="NLH26" s="47"/>
      <c r="NLI26" s="47"/>
      <c r="NLJ26" s="47"/>
      <c r="NLK26" s="47"/>
      <c r="NLL26" s="47"/>
      <c r="NLM26" s="47"/>
      <c r="NLN26" s="47"/>
      <c r="NLO26" s="47"/>
      <c r="NLP26" s="47"/>
      <c r="NLQ26" s="47"/>
      <c r="NLR26" s="47"/>
      <c r="NLS26" s="47"/>
      <c r="NLT26" s="47"/>
      <c r="NLU26" s="47"/>
      <c r="NLV26" s="47"/>
      <c r="NLW26" s="47"/>
      <c r="NLX26" s="47"/>
      <c r="NLY26" s="47"/>
      <c r="NLZ26" s="47"/>
      <c r="NMA26" s="47"/>
      <c r="NMB26" s="47"/>
      <c r="NMC26" s="47"/>
      <c r="NMD26" s="47"/>
      <c r="NME26" s="47"/>
      <c r="NMF26" s="47"/>
      <c r="NMG26" s="47"/>
      <c r="NMH26" s="47"/>
      <c r="NMI26" s="47"/>
      <c r="NMJ26" s="47"/>
      <c r="NMK26" s="47"/>
      <c r="NML26" s="47"/>
      <c r="NMM26" s="47"/>
      <c r="NMN26" s="47"/>
      <c r="NMO26" s="47"/>
      <c r="NMP26" s="47"/>
      <c r="NMQ26" s="47"/>
      <c r="NMR26" s="47"/>
      <c r="NMS26" s="47"/>
      <c r="NMT26" s="47"/>
      <c r="NMU26" s="47"/>
      <c r="NMV26" s="47"/>
      <c r="NMW26" s="47"/>
      <c r="NMX26" s="47"/>
      <c r="NMY26" s="47"/>
      <c r="NMZ26" s="47"/>
      <c r="NNA26" s="47"/>
      <c r="NNB26" s="47"/>
      <c r="NNC26" s="47"/>
      <c r="NND26" s="47"/>
      <c r="NNE26" s="47"/>
      <c r="NNF26" s="47"/>
      <c r="NNG26" s="47"/>
      <c r="NNH26" s="47"/>
      <c r="NNI26" s="47"/>
      <c r="NNJ26" s="47"/>
      <c r="NNK26" s="47"/>
      <c r="NNL26" s="47"/>
      <c r="NNM26" s="47"/>
      <c r="NNN26" s="47"/>
      <c r="NNO26" s="47"/>
      <c r="NNP26" s="47"/>
      <c r="NNQ26" s="47"/>
      <c r="NNR26" s="47"/>
      <c r="NNS26" s="47"/>
      <c r="NNT26" s="47"/>
      <c r="NNU26" s="47"/>
      <c r="NNV26" s="47"/>
      <c r="NNW26" s="47"/>
      <c r="NNX26" s="47"/>
      <c r="NNY26" s="47"/>
      <c r="NNZ26" s="47"/>
      <c r="NOA26" s="47"/>
      <c r="NOB26" s="47"/>
      <c r="NOC26" s="47"/>
      <c r="NOD26" s="47"/>
      <c r="NOE26" s="47"/>
      <c r="NOF26" s="47"/>
      <c r="NOG26" s="47"/>
      <c r="NOH26" s="47"/>
      <c r="NOI26" s="47"/>
      <c r="NOJ26" s="47"/>
      <c r="NOK26" s="47"/>
      <c r="NOL26" s="47"/>
      <c r="NOM26" s="47"/>
      <c r="NON26" s="47"/>
      <c r="NOO26" s="47"/>
      <c r="NOP26" s="47"/>
      <c r="NOQ26" s="47"/>
      <c r="NOR26" s="47"/>
      <c r="NOS26" s="47"/>
      <c r="NOT26" s="47"/>
      <c r="NOU26" s="47"/>
      <c r="NOV26" s="47"/>
      <c r="NOW26" s="47"/>
      <c r="NOX26" s="47"/>
      <c r="NOY26" s="47"/>
      <c r="NOZ26" s="47"/>
      <c r="NPA26" s="47"/>
      <c r="NPB26" s="47"/>
      <c r="NPC26" s="47"/>
      <c r="NPD26" s="47"/>
      <c r="NPE26" s="47"/>
      <c r="NPF26" s="47"/>
      <c r="NPG26" s="47"/>
      <c r="NPH26" s="47"/>
      <c r="NPI26" s="47"/>
      <c r="NPJ26" s="47"/>
      <c r="NPK26" s="47"/>
      <c r="NPL26" s="47"/>
      <c r="NPM26" s="47"/>
      <c r="NPN26" s="47"/>
      <c r="NPO26" s="47"/>
      <c r="NPP26" s="47"/>
      <c r="NPQ26" s="47"/>
      <c r="NPR26" s="47"/>
      <c r="NPS26" s="47"/>
      <c r="NPT26" s="47"/>
      <c r="NPU26" s="47"/>
      <c r="NPV26" s="47"/>
      <c r="NPW26" s="47"/>
      <c r="NPX26" s="47"/>
      <c r="NPY26" s="47"/>
      <c r="NPZ26" s="47"/>
      <c r="NQA26" s="47"/>
      <c r="NQB26" s="47"/>
      <c r="NQC26" s="47"/>
      <c r="NQD26" s="47"/>
      <c r="NQE26" s="47"/>
      <c r="NQF26" s="47"/>
      <c r="NQG26" s="47"/>
      <c r="NQH26" s="47"/>
      <c r="NQI26" s="47"/>
      <c r="NQJ26" s="47"/>
      <c r="NQK26" s="47"/>
      <c r="NQL26" s="47"/>
      <c r="NQM26" s="47"/>
      <c r="NQN26" s="47"/>
      <c r="NQO26" s="47"/>
      <c r="NQP26" s="47"/>
      <c r="NQQ26" s="47"/>
      <c r="NQR26" s="47"/>
      <c r="NQS26" s="47"/>
      <c r="NQT26" s="47"/>
      <c r="NQU26" s="47"/>
      <c r="NQV26" s="47"/>
      <c r="NQW26" s="47"/>
      <c r="NQX26" s="47"/>
      <c r="NQY26" s="47"/>
      <c r="NQZ26" s="47"/>
      <c r="NRA26" s="47"/>
      <c r="NRB26" s="47"/>
      <c r="NRC26" s="47"/>
      <c r="NRD26" s="47"/>
      <c r="NRE26" s="47"/>
      <c r="NRF26" s="47"/>
      <c r="NRG26" s="47"/>
      <c r="NRH26" s="47"/>
      <c r="NRI26" s="47"/>
      <c r="NRJ26" s="47"/>
      <c r="NRK26" s="47"/>
      <c r="NRL26" s="47"/>
      <c r="NRM26" s="47"/>
      <c r="NRN26" s="47"/>
      <c r="NRO26" s="47"/>
      <c r="NRP26" s="47"/>
      <c r="NRQ26" s="47"/>
      <c r="NRR26" s="47"/>
      <c r="NRS26" s="47"/>
      <c r="NRT26" s="47"/>
      <c r="NRU26" s="47"/>
      <c r="NRV26" s="47"/>
      <c r="NRW26" s="47"/>
      <c r="NRX26" s="47"/>
      <c r="NRY26" s="47"/>
      <c r="NRZ26" s="47"/>
      <c r="NSA26" s="47"/>
      <c r="NSB26" s="47"/>
      <c r="NSC26" s="47"/>
      <c r="NSD26" s="47"/>
      <c r="NSE26" s="47"/>
      <c r="NSF26" s="47"/>
      <c r="NSG26" s="47"/>
      <c r="NSH26" s="47"/>
      <c r="NSI26" s="47"/>
      <c r="NSJ26" s="47"/>
      <c r="NSK26" s="47"/>
      <c r="NSL26" s="47"/>
      <c r="NSM26" s="47"/>
      <c r="NSN26" s="47"/>
      <c r="NSO26" s="47"/>
      <c r="NSP26" s="47"/>
      <c r="NSQ26" s="47"/>
      <c r="NSR26" s="47"/>
      <c r="NSS26" s="47"/>
      <c r="NST26" s="47"/>
      <c r="NSU26" s="47"/>
      <c r="NSV26" s="47"/>
      <c r="NSW26" s="47"/>
      <c r="NSX26" s="47"/>
      <c r="NSY26" s="47"/>
      <c r="NSZ26" s="47"/>
      <c r="NTA26" s="47"/>
      <c r="NTB26" s="47"/>
      <c r="NTC26" s="47"/>
      <c r="NTD26" s="47"/>
      <c r="NTE26" s="47"/>
      <c r="NTF26" s="47"/>
      <c r="NTG26" s="47"/>
      <c r="NTH26" s="47"/>
      <c r="NTI26" s="47"/>
      <c r="NTJ26" s="47"/>
      <c r="NTK26" s="47"/>
      <c r="NTL26" s="47"/>
      <c r="NTM26" s="47"/>
      <c r="NTN26" s="47"/>
      <c r="NTO26" s="47"/>
      <c r="NTP26" s="47"/>
      <c r="NTQ26" s="47"/>
      <c r="NTR26" s="47"/>
      <c r="NTS26" s="47"/>
      <c r="NTT26" s="47"/>
      <c r="NTU26" s="47"/>
      <c r="NTV26" s="47"/>
      <c r="NTW26" s="47"/>
      <c r="NTX26" s="47"/>
      <c r="NTY26" s="47"/>
      <c r="NTZ26" s="47"/>
      <c r="NUA26" s="47"/>
      <c r="NUB26" s="47"/>
      <c r="NUC26" s="47"/>
      <c r="NUD26" s="47"/>
      <c r="NUE26" s="47"/>
      <c r="NUF26" s="47"/>
      <c r="NUG26" s="47"/>
      <c r="NUH26" s="47"/>
      <c r="NUI26" s="47"/>
      <c r="NUJ26" s="47"/>
      <c r="NUK26" s="47"/>
      <c r="NUL26" s="47"/>
      <c r="NUM26" s="47"/>
      <c r="NUN26" s="47"/>
      <c r="NUO26" s="47"/>
      <c r="NUP26" s="47"/>
      <c r="NUQ26" s="47"/>
      <c r="NUR26" s="47"/>
      <c r="NUS26" s="47"/>
      <c r="NUT26" s="47"/>
      <c r="NUU26" s="47"/>
      <c r="NUV26" s="47"/>
      <c r="NUW26" s="47"/>
      <c r="NUX26" s="47"/>
      <c r="NUY26" s="47"/>
      <c r="NUZ26" s="47"/>
      <c r="NVA26" s="47"/>
      <c r="NVB26" s="47"/>
      <c r="NVC26" s="47"/>
      <c r="NVD26" s="47"/>
      <c r="NVE26" s="47"/>
      <c r="NVF26" s="47"/>
      <c r="NVG26" s="47"/>
      <c r="NVH26" s="47"/>
      <c r="NVI26" s="47"/>
      <c r="NVJ26" s="47"/>
      <c r="NVK26" s="47"/>
      <c r="NVL26" s="47"/>
      <c r="NVM26" s="47"/>
      <c r="NVN26" s="47"/>
      <c r="NVO26" s="47"/>
      <c r="NVP26" s="47"/>
      <c r="NVQ26" s="47"/>
      <c r="NVR26" s="47"/>
      <c r="NVS26" s="47"/>
      <c r="NVT26" s="47"/>
      <c r="NVU26" s="47"/>
      <c r="NVV26" s="47"/>
      <c r="NVW26" s="47"/>
      <c r="NVX26" s="47"/>
      <c r="NVY26" s="47"/>
      <c r="NVZ26" s="47"/>
      <c r="NWA26" s="47"/>
      <c r="NWB26" s="47"/>
      <c r="NWC26" s="47"/>
      <c r="NWD26" s="47"/>
      <c r="NWE26" s="47"/>
      <c r="NWF26" s="47"/>
      <c r="NWG26" s="47"/>
      <c r="NWH26" s="47"/>
      <c r="NWI26" s="47"/>
      <c r="NWJ26" s="47"/>
      <c r="NWK26" s="47"/>
      <c r="NWL26" s="47"/>
      <c r="NWM26" s="47"/>
      <c r="NWN26" s="47"/>
      <c r="NWO26" s="47"/>
      <c r="NWP26" s="47"/>
      <c r="NWQ26" s="47"/>
      <c r="NWR26" s="47"/>
      <c r="NWS26" s="47"/>
      <c r="NWT26" s="47"/>
      <c r="NWU26" s="47"/>
      <c r="NWV26" s="47"/>
      <c r="NWW26" s="47"/>
      <c r="NWX26" s="47"/>
      <c r="NWY26" s="47"/>
      <c r="NWZ26" s="47"/>
      <c r="NXA26" s="47"/>
      <c r="NXB26" s="47"/>
      <c r="NXC26" s="47"/>
      <c r="NXD26" s="47"/>
      <c r="NXE26" s="47"/>
      <c r="NXF26" s="47"/>
      <c r="NXG26" s="47"/>
      <c r="NXH26" s="47"/>
      <c r="NXI26" s="47"/>
      <c r="NXJ26" s="47"/>
      <c r="NXK26" s="47"/>
      <c r="NXL26" s="47"/>
      <c r="NXM26" s="47"/>
      <c r="NXN26" s="47"/>
      <c r="NXO26" s="47"/>
      <c r="NXP26" s="47"/>
      <c r="NXQ26" s="47"/>
      <c r="NXR26" s="47"/>
      <c r="NXS26" s="47"/>
      <c r="NXT26" s="47"/>
      <c r="NXU26" s="47"/>
      <c r="NXV26" s="47"/>
      <c r="NXW26" s="47"/>
      <c r="NXX26" s="47"/>
      <c r="NXY26" s="47"/>
      <c r="NXZ26" s="47"/>
      <c r="NYA26" s="47"/>
      <c r="NYB26" s="47"/>
      <c r="NYC26" s="47"/>
      <c r="NYD26" s="47"/>
      <c r="NYE26" s="47"/>
      <c r="NYF26" s="47"/>
      <c r="NYG26" s="47"/>
      <c r="NYH26" s="47"/>
      <c r="NYI26" s="47"/>
      <c r="NYJ26" s="47"/>
      <c r="NYK26" s="47"/>
      <c r="NYL26" s="47"/>
      <c r="NYM26" s="47"/>
      <c r="NYN26" s="47"/>
      <c r="NYO26" s="47"/>
      <c r="NYP26" s="47"/>
      <c r="NYQ26" s="47"/>
      <c r="NYR26" s="47"/>
      <c r="NYS26" s="47"/>
      <c r="NYT26" s="47"/>
      <c r="NYU26" s="47"/>
      <c r="NYV26" s="47"/>
      <c r="NYW26" s="47"/>
      <c r="NYX26" s="47"/>
      <c r="NYY26" s="47"/>
      <c r="NYZ26" s="47"/>
      <c r="NZA26" s="47"/>
      <c r="NZB26" s="47"/>
      <c r="NZC26" s="47"/>
      <c r="NZD26" s="47"/>
      <c r="NZE26" s="47"/>
      <c r="NZF26" s="47"/>
      <c r="NZG26" s="47"/>
      <c r="NZH26" s="47"/>
      <c r="NZI26" s="47"/>
      <c r="NZJ26" s="47"/>
      <c r="NZK26" s="47"/>
      <c r="NZL26" s="47"/>
      <c r="NZM26" s="47"/>
      <c r="NZN26" s="47"/>
      <c r="NZO26" s="47"/>
      <c r="NZP26" s="47"/>
      <c r="NZQ26" s="47"/>
      <c r="NZR26" s="47"/>
      <c r="NZS26" s="47"/>
      <c r="NZT26" s="47"/>
      <c r="NZU26" s="47"/>
      <c r="NZV26" s="47"/>
      <c r="NZW26" s="47"/>
      <c r="NZX26" s="47"/>
      <c r="NZY26" s="47"/>
      <c r="NZZ26" s="47"/>
      <c r="OAA26" s="47"/>
      <c r="OAB26" s="47"/>
      <c r="OAC26" s="47"/>
      <c r="OAD26" s="47"/>
      <c r="OAE26" s="47"/>
      <c r="OAF26" s="47"/>
      <c r="OAG26" s="47"/>
      <c r="OAH26" s="47"/>
      <c r="OAI26" s="47"/>
      <c r="OAJ26" s="47"/>
      <c r="OAK26" s="47"/>
      <c r="OAL26" s="47"/>
      <c r="OAM26" s="47"/>
      <c r="OAN26" s="47"/>
      <c r="OAO26" s="47"/>
      <c r="OAP26" s="47"/>
      <c r="OAQ26" s="47"/>
      <c r="OAR26" s="47"/>
      <c r="OAS26" s="47"/>
      <c r="OAT26" s="47"/>
      <c r="OAU26" s="47"/>
      <c r="OAV26" s="47"/>
      <c r="OAW26" s="47"/>
      <c r="OAX26" s="47"/>
      <c r="OAY26" s="47"/>
      <c r="OAZ26" s="47"/>
      <c r="OBA26" s="47"/>
      <c r="OBB26" s="47"/>
      <c r="OBC26" s="47"/>
      <c r="OBD26" s="47"/>
      <c r="OBE26" s="47"/>
      <c r="OBF26" s="47"/>
      <c r="OBG26" s="47"/>
      <c r="OBH26" s="47"/>
      <c r="OBI26" s="47"/>
      <c r="OBJ26" s="47"/>
      <c r="OBK26" s="47"/>
      <c r="OBL26" s="47"/>
      <c r="OBM26" s="47"/>
      <c r="OBN26" s="47"/>
      <c r="OBO26" s="47"/>
      <c r="OBP26" s="47"/>
      <c r="OBQ26" s="47"/>
      <c r="OBR26" s="47"/>
      <c r="OBS26" s="47"/>
      <c r="OBT26" s="47"/>
      <c r="OBU26" s="47"/>
      <c r="OBV26" s="47"/>
      <c r="OBW26" s="47"/>
      <c r="OBX26" s="47"/>
      <c r="OBY26" s="47"/>
      <c r="OBZ26" s="47"/>
      <c r="OCA26" s="47"/>
      <c r="OCB26" s="47"/>
      <c r="OCC26" s="47"/>
      <c r="OCD26" s="47"/>
      <c r="OCE26" s="47"/>
      <c r="OCF26" s="47"/>
      <c r="OCG26" s="47"/>
      <c r="OCH26" s="47"/>
      <c r="OCI26" s="47"/>
      <c r="OCJ26" s="47"/>
      <c r="OCK26" s="47"/>
      <c r="OCL26" s="47"/>
      <c r="OCM26" s="47"/>
      <c r="OCN26" s="47"/>
      <c r="OCO26" s="47"/>
      <c r="OCP26" s="47"/>
      <c r="OCQ26" s="47"/>
      <c r="OCR26" s="47"/>
      <c r="OCS26" s="47"/>
      <c r="OCT26" s="47"/>
      <c r="OCU26" s="47"/>
      <c r="OCV26" s="47"/>
      <c r="OCW26" s="47"/>
      <c r="OCX26" s="47"/>
      <c r="OCY26" s="47"/>
      <c r="OCZ26" s="47"/>
      <c r="ODA26" s="47"/>
      <c r="ODB26" s="47"/>
      <c r="ODC26" s="47"/>
      <c r="ODD26" s="47"/>
      <c r="ODE26" s="47"/>
      <c r="ODF26" s="47"/>
      <c r="ODG26" s="47"/>
      <c r="ODH26" s="47"/>
      <c r="ODI26" s="47"/>
      <c r="ODJ26" s="47"/>
      <c r="ODK26" s="47"/>
      <c r="ODL26" s="47"/>
      <c r="ODM26" s="47"/>
      <c r="ODN26" s="47"/>
      <c r="ODO26" s="47"/>
      <c r="ODP26" s="47"/>
      <c r="ODQ26" s="47"/>
      <c r="ODR26" s="47"/>
      <c r="ODS26" s="47"/>
      <c r="ODT26" s="47"/>
      <c r="ODU26" s="47"/>
      <c r="ODV26" s="47"/>
      <c r="ODW26" s="47"/>
      <c r="ODX26" s="47"/>
      <c r="ODY26" s="47"/>
      <c r="ODZ26" s="47"/>
      <c r="OEA26" s="47"/>
      <c r="OEB26" s="47"/>
      <c r="OEC26" s="47"/>
      <c r="OED26" s="47"/>
      <c r="OEE26" s="47"/>
      <c r="OEF26" s="47"/>
      <c r="OEG26" s="47"/>
      <c r="OEH26" s="47"/>
      <c r="OEI26" s="47"/>
      <c r="OEJ26" s="47"/>
      <c r="OEK26" s="47"/>
      <c r="OEL26" s="47"/>
      <c r="OEM26" s="47"/>
      <c r="OEN26" s="47"/>
      <c r="OEO26" s="47"/>
      <c r="OEP26" s="47"/>
      <c r="OEQ26" s="47"/>
      <c r="OER26" s="47"/>
      <c r="OES26" s="47"/>
      <c r="OET26" s="47"/>
      <c r="OEU26" s="47"/>
      <c r="OEV26" s="47"/>
      <c r="OEW26" s="47"/>
      <c r="OEX26" s="47"/>
      <c r="OEY26" s="47"/>
      <c r="OEZ26" s="47"/>
      <c r="OFA26" s="47"/>
      <c r="OFB26" s="47"/>
      <c r="OFC26" s="47"/>
      <c r="OFD26" s="47"/>
      <c r="OFE26" s="47"/>
      <c r="OFF26" s="47"/>
      <c r="OFG26" s="47"/>
      <c r="OFH26" s="47"/>
      <c r="OFI26" s="47"/>
      <c r="OFJ26" s="47"/>
      <c r="OFK26" s="47"/>
      <c r="OFL26" s="47"/>
      <c r="OFM26" s="47"/>
      <c r="OFN26" s="47"/>
      <c r="OFO26" s="47"/>
      <c r="OFP26" s="47"/>
      <c r="OFQ26" s="47"/>
      <c r="OFR26" s="47"/>
      <c r="OFS26" s="47"/>
      <c r="OFT26" s="47"/>
      <c r="OFU26" s="47"/>
      <c r="OFV26" s="47"/>
      <c r="OFW26" s="47"/>
      <c r="OFX26" s="47"/>
      <c r="OFY26" s="47"/>
      <c r="OFZ26" s="47"/>
      <c r="OGA26" s="47"/>
      <c r="OGB26" s="47"/>
      <c r="OGC26" s="47"/>
      <c r="OGD26" s="47"/>
      <c r="OGE26" s="47"/>
      <c r="OGF26" s="47"/>
      <c r="OGG26" s="47"/>
      <c r="OGH26" s="47"/>
      <c r="OGI26" s="47"/>
      <c r="OGJ26" s="47"/>
      <c r="OGK26" s="47"/>
      <c r="OGL26" s="47"/>
      <c r="OGM26" s="47"/>
      <c r="OGN26" s="47"/>
      <c r="OGO26" s="47"/>
      <c r="OGP26" s="47"/>
      <c r="OGQ26" s="47"/>
      <c r="OGR26" s="47"/>
      <c r="OGS26" s="47"/>
      <c r="OGT26" s="47"/>
      <c r="OGU26" s="47"/>
      <c r="OGV26" s="47"/>
      <c r="OGW26" s="47"/>
      <c r="OGX26" s="47"/>
      <c r="OGY26" s="47"/>
      <c r="OGZ26" s="47"/>
      <c r="OHA26" s="47"/>
      <c r="OHB26" s="47"/>
      <c r="OHC26" s="47"/>
      <c r="OHD26" s="47"/>
      <c r="OHE26" s="47"/>
      <c r="OHF26" s="47"/>
      <c r="OHG26" s="47"/>
      <c r="OHH26" s="47"/>
      <c r="OHI26" s="47"/>
      <c r="OHJ26" s="47"/>
      <c r="OHK26" s="47"/>
      <c r="OHL26" s="47"/>
      <c r="OHM26" s="47"/>
      <c r="OHN26" s="47"/>
      <c r="OHO26" s="47"/>
      <c r="OHP26" s="47"/>
      <c r="OHQ26" s="47"/>
      <c r="OHR26" s="47"/>
      <c r="OHS26" s="47"/>
      <c r="OHT26" s="47"/>
      <c r="OHU26" s="47"/>
      <c r="OHV26" s="47"/>
      <c r="OHW26" s="47"/>
      <c r="OHX26" s="47"/>
      <c r="OHY26" s="47"/>
      <c r="OHZ26" s="47"/>
      <c r="OIA26" s="47"/>
      <c r="OIB26" s="47"/>
      <c r="OIC26" s="47"/>
      <c r="OID26" s="47"/>
      <c r="OIE26" s="47"/>
      <c r="OIF26" s="47"/>
      <c r="OIG26" s="47"/>
      <c r="OIH26" s="47"/>
      <c r="OII26" s="47"/>
      <c r="OIJ26" s="47"/>
      <c r="OIK26" s="47"/>
      <c r="OIL26" s="47"/>
      <c r="OIM26" s="47"/>
      <c r="OIN26" s="47"/>
      <c r="OIO26" s="47"/>
      <c r="OIP26" s="47"/>
      <c r="OIQ26" s="47"/>
      <c r="OIR26" s="47"/>
      <c r="OIS26" s="47"/>
      <c r="OIT26" s="47"/>
      <c r="OIU26" s="47"/>
      <c r="OIV26" s="47"/>
      <c r="OIW26" s="47"/>
      <c r="OIX26" s="47"/>
      <c r="OIY26" s="47"/>
      <c r="OIZ26" s="47"/>
      <c r="OJA26" s="47"/>
      <c r="OJB26" s="47"/>
      <c r="OJC26" s="47"/>
      <c r="OJD26" s="47"/>
      <c r="OJE26" s="47"/>
      <c r="OJF26" s="47"/>
      <c r="OJG26" s="47"/>
      <c r="OJH26" s="47"/>
      <c r="OJI26" s="47"/>
      <c r="OJJ26" s="47"/>
      <c r="OJK26" s="47"/>
      <c r="OJL26" s="47"/>
      <c r="OJM26" s="47"/>
      <c r="OJN26" s="47"/>
      <c r="OJO26" s="47"/>
      <c r="OJP26" s="47"/>
      <c r="OJQ26" s="47"/>
      <c r="OJR26" s="47"/>
      <c r="OJS26" s="47"/>
      <c r="OJT26" s="47"/>
      <c r="OJU26" s="47"/>
      <c r="OJV26" s="47"/>
      <c r="OJW26" s="47"/>
      <c r="OJX26" s="47"/>
      <c r="OJY26" s="47"/>
      <c r="OJZ26" s="47"/>
      <c r="OKA26" s="47"/>
      <c r="OKB26" s="47"/>
      <c r="OKC26" s="47"/>
      <c r="OKD26" s="47"/>
      <c r="OKE26" s="47"/>
      <c r="OKF26" s="47"/>
      <c r="OKG26" s="47"/>
      <c r="OKH26" s="47"/>
      <c r="OKI26" s="47"/>
      <c r="OKJ26" s="47"/>
      <c r="OKK26" s="47"/>
      <c r="OKL26" s="47"/>
      <c r="OKM26" s="47"/>
      <c r="OKN26" s="47"/>
      <c r="OKO26" s="47"/>
      <c r="OKP26" s="47"/>
      <c r="OKQ26" s="47"/>
      <c r="OKR26" s="47"/>
      <c r="OKS26" s="47"/>
      <c r="OKT26" s="47"/>
      <c r="OKU26" s="47"/>
      <c r="OKV26" s="47"/>
      <c r="OKW26" s="47"/>
      <c r="OKX26" s="47"/>
      <c r="OKY26" s="47"/>
      <c r="OKZ26" s="47"/>
      <c r="OLA26" s="47"/>
      <c r="OLB26" s="47"/>
      <c r="OLC26" s="47"/>
      <c r="OLD26" s="47"/>
      <c r="OLE26" s="47"/>
      <c r="OLF26" s="47"/>
      <c r="OLG26" s="47"/>
      <c r="OLH26" s="47"/>
      <c r="OLI26" s="47"/>
      <c r="OLJ26" s="47"/>
      <c r="OLK26" s="47"/>
      <c r="OLL26" s="47"/>
      <c r="OLM26" s="47"/>
      <c r="OLN26" s="47"/>
      <c r="OLO26" s="47"/>
      <c r="OLP26" s="47"/>
      <c r="OLQ26" s="47"/>
      <c r="OLR26" s="47"/>
      <c r="OLS26" s="47"/>
      <c r="OLT26" s="47"/>
      <c r="OLU26" s="47"/>
      <c r="OLV26" s="47"/>
      <c r="OLW26" s="47"/>
      <c r="OLX26" s="47"/>
      <c r="OLY26" s="47"/>
      <c r="OLZ26" s="47"/>
      <c r="OMA26" s="47"/>
      <c r="OMB26" s="47"/>
      <c r="OMC26" s="47"/>
      <c r="OMD26" s="47"/>
      <c r="OME26" s="47"/>
      <c r="OMF26" s="47"/>
      <c r="OMG26" s="47"/>
      <c r="OMH26" s="47"/>
      <c r="OMI26" s="47"/>
      <c r="OMJ26" s="47"/>
      <c r="OMK26" s="47"/>
      <c r="OML26" s="47"/>
      <c r="OMM26" s="47"/>
      <c r="OMN26" s="47"/>
      <c r="OMO26" s="47"/>
      <c r="OMP26" s="47"/>
      <c r="OMQ26" s="47"/>
      <c r="OMR26" s="47"/>
      <c r="OMS26" s="47"/>
      <c r="OMT26" s="47"/>
      <c r="OMU26" s="47"/>
      <c r="OMV26" s="47"/>
      <c r="OMW26" s="47"/>
      <c r="OMX26" s="47"/>
      <c r="OMY26" s="47"/>
      <c r="OMZ26" s="47"/>
      <c r="ONA26" s="47"/>
      <c r="ONB26" s="47"/>
      <c r="ONC26" s="47"/>
      <c r="OND26" s="47"/>
      <c r="ONE26" s="47"/>
      <c r="ONF26" s="47"/>
      <c r="ONG26" s="47"/>
      <c r="ONH26" s="47"/>
      <c r="ONI26" s="47"/>
      <c r="ONJ26" s="47"/>
      <c r="ONK26" s="47"/>
      <c r="ONL26" s="47"/>
      <c r="ONM26" s="47"/>
      <c r="ONN26" s="47"/>
      <c r="ONO26" s="47"/>
      <c r="ONP26" s="47"/>
      <c r="ONQ26" s="47"/>
      <c r="ONR26" s="47"/>
      <c r="ONS26" s="47"/>
      <c r="ONT26" s="47"/>
      <c r="ONU26" s="47"/>
      <c r="ONV26" s="47"/>
      <c r="ONW26" s="47"/>
      <c r="ONX26" s="47"/>
      <c r="ONY26" s="47"/>
      <c r="ONZ26" s="47"/>
      <c r="OOA26" s="47"/>
      <c r="OOB26" s="47"/>
      <c r="OOC26" s="47"/>
      <c r="OOD26" s="47"/>
      <c r="OOE26" s="47"/>
      <c r="OOF26" s="47"/>
      <c r="OOG26" s="47"/>
      <c r="OOH26" s="47"/>
      <c r="OOI26" s="47"/>
      <c r="OOJ26" s="47"/>
      <c r="OOK26" s="47"/>
      <c r="OOL26" s="47"/>
      <c r="OOM26" s="47"/>
      <c r="OON26" s="47"/>
      <c r="OOO26" s="47"/>
      <c r="OOP26" s="47"/>
      <c r="OOQ26" s="47"/>
      <c r="OOR26" s="47"/>
      <c r="OOS26" s="47"/>
      <c r="OOT26" s="47"/>
      <c r="OOU26" s="47"/>
      <c r="OOV26" s="47"/>
      <c r="OOW26" s="47"/>
      <c r="OOX26" s="47"/>
      <c r="OOY26" s="47"/>
      <c r="OOZ26" s="47"/>
      <c r="OPA26" s="47"/>
      <c r="OPB26" s="47"/>
      <c r="OPC26" s="47"/>
      <c r="OPD26" s="47"/>
      <c r="OPE26" s="47"/>
      <c r="OPF26" s="47"/>
      <c r="OPG26" s="47"/>
      <c r="OPH26" s="47"/>
      <c r="OPI26" s="47"/>
      <c r="OPJ26" s="47"/>
      <c r="OPK26" s="47"/>
      <c r="OPL26" s="47"/>
      <c r="OPM26" s="47"/>
      <c r="OPN26" s="47"/>
      <c r="OPO26" s="47"/>
      <c r="OPP26" s="47"/>
      <c r="OPQ26" s="47"/>
      <c r="OPR26" s="47"/>
      <c r="OPS26" s="47"/>
      <c r="OPT26" s="47"/>
      <c r="OPU26" s="47"/>
      <c r="OPV26" s="47"/>
      <c r="OPW26" s="47"/>
      <c r="OPX26" s="47"/>
      <c r="OPY26" s="47"/>
      <c r="OPZ26" s="47"/>
      <c r="OQA26" s="47"/>
      <c r="OQB26" s="47"/>
      <c r="OQC26" s="47"/>
      <c r="OQD26" s="47"/>
      <c r="OQE26" s="47"/>
      <c r="OQF26" s="47"/>
      <c r="OQG26" s="47"/>
      <c r="OQH26" s="47"/>
      <c r="OQI26" s="47"/>
      <c r="OQJ26" s="47"/>
      <c r="OQK26" s="47"/>
      <c r="OQL26" s="47"/>
      <c r="OQM26" s="47"/>
      <c r="OQN26" s="47"/>
      <c r="OQO26" s="47"/>
      <c r="OQP26" s="47"/>
      <c r="OQQ26" s="47"/>
      <c r="OQR26" s="47"/>
      <c r="OQS26" s="47"/>
      <c r="OQT26" s="47"/>
      <c r="OQU26" s="47"/>
      <c r="OQV26" s="47"/>
      <c r="OQW26" s="47"/>
      <c r="OQX26" s="47"/>
      <c r="OQY26" s="47"/>
      <c r="OQZ26" s="47"/>
      <c r="ORA26" s="47"/>
      <c r="ORB26" s="47"/>
      <c r="ORC26" s="47"/>
      <c r="ORD26" s="47"/>
      <c r="ORE26" s="47"/>
      <c r="ORF26" s="47"/>
      <c r="ORG26" s="47"/>
      <c r="ORH26" s="47"/>
      <c r="ORI26" s="47"/>
      <c r="ORJ26" s="47"/>
      <c r="ORK26" s="47"/>
      <c r="ORL26" s="47"/>
      <c r="ORM26" s="47"/>
      <c r="ORN26" s="47"/>
      <c r="ORO26" s="47"/>
      <c r="ORP26" s="47"/>
      <c r="ORQ26" s="47"/>
      <c r="ORR26" s="47"/>
      <c r="ORS26" s="47"/>
      <c r="ORT26" s="47"/>
      <c r="ORU26" s="47"/>
      <c r="ORV26" s="47"/>
      <c r="ORW26" s="47"/>
      <c r="ORX26" s="47"/>
      <c r="ORY26" s="47"/>
      <c r="ORZ26" s="47"/>
      <c r="OSA26" s="47"/>
      <c r="OSB26" s="47"/>
      <c r="OSC26" s="47"/>
      <c r="OSD26" s="47"/>
      <c r="OSE26" s="47"/>
      <c r="OSF26" s="47"/>
      <c r="OSG26" s="47"/>
      <c r="OSH26" s="47"/>
      <c r="OSI26" s="47"/>
      <c r="OSJ26" s="47"/>
      <c r="OSK26" s="47"/>
      <c r="OSL26" s="47"/>
      <c r="OSM26" s="47"/>
      <c r="OSN26" s="47"/>
      <c r="OSO26" s="47"/>
      <c r="OSP26" s="47"/>
      <c r="OSQ26" s="47"/>
      <c r="OSR26" s="47"/>
      <c r="OSS26" s="47"/>
      <c r="OST26" s="47"/>
      <c r="OSU26" s="47"/>
      <c r="OSV26" s="47"/>
      <c r="OSW26" s="47"/>
      <c r="OSX26" s="47"/>
      <c r="OSY26" s="47"/>
      <c r="OSZ26" s="47"/>
      <c r="OTA26" s="47"/>
      <c r="OTB26" s="47"/>
      <c r="OTC26" s="47"/>
      <c r="OTD26" s="47"/>
      <c r="OTE26" s="47"/>
      <c r="OTF26" s="47"/>
      <c r="OTG26" s="47"/>
      <c r="OTH26" s="47"/>
      <c r="OTI26" s="47"/>
      <c r="OTJ26" s="47"/>
      <c r="OTK26" s="47"/>
      <c r="OTL26" s="47"/>
      <c r="OTM26" s="47"/>
      <c r="OTN26" s="47"/>
      <c r="OTO26" s="47"/>
      <c r="OTP26" s="47"/>
      <c r="OTQ26" s="47"/>
      <c r="OTR26" s="47"/>
      <c r="OTS26" s="47"/>
      <c r="OTT26" s="47"/>
      <c r="OTU26" s="47"/>
      <c r="OTV26" s="47"/>
      <c r="OTW26" s="47"/>
      <c r="OTX26" s="47"/>
      <c r="OTY26" s="47"/>
      <c r="OTZ26" s="47"/>
      <c r="OUA26" s="47"/>
      <c r="OUB26" s="47"/>
      <c r="OUC26" s="47"/>
      <c r="OUD26" s="47"/>
      <c r="OUE26" s="47"/>
      <c r="OUF26" s="47"/>
      <c r="OUG26" s="47"/>
      <c r="OUH26" s="47"/>
      <c r="OUI26" s="47"/>
      <c r="OUJ26" s="47"/>
      <c r="OUK26" s="47"/>
      <c r="OUL26" s="47"/>
      <c r="OUM26" s="47"/>
      <c r="OUN26" s="47"/>
      <c r="OUO26" s="47"/>
      <c r="OUP26" s="47"/>
      <c r="OUQ26" s="47"/>
      <c r="OUR26" s="47"/>
      <c r="OUS26" s="47"/>
      <c r="OUT26" s="47"/>
      <c r="OUU26" s="47"/>
      <c r="OUV26" s="47"/>
      <c r="OUW26" s="47"/>
      <c r="OUX26" s="47"/>
      <c r="OUY26" s="47"/>
      <c r="OUZ26" s="47"/>
      <c r="OVA26" s="47"/>
      <c r="OVB26" s="47"/>
      <c r="OVC26" s="47"/>
      <c r="OVD26" s="47"/>
      <c r="OVE26" s="47"/>
      <c r="OVF26" s="47"/>
      <c r="OVG26" s="47"/>
      <c r="OVH26" s="47"/>
      <c r="OVI26" s="47"/>
      <c r="OVJ26" s="47"/>
      <c r="OVK26" s="47"/>
      <c r="OVL26" s="47"/>
      <c r="OVM26" s="47"/>
      <c r="OVN26" s="47"/>
      <c r="OVO26" s="47"/>
      <c r="OVP26" s="47"/>
      <c r="OVQ26" s="47"/>
      <c r="OVR26" s="47"/>
      <c r="OVS26" s="47"/>
      <c r="OVT26" s="47"/>
      <c r="OVU26" s="47"/>
      <c r="OVV26" s="47"/>
      <c r="OVW26" s="47"/>
      <c r="OVX26" s="47"/>
      <c r="OVY26" s="47"/>
      <c r="OVZ26" s="47"/>
      <c r="OWA26" s="47"/>
      <c r="OWB26" s="47"/>
      <c r="OWC26" s="47"/>
      <c r="OWD26" s="47"/>
      <c r="OWE26" s="47"/>
      <c r="OWF26" s="47"/>
      <c r="OWG26" s="47"/>
      <c r="OWH26" s="47"/>
      <c r="OWI26" s="47"/>
      <c r="OWJ26" s="47"/>
      <c r="OWK26" s="47"/>
      <c r="OWL26" s="47"/>
      <c r="OWM26" s="47"/>
      <c r="OWN26" s="47"/>
      <c r="OWO26" s="47"/>
      <c r="OWP26" s="47"/>
      <c r="OWQ26" s="47"/>
      <c r="OWR26" s="47"/>
      <c r="OWS26" s="47"/>
      <c r="OWT26" s="47"/>
      <c r="OWU26" s="47"/>
      <c r="OWV26" s="47"/>
      <c r="OWW26" s="47"/>
      <c r="OWX26" s="47"/>
      <c r="OWY26" s="47"/>
      <c r="OWZ26" s="47"/>
      <c r="OXA26" s="47"/>
      <c r="OXB26" s="47"/>
      <c r="OXC26" s="47"/>
      <c r="OXD26" s="47"/>
      <c r="OXE26" s="47"/>
      <c r="OXF26" s="47"/>
      <c r="OXG26" s="47"/>
      <c r="OXH26" s="47"/>
      <c r="OXI26" s="47"/>
      <c r="OXJ26" s="47"/>
      <c r="OXK26" s="47"/>
      <c r="OXL26" s="47"/>
      <c r="OXM26" s="47"/>
      <c r="OXN26" s="47"/>
      <c r="OXO26" s="47"/>
      <c r="OXP26" s="47"/>
      <c r="OXQ26" s="47"/>
      <c r="OXR26" s="47"/>
      <c r="OXS26" s="47"/>
      <c r="OXT26" s="47"/>
      <c r="OXU26" s="47"/>
      <c r="OXV26" s="47"/>
      <c r="OXW26" s="47"/>
      <c r="OXX26" s="47"/>
      <c r="OXY26" s="47"/>
      <c r="OXZ26" s="47"/>
      <c r="OYA26" s="47"/>
      <c r="OYB26" s="47"/>
      <c r="OYC26" s="47"/>
      <c r="OYD26" s="47"/>
      <c r="OYE26" s="47"/>
      <c r="OYF26" s="47"/>
      <c r="OYG26" s="47"/>
      <c r="OYH26" s="47"/>
      <c r="OYI26" s="47"/>
      <c r="OYJ26" s="47"/>
      <c r="OYK26" s="47"/>
      <c r="OYL26" s="47"/>
      <c r="OYM26" s="47"/>
      <c r="OYN26" s="47"/>
      <c r="OYO26" s="47"/>
      <c r="OYP26" s="47"/>
      <c r="OYQ26" s="47"/>
      <c r="OYR26" s="47"/>
      <c r="OYS26" s="47"/>
      <c r="OYT26" s="47"/>
      <c r="OYU26" s="47"/>
      <c r="OYV26" s="47"/>
      <c r="OYW26" s="47"/>
      <c r="OYX26" s="47"/>
      <c r="OYY26" s="47"/>
      <c r="OYZ26" s="47"/>
      <c r="OZA26" s="47"/>
      <c r="OZB26" s="47"/>
      <c r="OZC26" s="47"/>
      <c r="OZD26" s="47"/>
      <c r="OZE26" s="47"/>
      <c r="OZF26" s="47"/>
      <c r="OZG26" s="47"/>
      <c r="OZH26" s="47"/>
      <c r="OZI26" s="47"/>
      <c r="OZJ26" s="47"/>
      <c r="OZK26" s="47"/>
      <c r="OZL26" s="47"/>
      <c r="OZM26" s="47"/>
      <c r="OZN26" s="47"/>
      <c r="OZO26" s="47"/>
      <c r="OZP26" s="47"/>
      <c r="OZQ26" s="47"/>
      <c r="OZR26" s="47"/>
      <c r="OZS26" s="47"/>
      <c r="OZT26" s="47"/>
      <c r="OZU26" s="47"/>
      <c r="OZV26" s="47"/>
      <c r="OZW26" s="47"/>
      <c r="OZX26" s="47"/>
      <c r="OZY26" s="47"/>
      <c r="OZZ26" s="47"/>
      <c r="PAA26" s="47"/>
      <c r="PAB26" s="47"/>
      <c r="PAC26" s="47"/>
      <c r="PAD26" s="47"/>
      <c r="PAE26" s="47"/>
      <c r="PAF26" s="47"/>
      <c r="PAG26" s="47"/>
      <c r="PAH26" s="47"/>
      <c r="PAI26" s="47"/>
      <c r="PAJ26" s="47"/>
      <c r="PAK26" s="47"/>
      <c r="PAL26" s="47"/>
      <c r="PAM26" s="47"/>
      <c r="PAN26" s="47"/>
      <c r="PAO26" s="47"/>
      <c r="PAP26" s="47"/>
      <c r="PAQ26" s="47"/>
      <c r="PAR26" s="47"/>
      <c r="PAS26" s="47"/>
      <c r="PAT26" s="47"/>
      <c r="PAU26" s="47"/>
      <c r="PAV26" s="47"/>
      <c r="PAW26" s="47"/>
      <c r="PAX26" s="47"/>
      <c r="PAY26" s="47"/>
      <c r="PAZ26" s="47"/>
      <c r="PBA26" s="47"/>
      <c r="PBB26" s="47"/>
      <c r="PBC26" s="47"/>
      <c r="PBD26" s="47"/>
      <c r="PBE26" s="47"/>
      <c r="PBF26" s="47"/>
      <c r="PBG26" s="47"/>
      <c r="PBH26" s="47"/>
      <c r="PBI26" s="47"/>
      <c r="PBJ26" s="47"/>
      <c r="PBK26" s="47"/>
      <c r="PBL26" s="47"/>
      <c r="PBM26" s="47"/>
      <c r="PBN26" s="47"/>
      <c r="PBO26" s="47"/>
      <c r="PBP26" s="47"/>
      <c r="PBQ26" s="47"/>
      <c r="PBR26" s="47"/>
      <c r="PBS26" s="47"/>
      <c r="PBT26" s="47"/>
      <c r="PBU26" s="47"/>
      <c r="PBV26" s="47"/>
      <c r="PBW26" s="47"/>
      <c r="PBX26" s="47"/>
      <c r="PBY26" s="47"/>
      <c r="PBZ26" s="47"/>
      <c r="PCA26" s="47"/>
      <c r="PCB26" s="47"/>
      <c r="PCC26" s="47"/>
      <c r="PCD26" s="47"/>
      <c r="PCE26" s="47"/>
      <c r="PCF26" s="47"/>
      <c r="PCG26" s="47"/>
      <c r="PCH26" s="47"/>
      <c r="PCI26" s="47"/>
      <c r="PCJ26" s="47"/>
      <c r="PCK26" s="47"/>
      <c r="PCL26" s="47"/>
      <c r="PCM26" s="47"/>
      <c r="PCN26" s="47"/>
      <c r="PCO26" s="47"/>
      <c r="PCP26" s="47"/>
      <c r="PCQ26" s="47"/>
      <c r="PCR26" s="47"/>
      <c r="PCS26" s="47"/>
      <c r="PCT26" s="47"/>
      <c r="PCU26" s="47"/>
      <c r="PCV26" s="47"/>
      <c r="PCW26" s="47"/>
      <c r="PCX26" s="47"/>
      <c r="PCY26" s="47"/>
      <c r="PCZ26" s="47"/>
      <c r="PDA26" s="47"/>
      <c r="PDB26" s="47"/>
      <c r="PDC26" s="47"/>
      <c r="PDD26" s="47"/>
      <c r="PDE26" s="47"/>
      <c r="PDF26" s="47"/>
      <c r="PDG26" s="47"/>
      <c r="PDH26" s="47"/>
      <c r="PDI26" s="47"/>
      <c r="PDJ26" s="47"/>
      <c r="PDK26" s="47"/>
      <c r="PDL26" s="47"/>
      <c r="PDM26" s="47"/>
      <c r="PDN26" s="47"/>
      <c r="PDO26" s="47"/>
      <c r="PDP26" s="47"/>
      <c r="PDQ26" s="47"/>
      <c r="PDR26" s="47"/>
      <c r="PDS26" s="47"/>
      <c r="PDT26" s="47"/>
      <c r="PDU26" s="47"/>
      <c r="PDV26" s="47"/>
      <c r="PDW26" s="47"/>
      <c r="PDX26" s="47"/>
      <c r="PDY26" s="47"/>
      <c r="PDZ26" s="47"/>
      <c r="PEA26" s="47"/>
      <c r="PEB26" s="47"/>
      <c r="PEC26" s="47"/>
      <c r="PED26" s="47"/>
      <c r="PEE26" s="47"/>
      <c r="PEF26" s="47"/>
      <c r="PEG26" s="47"/>
      <c r="PEH26" s="47"/>
      <c r="PEI26" s="47"/>
      <c r="PEJ26" s="47"/>
      <c r="PEK26" s="47"/>
      <c r="PEL26" s="47"/>
      <c r="PEM26" s="47"/>
      <c r="PEN26" s="47"/>
      <c r="PEO26" s="47"/>
      <c r="PEP26" s="47"/>
      <c r="PEQ26" s="47"/>
      <c r="PER26" s="47"/>
      <c r="PES26" s="47"/>
      <c r="PET26" s="47"/>
      <c r="PEU26" s="47"/>
      <c r="PEV26" s="47"/>
      <c r="PEW26" s="47"/>
      <c r="PEX26" s="47"/>
      <c r="PEY26" s="47"/>
      <c r="PEZ26" s="47"/>
      <c r="PFA26" s="47"/>
      <c r="PFB26" s="47"/>
      <c r="PFC26" s="47"/>
      <c r="PFD26" s="47"/>
      <c r="PFE26" s="47"/>
      <c r="PFF26" s="47"/>
      <c r="PFG26" s="47"/>
      <c r="PFH26" s="47"/>
      <c r="PFI26" s="47"/>
      <c r="PFJ26" s="47"/>
      <c r="PFK26" s="47"/>
      <c r="PFL26" s="47"/>
      <c r="PFM26" s="47"/>
      <c r="PFN26" s="47"/>
      <c r="PFO26" s="47"/>
      <c r="PFP26" s="47"/>
      <c r="PFQ26" s="47"/>
      <c r="PFR26" s="47"/>
      <c r="PFS26" s="47"/>
      <c r="PFT26" s="47"/>
      <c r="PFU26" s="47"/>
      <c r="PFV26" s="47"/>
      <c r="PFW26" s="47"/>
      <c r="PFX26" s="47"/>
      <c r="PFY26" s="47"/>
      <c r="PFZ26" s="47"/>
      <c r="PGA26" s="47"/>
      <c r="PGB26" s="47"/>
      <c r="PGC26" s="47"/>
      <c r="PGD26" s="47"/>
      <c r="PGE26" s="47"/>
      <c r="PGF26" s="47"/>
      <c r="PGG26" s="47"/>
      <c r="PGH26" s="47"/>
      <c r="PGI26" s="47"/>
      <c r="PGJ26" s="47"/>
      <c r="PGK26" s="47"/>
      <c r="PGL26" s="47"/>
      <c r="PGM26" s="47"/>
      <c r="PGN26" s="47"/>
      <c r="PGO26" s="47"/>
      <c r="PGP26" s="47"/>
      <c r="PGQ26" s="47"/>
      <c r="PGR26" s="47"/>
      <c r="PGS26" s="47"/>
      <c r="PGT26" s="47"/>
      <c r="PGU26" s="47"/>
      <c r="PGV26" s="47"/>
      <c r="PGW26" s="47"/>
      <c r="PGX26" s="47"/>
      <c r="PGY26" s="47"/>
      <c r="PGZ26" s="47"/>
      <c r="PHA26" s="47"/>
      <c r="PHB26" s="47"/>
      <c r="PHC26" s="47"/>
      <c r="PHD26" s="47"/>
      <c r="PHE26" s="47"/>
      <c r="PHF26" s="47"/>
      <c r="PHG26" s="47"/>
      <c r="PHH26" s="47"/>
      <c r="PHI26" s="47"/>
      <c r="PHJ26" s="47"/>
      <c r="PHK26" s="47"/>
      <c r="PHL26" s="47"/>
      <c r="PHM26" s="47"/>
      <c r="PHN26" s="47"/>
      <c r="PHO26" s="47"/>
      <c r="PHP26" s="47"/>
      <c r="PHQ26" s="47"/>
      <c r="PHR26" s="47"/>
      <c r="PHS26" s="47"/>
      <c r="PHT26" s="47"/>
      <c r="PHU26" s="47"/>
      <c r="PHV26" s="47"/>
      <c r="PHW26" s="47"/>
      <c r="PHX26" s="47"/>
      <c r="PHY26" s="47"/>
      <c r="PHZ26" s="47"/>
      <c r="PIA26" s="47"/>
      <c r="PIB26" s="47"/>
      <c r="PIC26" s="47"/>
      <c r="PID26" s="47"/>
      <c r="PIE26" s="47"/>
      <c r="PIF26" s="47"/>
      <c r="PIG26" s="47"/>
      <c r="PIH26" s="47"/>
      <c r="PII26" s="47"/>
      <c r="PIJ26" s="47"/>
      <c r="PIK26" s="47"/>
      <c r="PIL26" s="47"/>
      <c r="PIM26" s="47"/>
      <c r="PIN26" s="47"/>
      <c r="PIO26" s="47"/>
      <c r="PIP26" s="47"/>
      <c r="PIQ26" s="47"/>
      <c r="PIR26" s="47"/>
      <c r="PIS26" s="47"/>
      <c r="PIT26" s="47"/>
      <c r="PIU26" s="47"/>
      <c r="PIV26" s="47"/>
      <c r="PIW26" s="47"/>
      <c r="PIX26" s="47"/>
      <c r="PIY26" s="47"/>
      <c r="PIZ26" s="47"/>
      <c r="PJA26" s="47"/>
      <c r="PJB26" s="47"/>
      <c r="PJC26" s="47"/>
      <c r="PJD26" s="47"/>
      <c r="PJE26" s="47"/>
      <c r="PJF26" s="47"/>
      <c r="PJG26" s="47"/>
      <c r="PJH26" s="47"/>
      <c r="PJI26" s="47"/>
      <c r="PJJ26" s="47"/>
      <c r="PJK26" s="47"/>
      <c r="PJL26" s="47"/>
      <c r="PJM26" s="47"/>
      <c r="PJN26" s="47"/>
      <c r="PJO26" s="47"/>
      <c r="PJP26" s="47"/>
      <c r="PJQ26" s="47"/>
      <c r="PJR26" s="47"/>
      <c r="PJS26" s="47"/>
      <c r="PJT26" s="47"/>
      <c r="PJU26" s="47"/>
      <c r="PJV26" s="47"/>
      <c r="PJW26" s="47"/>
      <c r="PJX26" s="47"/>
      <c r="PJY26" s="47"/>
      <c r="PJZ26" s="47"/>
      <c r="PKA26" s="47"/>
      <c r="PKB26" s="47"/>
      <c r="PKC26" s="47"/>
      <c r="PKD26" s="47"/>
      <c r="PKE26" s="47"/>
      <c r="PKF26" s="47"/>
      <c r="PKG26" s="47"/>
      <c r="PKH26" s="47"/>
      <c r="PKI26" s="47"/>
      <c r="PKJ26" s="47"/>
      <c r="PKK26" s="47"/>
      <c r="PKL26" s="47"/>
      <c r="PKM26" s="47"/>
      <c r="PKN26" s="47"/>
      <c r="PKO26" s="47"/>
      <c r="PKP26" s="47"/>
      <c r="PKQ26" s="47"/>
      <c r="PKR26" s="47"/>
      <c r="PKS26" s="47"/>
      <c r="PKT26" s="47"/>
      <c r="PKU26" s="47"/>
      <c r="PKV26" s="47"/>
      <c r="PKW26" s="47"/>
      <c r="PKX26" s="47"/>
      <c r="PKY26" s="47"/>
      <c r="PKZ26" s="47"/>
      <c r="PLA26" s="47"/>
      <c r="PLB26" s="47"/>
      <c r="PLC26" s="47"/>
      <c r="PLD26" s="47"/>
      <c r="PLE26" s="47"/>
      <c r="PLF26" s="47"/>
      <c r="PLG26" s="47"/>
      <c r="PLH26" s="47"/>
      <c r="PLI26" s="47"/>
      <c r="PLJ26" s="47"/>
      <c r="PLK26" s="47"/>
      <c r="PLL26" s="47"/>
      <c r="PLM26" s="47"/>
      <c r="PLN26" s="47"/>
      <c r="PLO26" s="47"/>
      <c r="PLP26" s="47"/>
      <c r="PLQ26" s="47"/>
      <c r="PLR26" s="47"/>
      <c r="PLS26" s="47"/>
      <c r="PLT26" s="47"/>
      <c r="PLU26" s="47"/>
      <c r="PLV26" s="47"/>
      <c r="PLW26" s="47"/>
      <c r="PLX26" s="47"/>
      <c r="PLY26" s="47"/>
      <c r="PLZ26" s="47"/>
      <c r="PMA26" s="47"/>
      <c r="PMB26" s="47"/>
      <c r="PMC26" s="47"/>
      <c r="PMD26" s="47"/>
      <c r="PME26" s="47"/>
      <c r="PMF26" s="47"/>
      <c r="PMG26" s="47"/>
      <c r="PMH26" s="47"/>
      <c r="PMI26" s="47"/>
      <c r="PMJ26" s="47"/>
      <c r="PMK26" s="47"/>
      <c r="PML26" s="47"/>
      <c r="PMM26" s="47"/>
      <c r="PMN26" s="47"/>
      <c r="PMO26" s="47"/>
      <c r="PMP26" s="47"/>
      <c r="PMQ26" s="47"/>
      <c r="PMR26" s="47"/>
      <c r="PMS26" s="47"/>
      <c r="PMT26" s="47"/>
      <c r="PMU26" s="47"/>
      <c r="PMV26" s="47"/>
      <c r="PMW26" s="47"/>
      <c r="PMX26" s="47"/>
      <c r="PMY26" s="47"/>
      <c r="PMZ26" s="47"/>
      <c r="PNA26" s="47"/>
      <c r="PNB26" s="47"/>
      <c r="PNC26" s="47"/>
      <c r="PND26" s="47"/>
      <c r="PNE26" s="47"/>
      <c r="PNF26" s="47"/>
      <c r="PNG26" s="47"/>
      <c r="PNH26" s="47"/>
      <c r="PNI26" s="47"/>
      <c r="PNJ26" s="47"/>
      <c r="PNK26" s="47"/>
      <c r="PNL26" s="47"/>
      <c r="PNM26" s="47"/>
      <c r="PNN26" s="47"/>
      <c r="PNO26" s="47"/>
      <c r="PNP26" s="47"/>
      <c r="PNQ26" s="47"/>
      <c r="PNR26" s="47"/>
      <c r="PNS26" s="47"/>
      <c r="PNT26" s="47"/>
      <c r="PNU26" s="47"/>
      <c r="PNV26" s="47"/>
      <c r="PNW26" s="47"/>
      <c r="PNX26" s="47"/>
      <c r="PNY26" s="47"/>
      <c r="PNZ26" s="47"/>
      <c r="POA26" s="47"/>
      <c r="POB26" s="47"/>
      <c r="POC26" s="47"/>
      <c r="POD26" s="47"/>
      <c r="POE26" s="47"/>
      <c r="POF26" s="47"/>
      <c r="POG26" s="47"/>
      <c r="POH26" s="47"/>
      <c r="POI26" s="47"/>
      <c r="POJ26" s="47"/>
      <c r="POK26" s="47"/>
      <c r="POL26" s="47"/>
      <c r="POM26" s="47"/>
      <c r="PON26" s="47"/>
      <c r="POO26" s="47"/>
      <c r="POP26" s="47"/>
      <c r="POQ26" s="47"/>
      <c r="POR26" s="47"/>
      <c r="POS26" s="47"/>
      <c r="POT26" s="47"/>
      <c r="POU26" s="47"/>
      <c r="POV26" s="47"/>
      <c r="POW26" s="47"/>
      <c r="POX26" s="47"/>
      <c r="POY26" s="47"/>
      <c r="POZ26" s="47"/>
      <c r="PPA26" s="47"/>
      <c r="PPB26" s="47"/>
      <c r="PPC26" s="47"/>
      <c r="PPD26" s="47"/>
      <c r="PPE26" s="47"/>
      <c r="PPF26" s="47"/>
      <c r="PPG26" s="47"/>
      <c r="PPH26" s="47"/>
      <c r="PPI26" s="47"/>
      <c r="PPJ26" s="47"/>
      <c r="PPK26" s="47"/>
      <c r="PPL26" s="47"/>
      <c r="PPM26" s="47"/>
      <c r="PPN26" s="47"/>
      <c r="PPO26" s="47"/>
      <c r="PPP26" s="47"/>
      <c r="PPQ26" s="47"/>
      <c r="PPR26" s="47"/>
      <c r="PPS26" s="47"/>
      <c r="PPT26" s="47"/>
      <c r="PPU26" s="47"/>
      <c r="PPV26" s="47"/>
      <c r="PPW26" s="47"/>
      <c r="PPX26" s="47"/>
      <c r="PPY26" s="47"/>
      <c r="PPZ26" s="47"/>
      <c r="PQA26" s="47"/>
      <c r="PQB26" s="47"/>
      <c r="PQC26" s="47"/>
      <c r="PQD26" s="47"/>
      <c r="PQE26" s="47"/>
      <c r="PQF26" s="47"/>
      <c r="PQG26" s="47"/>
      <c r="PQH26" s="47"/>
      <c r="PQI26" s="47"/>
      <c r="PQJ26" s="47"/>
      <c r="PQK26" s="47"/>
      <c r="PQL26" s="47"/>
      <c r="PQM26" s="47"/>
      <c r="PQN26" s="47"/>
      <c r="PQO26" s="47"/>
      <c r="PQP26" s="47"/>
      <c r="PQQ26" s="47"/>
      <c r="PQR26" s="47"/>
      <c r="PQS26" s="47"/>
      <c r="PQT26" s="47"/>
      <c r="PQU26" s="47"/>
      <c r="PQV26" s="47"/>
      <c r="PQW26" s="47"/>
      <c r="PQX26" s="47"/>
      <c r="PQY26" s="47"/>
      <c r="PQZ26" s="47"/>
      <c r="PRA26" s="47"/>
      <c r="PRB26" s="47"/>
      <c r="PRC26" s="47"/>
      <c r="PRD26" s="47"/>
      <c r="PRE26" s="47"/>
      <c r="PRF26" s="47"/>
      <c r="PRG26" s="47"/>
      <c r="PRH26" s="47"/>
      <c r="PRI26" s="47"/>
      <c r="PRJ26" s="47"/>
      <c r="PRK26" s="47"/>
      <c r="PRL26" s="47"/>
      <c r="PRM26" s="47"/>
      <c r="PRN26" s="47"/>
      <c r="PRO26" s="47"/>
      <c r="PRP26" s="47"/>
      <c r="PRQ26" s="47"/>
      <c r="PRR26" s="47"/>
      <c r="PRS26" s="47"/>
      <c r="PRT26" s="47"/>
      <c r="PRU26" s="47"/>
      <c r="PRV26" s="47"/>
      <c r="PRW26" s="47"/>
      <c r="PRX26" s="47"/>
      <c r="PRY26" s="47"/>
      <c r="PRZ26" s="47"/>
      <c r="PSA26" s="47"/>
      <c r="PSB26" s="47"/>
      <c r="PSC26" s="47"/>
      <c r="PSD26" s="47"/>
      <c r="PSE26" s="47"/>
      <c r="PSF26" s="47"/>
      <c r="PSG26" s="47"/>
      <c r="PSH26" s="47"/>
      <c r="PSI26" s="47"/>
      <c r="PSJ26" s="47"/>
      <c r="PSK26" s="47"/>
      <c r="PSL26" s="47"/>
      <c r="PSM26" s="47"/>
      <c r="PSN26" s="47"/>
      <c r="PSO26" s="47"/>
      <c r="PSP26" s="47"/>
      <c r="PSQ26" s="47"/>
      <c r="PSR26" s="47"/>
      <c r="PSS26" s="47"/>
      <c r="PST26" s="47"/>
      <c r="PSU26" s="47"/>
      <c r="PSV26" s="47"/>
      <c r="PSW26" s="47"/>
      <c r="PSX26" s="47"/>
      <c r="PSY26" s="47"/>
      <c r="PSZ26" s="47"/>
      <c r="PTA26" s="47"/>
      <c r="PTB26" s="47"/>
      <c r="PTC26" s="47"/>
      <c r="PTD26" s="47"/>
      <c r="PTE26" s="47"/>
      <c r="PTF26" s="47"/>
      <c r="PTG26" s="47"/>
      <c r="PTH26" s="47"/>
      <c r="PTI26" s="47"/>
      <c r="PTJ26" s="47"/>
      <c r="PTK26" s="47"/>
      <c r="PTL26" s="47"/>
      <c r="PTM26" s="47"/>
      <c r="PTN26" s="47"/>
      <c r="PTO26" s="47"/>
      <c r="PTP26" s="47"/>
      <c r="PTQ26" s="47"/>
      <c r="PTR26" s="47"/>
      <c r="PTS26" s="47"/>
      <c r="PTT26" s="47"/>
      <c r="PTU26" s="47"/>
      <c r="PTV26" s="47"/>
      <c r="PTW26" s="47"/>
      <c r="PTX26" s="47"/>
      <c r="PTY26" s="47"/>
      <c r="PTZ26" s="47"/>
      <c r="PUA26" s="47"/>
      <c r="PUB26" s="47"/>
      <c r="PUC26" s="47"/>
      <c r="PUD26" s="47"/>
      <c r="PUE26" s="47"/>
      <c r="PUF26" s="47"/>
      <c r="PUG26" s="47"/>
      <c r="PUH26" s="47"/>
      <c r="PUI26" s="47"/>
      <c r="PUJ26" s="47"/>
      <c r="PUK26" s="47"/>
      <c r="PUL26" s="47"/>
      <c r="PUM26" s="47"/>
      <c r="PUN26" s="47"/>
      <c r="PUO26" s="47"/>
      <c r="PUP26" s="47"/>
      <c r="PUQ26" s="47"/>
      <c r="PUR26" s="47"/>
      <c r="PUS26" s="47"/>
      <c r="PUT26" s="47"/>
      <c r="PUU26" s="47"/>
      <c r="PUV26" s="47"/>
      <c r="PUW26" s="47"/>
      <c r="PUX26" s="47"/>
      <c r="PUY26" s="47"/>
      <c r="PUZ26" s="47"/>
      <c r="PVA26" s="47"/>
      <c r="PVB26" s="47"/>
      <c r="PVC26" s="47"/>
      <c r="PVD26" s="47"/>
      <c r="PVE26" s="47"/>
      <c r="PVF26" s="47"/>
      <c r="PVG26" s="47"/>
      <c r="PVH26" s="47"/>
      <c r="PVI26" s="47"/>
      <c r="PVJ26" s="47"/>
      <c r="PVK26" s="47"/>
      <c r="PVL26" s="47"/>
      <c r="PVM26" s="47"/>
      <c r="PVN26" s="47"/>
      <c r="PVO26" s="47"/>
      <c r="PVP26" s="47"/>
      <c r="PVQ26" s="47"/>
      <c r="PVR26" s="47"/>
      <c r="PVS26" s="47"/>
      <c r="PVT26" s="47"/>
      <c r="PVU26" s="47"/>
      <c r="PVV26" s="47"/>
      <c r="PVW26" s="47"/>
      <c r="PVX26" s="47"/>
      <c r="PVY26" s="47"/>
      <c r="PVZ26" s="47"/>
      <c r="PWA26" s="47"/>
      <c r="PWB26" s="47"/>
      <c r="PWC26" s="47"/>
      <c r="PWD26" s="47"/>
      <c r="PWE26" s="47"/>
      <c r="PWF26" s="47"/>
      <c r="PWG26" s="47"/>
      <c r="PWH26" s="47"/>
      <c r="PWI26" s="47"/>
      <c r="PWJ26" s="47"/>
      <c r="PWK26" s="47"/>
      <c r="PWL26" s="47"/>
      <c r="PWM26" s="47"/>
      <c r="PWN26" s="47"/>
      <c r="PWO26" s="47"/>
      <c r="PWP26" s="47"/>
      <c r="PWQ26" s="47"/>
      <c r="PWR26" s="47"/>
      <c r="PWS26" s="47"/>
      <c r="PWT26" s="47"/>
      <c r="PWU26" s="47"/>
      <c r="PWV26" s="47"/>
      <c r="PWW26" s="47"/>
      <c r="PWX26" s="47"/>
      <c r="PWY26" s="47"/>
      <c r="PWZ26" s="47"/>
      <c r="PXA26" s="47"/>
      <c r="PXB26" s="47"/>
      <c r="PXC26" s="47"/>
      <c r="PXD26" s="47"/>
      <c r="PXE26" s="47"/>
      <c r="PXF26" s="47"/>
      <c r="PXG26" s="47"/>
      <c r="PXH26" s="47"/>
      <c r="PXI26" s="47"/>
      <c r="PXJ26" s="47"/>
      <c r="PXK26" s="47"/>
      <c r="PXL26" s="47"/>
      <c r="PXM26" s="47"/>
      <c r="PXN26" s="47"/>
      <c r="PXO26" s="47"/>
      <c r="PXP26" s="47"/>
      <c r="PXQ26" s="47"/>
      <c r="PXR26" s="47"/>
      <c r="PXS26" s="47"/>
      <c r="PXT26" s="47"/>
      <c r="PXU26" s="47"/>
      <c r="PXV26" s="47"/>
      <c r="PXW26" s="47"/>
      <c r="PXX26" s="47"/>
      <c r="PXY26" s="47"/>
      <c r="PXZ26" s="47"/>
      <c r="PYA26" s="47"/>
      <c r="PYB26" s="47"/>
      <c r="PYC26" s="47"/>
      <c r="PYD26" s="47"/>
      <c r="PYE26" s="47"/>
      <c r="PYF26" s="47"/>
      <c r="PYG26" s="47"/>
      <c r="PYH26" s="47"/>
      <c r="PYI26" s="47"/>
      <c r="PYJ26" s="47"/>
      <c r="PYK26" s="47"/>
      <c r="PYL26" s="47"/>
      <c r="PYM26" s="47"/>
      <c r="PYN26" s="47"/>
      <c r="PYO26" s="47"/>
      <c r="PYP26" s="47"/>
      <c r="PYQ26" s="47"/>
      <c r="PYR26" s="47"/>
      <c r="PYS26" s="47"/>
      <c r="PYT26" s="47"/>
      <c r="PYU26" s="47"/>
      <c r="PYV26" s="47"/>
      <c r="PYW26" s="47"/>
      <c r="PYX26" s="47"/>
      <c r="PYY26" s="47"/>
      <c r="PYZ26" s="47"/>
      <c r="PZA26" s="47"/>
      <c r="PZB26" s="47"/>
      <c r="PZC26" s="47"/>
      <c r="PZD26" s="47"/>
      <c r="PZE26" s="47"/>
      <c r="PZF26" s="47"/>
      <c r="PZG26" s="47"/>
      <c r="PZH26" s="47"/>
      <c r="PZI26" s="47"/>
      <c r="PZJ26" s="47"/>
      <c r="PZK26" s="47"/>
      <c r="PZL26" s="47"/>
      <c r="PZM26" s="47"/>
      <c r="PZN26" s="47"/>
      <c r="PZO26" s="47"/>
      <c r="PZP26" s="47"/>
      <c r="PZQ26" s="47"/>
      <c r="PZR26" s="47"/>
      <c r="PZS26" s="47"/>
      <c r="PZT26" s="47"/>
      <c r="PZU26" s="47"/>
      <c r="PZV26" s="47"/>
      <c r="PZW26" s="47"/>
      <c r="PZX26" s="47"/>
      <c r="PZY26" s="47"/>
      <c r="PZZ26" s="47"/>
      <c r="QAA26" s="47"/>
      <c r="QAB26" s="47"/>
      <c r="QAC26" s="47"/>
      <c r="QAD26" s="47"/>
      <c r="QAE26" s="47"/>
      <c r="QAF26" s="47"/>
      <c r="QAG26" s="47"/>
      <c r="QAH26" s="47"/>
      <c r="QAI26" s="47"/>
      <c r="QAJ26" s="47"/>
      <c r="QAK26" s="47"/>
      <c r="QAL26" s="47"/>
      <c r="QAM26" s="47"/>
      <c r="QAN26" s="47"/>
      <c r="QAO26" s="47"/>
      <c r="QAP26" s="47"/>
      <c r="QAQ26" s="47"/>
      <c r="QAR26" s="47"/>
      <c r="QAS26" s="47"/>
      <c r="QAT26" s="47"/>
      <c r="QAU26" s="47"/>
      <c r="QAV26" s="47"/>
      <c r="QAW26" s="47"/>
      <c r="QAX26" s="47"/>
      <c r="QAY26" s="47"/>
      <c r="QAZ26" s="47"/>
      <c r="QBA26" s="47"/>
      <c r="QBB26" s="47"/>
      <c r="QBC26" s="47"/>
      <c r="QBD26" s="47"/>
      <c r="QBE26" s="47"/>
      <c r="QBF26" s="47"/>
      <c r="QBG26" s="47"/>
      <c r="QBH26" s="47"/>
      <c r="QBI26" s="47"/>
      <c r="QBJ26" s="47"/>
      <c r="QBK26" s="47"/>
      <c r="QBL26" s="47"/>
      <c r="QBM26" s="47"/>
      <c r="QBN26" s="47"/>
      <c r="QBO26" s="47"/>
      <c r="QBP26" s="47"/>
      <c r="QBQ26" s="47"/>
      <c r="QBR26" s="47"/>
      <c r="QBS26" s="47"/>
      <c r="QBT26" s="47"/>
      <c r="QBU26" s="47"/>
      <c r="QBV26" s="47"/>
      <c r="QBW26" s="47"/>
      <c r="QBX26" s="47"/>
      <c r="QBY26" s="47"/>
      <c r="QBZ26" s="47"/>
      <c r="QCA26" s="47"/>
      <c r="QCB26" s="47"/>
      <c r="QCC26" s="47"/>
      <c r="QCD26" s="47"/>
      <c r="QCE26" s="47"/>
      <c r="QCF26" s="47"/>
      <c r="QCG26" s="47"/>
      <c r="QCH26" s="47"/>
      <c r="QCI26" s="47"/>
      <c r="QCJ26" s="47"/>
      <c r="QCK26" s="47"/>
      <c r="QCL26" s="47"/>
      <c r="QCM26" s="47"/>
      <c r="QCN26" s="47"/>
      <c r="QCO26" s="47"/>
      <c r="QCP26" s="47"/>
      <c r="QCQ26" s="47"/>
      <c r="QCR26" s="47"/>
      <c r="QCS26" s="47"/>
      <c r="QCT26" s="47"/>
      <c r="QCU26" s="47"/>
      <c r="QCV26" s="47"/>
      <c r="QCW26" s="47"/>
      <c r="QCX26" s="47"/>
      <c r="QCY26" s="47"/>
      <c r="QCZ26" s="47"/>
      <c r="QDA26" s="47"/>
      <c r="QDB26" s="47"/>
      <c r="QDC26" s="47"/>
      <c r="QDD26" s="47"/>
      <c r="QDE26" s="47"/>
      <c r="QDF26" s="47"/>
      <c r="QDG26" s="47"/>
      <c r="QDH26" s="47"/>
      <c r="QDI26" s="47"/>
      <c r="QDJ26" s="47"/>
      <c r="QDK26" s="47"/>
      <c r="QDL26" s="47"/>
      <c r="QDM26" s="47"/>
      <c r="QDN26" s="47"/>
      <c r="QDO26" s="47"/>
      <c r="QDP26" s="47"/>
      <c r="QDQ26" s="47"/>
      <c r="QDR26" s="47"/>
      <c r="QDS26" s="47"/>
      <c r="QDT26" s="47"/>
      <c r="QDU26" s="47"/>
      <c r="QDV26" s="47"/>
      <c r="QDW26" s="47"/>
      <c r="QDX26" s="47"/>
      <c r="QDY26" s="47"/>
      <c r="QDZ26" s="47"/>
      <c r="QEA26" s="47"/>
      <c r="QEB26" s="47"/>
      <c r="QEC26" s="47"/>
      <c r="QED26" s="47"/>
      <c r="QEE26" s="47"/>
      <c r="QEF26" s="47"/>
      <c r="QEG26" s="47"/>
      <c r="QEH26" s="47"/>
      <c r="QEI26" s="47"/>
      <c r="QEJ26" s="47"/>
      <c r="QEK26" s="47"/>
      <c r="QEL26" s="47"/>
      <c r="QEM26" s="47"/>
      <c r="QEN26" s="47"/>
      <c r="QEO26" s="47"/>
      <c r="QEP26" s="47"/>
      <c r="QEQ26" s="47"/>
      <c r="QER26" s="47"/>
      <c r="QES26" s="47"/>
      <c r="QET26" s="47"/>
      <c r="QEU26" s="47"/>
      <c r="QEV26" s="47"/>
      <c r="QEW26" s="47"/>
      <c r="QEX26" s="47"/>
      <c r="QEY26" s="47"/>
      <c r="QEZ26" s="47"/>
      <c r="QFA26" s="47"/>
      <c r="QFB26" s="47"/>
      <c r="QFC26" s="47"/>
      <c r="QFD26" s="47"/>
      <c r="QFE26" s="47"/>
      <c r="QFF26" s="47"/>
      <c r="QFG26" s="47"/>
      <c r="QFH26" s="47"/>
      <c r="QFI26" s="47"/>
      <c r="QFJ26" s="47"/>
      <c r="QFK26" s="47"/>
      <c r="QFL26" s="47"/>
      <c r="QFM26" s="47"/>
      <c r="QFN26" s="47"/>
      <c r="QFO26" s="47"/>
      <c r="QFP26" s="47"/>
      <c r="QFQ26" s="47"/>
      <c r="QFR26" s="47"/>
      <c r="QFS26" s="47"/>
      <c r="QFT26" s="47"/>
      <c r="QFU26" s="47"/>
      <c r="QFV26" s="47"/>
      <c r="QFW26" s="47"/>
      <c r="QFX26" s="47"/>
      <c r="QFY26" s="47"/>
      <c r="QFZ26" s="47"/>
      <c r="QGA26" s="47"/>
      <c r="QGB26" s="47"/>
      <c r="QGC26" s="47"/>
      <c r="QGD26" s="47"/>
      <c r="QGE26" s="47"/>
      <c r="QGF26" s="47"/>
      <c r="QGG26" s="47"/>
      <c r="QGH26" s="47"/>
      <c r="QGI26" s="47"/>
      <c r="QGJ26" s="47"/>
      <c r="QGK26" s="47"/>
      <c r="QGL26" s="47"/>
      <c r="QGM26" s="47"/>
      <c r="QGN26" s="47"/>
      <c r="QGO26" s="47"/>
      <c r="QGP26" s="47"/>
      <c r="QGQ26" s="47"/>
      <c r="QGR26" s="47"/>
      <c r="QGS26" s="47"/>
      <c r="QGT26" s="47"/>
      <c r="QGU26" s="47"/>
      <c r="QGV26" s="47"/>
      <c r="QGW26" s="47"/>
      <c r="QGX26" s="47"/>
      <c r="QGY26" s="47"/>
      <c r="QGZ26" s="47"/>
      <c r="QHA26" s="47"/>
      <c r="QHB26" s="47"/>
      <c r="QHC26" s="47"/>
      <c r="QHD26" s="47"/>
      <c r="QHE26" s="47"/>
      <c r="QHF26" s="47"/>
      <c r="QHG26" s="47"/>
      <c r="QHH26" s="47"/>
      <c r="QHI26" s="47"/>
      <c r="QHJ26" s="47"/>
      <c r="QHK26" s="47"/>
      <c r="QHL26" s="47"/>
      <c r="QHM26" s="47"/>
      <c r="QHN26" s="47"/>
      <c r="QHO26" s="47"/>
      <c r="QHP26" s="47"/>
      <c r="QHQ26" s="47"/>
      <c r="QHR26" s="47"/>
      <c r="QHS26" s="47"/>
      <c r="QHT26" s="47"/>
      <c r="QHU26" s="47"/>
      <c r="QHV26" s="47"/>
      <c r="QHW26" s="47"/>
      <c r="QHX26" s="47"/>
      <c r="QHY26" s="47"/>
      <c r="QHZ26" s="47"/>
      <c r="QIA26" s="47"/>
      <c r="QIB26" s="47"/>
      <c r="QIC26" s="47"/>
      <c r="QID26" s="47"/>
      <c r="QIE26" s="47"/>
      <c r="QIF26" s="47"/>
      <c r="QIG26" s="47"/>
      <c r="QIH26" s="47"/>
      <c r="QII26" s="47"/>
      <c r="QIJ26" s="47"/>
      <c r="QIK26" s="47"/>
      <c r="QIL26" s="47"/>
      <c r="QIM26" s="47"/>
      <c r="QIN26" s="47"/>
      <c r="QIO26" s="47"/>
      <c r="QIP26" s="47"/>
      <c r="QIQ26" s="47"/>
      <c r="QIR26" s="47"/>
      <c r="QIS26" s="47"/>
      <c r="QIT26" s="47"/>
      <c r="QIU26" s="47"/>
      <c r="QIV26" s="47"/>
      <c r="QIW26" s="47"/>
      <c r="QIX26" s="47"/>
      <c r="QIY26" s="47"/>
      <c r="QIZ26" s="47"/>
      <c r="QJA26" s="47"/>
      <c r="QJB26" s="47"/>
      <c r="QJC26" s="47"/>
      <c r="QJD26" s="47"/>
      <c r="QJE26" s="47"/>
      <c r="QJF26" s="47"/>
      <c r="QJG26" s="47"/>
      <c r="QJH26" s="47"/>
      <c r="QJI26" s="47"/>
      <c r="QJJ26" s="47"/>
      <c r="QJK26" s="47"/>
      <c r="QJL26" s="47"/>
      <c r="QJM26" s="47"/>
      <c r="QJN26" s="47"/>
      <c r="QJO26" s="47"/>
      <c r="QJP26" s="47"/>
      <c r="QJQ26" s="47"/>
      <c r="QJR26" s="47"/>
      <c r="QJS26" s="47"/>
      <c r="QJT26" s="47"/>
      <c r="QJU26" s="47"/>
      <c r="QJV26" s="47"/>
      <c r="QJW26" s="47"/>
      <c r="QJX26" s="47"/>
      <c r="QJY26" s="47"/>
      <c r="QJZ26" s="47"/>
      <c r="QKA26" s="47"/>
      <c r="QKB26" s="47"/>
      <c r="QKC26" s="47"/>
      <c r="QKD26" s="47"/>
      <c r="QKE26" s="47"/>
      <c r="QKF26" s="47"/>
      <c r="QKG26" s="47"/>
      <c r="QKH26" s="47"/>
      <c r="QKI26" s="47"/>
      <c r="QKJ26" s="47"/>
      <c r="QKK26" s="47"/>
      <c r="QKL26" s="47"/>
      <c r="QKM26" s="47"/>
      <c r="QKN26" s="47"/>
      <c r="QKO26" s="47"/>
      <c r="QKP26" s="47"/>
      <c r="QKQ26" s="47"/>
      <c r="QKR26" s="47"/>
      <c r="QKS26" s="47"/>
      <c r="QKT26" s="47"/>
      <c r="QKU26" s="47"/>
      <c r="QKV26" s="47"/>
      <c r="QKW26" s="47"/>
      <c r="QKX26" s="47"/>
      <c r="QKY26" s="47"/>
      <c r="QKZ26" s="47"/>
      <c r="QLA26" s="47"/>
      <c r="QLB26" s="47"/>
      <c r="QLC26" s="47"/>
      <c r="QLD26" s="47"/>
      <c r="QLE26" s="47"/>
      <c r="QLF26" s="47"/>
      <c r="QLG26" s="47"/>
      <c r="QLH26" s="47"/>
      <c r="QLI26" s="47"/>
      <c r="QLJ26" s="47"/>
      <c r="QLK26" s="47"/>
      <c r="QLL26" s="47"/>
      <c r="QLM26" s="47"/>
      <c r="QLN26" s="47"/>
      <c r="QLO26" s="47"/>
      <c r="QLP26" s="47"/>
      <c r="QLQ26" s="47"/>
      <c r="QLR26" s="47"/>
      <c r="QLS26" s="47"/>
      <c r="QLT26" s="47"/>
      <c r="QLU26" s="47"/>
      <c r="QLV26" s="47"/>
      <c r="QLW26" s="47"/>
      <c r="QLX26" s="47"/>
      <c r="QLY26" s="47"/>
      <c r="QLZ26" s="47"/>
      <c r="QMA26" s="47"/>
      <c r="QMB26" s="47"/>
      <c r="QMC26" s="47"/>
      <c r="QMD26" s="47"/>
      <c r="QME26" s="47"/>
      <c r="QMF26" s="47"/>
      <c r="QMG26" s="47"/>
      <c r="QMH26" s="47"/>
      <c r="QMI26" s="47"/>
      <c r="QMJ26" s="47"/>
      <c r="QMK26" s="47"/>
      <c r="QML26" s="47"/>
      <c r="QMM26" s="47"/>
      <c r="QMN26" s="47"/>
      <c r="QMO26" s="47"/>
      <c r="QMP26" s="47"/>
      <c r="QMQ26" s="47"/>
      <c r="QMR26" s="47"/>
      <c r="QMS26" s="47"/>
      <c r="QMT26" s="47"/>
      <c r="QMU26" s="47"/>
      <c r="QMV26" s="47"/>
      <c r="QMW26" s="47"/>
      <c r="QMX26" s="47"/>
      <c r="QMY26" s="47"/>
      <c r="QMZ26" s="47"/>
      <c r="QNA26" s="47"/>
      <c r="QNB26" s="47"/>
      <c r="QNC26" s="47"/>
      <c r="QND26" s="47"/>
      <c r="QNE26" s="47"/>
      <c r="QNF26" s="47"/>
      <c r="QNG26" s="47"/>
      <c r="QNH26" s="47"/>
      <c r="QNI26" s="47"/>
      <c r="QNJ26" s="47"/>
      <c r="QNK26" s="47"/>
      <c r="QNL26" s="47"/>
      <c r="QNM26" s="47"/>
      <c r="QNN26" s="47"/>
      <c r="QNO26" s="47"/>
      <c r="QNP26" s="47"/>
      <c r="QNQ26" s="47"/>
      <c r="QNR26" s="47"/>
      <c r="QNS26" s="47"/>
      <c r="QNT26" s="47"/>
      <c r="QNU26" s="47"/>
      <c r="QNV26" s="47"/>
      <c r="QNW26" s="47"/>
      <c r="QNX26" s="47"/>
      <c r="QNY26" s="47"/>
      <c r="QNZ26" s="47"/>
      <c r="QOA26" s="47"/>
      <c r="QOB26" s="47"/>
      <c r="QOC26" s="47"/>
      <c r="QOD26" s="47"/>
      <c r="QOE26" s="47"/>
      <c r="QOF26" s="47"/>
      <c r="QOG26" s="47"/>
      <c r="QOH26" s="47"/>
      <c r="QOI26" s="47"/>
      <c r="QOJ26" s="47"/>
      <c r="QOK26" s="47"/>
      <c r="QOL26" s="47"/>
      <c r="QOM26" s="47"/>
      <c r="QON26" s="47"/>
      <c r="QOO26" s="47"/>
      <c r="QOP26" s="47"/>
      <c r="QOQ26" s="47"/>
      <c r="QOR26" s="47"/>
      <c r="QOS26" s="47"/>
      <c r="QOT26" s="47"/>
      <c r="QOU26" s="47"/>
      <c r="QOV26" s="47"/>
      <c r="QOW26" s="47"/>
      <c r="QOX26" s="47"/>
      <c r="QOY26" s="47"/>
      <c r="QOZ26" s="47"/>
      <c r="QPA26" s="47"/>
      <c r="QPB26" s="47"/>
      <c r="QPC26" s="47"/>
      <c r="QPD26" s="47"/>
      <c r="QPE26" s="47"/>
      <c r="QPF26" s="47"/>
      <c r="QPG26" s="47"/>
      <c r="QPH26" s="47"/>
      <c r="QPI26" s="47"/>
      <c r="QPJ26" s="47"/>
      <c r="QPK26" s="47"/>
      <c r="QPL26" s="47"/>
      <c r="QPM26" s="47"/>
      <c r="QPN26" s="47"/>
      <c r="QPO26" s="47"/>
      <c r="QPP26" s="47"/>
      <c r="QPQ26" s="47"/>
      <c r="QPR26" s="47"/>
      <c r="QPS26" s="47"/>
      <c r="QPT26" s="47"/>
      <c r="QPU26" s="47"/>
      <c r="QPV26" s="47"/>
      <c r="QPW26" s="47"/>
      <c r="QPX26" s="47"/>
      <c r="QPY26" s="47"/>
      <c r="QPZ26" s="47"/>
      <c r="QQA26" s="47"/>
      <c r="QQB26" s="47"/>
      <c r="QQC26" s="47"/>
      <c r="QQD26" s="47"/>
      <c r="QQE26" s="47"/>
      <c r="QQF26" s="47"/>
      <c r="QQG26" s="47"/>
      <c r="QQH26" s="47"/>
      <c r="QQI26" s="47"/>
      <c r="QQJ26" s="47"/>
      <c r="QQK26" s="47"/>
      <c r="QQL26" s="47"/>
      <c r="QQM26" s="47"/>
      <c r="QQN26" s="47"/>
      <c r="QQO26" s="47"/>
      <c r="QQP26" s="47"/>
      <c r="QQQ26" s="47"/>
      <c r="QQR26" s="47"/>
      <c r="QQS26" s="47"/>
      <c r="QQT26" s="47"/>
      <c r="QQU26" s="47"/>
      <c r="QQV26" s="47"/>
      <c r="QQW26" s="47"/>
      <c r="QQX26" s="47"/>
      <c r="QQY26" s="47"/>
      <c r="QQZ26" s="47"/>
      <c r="QRA26" s="47"/>
      <c r="QRB26" s="47"/>
      <c r="QRC26" s="47"/>
      <c r="QRD26" s="47"/>
      <c r="QRE26" s="47"/>
      <c r="QRF26" s="47"/>
      <c r="QRG26" s="47"/>
      <c r="QRH26" s="47"/>
      <c r="QRI26" s="47"/>
      <c r="QRJ26" s="47"/>
      <c r="QRK26" s="47"/>
      <c r="QRL26" s="47"/>
      <c r="QRM26" s="47"/>
      <c r="QRN26" s="47"/>
      <c r="QRO26" s="47"/>
      <c r="QRP26" s="47"/>
      <c r="QRQ26" s="47"/>
      <c r="QRR26" s="47"/>
      <c r="QRS26" s="47"/>
      <c r="QRT26" s="47"/>
      <c r="QRU26" s="47"/>
      <c r="QRV26" s="47"/>
      <c r="QRW26" s="47"/>
      <c r="QRX26" s="47"/>
      <c r="QRY26" s="47"/>
      <c r="QRZ26" s="47"/>
      <c r="QSA26" s="47"/>
      <c r="QSB26" s="47"/>
      <c r="QSC26" s="47"/>
      <c r="QSD26" s="47"/>
      <c r="QSE26" s="47"/>
      <c r="QSF26" s="47"/>
      <c r="QSG26" s="47"/>
      <c r="QSH26" s="47"/>
      <c r="QSI26" s="47"/>
      <c r="QSJ26" s="47"/>
      <c r="QSK26" s="47"/>
      <c r="QSL26" s="47"/>
      <c r="QSM26" s="47"/>
      <c r="QSN26" s="47"/>
      <c r="QSO26" s="47"/>
      <c r="QSP26" s="47"/>
      <c r="QSQ26" s="47"/>
      <c r="QSR26" s="47"/>
      <c r="QSS26" s="47"/>
      <c r="QST26" s="47"/>
      <c r="QSU26" s="47"/>
      <c r="QSV26" s="47"/>
      <c r="QSW26" s="47"/>
      <c r="QSX26" s="47"/>
      <c r="QSY26" s="47"/>
      <c r="QSZ26" s="47"/>
      <c r="QTA26" s="47"/>
      <c r="QTB26" s="47"/>
      <c r="QTC26" s="47"/>
      <c r="QTD26" s="47"/>
      <c r="QTE26" s="47"/>
      <c r="QTF26" s="47"/>
      <c r="QTG26" s="47"/>
      <c r="QTH26" s="47"/>
      <c r="QTI26" s="47"/>
      <c r="QTJ26" s="47"/>
      <c r="QTK26" s="47"/>
      <c r="QTL26" s="47"/>
      <c r="QTM26" s="47"/>
      <c r="QTN26" s="47"/>
      <c r="QTO26" s="47"/>
      <c r="QTP26" s="47"/>
      <c r="QTQ26" s="47"/>
      <c r="QTR26" s="47"/>
      <c r="QTS26" s="47"/>
      <c r="QTT26" s="47"/>
      <c r="QTU26" s="47"/>
      <c r="QTV26" s="47"/>
      <c r="QTW26" s="47"/>
      <c r="QTX26" s="47"/>
      <c r="QTY26" s="47"/>
      <c r="QTZ26" s="47"/>
      <c r="QUA26" s="47"/>
      <c r="QUB26" s="47"/>
      <c r="QUC26" s="47"/>
      <c r="QUD26" s="47"/>
      <c r="QUE26" s="47"/>
      <c r="QUF26" s="47"/>
      <c r="QUG26" s="47"/>
      <c r="QUH26" s="47"/>
      <c r="QUI26" s="47"/>
      <c r="QUJ26" s="47"/>
      <c r="QUK26" s="47"/>
      <c r="QUL26" s="47"/>
      <c r="QUM26" s="47"/>
      <c r="QUN26" s="47"/>
      <c r="QUO26" s="47"/>
      <c r="QUP26" s="47"/>
      <c r="QUQ26" s="47"/>
      <c r="QUR26" s="47"/>
      <c r="QUS26" s="47"/>
      <c r="QUT26" s="47"/>
      <c r="QUU26" s="47"/>
      <c r="QUV26" s="47"/>
      <c r="QUW26" s="47"/>
      <c r="QUX26" s="47"/>
      <c r="QUY26" s="47"/>
      <c r="QUZ26" s="47"/>
      <c r="QVA26" s="47"/>
      <c r="QVB26" s="47"/>
      <c r="QVC26" s="47"/>
      <c r="QVD26" s="47"/>
      <c r="QVE26" s="47"/>
      <c r="QVF26" s="47"/>
      <c r="QVG26" s="47"/>
      <c r="QVH26" s="47"/>
      <c r="QVI26" s="47"/>
      <c r="QVJ26" s="47"/>
      <c r="QVK26" s="47"/>
      <c r="QVL26" s="47"/>
      <c r="QVM26" s="47"/>
      <c r="QVN26" s="47"/>
      <c r="QVO26" s="47"/>
      <c r="QVP26" s="47"/>
      <c r="QVQ26" s="47"/>
      <c r="QVR26" s="47"/>
      <c r="QVS26" s="47"/>
      <c r="QVT26" s="47"/>
      <c r="QVU26" s="47"/>
      <c r="QVV26" s="47"/>
      <c r="QVW26" s="47"/>
      <c r="QVX26" s="47"/>
      <c r="QVY26" s="47"/>
      <c r="QVZ26" s="47"/>
      <c r="QWA26" s="47"/>
      <c r="QWB26" s="47"/>
      <c r="QWC26" s="47"/>
      <c r="QWD26" s="47"/>
      <c r="QWE26" s="47"/>
      <c r="QWF26" s="47"/>
      <c r="QWG26" s="47"/>
      <c r="QWH26" s="47"/>
      <c r="QWI26" s="47"/>
      <c r="QWJ26" s="47"/>
      <c r="QWK26" s="47"/>
      <c r="QWL26" s="47"/>
      <c r="QWM26" s="47"/>
      <c r="QWN26" s="47"/>
      <c r="QWO26" s="47"/>
      <c r="QWP26" s="47"/>
      <c r="QWQ26" s="47"/>
      <c r="QWR26" s="47"/>
      <c r="QWS26" s="47"/>
      <c r="QWT26" s="47"/>
      <c r="QWU26" s="47"/>
      <c r="QWV26" s="47"/>
      <c r="QWW26" s="47"/>
      <c r="QWX26" s="47"/>
      <c r="QWY26" s="47"/>
      <c r="QWZ26" s="47"/>
      <c r="QXA26" s="47"/>
      <c r="QXB26" s="47"/>
      <c r="QXC26" s="47"/>
      <c r="QXD26" s="47"/>
      <c r="QXE26" s="47"/>
      <c r="QXF26" s="47"/>
      <c r="QXG26" s="47"/>
      <c r="QXH26" s="47"/>
      <c r="QXI26" s="47"/>
      <c r="QXJ26" s="47"/>
      <c r="QXK26" s="47"/>
      <c r="QXL26" s="47"/>
      <c r="QXM26" s="47"/>
      <c r="QXN26" s="47"/>
      <c r="QXO26" s="47"/>
      <c r="QXP26" s="47"/>
      <c r="QXQ26" s="47"/>
      <c r="QXR26" s="47"/>
      <c r="QXS26" s="47"/>
      <c r="QXT26" s="47"/>
      <c r="QXU26" s="47"/>
      <c r="QXV26" s="47"/>
      <c r="QXW26" s="47"/>
      <c r="QXX26" s="47"/>
      <c r="QXY26" s="47"/>
      <c r="QXZ26" s="47"/>
      <c r="QYA26" s="47"/>
      <c r="QYB26" s="47"/>
      <c r="QYC26" s="47"/>
      <c r="QYD26" s="47"/>
      <c r="QYE26" s="47"/>
      <c r="QYF26" s="47"/>
      <c r="QYG26" s="47"/>
      <c r="QYH26" s="47"/>
      <c r="QYI26" s="47"/>
      <c r="QYJ26" s="47"/>
      <c r="QYK26" s="47"/>
      <c r="QYL26" s="47"/>
      <c r="QYM26" s="47"/>
      <c r="QYN26" s="47"/>
      <c r="QYO26" s="47"/>
      <c r="QYP26" s="47"/>
      <c r="QYQ26" s="47"/>
      <c r="QYR26" s="47"/>
      <c r="QYS26" s="47"/>
      <c r="QYT26" s="47"/>
      <c r="QYU26" s="47"/>
      <c r="QYV26" s="47"/>
      <c r="QYW26" s="47"/>
      <c r="QYX26" s="47"/>
      <c r="QYY26" s="47"/>
      <c r="QYZ26" s="47"/>
      <c r="QZA26" s="47"/>
      <c r="QZB26" s="47"/>
      <c r="QZC26" s="47"/>
      <c r="QZD26" s="47"/>
      <c r="QZE26" s="47"/>
      <c r="QZF26" s="47"/>
      <c r="QZG26" s="47"/>
      <c r="QZH26" s="47"/>
      <c r="QZI26" s="47"/>
      <c r="QZJ26" s="47"/>
      <c r="QZK26" s="47"/>
      <c r="QZL26" s="47"/>
      <c r="QZM26" s="47"/>
      <c r="QZN26" s="47"/>
      <c r="QZO26" s="47"/>
      <c r="QZP26" s="47"/>
      <c r="QZQ26" s="47"/>
      <c r="QZR26" s="47"/>
      <c r="QZS26" s="47"/>
      <c r="QZT26" s="47"/>
      <c r="QZU26" s="47"/>
      <c r="QZV26" s="47"/>
      <c r="QZW26" s="47"/>
      <c r="QZX26" s="47"/>
      <c r="QZY26" s="47"/>
      <c r="QZZ26" s="47"/>
      <c r="RAA26" s="47"/>
      <c r="RAB26" s="47"/>
      <c r="RAC26" s="47"/>
      <c r="RAD26" s="47"/>
      <c r="RAE26" s="47"/>
      <c r="RAF26" s="47"/>
      <c r="RAG26" s="47"/>
      <c r="RAH26" s="47"/>
      <c r="RAI26" s="47"/>
      <c r="RAJ26" s="47"/>
      <c r="RAK26" s="47"/>
      <c r="RAL26" s="47"/>
      <c r="RAM26" s="47"/>
      <c r="RAN26" s="47"/>
      <c r="RAO26" s="47"/>
      <c r="RAP26" s="47"/>
      <c r="RAQ26" s="47"/>
      <c r="RAR26" s="47"/>
      <c r="RAS26" s="47"/>
      <c r="RAT26" s="47"/>
      <c r="RAU26" s="47"/>
      <c r="RAV26" s="47"/>
      <c r="RAW26" s="47"/>
      <c r="RAX26" s="47"/>
      <c r="RAY26" s="47"/>
      <c r="RAZ26" s="47"/>
      <c r="RBA26" s="47"/>
      <c r="RBB26" s="47"/>
      <c r="RBC26" s="47"/>
      <c r="RBD26" s="47"/>
      <c r="RBE26" s="47"/>
      <c r="RBF26" s="47"/>
      <c r="RBG26" s="47"/>
      <c r="RBH26" s="47"/>
      <c r="RBI26" s="47"/>
      <c r="RBJ26" s="47"/>
      <c r="RBK26" s="47"/>
      <c r="RBL26" s="47"/>
      <c r="RBM26" s="47"/>
      <c r="RBN26" s="47"/>
      <c r="RBO26" s="47"/>
      <c r="RBP26" s="47"/>
      <c r="RBQ26" s="47"/>
      <c r="RBR26" s="47"/>
      <c r="RBS26" s="47"/>
      <c r="RBT26" s="47"/>
      <c r="RBU26" s="47"/>
      <c r="RBV26" s="47"/>
      <c r="RBW26" s="47"/>
      <c r="RBX26" s="47"/>
      <c r="RBY26" s="47"/>
      <c r="RBZ26" s="47"/>
      <c r="RCA26" s="47"/>
      <c r="RCB26" s="47"/>
      <c r="RCC26" s="47"/>
      <c r="RCD26" s="47"/>
      <c r="RCE26" s="47"/>
      <c r="RCF26" s="47"/>
      <c r="RCG26" s="47"/>
      <c r="RCH26" s="47"/>
      <c r="RCI26" s="47"/>
      <c r="RCJ26" s="47"/>
      <c r="RCK26" s="47"/>
      <c r="RCL26" s="47"/>
      <c r="RCM26" s="47"/>
      <c r="RCN26" s="47"/>
      <c r="RCO26" s="47"/>
      <c r="RCP26" s="47"/>
      <c r="RCQ26" s="47"/>
      <c r="RCR26" s="47"/>
      <c r="RCS26" s="47"/>
      <c r="RCT26" s="47"/>
      <c r="RCU26" s="47"/>
      <c r="RCV26" s="47"/>
      <c r="RCW26" s="47"/>
      <c r="RCX26" s="47"/>
      <c r="RCY26" s="47"/>
      <c r="RCZ26" s="47"/>
      <c r="RDA26" s="47"/>
      <c r="RDB26" s="47"/>
      <c r="RDC26" s="47"/>
      <c r="RDD26" s="47"/>
      <c r="RDE26" s="47"/>
      <c r="RDF26" s="47"/>
      <c r="RDG26" s="47"/>
      <c r="RDH26" s="47"/>
      <c r="RDI26" s="47"/>
      <c r="RDJ26" s="47"/>
      <c r="RDK26" s="47"/>
      <c r="RDL26" s="47"/>
      <c r="RDM26" s="47"/>
      <c r="RDN26" s="47"/>
      <c r="RDO26" s="47"/>
      <c r="RDP26" s="47"/>
      <c r="RDQ26" s="47"/>
      <c r="RDR26" s="47"/>
      <c r="RDS26" s="47"/>
      <c r="RDT26" s="47"/>
      <c r="RDU26" s="47"/>
      <c r="RDV26" s="47"/>
      <c r="RDW26" s="47"/>
      <c r="RDX26" s="47"/>
      <c r="RDY26" s="47"/>
      <c r="RDZ26" s="47"/>
      <c r="REA26" s="47"/>
      <c r="REB26" s="47"/>
      <c r="REC26" s="47"/>
      <c r="RED26" s="47"/>
      <c r="REE26" s="47"/>
      <c r="REF26" s="47"/>
      <c r="REG26" s="47"/>
      <c r="REH26" s="47"/>
      <c r="REI26" s="47"/>
      <c r="REJ26" s="47"/>
      <c r="REK26" s="47"/>
      <c r="REL26" s="47"/>
      <c r="REM26" s="47"/>
      <c r="REN26" s="47"/>
      <c r="REO26" s="47"/>
      <c r="REP26" s="47"/>
      <c r="REQ26" s="47"/>
      <c r="RER26" s="47"/>
      <c r="RES26" s="47"/>
      <c r="RET26" s="47"/>
      <c r="REU26" s="47"/>
      <c r="REV26" s="47"/>
      <c r="REW26" s="47"/>
      <c r="REX26" s="47"/>
      <c r="REY26" s="47"/>
      <c r="REZ26" s="47"/>
      <c r="RFA26" s="47"/>
      <c r="RFB26" s="47"/>
      <c r="RFC26" s="47"/>
      <c r="RFD26" s="47"/>
      <c r="RFE26" s="47"/>
      <c r="RFF26" s="47"/>
      <c r="RFG26" s="47"/>
      <c r="RFH26" s="47"/>
      <c r="RFI26" s="47"/>
      <c r="RFJ26" s="47"/>
      <c r="RFK26" s="47"/>
      <c r="RFL26" s="47"/>
      <c r="RFM26" s="47"/>
      <c r="RFN26" s="47"/>
      <c r="RFO26" s="47"/>
      <c r="RFP26" s="47"/>
      <c r="RFQ26" s="47"/>
      <c r="RFR26" s="47"/>
      <c r="RFS26" s="47"/>
      <c r="RFT26" s="47"/>
      <c r="RFU26" s="47"/>
      <c r="RFV26" s="47"/>
      <c r="RFW26" s="47"/>
      <c r="RFX26" s="47"/>
      <c r="RFY26" s="47"/>
      <c r="RFZ26" s="47"/>
      <c r="RGA26" s="47"/>
      <c r="RGB26" s="47"/>
      <c r="RGC26" s="47"/>
      <c r="RGD26" s="47"/>
      <c r="RGE26" s="47"/>
      <c r="RGF26" s="47"/>
      <c r="RGG26" s="47"/>
      <c r="RGH26" s="47"/>
      <c r="RGI26" s="47"/>
      <c r="RGJ26" s="47"/>
      <c r="RGK26" s="47"/>
      <c r="RGL26" s="47"/>
      <c r="RGM26" s="47"/>
      <c r="RGN26" s="47"/>
      <c r="RGO26" s="47"/>
      <c r="RGP26" s="47"/>
      <c r="RGQ26" s="47"/>
      <c r="RGR26" s="47"/>
      <c r="RGS26" s="47"/>
      <c r="RGT26" s="47"/>
      <c r="RGU26" s="47"/>
      <c r="RGV26" s="47"/>
      <c r="RGW26" s="47"/>
      <c r="RGX26" s="47"/>
      <c r="RGY26" s="47"/>
      <c r="RGZ26" s="47"/>
      <c r="RHA26" s="47"/>
      <c r="RHB26" s="47"/>
      <c r="RHC26" s="47"/>
      <c r="RHD26" s="47"/>
      <c r="RHE26" s="47"/>
      <c r="RHF26" s="47"/>
      <c r="RHG26" s="47"/>
      <c r="RHH26" s="47"/>
      <c r="RHI26" s="47"/>
      <c r="RHJ26" s="47"/>
      <c r="RHK26" s="47"/>
      <c r="RHL26" s="47"/>
      <c r="RHM26" s="47"/>
      <c r="RHN26" s="47"/>
      <c r="RHO26" s="47"/>
      <c r="RHP26" s="47"/>
      <c r="RHQ26" s="47"/>
      <c r="RHR26" s="47"/>
      <c r="RHS26" s="47"/>
      <c r="RHT26" s="47"/>
      <c r="RHU26" s="47"/>
      <c r="RHV26" s="47"/>
      <c r="RHW26" s="47"/>
      <c r="RHX26" s="47"/>
      <c r="RHY26" s="47"/>
      <c r="RHZ26" s="47"/>
      <c r="RIA26" s="47"/>
      <c r="RIB26" s="47"/>
      <c r="RIC26" s="47"/>
      <c r="RID26" s="47"/>
      <c r="RIE26" s="47"/>
      <c r="RIF26" s="47"/>
      <c r="RIG26" s="47"/>
      <c r="RIH26" s="47"/>
      <c r="RII26" s="47"/>
      <c r="RIJ26" s="47"/>
      <c r="RIK26" s="47"/>
      <c r="RIL26" s="47"/>
      <c r="RIM26" s="47"/>
      <c r="RIN26" s="47"/>
      <c r="RIO26" s="47"/>
      <c r="RIP26" s="47"/>
      <c r="RIQ26" s="47"/>
      <c r="RIR26" s="47"/>
      <c r="RIS26" s="47"/>
      <c r="RIT26" s="47"/>
      <c r="RIU26" s="47"/>
      <c r="RIV26" s="47"/>
      <c r="RIW26" s="47"/>
      <c r="RIX26" s="47"/>
      <c r="RIY26" s="47"/>
      <c r="RIZ26" s="47"/>
      <c r="RJA26" s="47"/>
      <c r="RJB26" s="47"/>
      <c r="RJC26" s="47"/>
      <c r="RJD26" s="47"/>
      <c r="RJE26" s="47"/>
      <c r="RJF26" s="47"/>
      <c r="RJG26" s="47"/>
      <c r="RJH26" s="47"/>
      <c r="RJI26" s="47"/>
      <c r="RJJ26" s="47"/>
      <c r="RJK26" s="47"/>
      <c r="RJL26" s="47"/>
      <c r="RJM26" s="47"/>
      <c r="RJN26" s="47"/>
      <c r="RJO26" s="47"/>
      <c r="RJP26" s="47"/>
      <c r="RJQ26" s="47"/>
      <c r="RJR26" s="47"/>
      <c r="RJS26" s="47"/>
      <c r="RJT26" s="47"/>
      <c r="RJU26" s="47"/>
      <c r="RJV26" s="47"/>
      <c r="RJW26" s="47"/>
      <c r="RJX26" s="47"/>
      <c r="RJY26" s="47"/>
      <c r="RJZ26" s="47"/>
      <c r="RKA26" s="47"/>
      <c r="RKB26" s="47"/>
      <c r="RKC26" s="47"/>
      <c r="RKD26" s="47"/>
      <c r="RKE26" s="47"/>
      <c r="RKF26" s="47"/>
      <c r="RKG26" s="47"/>
      <c r="RKH26" s="47"/>
      <c r="RKI26" s="47"/>
      <c r="RKJ26" s="47"/>
      <c r="RKK26" s="47"/>
      <c r="RKL26" s="47"/>
      <c r="RKM26" s="47"/>
      <c r="RKN26" s="47"/>
      <c r="RKO26" s="47"/>
      <c r="RKP26" s="47"/>
      <c r="RKQ26" s="47"/>
      <c r="RKR26" s="47"/>
      <c r="RKS26" s="47"/>
      <c r="RKT26" s="47"/>
      <c r="RKU26" s="47"/>
      <c r="RKV26" s="47"/>
      <c r="RKW26" s="47"/>
      <c r="RKX26" s="47"/>
      <c r="RKY26" s="47"/>
      <c r="RKZ26" s="47"/>
      <c r="RLA26" s="47"/>
      <c r="RLB26" s="47"/>
      <c r="RLC26" s="47"/>
      <c r="RLD26" s="47"/>
      <c r="RLE26" s="47"/>
      <c r="RLF26" s="47"/>
      <c r="RLG26" s="47"/>
      <c r="RLH26" s="47"/>
      <c r="RLI26" s="47"/>
      <c r="RLJ26" s="47"/>
      <c r="RLK26" s="47"/>
      <c r="RLL26" s="47"/>
      <c r="RLM26" s="47"/>
      <c r="RLN26" s="47"/>
      <c r="RLO26" s="47"/>
      <c r="RLP26" s="47"/>
      <c r="RLQ26" s="47"/>
      <c r="RLR26" s="47"/>
      <c r="RLS26" s="47"/>
      <c r="RLT26" s="47"/>
      <c r="RLU26" s="47"/>
      <c r="RLV26" s="47"/>
      <c r="RLW26" s="47"/>
      <c r="RLX26" s="47"/>
      <c r="RLY26" s="47"/>
      <c r="RLZ26" s="47"/>
      <c r="RMA26" s="47"/>
      <c r="RMB26" s="47"/>
      <c r="RMC26" s="47"/>
      <c r="RMD26" s="47"/>
      <c r="RME26" s="47"/>
      <c r="RMF26" s="47"/>
      <c r="RMG26" s="47"/>
      <c r="RMH26" s="47"/>
      <c r="RMI26" s="47"/>
      <c r="RMJ26" s="47"/>
      <c r="RMK26" s="47"/>
      <c r="RML26" s="47"/>
      <c r="RMM26" s="47"/>
      <c r="RMN26" s="47"/>
      <c r="RMO26" s="47"/>
      <c r="RMP26" s="47"/>
      <c r="RMQ26" s="47"/>
      <c r="RMR26" s="47"/>
      <c r="RMS26" s="47"/>
      <c r="RMT26" s="47"/>
      <c r="RMU26" s="47"/>
      <c r="RMV26" s="47"/>
      <c r="RMW26" s="47"/>
      <c r="RMX26" s="47"/>
      <c r="RMY26" s="47"/>
      <c r="RMZ26" s="47"/>
      <c r="RNA26" s="47"/>
      <c r="RNB26" s="47"/>
      <c r="RNC26" s="47"/>
      <c r="RND26" s="47"/>
      <c r="RNE26" s="47"/>
      <c r="RNF26" s="47"/>
      <c r="RNG26" s="47"/>
      <c r="RNH26" s="47"/>
      <c r="RNI26" s="47"/>
      <c r="RNJ26" s="47"/>
      <c r="RNK26" s="47"/>
      <c r="RNL26" s="47"/>
      <c r="RNM26" s="47"/>
      <c r="RNN26" s="47"/>
      <c r="RNO26" s="47"/>
      <c r="RNP26" s="47"/>
      <c r="RNQ26" s="47"/>
      <c r="RNR26" s="47"/>
      <c r="RNS26" s="47"/>
      <c r="RNT26" s="47"/>
      <c r="RNU26" s="47"/>
      <c r="RNV26" s="47"/>
      <c r="RNW26" s="47"/>
      <c r="RNX26" s="47"/>
      <c r="RNY26" s="47"/>
      <c r="RNZ26" s="47"/>
      <c r="ROA26" s="47"/>
      <c r="ROB26" s="47"/>
      <c r="ROC26" s="47"/>
      <c r="ROD26" s="47"/>
      <c r="ROE26" s="47"/>
      <c r="ROF26" s="47"/>
      <c r="ROG26" s="47"/>
      <c r="ROH26" s="47"/>
      <c r="ROI26" s="47"/>
      <c r="ROJ26" s="47"/>
      <c r="ROK26" s="47"/>
      <c r="ROL26" s="47"/>
      <c r="ROM26" s="47"/>
      <c r="RON26" s="47"/>
      <c r="ROO26" s="47"/>
      <c r="ROP26" s="47"/>
      <c r="ROQ26" s="47"/>
      <c r="ROR26" s="47"/>
      <c r="ROS26" s="47"/>
      <c r="ROT26" s="47"/>
      <c r="ROU26" s="47"/>
      <c r="ROV26" s="47"/>
      <c r="ROW26" s="47"/>
      <c r="ROX26" s="47"/>
      <c r="ROY26" s="47"/>
      <c r="ROZ26" s="47"/>
      <c r="RPA26" s="47"/>
      <c r="RPB26" s="47"/>
      <c r="RPC26" s="47"/>
      <c r="RPD26" s="47"/>
      <c r="RPE26" s="47"/>
      <c r="RPF26" s="47"/>
      <c r="RPG26" s="47"/>
      <c r="RPH26" s="47"/>
      <c r="RPI26" s="47"/>
      <c r="RPJ26" s="47"/>
      <c r="RPK26" s="47"/>
      <c r="RPL26" s="47"/>
      <c r="RPM26" s="47"/>
      <c r="RPN26" s="47"/>
      <c r="RPO26" s="47"/>
      <c r="RPP26" s="47"/>
      <c r="RPQ26" s="47"/>
      <c r="RPR26" s="47"/>
      <c r="RPS26" s="47"/>
      <c r="RPT26" s="47"/>
      <c r="RPU26" s="47"/>
      <c r="RPV26" s="47"/>
      <c r="RPW26" s="47"/>
      <c r="RPX26" s="47"/>
      <c r="RPY26" s="47"/>
      <c r="RPZ26" s="47"/>
      <c r="RQA26" s="47"/>
      <c r="RQB26" s="47"/>
      <c r="RQC26" s="47"/>
      <c r="RQD26" s="47"/>
      <c r="RQE26" s="47"/>
      <c r="RQF26" s="47"/>
      <c r="RQG26" s="47"/>
      <c r="RQH26" s="47"/>
      <c r="RQI26" s="47"/>
      <c r="RQJ26" s="47"/>
      <c r="RQK26" s="47"/>
      <c r="RQL26" s="47"/>
      <c r="RQM26" s="47"/>
      <c r="RQN26" s="47"/>
      <c r="RQO26" s="47"/>
      <c r="RQP26" s="47"/>
      <c r="RQQ26" s="47"/>
      <c r="RQR26" s="47"/>
      <c r="RQS26" s="47"/>
      <c r="RQT26" s="47"/>
      <c r="RQU26" s="47"/>
      <c r="RQV26" s="47"/>
      <c r="RQW26" s="47"/>
      <c r="RQX26" s="47"/>
      <c r="RQY26" s="47"/>
      <c r="RQZ26" s="47"/>
      <c r="RRA26" s="47"/>
      <c r="RRB26" s="47"/>
      <c r="RRC26" s="47"/>
      <c r="RRD26" s="47"/>
      <c r="RRE26" s="47"/>
      <c r="RRF26" s="47"/>
      <c r="RRG26" s="47"/>
      <c r="RRH26" s="47"/>
      <c r="RRI26" s="47"/>
      <c r="RRJ26" s="47"/>
      <c r="RRK26" s="47"/>
      <c r="RRL26" s="47"/>
      <c r="RRM26" s="47"/>
      <c r="RRN26" s="47"/>
      <c r="RRO26" s="47"/>
      <c r="RRP26" s="47"/>
      <c r="RRQ26" s="47"/>
      <c r="RRR26" s="47"/>
      <c r="RRS26" s="47"/>
      <c r="RRT26" s="47"/>
      <c r="RRU26" s="47"/>
      <c r="RRV26" s="47"/>
      <c r="RRW26" s="47"/>
      <c r="RRX26" s="47"/>
      <c r="RRY26" s="47"/>
      <c r="RRZ26" s="47"/>
      <c r="RSA26" s="47"/>
      <c r="RSB26" s="47"/>
      <c r="RSC26" s="47"/>
      <c r="RSD26" s="47"/>
      <c r="RSE26" s="47"/>
      <c r="RSF26" s="47"/>
      <c r="RSG26" s="47"/>
      <c r="RSH26" s="47"/>
      <c r="RSI26" s="47"/>
      <c r="RSJ26" s="47"/>
      <c r="RSK26" s="47"/>
      <c r="RSL26" s="47"/>
      <c r="RSM26" s="47"/>
      <c r="RSN26" s="47"/>
      <c r="RSO26" s="47"/>
      <c r="RSP26" s="47"/>
      <c r="RSQ26" s="47"/>
      <c r="RSR26" s="47"/>
      <c r="RSS26" s="47"/>
      <c r="RST26" s="47"/>
      <c r="RSU26" s="47"/>
      <c r="RSV26" s="47"/>
      <c r="RSW26" s="47"/>
      <c r="RSX26" s="47"/>
      <c r="RSY26" s="47"/>
      <c r="RSZ26" s="47"/>
      <c r="RTA26" s="47"/>
      <c r="RTB26" s="47"/>
      <c r="RTC26" s="47"/>
      <c r="RTD26" s="47"/>
      <c r="RTE26" s="47"/>
      <c r="RTF26" s="47"/>
      <c r="RTG26" s="47"/>
      <c r="RTH26" s="47"/>
      <c r="RTI26" s="47"/>
      <c r="RTJ26" s="47"/>
      <c r="RTK26" s="47"/>
      <c r="RTL26" s="47"/>
      <c r="RTM26" s="47"/>
      <c r="RTN26" s="47"/>
      <c r="RTO26" s="47"/>
      <c r="RTP26" s="47"/>
      <c r="RTQ26" s="47"/>
      <c r="RTR26" s="47"/>
      <c r="RTS26" s="47"/>
      <c r="RTT26" s="47"/>
      <c r="RTU26" s="47"/>
      <c r="RTV26" s="47"/>
      <c r="RTW26" s="47"/>
      <c r="RTX26" s="47"/>
      <c r="RTY26" s="47"/>
      <c r="RTZ26" s="47"/>
      <c r="RUA26" s="47"/>
      <c r="RUB26" s="47"/>
      <c r="RUC26" s="47"/>
      <c r="RUD26" s="47"/>
      <c r="RUE26" s="47"/>
      <c r="RUF26" s="47"/>
      <c r="RUG26" s="47"/>
      <c r="RUH26" s="47"/>
      <c r="RUI26" s="47"/>
      <c r="RUJ26" s="47"/>
      <c r="RUK26" s="47"/>
      <c r="RUL26" s="47"/>
      <c r="RUM26" s="47"/>
      <c r="RUN26" s="47"/>
      <c r="RUO26" s="47"/>
      <c r="RUP26" s="47"/>
      <c r="RUQ26" s="47"/>
      <c r="RUR26" s="47"/>
      <c r="RUS26" s="47"/>
      <c r="RUT26" s="47"/>
      <c r="RUU26" s="47"/>
      <c r="RUV26" s="47"/>
      <c r="RUW26" s="47"/>
      <c r="RUX26" s="47"/>
      <c r="RUY26" s="47"/>
      <c r="RUZ26" s="47"/>
      <c r="RVA26" s="47"/>
      <c r="RVB26" s="47"/>
      <c r="RVC26" s="47"/>
      <c r="RVD26" s="47"/>
      <c r="RVE26" s="47"/>
      <c r="RVF26" s="47"/>
      <c r="RVG26" s="47"/>
      <c r="RVH26" s="47"/>
      <c r="RVI26" s="47"/>
      <c r="RVJ26" s="47"/>
      <c r="RVK26" s="47"/>
      <c r="RVL26" s="47"/>
      <c r="RVM26" s="47"/>
      <c r="RVN26" s="47"/>
      <c r="RVO26" s="47"/>
      <c r="RVP26" s="47"/>
      <c r="RVQ26" s="47"/>
      <c r="RVR26" s="47"/>
      <c r="RVS26" s="47"/>
      <c r="RVT26" s="47"/>
      <c r="RVU26" s="47"/>
      <c r="RVV26" s="47"/>
      <c r="RVW26" s="47"/>
      <c r="RVX26" s="47"/>
      <c r="RVY26" s="47"/>
      <c r="RVZ26" s="47"/>
      <c r="RWA26" s="47"/>
      <c r="RWB26" s="47"/>
      <c r="RWC26" s="47"/>
      <c r="RWD26" s="47"/>
      <c r="RWE26" s="47"/>
      <c r="RWF26" s="47"/>
      <c r="RWG26" s="47"/>
      <c r="RWH26" s="47"/>
      <c r="RWI26" s="47"/>
      <c r="RWJ26" s="47"/>
      <c r="RWK26" s="47"/>
      <c r="RWL26" s="47"/>
      <c r="RWM26" s="47"/>
      <c r="RWN26" s="47"/>
      <c r="RWO26" s="47"/>
      <c r="RWP26" s="47"/>
      <c r="RWQ26" s="47"/>
      <c r="RWR26" s="47"/>
      <c r="RWS26" s="47"/>
      <c r="RWT26" s="47"/>
      <c r="RWU26" s="47"/>
      <c r="RWV26" s="47"/>
      <c r="RWW26" s="47"/>
      <c r="RWX26" s="47"/>
      <c r="RWY26" s="47"/>
      <c r="RWZ26" s="47"/>
      <c r="RXA26" s="47"/>
      <c r="RXB26" s="47"/>
      <c r="RXC26" s="47"/>
      <c r="RXD26" s="47"/>
      <c r="RXE26" s="47"/>
      <c r="RXF26" s="47"/>
      <c r="RXG26" s="47"/>
      <c r="RXH26" s="47"/>
      <c r="RXI26" s="47"/>
      <c r="RXJ26" s="47"/>
      <c r="RXK26" s="47"/>
      <c r="RXL26" s="47"/>
      <c r="RXM26" s="47"/>
      <c r="RXN26" s="47"/>
      <c r="RXO26" s="47"/>
      <c r="RXP26" s="47"/>
      <c r="RXQ26" s="47"/>
      <c r="RXR26" s="47"/>
      <c r="RXS26" s="47"/>
      <c r="RXT26" s="47"/>
      <c r="RXU26" s="47"/>
      <c r="RXV26" s="47"/>
      <c r="RXW26" s="47"/>
      <c r="RXX26" s="47"/>
      <c r="RXY26" s="47"/>
      <c r="RXZ26" s="47"/>
      <c r="RYA26" s="47"/>
      <c r="RYB26" s="47"/>
      <c r="RYC26" s="47"/>
      <c r="RYD26" s="47"/>
      <c r="RYE26" s="47"/>
      <c r="RYF26" s="47"/>
      <c r="RYG26" s="47"/>
      <c r="RYH26" s="47"/>
      <c r="RYI26" s="47"/>
      <c r="RYJ26" s="47"/>
      <c r="RYK26" s="47"/>
      <c r="RYL26" s="47"/>
      <c r="RYM26" s="47"/>
      <c r="RYN26" s="47"/>
      <c r="RYO26" s="47"/>
      <c r="RYP26" s="47"/>
      <c r="RYQ26" s="47"/>
      <c r="RYR26" s="47"/>
      <c r="RYS26" s="47"/>
      <c r="RYT26" s="47"/>
      <c r="RYU26" s="47"/>
      <c r="RYV26" s="47"/>
      <c r="RYW26" s="47"/>
      <c r="RYX26" s="47"/>
      <c r="RYY26" s="47"/>
      <c r="RYZ26" s="47"/>
      <c r="RZA26" s="47"/>
      <c r="RZB26" s="47"/>
      <c r="RZC26" s="47"/>
      <c r="RZD26" s="47"/>
      <c r="RZE26" s="47"/>
      <c r="RZF26" s="47"/>
      <c r="RZG26" s="47"/>
      <c r="RZH26" s="47"/>
      <c r="RZI26" s="47"/>
      <c r="RZJ26" s="47"/>
      <c r="RZK26" s="47"/>
      <c r="RZL26" s="47"/>
      <c r="RZM26" s="47"/>
      <c r="RZN26" s="47"/>
      <c r="RZO26" s="47"/>
      <c r="RZP26" s="47"/>
      <c r="RZQ26" s="47"/>
      <c r="RZR26" s="47"/>
      <c r="RZS26" s="47"/>
      <c r="RZT26" s="47"/>
      <c r="RZU26" s="47"/>
      <c r="RZV26" s="47"/>
      <c r="RZW26" s="47"/>
      <c r="RZX26" s="47"/>
      <c r="RZY26" s="47"/>
      <c r="RZZ26" s="47"/>
      <c r="SAA26" s="47"/>
      <c r="SAB26" s="47"/>
      <c r="SAC26" s="47"/>
      <c r="SAD26" s="47"/>
      <c r="SAE26" s="47"/>
      <c r="SAF26" s="47"/>
      <c r="SAG26" s="47"/>
      <c r="SAH26" s="47"/>
      <c r="SAI26" s="47"/>
      <c r="SAJ26" s="47"/>
      <c r="SAK26" s="47"/>
      <c r="SAL26" s="47"/>
      <c r="SAM26" s="47"/>
      <c r="SAN26" s="47"/>
      <c r="SAO26" s="47"/>
      <c r="SAP26" s="47"/>
      <c r="SAQ26" s="47"/>
      <c r="SAR26" s="47"/>
      <c r="SAS26" s="47"/>
      <c r="SAT26" s="47"/>
      <c r="SAU26" s="47"/>
      <c r="SAV26" s="47"/>
      <c r="SAW26" s="47"/>
      <c r="SAX26" s="47"/>
      <c r="SAY26" s="47"/>
      <c r="SAZ26" s="47"/>
      <c r="SBA26" s="47"/>
      <c r="SBB26" s="47"/>
      <c r="SBC26" s="47"/>
      <c r="SBD26" s="47"/>
      <c r="SBE26" s="47"/>
      <c r="SBF26" s="47"/>
      <c r="SBG26" s="47"/>
      <c r="SBH26" s="47"/>
      <c r="SBI26" s="47"/>
      <c r="SBJ26" s="47"/>
      <c r="SBK26" s="47"/>
      <c r="SBL26" s="47"/>
      <c r="SBM26" s="47"/>
      <c r="SBN26" s="47"/>
      <c r="SBO26" s="47"/>
      <c r="SBP26" s="47"/>
      <c r="SBQ26" s="47"/>
      <c r="SBR26" s="47"/>
      <c r="SBS26" s="47"/>
      <c r="SBT26" s="47"/>
      <c r="SBU26" s="47"/>
      <c r="SBV26" s="47"/>
      <c r="SBW26" s="47"/>
      <c r="SBX26" s="47"/>
      <c r="SBY26" s="47"/>
      <c r="SBZ26" s="47"/>
      <c r="SCA26" s="47"/>
      <c r="SCB26" s="47"/>
      <c r="SCC26" s="47"/>
      <c r="SCD26" s="47"/>
      <c r="SCE26" s="47"/>
      <c r="SCF26" s="47"/>
      <c r="SCG26" s="47"/>
      <c r="SCH26" s="47"/>
      <c r="SCI26" s="47"/>
      <c r="SCJ26" s="47"/>
      <c r="SCK26" s="47"/>
      <c r="SCL26" s="47"/>
      <c r="SCM26" s="47"/>
      <c r="SCN26" s="47"/>
      <c r="SCO26" s="47"/>
      <c r="SCP26" s="47"/>
      <c r="SCQ26" s="47"/>
      <c r="SCR26" s="47"/>
      <c r="SCS26" s="47"/>
      <c r="SCT26" s="47"/>
      <c r="SCU26" s="47"/>
      <c r="SCV26" s="47"/>
      <c r="SCW26" s="47"/>
      <c r="SCX26" s="47"/>
      <c r="SCY26" s="47"/>
      <c r="SCZ26" s="47"/>
      <c r="SDA26" s="47"/>
      <c r="SDB26" s="47"/>
      <c r="SDC26" s="47"/>
      <c r="SDD26" s="47"/>
      <c r="SDE26" s="47"/>
      <c r="SDF26" s="47"/>
      <c r="SDG26" s="47"/>
      <c r="SDH26" s="47"/>
      <c r="SDI26" s="47"/>
      <c r="SDJ26" s="47"/>
      <c r="SDK26" s="47"/>
      <c r="SDL26" s="47"/>
      <c r="SDM26" s="47"/>
      <c r="SDN26" s="47"/>
      <c r="SDO26" s="47"/>
      <c r="SDP26" s="47"/>
      <c r="SDQ26" s="47"/>
      <c r="SDR26" s="47"/>
      <c r="SDS26" s="47"/>
      <c r="SDT26" s="47"/>
      <c r="SDU26" s="47"/>
      <c r="SDV26" s="47"/>
      <c r="SDW26" s="47"/>
      <c r="SDX26" s="47"/>
      <c r="SDY26" s="47"/>
      <c r="SDZ26" s="47"/>
      <c r="SEA26" s="47"/>
      <c r="SEB26" s="47"/>
      <c r="SEC26" s="47"/>
      <c r="SED26" s="47"/>
      <c r="SEE26" s="47"/>
      <c r="SEF26" s="47"/>
      <c r="SEG26" s="47"/>
      <c r="SEH26" s="47"/>
      <c r="SEI26" s="47"/>
      <c r="SEJ26" s="47"/>
      <c r="SEK26" s="47"/>
      <c r="SEL26" s="47"/>
      <c r="SEM26" s="47"/>
      <c r="SEN26" s="47"/>
      <c r="SEO26" s="47"/>
      <c r="SEP26" s="47"/>
      <c r="SEQ26" s="47"/>
      <c r="SER26" s="47"/>
      <c r="SES26" s="47"/>
      <c r="SET26" s="47"/>
      <c r="SEU26" s="47"/>
      <c r="SEV26" s="47"/>
      <c r="SEW26" s="47"/>
      <c r="SEX26" s="47"/>
      <c r="SEY26" s="47"/>
      <c r="SEZ26" s="47"/>
      <c r="SFA26" s="47"/>
      <c r="SFB26" s="47"/>
      <c r="SFC26" s="47"/>
      <c r="SFD26" s="47"/>
      <c r="SFE26" s="47"/>
      <c r="SFF26" s="47"/>
      <c r="SFG26" s="47"/>
      <c r="SFH26" s="47"/>
      <c r="SFI26" s="47"/>
      <c r="SFJ26" s="47"/>
      <c r="SFK26" s="47"/>
      <c r="SFL26" s="47"/>
      <c r="SFM26" s="47"/>
      <c r="SFN26" s="47"/>
      <c r="SFO26" s="47"/>
      <c r="SFP26" s="47"/>
      <c r="SFQ26" s="47"/>
      <c r="SFR26" s="47"/>
      <c r="SFS26" s="47"/>
      <c r="SFT26" s="47"/>
      <c r="SFU26" s="47"/>
      <c r="SFV26" s="47"/>
      <c r="SFW26" s="47"/>
      <c r="SFX26" s="47"/>
      <c r="SFY26" s="47"/>
      <c r="SFZ26" s="47"/>
      <c r="SGA26" s="47"/>
      <c r="SGB26" s="47"/>
      <c r="SGC26" s="47"/>
      <c r="SGD26" s="47"/>
      <c r="SGE26" s="47"/>
      <c r="SGF26" s="47"/>
      <c r="SGG26" s="47"/>
      <c r="SGH26" s="47"/>
      <c r="SGI26" s="47"/>
      <c r="SGJ26" s="47"/>
      <c r="SGK26" s="47"/>
      <c r="SGL26" s="47"/>
      <c r="SGM26" s="47"/>
      <c r="SGN26" s="47"/>
      <c r="SGO26" s="47"/>
      <c r="SGP26" s="47"/>
      <c r="SGQ26" s="47"/>
      <c r="SGR26" s="47"/>
      <c r="SGS26" s="47"/>
      <c r="SGT26" s="47"/>
      <c r="SGU26" s="47"/>
      <c r="SGV26" s="47"/>
      <c r="SGW26" s="47"/>
      <c r="SGX26" s="47"/>
      <c r="SGY26" s="47"/>
      <c r="SGZ26" s="47"/>
      <c r="SHA26" s="47"/>
      <c r="SHB26" s="47"/>
      <c r="SHC26" s="47"/>
      <c r="SHD26" s="47"/>
      <c r="SHE26" s="47"/>
      <c r="SHF26" s="47"/>
      <c r="SHG26" s="47"/>
      <c r="SHH26" s="47"/>
      <c r="SHI26" s="47"/>
      <c r="SHJ26" s="47"/>
      <c r="SHK26" s="47"/>
      <c r="SHL26" s="47"/>
      <c r="SHM26" s="47"/>
      <c r="SHN26" s="47"/>
      <c r="SHO26" s="47"/>
      <c r="SHP26" s="47"/>
      <c r="SHQ26" s="47"/>
      <c r="SHR26" s="47"/>
      <c r="SHS26" s="47"/>
      <c r="SHT26" s="47"/>
      <c r="SHU26" s="47"/>
      <c r="SHV26" s="47"/>
      <c r="SHW26" s="47"/>
      <c r="SHX26" s="47"/>
      <c r="SHY26" s="47"/>
      <c r="SHZ26" s="47"/>
      <c r="SIA26" s="47"/>
      <c r="SIB26" s="47"/>
      <c r="SIC26" s="47"/>
      <c r="SID26" s="47"/>
      <c r="SIE26" s="47"/>
      <c r="SIF26" s="47"/>
      <c r="SIG26" s="47"/>
      <c r="SIH26" s="47"/>
      <c r="SII26" s="47"/>
      <c r="SIJ26" s="47"/>
      <c r="SIK26" s="47"/>
      <c r="SIL26" s="47"/>
      <c r="SIM26" s="47"/>
      <c r="SIN26" s="47"/>
      <c r="SIO26" s="47"/>
      <c r="SIP26" s="47"/>
      <c r="SIQ26" s="47"/>
      <c r="SIR26" s="47"/>
      <c r="SIS26" s="47"/>
      <c r="SIT26" s="47"/>
      <c r="SIU26" s="47"/>
      <c r="SIV26" s="47"/>
      <c r="SIW26" s="47"/>
      <c r="SIX26" s="47"/>
      <c r="SIY26" s="47"/>
      <c r="SIZ26" s="47"/>
      <c r="SJA26" s="47"/>
      <c r="SJB26" s="47"/>
      <c r="SJC26" s="47"/>
      <c r="SJD26" s="47"/>
      <c r="SJE26" s="47"/>
      <c r="SJF26" s="47"/>
      <c r="SJG26" s="47"/>
      <c r="SJH26" s="47"/>
      <c r="SJI26" s="47"/>
      <c r="SJJ26" s="47"/>
      <c r="SJK26" s="47"/>
      <c r="SJL26" s="47"/>
      <c r="SJM26" s="47"/>
      <c r="SJN26" s="47"/>
      <c r="SJO26" s="47"/>
      <c r="SJP26" s="47"/>
      <c r="SJQ26" s="47"/>
      <c r="SJR26" s="47"/>
      <c r="SJS26" s="47"/>
      <c r="SJT26" s="47"/>
      <c r="SJU26" s="47"/>
      <c r="SJV26" s="47"/>
      <c r="SJW26" s="47"/>
      <c r="SJX26" s="47"/>
      <c r="SJY26" s="47"/>
      <c r="SJZ26" s="47"/>
      <c r="SKA26" s="47"/>
      <c r="SKB26" s="47"/>
      <c r="SKC26" s="47"/>
      <c r="SKD26" s="47"/>
      <c r="SKE26" s="47"/>
      <c r="SKF26" s="47"/>
      <c r="SKG26" s="47"/>
      <c r="SKH26" s="47"/>
      <c r="SKI26" s="47"/>
      <c r="SKJ26" s="47"/>
      <c r="SKK26" s="47"/>
      <c r="SKL26" s="47"/>
      <c r="SKM26" s="47"/>
      <c r="SKN26" s="47"/>
      <c r="SKO26" s="47"/>
      <c r="SKP26" s="47"/>
      <c r="SKQ26" s="47"/>
      <c r="SKR26" s="47"/>
      <c r="SKS26" s="47"/>
      <c r="SKT26" s="47"/>
      <c r="SKU26" s="47"/>
      <c r="SKV26" s="47"/>
      <c r="SKW26" s="47"/>
      <c r="SKX26" s="47"/>
      <c r="SKY26" s="47"/>
      <c r="SKZ26" s="47"/>
      <c r="SLA26" s="47"/>
      <c r="SLB26" s="47"/>
      <c r="SLC26" s="47"/>
      <c r="SLD26" s="47"/>
      <c r="SLE26" s="47"/>
      <c r="SLF26" s="47"/>
      <c r="SLG26" s="47"/>
      <c r="SLH26" s="47"/>
      <c r="SLI26" s="47"/>
      <c r="SLJ26" s="47"/>
      <c r="SLK26" s="47"/>
      <c r="SLL26" s="47"/>
      <c r="SLM26" s="47"/>
      <c r="SLN26" s="47"/>
      <c r="SLO26" s="47"/>
      <c r="SLP26" s="47"/>
      <c r="SLQ26" s="47"/>
      <c r="SLR26" s="47"/>
      <c r="SLS26" s="47"/>
      <c r="SLT26" s="47"/>
      <c r="SLU26" s="47"/>
      <c r="SLV26" s="47"/>
      <c r="SLW26" s="47"/>
      <c r="SLX26" s="47"/>
      <c r="SLY26" s="47"/>
      <c r="SLZ26" s="47"/>
      <c r="SMA26" s="47"/>
      <c r="SMB26" s="47"/>
      <c r="SMC26" s="47"/>
      <c r="SMD26" s="47"/>
      <c r="SME26" s="47"/>
      <c r="SMF26" s="47"/>
      <c r="SMG26" s="47"/>
      <c r="SMH26" s="47"/>
      <c r="SMI26" s="47"/>
      <c r="SMJ26" s="47"/>
      <c r="SMK26" s="47"/>
      <c r="SML26" s="47"/>
      <c r="SMM26" s="47"/>
      <c r="SMN26" s="47"/>
      <c r="SMO26" s="47"/>
      <c r="SMP26" s="47"/>
      <c r="SMQ26" s="47"/>
      <c r="SMR26" s="47"/>
      <c r="SMS26" s="47"/>
      <c r="SMT26" s="47"/>
      <c r="SMU26" s="47"/>
      <c r="SMV26" s="47"/>
      <c r="SMW26" s="47"/>
      <c r="SMX26" s="47"/>
      <c r="SMY26" s="47"/>
      <c r="SMZ26" s="47"/>
      <c r="SNA26" s="47"/>
      <c r="SNB26" s="47"/>
      <c r="SNC26" s="47"/>
      <c r="SND26" s="47"/>
      <c r="SNE26" s="47"/>
      <c r="SNF26" s="47"/>
      <c r="SNG26" s="47"/>
      <c r="SNH26" s="47"/>
      <c r="SNI26" s="47"/>
      <c r="SNJ26" s="47"/>
      <c r="SNK26" s="47"/>
      <c r="SNL26" s="47"/>
      <c r="SNM26" s="47"/>
      <c r="SNN26" s="47"/>
      <c r="SNO26" s="47"/>
      <c r="SNP26" s="47"/>
      <c r="SNQ26" s="47"/>
      <c r="SNR26" s="47"/>
      <c r="SNS26" s="47"/>
      <c r="SNT26" s="47"/>
      <c r="SNU26" s="47"/>
      <c r="SNV26" s="47"/>
      <c r="SNW26" s="47"/>
      <c r="SNX26" s="47"/>
      <c r="SNY26" s="47"/>
      <c r="SNZ26" s="47"/>
      <c r="SOA26" s="47"/>
      <c r="SOB26" s="47"/>
      <c r="SOC26" s="47"/>
      <c r="SOD26" s="47"/>
      <c r="SOE26" s="47"/>
      <c r="SOF26" s="47"/>
      <c r="SOG26" s="47"/>
      <c r="SOH26" s="47"/>
      <c r="SOI26" s="47"/>
      <c r="SOJ26" s="47"/>
      <c r="SOK26" s="47"/>
      <c r="SOL26" s="47"/>
      <c r="SOM26" s="47"/>
      <c r="SON26" s="47"/>
      <c r="SOO26" s="47"/>
      <c r="SOP26" s="47"/>
      <c r="SOQ26" s="47"/>
      <c r="SOR26" s="47"/>
      <c r="SOS26" s="47"/>
      <c r="SOT26" s="47"/>
      <c r="SOU26" s="47"/>
      <c r="SOV26" s="47"/>
      <c r="SOW26" s="47"/>
      <c r="SOX26" s="47"/>
      <c r="SOY26" s="47"/>
      <c r="SOZ26" s="47"/>
      <c r="SPA26" s="47"/>
      <c r="SPB26" s="47"/>
      <c r="SPC26" s="47"/>
      <c r="SPD26" s="47"/>
      <c r="SPE26" s="47"/>
      <c r="SPF26" s="47"/>
      <c r="SPG26" s="47"/>
      <c r="SPH26" s="47"/>
      <c r="SPI26" s="47"/>
      <c r="SPJ26" s="47"/>
      <c r="SPK26" s="47"/>
      <c r="SPL26" s="47"/>
      <c r="SPM26" s="47"/>
      <c r="SPN26" s="47"/>
      <c r="SPO26" s="47"/>
      <c r="SPP26" s="47"/>
      <c r="SPQ26" s="47"/>
      <c r="SPR26" s="47"/>
      <c r="SPS26" s="47"/>
      <c r="SPT26" s="47"/>
      <c r="SPU26" s="47"/>
      <c r="SPV26" s="47"/>
      <c r="SPW26" s="47"/>
      <c r="SPX26" s="47"/>
      <c r="SPY26" s="47"/>
      <c r="SPZ26" s="47"/>
      <c r="SQA26" s="47"/>
      <c r="SQB26" s="47"/>
      <c r="SQC26" s="47"/>
      <c r="SQD26" s="47"/>
      <c r="SQE26" s="47"/>
      <c r="SQF26" s="47"/>
      <c r="SQG26" s="47"/>
      <c r="SQH26" s="47"/>
      <c r="SQI26" s="47"/>
      <c r="SQJ26" s="47"/>
      <c r="SQK26" s="47"/>
      <c r="SQL26" s="47"/>
      <c r="SQM26" s="47"/>
      <c r="SQN26" s="47"/>
      <c r="SQO26" s="47"/>
      <c r="SQP26" s="47"/>
      <c r="SQQ26" s="47"/>
      <c r="SQR26" s="47"/>
      <c r="SQS26" s="47"/>
      <c r="SQT26" s="47"/>
      <c r="SQU26" s="47"/>
      <c r="SQV26" s="47"/>
      <c r="SQW26" s="47"/>
      <c r="SQX26" s="47"/>
      <c r="SQY26" s="47"/>
      <c r="SQZ26" s="47"/>
      <c r="SRA26" s="47"/>
      <c r="SRB26" s="47"/>
      <c r="SRC26" s="47"/>
      <c r="SRD26" s="47"/>
      <c r="SRE26" s="47"/>
      <c r="SRF26" s="47"/>
      <c r="SRG26" s="47"/>
      <c r="SRH26" s="47"/>
      <c r="SRI26" s="47"/>
      <c r="SRJ26" s="47"/>
      <c r="SRK26" s="47"/>
      <c r="SRL26" s="47"/>
      <c r="SRM26" s="47"/>
      <c r="SRN26" s="47"/>
      <c r="SRO26" s="47"/>
      <c r="SRP26" s="47"/>
      <c r="SRQ26" s="47"/>
      <c r="SRR26" s="47"/>
      <c r="SRS26" s="47"/>
      <c r="SRT26" s="47"/>
      <c r="SRU26" s="47"/>
      <c r="SRV26" s="47"/>
      <c r="SRW26" s="47"/>
      <c r="SRX26" s="47"/>
      <c r="SRY26" s="47"/>
      <c r="SRZ26" s="47"/>
      <c r="SSA26" s="47"/>
      <c r="SSB26" s="47"/>
      <c r="SSC26" s="47"/>
      <c r="SSD26" s="47"/>
      <c r="SSE26" s="47"/>
      <c r="SSF26" s="47"/>
      <c r="SSG26" s="47"/>
      <c r="SSH26" s="47"/>
      <c r="SSI26" s="47"/>
      <c r="SSJ26" s="47"/>
      <c r="SSK26" s="47"/>
      <c r="SSL26" s="47"/>
      <c r="SSM26" s="47"/>
      <c r="SSN26" s="47"/>
      <c r="SSO26" s="47"/>
      <c r="SSP26" s="47"/>
      <c r="SSQ26" s="47"/>
      <c r="SSR26" s="47"/>
      <c r="SSS26" s="47"/>
      <c r="SST26" s="47"/>
      <c r="SSU26" s="47"/>
      <c r="SSV26" s="47"/>
      <c r="SSW26" s="47"/>
      <c r="SSX26" s="47"/>
      <c r="SSY26" s="47"/>
      <c r="SSZ26" s="47"/>
      <c r="STA26" s="47"/>
      <c r="STB26" s="47"/>
      <c r="STC26" s="47"/>
      <c r="STD26" s="47"/>
      <c r="STE26" s="47"/>
      <c r="STF26" s="47"/>
      <c r="STG26" s="47"/>
      <c r="STH26" s="47"/>
      <c r="STI26" s="47"/>
      <c r="STJ26" s="47"/>
      <c r="STK26" s="47"/>
      <c r="STL26" s="47"/>
      <c r="STM26" s="47"/>
      <c r="STN26" s="47"/>
      <c r="STO26" s="47"/>
      <c r="STP26" s="47"/>
      <c r="STQ26" s="47"/>
      <c r="STR26" s="47"/>
      <c r="STS26" s="47"/>
      <c r="STT26" s="47"/>
      <c r="STU26" s="47"/>
      <c r="STV26" s="47"/>
      <c r="STW26" s="47"/>
      <c r="STX26" s="47"/>
      <c r="STY26" s="47"/>
      <c r="STZ26" s="47"/>
      <c r="SUA26" s="47"/>
      <c r="SUB26" s="47"/>
      <c r="SUC26" s="47"/>
      <c r="SUD26" s="47"/>
      <c r="SUE26" s="47"/>
      <c r="SUF26" s="47"/>
      <c r="SUG26" s="47"/>
      <c r="SUH26" s="47"/>
      <c r="SUI26" s="47"/>
      <c r="SUJ26" s="47"/>
      <c r="SUK26" s="47"/>
      <c r="SUL26" s="47"/>
      <c r="SUM26" s="47"/>
      <c r="SUN26" s="47"/>
      <c r="SUO26" s="47"/>
      <c r="SUP26" s="47"/>
      <c r="SUQ26" s="47"/>
      <c r="SUR26" s="47"/>
      <c r="SUS26" s="47"/>
      <c r="SUT26" s="47"/>
      <c r="SUU26" s="47"/>
      <c r="SUV26" s="47"/>
      <c r="SUW26" s="47"/>
      <c r="SUX26" s="47"/>
      <c r="SUY26" s="47"/>
      <c r="SUZ26" s="47"/>
      <c r="SVA26" s="47"/>
      <c r="SVB26" s="47"/>
      <c r="SVC26" s="47"/>
      <c r="SVD26" s="47"/>
      <c r="SVE26" s="47"/>
      <c r="SVF26" s="47"/>
      <c r="SVG26" s="47"/>
      <c r="SVH26" s="47"/>
      <c r="SVI26" s="47"/>
      <c r="SVJ26" s="47"/>
      <c r="SVK26" s="47"/>
      <c r="SVL26" s="47"/>
      <c r="SVM26" s="47"/>
      <c r="SVN26" s="47"/>
      <c r="SVO26" s="47"/>
      <c r="SVP26" s="47"/>
      <c r="SVQ26" s="47"/>
      <c r="SVR26" s="47"/>
      <c r="SVS26" s="47"/>
      <c r="SVT26" s="47"/>
      <c r="SVU26" s="47"/>
      <c r="SVV26" s="47"/>
      <c r="SVW26" s="47"/>
      <c r="SVX26" s="47"/>
      <c r="SVY26" s="47"/>
      <c r="SVZ26" s="47"/>
      <c r="SWA26" s="47"/>
      <c r="SWB26" s="47"/>
      <c r="SWC26" s="47"/>
      <c r="SWD26" s="47"/>
      <c r="SWE26" s="47"/>
      <c r="SWF26" s="47"/>
      <c r="SWG26" s="47"/>
      <c r="SWH26" s="47"/>
      <c r="SWI26" s="47"/>
      <c r="SWJ26" s="47"/>
      <c r="SWK26" s="47"/>
      <c r="SWL26" s="47"/>
      <c r="SWM26" s="47"/>
      <c r="SWN26" s="47"/>
      <c r="SWO26" s="47"/>
      <c r="SWP26" s="47"/>
      <c r="SWQ26" s="47"/>
      <c r="SWR26" s="47"/>
      <c r="SWS26" s="47"/>
      <c r="SWT26" s="47"/>
      <c r="SWU26" s="47"/>
      <c r="SWV26" s="47"/>
      <c r="SWW26" s="47"/>
      <c r="SWX26" s="47"/>
      <c r="SWY26" s="47"/>
      <c r="SWZ26" s="47"/>
      <c r="SXA26" s="47"/>
      <c r="SXB26" s="47"/>
      <c r="SXC26" s="47"/>
      <c r="SXD26" s="47"/>
      <c r="SXE26" s="47"/>
      <c r="SXF26" s="47"/>
      <c r="SXG26" s="47"/>
      <c r="SXH26" s="47"/>
      <c r="SXI26" s="47"/>
      <c r="SXJ26" s="47"/>
      <c r="SXK26" s="47"/>
      <c r="SXL26" s="47"/>
      <c r="SXM26" s="47"/>
      <c r="SXN26" s="47"/>
      <c r="SXO26" s="47"/>
      <c r="SXP26" s="47"/>
      <c r="SXQ26" s="47"/>
      <c r="SXR26" s="47"/>
      <c r="SXS26" s="47"/>
      <c r="SXT26" s="47"/>
      <c r="SXU26" s="47"/>
      <c r="SXV26" s="47"/>
      <c r="SXW26" s="47"/>
      <c r="SXX26" s="47"/>
      <c r="SXY26" s="47"/>
      <c r="SXZ26" s="47"/>
      <c r="SYA26" s="47"/>
      <c r="SYB26" s="47"/>
      <c r="SYC26" s="47"/>
      <c r="SYD26" s="47"/>
      <c r="SYE26" s="47"/>
      <c r="SYF26" s="47"/>
      <c r="SYG26" s="47"/>
      <c r="SYH26" s="47"/>
      <c r="SYI26" s="47"/>
      <c r="SYJ26" s="47"/>
      <c r="SYK26" s="47"/>
      <c r="SYL26" s="47"/>
      <c r="SYM26" s="47"/>
      <c r="SYN26" s="47"/>
      <c r="SYO26" s="47"/>
      <c r="SYP26" s="47"/>
      <c r="SYQ26" s="47"/>
      <c r="SYR26" s="47"/>
      <c r="SYS26" s="47"/>
      <c r="SYT26" s="47"/>
      <c r="SYU26" s="47"/>
      <c r="SYV26" s="47"/>
      <c r="SYW26" s="47"/>
      <c r="SYX26" s="47"/>
      <c r="SYY26" s="47"/>
      <c r="SYZ26" s="47"/>
      <c r="SZA26" s="47"/>
      <c r="SZB26" s="47"/>
      <c r="SZC26" s="47"/>
      <c r="SZD26" s="47"/>
      <c r="SZE26" s="47"/>
      <c r="SZF26" s="47"/>
      <c r="SZG26" s="47"/>
      <c r="SZH26" s="47"/>
      <c r="SZI26" s="47"/>
      <c r="SZJ26" s="47"/>
      <c r="SZK26" s="47"/>
      <c r="SZL26" s="47"/>
      <c r="SZM26" s="47"/>
      <c r="SZN26" s="47"/>
      <c r="SZO26" s="47"/>
      <c r="SZP26" s="47"/>
      <c r="SZQ26" s="47"/>
      <c r="SZR26" s="47"/>
      <c r="SZS26" s="47"/>
      <c r="SZT26" s="47"/>
      <c r="SZU26" s="47"/>
      <c r="SZV26" s="47"/>
      <c r="SZW26" s="47"/>
      <c r="SZX26" s="47"/>
      <c r="SZY26" s="47"/>
      <c r="SZZ26" s="47"/>
      <c r="TAA26" s="47"/>
      <c r="TAB26" s="47"/>
      <c r="TAC26" s="47"/>
      <c r="TAD26" s="47"/>
      <c r="TAE26" s="47"/>
      <c r="TAF26" s="47"/>
      <c r="TAG26" s="47"/>
      <c r="TAH26" s="47"/>
      <c r="TAI26" s="47"/>
      <c r="TAJ26" s="47"/>
      <c r="TAK26" s="47"/>
      <c r="TAL26" s="47"/>
      <c r="TAM26" s="47"/>
      <c r="TAN26" s="47"/>
      <c r="TAO26" s="47"/>
      <c r="TAP26" s="47"/>
      <c r="TAQ26" s="47"/>
      <c r="TAR26" s="47"/>
      <c r="TAS26" s="47"/>
      <c r="TAT26" s="47"/>
      <c r="TAU26" s="47"/>
      <c r="TAV26" s="47"/>
      <c r="TAW26" s="47"/>
      <c r="TAX26" s="47"/>
      <c r="TAY26" s="47"/>
      <c r="TAZ26" s="47"/>
      <c r="TBA26" s="47"/>
      <c r="TBB26" s="47"/>
      <c r="TBC26" s="47"/>
      <c r="TBD26" s="47"/>
      <c r="TBE26" s="47"/>
      <c r="TBF26" s="47"/>
      <c r="TBG26" s="47"/>
      <c r="TBH26" s="47"/>
      <c r="TBI26" s="47"/>
      <c r="TBJ26" s="47"/>
      <c r="TBK26" s="47"/>
      <c r="TBL26" s="47"/>
      <c r="TBM26" s="47"/>
      <c r="TBN26" s="47"/>
      <c r="TBO26" s="47"/>
      <c r="TBP26" s="47"/>
      <c r="TBQ26" s="47"/>
      <c r="TBR26" s="47"/>
      <c r="TBS26" s="47"/>
      <c r="TBT26" s="47"/>
      <c r="TBU26" s="47"/>
      <c r="TBV26" s="47"/>
      <c r="TBW26" s="47"/>
      <c r="TBX26" s="47"/>
      <c r="TBY26" s="47"/>
      <c r="TBZ26" s="47"/>
      <c r="TCA26" s="47"/>
      <c r="TCB26" s="47"/>
      <c r="TCC26" s="47"/>
      <c r="TCD26" s="47"/>
      <c r="TCE26" s="47"/>
      <c r="TCF26" s="47"/>
      <c r="TCG26" s="47"/>
      <c r="TCH26" s="47"/>
      <c r="TCI26" s="47"/>
      <c r="TCJ26" s="47"/>
      <c r="TCK26" s="47"/>
      <c r="TCL26" s="47"/>
      <c r="TCM26" s="47"/>
      <c r="TCN26" s="47"/>
      <c r="TCO26" s="47"/>
      <c r="TCP26" s="47"/>
      <c r="TCQ26" s="47"/>
      <c r="TCR26" s="47"/>
      <c r="TCS26" s="47"/>
      <c r="TCT26" s="47"/>
      <c r="TCU26" s="47"/>
      <c r="TCV26" s="47"/>
      <c r="TCW26" s="47"/>
      <c r="TCX26" s="47"/>
      <c r="TCY26" s="47"/>
      <c r="TCZ26" s="47"/>
      <c r="TDA26" s="47"/>
      <c r="TDB26" s="47"/>
      <c r="TDC26" s="47"/>
      <c r="TDD26" s="47"/>
      <c r="TDE26" s="47"/>
      <c r="TDF26" s="47"/>
      <c r="TDG26" s="47"/>
      <c r="TDH26" s="47"/>
      <c r="TDI26" s="47"/>
      <c r="TDJ26" s="47"/>
      <c r="TDK26" s="47"/>
      <c r="TDL26" s="47"/>
      <c r="TDM26" s="47"/>
      <c r="TDN26" s="47"/>
      <c r="TDO26" s="47"/>
      <c r="TDP26" s="47"/>
      <c r="TDQ26" s="47"/>
      <c r="TDR26" s="47"/>
      <c r="TDS26" s="47"/>
      <c r="TDT26" s="47"/>
      <c r="TDU26" s="47"/>
      <c r="TDV26" s="47"/>
      <c r="TDW26" s="47"/>
      <c r="TDX26" s="47"/>
      <c r="TDY26" s="47"/>
      <c r="TDZ26" s="47"/>
      <c r="TEA26" s="47"/>
      <c r="TEB26" s="47"/>
      <c r="TEC26" s="47"/>
      <c r="TED26" s="47"/>
      <c r="TEE26" s="47"/>
      <c r="TEF26" s="47"/>
      <c r="TEG26" s="47"/>
      <c r="TEH26" s="47"/>
      <c r="TEI26" s="47"/>
      <c r="TEJ26" s="47"/>
      <c r="TEK26" s="47"/>
      <c r="TEL26" s="47"/>
      <c r="TEM26" s="47"/>
      <c r="TEN26" s="47"/>
      <c r="TEO26" s="47"/>
      <c r="TEP26" s="47"/>
      <c r="TEQ26" s="47"/>
      <c r="TER26" s="47"/>
      <c r="TES26" s="47"/>
      <c r="TET26" s="47"/>
      <c r="TEU26" s="47"/>
      <c r="TEV26" s="47"/>
      <c r="TEW26" s="47"/>
      <c r="TEX26" s="47"/>
      <c r="TEY26" s="47"/>
      <c r="TEZ26" s="47"/>
      <c r="TFA26" s="47"/>
      <c r="TFB26" s="47"/>
      <c r="TFC26" s="47"/>
      <c r="TFD26" s="47"/>
      <c r="TFE26" s="47"/>
      <c r="TFF26" s="47"/>
      <c r="TFG26" s="47"/>
      <c r="TFH26" s="47"/>
      <c r="TFI26" s="47"/>
      <c r="TFJ26" s="47"/>
      <c r="TFK26" s="47"/>
      <c r="TFL26" s="47"/>
      <c r="TFM26" s="47"/>
      <c r="TFN26" s="47"/>
      <c r="TFO26" s="47"/>
      <c r="TFP26" s="47"/>
      <c r="TFQ26" s="47"/>
      <c r="TFR26" s="47"/>
      <c r="TFS26" s="47"/>
      <c r="TFT26" s="47"/>
      <c r="TFU26" s="47"/>
      <c r="TFV26" s="47"/>
      <c r="TFW26" s="47"/>
      <c r="TFX26" s="47"/>
      <c r="TFY26" s="47"/>
      <c r="TFZ26" s="47"/>
      <c r="TGA26" s="47"/>
      <c r="TGB26" s="47"/>
      <c r="TGC26" s="47"/>
      <c r="TGD26" s="47"/>
      <c r="TGE26" s="47"/>
      <c r="TGF26" s="47"/>
      <c r="TGG26" s="47"/>
      <c r="TGH26" s="47"/>
      <c r="TGI26" s="47"/>
      <c r="TGJ26" s="47"/>
      <c r="TGK26" s="47"/>
      <c r="TGL26" s="47"/>
      <c r="TGM26" s="47"/>
      <c r="TGN26" s="47"/>
      <c r="TGO26" s="47"/>
      <c r="TGP26" s="47"/>
      <c r="TGQ26" s="47"/>
      <c r="TGR26" s="47"/>
      <c r="TGS26" s="47"/>
      <c r="TGT26" s="47"/>
      <c r="TGU26" s="47"/>
      <c r="TGV26" s="47"/>
      <c r="TGW26" s="47"/>
      <c r="TGX26" s="47"/>
      <c r="TGY26" s="47"/>
      <c r="TGZ26" s="47"/>
      <c r="THA26" s="47"/>
      <c r="THB26" s="47"/>
      <c r="THC26" s="47"/>
      <c r="THD26" s="47"/>
      <c r="THE26" s="47"/>
      <c r="THF26" s="47"/>
      <c r="THG26" s="47"/>
      <c r="THH26" s="47"/>
      <c r="THI26" s="47"/>
      <c r="THJ26" s="47"/>
      <c r="THK26" s="47"/>
      <c r="THL26" s="47"/>
      <c r="THM26" s="47"/>
      <c r="THN26" s="47"/>
      <c r="THO26" s="47"/>
      <c r="THP26" s="47"/>
      <c r="THQ26" s="47"/>
      <c r="THR26" s="47"/>
      <c r="THS26" s="47"/>
      <c r="THT26" s="47"/>
      <c r="THU26" s="47"/>
      <c r="THV26" s="47"/>
      <c r="THW26" s="47"/>
      <c r="THX26" s="47"/>
      <c r="THY26" s="47"/>
      <c r="THZ26" s="47"/>
      <c r="TIA26" s="47"/>
      <c r="TIB26" s="47"/>
      <c r="TIC26" s="47"/>
      <c r="TID26" s="47"/>
      <c r="TIE26" s="47"/>
      <c r="TIF26" s="47"/>
      <c r="TIG26" s="47"/>
      <c r="TIH26" s="47"/>
      <c r="TII26" s="47"/>
      <c r="TIJ26" s="47"/>
      <c r="TIK26" s="47"/>
      <c r="TIL26" s="47"/>
      <c r="TIM26" s="47"/>
      <c r="TIN26" s="47"/>
      <c r="TIO26" s="47"/>
      <c r="TIP26" s="47"/>
      <c r="TIQ26" s="47"/>
      <c r="TIR26" s="47"/>
      <c r="TIS26" s="47"/>
      <c r="TIT26" s="47"/>
      <c r="TIU26" s="47"/>
      <c r="TIV26" s="47"/>
      <c r="TIW26" s="47"/>
      <c r="TIX26" s="47"/>
      <c r="TIY26" s="47"/>
      <c r="TIZ26" s="47"/>
      <c r="TJA26" s="47"/>
      <c r="TJB26" s="47"/>
      <c r="TJC26" s="47"/>
      <c r="TJD26" s="47"/>
      <c r="TJE26" s="47"/>
      <c r="TJF26" s="47"/>
      <c r="TJG26" s="47"/>
      <c r="TJH26" s="47"/>
      <c r="TJI26" s="47"/>
      <c r="TJJ26" s="47"/>
      <c r="TJK26" s="47"/>
      <c r="TJL26" s="47"/>
      <c r="TJM26" s="47"/>
      <c r="TJN26" s="47"/>
      <c r="TJO26" s="47"/>
      <c r="TJP26" s="47"/>
      <c r="TJQ26" s="47"/>
      <c r="TJR26" s="47"/>
      <c r="TJS26" s="47"/>
      <c r="TJT26" s="47"/>
      <c r="TJU26" s="47"/>
      <c r="TJV26" s="47"/>
      <c r="TJW26" s="47"/>
      <c r="TJX26" s="47"/>
      <c r="TJY26" s="47"/>
      <c r="TJZ26" s="47"/>
      <c r="TKA26" s="47"/>
      <c r="TKB26" s="47"/>
      <c r="TKC26" s="47"/>
      <c r="TKD26" s="47"/>
      <c r="TKE26" s="47"/>
      <c r="TKF26" s="47"/>
      <c r="TKG26" s="47"/>
      <c r="TKH26" s="47"/>
      <c r="TKI26" s="47"/>
      <c r="TKJ26" s="47"/>
      <c r="TKK26" s="47"/>
      <c r="TKL26" s="47"/>
      <c r="TKM26" s="47"/>
      <c r="TKN26" s="47"/>
      <c r="TKO26" s="47"/>
      <c r="TKP26" s="47"/>
      <c r="TKQ26" s="47"/>
      <c r="TKR26" s="47"/>
      <c r="TKS26" s="47"/>
      <c r="TKT26" s="47"/>
      <c r="TKU26" s="47"/>
      <c r="TKV26" s="47"/>
      <c r="TKW26" s="47"/>
      <c r="TKX26" s="47"/>
      <c r="TKY26" s="47"/>
      <c r="TKZ26" s="47"/>
      <c r="TLA26" s="47"/>
      <c r="TLB26" s="47"/>
      <c r="TLC26" s="47"/>
      <c r="TLD26" s="47"/>
      <c r="TLE26" s="47"/>
      <c r="TLF26" s="47"/>
      <c r="TLG26" s="47"/>
      <c r="TLH26" s="47"/>
      <c r="TLI26" s="47"/>
      <c r="TLJ26" s="47"/>
      <c r="TLK26" s="47"/>
      <c r="TLL26" s="47"/>
      <c r="TLM26" s="47"/>
      <c r="TLN26" s="47"/>
      <c r="TLO26" s="47"/>
      <c r="TLP26" s="47"/>
      <c r="TLQ26" s="47"/>
      <c r="TLR26" s="47"/>
      <c r="TLS26" s="47"/>
      <c r="TLT26" s="47"/>
      <c r="TLU26" s="47"/>
      <c r="TLV26" s="47"/>
      <c r="TLW26" s="47"/>
      <c r="TLX26" s="47"/>
      <c r="TLY26" s="47"/>
      <c r="TLZ26" s="47"/>
      <c r="TMA26" s="47"/>
      <c r="TMB26" s="47"/>
      <c r="TMC26" s="47"/>
      <c r="TMD26" s="47"/>
      <c r="TME26" s="47"/>
      <c r="TMF26" s="47"/>
      <c r="TMG26" s="47"/>
      <c r="TMH26" s="47"/>
      <c r="TMI26" s="47"/>
      <c r="TMJ26" s="47"/>
      <c r="TMK26" s="47"/>
      <c r="TML26" s="47"/>
      <c r="TMM26" s="47"/>
      <c r="TMN26" s="47"/>
      <c r="TMO26" s="47"/>
      <c r="TMP26" s="47"/>
      <c r="TMQ26" s="47"/>
      <c r="TMR26" s="47"/>
      <c r="TMS26" s="47"/>
      <c r="TMT26" s="47"/>
      <c r="TMU26" s="47"/>
      <c r="TMV26" s="47"/>
      <c r="TMW26" s="47"/>
      <c r="TMX26" s="47"/>
      <c r="TMY26" s="47"/>
      <c r="TMZ26" s="47"/>
      <c r="TNA26" s="47"/>
      <c r="TNB26" s="47"/>
      <c r="TNC26" s="47"/>
      <c r="TND26" s="47"/>
      <c r="TNE26" s="47"/>
      <c r="TNF26" s="47"/>
      <c r="TNG26" s="47"/>
      <c r="TNH26" s="47"/>
      <c r="TNI26" s="47"/>
      <c r="TNJ26" s="47"/>
      <c r="TNK26" s="47"/>
      <c r="TNL26" s="47"/>
      <c r="TNM26" s="47"/>
      <c r="TNN26" s="47"/>
      <c r="TNO26" s="47"/>
      <c r="TNP26" s="47"/>
      <c r="TNQ26" s="47"/>
      <c r="TNR26" s="47"/>
      <c r="TNS26" s="47"/>
      <c r="TNT26" s="47"/>
      <c r="TNU26" s="47"/>
      <c r="TNV26" s="47"/>
      <c r="TNW26" s="47"/>
      <c r="TNX26" s="47"/>
      <c r="TNY26" s="47"/>
      <c r="TNZ26" s="47"/>
      <c r="TOA26" s="47"/>
      <c r="TOB26" s="47"/>
      <c r="TOC26" s="47"/>
      <c r="TOD26" s="47"/>
      <c r="TOE26" s="47"/>
      <c r="TOF26" s="47"/>
      <c r="TOG26" s="47"/>
      <c r="TOH26" s="47"/>
      <c r="TOI26" s="47"/>
      <c r="TOJ26" s="47"/>
      <c r="TOK26" s="47"/>
      <c r="TOL26" s="47"/>
      <c r="TOM26" s="47"/>
      <c r="TON26" s="47"/>
      <c r="TOO26" s="47"/>
      <c r="TOP26" s="47"/>
      <c r="TOQ26" s="47"/>
      <c r="TOR26" s="47"/>
      <c r="TOS26" s="47"/>
      <c r="TOT26" s="47"/>
      <c r="TOU26" s="47"/>
      <c r="TOV26" s="47"/>
      <c r="TOW26" s="47"/>
      <c r="TOX26" s="47"/>
      <c r="TOY26" s="47"/>
      <c r="TOZ26" s="47"/>
      <c r="TPA26" s="47"/>
      <c r="TPB26" s="47"/>
      <c r="TPC26" s="47"/>
      <c r="TPD26" s="47"/>
      <c r="TPE26" s="47"/>
      <c r="TPF26" s="47"/>
      <c r="TPG26" s="47"/>
      <c r="TPH26" s="47"/>
      <c r="TPI26" s="47"/>
      <c r="TPJ26" s="47"/>
      <c r="TPK26" s="47"/>
      <c r="TPL26" s="47"/>
      <c r="TPM26" s="47"/>
      <c r="TPN26" s="47"/>
      <c r="TPO26" s="47"/>
      <c r="TPP26" s="47"/>
      <c r="TPQ26" s="47"/>
      <c r="TPR26" s="47"/>
      <c r="TPS26" s="47"/>
      <c r="TPT26" s="47"/>
      <c r="TPU26" s="47"/>
      <c r="TPV26" s="47"/>
      <c r="TPW26" s="47"/>
      <c r="TPX26" s="47"/>
      <c r="TPY26" s="47"/>
      <c r="TPZ26" s="47"/>
      <c r="TQA26" s="47"/>
      <c r="TQB26" s="47"/>
      <c r="TQC26" s="47"/>
      <c r="TQD26" s="47"/>
      <c r="TQE26" s="47"/>
      <c r="TQF26" s="47"/>
      <c r="TQG26" s="47"/>
      <c r="TQH26" s="47"/>
      <c r="TQI26" s="47"/>
      <c r="TQJ26" s="47"/>
      <c r="TQK26" s="47"/>
      <c r="TQL26" s="47"/>
      <c r="TQM26" s="47"/>
      <c r="TQN26" s="47"/>
      <c r="TQO26" s="47"/>
      <c r="TQP26" s="47"/>
      <c r="TQQ26" s="47"/>
      <c r="TQR26" s="47"/>
      <c r="TQS26" s="47"/>
      <c r="TQT26" s="47"/>
      <c r="TQU26" s="47"/>
      <c r="TQV26" s="47"/>
      <c r="TQW26" s="47"/>
      <c r="TQX26" s="47"/>
      <c r="TQY26" s="47"/>
      <c r="TQZ26" s="47"/>
      <c r="TRA26" s="47"/>
      <c r="TRB26" s="47"/>
      <c r="TRC26" s="47"/>
      <c r="TRD26" s="47"/>
      <c r="TRE26" s="47"/>
      <c r="TRF26" s="47"/>
      <c r="TRG26" s="47"/>
      <c r="TRH26" s="47"/>
      <c r="TRI26" s="47"/>
      <c r="TRJ26" s="47"/>
      <c r="TRK26" s="47"/>
      <c r="TRL26" s="47"/>
      <c r="TRM26" s="47"/>
      <c r="TRN26" s="47"/>
      <c r="TRO26" s="47"/>
      <c r="TRP26" s="47"/>
      <c r="TRQ26" s="47"/>
      <c r="TRR26" s="47"/>
      <c r="TRS26" s="47"/>
      <c r="TRT26" s="47"/>
      <c r="TRU26" s="47"/>
      <c r="TRV26" s="47"/>
      <c r="TRW26" s="47"/>
      <c r="TRX26" s="47"/>
      <c r="TRY26" s="47"/>
      <c r="TRZ26" s="47"/>
      <c r="TSA26" s="47"/>
      <c r="TSB26" s="47"/>
      <c r="TSC26" s="47"/>
      <c r="TSD26" s="47"/>
      <c r="TSE26" s="47"/>
      <c r="TSF26" s="47"/>
      <c r="TSG26" s="47"/>
      <c r="TSH26" s="47"/>
      <c r="TSI26" s="47"/>
      <c r="TSJ26" s="47"/>
      <c r="TSK26" s="47"/>
      <c r="TSL26" s="47"/>
      <c r="TSM26" s="47"/>
      <c r="TSN26" s="47"/>
      <c r="TSO26" s="47"/>
      <c r="TSP26" s="47"/>
      <c r="TSQ26" s="47"/>
      <c r="TSR26" s="47"/>
      <c r="TSS26" s="47"/>
      <c r="TST26" s="47"/>
      <c r="TSU26" s="47"/>
      <c r="TSV26" s="47"/>
      <c r="TSW26" s="47"/>
      <c r="TSX26" s="47"/>
      <c r="TSY26" s="47"/>
      <c r="TSZ26" s="47"/>
      <c r="TTA26" s="47"/>
      <c r="TTB26" s="47"/>
      <c r="TTC26" s="47"/>
      <c r="TTD26" s="47"/>
      <c r="TTE26" s="47"/>
      <c r="TTF26" s="47"/>
      <c r="TTG26" s="47"/>
      <c r="TTH26" s="47"/>
      <c r="TTI26" s="47"/>
      <c r="TTJ26" s="47"/>
      <c r="TTK26" s="47"/>
      <c r="TTL26" s="47"/>
      <c r="TTM26" s="47"/>
      <c r="TTN26" s="47"/>
      <c r="TTO26" s="47"/>
      <c r="TTP26" s="47"/>
      <c r="TTQ26" s="47"/>
      <c r="TTR26" s="47"/>
      <c r="TTS26" s="47"/>
      <c r="TTT26" s="47"/>
      <c r="TTU26" s="47"/>
      <c r="TTV26" s="47"/>
      <c r="TTW26" s="47"/>
      <c r="TTX26" s="47"/>
      <c r="TTY26" s="47"/>
      <c r="TTZ26" s="47"/>
      <c r="TUA26" s="47"/>
      <c r="TUB26" s="47"/>
      <c r="TUC26" s="47"/>
      <c r="TUD26" s="47"/>
      <c r="TUE26" s="47"/>
      <c r="TUF26" s="47"/>
      <c r="TUG26" s="47"/>
      <c r="TUH26" s="47"/>
      <c r="TUI26" s="47"/>
      <c r="TUJ26" s="47"/>
      <c r="TUK26" s="47"/>
      <c r="TUL26" s="47"/>
      <c r="TUM26" s="47"/>
      <c r="TUN26" s="47"/>
      <c r="TUO26" s="47"/>
      <c r="TUP26" s="47"/>
      <c r="TUQ26" s="47"/>
      <c r="TUR26" s="47"/>
      <c r="TUS26" s="47"/>
      <c r="TUT26" s="47"/>
      <c r="TUU26" s="47"/>
      <c r="TUV26" s="47"/>
      <c r="TUW26" s="47"/>
      <c r="TUX26" s="47"/>
      <c r="TUY26" s="47"/>
      <c r="TUZ26" s="47"/>
      <c r="TVA26" s="47"/>
      <c r="TVB26" s="47"/>
      <c r="TVC26" s="47"/>
      <c r="TVD26" s="47"/>
      <c r="TVE26" s="47"/>
      <c r="TVF26" s="47"/>
      <c r="TVG26" s="47"/>
      <c r="TVH26" s="47"/>
      <c r="TVI26" s="47"/>
      <c r="TVJ26" s="47"/>
      <c r="TVK26" s="47"/>
      <c r="TVL26" s="47"/>
      <c r="TVM26" s="47"/>
      <c r="TVN26" s="47"/>
      <c r="TVO26" s="47"/>
      <c r="TVP26" s="47"/>
      <c r="TVQ26" s="47"/>
      <c r="TVR26" s="47"/>
      <c r="TVS26" s="47"/>
      <c r="TVT26" s="47"/>
      <c r="TVU26" s="47"/>
      <c r="TVV26" s="47"/>
      <c r="TVW26" s="47"/>
      <c r="TVX26" s="47"/>
      <c r="TVY26" s="47"/>
      <c r="TVZ26" s="47"/>
      <c r="TWA26" s="47"/>
      <c r="TWB26" s="47"/>
      <c r="TWC26" s="47"/>
      <c r="TWD26" s="47"/>
      <c r="TWE26" s="47"/>
      <c r="TWF26" s="47"/>
      <c r="TWG26" s="47"/>
      <c r="TWH26" s="47"/>
      <c r="TWI26" s="47"/>
      <c r="TWJ26" s="47"/>
      <c r="TWK26" s="47"/>
      <c r="TWL26" s="47"/>
      <c r="TWM26" s="47"/>
      <c r="TWN26" s="47"/>
      <c r="TWO26" s="47"/>
      <c r="TWP26" s="47"/>
      <c r="TWQ26" s="47"/>
      <c r="TWR26" s="47"/>
      <c r="TWS26" s="47"/>
      <c r="TWT26" s="47"/>
      <c r="TWU26" s="47"/>
      <c r="TWV26" s="47"/>
      <c r="TWW26" s="47"/>
      <c r="TWX26" s="47"/>
      <c r="TWY26" s="47"/>
      <c r="TWZ26" s="47"/>
      <c r="TXA26" s="47"/>
      <c r="TXB26" s="47"/>
      <c r="TXC26" s="47"/>
      <c r="TXD26" s="47"/>
      <c r="TXE26" s="47"/>
      <c r="TXF26" s="47"/>
      <c r="TXG26" s="47"/>
      <c r="TXH26" s="47"/>
      <c r="TXI26" s="47"/>
      <c r="TXJ26" s="47"/>
      <c r="TXK26" s="47"/>
      <c r="TXL26" s="47"/>
      <c r="TXM26" s="47"/>
      <c r="TXN26" s="47"/>
      <c r="TXO26" s="47"/>
      <c r="TXP26" s="47"/>
      <c r="TXQ26" s="47"/>
      <c r="TXR26" s="47"/>
      <c r="TXS26" s="47"/>
      <c r="TXT26" s="47"/>
      <c r="TXU26" s="47"/>
      <c r="TXV26" s="47"/>
      <c r="TXW26" s="47"/>
      <c r="TXX26" s="47"/>
      <c r="TXY26" s="47"/>
      <c r="TXZ26" s="47"/>
      <c r="TYA26" s="47"/>
      <c r="TYB26" s="47"/>
      <c r="TYC26" s="47"/>
      <c r="TYD26" s="47"/>
      <c r="TYE26" s="47"/>
      <c r="TYF26" s="47"/>
      <c r="TYG26" s="47"/>
      <c r="TYH26" s="47"/>
      <c r="TYI26" s="47"/>
      <c r="TYJ26" s="47"/>
      <c r="TYK26" s="47"/>
      <c r="TYL26" s="47"/>
      <c r="TYM26" s="47"/>
      <c r="TYN26" s="47"/>
      <c r="TYO26" s="47"/>
      <c r="TYP26" s="47"/>
      <c r="TYQ26" s="47"/>
      <c r="TYR26" s="47"/>
      <c r="TYS26" s="47"/>
      <c r="TYT26" s="47"/>
      <c r="TYU26" s="47"/>
      <c r="TYV26" s="47"/>
      <c r="TYW26" s="47"/>
      <c r="TYX26" s="47"/>
      <c r="TYY26" s="47"/>
      <c r="TYZ26" s="47"/>
      <c r="TZA26" s="47"/>
      <c r="TZB26" s="47"/>
      <c r="TZC26" s="47"/>
      <c r="TZD26" s="47"/>
      <c r="TZE26" s="47"/>
      <c r="TZF26" s="47"/>
      <c r="TZG26" s="47"/>
      <c r="TZH26" s="47"/>
      <c r="TZI26" s="47"/>
      <c r="TZJ26" s="47"/>
      <c r="TZK26" s="47"/>
      <c r="TZL26" s="47"/>
      <c r="TZM26" s="47"/>
      <c r="TZN26" s="47"/>
      <c r="TZO26" s="47"/>
      <c r="TZP26" s="47"/>
      <c r="TZQ26" s="47"/>
      <c r="TZR26" s="47"/>
      <c r="TZS26" s="47"/>
      <c r="TZT26" s="47"/>
      <c r="TZU26" s="47"/>
      <c r="TZV26" s="47"/>
      <c r="TZW26" s="47"/>
      <c r="TZX26" s="47"/>
      <c r="TZY26" s="47"/>
      <c r="TZZ26" s="47"/>
      <c r="UAA26" s="47"/>
      <c r="UAB26" s="47"/>
      <c r="UAC26" s="47"/>
      <c r="UAD26" s="47"/>
      <c r="UAE26" s="47"/>
      <c r="UAF26" s="47"/>
      <c r="UAG26" s="47"/>
      <c r="UAH26" s="47"/>
      <c r="UAI26" s="47"/>
      <c r="UAJ26" s="47"/>
      <c r="UAK26" s="47"/>
      <c r="UAL26" s="47"/>
      <c r="UAM26" s="47"/>
      <c r="UAN26" s="47"/>
      <c r="UAO26" s="47"/>
      <c r="UAP26" s="47"/>
      <c r="UAQ26" s="47"/>
      <c r="UAR26" s="47"/>
      <c r="UAS26" s="47"/>
      <c r="UAT26" s="47"/>
      <c r="UAU26" s="47"/>
      <c r="UAV26" s="47"/>
      <c r="UAW26" s="47"/>
      <c r="UAX26" s="47"/>
      <c r="UAY26" s="47"/>
      <c r="UAZ26" s="47"/>
      <c r="UBA26" s="47"/>
      <c r="UBB26" s="47"/>
      <c r="UBC26" s="47"/>
      <c r="UBD26" s="47"/>
      <c r="UBE26" s="47"/>
      <c r="UBF26" s="47"/>
      <c r="UBG26" s="47"/>
      <c r="UBH26" s="47"/>
      <c r="UBI26" s="47"/>
      <c r="UBJ26" s="47"/>
      <c r="UBK26" s="47"/>
      <c r="UBL26" s="47"/>
      <c r="UBM26" s="47"/>
      <c r="UBN26" s="47"/>
      <c r="UBO26" s="47"/>
      <c r="UBP26" s="47"/>
      <c r="UBQ26" s="47"/>
      <c r="UBR26" s="47"/>
      <c r="UBS26" s="47"/>
      <c r="UBT26" s="47"/>
      <c r="UBU26" s="47"/>
      <c r="UBV26" s="47"/>
      <c r="UBW26" s="47"/>
      <c r="UBX26" s="47"/>
      <c r="UBY26" s="47"/>
      <c r="UBZ26" s="47"/>
      <c r="UCA26" s="47"/>
      <c r="UCB26" s="47"/>
      <c r="UCC26" s="47"/>
      <c r="UCD26" s="47"/>
      <c r="UCE26" s="47"/>
      <c r="UCF26" s="47"/>
      <c r="UCG26" s="47"/>
      <c r="UCH26" s="47"/>
      <c r="UCI26" s="47"/>
      <c r="UCJ26" s="47"/>
      <c r="UCK26" s="47"/>
      <c r="UCL26" s="47"/>
      <c r="UCM26" s="47"/>
      <c r="UCN26" s="47"/>
      <c r="UCO26" s="47"/>
      <c r="UCP26" s="47"/>
      <c r="UCQ26" s="47"/>
      <c r="UCR26" s="47"/>
      <c r="UCS26" s="47"/>
      <c r="UCT26" s="47"/>
      <c r="UCU26" s="47"/>
      <c r="UCV26" s="47"/>
      <c r="UCW26" s="47"/>
      <c r="UCX26" s="47"/>
      <c r="UCY26" s="47"/>
      <c r="UCZ26" s="47"/>
      <c r="UDA26" s="47"/>
      <c r="UDB26" s="47"/>
      <c r="UDC26" s="47"/>
      <c r="UDD26" s="47"/>
      <c r="UDE26" s="47"/>
      <c r="UDF26" s="47"/>
      <c r="UDG26" s="47"/>
      <c r="UDH26" s="47"/>
      <c r="UDI26" s="47"/>
      <c r="UDJ26" s="47"/>
      <c r="UDK26" s="47"/>
      <c r="UDL26" s="47"/>
      <c r="UDM26" s="47"/>
      <c r="UDN26" s="47"/>
      <c r="UDO26" s="47"/>
      <c r="UDP26" s="47"/>
      <c r="UDQ26" s="47"/>
      <c r="UDR26" s="47"/>
      <c r="UDS26" s="47"/>
      <c r="UDT26" s="47"/>
      <c r="UDU26" s="47"/>
      <c r="UDV26" s="47"/>
      <c r="UDW26" s="47"/>
      <c r="UDX26" s="47"/>
      <c r="UDY26" s="47"/>
      <c r="UDZ26" s="47"/>
      <c r="UEA26" s="47"/>
      <c r="UEB26" s="47"/>
      <c r="UEC26" s="47"/>
      <c r="UED26" s="47"/>
      <c r="UEE26" s="47"/>
      <c r="UEF26" s="47"/>
      <c r="UEG26" s="47"/>
      <c r="UEH26" s="47"/>
      <c r="UEI26" s="47"/>
      <c r="UEJ26" s="47"/>
      <c r="UEK26" s="47"/>
      <c r="UEL26" s="47"/>
      <c r="UEM26" s="47"/>
      <c r="UEN26" s="47"/>
      <c r="UEO26" s="47"/>
      <c r="UEP26" s="47"/>
      <c r="UEQ26" s="47"/>
      <c r="UER26" s="47"/>
      <c r="UES26" s="47"/>
      <c r="UET26" s="47"/>
      <c r="UEU26" s="47"/>
      <c r="UEV26" s="47"/>
      <c r="UEW26" s="47"/>
      <c r="UEX26" s="47"/>
      <c r="UEY26" s="47"/>
      <c r="UEZ26" s="47"/>
      <c r="UFA26" s="47"/>
      <c r="UFB26" s="47"/>
      <c r="UFC26" s="47"/>
      <c r="UFD26" s="47"/>
      <c r="UFE26" s="47"/>
      <c r="UFF26" s="47"/>
      <c r="UFG26" s="47"/>
      <c r="UFH26" s="47"/>
      <c r="UFI26" s="47"/>
      <c r="UFJ26" s="47"/>
      <c r="UFK26" s="47"/>
      <c r="UFL26" s="47"/>
      <c r="UFM26" s="47"/>
      <c r="UFN26" s="47"/>
      <c r="UFO26" s="47"/>
      <c r="UFP26" s="47"/>
      <c r="UFQ26" s="47"/>
      <c r="UFR26" s="47"/>
      <c r="UFS26" s="47"/>
      <c r="UFT26" s="47"/>
      <c r="UFU26" s="47"/>
      <c r="UFV26" s="47"/>
      <c r="UFW26" s="47"/>
      <c r="UFX26" s="47"/>
      <c r="UFY26" s="47"/>
      <c r="UFZ26" s="47"/>
      <c r="UGA26" s="47"/>
      <c r="UGB26" s="47"/>
      <c r="UGC26" s="47"/>
      <c r="UGD26" s="47"/>
      <c r="UGE26" s="47"/>
      <c r="UGF26" s="47"/>
      <c r="UGG26" s="47"/>
      <c r="UGH26" s="47"/>
      <c r="UGI26" s="47"/>
      <c r="UGJ26" s="47"/>
      <c r="UGK26" s="47"/>
      <c r="UGL26" s="47"/>
      <c r="UGM26" s="47"/>
      <c r="UGN26" s="47"/>
      <c r="UGO26" s="47"/>
      <c r="UGP26" s="47"/>
      <c r="UGQ26" s="47"/>
      <c r="UGR26" s="47"/>
      <c r="UGS26" s="47"/>
      <c r="UGT26" s="47"/>
      <c r="UGU26" s="47"/>
      <c r="UGV26" s="47"/>
      <c r="UGW26" s="47"/>
      <c r="UGX26" s="47"/>
      <c r="UGY26" s="47"/>
      <c r="UGZ26" s="47"/>
      <c r="UHA26" s="47"/>
      <c r="UHB26" s="47"/>
      <c r="UHC26" s="47"/>
      <c r="UHD26" s="47"/>
      <c r="UHE26" s="47"/>
      <c r="UHF26" s="47"/>
      <c r="UHG26" s="47"/>
      <c r="UHH26" s="47"/>
      <c r="UHI26" s="47"/>
      <c r="UHJ26" s="47"/>
      <c r="UHK26" s="47"/>
      <c r="UHL26" s="47"/>
      <c r="UHM26" s="47"/>
      <c r="UHN26" s="47"/>
      <c r="UHO26" s="47"/>
      <c r="UHP26" s="47"/>
      <c r="UHQ26" s="47"/>
      <c r="UHR26" s="47"/>
      <c r="UHS26" s="47"/>
      <c r="UHT26" s="47"/>
      <c r="UHU26" s="47"/>
      <c r="UHV26" s="47"/>
      <c r="UHW26" s="47"/>
      <c r="UHX26" s="47"/>
      <c r="UHY26" s="47"/>
      <c r="UHZ26" s="47"/>
      <c r="UIA26" s="47"/>
      <c r="UIB26" s="47"/>
      <c r="UIC26" s="47"/>
      <c r="UID26" s="47"/>
      <c r="UIE26" s="47"/>
      <c r="UIF26" s="47"/>
      <c r="UIG26" s="47"/>
      <c r="UIH26" s="47"/>
      <c r="UII26" s="47"/>
      <c r="UIJ26" s="47"/>
      <c r="UIK26" s="47"/>
      <c r="UIL26" s="47"/>
      <c r="UIM26" s="47"/>
      <c r="UIN26" s="47"/>
      <c r="UIO26" s="47"/>
      <c r="UIP26" s="47"/>
      <c r="UIQ26" s="47"/>
      <c r="UIR26" s="47"/>
      <c r="UIS26" s="47"/>
      <c r="UIT26" s="47"/>
      <c r="UIU26" s="47"/>
      <c r="UIV26" s="47"/>
      <c r="UIW26" s="47"/>
      <c r="UIX26" s="47"/>
      <c r="UIY26" s="47"/>
      <c r="UIZ26" s="47"/>
      <c r="UJA26" s="47"/>
      <c r="UJB26" s="47"/>
      <c r="UJC26" s="47"/>
      <c r="UJD26" s="47"/>
      <c r="UJE26" s="47"/>
      <c r="UJF26" s="47"/>
      <c r="UJG26" s="47"/>
      <c r="UJH26" s="47"/>
      <c r="UJI26" s="47"/>
      <c r="UJJ26" s="47"/>
      <c r="UJK26" s="47"/>
      <c r="UJL26" s="47"/>
      <c r="UJM26" s="47"/>
      <c r="UJN26" s="47"/>
      <c r="UJO26" s="47"/>
      <c r="UJP26" s="47"/>
      <c r="UJQ26" s="47"/>
      <c r="UJR26" s="47"/>
      <c r="UJS26" s="47"/>
      <c r="UJT26" s="47"/>
      <c r="UJU26" s="47"/>
      <c r="UJV26" s="47"/>
      <c r="UJW26" s="47"/>
      <c r="UJX26" s="47"/>
      <c r="UJY26" s="47"/>
      <c r="UJZ26" s="47"/>
      <c r="UKA26" s="47"/>
      <c r="UKB26" s="47"/>
      <c r="UKC26" s="47"/>
      <c r="UKD26" s="47"/>
      <c r="UKE26" s="47"/>
      <c r="UKF26" s="47"/>
      <c r="UKG26" s="47"/>
      <c r="UKH26" s="47"/>
      <c r="UKI26" s="47"/>
      <c r="UKJ26" s="47"/>
      <c r="UKK26" s="47"/>
      <c r="UKL26" s="47"/>
      <c r="UKM26" s="47"/>
      <c r="UKN26" s="47"/>
      <c r="UKO26" s="47"/>
      <c r="UKP26" s="47"/>
      <c r="UKQ26" s="47"/>
      <c r="UKR26" s="47"/>
      <c r="UKS26" s="47"/>
      <c r="UKT26" s="47"/>
      <c r="UKU26" s="47"/>
      <c r="UKV26" s="47"/>
      <c r="UKW26" s="47"/>
      <c r="UKX26" s="47"/>
      <c r="UKY26" s="47"/>
      <c r="UKZ26" s="47"/>
      <c r="ULA26" s="47"/>
      <c r="ULB26" s="47"/>
      <c r="ULC26" s="47"/>
      <c r="ULD26" s="47"/>
      <c r="ULE26" s="47"/>
      <c r="ULF26" s="47"/>
      <c r="ULG26" s="47"/>
      <c r="ULH26" s="47"/>
      <c r="ULI26" s="47"/>
      <c r="ULJ26" s="47"/>
      <c r="ULK26" s="47"/>
      <c r="ULL26" s="47"/>
      <c r="ULM26" s="47"/>
      <c r="ULN26" s="47"/>
      <c r="ULO26" s="47"/>
      <c r="ULP26" s="47"/>
      <c r="ULQ26" s="47"/>
      <c r="ULR26" s="47"/>
      <c r="ULS26" s="47"/>
      <c r="ULT26" s="47"/>
      <c r="ULU26" s="47"/>
      <c r="ULV26" s="47"/>
      <c r="ULW26" s="47"/>
      <c r="ULX26" s="47"/>
      <c r="ULY26" s="47"/>
      <c r="ULZ26" s="47"/>
      <c r="UMA26" s="47"/>
      <c r="UMB26" s="47"/>
      <c r="UMC26" s="47"/>
      <c r="UMD26" s="47"/>
      <c r="UME26" s="47"/>
      <c r="UMF26" s="47"/>
      <c r="UMG26" s="47"/>
      <c r="UMH26" s="47"/>
      <c r="UMI26" s="47"/>
      <c r="UMJ26" s="47"/>
      <c r="UMK26" s="47"/>
      <c r="UML26" s="47"/>
      <c r="UMM26" s="47"/>
      <c r="UMN26" s="47"/>
      <c r="UMO26" s="47"/>
      <c r="UMP26" s="47"/>
      <c r="UMQ26" s="47"/>
      <c r="UMR26" s="47"/>
      <c r="UMS26" s="47"/>
      <c r="UMT26" s="47"/>
      <c r="UMU26" s="47"/>
      <c r="UMV26" s="47"/>
      <c r="UMW26" s="47"/>
      <c r="UMX26" s="47"/>
      <c r="UMY26" s="47"/>
      <c r="UMZ26" s="47"/>
      <c r="UNA26" s="47"/>
      <c r="UNB26" s="47"/>
      <c r="UNC26" s="47"/>
      <c r="UND26" s="47"/>
      <c r="UNE26" s="47"/>
      <c r="UNF26" s="47"/>
      <c r="UNG26" s="47"/>
      <c r="UNH26" s="47"/>
      <c r="UNI26" s="47"/>
      <c r="UNJ26" s="47"/>
      <c r="UNK26" s="47"/>
      <c r="UNL26" s="47"/>
      <c r="UNM26" s="47"/>
      <c r="UNN26" s="47"/>
      <c r="UNO26" s="47"/>
      <c r="UNP26" s="47"/>
      <c r="UNQ26" s="47"/>
      <c r="UNR26" s="47"/>
      <c r="UNS26" s="47"/>
      <c r="UNT26" s="47"/>
      <c r="UNU26" s="47"/>
      <c r="UNV26" s="47"/>
      <c r="UNW26" s="47"/>
      <c r="UNX26" s="47"/>
      <c r="UNY26" s="47"/>
      <c r="UNZ26" s="47"/>
      <c r="UOA26" s="47"/>
      <c r="UOB26" s="47"/>
      <c r="UOC26" s="47"/>
      <c r="UOD26" s="47"/>
      <c r="UOE26" s="47"/>
      <c r="UOF26" s="47"/>
      <c r="UOG26" s="47"/>
      <c r="UOH26" s="47"/>
      <c r="UOI26" s="47"/>
      <c r="UOJ26" s="47"/>
      <c r="UOK26" s="47"/>
      <c r="UOL26" s="47"/>
      <c r="UOM26" s="47"/>
      <c r="UON26" s="47"/>
      <c r="UOO26" s="47"/>
      <c r="UOP26" s="47"/>
      <c r="UOQ26" s="47"/>
      <c r="UOR26" s="47"/>
      <c r="UOS26" s="47"/>
      <c r="UOT26" s="47"/>
      <c r="UOU26" s="47"/>
      <c r="UOV26" s="47"/>
      <c r="UOW26" s="47"/>
      <c r="UOX26" s="47"/>
      <c r="UOY26" s="47"/>
      <c r="UOZ26" s="47"/>
      <c r="UPA26" s="47"/>
      <c r="UPB26" s="47"/>
      <c r="UPC26" s="47"/>
      <c r="UPD26" s="47"/>
      <c r="UPE26" s="47"/>
      <c r="UPF26" s="47"/>
      <c r="UPG26" s="47"/>
      <c r="UPH26" s="47"/>
      <c r="UPI26" s="47"/>
      <c r="UPJ26" s="47"/>
      <c r="UPK26" s="47"/>
      <c r="UPL26" s="47"/>
      <c r="UPM26" s="47"/>
      <c r="UPN26" s="47"/>
      <c r="UPO26" s="47"/>
      <c r="UPP26" s="47"/>
      <c r="UPQ26" s="47"/>
      <c r="UPR26" s="47"/>
      <c r="UPS26" s="47"/>
      <c r="UPT26" s="47"/>
      <c r="UPU26" s="47"/>
      <c r="UPV26" s="47"/>
      <c r="UPW26" s="47"/>
      <c r="UPX26" s="47"/>
      <c r="UPY26" s="47"/>
      <c r="UPZ26" s="47"/>
      <c r="UQA26" s="47"/>
      <c r="UQB26" s="47"/>
      <c r="UQC26" s="47"/>
      <c r="UQD26" s="47"/>
      <c r="UQE26" s="47"/>
      <c r="UQF26" s="47"/>
      <c r="UQG26" s="47"/>
      <c r="UQH26" s="47"/>
      <c r="UQI26" s="47"/>
      <c r="UQJ26" s="47"/>
      <c r="UQK26" s="47"/>
      <c r="UQL26" s="47"/>
      <c r="UQM26" s="47"/>
      <c r="UQN26" s="47"/>
      <c r="UQO26" s="47"/>
      <c r="UQP26" s="47"/>
      <c r="UQQ26" s="47"/>
      <c r="UQR26" s="47"/>
      <c r="UQS26" s="47"/>
      <c r="UQT26" s="47"/>
      <c r="UQU26" s="47"/>
      <c r="UQV26" s="47"/>
      <c r="UQW26" s="47"/>
      <c r="UQX26" s="47"/>
      <c r="UQY26" s="47"/>
      <c r="UQZ26" s="47"/>
      <c r="URA26" s="47"/>
      <c r="URB26" s="47"/>
      <c r="URC26" s="47"/>
      <c r="URD26" s="47"/>
      <c r="URE26" s="47"/>
      <c r="URF26" s="47"/>
      <c r="URG26" s="47"/>
      <c r="URH26" s="47"/>
      <c r="URI26" s="47"/>
      <c r="URJ26" s="47"/>
      <c r="URK26" s="47"/>
      <c r="URL26" s="47"/>
      <c r="URM26" s="47"/>
      <c r="URN26" s="47"/>
      <c r="URO26" s="47"/>
      <c r="URP26" s="47"/>
      <c r="URQ26" s="47"/>
      <c r="URR26" s="47"/>
      <c r="URS26" s="47"/>
      <c r="URT26" s="47"/>
      <c r="URU26" s="47"/>
      <c r="URV26" s="47"/>
      <c r="URW26" s="47"/>
      <c r="URX26" s="47"/>
      <c r="URY26" s="47"/>
      <c r="URZ26" s="47"/>
      <c r="USA26" s="47"/>
      <c r="USB26" s="47"/>
      <c r="USC26" s="47"/>
      <c r="USD26" s="47"/>
      <c r="USE26" s="47"/>
      <c r="USF26" s="47"/>
      <c r="USG26" s="47"/>
      <c r="USH26" s="47"/>
      <c r="USI26" s="47"/>
      <c r="USJ26" s="47"/>
      <c r="USK26" s="47"/>
      <c r="USL26" s="47"/>
      <c r="USM26" s="47"/>
      <c r="USN26" s="47"/>
      <c r="USO26" s="47"/>
      <c r="USP26" s="47"/>
      <c r="USQ26" s="47"/>
      <c r="USR26" s="47"/>
      <c r="USS26" s="47"/>
      <c r="UST26" s="47"/>
      <c r="USU26" s="47"/>
      <c r="USV26" s="47"/>
      <c r="USW26" s="47"/>
      <c r="USX26" s="47"/>
      <c r="USY26" s="47"/>
      <c r="USZ26" s="47"/>
      <c r="UTA26" s="47"/>
      <c r="UTB26" s="47"/>
      <c r="UTC26" s="47"/>
      <c r="UTD26" s="47"/>
      <c r="UTE26" s="47"/>
      <c r="UTF26" s="47"/>
      <c r="UTG26" s="47"/>
      <c r="UTH26" s="47"/>
      <c r="UTI26" s="47"/>
      <c r="UTJ26" s="47"/>
      <c r="UTK26" s="47"/>
      <c r="UTL26" s="47"/>
      <c r="UTM26" s="47"/>
      <c r="UTN26" s="47"/>
      <c r="UTO26" s="47"/>
      <c r="UTP26" s="47"/>
      <c r="UTQ26" s="47"/>
      <c r="UTR26" s="47"/>
      <c r="UTS26" s="47"/>
      <c r="UTT26" s="47"/>
      <c r="UTU26" s="47"/>
      <c r="UTV26" s="47"/>
      <c r="UTW26" s="47"/>
      <c r="UTX26" s="47"/>
      <c r="UTY26" s="47"/>
      <c r="UTZ26" s="47"/>
      <c r="UUA26" s="47"/>
      <c r="UUB26" s="47"/>
      <c r="UUC26" s="47"/>
      <c r="UUD26" s="47"/>
      <c r="UUE26" s="47"/>
      <c r="UUF26" s="47"/>
      <c r="UUG26" s="47"/>
      <c r="UUH26" s="47"/>
      <c r="UUI26" s="47"/>
      <c r="UUJ26" s="47"/>
      <c r="UUK26" s="47"/>
      <c r="UUL26" s="47"/>
      <c r="UUM26" s="47"/>
      <c r="UUN26" s="47"/>
      <c r="UUO26" s="47"/>
      <c r="UUP26" s="47"/>
      <c r="UUQ26" s="47"/>
      <c r="UUR26" s="47"/>
      <c r="UUS26" s="47"/>
      <c r="UUT26" s="47"/>
      <c r="UUU26" s="47"/>
      <c r="UUV26" s="47"/>
      <c r="UUW26" s="47"/>
      <c r="UUX26" s="47"/>
      <c r="UUY26" s="47"/>
      <c r="UUZ26" s="47"/>
      <c r="UVA26" s="47"/>
      <c r="UVB26" s="47"/>
      <c r="UVC26" s="47"/>
      <c r="UVD26" s="47"/>
      <c r="UVE26" s="47"/>
      <c r="UVF26" s="47"/>
      <c r="UVG26" s="47"/>
      <c r="UVH26" s="47"/>
      <c r="UVI26" s="47"/>
      <c r="UVJ26" s="47"/>
      <c r="UVK26" s="47"/>
      <c r="UVL26" s="47"/>
      <c r="UVM26" s="47"/>
      <c r="UVN26" s="47"/>
      <c r="UVO26" s="47"/>
      <c r="UVP26" s="47"/>
      <c r="UVQ26" s="47"/>
      <c r="UVR26" s="47"/>
      <c r="UVS26" s="47"/>
      <c r="UVT26" s="47"/>
      <c r="UVU26" s="47"/>
      <c r="UVV26" s="47"/>
      <c r="UVW26" s="47"/>
      <c r="UVX26" s="47"/>
      <c r="UVY26" s="47"/>
      <c r="UVZ26" s="47"/>
      <c r="UWA26" s="47"/>
      <c r="UWB26" s="47"/>
      <c r="UWC26" s="47"/>
      <c r="UWD26" s="47"/>
      <c r="UWE26" s="47"/>
      <c r="UWF26" s="47"/>
      <c r="UWG26" s="47"/>
      <c r="UWH26" s="47"/>
      <c r="UWI26" s="47"/>
      <c r="UWJ26" s="47"/>
      <c r="UWK26" s="47"/>
      <c r="UWL26" s="47"/>
      <c r="UWM26" s="47"/>
      <c r="UWN26" s="47"/>
      <c r="UWO26" s="47"/>
      <c r="UWP26" s="47"/>
      <c r="UWQ26" s="47"/>
      <c r="UWR26" s="47"/>
      <c r="UWS26" s="47"/>
      <c r="UWT26" s="47"/>
      <c r="UWU26" s="47"/>
      <c r="UWV26" s="47"/>
      <c r="UWW26" s="47"/>
      <c r="UWX26" s="47"/>
      <c r="UWY26" s="47"/>
      <c r="UWZ26" s="47"/>
      <c r="UXA26" s="47"/>
      <c r="UXB26" s="47"/>
      <c r="UXC26" s="47"/>
      <c r="UXD26" s="47"/>
      <c r="UXE26" s="47"/>
      <c r="UXF26" s="47"/>
      <c r="UXG26" s="47"/>
      <c r="UXH26" s="47"/>
      <c r="UXI26" s="47"/>
      <c r="UXJ26" s="47"/>
      <c r="UXK26" s="47"/>
      <c r="UXL26" s="47"/>
      <c r="UXM26" s="47"/>
      <c r="UXN26" s="47"/>
      <c r="UXO26" s="47"/>
      <c r="UXP26" s="47"/>
      <c r="UXQ26" s="47"/>
      <c r="UXR26" s="47"/>
      <c r="UXS26" s="47"/>
      <c r="UXT26" s="47"/>
      <c r="UXU26" s="47"/>
      <c r="UXV26" s="47"/>
      <c r="UXW26" s="47"/>
      <c r="UXX26" s="47"/>
      <c r="UXY26" s="47"/>
      <c r="UXZ26" s="47"/>
      <c r="UYA26" s="47"/>
      <c r="UYB26" s="47"/>
      <c r="UYC26" s="47"/>
      <c r="UYD26" s="47"/>
      <c r="UYE26" s="47"/>
      <c r="UYF26" s="47"/>
      <c r="UYG26" s="47"/>
      <c r="UYH26" s="47"/>
      <c r="UYI26" s="47"/>
      <c r="UYJ26" s="47"/>
      <c r="UYK26" s="47"/>
      <c r="UYL26" s="47"/>
      <c r="UYM26" s="47"/>
      <c r="UYN26" s="47"/>
      <c r="UYO26" s="47"/>
      <c r="UYP26" s="47"/>
      <c r="UYQ26" s="47"/>
      <c r="UYR26" s="47"/>
      <c r="UYS26" s="47"/>
      <c r="UYT26" s="47"/>
      <c r="UYU26" s="47"/>
      <c r="UYV26" s="47"/>
      <c r="UYW26" s="47"/>
      <c r="UYX26" s="47"/>
      <c r="UYY26" s="47"/>
      <c r="UYZ26" s="47"/>
      <c r="UZA26" s="47"/>
      <c r="UZB26" s="47"/>
      <c r="UZC26" s="47"/>
      <c r="UZD26" s="47"/>
      <c r="UZE26" s="47"/>
      <c r="UZF26" s="47"/>
      <c r="UZG26" s="47"/>
      <c r="UZH26" s="47"/>
      <c r="UZI26" s="47"/>
      <c r="UZJ26" s="47"/>
      <c r="UZK26" s="47"/>
      <c r="UZL26" s="47"/>
      <c r="UZM26" s="47"/>
      <c r="UZN26" s="47"/>
      <c r="UZO26" s="47"/>
      <c r="UZP26" s="47"/>
      <c r="UZQ26" s="47"/>
      <c r="UZR26" s="47"/>
      <c r="UZS26" s="47"/>
      <c r="UZT26" s="47"/>
      <c r="UZU26" s="47"/>
      <c r="UZV26" s="47"/>
      <c r="UZW26" s="47"/>
      <c r="UZX26" s="47"/>
      <c r="UZY26" s="47"/>
      <c r="UZZ26" s="47"/>
      <c r="VAA26" s="47"/>
      <c r="VAB26" s="47"/>
      <c r="VAC26" s="47"/>
      <c r="VAD26" s="47"/>
      <c r="VAE26" s="47"/>
      <c r="VAF26" s="47"/>
      <c r="VAG26" s="47"/>
      <c r="VAH26" s="47"/>
      <c r="VAI26" s="47"/>
      <c r="VAJ26" s="47"/>
      <c r="VAK26" s="47"/>
      <c r="VAL26" s="47"/>
      <c r="VAM26" s="47"/>
      <c r="VAN26" s="47"/>
      <c r="VAO26" s="47"/>
      <c r="VAP26" s="47"/>
      <c r="VAQ26" s="47"/>
      <c r="VAR26" s="47"/>
      <c r="VAS26" s="47"/>
      <c r="VAT26" s="47"/>
      <c r="VAU26" s="47"/>
      <c r="VAV26" s="47"/>
      <c r="VAW26" s="47"/>
      <c r="VAX26" s="47"/>
      <c r="VAY26" s="47"/>
      <c r="VAZ26" s="47"/>
      <c r="VBA26" s="47"/>
      <c r="VBB26" s="47"/>
      <c r="VBC26" s="47"/>
      <c r="VBD26" s="47"/>
      <c r="VBE26" s="47"/>
      <c r="VBF26" s="47"/>
      <c r="VBG26" s="47"/>
      <c r="VBH26" s="47"/>
      <c r="VBI26" s="47"/>
      <c r="VBJ26" s="47"/>
      <c r="VBK26" s="47"/>
      <c r="VBL26" s="47"/>
      <c r="VBM26" s="47"/>
      <c r="VBN26" s="47"/>
      <c r="VBO26" s="47"/>
      <c r="VBP26" s="47"/>
      <c r="VBQ26" s="47"/>
      <c r="VBR26" s="47"/>
      <c r="VBS26" s="47"/>
      <c r="VBT26" s="47"/>
      <c r="VBU26" s="47"/>
      <c r="VBV26" s="47"/>
      <c r="VBW26" s="47"/>
      <c r="VBX26" s="47"/>
      <c r="VBY26" s="47"/>
      <c r="VBZ26" s="47"/>
      <c r="VCA26" s="47"/>
      <c r="VCB26" s="47"/>
      <c r="VCC26" s="47"/>
      <c r="VCD26" s="47"/>
      <c r="VCE26" s="47"/>
      <c r="VCF26" s="47"/>
      <c r="VCG26" s="47"/>
      <c r="VCH26" s="47"/>
      <c r="VCI26" s="47"/>
      <c r="VCJ26" s="47"/>
      <c r="VCK26" s="47"/>
      <c r="VCL26" s="47"/>
      <c r="VCM26" s="47"/>
      <c r="VCN26" s="47"/>
      <c r="VCO26" s="47"/>
      <c r="VCP26" s="47"/>
      <c r="VCQ26" s="47"/>
      <c r="VCR26" s="47"/>
      <c r="VCS26" s="47"/>
      <c r="VCT26" s="47"/>
      <c r="VCU26" s="47"/>
      <c r="VCV26" s="47"/>
      <c r="VCW26" s="47"/>
      <c r="VCX26" s="47"/>
      <c r="VCY26" s="47"/>
      <c r="VCZ26" s="47"/>
      <c r="VDA26" s="47"/>
      <c r="VDB26" s="47"/>
      <c r="VDC26" s="47"/>
      <c r="VDD26" s="47"/>
      <c r="VDE26" s="47"/>
      <c r="VDF26" s="47"/>
      <c r="VDG26" s="47"/>
      <c r="VDH26" s="47"/>
      <c r="VDI26" s="47"/>
      <c r="VDJ26" s="47"/>
      <c r="VDK26" s="47"/>
      <c r="VDL26" s="47"/>
      <c r="VDM26" s="47"/>
      <c r="VDN26" s="47"/>
      <c r="VDO26" s="47"/>
      <c r="VDP26" s="47"/>
      <c r="VDQ26" s="47"/>
      <c r="VDR26" s="47"/>
      <c r="VDS26" s="47"/>
      <c r="VDT26" s="47"/>
      <c r="VDU26" s="47"/>
      <c r="VDV26" s="47"/>
      <c r="VDW26" s="47"/>
      <c r="VDX26" s="47"/>
      <c r="VDY26" s="47"/>
      <c r="VDZ26" s="47"/>
      <c r="VEA26" s="47"/>
      <c r="VEB26" s="47"/>
      <c r="VEC26" s="47"/>
      <c r="VED26" s="47"/>
      <c r="VEE26" s="47"/>
      <c r="VEF26" s="47"/>
      <c r="VEG26" s="47"/>
      <c r="VEH26" s="47"/>
      <c r="VEI26" s="47"/>
      <c r="VEJ26" s="47"/>
      <c r="VEK26" s="47"/>
      <c r="VEL26" s="47"/>
      <c r="VEM26" s="47"/>
      <c r="VEN26" s="47"/>
      <c r="VEO26" s="47"/>
      <c r="VEP26" s="47"/>
      <c r="VEQ26" s="47"/>
      <c r="VER26" s="47"/>
      <c r="VES26" s="47"/>
      <c r="VET26" s="47"/>
      <c r="VEU26" s="47"/>
      <c r="VEV26" s="47"/>
      <c r="VEW26" s="47"/>
      <c r="VEX26" s="47"/>
      <c r="VEY26" s="47"/>
      <c r="VEZ26" s="47"/>
      <c r="VFA26" s="47"/>
      <c r="VFB26" s="47"/>
      <c r="VFC26" s="47"/>
      <c r="VFD26" s="47"/>
      <c r="VFE26" s="47"/>
      <c r="VFF26" s="47"/>
      <c r="VFG26" s="47"/>
      <c r="VFH26" s="47"/>
      <c r="VFI26" s="47"/>
      <c r="VFJ26" s="47"/>
      <c r="VFK26" s="47"/>
      <c r="VFL26" s="47"/>
      <c r="VFM26" s="47"/>
      <c r="VFN26" s="47"/>
      <c r="VFO26" s="47"/>
      <c r="VFP26" s="47"/>
      <c r="VFQ26" s="47"/>
      <c r="VFR26" s="47"/>
      <c r="VFS26" s="47"/>
      <c r="VFT26" s="47"/>
      <c r="VFU26" s="47"/>
      <c r="VFV26" s="47"/>
      <c r="VFW26" s="47"/>
      <c r="VFX26" s="47"/>
      <c r="VFY26" s="47"/>
      <c r="VFZ26" s="47"/>
      <c r="VGA26" s="47"/>
      <c r="VGB26" s="47"/>
      <c r="VGC26" s="47"/>
      <c r="VGD26" s="47"/>
      <c r="VGE26" s="47"/>
      <c r="VGF26" s="47"/>
      <c r="VGG26" s="47"/>
      <c r="VGH26" s="47"/>
      <c r="VGI26" s="47"/>
      <c r="VGJ26" s="47"/>
      <c r="VGK26" s="47"/>
      <c r="VGL26" s="47"/>
      <c r="VGM26" s="47"/>
      <c r="VGN26" s="47"/>
      <c r="VGO26" s="47"/>
      <c r="VGP26" s="47"/>
      <c r="VGQ26" s="47"/>
      <c r="VGR26" s="47"/>
      <c r="VGS26" s="47"/>
      <c r="VGT26" s="47"/>
      <c r="VGU26" s="47"/>
      <c r="VGV26" s="47"/>
      <c r="VGW26" s="47"/>
      <c r="VGX26" s="47"/>
      <c r="VGY26" s="47"/>
      <c r="VGZ26" s="47"/>
      <c r="VHA26" s="47"/>
      <c r="VHB26" s="47"/>
      <c r="VHC26" s="47"/>
      <c r="VHD26" s="47"/>
      <c r="VHE26" s="47"/>
      <c r="VHF26" s="47"/>
      <c r="VHG26" s="47"/>
      <c r="VHH26" s="47"/>
      <c r="VHI26" s="47"/>
      <c r="VHJ26" s="47"/>
      <c r="VHK26" s="47"/>
      <c r="VHL26" s="47"/>
      <c r="VHM26" s="47"/>
      <c r="VHN26" s="47"/>
      <c r="VHO26" s="47"/>
      <c r="VHP26" s="47"/>
      <c r="VHQ26" s="47"/>
      <c r="VHR26" s="47"/>
      <c r="VHS26" s="47"/>
      <c r="VHT26" s="47"/>
      <c r="VHU26" s="47"/>
      <c r="VHV26" s="47"/>
      <c r="VHW26" s="47"/>
      <c r="VHX26" s="47"/>
      <c r="VHY26" s="47"/>
      <c r="VHZ26" s="47"/>
      <c r="VIA26" s="47"/>
      <c r="VIB26" s="47"/>
      <c r="VIC26" s="47"/>
      <c r="VID26" s="47"/>
      <c r="VIE26" s="47"/>
      <c r="VIF26" s="47"/>
      <c r="VIG26" s="47"/>
      <c r="VIH26" s="47"/>
      <c r="VII26" s="47"/>
      <c r="VIJ26" s="47"/>
      <c r="VIK26" s="47"/>
      <c r="VIL26" s="47"/>
      <c r="VIM26" s="47"/>
      <c r="VIN26" s="47"/>
      <c r="VIO26" s="47"/>
      <c r="VIP26" s="47"/>
      <c r="VIQ26" s="47"/>
      <c r="VIR26" s="47"/>
      <c r="VIS26" s="47"/>
      <c r="VIT26" s="47"/>
      <c r="VIU26" s="47"/>
      <c r="VIV26" s="47"/>
      <c r="VIW26" s="47"/>
      <c r="VIX26" s="47"/>
      <c r="VIY26" s="47"/>
      <c r="VIZ26" s="47"/>
      <c r="VJA26" s="47"/>
      <c r="VJB26" s="47"/>
      <c r="VJC26" s="47"/>
      <c r="VJD26" s="47"/>
      <c r="VJE26" s="47"/>
      <c r="VJF26" s="47"/>
      <c r="VJG26" s="47"/>
      <c r="VJH26" s="47"/>
      <c r="VJI26" s="47"/>
      <c r="VJJ26" s="47"/>
      <c r="VJK26" s="47"/>
      <c r="VJL26" s="47"/>
      <c r="VJM26" s="47"/>
      <c r="VJN26" s="47"/>
      <c r="VJO26" s="47"/>
      <c r="VJP26" s="47"/>
      <c r="VJQ26" s="47"/>
      <c r="VJR26" s="47"/>
      <c r="VJS26" s="47"/>
      <c r="VJT26" s="47"/>
      <c r="VJU26" s="47"/>
      <c r="VJV26" s="47"/>
      <c r="VJW26" s="47"/>
      <c r="VJX26" s="47"/>
      <c r="VJY26" s="47"/>
      <c r="VJZ26" s="47"/>
      <c r="VKA26" s="47"/>
      <c r="VKB26" s="47"/>
      <c r="VKC26" s="47"/>
      <c r="VKD26" s="47"/>
      <c r="VKE26" s="47"/>
      <c r="VKF26" s="47"/>
      <c r="VKG26" s="47"/>
      <c r="VKH26" s="47"/>
      <c r="VKI26" s="47"/>
      <c r="VKJ26" s="47"/>
      <c r="VKK26" s="47"/>
      <c r="VKL26" s="47"/>
      <c r="VKM26" s="47"/>
      <c r="VKN26" s="47"/>
      <c r="VKO26" s="47"/>
      <c r="VKP26" s="47"/>
      <c r="VKQ26" s="47"/>
      <c r="VKR26" s="47"/>
      <c r="VKS26" s="47"/>
      <c r="VKT26" s="47"/>
      <c r="VKU26" s="47"/>
      <c r="VKV26" s="47"/>
      <c r="VKW26" s="47"/>
      <c r="VKX26" s="47"/>
      <c r="VKY26" s="47"/>
      <c r="VKZ26" s="47"/>
      <c r="VLA26" s="47"/>
      <c r="VLB26" s="47"/>
      <c r="VLC26" s="47"/>
      <c r="VLD26" s="47"/>
      <c r="VLE26" s="47"/>
      <c r="VLF26" s="47"/>
      <c r="VLG26" s="47"/>
      <c r="VLH26" s="47"/>
      <c r="VLI26" s="47"/>
      <c r="VLJ26" s="47"/>
      <c r="VLK26" s="47"/>
      <c r="VLL26" s="47"/>
      <c r="VLM26" s="47"/>
      <c r="VLN26" s="47"/>
      <c r="VLO26" s="47"/>
      <c r="VLP26" s="47"/>
      <c r="VLQ26" s="47"/>
      <c r="VLR26" s="47"/>
      <c r="VLS26" s="47"/>
      <c r="VLT26" s="47"/>
      <c r="VLU26" s="47"/>
      <c r="VLV26" s="47"/>
      <c r="VLW26" s="47"/>
      <c r="VLX26" s="47"/>
      <c r="VLY26" s="47"/>
      <c r="VLZ26" s="47"/>
      <c r="VMA26" s="47"/>
      <c r="VMB26" s="47"/>
      <c r="VMC26" s="47"/>
      <c r="VMD26" s="47"/>
      <c r="VME26" s="47"/>
      <c r="VMF26" s="47"/>
      <c r="VMG26" s="47"/>
      <c r="VMH26" s="47"/>
      <c r="VMI26" s="47"/>
      <c r="VMJ26" s="47"/>
      <c r="VMK26" s="47"/>
      <c r="VML26" s="47"/>
      <c r="VMM26" s="47"/>
      <c r="VMN26" s="47"/>
      <c r="VMO26" s="47"/>
      <c r="VMP26" s="47"/>
      <c r="VMQ26" s="47"/>
      <c r="VMR26" s="47"/>
      <c r="VMS26" s="47"/>
      <c r="VMT26" s="47"/>
      <c r="VMU26" s="47"/>
      <c r="VMV26" s="47"/>
      <c r="VMW26" s="47"/>
      <c r="VMX26" s="47"/>
      <c r="VMY26" s="47"/>
      <c r="VMZ26" s="47"/>
      <c r="VNA26" s="47"/>
      <c r="VNB26" s="47"/>
      <c r="VNC26" s="47"/>
      <c r="VND26" s="47"/>
      <c r="VNE26" s="47"/>
      <c r="VNF26" s="47"/>
      <c r="VNG26" s="47"/>
      <c r="VNH26" s="47"/>
      <c r="VNI26" s="47"/>
      <c r="VNJ26" s="47"/>
      <c r="VNK26" s="47"/>
      <c r="VNL26" s="47"/>
      <c r="VNM26" s="47"/>
      <c r="VNN26" s="47"/>
      <c r="VNO26" s="47"/>
      <c r="VNP26" s="47"/>
      <c r="VNQ26" s="47"/>
      <c r="VNR26" s="47"/>
      <c r="VNS26" s="47"/>
      <c r="VNT26" s="47"/>
      <c r="VNU26" s="47"/>
      <c r="VNV26" s="47"/>
      <c r="VNW26" s="47"/>
      <c r="VNX26" s="47"/>
      <c r="VNY26" s="47"/>
      <c r="VNZ26" s="47"/>
      <c r="VOA26" s="47"/>
      <c r="VOB26" s="47"/>
      <c r="VOC26" s="47"/>
      <c r="VOD26" s="47"/>
      <c r="VOE26" s="47"/>
      <c r="VOF26" s="47"/>
      <c r="VOG26" s="47"/>
      <c r="VOH26" s="47"/>
      <c r="VOI26" s="47"/>
      <c r="VOJ26" s="47"/>
      <c r="VOK26" s="47"/>
      <c r="VOL26" s="47"/>
      <c r="VOM26" s="47"/>
      <c r="VON26" s="47"/>
      <c r="VOO26" s="47"/>
      <c r="VOP26" s="47"/>
      <c r="VOQ26" s="47"/>
      <c r="VOR26" s="47"/>
      <c r="VOS26" s="47"/>
      <c r="VOT26" s="47"/>
      <c r="VOU26" s="47"/>
      <c r="VOV26" s="47"/>
      <c r="VOW26" s="47"/>
      <c r="VOX26" s="47"/>
      <c r="VOY26" s="47"/>
      <c r="VOZ26" s="47"/>
      <c r="VPA26" s="47"/>
      <c r="VPB26" s="47"/>
      <c r="VPC26" s="47"/>
      <c r="VPD26" s="47"/>
      <c r="VPE26" s="47"/>
      <c r="VPF26" s="47"/>
      <c r="VPG26" s="47"/>
      <c r="VPH26" s="47"/>
      <c r="VPI26" s="47"/>
      <c r="VPJ26" s="47"/>
      <c r="VPK26" s="47"/>
      <c r="VPL26" s="47"/>
      <c r="VPM26" s="47"/>
      <c r="VPN26" s="47"/>
      <c r="VPO26" s="47"/>
      <c r="VPP26" s="47"/>
      <c r="VPQ26" s="47"/>
      <c r="VPR26" s="47"/>
      <c r="VPS26" s="47"/>
      <c r="VPT26" s="47"/>
      <c r="VPU26" s="47"/>
      <c r="VPV26" s="47"/>
      <c r="VPW26" s="47"/>
      <c r="VPX26" s="47"/>
      <c r="VPY26" s="47"/>
      <c r="VPZ26" s="47"/>
      <c r="VQA26" s="47"/>
      <c r="VQB26" s="47"/>
      <c r="VQC26" s="47"/>
      <c r="VQD26" s="47"/>
      <c r="VQE26" s="47"/>
      <c r="VQF26" s="47"/>
      <c r="VQG26" s="47"/>
      <c r="VQH26" s="47"/>
      <c r="VQI26" s="47"/>
      <c r="VQJ26" s="47"/>
      <c r="VQK26" s="47"/>
      <c r="VQL26" s="47"/>
      <c r="VQM26" s="47"/>
      <c r="VQN26" s="47"/>
      <c r="VQO26" s="47"/>
      <c r="VQP26" s="47"/>
      <c r="VQQ26" s="47"/>
      <c r="VQR26" s="47"/>
      <c r="VQS26" s="47"/>
      <c r="VQT26" s="47"/>
      <c r="VQU26" s="47"/>
      <c r="VQV26" s="47"/>
      <c r="VQW26" s="47"/>
      <c r="VQX26" s="47"/>
      <c r="VQY26" s="47"/>
      <c r="VQZ26" s="47"/>
      <c r="VRA26" s="47"/>
      <c r="VRB26" s="47"/>
      <c r="VRC26" s="47"/>
      <c r="VRD26" s="47"/>
      <c r="VRE26" s="47"/>
      <c r="VRF26" s="47"/>
      <c r="VRG26" s="47"/>
      <c r="VRH26" s="47"/>
      <c r="VRI26" s="47"/>
      <c r="VRJ26" s="47"/>
      <c r="VRK26" s="47"/>
      <c r="VRL26" s="47"/>
      <c r="VRM26" s="47"/>
      <c r="VRN26" s="47"/>
      <c r="VRO26" s="47"/>
      <c r="VRP26" s="47"/>
      <c r="VRQ26" s="47"/>
      <c r="VRR26" s="47"/>
      <c r="VRS26" s="47"/>
      <c r="VRT26" s="47"/>
      <c r="VRU26" s="47"/>
      <c r="VRV26" s="47"/>
      <c r="VRW26" s="47"/>
      <c r="VRX26" s="47"/>
      <c r="VRY26" s="47"/>
      <c r="VRZ26" s="47"/>
      <c r="VSA26" s="47"/>
      <c r="VSB26" s="47"/>
      <c r="VSC26" s="47"/>
      <c r="VSD26" s="47"/>
      <c r="VSE26" s="47"/>
      <c r="VSF26" s="47"/>
      <c r="VSG26" s="47"/>
      <c r="VSH26" s="47"/>
      <c r="VSI26" s="47"/>
      <c r="VSJ26" s="47"/>
      <c r="VSK26" s="47"/>
      <c r="VSL26" s="47"/>
      <c r="VSM26" s="47"/>
      <c r="VSN26" s="47"/>
      <c r="VSO26" s="47"/>
      <c r="VSP26" s="47"/>
      <c r="VSQ26" s="47"/>
      <c r="VSR26" s="47"/>
      <c r="VSS26" s="47"/>
      <c r="VST26" s="47"/>
      <c r="VSU26" s="47"/>
      <c r="VSV26" s="47"/>
      <c r="VSW26" s="47"/>
      <c r="VSX26" s="47"/>
      <c r="VSY26" s="47"/>
      <c r="VSZ26" s="47"/>
      <c r="VTA26" s="47"/>
      <c r="VTB26" s="47"/>
      <c r="VTC26" s="47"/>
      <c r="VTD26" s="47"/>
      <c r="VTE26" s="47"/>
      <c r="VTF26" s="47"/>
      <c r="VTG26" s="47"/>
      <c r="VTH26" s="47"/>
      <c r="VTI26" s="47"/>
      <c r="VTJ26" s="47"/>
      <c r="VTK26" s="47"/>
      <c r="VTL26" s="47"/>
      <c r="VTM26" s="47"/>
      <c r="VTN26" s="47"/>
      <c r="VTO26" s="47"/>
      <c r="VTP26" s="47"/>
      <c r="VTQ26" s="47"/>
      <c r="VTR26" s="47"/>
      <c r="VTS26" s="47"/>
      <c r="VTT26" s="47"/>
      <c r="VTU26" s="47"/>
      <c r="VTV26" s="47"/>
      <c r="VTW26" s="47"/>
      <c r="VTX26" s="47"/>
      <c r="VTY26" s="47"/>
      <c r="VTZ26" s="47"/>
      <c r="VUA26" s="47"/>
      <c r="VUB26" s="47"/>
      <c r="VUC26" s="47"/>
      <c r="VUD26" s="47"/>
      <c r="VUE26" s="47"/>
      <c r="VUF26" s="47"/>
      <c r="VUG26" s="47"/>
      <c r="VUH26" s="47"/>
      <c r="VUI26" s="47"/>
      <c r="VUJ26" s="47"/>
      <c r="VUK26" s="47"/>
      <c r="VUL26" s="47"/>
      <c r="VUM26" s="47"/>
      <c r="VUN26" s="47"/>
      <c r="VUO26" s="47"/>
      <c r="VUP26" s="47"/>
      <c r="VUQ26" s="47"/>
      <c r="VUR26" s="47"/>
      <c r="VUS26" s="47"/>
      <c r="VUT26" s="47"/>
      <c r="VUU26" s="47"/>
      <c r="VUV26" s="47"/>
      <c r="VUW26" s="47"/>
      <c r="VUX26" s="47"/>
      <c r="VUY26" s="47"/>
      <c r="VUZ26" s="47"/>
      <c r="VVA26" s="47"/>
      <c r="VVB26" s="47"/>
      <c r="VVC26" s="47"/>
      <c r="VVD26" s="47"/>
      <c r="VVE26" s="47"/>
      <c r="VVF26" s="47"/>
      <c r="VVG26" s="47"/>
      <c r="VVH26" s="47"/>
      <c r="VVI26" s="47"/>
      <c r="VVJ26" s="47"/>
      <c r="VVK26" s="47"/>
      <c r="VVL26" s="47"/>
      <c r="VVM26" s="47"/>
      <c r="VVN26" s="47"/>
      <c r="VVO26" s="47"/>
      <c r="VVP26" s="47"/>
      <c r="VVQ26" s="47"/>
      <c r="VVR26" s="47"/>
      <c r="VVS26" s="47"/>
      <c r="VVT26" s="47"/>
      <c r="VVU26" s="47"/>
      <c r="VVV26" s="47"/>
      <c r="VVW26" s="47"/>
      <c r="VVX26" s="47"/>
      <c r="VVY26" s="47"/>
      <c r="VVZ26" s="47"/>
      <c r="VWA26" s="47"/>
      <c r="VWB26" s="47"/>
      <c r="VWC26" s="47"/>
      <c r="VWD26" s="47"/>
      <c r="VWE26" s="47"/>
      <c r="VWF26" s="47"/>
      <c r="VWG26" s="47"/>
      <c r="VWH26" s="47"/>
      <c r="VWI26" s="47"/>
      <c r="VWJ26" s="47"/>
      <c r="VWK26" s="47"/>
      <c r="VWL26" s="47"/>
      <c r="VWM26" s="47"/>
      <c r="VWN26" s="47"/>
      <c r="VWO26" s="47"/>
      <c r="VWP26" s="47"/>
      <c r="VWQ26" s="47"/>
      <c r="VWR26" s="47"/>
      <c r="VWS26" s="47"/>
      <c r="VWT26" s="47"/>
      <c r="VWU26" s="47"/>
      <c r="VWV26" s="47"/>
      <c r="VWW26" s="47"/>
      <c r="VWX26" s="47"/>
      <c r="VWY26" s="47"/>
      <c r="VWZ26" s="47"/>
      <c r="VXA26" s="47"/>
      <c r="VXB26" s="47"/>
      <c r="VXC26" s="47"/>
      <c r="VXD26" s="47"/>
      <c r="VXE26" s="47"/>
      <c r="VXF26" s="47"/>
      <c r="VXG26" s="47"/>
      <c r="VXH26" s="47"/>
      <c r="VXI26" s="47"/>
      <c r="VXJ26" s="47"/>
      <c r="VXK26" s="47"/>
      <c r="VXL26" s="47"/>
      <c r="VXM26" s="47"/>
      <c r="VXN26" s="47"/>
      <c r="VXO26" s="47"/>
      <c r="VXP26" s="47"/>
      <c r="VXQ26" s="47"/>
      <c r="VXR26" s="47"/>
      <c r="VXS26" s="47"/>
      <c r="VXT26" s="47"/>
      <c r="VXU26" s="47"/>
      <c r="VXV26" s="47"/>
      <c r="VXW26" s="47"/>
      <c r="VXX26" s="47"/>
      <c r="VXY26" s="47"/>
      <c r="VXZ26" s="47"/>
      <c r="VYA26" s="47"/>
      <c r="VYB26" s="47"/>
      <c r="VYC26" s="47"/>
      <c r="VYD26" s="47"/>
      <c r="VYE26" s="47"/>
      <c r="VYF26" s="47"/>
      <c r="VYG26" s="47"/>
      <c r="VYH26" s="47"/>
      <c r="VYI26" s="47"/>
      <c r="VYJ26" s="47"/>
      <c r="VYK26" s="47"/>
      <c r="VYL26" s="47"/>
      <c r="VYM26" s="47"/>
      <c r="VYN26" s="47"/>
      <c r="VYO26" s="47"/>
      <c r="VYP26" s="47"/>
      <c r="VYQ26" s="47"/>
      <c r="VYR26" s="47"/>
      <c r="VYS26" s="47"/>
      <c r="VYT26" s="47"/>
      <c r="VYU26" s="47"/>
      <c r="VYV26" s="47"/>
      <c r="VYW26" s="47"/>
      <c r="VYX26" s="47"/>
      <c r="VYY26" s="47"/>
      <c r="VYZ26" s="47"/>
      <c r="VZA26" s="47"/>
      <c r="VZB26" s="47"/>
      <c r="VZC26" s="47"/>
      <c r="VZD26" s="47"/>
      <c r="VZE26" s="47"/>
      <c r="VZF26" s="47"/>
      <c r="VZG26" s="47"/>
      <c r="VZH26" s="47"/>
      <c r="VZI26" s="47"/>
      <c r="VZJ26" s="47"/>
      <c r="VZK26" s="47"/>
      <c r="VZL26" s="47"/>
      <c r="VZM26" s="47"/>
      <c r="VZN26" s="47"/>
      <c r="VZO26" s="47"/>
      <c r="VZP26" s="47"/>
      <c r="VZQ26" s="47"/>
      <c r="VZR26" s="47"/>
      <c r="VZS26" s="47"/>
      <c r="VZT26" s="47"/>
      <c r="VZU26" s="47"/>
      <c r="VZV26" s="47"/>
      <c r="VZW26" s="47"/>
      <c r="VZX26" s="47"/>
      <c r="VZY26" s="47"/>
      <c r="VZZ26" s="47"/>
      <c r="WAA26" s="47"/>
      <c r="WAB26" s="47"/>
      <c r="WAC26" s="47"/>
      <c r="WAD26" s="47"/>
      <c r="WAE26" s="47"/>
      <c r="WAF26" s="47"/>
      <c r="WAG26" s="47"/>
      <c r="WAH26" s="47"/>
      <c r="WAI26" s="47"/>
      <c r="WAJ26" s="47"/>
      <c r="WAK26" s="47"/>
      <c r="WAL26" s="47"/>
      <c r="WAM26" s="47"/>
      <c r="WAN26" s="47"/>
      <c r="WAO26" s="47"/>
      <c r="WAP26" s="47"/>
      <c r="WAQ26" s="47"/>
      <c r="WAR26" s="47"/>
      <c r="WAS26" s="47"/>
      <c r="WAT26" s="47"/>
      <c r="WAU26" s="47"/>
      <c r="WAV26" s="47"/>
      <c r="WAW26" s="47"/>
      <c r="WAX26" s="47"/>
      <c r="WAY26" s="47"/>
      <c r="WAZ26" s="47"/>
      <c r="WBA26" s="47"/>
      <c r="WBB26" s="47"/>
      <c r="WBC26" s="47"/>
      <c r="WBD26" s="47"/>
      <c r="WBE26" s="47"/>
      <c r="WBF26" s="47"/>
      <c r="WBG26" s="47"/>
      <c r="WBH26" s="47"/>
      <c r="WBI26" s="47"/>
      <c r="WBJ26" s="47"/>
      <c r="WBK26" s="47"/>
      <c r="WBL26" s="47"/>
      <c r="WBM26" s="47"/>
      <c r="WBN26" s="47"/>
      <c r="WBO26" s="47"/>
      <c r="WBP26" s="47"/>
      <c r="WBQ26" s="47"/>
      <c r="WBR26" s="47"/>
      <c r="WBS26" s="47"/>
      <c r="WBT26" s="47"/>
      <c r="WBU26" s="47"/>
      <c r="WBV26" s="47"/>
      <c r="WBW26" s="47"/>
      <c r="WBX26" s="47"/>
      <c r="WBY26" s="47"/>
      <c r="WBZ26" s="47"/>
      <c r="WCA26" s="47"/>
      <c r="WCB26" s="47"/>
      <c r="WCC26" s="47"/>
      <c r="WCD26" s="47"/>
      <c r="WCE26" s="47"/>
      <c r="WCF26" s="47"/>
      <c r="WCG26" s="47"/>
      <c r="WCH26" s="47"/>
      <c r="WCI26" s="47"/>
      <c r="WCJ26" s="47"/>
      <c r="WCK26" s="47"/>
      <c r="WCL26" s="47"/>
      <c r="WCM26" s="47"/>
      <c r="WCN26" s="47"/>
      <c r="WCO26" s="47"/>
      <c r="WCP26" s="47"/>
      <c r="WCQ26" s="47"/>
      <c r="WCR26" s="47"/>
      <c r="WCS26" s="47"/>
      <c r="WCT26" s="47"/>
      <c r="WCU26" s="47"/>
      <c r="WCV26" s="47"/>
      <c r="WCW26" s="47"/>
      <c r="WCX26" s="47"/>
      <c r="WCY26" s="47"/>
      <c r="WCZ26" s="47"/>
      <c r="WDA26" s="47"/>
      <c r="WDB26" s="47"/>
      <c r="WDC26" s="47"/>
      <c r="WDD26" s="47"/>
      <c r="WDE26" s="47"/>
      <c r="WDF26" s="47"/>
      <c r="WDG26" s="47"/>
      <c r="WDH26" s="47"/>
      <c r="WDI26" s="47"/>
      <c r="WDJ26" s="47"/>
      <c r="WDK26" s="47"/>
      <c r="WDL26" s="47"/>
      <c r="WDM26" s="47"/>
      <c r="WDN26" s="47"/>
      <c r="WDO26" s="47"/>
      <c r="WDP26" s="47"/>
      <c r="WDQ26" s="47"/>
      <c r="WDR26" s="47"/>
      <c r="WDS26" s="47"/>
      <c r="WDT26" s="47"/>
      <c r="WDU26" s="47"/>
      <c r="WDV26" s="47"/>
      <c r="WDW26" s="47"/>
      <c r="WDX26" s="47"/>
      <c r="WDY26" s="47"/>
      <c r="WDZ26" s="47"/>
      <c r="WEA26" s="47"/>
      <c r="WEB26" s="47"/>
      <c r="WEC26" s="47"/>
      <c r="WED26" s="47"/>
      <c r="WEE26" s="47"/>
      <c r="WEF26" s="47"/>
      <c r="WEG26" s="47"/>
      <c r="WEH26" s="47"/>
      <c r="WEI26" s="47"/>
      <c r="WEJ26" s="47"/>
      <c r="WEK26" s="47"/>
      <c r="WEL26" s="47"/>
      <c r="WEM26" s="47"/>
      <c r="WEN26" s="47"/>
      <c r="WEO26" s="47"/>
      <c r="WEP26" s="47"/>
      <c r="WEQ26" s="47"/>
      <c r="WER26" s="47"/>
      <c r="WES26" s="47"/>
      <c r="WET26" s="47"/>
      <c r="WEU26" s="47"/>
      <c r="WEV26" s="47"/>
      <c r="WEW26" s="47"/>
      <c r="WEX26" s="47"/>
      <c r="WEY26" s="47"/>
      <c r="WEZ26" s="47"/>
      <c r="WFA26" s="47"/>
      <c r="WFB26" s="47"/>
      <c r="WFC26" s="47"/>
      <c r="WFD26" s="47"/>
      <c r="WFE26" s="47"/>
      <c r="WFF26" s="47"/>
      <c r="WFG26" s="47"/>
      <c r="WFH26" s="47"/>
      <c r="WFI26" s="47"/>
      <c r="WFJ26" s="47"/>
      <c r="WFK26" s="47"/>
      <c r="WFL26" s="47"/>
      <c r="WFM26" s="47"/>
      <c r="WFN26" s="47"/>
      <c r="WFO26" s="47"/>
      <c r="WFP26" s="47"/>
      <c r="WFQ26" s="47"/>
      <c r="WFR26" s="47"/>
      <c r="WFS26" s="47"/>
      <c r="WFT26" s="47"/>
      <c r="WFU26" s="47"/>
      <c r="WFV26" s="47"/>
      <c r="WFW26" s="47"/>
      <c r="WFX26" s="47"/>
      <c r="WFY26" s="47"/>
      <c r="WFZ26" s="47"/>
      <c r="WGA26" s="47"/>
      <c r="WGB26" s="47"/>
      <c r="WGC26" s="47"/>
      <c r="WGD26" s="47"/>
      <c r="WGE26" s="47"/>
      <c r="WGF26" s="47"/>
      <c r="WGG26" s="47"/>
      <c r="WGH26" s="47"/>
      <c r="WGI26" s="47"/>
      <c r="WGJ26" s="47"/>
      <c r="WGK26" s="47"/>
      <c r="WGL26" s="47"/>
      <c r="WGM26" s="47"/>
      <c r="WGN26" s="47"/>
      <c r="WGO26" s="47"/>
      <c r="WGP26" s="47"/>
      <c r="WGQ26" s="47"/>
      <c r="WGR26" s="47"/>
      <c r="WGS26" s="47"/>
      <c r="WGT26" s="47"/>
      <c r="WGU26" s="47"/>
      <c r="WGV26" s="47"/>
      <c r="WGW26" s="47"/>
      <c r="WGX26" s="47"/>
      <c r="WGY26" s="47"/>
      <c r="WGZ26" s="47"/>
      <c r="WHA26" s="47"/>
      <c r="WHB26" s="47"/>
      <c r="WHC26" s="47"/>
      <c r="WHD26" s="47"/>
      <c r="WHE26" s="47"/>
      <c r="WHF26" s="47"/>
      <c r="WHG26" s="47"/>
      <c r="WHH26" s="47"/>
      <c r="WHI26" s="47"/>
      <c r="WHJ26" s="47"/>
      <c r="WHK26" s="47"/>
      <c r="WHL26" s="47"/>
      <c r="WHM26" s="47"/>
      <c r="WHN26" s="47"/>
      <c r="WHO26" s="47"/>
      <c r="WHP26" s="47"/>
      <c r="WHQ26" s="47"/>
      <c r="WHR26" s="47"/>
      <c r="WHS26" s="47"/>
      <c r="WHT26" s="47"/>
      <c r="WHU26" s="47"/>
      <c r="WHV26" s="47"/>
      <c r="WHW26" s="47"/>
      <c r="WHX26" s="47"/>
      <c r="WHY26" s="47"/>
      <c r="WHZ26" s="47"/>
      <c r="WIA26" s="47"/>
      <c r="WIB26" s="47"/>
      <c r="WIC26" s="47"/>
      <c r="WID26" s="47"/>
      <c r="WIE26" s="47"/>
      <c r="WIF26" s="47"/>
      <c r="WIG26" s="47"/>
      <c r="WIH26" s="47"/>
      <c r="WII26" s="47"/>
      <c r="WIJ26" s="47"/>
      <c r="WIK26" s="47"/>
      <c r="WIL26" s="47"/>
      <c r="WIM26" s="47"/>
      <c r="WIN26" s="47"/>
      <c r="WIO26" s="47"/>
      <c r="WIP26" s="47"/>
      <c r="WIQ26" s="47"/>
      <c r="WIR26" s="47"/>
      <c r="WIS26" s="47"/>
      <c r="WIT26" s="47"/>
      <c r="WIU26" s="47"/>
      <c r="WIV26" s="47"/>
      <c r="WIW26" s="47"/>
      <c r="WIX26" s="47"/>
      <c r="WIY26" s="47"/>
      <c r="WIZ26" s="47"/>
      <c r="WJA26" s="47"/>
      <c r="WJB26" s="47"/>
      <c r="WJC26" s="47"/>
      <c r="WJD26" s="47"/>
      <c r="WJE26" s="47"/>
      <c r="WJF26" s="47"/>
      <c r="WJG26" s="47"/>
      <c r="WJH26" s="47"/>
      <c r="WJI26" s="47"/>
      <c r="WJJ26" s="47"/>
      <c r="WJK26" s="47"/>
      <c r="WJL26" s="47"/>
      <c r="WJM26" s="47"/>
      <c r="WJN26" s="47"/>
      <c r="WJO26" s="47"/>
      <c r="WJP26" s="47"/>
      <c r="WJQ26" s="47"/>
      <c r="WJR26" s="47"/>
      <c r="WJS26" s="47"/>
      <c r="WJT26" s="47"/>
      <c r="WJU26" s="47"/>
      <c r="WJV26" s="47"/>
      <c r="WJW26" s="47"/>
      <c r="WJX26" s="47"/>
      <c r="WJY26" s="47"/>
      <c r="WJZ26" s="47"/>
      <c r="WKA26" s="47"/>
      <c r="WKB26" s="47"/>
      <c r="WKC26" s="47"/>
      <c r="WKD26" s="47"/>
      <c r="WKE26" s="47"/>
      <c r="WKF26" s="47"/>
      <c r="WKG26" s="47"/>
      <c r="WKH26" s="47"/>
      <c r="WKI26" s="47"/>
      <c r="WKJ26" s="47"/>
      <c r="WKK26" s="47"/>
      <c r="WKL26" s="47"/>
      <c r="WKM26" s="47"/>
      <c r="WKN26" s="47"/>
      <c r="WKO26" s="47"/>
      <c r="WKP26" s="47"/>
      <c r="WKQ26" s="47"/>
      <c r="WKR26" s="47"/>
      <c r="WKS26" s="47"/>
      <c r="WKT26" s="47"/>
      <c r="WKU26" s="47"/>
      <c r="WKV26" s="47"/>
      <c r="WKW26" s="47"/>
      <c r="WKX26" s="47"/>
      <c r="WKY26" s="47"/>
      <c r="WKZ26" s="47"/>
      <c r="WLA26" s="47"/>
      <c r="WLB26" s="47"/>
      <c r="WLC26" s="47"/>
      <c r="WLD26" s="47"/>
      <c r="WLE26" s="47"/>
      <c r="WLF26" s="47"/>
      <c r="WLG26" s="47"/>
      <c r="WLH26" s="47"/>
      <c r="WLI26" s="47"/>
      <c r="WLJ26" s="47"/>
      <c r="WLK26" s="47"/>
      <c r="WLL26" s="47"/>
      <c r="WLM26" s="47"/>
      <c r="WLN26" s="47"/>
      <c r="WLO26" s="47"/>
      <c r="WLP26" s="47"/>
      <c r="WLQ26" s="47"/>
      <c r="WLR26" s="47"/>
      <c r="WLS26" s="47"/>
      <c r="WLT26" s="47"/>
      <c r="WLU26" s="47"/>
      <c r="WLV26" s="47"/>
      <c r="WLW26" s="47"/>
      <c r="WLX26" s="47"/>
      <c r="WLY26" s="47"/>
      <c r="WLZ26" s="47"/>
      <c r="WMA26" s="47"/>
      <c r="WMB26" s="47"/>
      <c r="WMC26" s="47"/>
      <c r="WMD26" s="47"/>
      <c r="WME26" s="47"/>
      <c r="WMF26" s="47"/>
      <c r="WMG26" s="47"/>
      <c r="WMH26" s="47"/>
      <c r="WMI26" s="47"/>
      <c r="WMJ26" s="47"/>
      <c r="WMK26" s="47"/>
      <c r="WML26" s="47"/>
      <c r="WMM26" s="47"/>
      <c r="WMN26" s="47"/>
      <c r="WMO26" s="47"/>
      <c r="WMP26" s="47"/>
      <c r="WMQ26" s="47"/>
      <c r="WMR26" s="47"/>
      <c r="WMS26" s="47"/>
      <c r="WMT26" s="47"/>
      <c r="WMU26" s="47"/>
      <c r="WMV26" s="47"/>
      <c r="WMW26" s="47"/>
      <c r="WMX26" s="47"/>
      <c r="WMY26" s="47"/>
      <c r="WMZ26" s="47"/>
      <c r="WNA26" s="47"/>
      <c r="WNB26" s="47"/>
      <c r="WNC26" s="47"/>
      <c r="WND26" s="47"/>
      <c r="WNE26" s="47"/>
      <c r="WNF26" s="47"/>
      <c r="WNG26" s="47"/>
      <c r="WNH26" s="47"/>
      <c r="WNI26" s="47"/>
      <c r="WNJ26" s="47"/>
      <c r="WNK26" s="47"/>
      <c r="WNL26" s="47"/>
      <c r="WNM26" s="47"/>
      <c r="WNN26" s="47"/>
      <c r="WNO26" s="47"/>
      <c r="WNP26" s="47"/>
      <c r="WNQ26" s="47"/>
      <c r="WNR26" s="47"/>
      <c r="WNS26" s="47"/>
      <c r="WNT26" s="47"/>
      <c r="WNU26" s="47"/>
      <c r="WNV26" s="47"/>
      <c r="WNW26" s="47"/>
      <c r="WNX26" s="47"/>
      <c r="WNY26" s="47"/>
      <c r="WNZ26" s="47"/>
      <c r="WOA26" s="47"/>
      <c r="WOB26" s="47"/>
      <c r="WOC26" s="47"/>
      <c r="WOD26" s="47"/>
      <c r="WOE26" s="47"/>
      <c r="WOF26" s="47"/>
      <c r="WOG26" s="47"/>
      <c r="WOH26" s="47"/>
      <c r="WOI26" s="47"/>
      <c r="WOJ26" s="47"/>
      <c r="WOK26" s="47"/>
      <c r="WOL26" s="47"/>
      <c r="WOM26" s="47"/>
      <c r="WON26" s="47"/>
      <c r="WOO26" s="47"/>
      <c r="WOP26" s="47"/>
      <c r="WOQ26" s="47"/>
      <c r="WOR26" s="47"/>
      <c r="WOS26" s="47"/>
      <c r="WOT26" s="47"/>
      <c r="WOU26" s="47"/>
      <c r="WOV26" s="47"/>
      <c r="WOW26" s="47"/>
      <c r="WOX26" s="47"/>
      <c r="WOY26" s="47"/>
      <c r="WOZ26" s="47"/>
      <c r="WPA26" s="47"/>
      <c r="WPB26" s="47"/>
      <c r="WPC26" s="47"/>
      <c r="WPD26" s="47"/>
      <c r="WPE26" s="47"/>
      <c r="WPF26" s="47"/>
      <c r="WPG26" s="47"/>
      <c r="WPH26" s="47"/>
      <c r="WPI26" s="47"/>
      <c r="WPJ26" s="47"/>
      <c r="WPK26" s="47"/>
      <c r="WPL26" s="47"/>
      <c r="WPM26" s="47"/>
      <c r="WPN26" s="47"/>
      <c r="WPO26" s="47"/>
      <c r="WPP26" s="47"/>
      <c r="WPQ26" s="47"/>
      <c r="WPR26" s="47"/>
      <c r="WPS26" s="47"/>
      <c r="WPT26" s="47"/>
      <c r="WPU26" s="47"/>
      <c r="WPV26" s="47"/>
      <c r="WPW26" s="47"/>
      <c r="WPX26" s="47"/>
      <c r="WPY26" s="47"/>
      <c r="WPZ26" s="47"/>
      <c r="WQA26" s="47"/>
      <c r="WQB26" s="47"/>
      <c r="WQC26" s="47"/>
      <c r="WQD26" s="47"/>
      <c r="WQE26" s="47"/>
      <c r="WQF26" s="47"/>
      <c r="WQG26" s="47"/>
      <c r="WQH26" s="47"/>
      <c r="WQI26" s="47"/>
      <c r="WQJ26" s="47"/>
      <c r="WQK26" s="47"/>
      <c r="WQL26" s="47"/>
      <c r="WQM26" s="47"/>
      <c r="WQN26" s="47"/>
      <c r="WQO26" s="47"/>
      <c r="WQP26" s="47"/>
      <c r="WQQ26" s="47"/>
      <c r="WQR26" s="47"/>
      <c r="WQS26" s="47"/>
      <c r="WQT26" s="47"/>
      <c r="WQU26" s="47"/>
      <c r="WQV26" s="47"/>
      <c r="WQW26" s="47"/>
      <c r="WQX26" s="47"/>
      <c r="WQY26" s="47"/>
      <c r="WQZ26" s="47"/>
      <c r="WRA26" s="47"/>
      <c r="WRB26" s="47"/>
      <c r="WRC26" s="47"/>
      <c r="WRD26" s="47"/>
      <c r="WRE26" s="47"/>
      <c r="WRF26" s="47"/>
      <c r="WRG26" s="47"/>
      <c r="WRH26" s="47"/>
      <c r="WRI26" s="47"/>
      <c r="WRJ26" s="47"/>
      <c r="WRK26" s="47"/>
      <c r="WRL26" s="47"/>
      <c r="WRM26" s="47"/>
      <c r="WRN26" s="47"/>
      <c r="WRO26" s="47"/>
      <c r="WRP26" s="47"/>
      <c r="WRQ26" s="47"/>
      <c r="WRR26" s="47"/>
      <c r="WRS26" s="47"/>
      <c r="WRT26" s="47"/>
      <c r="WRU26" s="47"/>
      <c r="WRV26" s="47"/>
      <c r="WRW26" s="47"/>
      <c r="WRX26" s="47"/>
      <c r="WRY26" s="47"/>
      <c r="WRZ26" s="47"/>
      <c r="WSA26" s="47"/>
      <c r="WSB26" s="47"/>
      <c r="WSC26" s="47"/>
      <c r="WSD26" s="47"/>
      <c r="WSE26" s="47"/>
      <c r="WSF26" s="47"/>
      <c r="WSG26" s="47"/>
      <c r="WSH26" s="47"/>
      <c r="WSI26" s="47"/>
      <c r="WSJ26" s="47"/>
      <c r="WSK26" s="47"/>
      <c r="WSL26" s="47"/>
      <c r="WSM26" s="47"/>
      <c r="WSN26" s="47"/>
      <c r="WSO26" s="47"/>
      <c r="WSP26" s="47"/>
      <c r="WSQ26" s="47"/>
      <c r="WSR26" s="47"/>
      <c r="WSS26" s="47"/>
      <c r="WST26" s="47"/>
      <c r="WSU26" s="47"/>
      <c r="WSV26" s="47"/>
      <c r="WSW26" s="47"/>
      <c r="WSX26" s="47"/>
      <c r="WSY26" s="47"/>
      <c r="WSZ26" s="47"/>
      <c r="WTA26" s="47"/>
      <c r="WTB26" s="47"/>
      <c r="WTC26" s="47"/>
      <c r="WTD26" s="47"/>
      <c r="WTE26" s="47"/>
      <c r="WTF26" s="47"/>
      <c r="WTG26" s="47"/>
      <c r="WTH26" s="47"/>
      <c r="WTI26" s="47"/>
      <c r="WTJ26" s="47"/>
      <c r="WTK26" s="47"/>
      <c r="WTL26" s="47"/>
      <c r="WTM26" s="47"/>
      <c r="WTN26" s="47"/>
      <c r="WTO26" s="47"/>
      <c r="WTP26" s="47"/>
      <c r="WTQ26" s="47"/>
      <c r="WTR26" s="47"/>
      <c r="WTS26" s="47"/>
      <c r="WTT26" s="47"/>
      <c r="WTU26" s="47"/>
      <c r="WTV26" s="47"/>
      <c r="WTW26" s="47"/>
      <c r="WTX26" s="47"/>
      <c r="WTY26" s="47"/>
      <c r="WTZ26" s="47"/>
      <c r="WUA26" s="47"/>
      <c r="WUB26" s="47"/>
      <c r="WUC26" s="47"/>
      <c r="WUD26" s="47"/>
      <c r="WUE26" s="47"/>
      <c r="WUF26" s="47"/>
      <c r="WUG26" s="47"/>
      <c r="WUH26" s="47"/>
      <c r="WUI26" s="47"/>
      <c r="WUJ26" s="47"/>
      <c r="WUK26" s="47"/>
      <c r="WUL26" s="47"/>
      <c r="WUM26" s="47"/>
      <c r="WUN26" s="47"/>
      <c r="WUO26" s="47"/>
      <c r="WUP26" s="47"/>
      <c r="WUQ26" s="47"/>
      <c r="WUR26" s="47"/>
      <c r="WUS26" s="47"/>
      <c r="WUT26" s="47"/>
      <c r="WUU26" s="47"/>
      <c r="WUV26" s="47"/>
      <c r="WUW26" s="47"/>
      <c r="WUX26" s="47"/>
      <c r="WUY26" s="47"/>
      <c r="WUZ26" s="47"/>
      <c r="WVA26" s="47"/>
      <c r="WVB26" s="47"/>
      <c r="WVC26" s="47"/>
      <c r="WVD26" s="47"/>
      <c r="WVE26" s="47"/>
      <c r="WVF26" s="47"/>
      <c r="WVG26" s="47"/>
      <c r="WVH26" s="47"/>
      <c r="WVI26" s="47"/>
      <c r="WVJ26" s="47"/>
      <c r="WVK26" s="47"/>
      <c r="WVL26" s="47"/>
      <c r="WVM26" s="47"/>
      <c r="WVN26" s="47"/>
      <c r="WVO26" s="47"/>
      <c r="WVP26" s="47"/>
      <c r="WVQ26" s="47"/>
      <c r="WVR26" s="47"/>
      <c r="WVS26" s="47"/>
      <c r="WVT26" s="47"/>
      <c r="WVU26" s="47"/>
      <c r="WVV26" s="47"/>
      <c r="WVW26" s="47"/>
      <c r="WVX26" s="47"/>
      <c r="WVY26" s="47"/>
      <c r="WVZ26" s="47"/>
      <c r="WWA26" s="47"/>
      <c r="WWB26" s="47"/>
      <c r="WWC26" s="47"/>
      <c r="WWD26" s="47"/>
      <c r="WWE26" s="47"/>
      <c r="WWF26" s="47"/>
      <c r="WWG26" s="47"/>
      <c r="WWH26" s="47"/>
      <c r="WWI26" s="47"/>
      <c r="WWJ26" s="47"/>
      <c r="WWK26" s="47"/>
      <c r="WWL26" s="47"/>
    </row>
    <row r="27" spans="1:16158" x14ac:dyDescent="0.35">
      <c r="A27" s="56" t="s">
        <v>102</v>
      </c>
      <c r="B27" s="242"/>
      <c r="C27" s="242"/>
      <c r="D27" s="245"/>
      <c r="E27" s="245"/>
      <c r="G27" s="233"/>
      <c r="H27" s="246"/>
      <c r="J27" s="233"/>
      <c r="L27" s="233"/>
      <c r="M27" s="58"/>
      <c r="N27" s="58"/>
      <c r="O27" s="58"/>
      <c r="P27" s="58"/>
      <c r="S27" s="65"/>
      <c r="T27" s="251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  <c r="AGG27" s="47"/>
      <c r="AGH27" s="47"/>
      <c r="AGI27" s="47"/>
      <c r="AGJ27" s="47"/>
      <c r="AGK27" s="47"/>
      <c r="AGL27" s="47"/>
      <c r="AGM27" s="47"/>
      <c r="AGN27" s="47"/>
      <c r="AGO27" s="47"/>
      <c r="AGP27" s="47"/>
      <c r="AGQ27" s="47"/>
      <c r="AGR27" s="47"/>
      <c r="AGS27" s="47"/>
      <c r="AGT27" s="47"/>
      <c r="AGU27" s="47"/>
      <c r="AGV27" s="47"/>
      <c r="AGW27" s="47"/>
      <c r="AGX27" s="47"/>
      <c r="AGY27" s="47"/>
      <c r="AGZ27" s="47"/>
      <c r="AHA27" s="47"/>
      <c r="AHB27" s="47"/>
      <c r="AHC27" s="47"/>
      <c r="AHD27" s="47"/>
      <c r="AHE27" s="47"/>
      <c r="AHF27" s="47"/>
      <c r="AHG27" s="47"/>
      <c r="AHH27" s="47"/>
      <c r="AHI27" s="47"/>
      <c r="AHJ27" s="47"/>
      <c r="AHK27" s="47"/>
      <c r="AHL27" s="47"/>
      <c r="AHM27" s="47"/>
      <c r="AHN27" s="47"/>
      <c r="AHO27" s="47"/>
      <c r="AHP27" s="47"/>
      <c r="AHQ27" s="47"/>
      <c r="AHR27" s="47"/>
      <c r="AHS27" s="47"/>
      <c r="AHT27" s="47"/>
      <c r="AHU27" s="47"/>
      <c r="AHV27" s="47"/>
      <c r="AHW27" s="47"/>
      <c r="AHX27" s="47"/>
      <c r="AHY27" s="47"/>
      <c r="AHZ27" s="47"/>
      <c r="AIA27" s="47"/>
      <c r="AIB27" s="47"/>
      <c r="AIC27" s="47"/>
      <c r="AID27" s="47"/>
      <c r="AIE27" s="47"/>
      <c r="AIF27" s="47"/>
      <c r="AIG27" s="47"/>
      <c r="AIH27" s="47"/>
      <c r="AII27" s="47"/>
      <c r="AIJ27" s="47"/>
      <c r="AIK27" s="47"/>
      <c r="AIL27" s="47"/>
      <c r="AIM27" s="47"/>
      <c r="AIN27" s="47"/>
      <c r="AIO27" s="47"/>
      <c r="AIP27" s="47"/>
      <c r="AIQ27" s="47"/>
      <c r="AIR27" s="47"/>
      <c r="AIS27" s="47"/>
      <c r="AIT27" s="47"/>
      <c r="AIU27" s="47"/>
      <c r="AIV27" s="47"/>
      <c r="AIW27" s="47"/>
      <c r="AIX27" s="47"/>
      <c r="AIY27" s="47"/>
      <c r="AIZ27" s="47"/>
      <c r="AJA27" s="47"/>
      <c r="AJB27" s="47"/>
      <c r="AJC27" s="47"/>
      <c r="AJD27" s="47"/>
      <c r="AJE27" s="47"/>
      <c r="AJF27" s="47"/>
      <c r="AJG27" s="47"/>
      <c r="AJH27" s="47"/>
      <c r="AJI27" s="47"/>
      <c r="AJJ27" s="47"/>
      <c r="AJK27" s="47"/>
      <c r="AJL27" s="47"/>
      <c r="AJM27" s="47"/>
      <c r="AJN27" s="47"/>
      <c r="AJO27" s="47"/>
      <c r="AJP27" s="47"/>
      <c r="AJQ27" s="47"/>
      <c r="AJR27" s="47"/>
      <c r="AJS27" s="47"/>
      <c r="AJT27" s="47"/>
      <c r="AJU27" s="47"/>
      <c r="AJV27" s="47"/>
      <c r="AJW27" s="47"/>
      <c r="AJX27" s="47"/>
      <c r="AJY27" s="47"/>
      <c r="AJZ27" s="47"/>
      <c r="AKA27" s="47"/>
      <c r="AKB27" s="47"/>
      <c r="AKC27" s="47"/>
      <c r="AKD27" s="47"/>
      <c r="AKE27" s="47"/>
      <c r="AKF27" s="47"/>
      <c r="AKG27" s="47"/>
      <c r="AKH27" s="47"/>
      <c r="AKI27" s="47"/>
      <c r="AKJ27" s="47"/>
      <c r="AKK27" s="47"/>
      <c r="AKL27" s="47"/>
      <c r="AKM27" s="47"/>
      <c r="AKN27" s="47"/>
      <c r="AKO27" s="47"/>
      <c r="AKP27" s="47"/>
      <c r="AKQ27" s="47"/>
      <c r="AKR27" s="47"/>
      <c r="AKS27" s="47"/>
      <c r="AKT27" s="47"/>
      <c r="AKU27" s="47"/>
      <c r="AKV27" s="47"/>
      <c r="AKW27" s="47"/>
      <c r="AKX27" s="47"/>
      <c r="AKY27" s="47"/>
      <c r="AKZ27" s="47"/>
      <c r="ALA27" s="47"/>
      <c r="ALB27" s="47"/>
      <c r="ALC27" s="47"/>
      <c r="ALD27" s="47"/>
      <c r="ALE27" s="47"/>
      <c r="ALF27" s="47"/>
      <c r="ALG27" s="47"/>
      <c r="ALH27" s="47"/>
      <c r="ALI27" s="47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47"/>
      <c r="AMI27" s="47"/>
      <c r="AMJ27" s="47"/>
      <c r="AMK27" s="47"/>
      <c r="AML27" s="47"/>
      <c r="AMM27" s="47"/>
      <c r="AMN27" s="47"/>
      <c r="AMO27" s="47"/>
      <c r="AMP27" s="47"/>
      <c r="AMQ27" s="47"/>
      <c r="AMR27" s="47"/>
      <c r="AMS27" s="47"/>
      <c r="AMT27" s="47"/>
      <c r="AMU27" s="47"/>
      <c r="AMV27" s="47"/>
      <c r="AMW27" s="47"/>
      <c r="AMX27" s="47"/>
      <c r="AMY27" s="47"/>
      <c r="AMZ27" s="47"/>
      <c r="ANA27" s="47"/>
      <c r="ANB27" s="47"/>
      <c r="ANC27" s="47"/>
      <c r="AND27" s="47"/>
      <c r="ANE27" s="47"/>
      <c r="ANF27" s="47"/>
      <c r="ANG27" s="47"/>
      <c r="ANH27" s="47"/>
      <c r="ANI27" s="47"/>
      <c r="ANJ27" s="47"/>
      <c r="ANK27" s="47"/>
      <c r="ANL27" s="47"/>
      <c r="ANM27" s="47"/>
      <c r="ANN27" s="47"/>
      <c r="ANO27" s="47"/>
      <c r="ANP27" s="47"/>
      <c r="ANQ27" s="47"/>
      <c r="ANR27" s="47"/>
      <c r="ANS27" s="47"/>
      <c r="ANT27" s="47"/>
      <c r="ANU27" s="47"/>
      <c r="ANV27" s="47"/>
      <c r="ANW27" s="47"/>
      <c r="ANX27" s="47"/>
      <c r="ANY27" s="47"/>
      <c r="ANZ27" s="47"/>
      <c r="AOA27" s="47"/>
      <c r="AOB27" s="47"/>
      <c r="AOC27" s="47"/>
      <c r="AOD27" s="47"/>
      <c r="AOE27" s="47"/>
      <c r="AOF27" s="47"/>
      <c r="AOG27" s="47"/>
      <c r="AOH27" s="47"/>
      <c r="AOI27" s="47"/>
      <c r="AOJ27" s="47"/>
      <c r="AOK27" s="47"/>
      <c r="AOL27" s="47"/>
      <c r="AOM27" s="47"/>
      <c r="AON27" s="47"/>
      <c r="AOO27" s="47"/>
      <c r="AOP27" s="47"/>
      <c r="AOQ27" s="47"/>
      <c r="AOR27" s="47"/>
      <c r="AOS27" s="47"/>
      <c r="AOT27" s="47"/>
      <c r="AOU27" s="47"/>
      <c r="AOV27" s="47"/>
      <c r="AOW27" s="47"/>
      <c r="AOX27" s="47"/>
      <c r="AOY27" s="47"/>
      <c r="AOZ27" s="47"/>
      <c r="APA27" s="47"/>
      <c r="APB27" s="47"/>
      <c r="APC27" s="47"/>
      <c r="APD27" s="47"/>
      <c r="APE27" s="47"/>
      <c r="APF27" s="47"/>
      <c r="APG27" s="47"/>
      <c r="APH27" s="47"/>
      <c r="API27" s="47"/>
      <c r="APJ27" s="47"/>
      <c r="APK27" s="47"/>
      <c r="APL27" s="47"/>
      <c r="APM27" s="47"/>
      <c r="APN27" s="47"/>
      <c r="APO27" s="47"/>
      <c r="APP27" s="47"/>
      <c r="APQ27" s="47"/>
      <c r="APR27" s="47"/>
      <c r="APS27" s="47"/>
      <c r="APT27" s="47"/>
      <c r="APU27" s="47"/>
      <c r="APV27" s="47"/>
      <c r="APW27" s="47"/>
      <c r="APX27" s="47"/>
      <c r="APY27" s="47"/>
      <c r="APZ27" s="47"/>
      <c r="AQA27" s="47"/>
      <c r="AQB27" s="47"/>
      <c r="AQC27" s="47"/>
      <c r="AQD27" s="47"/>
      <c r="AQE27" s="47"/>
      <c r="AQF27" s="47"/>
      <c r="AQG27" s="47"/>
      <c r="AQH27" s="47"/>
      <c r="AQI27" s="47"/>
      <c r="AQJ27" s="47"/>
      <c r="AQK27" s="47"/>
      <c r="AQL27" s="47"/>
      <c r="AQM27" s="47"/>
      <c r="AQN27" s="47"/>
      <c r="AQO27" s="47"/>
      <c r="AQP27" s="47"/>
      <c r="AQQ27" s="47"/>
      <c r="AQR27" s="47"/>
      <c r="AQS27" s="47"/>
      <c r="AQT27" s="47"/>
      <c r="AQU27" s="47"/>
      <c r="AQV27" s="47"/>
      <c r="AQW27" s="47"/>
      <c r="AQX27" s="47"/>
      <c r="AQY27" s="47"/>
      <c r="AQZ27" s="47"/>
      <c r="ARA27" s="47"/>
      <c r="ARB27" s="47"/>
      <c r="ARC27" s="47"/>
      <c r="ARD27" s="47"/>
      <c r="ARE27" s="47"/>
      <c r="ARF27" s="47"/>
      <c r="ARG27" s="47"/>
      <c r="ARH27" s="47"/>
      <c r="ARI27" s="47"/>
      <c r="ARJ27" s="47"/>
      <c r="ARK27" s="47"/>
      <c r="ARL27" s="47"/>
      <c r="ARM27" s="47"/>
      <c r="ARN27" s="47"/>
      <c r="ARO27" s="47"/>
      <c r="ARP27" s="47"/>
      <c r="ARQ27" s="47"/>
      <c r="ARR27" s="47"/>
      <c r="ARS27" s="47"/>
      <c r="ART27" s="47"/>
      <c r="ARU27" s="47"/>
      <c r="ARV27" s="47"/>
      <c r="ARW27" s="47"/>
      <c r="ARX27" s="47"/>
      <c r="ARY27" s="47"/>
      <c r="ARZ27" s="47"/>
      <c r="ASA27" s="47"/>
      <c r="ASB27" s="47"/>
      <c r="ASC27" s="47"/>
      <c r="ASD27" s="47"/>
      <c r="ASE27" s="47"/>
      <c r="ASF27" s="47"/>
      <c r="ASG27" s="47"/>
      <c r="ASH27" s="47"/>
      <c r="ASI27" s="47"/>
      <c r="ASJ27" s="47"/>
      <c r="ASK27" s="47"/>
      <c r="ASL27" s="47"/>
      <c r="ASM27" s="47"/>
      <c r="ASN27" s="47"/>
      <c r="ASO27" s="47"/>
      <c r="ASP27" s="47"/>
      <c r="ASQ27" s="47"/>
      <c r="ASR27" s="47"/>
      <c r="ASS27" s="47"/>
      <c r="AST27" s="47"/>
      <c r="ASU27" s="47"/>
      <c r="ASV27" s="47"/>
      <c r="ASW27" s="47"/>
      <c r="ASX27" s="47"/>
      <c r="ASY27" s="47"/>
      <c r="ASZ27" s="47"/>
      <c r="ATA27" s="47"/>
      <c r="ATB27" s="47"/>
      <c r="ATC27" s="47"/>
      <c r="ATD27" s="47"/>
      <c r="ATE27" s="47"/>
      <c r="ATF27" s="47"/>
      <c r="ATG27" s="47"/>
      <c r="ATH27" s="47"/>
      <c r="ATI27" s="47"/>
      <c r="ATJ27" s="47"/>
      <c r="ATK27" s="47"/>
      <c r="ATL27" s="47"/>
      <c r="ATM27" s="47"/>
      <c r="ATN27" s="47"/>
      <c r="ATO27" s="47"/>
      <c r="ATP27" s="47"/>
      <c r="ATQ27" s="47"/>
      <c r="ATR27" s="47"/>
      <c r="ATS27" s="47"/>
      <c r="ATT27" s="47"/>
      <c r="ATU27" s="47"/>
      <c r="ATV27" s="47"/>
      <c r="ATW27" s="47"/>
      <c r="ATX27" s="47"/>
      <c r="ATY27" s="47"/>
      <c r="ATZ27" s="47"/>
      <c r="AUA27" s="47"/>
      <c r="AUB27" s="47"/>
      <c r="AUC27" s="47"/>
      <c r="AUD27" s="47"/>
      <c r="AUE27" s="47"/>
      <c r="AUF27" s="47"/>
      <c r="AUG27" s="47"/>
      <c r="AUH27" s="47"/>
      <c r="AUI27" s="47"/>
      <c r="AUJ27" s="47"/>
      <c r="AUK27" s="47"/>
      <c r="AUL27" s="47"/>
      <c r="AUM27" s="47"/>
      <c r="AUN27" s="47"/>
      <c r="AUO27" s="47"/>
      <c r="AUP27" s="47"/>
      <c r="AUQ27" s="47"/>
      <c r="AUR27" s="47"/>
      <c r="AUS27" s="47"/>
      <c r="AUT27" s="47"/>
      <c r="AUU27" s="47"/>
      <c r="AUV27" s="47"/>
      <c r="AUW27" s="47"/>
      <c r="AUX27" s="47"/>
      <c r="AUY27" s="47"/>
      <c r="AUZ27" s="47"/>
      <c r="AVA27" s="47"/>
      <c r="AVB27" s="47"/>
      <c r="AVC27" s="47"/>
      <c r="AVD27" s="47"/>
      <c r="AVE27" s="47"/>
      <c r="AVF27" s="47"/>
      <c r="AVG27" s="47"/>
      <c r="AVH27" s="47"/>
      <c r="AVI27" s="47"/>
      <c r="AVJ27" s="47"/>
      <c r="AVK27" s="47"/>
      <c r="AVL27" s="47"/>
      <c r="AVM27" s="47"/>
      <c r="AVN27" s="47"/>
      <c r="AVO27" s="47"/>
      <c r="AVP27" s="47"/>
      <c r="AVQ27" s="47"/>
      <c r="AVR27" s="47"/>
      <c r="AVS27" s="47"/>
      <c r="AVT27" s="47"/>
      <c r="AVU27" s="47"/>
      <c r="AVV27" s="47"/>
      <c r="AVW27" s="47"/>
      <c r="AVX27" s="47"/>
      <c r="AVY27" s="47"/>
      <c r="AVZ27" s="47"/>
      <c r="AWA27" s="47"/>
      <c r="AWB27" s="47"/>
      <c r="AWC27" s="47"/>
      <c r="AWD27" s="47"/>
      <c r="AWE27" s="47"/>
      <c r="AWF27" s="47"/>
      <c r="AWG27" s="47"/>
      <c r="AWH27" s="47"/>
      <c r="AWI27" s="47"/>
      <c r="AWJ27" s="47"/>
      <c r="AWK27" s="47"/>
      <c r="AWL27" s="47"/>
      <c r="AWM27" s="47"/>
      <c r="AWN27" s="47"/>
      <c r="AWO27" s="47"/>
      <c r="AWP27" s="47"/>
      <c r="AWQ27" s="47"/>
      <c r="AWR27" s="47"/>
      <c r="AWS27" s="47"/>
      <c r="AWT27" s="47"/>
      <c r="AWU27" s="47"/>
      <c r="AWV27" s="47"/>
      <c r="AWW27" s="47"/>
      <c r="AWX27" s="47"/>
      <c r="AWY27" s="47"/>
      <c r="AWZ27" s="47"/>
      <c r="AXA27" s="47"/>
      <c r="AXB27" s="47"/>
      <c r="AXC27" s="47"/>
      <c r="AXD27" s="47"/>
      <c r="AXE27" s="47"/>
      <c r="AXF27" s="47"/>
      <c r="AXG27" s="47"/>
      <c r="AXH27" s="47"/>
      <c r="AXI27" s="47"/>
      <c r="AXJ27" s="47"/>
      <c r="AXK27" s="47"/>
      <c r="AXL27" s="47"/>
      <c r="AXM27" s="47"/>
      <c r="AXN27" s="47"/>
      <c r="AXO27" s="47"/>
      <c r="AXP27" s="47"/>
      <c r="AXQ27" s="47"/>
      <c r="AXR27" s="47"/>
      <c r="AXS27" s="47"/>
      <c r="AXT27" s="47"/>
      <c r="AXU27" s="47"/>
      <c r="AXV27" s="47"/>
      <c r="AXW27" s="47"/>
      <c r="AXX27" s="47"/>
      <c r="AXY27" s="47"/>
      <c r="AXZ27" s="47"/>
      <c r="AYA27" s="47"/>
      <c r="AYB27" s="47"/>
      <c r="AYC27" s="47"/>
      <c r="AYD27" s="47"/>
      <c r="AYE27" s="47"/>
      <c r="AYF27" s="47"/>
      <c r="AYG27" s="47"/>
      <c r="AYH27" s="47"/>
      <c r="AYI27" s="47"/>
      <c r="AYJ27" s="47"/>
      <c r="AYK27" s="47"/>
      <c r="AYL27" s="47"/>
      <c r="AYM27" s="47"/>
      <c r="AYN27" s="47"/>
      <c r="AYO27" s="47"/>
      <c r="AYP27" s="47"/>
      <c r="AYQ27" s="47"/>
      <c r="AYR27" s="47"/>
      <c r="AYS27" s="47"/>
      <c r="AYT27" s="47"/>
      <c r="AYU27" s="47"/>
      <c r="AYV27" s="47"/>
      <c r="AYW27" s="47"/>
      <c r="AYX27" s="47"/>
      <c r="AYY27" s="47"/>
      <c r="AYZ27" s="47"/>
      <c r="AZA27" s="47"/>
      <c r="AZB27" s="47"/>
      <c r="AZC27" s="47"/>
      <c r="AZD27" s="47"/>
      <c r="AZE27" s="47"/>
      <c r="AZF27" s="47"/>
      <c r="AZG27" s="47"/>
      <c r="AZH27" s="47"/>
      <c r="AZI27" s="47"/>
      <c r="AZJ27" s="47"/>
      <c r="AZK27" s="47"/>
      <c r="AZL27" s="47"/>
      <c r="AZM27" s="47"/>
      <c r="AZN27" s="47"/>
      <c r="AZO27" s="47"/>
      <c r="AZP27" s="47"/>
      <c r="AZQ27" s="47"/>
      <c r="AZR27" s="47"/>
      <c r="AZS27" s="47"/>
      <c r="AZT27" s="47"/>
      <c r="AZU27" s="47"/>
      <c r="AZV27" s="47"/>
      <c r="AZW27" s="47"/>
      <c r="AZX27" s="47"/>
      <c r="AZY27" s="47"/>
      <c r="AZZ27" s="47"/>
      <c r="BAA27" s="47"/>
      <c r="BAB27" s="47"/>
      <c r="BAC27" s="47"/>
      <c r="BAD27" s="47"/>
      <c r="BAE27" s="47"/>
      <c r="BAF27" s="47"/>
      <c r="BAG27" s="47"/>
      <c r="BAH27" s="47"/>
      <c r="BAI27" s="47"/>
      <c r="BAJ27" s="47"/>
      <c r="BAK27" s="47"/>
      <c r="BAL27" s="47"/>
      <c r="BAM27" s="47"/>
      <c r="BAN27" s="47"/>
      <c r="BAO27" s="47"/>
      <c r="BAP27" s="47"/>
      <c r="BAQ27" s="47"/>
      <c r="BAR27" s="47"/>
      <c r="BAS27" s="47"/>
      <c r="BAT27" s="47"/>
      <c r="BAU27" s="47"/>
      <c r="BAV27" s="47"/>
      <c r="BAW27" s="47"/>
      <c r="BAX27" s="47"/>
      <c r="BAY27" s="47"/>
      <c r="BAZ27" s="47"/>
      <c r="BBA27" s="47"/>
      <c r="BBB27" s="47"/>
      <c r="BBC27" s="47"/>
      <c r="BBD27" s="47"/>
      <c r="BBE27" s="47"/>
      <c r="BBF27" s="47"/>
      <c r="BBG27" s="47"/>
      <c r="BBH27" s="47"/>
      <c r="BBI27" s="47"/>
      <c r="BBJ27" s="47"/>
      <c r="BBK27" s="47"/>
      <c r="BBL27" s="47"/>
      <c r="BBM27" s="47"/>
      <c r="BBN27" s="47"/>
      <c r="BBO27" s="47"/>
      <c r="BBP27" s="47"/>
      <c r="BBQ27" s="47"/>
      <c r="BBR27" s="47"/>
      <c r="BBS27" s="47"/>
      <c r="BBT27" s="47"/>
      <c r="BBU27" s="47"/>
      <c r="BBV27" s="47"/>
      <c r="BBW27" s="47"/>
      <c r="BBX27" s="47"/>
      <c r="BBY27" s="47"/>
      <c r="BBZ27" s="47"/>
      <c r="BCA27" s="47"/>
      <c r="BCB27" s="47"/>
      <c r="BCC27" s="47"/>
      <c r="BCD27" s="47"/>
      <c r="BCE27" s="47"/>
      <c r="BCF27" s="47"/>
      <c r="BCG27" s="47"/>
      <c r="BCH27" s="47"/>
      <c r="BCI27" s="47"/>
      <c r="BCJ27" s="47"/>
      <c r="BCK27" s="47"/>
      <c r="BCL27" s="47"/>
      <c r="BCM27" s="47"/>
      <c r="BCN27" s="47"/>
      <c r="BCO27" s="47"/>
      <c r="BCP27" s="47"/>
      <c r="BCQ27" s="47"/>
      <c r="BCR27" s="47"/>
      <c r="BCS27" s="47"/>
      <c r="BCT27" s="47"/>
      <c r="BCU27" s="47"/>
      <c r="BCV27" s="47"/>
      <c r="BCW27" s="47"/>
      <c r="BCX27" s="47"/>
      <c r="BCY27" s="47"/>
      <c r="BCZ27" s="47"/>
      <c r="BDA27" s="47"/>
      <c r="BDB27" s="47"/>
      <c r="BDC27" s="47"/>
      <c r="BDD27" s="47"/>
      <c r="BDE27" s="47"/>
      <c r="BDF27" s="47"/>
      <c r="BDG27" s="47"/>
      <c r="BDH27" s="47"/>
      <c r="BDI27" s="47"/>
      <c r="BDJ27" s="47"/>
      <c r="BDK27" s="47"/>
      <c r="BDL27" s="47"/>
      <c r="BDM27" s="47"/>
      <c r="BDN27" s="47"/>
      <c r="BDO27" s="47"/>
      <c r="BDP27" s="47"/>
      <c r="BDQ27" s="47"/>
      <c r="BDR27" s="47"/>
      <c r="BDS27" s="47"/>
      <c r="BDT27" s="47"/>
      <c r="BDU27" s="47"/>
      <c r="BDV27" s="47"/>
      <c r="BDW27" s="47"/>
      <c r="BDX27" s="47"/>
      <c r="BDY27" s="47"/>
      <c r="BDZ27" s="47"/>
      <c r="BEA27" s="47"/>
      <c r="BEB27" s="47"/>
      <c r="BEC27" s="47"/>
      <c r="BED27" s="47"/>
      <c r="BEE27" s="47"/>
      <c r="BEF27" s="47"/>
      <c r="BEG27" s="47"/>
      <c r="BEH27" s="47"/>
      <c r="BEI27" s="47"/>
      <c r="BEJ27" s="47"/>
      <c r="BEK27" s="47"/>
      <c r="BEL27" s="47"/>
      <c r="BEM27" s="47"/>
      <c r="BEN27" s="47"/>
      <c r="BEO27" s="47"/>
      <c r="BEP27" s="47"/>
      <c r="BEQ27" s="47"/>
      <c r="BER27" s="47"/>
      <c r="BES27" s="47"/>
      <c r="BET27" s="47"/>
      <c r="BEU27" s="47"/>
      <c r="BEV27" s="47"/>
      <c r="BEW27" s="47"/>
      <c r="BEX27" s="47"/>
      <c r="BEY27" s="47"/>
      <c r="BEZ27" s="47"/>
      <c r="BFA27" s="47"/>
      <c r="BFB27" s="47"/>
      <c r="BFC27" s="47"/>
      <c r="BFD27" s="47"/>
      <c r="BFE27" s="47"/>
      <c r="BFF27" s="47"/>
      <c r="BFG27" s="47"/>
      <c r="BFH27" s="47"/>
      <c r="BFI27" s="47"/>
      <c r="BFJ27" s="47"/>
      <c r="BFK27" s="47"/>
      <c r="BFL27" s="47"/>
      <c r="BFM27" s="47"/>
      <c r="BFN27" s="47"/>
      <c r="BFO27" s="47"/>
      <c r="BFP27" s="47"/>
      <c r="BFQ27" s="47"/>
      <c r="BFR27" s="47"/>
      <c r="BFS27" s="47"/>
      <c r="BFT27" s="47"/>
      <c r="BFU27" s="47"/>
      <c r="BFV27" s="47"/>
      <c r="BFW27" s="47"/>
      <c r="BFX27" s="47"/>
      <c r="BFY27" s="47"/>
      <c r="BFZ27" s="47"/>
      <c r="BGA27" s="47"/>
      <c r="BGB27" s="47"/>
      <c r="BGC27" s="47"/>
      <c r="BGD27" s="47"/>
      <c r="BGE27" s="47"/>
      <c r="BGF27" s="47"/>
      <c r="BGG27" s="47"/>
      <c r="BGH27" s="47"/>
      <c r="BGI27" s="47"/>
      <c r="BGJ27" s="47"/>
      <c r="BGK27" s="47"/>
      <c r="BGL27" s="47"/>
      <c r="BGM27" s="47"/>
      <c r="BGN27" s="47"/>
      <c r="BGO27" s="47"/>
      <c r="BGP27" s="47"/>
      <c r="BGQ27" s="47"/>
      <c r="BGR27" s="47"/>
      <c r="BGS27" s="47"/>
      <c r="BGT27" s="47"/>
      <c r="BGU27" s="47"/>
      <c r="BGV27" s="47"/>
      <c r="BGW27" s="47"/>
      <c r="BGX27" s="47"/>
      <c r="BGY27" s="47"/>
      <c r="BGZ27" s="47"/>
      <c r="BHA27" s="47"/>
      <c r="BHB27" s="47"/>
      <c r="BHC27" s="47"/>
      <c r="BHD27" s="47"/>
      <c r="BHE27" s="47"/>
      <c r="BHF27" s="47"/>
      <c r="BHG27" s="47"/>
      <c r="BHH27" s="47"/>
      <c r="BHI27" s="47"/>
      <c r="BHJ27" s="47"/>
      <c r="BHK27" s="47"/>
      <c r="BHL27" s="47"/>
      <c r="BHM27" s="47"/>
      <c r="BHN27" s="47"/>
      <c r="BHO27" s="47"/>
      <c r="BHP27" s="47"/>
      <c r="BHQ27" s="47"/>
      <c r="BHR27" s="47"/>
      <c r="BHS27" s="47"/>
      <c r="BHT27" s="47"/>
      <c r="BHU27" s="47"/>
      <c r="BHV27" s="47"/>
      <c r="BHW27" s="47"/>
      <c r="BHX27" s="47"/>
      <c r="BHY27" s="47"/>
      <c r="BHZ27" s="47"/>
      <c r="BIA27" s="47"/>
      <c r="BIB27" s="47"/>
      <c r="BIC27" s="47"/>
      <c r="BID27" s="47"/>
      <c r="BIE27" s="47"/>
      <c r="BIF27" s="47"/>
      <c r="BIG27" s="47"/>
      <c r="BIH27" s="47"/>
      <c r="BII27" s="47"/>
      <c r="BIJ27" s="47"/>
      <c r="BIK27" s="47"/>
      <c r="BIL27" s="47"/>
      <c r="BIM27" s="47"/>
      <c r="BIN27" s="47"/>
      <c r="BIO27" s="47"/>
      <c r="BIP27" s="47"/>
      <c r="BIQ27" s="47"/>
      <c r="BIR27" s="47"/>
      <c r="BIS27" s="47"/>
      <c r="BIT27" s="47"/>
      <c r="BIU27" s="47"/>
      <c r="BIV27" s="47"/>
      <c r="BIW27" s="47"/>
      <c r="BIX27" s="47"/>
      <c r="BIY27" s="47"/>
      <c r="BIZ27" s="47"/>
      <c r="BJA27" s="47"/>
      <c r="BJB27" s="47"/>
      <c r="BJC27" s="47"/>
      <c r="BJD27" s="47"/>
      <c r="BJE27" s="47"/>
      <c r="BJF27" s="47"/>
      <c r="BJG27" s="47"/>
      <c r="BJH27" s="47"/>
      <c r="BJI27" s="47"/>
      <c r="BJJ27" s="47"/>
      <c r="BJK27" s="47"/>
      <c r="BJL27" s="47"/>
      <c r="BJM27" s="47"/>
      <c r="BJN27" s="47"/>
      <c r="BJO27" s="47"/>
      <c r="BJP27" s="47"/>
      <c r="BJQ27" s="47"/>
      <c r="BJR27" s="47"/>
      <c r="BJS27" s="47"/>
      <c r="BJT27" s="47"/>
      <c r="BJU27" s="47"/>
      <c r="BJV27" s="47"/>
      <c r="BJW27" s="47"/>
      <c r="BJX27" s="47"/>
      <c r="BJY27" s="47"/>
      <c r="BJZ27" s="47"/>
      <c r="BKA27" s="47"/>
      <c r="BKB27" s="47"/>
      <c r="BKC27" s="47"/>
      <c r="BKD27" s="47"/>
      <c r="BKE27" s="47"/>
      <c r="BKF27" s="47"/>
      <c r="BKG27" s="47"/>
      <c r="BKH27" s="47"/>
      <c r="BKI27" s="47"/>
      <c r="BKJ27" s="47"/>
      <c r="BKK27" s="47"/>
      <c r="BKL27" s="47"/>
      <c r="BKM27" s="47"/>
      <c r="BKN27" s="47"/>
      <c r="BKO27" s="47"/>
      <c r="BKP27" s="47"/>
      <c r="BKQ27" s="47"/>
      <c r="BKR27" s="47"/>
      <c r="BKS27" s="47"/>
      <c r="BKT27" s="47"/>
      <c r="BKU27" s="47"/>
      <c r="BKV27" s="47"/>
      <c r="BKW27" s="47"/>
      <c r="BKX27" s="47"/>
      <c r="BKY27" s="47"/>
      <c r="BKZ27" s="47"/>
      <c r="BLA27" s="47"/>
      <c r="BLB27" s="47"/>
      <c r="BLC27" s="47"/>
      <c r="BLD27" s="47"/>
      <c r="BLE27" s="47"/>
      <c r="BLF27" s="47"/>
      <c r="BLG27" s="47"/>
      <c r="BLH27" s="47"/>
      <c r="BLI27" s="47"/>
      <c r="BLJ27" s="47"/>
      <c r="BLK27" s="47"/>
      <c r="BLL27" s="47"/>
      <c r="BLM27" s="47"/>
      <c r="BLN27" s="47"/>
      <c r="BLO27" s="47"/>
      <c r="BLP27" s="47"/>
      <c r="BLQ27" s="47"/>
      <c r="BLR27" s="47"/>
      <c r="BLS27" s="47"/>
      <c r="BLT27" s="47"/>
      <c r="BLU27" s="47"/>
      <c r="BLV27" s="47"/>
      <c r="BLW27" s="47"/>
      <c r="BLX27" s="47"/>
      <c r="BLY27" s="47"/>
      <c r="BLZ27" s="47"/>
      <c r="BMA27" s="47"/>
      <c r="BMB27" s="47"/>
      <c r="BMC27" s="47"/>
      <c r="BMD27" s="47"/>
      <c r="BME27" s="47"/>
      <c r="BMF27" s="47"/>
      <c r="BMG27" s="47"/>
      <c r="BMH27" s="47"/>
      <c r="BMI27" s="47"/>
      <c r="BMJ27" s="47"/>
      <c r="BMK27" s="47"/>
      <c r="BML27" s="47"/>
      <c r="BMM27" s="47"/>
      <c r="BMN27" s="47"/>
      <c r="BMO27" s="47"/>
      <c r="BMP27" s="47"/>
      <c r="BMQ27" s="47"/>
      <c r="BMR27" s="47"/>
      <c r="BMS27" s="47"/>
      <c r="BMT27" s="47"/>
      <c r="BMU27" s="47"/>
      <c r="BMV27" s="47"/>
      <c r="BMW27" s="47"/>
      <c r="BMX27" s="47"/>
      <c r="BMY27" s="47"/>
      <c r="BMZ27" s="47"/>
      <c r="BNA27" s="47"/>
      <c r="BNB27" s="47"/>
      <c r="BNC27" s="47"/>
      <c r="BND27" s="47"/>
      <c r="BNE27" s="47"/>
      <c r="BNF27" s="47"/>
      <c r="BNG27" s="47"/>
      <c r="BNH27" s="47"/>
      <c r="BNI27" s="47"/>
      <c r="BNJ27" s="47"/>
      <c r="BNK27" s="47"/>
      <c r="BNL27" s="47"/>
      <c r="BNM27" s="47"/>
      <c r="BNN27" s="47"/>
      <c r="BNO27" s="47"/>
      <c r="BNP27" s="47"/>
      <c r="BNQ27" s="47"/>
      <c r="BNR27" s="47"/>
      <c r="BNS27" s="47"/>
      <c r="BNT27" s="47"/>
      <c r="BNU27" s="47"/>
      <c r="BNV27" s="47"/>
      <c r="BNW27" s="47"/>
      <c r="BNX27" s="47"/>
      <c r="BNY27" s="47"/>
      <c r="BNZ27" s="47"/>
      <c r="BOA27" s="47"/>
      <c r="BOB27" s="47"/>
      <c r="BOC27" s="47"/>
      <c r="BOD27" s="47"/>
      <c r="BOE27" s="47"/>
      <c r="BOF27" s="47"/>
      <c r="BOG27" s="47"/>
      <c r="BOH27" s="47"/>
      <c r="BOI27" s="47"/>
      <c r="BOJ27" s="47"/>
      <c r="BOK27" s="47"/>
      <c r="BOL27" s="47"/>
      <c r="BOM27" s="47"/>
      <c r="BON27" s="47"/>
      <c r="BOO27" s="47"/>
      <c r="BOP27" s="47"/>
      <c r="BOQ27" s="47"/>
      <c r="BOR27" s="47"/>
      <c r="BOS27" s="47"/>
      <c r="BOT27" s="47"/>
      <c r="BOU27" s="47"/>
      <c r="BOV27" s="47"/>
      <c r="BOW27" s="47"/>
      <c r="BOX27" s="47"/>
      <c r="BOY27" s="47"/>
      <c r="BOZ27" s="47"/>
      <c r="BPA27" s="47"/>
      <c r="BPB27" s="47"/>
      <c r="BPC27" s="47"/>
      <c r="BPD27" s="47"/>
      <c r="BPE27" s="47"/>
      <c r="BPF27" s="47"/>
      <c r="BPG27" s="47"/>
      <c r="BPH27" s="47"/>
      <c r="BPI27" s="47"/>
      <c r="BPJ27" s="47"/>
      <c r="BPK27" s="47"/>
      <c r="BPL27" s="47"/>
      <c r="BPM27" s="47"/>
      <c r="BPN27" s="47"/>
      <c r="BPO27" s="47"/>
      <c r="BPP27" s="47"/>
      <c r="BPQ27" s="47"/>
      <c r="BPR27" s="47"/>
      <c r="BPS27" s="47"/>
      <c r="BPT27" s="47"/>
      <c r="BPU27" s="47"/>
      <c r="BPV27" s="47"/>
      <c r="BPW27" s="47"/>
      <c r="BPX27" s="47"/>
      <c r="BPY27" s="47"/>
      <c r="BPZ27" s="47"/>
      <c r="BQA27" s="47"/>
      <c r="BQB27" s="47"/>
      <c r="BQC27" s="47"/>
      <c r="BQD27" s="47"/>
      <c r="BQE27" s="47"/>
      <c r="BQF27" s="47"/>
      <c r="BQG27" s="47"/>
      <c r="BQH27" s="47"/>
      <c r="BQI27" s="47"/>
      <c r="BQJ27" s="47"/>
      <c r="BQK27" s="47"/>
      <c r="BQL27" s="47"/>
      <c r="BQM27" s="47"/>
      <c r="BQN27" s="47"/>
      <c r="BQO27" s="47"/>
      <c r="BQP27" s="47"/>
      <c r="BQQ27" s="47"/>
      <c r="BQR27" s="47"/>
      <c r="BQS27" s="47"/>
      <c r="BQT27" s="47"/>
      <c r="BQU27" s="47"/>
      <c r="BQV27" s="47"/>
      <c r="BQW27" s="47"/>
      <c r="BQX27" s="47"/>
      <c r="BQY27" s="47"/>
      <c r="BQZ27" s="47"/>
      <c r="BRA27" s="47"/>
      <c r="BRB27" s="47"/>
      <c r="BRC27" s="47"/>
      <c r="BRD27" s="47"/>
      <c r="BRE27" s="47"/>
      <c r="BRF27" s="47"/>
      <c r="BRG27" s="47"/>
      <c r="BRH27" s="47"/>
      <c r="BRI27" s="47"/>
      <c r="BRJ27" s="47"/>
      <c r="BRK27" s="47"/>
      <c r="BRL27" s="47"/>
      <c r="BRM27" s="47"/>
      <c r="BRN27" s="47"/>
      <c r="BRO27" s="47"/>
      <c r="BRP27" s="47"/>
      <c r="BRQ27" s="47"/>
      <c r="BRR27" s="47"/>
      <c r="BRS27" s="47"/>
      <c r="BRT27" s="47"/>
      <c r="BRU27" s="47"/>
      <c r="BRV27" s="47"/>
      <c r="BRW27" s="47"/>
      <c r="BRX27" s="47"/>
      <c r="BRY27" s="47"/>
      <c r="BRZ27" s="47"/>
      <c r="BSA27" s="47"/>
      <c r="BSB27" s="47"/>
      <c r="BSC27" s="47"/>
      <c r="BSD27" s="47"/>
      <c r="BSE27" s="47"/>
      <c r="BSF27" s="47"/>
      <c r="BSG27" s="47"/>
      <c r="BSH27" s="47"/>
      <c r="BSI27" s="47"/>
      <c r="BSJ27" s="47"/>
      <c r="BSK27" s="47"/>
      <c r="BSL27" s="47"/>
      <c r="BSM27" s="47"/>
      <c r="BSN27" s="47"/>
      <c r="BSO27" s="47"/>
      <c r="BSP27" s="47"/>
      <c r="BSQ27" s="47"/>
      <c r="BSR27" s="47"/>
      <c r="BSS27" s="47"/>
      <c r="BST27" s="47"/>
      <c r="BSU27" s="47"/>
      <c r="BSV27" s="47"/>
      <c r="BSW27" s="47"/>
      <c r="BSX27" s="47"/>
      <c r="BSY27" s="47"/>
      <c r="BSZ27" s="47"/>
      <c r="BTA27" s="47"/>
      <c r="BTB27" s="47"/>
      <c r="BTC27" s="47"/>
      <c r="BTD27" s="47"/>
      <c r="BTE27" s="47"/>
      <c r="BTF27" s="47"/>
      <c r="BTG27" s="47"/>
      <c r="BTH27" s="47"/>
      <c r="BTI27" s="47"/>
      <c r="BTJ27" s="47"/>
      <c r="BTK27" s="47"/>
      <c r="BTL27" s="47"/>
      <c r="BTM27" s="47"/>
      <c r="BTN27" s="47"/>
      <c r="BTO27" s="47"/>
      <c r="BTP27" s="47"/>
      <c r="BTQ27" s="47"/>
      <c r="BTR27" s="47"/>
      <c r="BTS27" s="47"/>
      <c r="BTT27" s="47"/>
      <c r="BTU27" s="47"/>
      <c r="BTV27" s="47"/>
      <c r="BTW27" s="47"/>
      <c r="BTX27" s="47"/>
      <c r="BTY27" s="47"/>
      <c r="BTZ27" s="47"/>
      <c r="BUA27" s="47"/>
      <c r="BUB27" s="47"/>
      <c r="BUC27" s="47"/>
      <c r="BUD27" s="47"/>
      <c r="BUE27" s="47"/>
      <c r="BUF27" s="47"/>
      <c r="BUG27" s="47"/>
      <c r="BUH27" s="47"/>
      <c r="BUI27" s="47"/>
      <c r="BUJ27" s="47"/>
      <c r="BUK27" s="47"/>
      <c r="BUL27" s="47"/>
      <c r="BUM27" s="47"/>
      <c r="BUN27" s="47"/>
      <c r="BUO27" s="47"/>
      <c r="BUP27" s="47"/>
      <c r="BUQ27" s="47"/>
      <c r="BUR27" s="47"/>
      <c r="BUS27" s="47"/>
      <c r="BUT27" s="47"/>
      <c r="BUU27" s="47"/>
      <c r="BUV27" s="47"/>
      <c r="BUW27" s="47"/>
      <c r="BUX27" s="47"/>
      <c r="BUY27" s="47"/>
      <c r="BUZ27" s="47"/>
      <c r="BVA27" s="47"/>
      <c r="BVB27" s="47"/>
      <c r="BVC27" s="47"/>
      <c r="BVD27" s="47"/>
      <c r="BVE27" s="47"/>
      <c r="BVF27" s="47"/>
      <c r="BVG27" s="47"/>
      <c r="BVH27" s="47"/>
      <c r="BVI27" s="47"/>
      <c r="BVJ27" s="47"/>
      <c r="BVK27" s="47"/>
      <c r="BVL27" s="47"/>
      <c r="BVM27" s="47"/>
      <c r="BVN27" s="47"/>
      <c r="BVO27" s="47"/>
      <c r="BVP27" s="47"/>
      <c r="BVQ27" s="47"/>
      <c r="BVR27" s="47"/>
      <c r="BVS27" s="47"/>
      <c r="BVT27" s="47"/>
      <c r="BVU27" s="47"/>
      <c r="BVV27" s="47"/>
      <c r="BVW27" s="47"/>
      <c r="BVX27" s="47"/>
      <c r="BVY27" s="47"/>
      <c r="BVZ27" s="47"/>
      <c r="BWA27" s="47"/>
      <c r="BWB27" s="47"/>
      <c r="BWC27" s="47"/>
      <c r="BWD27" s="47"/>
      <c r="BWE27" s="47"/>
      <c r="BWF27" s="47"/>
      <c r="BWG27" s="47"/>
      <c r="BWH27" s="47"/>
      <c r="BWI27" s="47"/>
      <c r="BWJ27" s="47"/>
      <c r="BWK27" s="47"/>
      <c r="BWL27" s="47"/>
      <c r="BWM27" s="47"/>
      <c r="BWN27" s="47"/>
      <c r="BWO27" s="47"/>
      <c r="BWP27" s="47"/>
      <c r="BWQ27" s="47"/>
      <c r="BWR27" s="47"/>
      <c r="BWS27" s="47"/>
      <c r="BWT27" s="47"/>
      <c r="BWU27" s="47"/>
      <c r="BWV27" s="47"/>
      <c r="BWW27" s="47"/>
      <c r="BWX27" s="47"/>
      <c r="BWY27" s="47"/>
      <c r="BWZ27" s="47"/>
      <c r="BXA27" s="47"/>
      <c r="BXB27" s="47"/>
      <c r="BXC27" s="47"/>
      <c r="BXD27" s="47"/>
      <c r="BXE27" s="47"/>
      <c r="BXF27" s="47"/>
      <c r="BXG27" s="47"/>
      <c r="BXH27" s="47"/>
      <c r="BXI27" s="47"/>
      <c r="BXJ27" s="47"/>
      <c r="BXK27" s="47"/>
      <c r="BXL27" s="47"/>
      <c r="BXM27" s="47"/>
      <c r="BXN27" s="47"/>
      <c r="BXO27" s="47"/>
      <c r="BXP27" s="47"/>
      <c r="BXQ27" s="47"/>
      <c r="BXR27" s="47"/>
      <c r="BXS27" s="47"/>
      <c r="BXT27" s="47"/>
      <c r="BXU27" s="47"/>
      <c r="BXV27" s="47"/>
      <c r="BXW27" s="47"/>
      <c r="BXX27" s="47"/>
      <c r="BXY27" s="47"/>
      <c r="BXZ27" s="47"/>
      <c r="BYA27" s="47"/>
      <c r="BYB27" s="47"/>
      <c r="BYC27" s="47"/>
      <c r="BYD27" s="47"/>
      <c r="BYE27" s="47"/>
      <c r="BYF27" s="47"/>
      <c r="BYG27" s="47"/>
      <c r="BYH27" s="47"/>
      <c r="BYI27" s="47"/>
      <c r="BYJ27" s="47"/>
      <c r="BYK27" s="47"/>
      <c r="BYL27" s="47"/>
      <c r="BYM27" s="47"/>
      <c r="BYN27" s="47"/>
      <c r="BYO27" s="47"/>
      <c r="BYP27" s="47"/>
      <c r="BYQ27" s="47"/>
      <c r="BYR27" s="47"/>
      <c r="BYS27" s="47"/>
      <c r="BYT27" s="47"/>
      <c r="BYU27" s="47"/>
      <c r="BYV27" s="47"/>
      <c r="BYW27" s="47"/>
      <c r="BYX27" s="47"/>
      <c r="BYY27" s="47"/>
      <c r="BYZ27" s="47"/>
      <c r="BZA27" s="47"/>
      <c r="BZB27" s="47"/>
      <c r="BZC27" s="47"/>
      <c r="BZD27" s="47"/>
      <c r="BZE27" s="47"/>
      <c r="BZF27" s="47"/>
      <c r="BZG27" s="47"/>
      <c r="BZH27" s="47"/>
      <c r="BZI27" s="47"/>
      <c r="BZJ27" s="47"/>
      <c r="BZK27" s="47"/>
      <c r="BZL27" s="47"/>
      <c r="BZM27" s="47"/>
      <c r="BZN27" s="47"/>
      <c r="BZO27" s="47"/>
      <c r="BZP27" s="47"/>
      <c r="BZQ27" s="47"/>
      <c r="BZR27" s="47"/>
      <c r="BZS27" s="47"/>
      <c r="BZT27" s="47"/>
      <c r="BZU27" s="47"/>
      <c r="BZV27" s="47"/>
      <c r="BZW27" s="47"/>
      <c r="BZX27" s="47"/>
      <c r="BZY27" s="47"/>
      <c r="BZZ27" s="47"/>
      <c r="CAA27" s="47"/>
      <c r="CAB27" s="47"/>
      <c r="CAC27" s="47"/>
      <c r="CAD27" s="47"/>
      <c r="CAE27" s="47"/>
      <c r="CAF27" s="47"/>
      <c r="CAG27" s="47"/>
      <c r="CAH27" s="47"/>
      <c r="CAI27" s="47"/>
      <c r="CAJ27" s="47"/>
      <c r="CAK27" s="47"/>
      <c r="CAL27" s="47"/>
      <c r="CAM27" s="47"/>
      <c r="CAN27" s="47"/>
      <c r="CAO27" s="47"/>
      <c r="CAP27" s="47"/>
      <c r="CAQ27" s="47"/>
      <c r="CAR27" s="47"/>
      <c r="CAS27" s="47"/>
      <c r="CAT27" s="47"/>
      <c r="CAU27" s="47"/>
      <c r="CAV27" s="47"/>
      <c r="CAW27" s="47"/>
      <c r="CAX27" s="47"/>
      <c r="CAY27" s="47"/>
      <c r="CAZ27" s="47"/>
      <c r="CBA27" s="47"/>
      <c r="CBB27" s="47"/>
      <c r="CBC27" s="47"/>
      <c r="CBD27" s="47"/>
      <c r="CBE27" s="47"/>
      <c r="CBF27" s="47"/>
      <c r="CBG27" s="47"/>
      <c r="CBH27" s="47"/>
      <c r="CBI27" s="47"/>
      <c r="CBJ27" s="47"/>
      <c r="CBK27" s="47"/>
      <c r="CBL27" s="47"/>
      <c r="CBM27" s="47"/>
      <c r="CBN27" s="47"/>
      <c r="CBO27" s="47"/>
      <c r="CBP27" s="47"/>
      <c r="CBQ27" s="47"/>
      <c r="CBR27" s="47"/>
      <c r="CBS27" s="47"/>
      <c r="CBT27" s="47"/>
      <c r="CBU27" s="47"/>
      <c r="CBV27" s="47"/>
      <c r="CBW27" s="47"/>
      <c r="CBX27" s="47"/>
      <c r="CBY27" s="47"/>
      <c r="CBZ27" s="47"/>
      <c r="CCA27" s="47"/>
      <c r="CCB27" s="47"/>
      <c r="CCC27" s="47"/>
      <c r="CCD27" s="47"/>
      <c r="CCE27" s="47"/>
      <c r="CCF27" s="47"/>
      <c r="CCG27" s="47"/>
      <c r="CCH27" s="47"/>
      <c r="CCI27" s="47"/>
      <c r="CCJ27" s="47"/>
      <c r="CCK27" s="47"/>
      <c r="CCL27" s="47"/>
      <c r="CCM27" s="47"/>
      <c r="CCN27" s="47"/>
      <c r="CCO27" s="47"/>
      <c r="CCP27" s="47"/>
      <c r="CCQ27" s="47"/>
      <c r="CCR27" s="47"/>
      <c r="CCS27" s="47"/>
      <c r="CCT27" s="47"/>
      <c r="CCU27" s="47"/>
      <c r="CCV27" s="47"/>
      <c r="CCW27" s="47"/>
      <c r="CCX27" s="47"/>
      <c r="CCY27" s="47"/>
      <c r="CCZ27" s="47"/>
      <c r="CDA27" s="47"/>
      <c r="CDB27" s="47"/>
      <c r="CDC27" s="47"/>
      <c r="CDD27" s="47"/>
      <c r="CDE27" s="47"/>
      <c r="CDF27" s="47"/>
      <c r="CDG27" s="47"/>
      <c r="CDH27" s="47"/>
      <c r="CDI27" s="47"/>
      <c r="CDJ27" s="47"/>
      <c r="CDK27" s="47"/>
      <c r="CDL27" s="47"/>
      <c r="CDM27" s="47"/>
      <c r="CDN27" s="47"/>
      <c r="CDO27" s="47"/>
      <c r="CDP27" s="47"/>
      <c r="CDQ27" s="47"/>
      <c r="CDR27" s="47"/>
      <c r="CDS27" s="47"/>
      <c r="CDT27" s="47"/>
      <c r="CDU27" s="47"/>
      <c r="CDV27" s="47"/>
      <c r="CDW27" s="47"/>
      <c r="CDX27" s="47"/>
      <c r="CDY27" s="47"/>
      <c r="CDZ27" s="47"/>
      <c r="CEA27" s="47"/>
      <c r="CEB27" s="47"/>
      <c r="CEC27" s="47"/>
      <c r="CED27" s="47"/>
      <c r="CEE27" s="47"/>
      <c r="CEF27" s="47"/>
      <c r="CEG27" s="47"/>
      <c r="CEH27" s="47"/>
      <c r="CEI27" s="47"/>
      <c r="CEJ27" s="47"/>
      <c r="CEK27" s="47"/>
      <c r="CEL27" s="47"/>
      <c r="CEM27" s="47"/>
      <c r="CEN27" s="47"/>
      <c r="CEO27" s="47"/>
      <c r="CEP27" s="47"/>
      <c r="CEQ27" s="47"/>
      <c r="CER27" s="47"/>
      <c r="CES27" s="47"/>
      <c r="CET27" s="47"/>
      <c r="CEU27" s="47"/>
      <c r="CEV27" s="47"/>
      <c r="CEW27" s="47"/>
      <c r="CEX27" s="47"/>
      <c r="CEY27" s="47"/>
      <c r="CEZ27" s="47"/>
      <c r="CFA27" s="47"/>
      <c r="CFB27" s="47"/>
      <c r="CFC27" s="47"/>
      <c r="CFD27" s="47"/>
      <c r="CFE27" s="47"/>
      <c r="CFF27" s="47"/>
      <c r="CFG27" s="47"/>
      <c r="CFH27" s="47"/>
      <c r="CFI27" s="47"/>
      <c r="CFJ27" s="47"/>
      <c r="CFK27" s="47"/>
      <c r="CFL27" s="47"/>
      <c r="CFM27" s="47"/>
      <c r="CFN27" s="47"/>
      <c r="CFO27" s="47"/>
      <c r="CFP27" s="47"/>
      <c r="CFQ27" s="47"/>
      <c r="CFR27" s="47"/>
      <c r="CFS27" s="47"/>
      <c r="CFT27" s="47"/>
      <c r="CFU27" s="47"/>
      <c r="CFV27" s="47"/>
      <c r="CFW27" s="47"/>
      <c r="CFX27" s="47"/>
      <c r="CFY27" s="47"/>
      <c r="CFZ27" s="47"/>
      <c r="CGA27" s="47"/>
      <c r="CGB27" s="47"/>
      <c r="CGC27" s="47"/>
      <c r="CGD27" s="47"/>
      <c r="CGE27" s="47"/>
      <c r="CGF27" s="47"/>
      <c r="CGG27" s="47"/>
      <c r="CGH27" s="47"/>
      <c r="CGI27" s="47"/>
      <c r="CGJ27" s="47"/>
      <c r="CGK27" s="47"/>
      <c r="CGL27" s="47"/>
      <c r="CGM27" s="47"/>
      <c r="CGN27" s="47"/>
      <c r="CGO27" s="47"/>
      <c r="CGP27" s="47"/>
      <c r="CGQ27" s="47"/>
      <c r="CGR27" s="47"/>
      <c r="CGS27" s="47"/>
      <c r="CGT27" s="47"/>
      <c r="CGU27" s="47"/>
      <c r="CGV27" s="47"/>
      <c r="CGW27" s="47"/>
      <c r="CGX27" s="47"/>
      <c r="CGY27" s="47"/>
      <c r="CGZ27" s="47"/>
      <c r="CHA27" s="47"/>
      <c r="CHB27" s="47"/>
      <c r="CHC27" s="47"/>
      <c r="CHD27" s="47"/>
      <c r="CHE27" s="47"/>
      <c r="CHF27" s="47"/>
      <c r="CHG27" s="47"/>
      <c r="CHH27" s="47"/>
      <c r="CHI27" s="47"/>
      <c r="CHJ27" s="47"/>
      <c r="CHK27" s="47"/>
      <c r="CHL27" s="47"/>
      <c r="CHM27" s="47"/>
      <c r="CHN27" s="47"/>
      <c r="CHO27" s="47"/>
      <c r="CHP27" s="47"/>
      <c r="CHQ27" s="47"/>
      <c r="CHR27" s="47"/>
      <c r="CHS27" s="47"/>
      <c r="CHT27" s="47"/>
      <c r="CHU27" s="47"/>
      <c r="CHV27" s="47"/>
      <c r="CHW27" s="47"/>
      <c r="CHX27" s="47"/>
      <c r="CHY27" s="47"/>
      <c r="CHZ27" s="47"/>
      <c r="CIA27" s="47"/>
      <c r="CIB27" s="47"/>
      <c r="CIC27" s="47"/>
      <c r="CID27" s="47"/>
      <c r="CIE27" s="47"/>
      <c r="CIF27" s="47"/>
      <c r="CIG27" s="47"/>
      <c r="CIH27" s="47"/>
      <c r="CII27" s="47"/>
      <c r="CIJ27" s="47"/>
      <c r="CIK27" s="47"/>
      <c r="CIL27" s="47"/>
      <c r="CIM27" s="47"/>
      <c r="CIN27" s="47"/>
      <c r="CIO27" s="47"/>
      <c r="CIP27" s="47"/>
      <c r="CIQ27" s="47"/>
      <c r="CIR27" s="47"/>
      <c r="CIS27" s="47"/>
      <c r="CIT27" s="47"/>
      <c r="CIU27" s="47"/>
      <c r="CIV27" s="47"/>
      <c r="CIW27" s="47"/>
      <c r="CIX27" s="47"/>
      <c r="CIY27" s="47"/>
      <c r="CIZ27" s="47"/>
      <c r="CJA27" s="47"/>
      <c r="CJB27" s="47"/>
      <c r="CJC27" s="47"/>
      <c r="CJD27" s="47"/>
      <c r="CJE27" s="47"/>
      <c r="CJF27" s="47"/>
      <c r="CJG27" s="47"/>
      <c r="CJH27" s="47"/>
      <c r="CJI27" s="47"/>
      <c r="CJJ27" s="47"/>
      <c r="CJK27" s="47"/>
      <c r="CJL27" s="47"/>
      <c r="CJM27" s="47"/>
      <c r="CJN27" s="47"/>
      <c r="CJO27" s="47"/>
      <c r="CJP27" s="47"/>
      <c r="CJQ27" s="47"/>
      <c r="CJR27" s="47"/>
      <c r="CJS27" s="47"/>
      <c r="CJT27" s="47"/>
      <c r="CJU27" s="47"/>
      <c r="CJV27" s="47"/>
      <c r="CJW27" s="47"/>
      <c r="CJX27" s="47"/>
      <c r="CJY27" s="47"/>
      <c r="CJZ27" s="47"/>
      <c r="CKA27" s="47"/>
      <c r="CKB27" s="47"/>
      <c r="CKC27" s="47"/>
      <c r="CKD27" s="47"/>
      <c r="CKE27" s="47"/>
      <c r="CKF27" s="47"/>
      <c r="CKG27" s="47"/>
      <c r="CKH27" s="47"/>
      <c r="CKI27" s="47"/>
      <c r="CKJ27" s="47"/>
      <c r="CKK27" s="47"/>
      <c r="CKL27" s="47"/>
      <c r="CKM27" s="47"/>
      <c r="CKN27" s="47"/>
      <c r="CKO27" s="47"/>
      <c r="CKP27" s="47"/>
      <c r="CKQ27" s="47"/>
      <c r="CKR27" s="47"/>
      <c r="CKS27" s="47"/>
      <c r="CKT27" s="47"/>
      <c r="CKU27" s="47"/>
      <c r="CKV27" s="47"/>
      <c r="CKW27" s="47"/>
      <c r="CKX27" s="47"/>
      <c r="CKY27" s="47"/>
      <c r="CKZ27" s="47"/>
      <c r="CLA27" s="47"/>
      <c r="CLB27" s="47"/>
      <c r="CLC27" s="47"/>
      <c r="CLD27" s="47"/>
      <c r="CLE27" s="47"/>
      <c r="CLF27" s="47"/>
      <c r="CLG27" s="47"/>
      <c r="CLH27" s="47"/>
      <c r="CLI27" s="47"/>
      <c r="CLJ27" s="47"/>
      <c r="CLK27" s="47"/>
      <c r="CLL27" s="47"/>
      <c r="CLM27" s="47"/>
      <c r="CLN27" s="47"/>
      <c r="CLO27" s="47"/>
      <c r="CLP27" s="47"/>
      <c r="CLQ27" s="47"/>
      <c r="CLR27" s="47"/>
      <c r="CLS27" s="47"/>
      <c r="CLT27" s="47"/>
      <c r="CLU27" s="47"/>
      <c r="CLV27" s="47"/>
      <c r="CLW27" s="47"/>
      <c r="CLX27" s="47"/>
      <c r="CLY27" s="47"/>
      <c r="CLZ27" s="47"/>
      <c r="CMA27" s="47"/>
      <c r="CMB27" s="47"/>
      <c r="CMC27" s="47"/>
      <c r="CMD27" s="47"/>
      <c r="CME27" s="47"/>
      <c r="CMF27" s="47"/>
      <c r="CMG27" s="47"/>
      <c r="CMH27" s="47"/>
      <c r="CMI27" s="47"/>
      <c r="CMJ27" s="47"/>
      <c r="CMK27" s="47"/>
      <c r="CML27" s="47"/>
      <c r="CMM27" s="47"/>
      <c r="CMN27" s="47"/>
      <c r="CMO27" s="47"/>
      <c r="CMP27" s="47"/>
      <c r="CMQ27" s="47"/>
      <c r="CMR27" s="47"/>
      <c r="CMS27" s="47"/>
      <c r="CMT27" s="47"/>
      <c r="CMU27" s="47"/>
      <c r="CMV27" s="47"/>
      <c r="CMW27" s="47"/>
      <c r="CMX27" s="47"/>
      <c r="CMY27" s="47"/>
      <c r="CMZ27" s="47"/>
      <c r="CNA27" s="47"/>
      <c r="CNB27" s="47"/>
      <c r="CNC27" s="47"/>
      <c r="CND27" s="47"/>
      <c r="CNE27" s="47"/>
      <c r="CNF27" s="47"/>
      <c r="CNG27" s="47"/>
      <c r="CNH27" s="47"/>
      <c r="CNI27" s="47"/>
      <c r="CNJ27" s="47"/>
      <c r="CNK27" s="47"/>
      <c r="CNL27" s="47"/>
      <c r="CNM27" s="47"/>
      <c r="CNN27" s="47"/>
      <c r="CNO27" s="47"/>
      <c r="CNP27" s="47"/>
      <c r="CNQ27" s="47"/>
      <c r="CNR27" s="47"/>
      <c r="CNS27" s="47"/>
      <c r="CNT27" s="47"/>
      <c r="CNU27" s="47"/>
      <c r="CNV27" s="47"/>
      <c r="CNW27" s="47"/>
      <c r="CNX27" s="47"/>
      <c r="CNY27" s="47"/>
      <c r="CNZ27" s="47"/>
      <c r="COA27" s="47"/>
      <c r="COB27" s="47"/>
      <c r="COC27" s="47"/>
      <c r="COD27" s="47"/>
      <c r="COE27" s="47"/>
      <c r="COF27" s="47"/>
      <c r="COG27" s="47"/>
      <c r="COH27" s="47"/>
      <c r="COI27" s="47"/>
      <c r="COJ27" s="47"/>
      <c r="COK27" s="47"/>
      <c r="COL27" s="47"/>
      <c r="COM27" s="47"/>
      <c r="CON27" s="47"/>
      <c r="COO27" s="47"/>
      <c r="COP27" s="47"/>
      <c r="COQ27" s="47"/>
      <c r="COR27" s="47"/>
      <c r="COS27" s="47"/>
      <c r="COT27" s="47"/>
      <c r="COU27" s="47"/>
      <c r="COV27" s="47"/>
      <c r="COW27" s="47"/>
      <c r="COX27" s="47"/>
      <c r="COY27" s="47"/>
      <c r="COZ27" s="47"/>
      <c r="CPA27" s="47"/>
      <c r="CPB27" s="47"/>
      <c r="CPC27" s="47"/>
      <c r="CPD27" s="47"/>
      <c r="CPE27" s="47"/>
      <c r="CPF27" s="47"/>
      <c r="CPG27" s="47"/>
      <c r="CPH27" s="47"/>
      <c r="CPI27" s="47"/>
      <c r="CPJ27" s="47"/>
      <c r="CPK27" s="47"/>
      <c r="CPL27" s="47"/>
      <c r="CPM27" s="47"/>
      <c r="CPN27" s="47"/>
      <c r="CPO27" s="47"/>
      <c r="CPP27" s="47"/>
      <c r="CPQ27" s="47"/>
      <c r="CPR27" s="47"/>
      <c r="CPS27" s="47"/>
      <c r="CPT27" s="47"/>
      <c r="CPU27" s="47"/>
      <c r="CPV27" s="47"/>
      <c r="CPW27" s="47"/>
      <c r="CPX27" s="47"/>
      <c r="CPY27" s="47"/>
      <c r="CPZ27" s="47"/>
      <c r="CQA27" s="47"/>
      <c r="CQB27" s="47"/>
      <c r="CQC27" s="47"/>
      <c r="CQD27" s="47"/>
      <c r="CQE27" s="47"/>
      <c r="CQF27" s="47"/>
      <c r="CQG27" s="47"/>
      <c r="CQH27" s="47"/>
      <c r="CQI27" s="47"/>
      <c r="CQJ27" s="47"/>
      <c r="CQK27" s="47"/>
      <c r="CQL27" s="47"/>
      <c r="CQM27" s="47"/>
      <c r="CQN27" s="47"/>
      <c r="CQO27" s="47"/>
      <c r="CQP27" s="47"/>
      <c r="CQQ27" s="47"/>
      <c r="CQR27" s="47"/>
      <c r="CQS27" s="47"/>
      <c r="CQT27" s="47"/>
      <c r="CQU27" s="47"/>
      <c r="CQV27" s="47"/>
      <c r="CQW27" s="47"/>
      <c r="CQX27" s="47"/>
      <c r="CQY27" s="47"/>
      <c r="CQZ27" s="47"/>
      <c r="CRA27" s="47"/>
      <c r="CRB27" s="47"/>
      <c r="CRC27" s="47"/>
      <c r="CRD27" s="47"/>
      <c r="CRE27" s="47"/>
      <c r="CRF27" s="47"/>
      <c r="CRG27" s="47"/>
      <c r="CRH27" s="47"/>
      <c r="CRI27" s="47"/>
      <c r="CRJ27" s="47"/>
      <c r="CRK27" s="47"/>
      <c r="CRL27" s="47"/>
      <c r="CRM27" s="47"/>
      <c r="CRN27" s="47"/>
      <c r="CRO27" s="47"/>
      <c r="CRP27" s="47"/>
      <c r="CRQ27" s="47"/>
      <c r="CRR27" s="47"/>
      <c r="CRS27" s="47"/>
      <c r="CRT27" s="47"/>
      <c r="CRU27" s="47"/>
      <c r="CRV27" s="47"/>
      <c r="CRW27" s="47"/>
      <c r="CRX27" s="47"/>
      <c r="CRY27" s="47"/>
      <c r="CRZ27" s="47"/>
      <c r="CSA27" s="47"/>
      <c r="CSB27" s="47"/>
      <c r="CSC27" s="47"/>
      <c r="CSD27" s="47"/>
      <c r="CSE27" s="47"/>
      <c r="CSF27" s="47"/>
      <c r="CSG27" s="47"/>
      <c r="CSH27" s="47"/>
      <c r="CSI27" s="47"/>
      <c r="CSJ27" s="47"/>
      <c r="CSK27" s="47"/>
      <c r="CSL27" s="47"/>
      <c r="CSM27" s="47"/>
      <c r="CSN27" s="47"/>
      <c r="CSO27" s="47"/>
      <c r="CSP27" s="47"/>
      <c r="CSQ27" s="47"/>
      <c r="CSR27" s="47"/>
      <c r="CSS27" s="47"/>
      <c r="CST27" s="47"/>
      <c r="CSU27" s="47"/>
      <c r="CSV27" s="47"/>
      <c r="CSW27" s="47"/>
      <c r="CSX27" s="47"/>
      <c r="CSY27" s="47"/>
      <c r="CSZ27" s="47"/>
      <c r="CTA27" s="47"/>
      <c r="CTB27" s="47"/>
      <c r="CTC27" s="47"/>
      <c r="CTD27" s="47"/>
      <c r="CTE27" s="47"/>
      <c r="CTF27" s="47"/>
      <c r="CTG27" s="47"/>
      <c r="CTH27" s="47"/>
      <c r="CTI27" s="47"/>
      <c r="CTJ27" s="47"/>
      <c r="CTK27" s="47"/>
      <c r="CTL27" s="47"/>
      <c r="CTM27" s="47"/>
      <c r="CTN27" s="47"/>
      <c r="CTO27" s="47"/>
      <c r="CTP27" s="47"/>
      <c r="CTQ27" s="47"/>
      <c r="CTR27" s="47"/>
      <c r="CTS27" s="47"/>
      <c r="CTT27" s="47"/>
      <c r="CTU27" s="47"/>
      <c r="CTV27" s="47"/>
      <c r="CTW27" s="47"/>
      <c r="CTX27" s="47"/>
      <c r="CTY27" s="47"/>
      <c r="CTZ27" s="47"/>
      <c r="CUA27" s="47"/>
      <c r="CUB27" s="47"/>
      <c r="CUC27" s="47"/>
      <c r="CUD27" s="47"/>
      <c r="CUE27" s="47"/>
      <c r="CUF27" s="47"/>
      <c r="CUG27" s="47"/>
      <c r="CUH27" s="47"/>
      <c r="CUI27" s="47"/>
      <c r="CUJ27" s="47"/>
      <c r="CUK27" s="47"/>
      <c r="CUL27" s="47"/>
      <c r="CUM27" s="47"/>
      <c r="CUN27" s="47"/>
      <c r="CUO27" s="47"/>
      <c r="CUP27" s="47"/>
      <c r="CUQ27" s="47"/>
      <c r="CUR27" s="47"/>
      <c r="CUS27" s="47"/>
      <c r="CUT27" s="47"/>
      <c r="CUU27" s="47"/>
      <c r="CUV27" s="47"/>
      <c r="CUW27" s="47"/>
      <c r="CUX27" s="47"/>
      <c r="CUY27" s="47"/>
      <c r="CUZ27" s="47"/>
      <c r="CVA27" s="47"/>
      <c r="CVB27" s="47"/>
      <c r="CVC27" s="47"/>
      <c r="CVD27" s="47"/>
      <c r="CVE27" s="47"/>
      <c r="CVF27" s="47"/>
      <c r="CVG27" s="47"/>
      <c r="CVH27" s="47"/>
      <c r="CVI27" s="47"/>
      <c r="CVJ27" s="47"/>
      <c r="CVK27" s="47"/>
      <c r="CVL27" s="47"/>
      <c r="CVM27" s="47"/>
      <c r="CVN27" s="47"/>
      <c r="CVO27" s="47"/>
      <c r="CVP27" s="47"/>
      <c r="CVQ27" s="47"/>
      <c r="CVR27" s="47"/>
      <c r="CVS27" s="47"/>
      <c r="CVT27" s="47"/>
      <c r="CVU27" s="47"/>
      <c r="CVV27" s="47"/>
      <c r="CVW27" s="47"/>
      <c r="CVX27" s="47"/>
      <c r="CVY27" s="47"/>
      <c r="CVZ27" s="47"/>
      <c r="CWA27" s="47"/>
      <c r="CWB27" s="47"/>
      <c r="CWC27" s="47"/>
      <c r="CWD27" s="47"/>
      <c r="CWE27" s="47"/>
      <c r="CWF27" s="47"/>
      <c r="CWG27" s="47"/>
      <c r="CWH27" s="47"/>
      <c r="CWI27" s="47"/>
      <c r="CWJ27" s="47"/>
      <c r="CWK27" s="47"/>
      <c r="CWL27" s="47"/>
      <c r="CWM27" s="47"/>
      <c r="CWN27" s="47"/>
      <c r="CWO27" s="47"/>
      <c r="CWP27" s="47"/>
      <c r="CWQ27" s="47"/>
      <c r="CWR27" s="47"/>
      <c r="CWS27" s="47"/>
      <c r="CWT27" s="47"/>
      <c r="CWU27" s="47"/>
      <c r="CWV27" s="47"/>
      <c r="CWW27" s="47"/>
      <c r="CWX27" s="47"/>
      <c r="CWY27" s="47"/>
      <c r="CWZ27" s="47"/>
      <c r="CXA27" s="47"/>
      <c r="CXB27" s="47"/>
      <c r="CXC27" s="47"/>
      <c r="CXD27" s="47"/>
      <c r="CXE27" s="47"/>
      <c r="CXF27" s="47"/>
      <c r="CXG27" s="47"/>
      <c r="CXH27" s="47"/>
      <c r="CXI27" s="47"/>
      <c r="CXJ27" s="47"/>
      <c r="CXK27" s="47"/>
      <c r="CXL27" s="47"/>
      <c r="CXM27" s="47"/>
      <c r="CXN27" s="47"/>
      <c r="CXO27" s="47"/>
      <c r="CXP27" s="47"/>
      <c r="CXQ27" s="47"/>
      <c r="CXR27" s="47"/>
      <c r="CXS27" s="47"/>
      <c r="CXT27" s="47"/>
      <c r="CXU27" s="47"/>
      <c r="CXV27" s="47"/>
      <c r="CXW27" s="47"/>
      <c r="CXX27" s="47"/>
      <c r="CXY27" s="47"/>
      <c r="CXZ27" s="47"/>
      <c r="CYA27" s="47"/>
      <c r="CYB27" s="47"/>
      <c r="CYC27" s="47"/>
      <c r="CYD27" s="47"/>
      <c r="CYE27" s="47"/>
      <c r="CYF27" s="47"/>
      <c r="CYG27" s="47"/>
      <c r="CYH27" s="47"/>
      <c r="CYI27" s="47"/>
      <c r="CYJ27" s="47"/>
      <c r="CYK27" s="47"/>
      <c r="CYL27" s="47"/>
      <c r="CYM27" s="47"/>
      <c r="CYN27" s="47"/>
      <c r="CYO27" s="47"/>
      <c r="CYP27" s="47"/>
      <c r="CYQ27" s="47"/>
      <c r="CYR27" s="47"/>
      <c r="CYS27" s="47"/>
      <c r="CYT27" s="47"/>
      <c r="CYU27" s="47"/>
      <c r="CYV27" s="47"/>
      <c r="CYW27" s="47"/>
      <c r="CYX27" s="47"/>
      <c r="CYY27" s="47"/>
      <c r="CYZ27" s="47"/>
      <c r="CZA27" s="47"/>
      <c r="CZB27" s="47"/>
      <c r="CZC27" s="47"/>
      <c r="CZD27" s="47"/>
      <c r="CZE27" s="47"/>
      <c r="CZF27" s="47"/>
      <c r="CZG27" s="47"/>
      <c r="CZH27" s="47"/>
      <c r="CZI27" s="47"/>
      <c r="CZJ27" s="47"/>
      <c r="CZK27" s="47"/>
      <c r="CZL27" s="47"/>
      <c r="CZM27" s="47"/>
      <c r="CZN27" s="47"/>
      <c r="CZO27" s="47"/>
      <c r="CZP27" s="47"/>
      <c r="CZQ27" s="47"/>
      <c r="CZR27" s="47"/>
      <c r="CZS27" s="47"/>
      <c r="CZT27" s="47"/>
      <c r="CZU27" s="47"/>
      <c r="CZV27" s="47"/>
      <c r="CZW27" s="47"/>
      <c r="CZX27" s="47"/>
      <c r="CZY27" s="47"/>
      <c r="CZZ27" s="47"/>
      <c r="DAA27" s="47"/>
      <c r="DAB27" s="47"/>
      <c r="DAC27" s="47"/>
      <c r="DAD27" s="47"/>
      <c r="DAE27" s="47"/>
      <c r="DAF27" s="47"/>
      <c r="DAG27" s="47"/>
      <c r="DAH27" s="47"/>
      <c r="DAI27" s="47"/>
      <c r="DAJ27" s="47"/>
      <c r="DAK27" s="47"/>
      <c r="DAL27" s="47"/>
      <c r="DAM27" s="47"/>
      <c r="DAN27" s="47"/>
      <c r="DAO27" s="47"/>
      <c r="DAP27" s="47"/>
      <c r="DAQ27" s="47"/>
      <c r="DAR27" s="47"/>
      <c r="DAS27" s="47"/>
      <c r="DAT27" s="47"/>
      <c r="DAU27" s="47"/>
      <c r="DAV27" s="47"/>
      <c r="DAW27" s="47"/>
      <c r="DAX27" s="47"/>
      <c r="DAY27" s="47"/>
      <c r="DAZ27" s="47"/>
      <c r="DBA27" s="47"/>
      <c r="DBB27" s="47"/>
      <c r="DBC27" s="47"/>
      <c r="DBD27" s="47"/>
      <c r="DBE27" s="47"/>
      <c r="DBF27" s="47"/>
      <c r="DBG27" s="47"/>
      <c r="DBH27" s="47"/>
      <c r="DBI27" s="47"/>
      <c r="DBJ27" s="47"/>
      <c r="DBK27" s="47"/>
      <c r="DBL27" s="47"/>
      <c r="DBM27" s="47"/>
      <c r="DBN27" s="47"/>
      <c r="DBO27" s="47"/>
      <c r="DBP27" s="47"/>
      <c r="DBQ27" s="47"/>
      <c r="DBR27" s="47"/>
      <c r="DBS27" s="47"/>
      <c r="DBT27" s="47"/>
      <c r="DBU27" s="47"/>
      <c r="DBV27" s="47"/>
      <c r="DBW27" s="47"/>
      <c r="DBX27" s="47"/>
      <c r="DBY27" s="47"/>
      <c r="DBZ27" s="47"/>
      <c r="DCA27" s="47"/>
      <c r="DCB27" s="47"/>
      <c r="DCC27" s="47"/>
      <c r="DCD27" s="47"/>
      <c r="DCE27" s="47"/>
      <c r="DCF27" s="47"/>
      <c r="DCG27" s="47"/>
      <c r="DCH27" s="47"/>
      <c r="DCI27" s="47"/>
      <c r="DCJ27" s="47"/>
      <c r="DCK27" s="47"/>
      <c r="DCL27" s="47"/>
      <c r="DCM27" s="47"/>
      <c r="DCN27" s="47"/>
      <c r="DCO27" s="47"/>
      <c r="DCP27" s="47"/>
      <c r="DCQ27" s="47"/>
      <c r="DCR27" s="47"/>
      <c r="DCS27" s="47"/>
      <c r="DCT27" s="47"/>
      <c r="DCU27" s="47"/>
      <c r="DCV27" s="47"/>
      <c r="DCW27" s="47"/>
      <c r="DCX27" s="47"/>
      <c r="DCY27" s="47"/>
      <c r="DCZ27" s="47"/>
      <c r="DDA27" s="47"/>
      <c r="DDB27" s="47"/>
      <c r="DDC27" s="47"/>
      <c r="DDD27" s="47"/>
      <c r="DDE27" s="47"/>
      <c r="DDF27" s="47"/>
      <c r="DDG27" s="47"/>
      <c r="DDH27" s="47"/>
      <c r="DDI27" s="47"/>
      <c r="DDJ27" s="47"/>
      <c r="DDK27" s="47"/>
      <c r="DDL27" s="47"/>
      <c r="DDM27" s="47"/>
      <c r="DDN27" s="47"/>
      <c r="DDO27" s="47"/>
      <c r="DDP27" s="47"/>
      <c r="DDQ27" s="47"/>
      <c r="DDR27" s="47"/>
      <c r="DDS27" s="47"/>
      <c r="DDT27" s="47"/>
      <c r="DDU27" s="47"/>
      <c r="DDV27" s="47"/>
      <c r="DDW27" s="47"/>
      <c r="DDX27" s="47"/>
      <c r="DDY27" s="47"/>
      <c r="DDZ27" s="47"/>
      <c r="DEA27" s="47"/>
      <c r="DEB27" s="47"/>
      <c r="DEC27" s="47"/>
      <c r="DED27" s="47"/>
      <c r="DEE27" s="47"/>
      <c r="DEF27" s="47"/>
      <c r="DEG27" s="47"/>
      <c r="DEH27" s="47"/>
      <c r="DEI27" s="47"/>
      <c r="DEJ27" s="47"/>
      <c r="DEK27" s="47"/>
      <c r="DEL27" s="47"/>
      <c r="DEM27" s="47"/>
      <c r="DEN27" s="47"/>
      <c r="DEO27" s="47"/>
      <c r="DEP27" s="47"/>
      <c r="DEQ27" s="47"/>
      <c r="DER27" s="47"/>
      <c r="DES27" s="47"/>
      <c r="DET27" s="47"/>
      <c r="DEU27" s="47"/>
      <c r="DEV27" s="47"/>
      <c r="DEW27" s="47"/>
      <c r="DEX27" s="47"/>
      <c r="DEY27" s="47"/>
      <c r="DEZ27" s="47"/>
      <c r="DFA27" s="47"/>
      <c r="DFB27" s="47"/>
      <c r="DFC27" s="47"/>
      <c r="DFD27" s="47"/>
      <c r="DFE27" s="47"/>
      <c r="DFF27" s="47"/>
      <c r="DFG27" s="47"/>
      <c r="DFH27" s="47"/>
      <c r="DFI27" s="47"/>
      <c r="DFJ27" s="47"/>
      <c r="DFK27" s="47"/>
      <c r="DFL27" s="47"/>
      <c r="DFM27" s="47"/>
      <c r="DFN27" s="47"/>
      <c r="DFO27" s="47"/>
      <c r="DFP27" s="47"/>
      <c r="DFQ27" s="47"/>
      <c r="DFR27" s="47"/>
      <c r="DFS27" s="47"/>
      <c r="DFT27" s="47"/>
      <c r="DFU27" s="47"/>
      <c r="DFV27" s="47"/>
      <c r="DFW27" s="47"/>
      <c r="DFX27" s="47"/>
      <c r="DFY27" s="47"/>
      <c r="DFZ27" s="47"/>
      <c r="DGA27" s="47"/>
      <c r="DGB27" s="47"/>
      <c r="DGC27" s="47"/>
      <c r="DGD27" s="47"/>
      <c r="DGE27" s="47"/>
      <c r="DGF27" s="47"/>
      <c r="DGG27" s="47"/>
      <c r="DGH27" s="47"/>
      <c r="DGI27" s="47"/>
      <c r="DGJ27" s="47"/>
      <c r="DGK27" s="47"/>
      <c r="DGL27" s="47"/>
      <c r="DGM27" s="47"/>
      <c r="DGN27" s="47"/>
      <c r="DGO27" s="47"/>
      <c r="DGP27" s="47"/>
      <c r="DGQ27" s="47"/>
      <c r="DGR27" s="47"/>
      <c r="DGS27" s="47"/>
      <c r="DGT27" s="47"/>
      <c r="DGU27" s="47"/>
      <c r="DGV27" s="47"/>
      <c r="DGW27" s="47"/>
      <c r="DGX27" s="47"/>
      <c r="DGY27" s="47"/>
      <c r="DGZ27" s="47"/>
      <c r="DHA27" s="47"/>
      <c r="DHB27" s="47"/>
      <c r="DHC27" s="47"/>
      <c r="DHD27" s="47"/>
      <c r="DHE27" s="47"/>
      <c r="DHF27" s="47"/>
      <c r="DHG27" s="47"/>
      <c r="DHH27" s="47"/>
      <c r="DHI27" s="47"/>
      <c r="DHJ27" s="47"/>
      <c r="DHK27" s="47"/>
      <c r="DHL27" s="47"/>
      <c r="DHM27" s="47"/>
      <c r="DHN27" s="47"/>
      <c r="DHO27" s="47"/>
      <c r="DHP27" s="47"/>
      <c r="DHQ27" s="47"/>
      <c r="DHR27" s="47"/>
      <c r="DHS27" s="47"/>
      <c r="DHT27" s="47"/>
      <c r="DHU27" s="47"/>
      <c r="DHV27" s="47"/>
      <c r="DHW27" s="47"/>
      <c r="DHX27" s="47"/>
      <c r="DHY27" s="47"/>
      <c r="DHZ27" s="47"/>
      <c r="DIA27" s="47"/>
      <c r="DIB27" s="47"/>
      <c r="DIC27" s="47"/>
      <c r="DID27" s="47"/>
      <c r="DIE27" s="47"/>
      <c r="DIF27" s="47"/>
      <c r="DIG27" s="47"/>
      <c r="DIH27" s="47"/>
      <c r="DII27" s="47"/>
      <c r="DIJ27" s="47"/>
      <c r="DIK27" s="47"/>
      <c r="DIL27" s="47"/>
      <c r="DIM27" s="47"/>
      <c r="DIN27" s="47"/>
      <c r="DIO27" s="47"/>
      <c r="DIP27" s="47"/>
      <c r="DIQ27" s="47"/>
      <c r="DIR27" s="47"/>
      <c r="DIS27" s="47"/>
      <c r="DIT27" s="47"/>
      <c r="DIU27" s="47"/>
      <c r="DIV27" s="47"/>
      <c r="DIW27" s="47"/>
      <c r="DIX27" s="47"/>
      <c r="DIY27" s="47"/>
      <c r="DIZ27" s="47"/>
      <c r="DJA27" s="47"/>
      <c r="DJB27" s="47"/>
      <c r="DJC27" s="47"/>
      <c r="DJD27" s="47"/>
      <c r="DJE27" s="47"/>
      <c r="DJF27" s="47"/>
      <c r="DJG27" s="47"/>
      <c r="DJH27" s="47"/>
      <c r="DJI27" s="47"/>
      <c r="DJJ27" s="47"/>
      <c r="DJK27" s="47"/>
      <c r="DJL27" s="47"/>
      <c r="DJM27" s="47"/>
      <c r="DJN27" s="47"/>
      <c r="DJO27" s="47"/>
      <c r="DJP27" s="47"/>
      <c r="DJQ27" s="47"/>
      <c r="DJR27" s="47"/>
      <c r="DJS27" s="47"/>
      <c r="DJT27" s="47"/>
      <c r="DJU27" s="47"/>
      <c r="DJV27" s="47"/>
      <c r="DJW27" s="47"/>
      <c r="DJX27" s="47"/>
      <c r="DJY27" s="47"/>
      <c r="DJZ27" s="47"/>
      <c r="DKA27" s="47"/>
      <c r="DKB27" s="47"/>
      <c r="DKC27" s="47"/>
      <c r="DKD27" s="47"/>
      <c r="DKE27" s="47"/>
      <c r="DKF27" s="47"/>
      <c r="DKG27" s="47"/>
      <c r="DKH27" s="47"/>
      <c r="DKI27" s="47"/>
      <c r="DKJ27" s="47"/>
      <c r="DKK27" s="47"/>
      <c r="DKL27" s="47"/>
      <c r="DKM27" s="47"/>
      <c r="DKN27" s="47"/>
      <c r="DKO27" s="47"/>
      <c r="DKP27" s="47"/>
      <c r="DKQ27" s="47"/>
      <c r="DKR27" s="47"/>
      <c r="DKS27" s="47"/>
      <c r="DKT27" s="47"/>
      <c r="DKU27" s="47"/>
      <c r="DKV27" s="47"/>
      <c r="DKW27" s="47"/>
      <c r="DKX27" s="47"/>
      <c r="DKY27" s="47"/>
      <c r="DKZ27" s="47"/>
      <c r="DLA27" s="47"/>
      <c r="DLB27" s="47"/>
      <c r="DLC27" s="47"/>
      <c r="DLD27" s="47"/>
      <c r="DLE27" s="47"/>
      <c r="DLF27" s="47"/>
      <c r="DLG27" s="47"/>
      <c r="DLH27" s="47"/>
      <c r="DLI27" s="47"/>
      <c r="DLJ27" s="47"/>
      <c r="DLK27" s="47"/>
      <c r="DLL27" s="47"/>
      <c r="DLM27" s="47"/>
      <c r="DLN27" s="47"/>
      <c r="DLO27" s="47"/>
      <c r="DLP27" s="47"/>
      <c r="DLQ27" s="47"/>
      <c r="DLR27" s="47"/>
      <c r="DLS27" s="47"/>
      <c r="DLT27" s="47"/>
      <c r="DLU27" s="47"/>
      <c r="DLV27" s="47"/>
      <c r="DLW27" s="47"/>
      <c r="DLX27" s="47"/>
      <c r="DLY27" s="47"/>
      <c r="DLZ27" s="47"/>
      <c r="DMA27" s="47"/>
      <c r="DMB27" s="47"/>
      <c r="DMC27" s="47"/>
      <c r="DMD27" s="47"/>
      <c r="DME27" s="47"/>
      <c r="DMF27" s="47"/>
      <c r="DMG27" s="47"/>
      <c r="DMH27" s="47"/>
      <c r="DMI27" s="47"/>
      <c r="DMJ27" s="47"/>
      <c r="DMK27" s="47"/>
      <c r="DML27" s="47"/>
      <c r="DMM27" s="47"/>
      <c r="DMN27" s="47"/>
      <c r="DMO27" s="47"/>
      <c r="DMP27" s="47"/>
      <c r="DMQ27" s="47"/>
      <c r="DMR27" s="47"/>
      <c r="DMS27" s="47"/>
      <c r="DMT27" s="47"/>
      <c r="DMU27" s="47"/>
      <c r="DMV27" s="47"/>
      <c r="DMW27" s="47"/>
      <c r="DMX27" s="47"/>
      <c r="DMY27" s="47"/>
      <c r="DMZ27" s="47"/>
      <c r="DNA27" s="47"/>
      <c r="DNB27" s="47"/>
      <c r="DNC27" s="47"/>
      <c r="DND27" s="47"/>
      <c r="DNE27" s="47"/>
      <c r="DNF27" s="47"/>
      <c r="DNG27" s="47"/>
      <c r="DNH27" s="47"/>
      <c r="DNI27" s="47"/>
      <c r="DNJ27" s="47"/>
      <c r="DNK27" s="47"/>
      <c r="DNL27" s="47"/>
      <c r="DNM27" s="47"/>
      <c r="DNN27" s="47"/>
      <c r="DNO27" s="47"/>
      <c r="DNP27" s="47"/>
      <c r="DNQ27" s="47"/>
      <c r="DNR27" s="47"/>
      <c r="DNS27" s="47"/>
      <c r="DNT27" s="47"/>
      <c r="DNU27" s="47"/>
      <c r="DNV27" s="47"/>
      <c r="DNW27" s="47"/>
      <c r="DNX27" s="47"/>
      <c r="DNY27" s="47"/>
      <c r="DNZ27" s="47"/>
      <c r="DOA27" s="47"/>
      <c r="DOB27" s="47"/>
      <c r="DOC27" s="47"/>
      <c r="DOD27" s="47"/>
      <c r="DOE27" s="47"/>
      <c r="DOF27" s="47"/>
      <c r="DOG27" s="47"/>
      <c r="DOH27" s="47"/>
      <c r="DOI27" s="47"/>
      <c r="DOJ27" s="47"/>
      <c r="DOK27" s="47"/>
      <c r="DOL27" s="47"/>
      <c r="DOM27" s="47"/>
      <c r="DON27" s="47"/>
      <c r="DOO27" s="47"/>
      <c r="DOP27" s="47"/>
      <c r="DOQ27" s="47"/>
      <c r="DOR27" s="47"/>
      <c r="DOS27" s="47"/>
      <c r="DOT27" s="47"/>
      <c r="DOU27" s="47"/>
      <c r="DOV27" s="47"/>
      <c r="DOW27" s="47"/>
      <c r="DOX27" s="47"/>
      <c r="DOY27" s="47"/>
      <c r="DOZ27" s="47"/>
      <c r="DPA27" s="47"/>
      <c r="DPB27" s="47"/>
      <c r="DPC27" s="47"/>
      <c r="DPD27" s="47"/>
      <c r="DPE27" s="47"/>
      <c r="DPF27" s="47"/>
      <c r="DPG27" s="47"/>
      <c r="DPH27" s="47"/>
      <c r="DPI27" s="47"/>
      <c r="DPJ27" s="47"/>
      <c r="DPK27" s="47"/>
      <c r="DPL27" s="47"/>
      <c r="DPM27" s="47"/>
      <c r="DPN27" s="47"/>
      <c r="DPO27" s="47"/>
      <c r="DPP27" s="47"/>
      <c r="DPQ27" s="47"/>
      <c r="DPR27" s="47"/>
      <c r="DPS27" s="47"/>
      <c r="DPT27" s="47"/>
      <c r="DPU27" s="47"/>
      <c r="DPV27" s="47"/>
      <c r="DPW27" s="47"/>
      <c r="DPX27" s="47"/>
      <c r="DPY27" s="47"/>
      <c r="DPZ27" s="47"/>
      <c r="DQA27" s="47"/>
      <c r="DQB27" s="47"/>
      <c r="DQC27" s="47"/>
      <c r="DQD27" s="47"/>
      <c r="DQE27" s="47"/>
      <c r="DQF27" s="47"/>
      <c r="DQG27" s="47"/>
      <c r="DQH27" s="47"/>
      <c r="DQI27" s="47"/>
      <c r="DQJ27" s="47"/>
      <c r="DQK27" s="47"/>
      <c r="DQL27" s="47"/>
      <c r="DQM27" s="47"/>
      <c r="DQN27" s="47"/>
      <c r="DQO27" s="47"/>
      <c r="DQP27" s="47"/>
      <c r="DQQ27" s="47"/>
      <c r="DQR27" s="47"/>
      <c r="DQS27" s="47"/>
      <c r="DQT27" s="47"/>
      <c r="DQU27" s="47"/>
      <c r="DQV27" s="47"/>
      <c r="DQW27" s="47"/>
      <c r="DQX27" s="47"/>
      <c r="DQY27" s="47"/>
      <c r="DQZ27" s="47"/>
      <c r="DRA27" s="47"/>
      <c r="DRB27" s="47"/>
      <c r="DRC27" s="47"/>
      <c r="DRD27" s="47"/>
      <c r="DRE27" s="47"/>
      <c r="DRF27" s="47"/>
      <c r="DRG27" s="47"/>
      <c r="DRH27" s="47"/>
      <c r="DRI27" s="47"/>
      <c r="DRJ27" s="47"/>
      <c r="DRK27" s="47"/>
      <c r="DRL27" s="47"/>
      <c r="DRM27" s="47"/>
      <c r="DRN27" s="47"/>
      <c r="DRO27" s="47"/>
      <c r="DRP27" s="47"/>
      <c r="DRQ27" s="47"/>
      <c r="DRR27" s="47"/>
      <c r="DRS27" s="47"/>
      <c r="DRT27" s="47"/>
      <c r="DRU27" s="47"/>
      <c r="DRV27" s="47"/>
      <c r="DRW27" s="47"/>
      <c r="DRX27" s="47"/>
      <c r="DRY27" s="47"/>
      <c r="DRZ27" s="47"/>
      <c r="DSA27" s="47"/>
      <c r="DSB27" s="47"/>
      <c r="DSC27" s="47"/>
      <c r="DSD27" s="47"/>
      <c r="DSE27" s="47"/>
      <c r="DSF27" s="47"/>
      <c r="DSG27" s="47"/>
      <c r="DSH27" s="47"/>
      <c r="DSI27" s="47"/>
      <c r="DSJ27" s="47"/>
      <c r="DSK27" s="47"/>
      <c r="DSL27" s="47"/>
      <c r="DSM27" s="47"/>
      <c r="DSN27" s="47"/>
      <c r="DSO27" s="47"/>
      <c r="DSP27" s="47"/>
      <c r="DSQ27" s="47"/>
      <c r="DSR27" s="47"/>
      <c r="DSS27" s="47"/>
      <c r="DST27" s="47"/>
      <c r="DSU27" s="47"/>
      <c r="DSV27" s="47"/>
      <c r="DSW27" s="47"/>
      <c r="DSX27" s="47"/>
      <c r="DSY27" s="47"/>
      <c r="DSZ27" s="47"/>
      <c r="DTA27" s="47"/>
      <c r="DTB27" s="47"/>
      <c r="DTC27" s="47"/>
      <c r="DTD27" s="47"/>
      <c r="DTE27" s="47"/>
      <c r="DTF27" s="47"/>
      <c r="DTG27" s="47"/>
      <c r="DTH27" s="47"/>
      <c r="DTI27" s="47"/>
      <c r="DTJ27" s="47"/>
      <c r="DTK27" s="47"/>
      <c r="DTL27" s="47"/>
      <c r="DTM27" s="47"/>
      <c r="DTN27" s="47"/>
      <c r="DTO27" s="47"/>
      <c r="DTP27" s="47"/>
      <c r="DTQ27" s="47"/>
      <c r="DTR27" s="47"/>
      <c r="DTS27" s="47"/>
      <c r="DTT27" s="47"/>
      <c r="DTU27" s="47"/>
      <c r="DTV27" s="47"/>
      <c r="DTW27" s="47"/>
      <c r="DTX27" s="47"/>
      <c r="DTY27" s="47"/>
      <c r="DTZ27" s="47"/>
      <c r="DUA27" s="47"/>
      <c r="DUB27" s="47"/>
      <c r="DUC27" s="47"/>
      <c r="DUD27" s="47"/>
      <c r="DUE27" s="47"/>
      <c r="DUF27" s="47"/>
      <c r="DUG27" s="47"/>
      <c r="DUH27" s="47"/>
      <c r="DUI27" s="47"/>
      <c r="DUJ27" s="47"/>
      <c r="DUK27" s="47"/>
      <c r="DUL27" s="47"/>
      <c r="DUM27" s="47"/>
      <c r="DUN27" s="47"/>
      <c r="DUO27" s="47"/>
      <c r="DUP27" s="47"/>
      <c r="DUQ27" s="47"/>
      <c r="DUR27" s="47"/>
      <c r="DUS27" s="47"/>
      <c r="DUT27" s="47"/>
      <c r="DUU27" s="47"/>
      <c r="DUV27" s="47"/>
      <c r="DUW27" s="47"/>
      <c r="DUX27" s="47"/>
      <c r="DUY27" s="47"/>
      <c r="DUZ27" s="47"/>
      <c r="DVA27" s="47"/>
      <c r="DVB27" s="47"/>
      <c r="DVC27" s="47"/>
      <c r="DVD27" s="47"/>
      <c r="DVE27" s="47"/>
      <c r="DVF27" s="47"/>
      <c r="DVG27" s="47"/>
      <c r="DVH27" s="47"/>
      <c r="DVI27" s="47"/>
      <c r="DVJ27" s="47"/>
      <c r="DVK27" s="47"/>
      <c r="DVL27" s="47"/>
      <c r="DVM27" s="47"/>
      <c r="DVN27" s="47"/>
      <c r="DVO27" s="47"/>
      <c r="DVP27" s="47"/>
      <c r="DVQ27" s="47"/>
      <c r="DVR27" s="47"/>
      <c r="DVS27" s="47"/>
      <c r="DVT27" s="47"/>
      <c r="DVU27" s="47"/>
      <c r="DVV27" s="47"/>
      <c r="DVW27" s="47"/>
      <c r="DVX27" s="47"/>
      <c r="DVY27" s="47"/>
      <c r="DVZ27" s="47"/>
      <c r="DWA27" s="47"/>
      <c r="DWB27" s="47"/>
      <c r="DWC27" s="47"/>
      <c r="DWD27" s="47"/>
      <c r="DWE27" s="47"/>
      <c r="DWF27" s="47"/>
      <c r="DWG27" s="47"/>
      <c r="DWH27" s="47"/>
      <c r="DWI27" s="47"/>
      <c r="DWJ27" s="47"/>
      <c r="DWK27" s="47"/>
      <c r="DWL27" s="47"/>
      <c r="DWM27" s="47"/>
      <c r="DWN27" s="47"/>
      <c r="DWO27" s="47"/>
      <c r="DWP27" s="47"/>
      <c r="DWQ27" s="47"/>
      <c r="DWR27" s="47"/>
      <c r="DWS27" s="47"/>
      <c r="DWT27" s="47"/>
      <c r="DWU27" s="47"/>
      <c r="DWV27" s="47"/>
      <c r="DWW27" s="47"/>
      <c r="DWX27" s="47"/>
      <c r="DWY27" s="47"/>
      <c r="DWZ27" s="47"/>
      <c r="DXA27" s="47"/>
      <c r="DXB27" s="47"/>
      <c r="DXC27" s="47"/>
      <c r="DXD27" s="47"/>
      <c r="DXE27" s="47"/>
      <c r="DXF27" s="47"/>
      <c r="DXG27" s="47"/>
      <c r="DXH27" s="47"/>
      <c r="DXI27" s="47"/>
      <c r="DXJ27" s="47"/>
      <c r="DXK27" s="47"/>
      <c r="DXL27" s="47"/>
      <c r="DXM27" s="47"/>
      <c r="DXN27" s="47"/>
      <c r="DXO27" s="47"/>
      <c r="DXP27" s="47"/>
      <c r="DXQ27" s="47"/>
      <c r="DXR27" s="47"/>
      <c r="DXS27" s="47"/>
      <c r="DXT27" s="47"/>
      <c r="DXU27" s="47"/>
      <c r="DXV27" s="47"/>
      <c r="DXW27" s="47"/>
      <c r="DXX27" s="47"/>
      <c r="DXY27" s="47"/>
      <c r="DXZ27" s="47"/>
      <c r="DYA27" s="47"/>
      <c r="DYB27" s="47"/>
      <c r="DYC27" s="47"/>
      <c r="DYD27" s="47"/>
      <c r="DYE27" s="47"/>
      <c r="DYF27" s="47"/>
      <c r="DYG27" s="47"/>
      <c r="DYH27" s="47"/>
      <c r="DYI27" s="47"/>
      <c r="DYJ27" s="47"/>
      <c r="DYK27" s="47"/>
      <c r="DYL27" s="47"/>
      <c r="DYM27" s="47"/>
      <c r="DYN27" s="47"/>
      <c r="DYO27" s="47"/>
      <c r="DYP27" s="47"/>
      <c r="DYQ27" s="47"/>
      <c r="DYR27" s="47"/>
      <c r="DYS27" s="47"/>
      <c r="DYT27" s="47"/>
      <c r="DYU27" s="47"/>
      <c r="DYV27" s="47"/>
      <c r="DYW27" s="47"/>
      <c r="DYX27" s="47"/>
      <c r="DYY27" s="47"/>
      <c r="DYZ27" s="47"/>
      <c r="DZA27" s="47"/>
      <c r="DZB27" s="47"/>
      <c r="DZC27" s="47"/>
      <c r="DZD27" s="47"/>
      <c r="DZE27" s="47"/>
      <c r="DZF27" s="47"/>
      <c r="DZG27" s="47"/>
      <c r="DZH27" s="47"/>
      <c r="DZI27" s="47"/>
      <c r="DZJ27" s="47"/>
      <c r="DZK27" s="47"/>
      <c r="DZL27" s="47"/>
      <c r="DZM27" s="47"/>
      <c r="DZN27" s="47"/>
      <c r="DZO27" s="47"/>
      <c r="DZP27" s="47"/>
      <c r="DZQ27" s="47"/>
      <c r="DZR27" s="47"/>
      <c r="DZS27" s="47"/>
      <c r="DZT27" s="47"/>
      <c r="DZU27" s="47"/>
      <c r="DZV27" s="47"/>
      <c r="DZW27" s="47"/>
      <c r="DZX27" s="47"/>
      <c r="DZY27" s="47"/>
      <c r="DZZ27" s="47"/>
      <c r="EAA27" s="47"/>
      <c r="EAB27" s="47"/>
      <c r="EAC27" s="47"/>
      <c r="EAD27" s="47"/>
      <c r="EAE27" s="47"/>
      <c r="EAF27" s="47"/>
      <c r="EAG27" s="47"/>
      <c r="EAH27" s="47"/>
      <c r="EAI27" s="47"/>
      <c r="EAJ27" s="47"/>
      <c r="EAK27" s="47"/>
      <c r="EAL27" s="47"/>
      <c r="EAM27" s="47"/>
      <c r="EAN27" s="47"/>
      <c r="EAO27" s="47"/>
      <c r="EAP27" s="47"/>
      <c r="EAQ27" s="47"/>
      <c r="EAR27" s="47"/>
      <c r="EAS27" s="47"/>
      <c r="EAT27" s="47"/>
      <c r="EAU27" s="47"/>
      <c r="EAV27" s="47"/>
      <c r="EAW27" s="47"/>
      <c r="EAX27" s="47"/>
      <c r="EAY27" s="47"/>
      <c r="EAZ27" s="47"/>
      <c r="EBA27" s="47"/>
      <c r="EBB27" s="47"/>
      <c r="EBC27" s="47"/>
      <c r="EBD27" s="47"/>
      <c r="EBE27" s="47"/>
      <c r="EBF27" s="47"/>
      <c r="EBG27" s="47"/>
      <c r="EBH27" s="47"/>
      <c r="EBI27" s="47"/>
      <c r="EBJ27" s="47"/>
      <c r="EBK27" s="47"/>
      <c r="EBL27" s="47"/>
      <c r="EBM27" s="47"/>
      <c r="EBN27" s="47"/>
      <c r="EBO27" s="47"/>
      <c r="EBP27" s="47"/>
      <c r="EBQ27" s="47"/>
      <c r="EBR27" s="47"/>
      <c r="EBS27" s="47"/>
      <c r="EBT27" s="47"/>
      <c r="EBU27" s="47"/>
      <c r="EBV27" s="47"/>
      <c r="EBW27" s="47"/>
      <c r="EBX27" s="47"/>
      <c r="EBY27" s="47"/>
      <c r="EBZ27" s="47"/>
      <c r="ECA27" s="47"/>
      <c r="ECB27" s="47"/>
      <c r="ECC27" s="47"/>
      <c r="ECD27" s="47"/>
      <c r="ECE27" s="47"/>
      <c r="ECF27" s="47"/>
      <c r="ECG27" s="47"/>
      <c r="ECH27" s="47"/>
      <c r="ECI27" s="47"/>
      <c r="ECJ27" s="47"/>
      <c r="ECK27" s="47"/>
      <c r="ECL27" s="47"/>
      <c r="ECM27" s="47"/>
      <c r="ECN27" s="47"/>
      <c r="ECO27" s="47"/>
      <c r="ECP27" s="47"/>
      <c r="ECQ27" s="47"/>
      <c r="ECR27" s="47"/>
      <c r="ECS27" s="47"/>
      <c r="ECT27" s="47"/>
      <c r="ECU27" s="47"/>
      <c r="ECV27" s="47"/>
      <c r="ECW27" s="47"/>
      <c r="ECX27" s="47"/>
      <c r="ECY27" s="47"/>
      <c r="ECZ27" s="47"/>
      <c r="EDA27" s="47"/>
      <c r="EDB27" s="47"/>
      <c r="EDC27" s="47"/>
      <c r="EDD27" s="47"/>
      <c r="EDE27" s="47"/>
      <c r="EDF27" s="47"/>
      <c r="EDG27" s="47"/>
      <c r="EDH27" s="47"/>
      <c r="EDI27" s="47"/>
      <c r="EDJ27" s="47"/>
      <c r="EDK27" s="47"/>
      <c r="EDL27" s="47"/>
      <c r="EDM27" s="47"/>
      <c r="EDN27" s="47"/>
      <c r="EDO27" s="47"/>
      <c r="EDP27" s="47"/>
      <c r="EDQ27" s="47"/>
      <c r="EDR27" s="47"/>
      <c r="EDS27" s="47"/>
      <c r="EDT27" s="47"/>
      <c r="EDU27" s="47"/>
      <c r="EDV27" s="47"/>
      <c r="EDW27" s="47"/>
      <c r="EDX27" s="47"/>
      <c r="EDY27" s="47"/>
      <c r="EDZ27" s="47"/>
      <c r="EEA27" s="47"/>
      <c r="EEB27" s="47"/>
      <c r="EEC27" s="47"/>
      <c r="EED27" s="47"/>
      <c r="EEE27" s="47"/>
      <c r="EEF27" s="47"/>
      <c r="EEG27" s="47"/>
      <c r="EEH27" s="47"/>
      <c r="EEI27" s="47"/>
      <c r="EEJ27" s="47"/>
      <c r="EEK27" s="47"/>
      <c r="EEL27" s="47"/>
      <c r="EEM27" s="47"/>
      <c r="EEN27" s="47"/>
      <c r="EEO27" s="47"/>
      <c r="EEP27" s="47"/>
      <c r="EEQ27" s="47"/>
      <c r="EER27" s="47"/>
      <c r="EES27" s="47"/>
      <c r="EET27" s="47"/>
      <c r="EEU27" s="47"/>
      <c r="EEV27" s="47"/>
      <c r="EEW27" s="47"/>
      <c r="EEX27" s="47"/>
      <c r="EEY27" s="47"/>
      <c r="EEZ27" s="47"/>
      <c r="EFA27" s="47"/>
      <c r="EFB27" s="47"/>
      <c r="EFC27" s="47"/>
      <c r="EFD27" s="47"/>
      <c r="EFE27" s="47"/>
      <c r="EFF27" s="47"/>
      <c r="EFG27" s="47"/>
      <c r="EFH27" s="47"/>
      <c r="EFI27" s="47"/>
      <c r="EFJ27" s="47"/>
      <c r="EFK27" s="47"/>
      <c r="EFL27" s="47"/>
      <c r="EFM27" s="47"/>
      <c r="EFN27" s="47"/>
      <c r="EFO27" s="47"/>
      <c r="EFP27" s="47"/>
      <c r="EFQ27" s="47"/>
      <c r="EFR27" s="47"/>
      <c r="EFS27" s="47"/>
      <c r="EFT27" s="47"/>
      <c r="EFU27" s="47"/>
      <c r="EFV27" s="47"/>
      <c r="EFW27" s="47"/>
      <c r="EFX27" s="47"/>
      <c r="EFY27" s="47"/>
      <c r="EFZ27" s="47"/>
      <c r="EGA27" s="47"/>
      <c r="EGB27" s="47"/>
      <c r="EGC27" s="47"/>
      <c r="EGD27" s="47"/>
      <c r="EGE27" s="47"/>
      <c r="EGF27" s="47"/>
      <c r="EGG27" s="47"/>
      <c r="EGH27" s="47"/>
      <c r="EGI27" s="47"/>
      <c r="EGJ27" s="47"/>
      <c r="EGK27" s="47"/>
      <c r="EGL27" s="47"/>
      <c r="EGM27" s="47"/>
      <c r="EGN27" s="47"/>
      <c r="EGO27" s="47"/>
      <c r="EGP27" s="47"/>
      <c r="EGQ27" s="47"/>
      <c r="EGR27" s="47"/>
      <c r="EGS27" s="47"/>
      <c r="EGT27" s="47"/>
      <c r="EGU27" s="47"/>
      <c r="EGV27" s="47"/>
      <c r="EGW27" s="47"/>
      <c r="EGX27" s="47"/>
      <c r="EGY27" s="47"/>
      <c r="EGZ27" s="47"/>
      <c r="EHA27" s="47"/>
      <c r="EHB27" s="47"/>
      <c r="EHC27" s="47"/>
      <c r="EHD27" s="47"/>
      <c r="EHE27" s="47"/>
      <c r="EHF27" s="47"/>
      <c r="EHG27" s="47"/>
      <c r="EHH27" s="47"/>
      <c r="EHI27" s="47"/>
      <c r="EHJ27" s="47"/>
      <c r="EHK27" s="47"/>
      <c r="EHL27" s="47"/>
      <c r="EHM27" s="47"/>
      <c r="EHN27" s="47"/>
      <c r="EHO27" s="47"/>
      <c r="EHP27" s="47"/>
      <c r="EHQ27" s="47"/>
      <c r="EHR27" s="47"/>
      <c r="EHS27" s="47"/>
      <c r="EHT27" s="47"/>
      <c r="EHU27" s="47"/>
      <c r="EHV27" s="47"/>
      <c r="EHW27" s="47"/>
      <c r="EHX27" s="47"/>
      <c r="EHY27" s="47"/>
      <c r="EHZ27" s="47"/>
      <c r="EIA27" s="47"/>
      <c r="EIB27" s="47"/>
      <c r="EIC27" s="47"/>
      <c r="EID27" s="47"/>
      <c r="EIE27" s="47"/>
      <c r="EIF27" s="47"/>
      <c r="EIG27" s="47"/>
      <c r="EIH27" s="47"/>
      <c r="EII27" s="47"/>
      <c r="EIJ27" s="47"/>
      <c r="EIK27" s="47"/>
      <c r="EIL27" s="47"/>
      <c r="EIM27" s="47"/>
      <c r="EIN27" s="47"/>
      <c r="EIO27" s="47"/>
      <c r="EIP27" s="47"/>
      <c r="EIQ27" s="47"/>
      <c r="EIR27" s="47"/>
      <c r="EIS27" s="47"/>
      <c r="EIT27" s="47"/>
      <c r="EIU27" s="47"/>
      <c r="EIV27" s="47"/>
      <c r="EIW27" s="47"/>
      <c r="EIX27" s="47"/>
      <c r="EIY27" s="47"/>
      <c r="EIZ27" s="47"/>
      <c r="EJA27" s="47"/>
      <c r="EJB27" s="47"/>
      <c r="EJC27" s="47"/>
      <c r="EJD27" s="47"/>
      <c r="EJE27" s="47"/>
      <c r="EJF27" s="47"/>
      <c r="EJG27" s="47"/>
      <c r="EJH27" s="47"/>
      <c r="EJI27" s="47"/>
      <c r="EJJ27" s="47"/>
      <c r="EJK27" s="47"/>
      <c r="EJL27" s="47"/>
      <c r="EJM27" s="47"/>
      <c r="EJN27" s="47"/>
      <c r="EJO27" s="47"/>
      <c r="EJP27" s="47"/>
      <c r="EJQ27" s="47"/>
      <c r="EJR27" s="47"/>
      <c r="EJS27" s="47"/>
      <c r="EJT27" s="47"/>
      <c r="EJU27" s="47"/>
      <c r="EJV27" s="47"/>
      <c r="EJW27" s="47"/>
      <c r="EJX27" s="47"/>
      <c r="EJY27" s="47"/>
      <c r="EJZ27" s="47"/>
      <c r="EKA27" s="47"/>
      <c r="EKB27" s="47"/>
      <c r="EKC27" s="47"/>
      <c r="EKD27" s="47"/>
      <c r="EKE27" s="47"/>
      <c r="EKF27" s="47"/>
      <c r="EKG27" s="47"/>
      <c r="EKH27" s="47"/>
      <c r="EKI27" s="47"/>
      <c r="EKJ27" s="47"/>
      <c r="EKK27" s="47"/>
      <c r="EKL27" s="47"/>
      <c r="EKM27" s="47"/>
      <c r="EKN27" s="47"/>
      <c r="EKO27" s="47"/>
      <c r="EKP27" s="47"/>
      <c r="EKQ27" s="47"/>
      <c r="EKR27" s="47"/>
      <c r="EKS27" s="47"/>
      <c r="EKT27" s="47"/>
      <c r="EKU27" s="47"/>
      <c r="EKV27" s="47"/>
      <c r="EKW27" s="47"/>
      <c r="EKX27" s="47"/>
      <c r="EKY27" s="47"/>
      <c r="EKZ27" s="47"/>
      <c r="ELA27" s="47"/>
      <c r="ELB27" s="47"/>
      <c r="ELC27" s="47"/>
      <c r="ELD27" s="47"/>
      <c r="ELE27" s="47"/>
      <c r="ELF27" s="47"/>
      <c r="ELG27" s="47"/>
      <c r="ELH27" s="47"/>
      <c r="ELI27" s="47"/>
      <c r="ELJ27" s="47"/>
      <c r="ELK27" s="47"/>
      <c r="ELL27" s="47"/>
      <c r="ELM27" s="47"/>
      <c r="ELN27" s="47"/>
      <c r="ELO27" s="47"/>
      <c r="ELP27" s="47"/>
      <c r="ELQ27" s="47"/>
      <c r="ELR27" s="47"/>
      <c r="ELS27" s="47"/>
      <c r="ELT27" s="47"/>
      <c r="ELU27" s="47"/>
      <c r="ELV27" s="47"/>
      <c r="ELW27" s="47"/>
      <c r="ELX27" s="47"/>
      <c r="ELY27" s="47"/>
      <c r="ELZ27" s="47"/>
      <c r="EMA27" s="47"/>
      <c r="EMB27" s="47"/>
      <c r="EMC27" s="47"/>
      <c r="EMD27" s="47"/>
      <c r="EME27" s="47"/>
      <c r="EMF27" s="47"/>
      <c r="EMG27" s="47"/>
      <c r="EMH27" s="47"/>
      <c r="EMI27" s="47"/>
      <c r="EMJ27" s="47"/>
      <c r="EMK27" s="47"/>
      <c r="EML27" s="47"/>
      <c r="EMM27" s="47"/>
      <c r="EMN27" s="47"/>
      <c r="EMO27" s="47"/>
      <c r="EMP27" s="47"/>
      <c r="EMQ27" s="47"/>
      <c r="EMR27" s="47"/>
      <c r="EMS27" s="47"/>
      <c r="EMT27" s="47"/>
      <c r="EMU27" s="47"/>
      <c r="EMV27" s="47"/>
      <c r="EMW27" s="47"/>
      <c r="EMX27" s="47"/>
      <c r="EMY27" s="47"/>
      <c r="EMZ27" s="47"/>
      <c r="ENA27" s="47"/>
      <c r="ENB27" s="47"/>
      <c r="ENC27" s="47"/>
      <c r="END27" s="47"/>
      <c r="ENE27" s="47"/>
      <c r="ENF27" s="47"/>
      <c r="ENG27" s="47"/>
      <c r="ENH27" s="47"/>
      <c r="ENI27" s="47"/>
      <c r="ENJ27" s="47"/>
      <c r="ENK27" s="47"/>
      <c r="ENL27" s="47"/>
      <c r="ENM27" s="47"/>
      <c r="ENN27" s="47"/>
      <c r="ENO27" s="47"/>
      <c r="ENP27" s="47"/>
      <c r="ENQ27" s="47"/>
      <c r="ENR27" s="47"/>
      <c r="ENS27" s="47"/>
      <c r="ENT27" s="47"/>
      <c r="ENU27" s="47"/>
      <c r="ENV27" s="47"/>
      <c r="ENW27" s="47"/>
      <c r="ENX27" s="47"/>
      <c r="ENY27" s="47"/>
      <c r="ENZ27" s="47"/>
      <c r="EOA27" s="47"/>
      <c r="EOB27" s="47"/>
      <c r="EOC27" s="47"/>
      <c r="EOD27" s="47"/>
      <c r="EOE27" s="47"/>
      <c r="EOF27" s="47"/>
      <c r="EOG27" s="47"/>
      <c r="EOH27" s="47"/>
      <c r="EOI27" s="47"/>
      <c r="EOJ27" s="47"/>
      <c r="EOK27" s="47"/>
      <c r="EOL27" s="47"/>
      <c r="EOM27" s="47"/>
      <c r="EON27" s="47"/>
      <c r="EOO27" s="47"/>
      <c r="EOP27" s="47"/>
      <c r="EOQ27" s="47"/>
      <c r="EOR27" s="47"/>
      <c r="EOS27" s="47"/>
      <c r="EOT27" s="47"/>
      <c r="EOU27" s="47"/>
      <c r="EOV27" s="47"/>
      <c r="EOW27" s="47"/>
      <c r="EOX27" s="47"/>
      <c r="EOY27" s="47"/>
      <c r="EOZ27" s="47"/>
      <c r="EPA27" s="47"/>
      <c r="EPB27" s="47"/>
      <c r="EPC27" s="47"/>
      <c r="EPD27" s="47"/>
      <c r="EPE27" s="47"/>
      <c r="EPF27" s="47"/>
      <c r="EPG27" s="47"/>
      <c r="EPH27" s="47"/>
      <c r="EPI27" s="47"/>
      <c r="EPJ27" s="47"/>
      <c r="EPK27" s="47"/>
      <c r="EPL27" s="47"/>
      <c r="EPM27" s="47"/>
      <c r="EPN27" s="47"/>
      <c r="EPO27" s="47"/>
      <c r="EPP27" s="47"/>
      <c r="EPQ27" s="47"/>
      <c r="EPR27" s="47"/>
      <c r="EPS27" s="47"/>
      <c r="EPT27" s="47"/>
      <c r="EPU27" s="47"/>
      <c r="EPV27" s="47"/>
      <c r="EPW27" s="47"/>
      <c r="EPX27" s="47"/>
      <c r="EPY27" s="47"/>
      <c r="EPZ27" s="47"/>
      <c r="EQA27" s="47"/>
      <c r="EQB27" s="47"/>
      <c r="EQC27" s="47"/>
      <c r="EQD27" s="47"/>
      <c r="EQE27" s="47"/>
      <c r="EQF27" s="47"/>
      <c r="EQG27" s="47"/>
      <c r="EQH27" s="47"/>
      <c r="EQI27" s="47"/>
      <c r="EQJ27" s="47"/>
      <c r="EQK27" s="47"/>
      <c r="EQL27" s="47"/>
      <c r="EQM27" s="47"/>
      <c r="EQN27" s="47"/>
      <c r="EQO27" s="47"/>
      <c r="EQP27" s="47"/>
      <c r="EQQ27" s="47"/>
      <c r="EQR27" s="47"/>
      <c r="EQS27" s="47"/>
      <c r="EQT27" s="47"/>
      <c r="EQU27" s="47"/>
      <c r="EQV27" s="47"/>
      <c r="EQW27" s="47"/>
      <c r="EQX27" s="47"/>
      <c r="EQY27" s="47"/>
      <c r="EQZ27" s="47"/>
      <c r="ERA27" s="47"/>
      <c r="ERB27" s="47"/>
      <c r="ERC27" s="47"/>
      <c r="ERD27" s="47"/>
      <c r="ERE27" s="47"/>
      <c r="ERF27" s="47"/>
      <c r="ERG27" s="47"/>
      <c r="ERH27" s="47"/>
      <c r="ERI27" s="47"/>
      <c r="ERJ27" s="47"/>
      <c r="ERK27" s="47"/>
      <c r="ERL27" s="47"/>
      <c r="ERM27" s="47"/>
      <c r="ERN27" s="47"/>
      <c r="ERO27" s="47"/>
      <c r="ERP27" s="47"/>
      <c r="ERQ27" s="47"/>
      <c r="ERR27" s="47"/>
      <c r="ERS27" s="47"/>
      <c r="ERT27" s="47"/>
      <c r="ERU27" s="47"/>
      <c r="ERV27" s="47"/>
      <c r="ERW27" s="47"/>
      <c r="ERX27" s="47"/>
      <c r="ERY27" s="47"/>
      <c r="ERZ27" s="47"/>
      <c r="ESA27" s="47"/>
      <c r="ESB27" s="47"/>
      <c r="ESC27" s="47"/>
      <c r="ESD27" s="47"/>
      <c r="ESE27" s="47"/>
      <c r="ESF27" s="47"/>
      <c r="ESG27" s="47"/>
      <c r="ESH27" s="47"/>
      <c r="ESI27" s="47"/>
      <c r="ESJ27" s="47"/>
      <c r="ESK27" s="47"/>
      <c r="ESL27" s="47"/>
      <c r="ESM27" s="47"/>
      <c r="ESN27" s="47"/>
      <c r="ESO27" s="47"/>
      <c r="ESP27" s="47"/>
      <c r="ESQ27" s="47"/>
      <c r="ESR27" s="47"/>
      <c r="ESS27" s="47"/>
      <c r="EST27" s="47"/>
      <c r="ESU27" s="47"/>
      <c r="ESV27" s="47"/>
      <c r="ESW27" s="47"/>
      <c r="ESX27" s="47"/>
      <c r="ESY27" s="47"/>
      <c r="ESZ27" s="47"/>
      <c r="ETA27" s="47"/>
      <c r="ETB27" s="47"/>
      <c r="ETC27" s="47"/>
      <c r="ETD27" s="47"/>
      <c r="ETE27" s="47"/>
      <c r="ETF27" s="47"/>
      <c r="ETG27" s="47"/>
      <c r="ETH27" s="47"/>
      <c r="ETI27" s="47"/>
      <c r="ETJ27" s="47"/>
      <c r="ETK27" s="47"/>
      <c r="ETL27" s="47"/>
      <c r="ETM27" s="47"/>
      <c r="ETN27" s="47"/>
      <c r="ETO27" s="47"/>
      <c r="ETP27" s="47"/>
      <c r="ETQ27" s="47"/>
      <c r="ETR27" s="47"/>
      <c r="ETS27" s="47"/>
      <c r="ETT27" s="47"/>
      <c r="ETU27" s="47"/>
      <c r="ETV27" s="47"/>
      <c r="ETW27" s="47"/>
      <c r="ETX27" s="47"/>
      <c r="ETY27" s="47"/>
      <c r="ETZ27" s="47"/>
      <c r="EUA27" s="47"/>
      <c r="EUB27" s="47"/>
      <c r="EUC27" s="47"/>
      <c r="EUD27" s="47"/>
      <c r="EUE27" s="47"/>
      <c r="EUF27" s="47"/>
      <c r="EUG27" s="47"/>
      <c r="EUH27" s="47"/>
      <c r="EUI27" s="47"/>
      <c r="EUJ27" s="47"/>
      <c r="EUK27" s="47"/>
      <c r="EUL27" s="47"/>
      <c r="EUM27" s="47"/>
      <c r="EUN27" s="47"/>
      <c r="EUO27" s="47"/>
      <c r="EUP27" s="47"/>
      <c r="EUQ27" s="47"/>
      <c r="EUR27" s="47"/>
      <c r="EUS27" s="47"/>
      <c r="EUT27" s="47"/>
      <c r="EUU27" s="47"/>
      <c r="EUV27" s="47"/>
      <c r="EUW27" s="47"/>
      <c r="EUX27" s="47"/>
      <c r="EUY27" s="47"/>
      <c r="EUZ27" s="47"/>
      <c r="EVA27" s="47"/>
      <c r="EVB27" s="47"/>
      <c r="EVC27" s="47"/>
      <c r="EVD27" s="47"/>
      <c r="EVE27" s="47"/>
      <c r="EVF27" s="47"/>
      <c r="EVG27" s="47"/>
      <c r="EVH27" s="47"/>
      <c r="EVI27" s="47"/>
      <c r="EVJ27" s="47"/>
      <c r="EVK27" s="47"/>
      <c r="EVL27" s="47"/>
      <c r="EVM27" s="47"/>
      <c r="EVN27" s="47"/>
      <c r="EVO27" s="47"/>
      <c r="EVP27" s="47"/>
      <c r="EVQ27" s="47"/>
      <c r="EVR27" s="47"/>
      <c r="EVS27" s="47"/>
      <c r="EVT27" s="47"/>
      <c r="EVU27" s="47"/>
      <c r="EVV27" s="47"/>
      <c r="EVW27" s="47"/>
      <c r="EVX27" s="47"/>
      <c r="EVY27" s="47"/>
      <c r="EVZ27" s="47"/>
      <c r="EWA27" s="47"/>
      <c r="EWB27" s="47"/>
      <c r="EWC27" s="47"/>
      <c r="EWD27" s="47"/>
      <c r="EWE27" s="47"/>
      <c r="EWF27" s="47"/>
      <c r="EWG27" s="47"/>
      <c r="EWH27" s="47"/>
      <c r="EWI27" s="47"/>
      <c r="EWJ27" s="47"/>
      <c r="EWK27" s="47"/>
      <c r="EWL27" s="47"/>
      <c r="EWM27" s="47"/>
      <c r="EWN27" s="47"/>
      <c r="EWO27" s="47"/>
      <c r="EWP27" s="47"/>
      <c r="EWQ27" s="47"/>
      <c r="EWR27" s="47"/>
      <c r="EWS27" s="47"/>
      <c r="EWT27" s="47"/>
      <c r="EWU27" s="47"/>
      <c r="EWV27" s="47"/>
      <c r="EWW27" s="47"/>
      <c r="EWX27" s="47"/>
      <c r="EWY27" s="47"/>
      <c r="EWZ27" s="47"/>
      <c r="EXA27" s="47"/>
      <c r="EXB27" s="47"/>
      <c r="EXC27" s="47"/>
      <c r="EXD27" s="47"/>
      <c r="EXE27" s="47"/>
      <c r="EXF27" s="47"/>
      <c r="EXG27" s="47"/>
      <c r="EXH27" s="47"/>
      <c r="EXI27" s="47"/>
      <c r="EXJ27" s="47"/>
      <c r="EXK27" s="47"/>
      <c r="EXL27" s="47"/>
      <c r="EXM27" s="47"/>
      <c r="EXN27" s="47"/>
      <c r="EXO27" s="47"/>
      <c r="EXP27" s="47"/>
      <c r="EXQ27" s="47"/>
      <c r="EXR27" s="47"/>
      <c r="EXS27" s="47"/>
      <c r="EXT27" s="47"/>
      <c r="EXU27" s="47"/>
      <c r="EXV27" s="47"/>
      <c r="EXW27" s="47"/>
      <c r="EXX27" s="47"/>
      <c r="EXY27" s="47"/>
      <c r="EXZ27" s="47"/>
      <c r="EYA27" s="47"/>
      <c r="EYB27" s="47"/>
      <c r="EYC27" s="47"/>
      <c r="EYD27" s="47"/>
      <c r="EYE27" s="47"/>
      <c r="EYF27" s="47"/>
      <c r="EYG27" s="47"/>
      <c r="EYH27" s="47"/>
      <c r="EYI27" s="47"/>
      <c r="EYJ27" s="47"/>
      <c r="EYK27" s="47"/>
      <c r="EYL27" s="47"/>
      <c r="EYM27" s="47"/>
      <c r="EYN27" s="47"/>
      <c r="EYO27" s="47"/>
      <c r="EYP27" s="47"/>
      <c r="EYQ27" s="47"/>
      <c r="EYR27" s="47"/>
      <c r="EYS27" s="47"/>
      <c r="EYT27" s="47"/>
      <c r="EYU27" s="47"/>
      <c r="EYV27" s="47"/>
      <c r="EYW27" s="47"/>
      <c r="EYX27" s="47"/>
      <c r="EYY27" s="47"/>
      <c r="EYZ27" s="47"/>
      <c r="EZA27" s="47"/>
      <c r="EZB27" s="47"/>
      <c r="EZC27" s="47"/>
      <c r="EZD27" s="47"/>
      <c r="EZE27" s="47"/>
      <c r="EZF27" s="47"/>
      <c r="EZG27" s="47"/>
      <c r="EZH27" s="47"/>
      <c r="EZI27" s="47"/>
      <c r="EZJ27" s="47"/>
      <c r="EZK27" s="47"/>
      <c r="EZL27" s="47"/>
      <c r="EZM27" s="47"/>
      <c r="EZN27" s="47"/>
      <c r="EZO27" s="47"/>
      <c r="EZP27" s="47"/>
      <c r="EZQ27" s="47"/>
      <c r="EZR27" s="47"/>
      <c r="EZS27" s="47"/>
      <c r="EZT27" s="47"/>
      <c r="EZU27" s="47"/>
      <c r="EZV27" s="47"/>
      <c r="EZW27" s="47"/>
      <c r="EZX27" s="47"/>
      <c r="EZY27" s="47"/>
      <c r="EZZ27" s="47"/>
      <c r="FAA27" s="47"/>
      <c r="FAB27" s="47"/>
      <c r="FAC27" s="47"/>
      <c r="FAD27" s="47"/>
      <c r="FAE27" s="47"/>
      <c r="FAF27" s="47"/>
      <c r="FAG27" s="47"/>
      <c r="FAH27" s="47"/>
      <c r="FAI27" s="47"/>
      <c r="FAJ27" s="47"/>
      <c r="FAK27" s="47"/>
      <c r="FAL27" s="47"/>
      <c r="FAM27" s="47"/>
      <c r="FAN27" s="47"/>
      <c r="FAO27" s="47"/>
      <c r="FAP27" s="47"/>
      <c r="FAQ27" s="47"/>
      <c r="FAR27" s="47"/>
      <c r="FAS27" s="47"/>
      <c r="FAT27" s="47"/>
      <c r="FAU27" s="47"/>
      <c r="FAV27" s="47"/>
      <c r="FAW27" s="47"/>
      <c r="FAX27" s="47"/>
      <c r="FAY27" s="47"/>
      <c r="FAZ27" s="47"/>
      <c r="FBA27" s="47"/>
      <c r="FBB27" s="47"/>
      <c r="FBC27" s="47"/>
      <c r="FBD27" s="47"/>
      <c r="FBE27" s="47"/>
      <c r="FBF27" s="47"/>
      <c r="FBG27" s="47"/>
      <c r="FBH27" s="47"/>
      <c r="FBI27" s="47"/>
      <c r="FBJ27" s="47"/>
      <c r="FBK27" s="47"/>
      <c r="FBL27" s="47"/>
      <c r="FBM27" s="47"/>
      <c r="FBN27" s="47"/>
      <c r="FBO27" s="47"/>
      <c r="FBP27" s="47"/>
      <c r="FBQ27" s="47"/>
      <c r="FBR27" s="47"/>
      <c r="FBS27" s="47"/>
      <c r="FBT27" s="47"/>
      <c r="FBU27" s="47"/>
      <c r="FBV27" s="47"/>
      <c r="FBW27" s="47"/>
      <c r="FBX27" s="47"/>
      <c r="FBY27" s="47"/>
      <c r="FBZ27" s="47"/>
      <c r="FCA27" s="47"/>
      <c r="FCB27" s="47"/>
      <c r="FCC27" s="47"/>
      <c r="FCD27" s="47"/>
      <c r="FCE27" s="47"/>
      <c r="FCF27" s="47"/>
      <c r="FCG27" s="47"/>
      <c r="FCH27" s="47"/>
      <c r="FCI27" s="47"/>
      <c r="FCJ27" s="47"/>
      <c r="FCK27" s="47"/>
      <c r="FCL27" s="47"/>
      <c r="FCM27" s="47"/>
      <c r="FCN27" s="47"/>
      <c r="FCO27" s="47"/>
      <c r="FCP27" s="47"/>
      <c r="FCQ27" s="47"/>
      <c r="FCR27" s="47"/>
      <c r="FCS27" s="47"/>
      <c r="FCT27" s="47"/>
      <c r="FCU27" s="47"/>
      <c r="FCV27" s="47"/>
      <c r="FCW27" s="47"/>
      <c r="FCX27" s="47"/>
      <c r="FCY27" s="47"/>
      <c r="FCZ27" s="47"/>
      <c r="FDA27" s="47"/>
      <c r="FDB27" s="47"/>
      <c r="FDC27" s="47"/>
      <c r="FDD27" s="47"/>
      <c r="FDE27" s="47"/>
      <c r="FDF27" s="47"/>
      <c r="FDG27" s="47"/>
      <c r="FDH27" s="47"/>
      <c r="FDI27" s="47"/>
      <c r="FDJ27" s="47"/>
      <c r="FDK27" s="47"/>
      <c r="FDL27" s="47"/>
      <c r="FDM27" s="47"/>
      <c r="FDN27" s="47"/>
      <c r="FDO27" s="47"/>
      <c r="FDP27" s="47"/>
      <c r="FDQ27" s="47"/>
      <c r="FDR27" s="47"/>
      <c r="FDS27" s="47"/>
      <c r="FDT27" s="47"/>
      <c r="FDU27" s="47"/>
      <c r="FDV27" s="47"/>
      <c r="FDW27" s="47"/>
      <c r="FDX27" s="47"/>
      <c r="FDY27" s="47"/>
      <c r="FDZ27" s="47"/>
      <c r="FEA27" s="47"/>
      <c r="FEB27" s="47"/>
      <c r="FEC27" s="47"/>
      <c r="FED27" s="47"/>
      <c r="FEE27" s="47"/>
      <c r="FEF27" s="47"/>
      <c r="FEG27" s="47"/>
      <c r="FEH27" s="47"/>
      <c r="FEI27" s="47"/>
      <c r="FEJ27" s="47"/>
      <c r="FEK27" s="47"/>
      <c r="FEL27" s="47"/>
      <c r="FEM27" s="47"/>
      <c r="FEN27" s="47"/>
      <c r="FEO27" s="47"/>
      <c r="FEP27" s="47"/>
      <c r="FEQ27" s="47"/>
      <c r="FER27" s="47"/>
      <c r="FES27" s="47"/>
      <c r="FET27" s="47"/>
      <c r="FEU27" s="47"/>
      <c r="FEV27" s="47"/>
      <c r="FEW27" s="47"/>
      <c r="FEX27" s="47"/>
      <c r="FEY27" s="47"/>
      <c r="FEZ27" s="47"/>
      <c r="FFA27" s="47"/>
      <c r="FFB27" s="47"/>
      <c r="FFC27" s="47"/>
      <c r="FFD27" s="47"/>
      <c r="FFE27" s="47"/>
      <c r="FFF27" s="47"/>
      <c r="FFG27" s="47"/>
      <c r="FFH27" s="47"/>
      <c r="FFI27" s="47"/>
      <c r="FFJ27" s="47"/>
      <c r="FFK27" s="47"/>
      <c r="FFL27" s="47"/>
      <c r="FFM27" s="47"/>
      <c r="FFN27" s="47"/>
      <c r="FFO27" s="47"/>
      <c r="FFP27" s="47"/>
      <c r="FFQ27" s="47"/>
      <c r="FFR27" s="47"/>
      <c r="FFS27" s="47"/>
      <c r="FFT27" s="47"/>
      <c r="FFU27" s="47"/>
      <c r="FFV27" s="47"/>
      <c r="FFW27" s="47"/>
      <c r="FFX27" s="47"/>
      <c r="FFY27" s="47"/>
      <c r="FFZ27" s="47"/>
      <c r="FGA27" s="47"/>
      <c r="FGB27" s="47"/>
      <c r="FGC27" s="47"/>
      <c r="FGD27" s="47"/>
      <c r="FGE27" s="47"/>
      <c r="FGF27" s="47"/>
      <c r="FGG27" s="47"/>
      <c r="FGH27" s="47"/>
      <c r="FGI27" s="47"/>
      <c r="FGJ27" s="47"/>
      <c r="FGK27" s="47"/>
      <c r="FGL27" s="47"/>
      <c r="FGM27" s="47"/>
      <c r="FGN27" s="47"/>
      <c r="FGO27" s="47"/>
      <c r="FGP27" s="47"/>
      <c r="FGQ27" s="47"/>
      <c r="FGR27" s="47"/>
      <c r="FGS27" s="47"/>
      <c r="FGT27" s="47"/>
      <c r="FGU27" s="47"/>
      <c r="FGV27" s="47"/>
      <c r="FGW27" s="47"/>
      <c r="FGX27" s="47"/>
      <c r="FGY27" s="47"/>
      <c r="FGZ27" s="47"/>
      <c r="FHA27" s="47"/>
      <c r="FHB27" s="47"/>
      <c r="FHC27" s="47"/>
      <c r="FHD27" s="47"/>
      <c r="FHE27" s="47"/>
      <c r="FHF27" s="47"/>
      <c r="FHG27" s="47"/>
      <c r="FHH27" s="47"/>
      <c r="FHI27" s="47"/>
      <c r="FHJ27" s="47"/>
      <c r="FHK27" s="47"/>
      <c r="FHL27" s="47"/>
      <c r="FHM27" s="47"/>
      <c r="FHN27" s="47"/>
      <c r="FHO27" s="47"/>
      <c r="FHP27" s="47"/>
      <c r="FHQ27" s="47"/>
      <c r="FHR27" s="47"/>
      <c r="FHS27" s="47"/>
      <c r="FHT27" s="47"/>
      <c r="FHU27" s="47"/>
      <c r="FHV27" s="47"/>
      <c r="FHW27" s="47"/>
      <c r="FHX27" s="47"/>
      <c r="FHY27" s="47"/>
      <c r="FHZ27" s="47"/>
      <c r="FIA27" s="47"/>
      <c r="FIB27" s="47"/>
      <c r="FIC27" s="47"/>
      <c r="FID27" s="47"/>
      <c r="FIE27" s="47"/>
      <c r="FIF27" s="47"/>
      <c r="FIG27" s="47"/>
      <c r="FIH27" s="47"/>
      <c r="FII27" s="47"/>
      <c r="FIJ27" s="47"/>
      <c r="FIK27" s="47"/>
      <c r="FIL27" s="47"/>
      <c r="FIM27" s="47"/>
      <c r="FIN27" s="47"/>
      <c r="FIO27" s="47"/>
      <c r="FIP27" s="47"/>
      <c r="FIQ27" s="47"/>
      <c r="FIR27" s="47"/>
      <c r="FIS27" s="47"/>
      <c r="FIT27" s="47"/>
      <c r="FIU27" s="47"/>
      <c r="FIV27" s="47"/>
      <c r="FIW27" s="47"/>
      <c r="FIX27" s="47"/>
      <c r="FIY27" s="47"/>
      <c r="FIZ27" s="47"/>
      <c r="FJA27" s="47"/>
      <c r="FJB27" s="47"/>
      <c r="FJC27" s="47"/>
      <c r="FJD27" s="47"/>
      <c r="FJE27" s="47"/>
      <c r="FJF27" s="47"/>
      <c r="FJG27" s="47"/>
      <c r="FJH27" s="47"/>
      <c r="FJI27" s="47"/>
      <c r="FJJ27" s="47"/>
      <c r="FJK27" s="47"/>
      <c r="FJL27" s="47"/>
      <c r="FJM27" s="47"/>
      <c r="FJN27" s="47"/>
      <c r="FJO27" s="47"/>
      <c r="FJP27" s="47"/>
      <c r="FJQ27" s="47"/>
      <c r="FJR27" s="47"/>
      <c r="FJS27" s="47"/>
      <c r="FJT27" s="47"/>
      <c r="FJU27" s="47"/>
      <c r="FJV27" s="47"/>
      <c r="FJW27" s="47"/>
      <c r="FJX27" s="47"/>
      <c r="FJY27" s="47"/>
      <c r="FJZ27" s="47"/>
      <c r="FKA27" s="47"/>
      <c r="FKB27" s="47"/>
      <c r="FKC27" s="47"/>
      <c r="FKD27" s="47"/>
      <c r="FKE27" s="47"/>
      <c r="FKF27" s="47"/>
      <c r="FKG27" s="47"/>
      <c r="FKH27" s="47"/>
      <c r="FKI27" s="47"/>
      <c r="FKJ27" s="47"/>
      <c r="FKK27" s="47"/>
      <c r="FKL27" s="47"/>
      <c r="FKM27" s="47"/>
      <c r="FKN27" s="47"/>
      <c r="FKO27" s="47"/>
      <c r="FKP27" s="47"/>
      <c r="FKQ27" s="47"/>
      <c r="FKR27" s="47"/>
      <c r="FKS27" s="47"/>
      <c r="FKT27" s="47"/>
      <c r="FKU27" s="47"/>
      <c r="FKV27" s="47"/>
      <c r="FKW27" s="47"/>
      <c r="FKX27" s="47"/>
      <c r="FKY27" s="47"/>
      <c r="FKZ27" s="47"/>
      <c r="FLA27" s="47"/>
      <c r="FLB27" s="47"/>
      <c r="FLC27" s="47"/>
      <c r="FLD27" s="47"/>
      <c r="FLE27" s="47"/>
      <c r="FLF27" s="47"/>
      <c r="FLG27" s="47"/>
      <c r="FLH27" s="47"/>
      <c r="FLI27" s="47"/>
      <c r="FLJ27" s="47"/>
      <c r="FLK27" s="47"/>
      <c r="FLL27" s="47"/>
      <c r="FLM27" s="47"/>
      <c r="FLN27" s="47"/>
      <c r="FLO27" s="47"/>
      <c r="FLP27" s="47"/>
      <c r="FLQ27" s="47"/>
      <c r="FLR27" s="47"/>
      <c r="FLS27" s="47"/>
      <c r="FLT27" s="47"/>
      <c r="FLU27" s="47"/>
      <c r="FLV27" s="47"/>
      <c r="FLW27" s="47"/>
      <c r="FLX27" s="47"/>
      <c r="FLY27" s="47"/>
      <c r="FLZ27" s="47"/>
      <c r="FMA27" s="47"/>
      <c r="FMB27" s="47"/>
      <c r="FMC27" s="47"/>
      <c r="FMD27" s="47"/>
      <c r="FME27" s="47"/>
      <c r="FMF27" s="47"/>
      <c r="FMG27" s="47"/>
      <c r="FMH27" s="47"/>
      <c r="FMI27" s="47"/>
      <c r="FMJ27" s="47"/>
      <c r="FMK27" s="47"/>
      <c r="FML27" s="47"/>
      <c r="FMM27" s="47"/>
      <c r="FMN27" s="47"/>
      <c r="FMO27" s="47"/>
      <c r="FMP27" s="47"/>
      <c r="FMQ27" s="47"/>
      <c r="FMR27" s="47"/>
      <c r="FMS27" s="47"/>
      <c r="FMT27" s="47"/>
      <c r="FMU27" s="47"/>
      <c r="FMV27" s="47"/>
      <c r="FMW27" s="47"/>
      <c r="FMX27" s="47"/>
      <c r="FMY27" s="47"/>
      <c r="FMZ27" s="47"/>
      <c r="FNA27" s="47"/>
      <c r="FNB27" s="47"/>
      <c r="FNC27" s="47"/>
      <c r="FND27" s="47"/>
      <c r="FNE27" s="47"/>
      <c r="FNF27" s="47"/>
      <c r="FNG27" s="47"/>
      <c r="FNH27" s="47"/>
      <c r="FNI27" s="47"/>
      <c r="FNJ27" s="47"/>
      <c r="FNK27" s="47"/>
      <c r="FNL27" s="47"/>
      <c r="FNM27" s="47"/>
      <c r="FNN27" s="47"/>
      <c r="FNO27" s="47"/>
      <c r="FNP27" s="47"/>
      <c r="FNQ27" s="47"/>
      <c r="FNR27" s="47"/>
      <c r="FNS27" s="47"/>
      <c r="FNT27" s="47"/>
      <c r="FNU27" s="47"/>
      <c r="FNV27" s="47"/>
      <c r="FNW27" s="47"/>
      <c r="FNX27" s="47"/>
      <c r="FNY27" s="47"/>
      <c r="FNZ27" s="47"/>
      <c r="FOA27" s="47"/>
      <c r="FOB27" s="47"/>
      <c r="FOC27" s="47"/>
      <c r="FOD27" s="47"/>
      <c r="FOE27" s="47"/>
      <c r="FOF27" s="47"/>
      <c r="FOG27" s="47"/>
      <c r="FOH27" s="47"/>
      <c r="FOI27" s="47"/>
      <c r="FOJ27" s="47"/>
      <c r="FOK27" s="47"/>
      <c r="FOL27" s="47"/>
      <c r="FOM27" s="47"/>
      <c r="FON27" s="47"/>
      <c r="FOO27" s="47"/>
      <c r="FOP27" s="47"/>
      <c r="FOQ27" s="47"/>
      <c r="FOR27" s="47"/>
      <c r="FOS27" s="47"/>
      <c r="FOT27" s="47"/>
      <c r="FOU27" s="47"/>
      <c r="FOV27" s="47"/>
      <c r="FOW27" s="47"/>
      <c r="FOX27" s="47"/>
      <c r="FOY27" s="47"/>
      <c r="FOZ27" s="47"/>
      <c r="FPA27" s="47"/>
      <c r="FPB27" s="47"/>
      <c r="FPC27" s="47"/>
      <c r="FPD27" s="47"/>
      <c r="FPE27" s="47"/>
      <c r="FPF27" s="47"/>
      <c r="FPG27" s="47"/>
      <c r="FPH27" s="47"/>
      <c r="FPI27" s="47"/>
      <c r="FPJ27" s="47"/>
      <c r="FPK27" s="47"/>
      <c r="FPL27" s="47"/>
      <c r="FPM27" s="47"/>
      <c r="FPN27" s="47"/>
      <c r="FPO27" s="47"/>
      <c r="FPP27" s="47"/>
      <c r="FPQ27" s="47"/>
      <c r="FPR27" s="47"/>
      <c r="FPS27" s="47"/>
      <c r="FPT27" s="47"/>
      <c r="FPU27" s="47"/>
      <c r="FPV27" s="47"/>
      <c r="FPW27" s="47"/>
      <c r="FPX27" s="47"/>
      <c r="FPY27" s="47"/>
      <c r="FPZ27" s="47"/>
      <c r="FQA27" s="47"/>
      <c r="FQB27" s="47"/>
      <c r="FQC27" s="47"/>
      <c r="FQD27" s="47"/>
      <c r="FQE27" s="47"/>
      <c r="FQF27" s="47"/>
      <c r="FQG27" s="47"/>
      <c r="FQH27" s="47"/>
      <c r="FQI27" s="47"/>
      <c r="FQJ27" s="47"/>
      <c r="FQK27" s="47"/>
      <c r="FQL27" s="47"/>
      <c r="FQM27" s="47"/>
      <c r="FQN27" s="47"/>
      <c r="FQO27" s="47"/>
      <c r="FQP27" s="47"/>
      <c r="FQQ27" s="47"/>
      <c r="FQR27" s="47"/>
      <c r="FQS27" s="47"/>
      <c r="FQT27" s="47"/>
      <c r="FQU27" s="47"/>
      <c r="FQV27" s="47"/>
      <c r="FQW27" s="47"/>
      <c r="FQX27" s="47"/>
      <c r="FQY27" s="47"/>
      <c r="FQZ27" s="47"/>
      <c r="FRA27" s="47"/>
      <c r="FRB27" s="47"/>
      <c r="FRC27" s="47"/>
      <c r="FRD27" s="47"/>
      <c r="FRE27" s="47"/>
      <c r="FRF27" s="47"/>
      <c r="FRG27" s="47"/>
      <c r="FRH27" s="47"/>
      <c r="FRI27" s="47"/>
      <c r="FRJ27" s="47"/>
      <c r="FRK27" s="47"/>
      <c r="FRL27" s="47"/>
      <c r="FRM27" s="47"/>
      <c r="FRN27" s="47"/>
      <c r="FRO27" s="47"/>
      <c r="FRP27" s="47"/>
      <c r="FRQ27" s="47"/>
      <c r="FRR27" s="47"/>
      <c r="FRS27" s="47"/>
      <c r="FRT27" s="47"/>
      <c r="FRU27" s="47"/>
      <c r="FRV27" s="47"/>
      <c r="FRW27" s="47"/>
      <c r="FRX27" s="47"/>
      <c r="FRY27" s="47"/>
      <c r="FRZ27" s="47"/>
      <c r="FSA27" s="47"/>
      <c r="FSB27" s="47"/>
      <c r="FSC27" s="47"/>
      <c r="FSD27" s="47"/>
      <c r="FSE27" s="47"/>
      <c r="FSF27" s="47"/>
      <c r="FSG27" s="47"/>
      <c r="FSH27" s="47"/>
      <c r="FSI27" s="47"/>
      <c r="FSJ27" s="47"/>
      <c r="FSK27" s="47"/>
      <c r="FSL27" s="47"/>
      <c r="FSM27" s="47"/>
      <c r="FSN27" s="47"/>
      <c r="FSO27" s="47"/>
      <c r="FSP27" s="47"/>
      <c r="FSQ27" s="47"/>
      <c r="FSR27" s="47"/>
      <c r="FSS27" s="47"/>
      <c r="FST27" s="47"/>
      <c r="FSU27" s="47"/>
      <c r="FSV27" s="47"/>
      <c r="FSW27" s="47"/>
      <c r="FSX27" s="47"/>
      <c r="FSY27" s="47"/>
      <c r="FSZ27" s="47"/>
      <c r="FTA27" s="47"/>
      <c r="FTB27" s="47"/>
      <c r="FTC27" s="47"/>
      <c r="FTD27" s="47"/>
      <c r="FTE27" s="47"/>
      <c r="FTF27" s="47"/>
      <c r="FTG27" s="47"/>
      <c r="FTH27" s="47"/>
      <c r="FTI27" s="47"/>
      <c r="FTJ27" s="47"/>
      <c r="FTK27" s="47"/>
      <c r="FTL27" s="47"/>
      <c r="FTM27" s="47"/>
      <c r="FTN27" s="47"/>
      <c r="FTO27" s="47"/>
      <c r="FTP27" s="47"/>
      <c r="FTQ27" s="47"/>
      <c r="FTR27" s="47"/>
      <c r="FTS27" s="47"/>
      <c r="FTT27" s="47"/>
      <c r="FTU27" s="47"/>
      <c r="FTV27" s="47"/>
      <c r="FTW27" s="47"/>
      <c r="FTX27" s="47"/>
      <c r="FTY27" s="47"/>
      <c r="FTZ27" s="47"/>
      <c r="FUA27" s="47"/>
      <c r="FUB27" s="47"/>
      <c r="FUC27" s="47"/>
      <c r="FUD27" s="47"/>
      <c r="FUE27" s="47"/>
      <c r="FUF27" s="47"/>
      <c r="FUG27" s="47"/>
      <c r="FUH27" s="47"/>
      <c r="FUI27" s="47"/>
      <c r="FUJ27" s="47"/>
      <c r="FUK27" s="47"/>
      <c r="FUL27" s="47"/>
      <c r="FUM27" s="47"/>
      <c r="FUN27" s="47"/>
      <c r="FUO27" s="47"/>
      <c r="FUP27" s="47"/>
      <c r="FUQ27" s="47"/>
      <c r="FUR27" s="47"/>
      <c r="FUS27" s="47"/>
      <c r="FUT27" s="47"/>
      <c r="FUU27" s="47"/>
      <c r="FUV27" s="47"/>
      <c r="FUW27" s="47"/>
      <c r="FUX27" s="47"/>
      <c r="FUY27" s="47"/>
      <c r="FUZ27" s="47"/>
      <c r="FVA27" s="47"/>
      <c r="FVB27" s="47"/>
      <c r="FVC27" s="47"/>
      <c r="FVD27" s="47"/>
      <c r="FVE27" s="47"/>
      <c r="FVF27" s="47"/>
      <c r="FVG27" s="47"/>
      <c r="FVH27" s="47"/>
      <c r="FVI27" s="47"/>
      <c r="FVJ27" s="47"/>
      <c r="FVK27" s="47"/>
      <c r="FVL27" s="47"/>
      <c r="FVM27" s="47"/>
      <c r="FVN27" s="47"/>
      <c r="FVO27" s="47"/>
      <c r="FVP27" s="47"/>
      <c r="FVQ27" s="47"/>
      <c r="FVR27" s="47"/>
      <c r="FVS27" s="47"/>
      <c r="FVT27" s="47"/>
      <c r="FVU27" s="47"/>
      <c r="FVV27" s="47"/>
      <c r="FVW27" s="47"/>
      <c r="FVX27" s="47"/>
      <c r="FVY27" s="47"/>
      <c r="FVZ27" s="47"/>
      <c r="FWA27" s="47"/>
      <c r="FWB27" s="47"/>
      <c r="FWC27" s="47"/>
      <c r="FWD27" s="47"/>
      <c r="FWE27" s="47"/>
      <c r="FWF27" s="47"/>
      <c r="FWG27" s="47"/>
      <c r="FWH27" s="47"/>
      <c r="FWI27" s="47"/>
      <c r="FWJ27" s="47"/>
      <c r="FWK27" s="47"/>
      <c r="FWL27" s="47"/>
      <c r="FWM27" s="47"/>
      <c r="FWN27" s="47"/>
      <c r="FWO27" s="47"/>
      <c r="FWP27" s="47"/>
      <c r="FWQ27" s="47"/>
      <c r="FWR27" s="47"/>
      <c r="FWS27" s="47"/>
      <c r="FWT27" s="47"/>
      <c r="FWU27" s="47"/>
      <c r="FWV27" s="47"/>
      <c r="FWW27" s="47"/>
      <c r="FWX27" s="47"/>
      <c r="FWY27" s="47"/>
      <c r="FWZ27" s="47"/>
      <c r="FXA27" s="47"/>
      <c r="FXB27" s="47"/>
      <c r="FXC27" s="47"/>
      <c r="FXD27" s="47"/>
      <c r="FXE27" s="47"/>
      <c r="FXF27" s="47"/>
      <c r="FXG27" s="47"/>
      <c r="FXH27" s="47"/>
      <c r="FXI27" s="47"/>
      <c r="FXJ27" s="47"/>
      <c r="FXK27" s="47"/>
      <c r="FXL27" s="47"/>
      <c r="FXM27" s="47"/>
      <c r="FXN27" s="47"/>
      <c r="FXO27" s="47"/>
      <c r="FXP27" s="47"/>
      <c r="FXQ27" s="47"/>
      <c r="FXR27" s="47"/>
      <c r="FXS27" s="47"/>
      <c r="FXT27" s="47"/>
      <c r="FXU27" s="47"/>
      <c r="FXV27" s="47"/>
      <c r="FXW27" s="47"/>
      <c r="FXX27" s="47"/>
      <c r="FXY27" s="47"/>
      <c r="FXZ27" s="47"/>
      <c r="FYA27" s="47"/>
      <c r="FYB27" s="47"/>
      <c r="FYC27" s="47"/>
      <c r="FYD27" s="47"/>
      <c r="FYE27" s="47"/>
      <c r="FYF27" s="47"/>
      <c r="FYG27" s="47"/>
      <c r="FYH27" s="47"/>
      <c r="FYI27" s="47"/>
      <c r="FYJ27" s="47"/>
      <c r="FYK27" s="47"/>
      <c r="FYL27" s="47"/>
      <c r="FYM27" s="47"/>
      <c r="FYN27" s="47"/>
      <c r="FYO27" s="47"/>
      <c r="FYP27" s="47"/>
      <c r="FYQ27" s="47"/>
      <c r="FYR27" s="47"/>
      <c r="FYS27" s="47"/>
      <c r="FYT27" s="47"/>
      <c r="FYU27" s="47"/>
      <c r="FYV27" s="47"/>
      <c r="FYW27" s="47"/>
      <c r="FYX27" s="47"/>
      <c r="FYY27" s="47"/>
      <c r="FYZ27" s="47"/>
      <c r="FZA27" s="47"/>
      <c r="FZB27" s="47"/>
      <c r="FZC27" s="47"/>
      <c r="FZD27" s="47"/>
      <c r="FZE27" s="47"/>
      <c r="FZF27" s="47"/>
      <c r="FZG27" s="47"/>
      <c r="FZH27" s="47"/>
      <c r="FZI27" s="47"/>
      <c r="FZJ27" s="47"/>
      <c r="FZK27" s="47"/>
      <c r="FZL27" s="47"/>
      <c r="FZM27" s="47"/>
      <c r="FZN27" s="47"/>
      <c r="FZO27" s="47"/>
      <c r="FZP27" s="47"/>
      <c r="FZQ27" s="47"/>
      <c r="FZR27" s="47"/>
      <c r="FZS27" s="47"/>
      <c r="FZT27" s="47"/>
      <c r="FZU27" s="47"/>
      <c r="FZV27" s="47"/>
      <c r="FZW27" s="47"/>
      <c r="FZX27" s="47"/>
      <c r="FZY27" s="47"/>
      <c r="FZZ27" s="47"/>
      <c r="GAA27" s="47"/>
      <c r="GAB27" s="47"/>
      <c r="GAC27" s="47"/>
      <c r="GAD27" s="47"/>
      <c r="GAE27" s="47"/>
      <c r="GAF27" s="47"/>
      <c r="GAG27" s="47"/>
      <c r="GAH27" s="47"/>
      <c r="GAI27" s="47"/>
      <c r="GAJ27" s="47"/>
      <c r="GAK27" s="47"/>
      <c r="GAL27" s="47"/>
      <c r="GAM27" s="47"/>
      <c r="GAN27" s="47"/>
      <c r="GAO27" s="47"/>
      <c r="GAP27" s="47"/>
      <c r="GAQ27" s="47"/>
      <c r="GAR27" s="47"/>
      <c r="GAS27" s="47"/>
      <c r="GAT27" s="47"/>
      <c r="GAU27" s="47"/>
      <c r="GAV27" s="47"/>
      <c r="GAW27" s="47"/>
      <c r="GAX27" s="47"/>
      <c r="GAY27" s="47"/>
      <c r="GAZ27" s="47"/>
      <c r="GBA27" s="47"/>
      <c r="GBB27" s="47"/>
      <c r="GBC27" s="47"/>
      <c r="GBD27" s="47"/>
      <c r="GBE27" s="47"/>
      <c r="GBF27" s="47"/>
      <c r="GBG27" s="47"/>
      <c r="GBH27" s="47"/>
      <c r="GBI27" s="47"/>
      <c r="GBJ27" s="47"/>
      <c r="GBK27" s="47"/>
      <c r="GBL27" s="47"/>
      <c r="GBM27" s="47"/>
      <c r="GBN27" s="47"/>
      <c r="GBO27" s="47"/>
      <c r="GBP27" s="47"/>
      <c r="GBQ27" s="47"/>
      <c r="GBR27" s="47"/>
      <c r="GBS27" s="47"/>
      <c r="GBT27" s="47"/>
      <c r="GBU27" s="47"/>
      <c r="GBV27" s="47"/>
      <c r="GBW27" s="47"/>
      <c r="GBX27" s="47"/>
      <c r="GBY27" s="47"/>
      <c r="GBZ27" s="47"/>
      <c r="GCA27" s="47"/>
      <c r="GCB27" s="47"/>
      <c r="GCC27" s="47"/>
      <c r="GCD27" s="47"/>
      <c r="GCE27" s="47"/>
      <c r="GCF27" s="47"/>
      <c r="GCG27" s="47"/>
      <c r="GCH27" s="47"/>
      <c r="GCI27" s="47"/>
      <c r="GCJ27" s="47"/>
      <c r="GCK27" s="47"/>
      <c r="GCL27" s="47"/>
      <c r="GCM27" s="47"/>
      <c r="GCN27" s="47"/>
      <c r="GCO27" s="47"/>
      <c r="GCP27" s="47"/>
      <c r="GCQ27" s="47"/>
      <c r="GCR27" s="47"/>
      <c r="GCS27" s="47"/>
      <c r="GCT27" s="47"/>
      <c r="GCU27" s="47"/>
      <c r="GCV27" s="47"/>
      <c r="GCW27" s="47"/>
      <c r="GCX27" s="47"/>
      <c r="GCY27" s="47"/>
      <c r="GCZ27" s="47"/>
      <c r="GDA27" s="47"/>
      <c r="GDB27" s="47"/>
      <c r="GDC27" s="47"/>
      <c r="GDD27" s="47"/>
      <c r="GDE27" s="47"/>
      <c r="GDF27" s="47"/>
      <c r="GDG27" s="47"/>
      <c r="GDH27" s="47"/>
      <c r="GDI27" s="47"/>
      <c r="GDJ27" s="47"/>
      <c r="GDK27" s="47"/>
      <c r="GDL27" s="47"/>
      <c r="GDM27" s="47"/>
      <c r="GDN27" s="47"/>
      <c r="GDO27" s="47"/>
      <c r="GDP27" s="47"/>
      <c r="GDQ27" s="47"/>
      <c r="GDR27" s="47"/>
      <c r="GDS27" s="47"/>
      <c r="GDT27" s="47"/>
      <c r="GDU27" s="47"/>
      <c r="GDV27" s="47"/>
      <c r="GDW27" s="47"/>
      <c r="GDX27" s="47"/>
      <c r="GDY27" s="47"/>
      <c r="GDZ27" s="47"/>
      <c r="GEA27" s="47"/>
      <c r="GEB27" s="47"/>
      <c r="GEC27" s="47"/>
      <c r="GED27" s="47"/>
      <c r="GEE27" s="47"/>
      <c r="GEF27" s="47"/>
      <c r="GEG27" s="47"/>
      <c r="GEH27" s="47"/>
      <c r="GEI27" s="47"/>
      <c r="GEJ27" s="47"/>
      <c r="GEK27" s="47"/>
      <c r="GEL27" s="47"/>
      <c r="GEM27" s="47"/>
      <c r="GEN27" s="47"/>
      <c r="GEO27" s="47"/>
      <c r="GEP27" s="47"/>
      <c r="GEQ27" s="47"/>
      <c r="GER27" s="47"/>
      <c r="GES27" s="47"/>
      <c r="GET27" s="47"/>
      <c r="GEU27" s="47"/>
      <c r="GEV27" s="47"/>
      <c r="GEW27" s="47"/>
      <c r="GEX27" s="47"/>
      <c r="GEY27" s="47"/>
      <c r="GEZ27" s="47"/>
      <c r="GFA27" s="47"/>
      <c r="GFB27" s="47"/>
      <c r="GFC27" s="47"/>
      <c r="GFD27" s="47"/>
      <c r="GFE27" s="47"/>
      <c r="GFF27" s="47"/>
      <c r="GFG27" s="47"/>
      <c r="GFH27" s="47"/>
      <c r="GFI27" s="47"/>
      <c r="GFJ27" s="47"/>
      <c r="GFK27" s="47"/>
      <c r="GFL27" s="47"/>
      <c r="GFM27" s="47"/>
      <c r="GFN27" s="47"/>
      <c r="GFO27" s="47"/>
      <c r="GFP27" s="47"/>
      <c r="GFQ27" s="47"/>
      <c r="GFR27" s="47"/>
      <c r="GFS27" s="47"/>
      <c r="GFT27" s="47"/>
      <c r="GFU27" s="47"/>
      <c r="GFV27" s="47"/>
      <c r="GFW27" s="47"/>
      <c r="GFX27" s="47"/>
      <c r="GFY27" s="47"/>
      <c r="GFZ27" s="47"/>
      <c r="GGA27" s="47"/>
      <c r="GGB27" s="47"/>
      <c r="GGC27" s="47"/>
      <c r="GGD27" s="47"/>
      <c r="GGE27" s="47"/>
      <c r="GGF27" s="47"/>
      <c r="GGG27" s="47"/>
      <c r="GGH27" s="47"/>
      <c r="GGI27" s="47"/>
      <c r="GGJ27" s="47"/>
      <c r="GGK27" s="47"/>
      <c r="GGL27" s="47"/>
      <c r="GGM27" s="47"/>
      <c r="GGN27" s="47"/>
      <c r="GGO27" s="47"/>
      <c r="GGP27" s="47"/>
      <c r="GGQ27" s="47"/>
      <c r="GGR27" s="47"/>
      <c r="GGS27" s="47"/>
      <c r="GGT27" s="47"/>
      <c r="GGU27" s="47"/>
      <c r="GGV27" s="47"/>
      <c r="GGW27" s="47"/>
      <c r="GGX27" s="47"/>
      <c r="GGY27" s="47"/>
      <c r="GGZ27" s="47"/>
      <c r="GHA27" s="47"/>
      <c r="GHB27" s="47"/>
      <c r="GHC27" s="47"/>
      <c r="GHD27" s="47"/>
      <c r="GHE27" s="47"/>
      <c r="GHF27" s="47"/>
      <c r="GHG27" s="47"/>
      <c r="GHH27" s="47"/>
      <c r="GHI27" s="47"/>
      <c r="GHJ27" s="47"/>
      <c r="GHK27" s="47"/>
      <c r="GHL27" s="47"/>
      <c r="GHM27" s="47"/>
      <c r="GHN27" s="47"/>
      <c r="GHO27" s="47"/>
      <c r="GHP27" s="47"/>
      <c r="GHQ27" s="47"/>
      <c r="GHR27" s="47"/>
      <c r="GHS27" s="47"/>
      <c r="GHT27" s="47"/>
      <c r="GHU27" s="47"/>
      <c r="GHV27" s="47"/>
      <c r="GHW27" s="47"/>
      <c r="GHX27" s="47"/>
      <c r="GHY27" s="47"/>
      <c r="GHZ27" s="47"/>
      <c r="GIA27" s="47"/>
      <c r="GIB27" s="47"/>
      <c r="GIC27" s="47"/>
      <c r="GID27" s="47"/>
      <c r="GIE27" s="47"/>
      <c r="GIF27" s="47"/>
      <c r="GIG27" s="47"/>
      <c r="GIH27" s="47"/>
      <c r="GII27" s="47"/>
      <c r="GIJ27" s="47"/>
      <c r="GIK27" s="47"/>
      <c r="GIL27" s="47"/>
      <c r="GIM27" s="47"/>
      <c r="GIN27" s="47"/>
      <c r="GIO27" s="47"/>
      <c r="GIP27" s="47"/>
      <c r="GIQ27" s="47"/>
      <c r="GIR27" s="47"/>
      <c r="GIS27" s="47"/>
      <c r="GIT27" s="47"/>
      <c r="GIU27" s="47"/>
      <c r="GIV27" s="47"/>
      <c r="GIW27" s="47"/>
      <c r="GIX27" s="47"/>
      <c r="GIY27" s="47"/>
      <c r="GIZ27" s="47"/>
      <c r="GJA27" s="47"/>
      <c r="GJB27" s="47"/>
      <c r="GJC27" s="47"/>
      <c r="GJD27" s="47"/>
      <c r="GJE27" s="47"/>
      <c r="GJF27" s="47"/>
      <c r="GJG27" s="47"/>
      <c r="GJH27" s="47"/>
      <c r="GJI27" s="47"/>
      <c r="GJJ27" s="47"/>
      <c r="GJK27" s="47"/>
      <c r="GJL27" s="47"/>
      <c r="GJM27" s="47"/>
      <c r="GJN27" s="47"/>
      <c r="GJO27" s="47"/>
      <c r="GJP27" s="47"/>
      <c r="GJQ27" s="47"/>
      <c r="GJR27" s="47"/>
      <c r="GJS27" s="47"/>
      <c r="GJT27" s="47"/>
      <c r="GJU27" s="47"/>
      <c r="GJV27" s="47"/>
      <c r="GJW27" s="47"/>
      <c r="GJX27" s="47"/>
      <c r="GJY27" s="47"/>
      <c r="GJZ27" s="47"/>
      <c r="GKA27" s="47"/>
      <c r="GKB27" s="47"/>
      <c r="GKC27" s="47"/>
      <c r="GKD27" s="47"/>
      <c r="GKE27" s="47"/>
      <c r="GKF27" s="47"/>
      <c r="GKG27" s="47"/>
      <c r="GKH27" s="47"/>
      <c r="GKI27" s="47"/>
      <c r="GKJ27" s="47"/>
      <c r="GKK27" s="47"/>
      <c r="GKL27" s="47"/>
      <c r="GKM27" s="47"/>
      <c r="GKN27" s="47"/>
      <c r="GKO27" s="47"/>
      <c r="GKP27" s="47"/>
      <c r="GKQ27" s="47"/>
      <c r="GKR27" s="47"/>
      <c r="GKS27" s="47"/>
      <c r="GKT27" s="47"/>
      <c r="GKU27" s="47"/>
      <c r="GKV27" s="47"/>
      <c r="GKW27" s="47"/>
      <c r="GKX27" s="47"/>
      <c r="GKY27" s="47"/>
      <c r="GKZ27" s="47"/>
      <c r="GLA27" s="47"/>
      <c r="GLB27" s="47"/>
      <c r="GLC27" s="47"/>
      <c r="GLD27" s="47"/>
      <c r="GLE27" s="47"/>
      <c r="GLF27" s="47"/>
      <c r="GLG27" s="47"/>
      <c r="GLH27" s="47"/>
      <c r="GLI27" s="47"/>
      <c r="GLJ27" s="47"/>
      <c r="GLK27" s="47"/>
      <c r="GLL27" s="47"/>
      <c r="GLM27" s="47"/>
      <c r="GLN27" s="47"/>
      <c r="GLO27" s="47"/>
      <c r="GLP27" s="47"/>
      <c r="GLQ27" s="47"/>
      <c r="GLR27" s="47"/>
      <c r="GLS27" s="47"/>
      <c r="GLT27" s="47"/>
      <c r="GLU27" s="47"/>
      <c r="GLV27" s="47"/>
      <c r="GLW27" s="47"/>
      <c r="GLX27" s="47"/>
      <c r="GLY27" s="47"/>
      <c r="GLZ27" s="47"/>
      <c r="GMA27" s="47"/>
      <c r="GMB27" s="47"/>
      <c r="GMC27" s="47"/>
      <c r="GMD27" s="47"/>
      <c r="GME27" s="47"/>
      <c r="GMF27" s="47"/>
      <c r="GMG27" s="47"/>
      <c r="GMH27" s="47"/>
      <c r="GMI27" s="47"/>
      <c r="GMJ27" s="47"/>
      <c r="GMK27" s="47"/>
      <c r="GML27" s="47"/>
      <c r="GMM27" s="47"/>
      <c r="GMN27" s="47"/>
      <c r="GMO27" s="47"/>
      <c r="GMP27" s="47"/>
      <c r="GMQ27" s="47"/>
      <c r="GMR27" s="47"/>
      <c r="GMS27" s="47"/>
      <c r="GMT27" s="47"/>
      <c r="GMU27" s="47"/>
      <c r="GMV27" s="47"/>
      <c r="GMW27" s="47"/>
      <c r="GMX27" s="47"/>
      <c r="GMY27" s="47"/>
      <c r="GMZ27" s="47"/>
      <c r="GNA27" s="47"/>
      <c r="GNB27" s="47"/>
      <c r="GNC27" s="47"/>
      <c r="GND27" s="47"/>
      <c r="GNE27" s="47"/>
      <c r="GNF27" s="47"/>
      <c r="GNG27" s="47"/>
      <c r="GNH27" s="47"/>
      <c r="GNI27" s="47"/>
      <c r="GNJ27" s="47"/>
      <c r="GNK27" s="47"/>
      <c r="GNL27" s="47"/>
      <c r="GNM27" s="47"/>
      <c r="GNN27" s="47"/>
      <c r="GNO27" s="47"/>
      <c r="GNP27" s="47"/>
      <c r="GNQ27" s="47"/>
      <c r="GNR27" s="47"/>
      <c r="GNS27" s="47"/>
      <c r="GNT27" s="47"/>
      <c r="GNU27" s="47"/>
      <c r="GNV27" s="47"/>
      <c r="GNW27" s="47"/>
      <c r="GNX27" s="47"/>
      <c r="GNY27" s="47"/>
      <c r="GNZ27" s="47"/>
      <c r="GOA27" s="47"/>
      <c r="GOB27" s="47"/>
      <c r="GOC27" s="47"/>
      <c r="GOD27" s="47"/>
      <c r="GOE27" s="47"/>
      <c r="GOF27" s="47"/>
      <c r="GOG27" s="47"/>
      <c r="GOH27" s="47"/>
      <c r="GOI27" s="47"/>
      <c r="GOJ27" s="47"/>
      <c r="GOK27" s="47"/>
      <c r="GOL27" s="47"/>
      <c r="GOM27" s="47"/>
      <c r="GON27" s="47"/>
      <c r="GOO27" s="47"/>
      <c r="GOP27" s="47"/>
      <c r="GOQ27" s="47"/>
      <c r="GOR27" s="47"/>
      <c r="GOS27" s="47"/>
      <c r="GOT27" s="47"/>
      <c r="GOU27" s="47"/>
      <c r="GOV27" s="47"/>
      <c r="GOW27" s="47"/>
      <c r="GOX27" s="47"/>
      <c r="GOY27" s="47"/>
      <c r="GOZ27" s="47"/>
      <c r="GPA27" s="47"/>
      <c r="GPB27" s="47"/>
      <c r="GPC27" s="47"/>
      <c r="GPD27" s="47"/>
      <c r="GPE27" s="47"/>
      <c r="GPF27" s="47"/>
      <c r="GPG27" s="47"/>
      <c r="GPH27" s="47"/>
      <c r="GPI27" s="47"/>
      <c r="GPJ27" s="47"/>
      <c r="GPK27" s="47"/>
      <c r="GPL27" s="47"/>
      <c r="GPM27" s="47"/>
      <c r="GPN27" s="47"/>
      <c r="GPO27" s="47"/>
      <c r="GPP27" s="47"/>
      <c r="GPQ27" s="47"/>
      <c r="GPR27" s="47"/>
      <c r="GPS27" s="47"/>
      <c r="GPT27" s="47"/>
      <c r="GPU27" s="47"/>
      <c r="GPV27" s="47"/>
      <c r="GPW27" s="47"/>
      <c r="GPX27" s="47"/>
      <c r="GPY27" s="47"/>
      <c r="GPZ27" s="47"/>
      <c r="GQA27" s="47"/>
      <c r="GQB27" s="47"/>
      <c r="GQC27" s="47"/>
      <c r="GQD27" s="47"/>
      <c r="GQE27" s="47"/>
      <c r="GQF27" s="47"/>
      <c r="GQG27" s="47"/>
      <c r="GQH27" s="47"/>
      <c r="GQI27" s="47"/>
      <c r="GQJ27" s="47"/>
      <c r="GQK27" s="47"/>
      <c r="GQL27" s="47"/>
      <c r="GQM27" s="47"/>
      <c r="GQN27" s="47"/>
      <c r="GQO27" s="47"/>
      <c r="GQP27" s="47"/>
      <c r="GQQ27" s="47"/>
      <c r="GQR27" s="47"/>
      <c r="GQS27" s="47"/>
      <c r="GQT27" s="47"/>
      <c r="GQU27" s="47"/>
      <c r="GQV27" s="47"/>
      <c r="GQW27" s="47"/>
      <c r="GQX27" s="47"/>
      <c r="GQY27" s="47"/>
      <c r="GQZ27" s="47"/>
      <c r="GRA27" s="47"/>
      <c r="GRB27" s="47"/>
      <c r="GRC27" s="47"/>
      <c r="GRD27" s="47"/>
      <c r="GRE27" s="47"/>
      <c r="GRF27" s="47"/>
      <c r="GRG27" s="47"/>
      <c r="GRH27" s="47"/>
      <c r="GRI27" s="47"/>
      <c r="GRJ27" s="47"/>
      <c r="GRK27" s="47"/>
      <c r="GRL27" s="47"/>
      <c r="GRM27" s="47"/>
      <c r="GRN27" s="47"/>
      <c r="GRO27" s="47"/>
      <c r="GRP27" s="47"/>
      <c r="GRQ27" s="47"/>
      <c r="GRR27" s="47"/>
      <c r="GRS27" s="47"/>
      <c r="GRT27" s="47"/>
      <c r="GRU27" s="47"/>
      <c r="GRV27" s="47"/>
      <c r="GRW27" s="47"/>
      <c r="GRX27" s="47"/>
      <c r="GRY27" s="47"/>
      <c r="GRZ27" s="47"/>
      <c r="GSA27" s="47"/>
      <c r="GSB27" s="47"/>
      <c r="GSC27" s="47"/>
      <c r="GSD27" s="47"/>
      <c r="GSE27" s="47"/>
      <c r="GSF27" s="47"/>
      <c r="GSG27" s="47"/>
      <c r="GSH27" s="47"/>
      <c r="GSI27" s="47"/>
      <c r="GSJ27" s="47"/>
      <c r="GSK27" s="47"/>
      <c r="GSL27" s="47"/>
      <c r="GSM27" s="47"/>
      <c r="GSN27" s="47"/>
      <c r="GSO27" s="47"/>
      <c r="GSP27" s="47"/>
      <c r="GSQ27" s="47"/>
      <c r="GSR27" s="47"/>
      <c r="GSS27" s="47"/>
      <c r="GST27" s="47"/>
      <c r="GSU27" s="47"/>
      <c r="GSV27" s="47"/>
      <c r="GSW27" s="47"/>
      <c r="GSX27" s="47"/>
      <c r="GSY27" s="47"/>
      <c r="GSZ27" s="47"/>
      <c r="GTA27" s="47"/>
      <c r="GTB27" s="47"/>
      <c r="GTC27" s="47"/>
      <c r="GTD27" s="47"/>
      <c r="GTE27" s="47"/>
      <c r="GTF27" s="47"/>
      <c r="GTG27" s="47"/>
      <c r="GTH27" s="47"/>
      <c r="GTI27" s="47"/>
      <c r="GTJ27" s="47"/>
      <c r="GTK27" s="47"/>
      <c r="GTL27" s="47"/>
      <c r="GTM27" s="47"/>
      <c r="GTN27" s="47"/>
      <c r="GTO27" s="47"/>
      <c r="GTP27" s="47"/>
      <c r="GTQ27" s="47"/>
      <c r="GTR27" s="47"/>
      <c r="GTS27" s="47"/>
      <c r="GTT27" s="47"/>
      <c r="GTU27" s="47"/>
      <c r="GTV27" s="47"/>
      <c r="GTW27" s="47"/>
      <c r="GTX27" s="47"/>
      <c r="GTY27" s="47"/>
      <c r="GTZ27" s="47"/>
      <c r="GUA27" s="47"/>
      <c r="GUB27" s="47"/>
      <c r="GUC27" s="47"/>
      <c r="GUD27" s="47"/>
      <c r="GUE27" s="47"/>
      <c r="GUF27" s="47"/>
      <c r="GUG27" s="47"/>
      <c r="GUH27" s="47"/>
      <c r="GUI27" s="47"/>
      <c r="GUJ27" s="47"/>
      <c r="GUK27" s="47"/>
      <c r="GUL27" s="47"/>
      <c r="GUM27" s="47"/>
      <c r="GUN27" s="47"/>
      <c r="GUO27" s="47"/>
      <c r="GUP27" s="47"/>
      <c r="GUQ27" s="47"/>
      <c r="GUR27" s="47"/>
      <c r="GUS27" s="47"/>
      <c r="GUT27" s="47"/>
      <c r="GUU27" s="47"/>
      <c r="GUV27" s="47"/>
      <c r="GUW27" s="47"/>
      <c r="GUX27" s="47"/>
      <c r="GUY27" s="47"/>
      <c r="GUZ27" s="47"/>
      <c r="GVA27" s="47"/>
      <c r="GVB27" s="47"/>
      <c r="GVC27" s="47"/>
      <c r="GVD27" s="47"/>
      <c r="GVE27" s="47"/>
      <c r="GVF27" s="47"/>
      <c r="GVG27" s="47"/>
      <c r="GVH27" s="47"/>
      <c r="GVI27" s="47"/>
      <c r="GVJ27" s="47"/>
      <c r="GVK27" s="47"/>
      <c r="GVL27" s="47"/>
      <c r="GVM27" s="47"/>
      <c r="GVN27" s="47"/>
      <c r="GVO27" s="47"/>
      <c r="GVP27" s="47"/>
      <c r="GVQ27" s="47"/>
      <c r="GVR27" s="47"/>
      <c r="GVS27" s="47"/>
      <c r="GVT27" s="47"/>
      <c r="GVU27" s="47"/>
      <c r="GVV27" s="47"/>
      <c r="GVW27" s="47"/>
      <c r="GVX27" s="47"/>
      <c r="GVY27" s="47"/>
      <c r="GVZ27" s="47"/>
      <c r="GWA27" s="47"/>
      <c r="GWB27" s="47"/>
      <c r="GWC27" s="47"/>
      <c r="GWD27" s="47"/>
      <c r="GWE27" s="47"/>
      <c r="GWF27" s="47"/>
      <c r="GWG27" s="47"/>
      <c r="GWH27" s="47"/>
      <c r="GWI27" s="47"/>
      <c r="GWJ27" s="47"/>
      <c r="GWK27" s="47"/>
      <c r="GWL27" s="47"/>
      <c r="GWM27" s="47"/>
      <c r="GWN27" s="47"/>
      <c r="GWO27" s="47"/>
      <c r="GWP27" s="47"/>
      <c r="GWQ27" s="47"/>
      <c r="GWR27" s="47"/>
      <c r="GWS27" s="47"/>
      <c r="GWT27" s="47"/>
      <c r="GWU27" s="47"/>
      <c r="GWV27" s="47"/>
      <c r="GWW27" s="47"/>
      <c r="GWX27" s="47"/>
      <c r="GWY27" s="47"/>
      <c r="GWZ27" s="47"/>
      <c r="GXA27" s="47"/>
      <c r="GXB27" s="47"/>
      <c r="GXC27" s="47"/>
      <c r="GXD27" s="47"/>
      <c r="GXE27" s="47"/>
      <c r="GXF27" s="47"/>
      <c r="GXG27" s="47"/>
      <c r="GXH27" s="47"/>
      <c r="GXI27" s="47"/>
      <c r="GXJ27" s="47"/>
      <c r="GXK27" s="47"/>
      <c r="GXL27" s="47"/>
      <c r="GXM27" s="47"/>
      <c r="GXN27" s="47"/>
      <c r="GXO27" s="47"/>
      <c r="GXP27" s="47"/>
      <c r="GXQ27" s="47"/>
      <c r="GXR27" s="47"/>
      <c r="GXS27" s="47"/>
      <c r="GXT27" s="47"/>
      <c r="GXU27" s="47"/>
      <c r="GXV27" s="47"/>
      <c r="GXW27" s="47"/>
      <c r="GXX27" s="47"/>
      <c r="GXY27" s="47"/>
      <c r="GXZ27" s="47"/>
      <c r="GYA27" s="47"/>
      <c r="GYB27" s="47"/>
      <c r="GYC27" s="47"/>
      <c r="GYD27" s="47"/>
      <c r="GYE27" s="47"/>
      <c r="GYF27" s="47"/>
      <c r="GYG27" s="47"/>
      <c r="GYH27" s="47"/>
      <c r="GYI27" s="47"/>
      <c r="GYJ27" s="47"/>
      <c r="GYK27" s="47"/>
      <c r="GYL27" s="47"/>
      <c r="GYM27" s="47"/>
      <c r="GYN27" s="47"/>
      <c r="GYO27" s="47"/>
      <c r="GYP27" s="47"/>
      <c r="GYQ27" s="47"/>
      <c r="GYR27" s="47"/>
      <c r="GYS27" s="47"/>
      <c r="GYT27" s="47"/>
      <c r="GYU27" s="47"/>
      <c r="GYV27" s="47"/>
      <c r="GYW27" s="47"/>
      <c r="GYX27" s="47"/>
      <c r="GYY27" s="47"/>
      <c r="GYZ27" s="47"/>
      <c r="GZA27" s="47"/>
      <c r="GZB27" s="47"/>
      <c r="GZC27" s="47"/>
      <c r="GZD27" s="47"/>
      <c r="GZE27" s="47"/>
      <c r="GZF27" s="47"/>
      <c r="GZG27" s="47"/>
      <c r="GZH27" s="47"/>
      <c r="GZI27" s="47"/>
      <c r="GZJ27" s="47"/>
      <c r="GZK27" s="47"/>
      <c r="GZL27" s="47"/>
      <c r="GZM27" s="47"/>
      <c r="GZN27" s="47"/>
      <c r="GZO27" s="47"/>
      <c r="GZP27" s="47"/>
      <c r="GZQ27" s="47"/>
      <c r="GZR27" s="47"/>
      <c r="GZS27" s="47"/>
      <c r="GZT27" s="47"/>
      <c r="GZU27" s="47"/>
      <c r="GZV27" s="47"/>
      <c r="GZW27" s="47"/>
      <c r="GZX27" s="47"/>
      <c r="GZY27" s="47"/>
      <c r="GZZ27" s="47"/>
      <c r="HAA27" s="47"/>
      <c r="HAB27" s="47"/>
      <c r="HAC27" s="47"/>
      <c r="HAD27" s="47"/>
      <c r="HAE27" s="47"/>
      <c r="HAF27" s="47"/>
      <c r="HAG27" s="47"/>
      <c r="HAH27" s="47"/>
      <c r="HAI27" s="47"/>
      <c r="HAJ27" s="47"/>
      <c r="HAK27" s="47"/>
      <c r="HAL27" s="47"/>
      <c r="HAM27" s="47"/>
      <c r="HAN27" s="47"/>
      <c r="HAO27" s="47"/>
      <c r="HAP27" s="47"/>
      <c r="HAQ27" s="47"/>
      <c r="HAR27" s="47"/>
      <c r="HAS27" s="47"/>
      <c r="HAT27" s="47"/>
      <c r="HAU27" s="47"/>
      <c r="HAV27" s="47"/>
      <c r="HAW27" s="47"/>
      <c r="HAX27" s="47"/>
      <c r="HAY27" s="47"/>
      <c r="HAZ27" s="47"/>
      <c r="HBA27" s="47"/>
      <c r="HBB27" s="47"/>
      <c r="HBC27" s="47"/>
      <c r="HBD27" s="47"/>
      <c r="HBE27" s="47"/>
      <c r="HBF27" s="47"/>
      <c r="HBG27" s="47"/>
      <c r="HBH27" s="47"/>
      <c r="HBI27" s="47"/>
      <c r="HBJ27" s="47"/>
      <c r="HBK27" s="47"/>
      <c r="HBL27" s="47"/>
      <c r="HBM27" s="47"/>
      <c r="HBN27" s="47"/>
      <c r="HBO27" s="47"/>
      <c r="HBP27" s="47"/>
      <c r="HBQ27" s="47"/>
      <c r="HBR27" s="47"/>
      <c r="HBS27" s="47"/>
      <c r="HBT27" s="47"/>
      <c r="HBU27" s="47"/>
      <c r="HBV27" s="47"/>
      <c r="HBW27" s="47"/>
      <c r="HBX27" s="47"/>
      <c r="HBY27" s="47"/>
      <c r="HBZ27" s="47"/>
      <c r="HCA27" s="47"/>
      <c r="HCB27" s="47"/>
      <c r="HCC27" s="47"/>
      <c r="HCD27" s="47"/>
      <c r="HCE27" s="47"/>
      <c r="HCF27" s="47"/>
      <c r="HCG27" s="47"/>
      <c r="HCH27" s="47"/>
      <c r="HCI27" s="47"/>
      <c r="HCJ27" s="47"/>
      <c r="HCK27" s="47"/>
      <c r="HCL27" s="47"/>
      <c r="HCM27" s="47"/>
      <c r="HCN27" s="47"/>
      <c r="HCO27" s="47"/>
      <c r="HCP27" s="47"/>
      <c r="HCQ27" s="47"/>
      <c r="HCR27" s="47"/>
      <c r="HCS27" s="47"/>
      <c r="HCT27" s="47"/>
      <c r="HCU27" s="47"/>
      <c r="HCV27" s="47"/>
      <c r="HCW27" s="47"/>
      <c r="HCX27" s="47"/>
      <c r="HCY27" s="47"/>
      <c r="HCZ27" s="47"/>
      <c r="HDA27" s="47"/>
      <c r="HDB27" s="47"/>
      <c r="HDC27" s="47"/>
      <c r="HDD27" s="47"/>
      <c r="HDE27" s="47"/>
      <c r="HDF27" s="47"/>
      <c r="HDG27" s="47"/>
      <c r="HDH27" s="47"/>
      <c r="HDI27" s="47"/>
      <c r="HDJ27" s="47"/>
      <c r="HDK27" s="47"/>
      <c r="HDL27" s="47"/>
      <c r="HDM27" s="47"/>
      <c r="HDN27" s="47"/>
      <c r="HDO27" s="47"/>
      <c r="HDP27" s="47"/>
      <c r="HDQ27" s="47"/>
      <c r="HDR27" s="47"/>
      <c r="HDS27" s="47"/>
      <c r="HDT27" s="47"/>
      <c r="HDU27" s="47"/>
      <c r="HDV27" s="47"/>
      <c r="HDW27" s="47"/>
      <c r="HDX27" s="47"/>
      <c r="HDY27" s="47"/>
      <c r="HDZ27" s="47"/>
      <c r="HEA27" s="47"/>
      <c r="HEB27" s="47"/>
      <c r="HEC27" s="47"/>
      <c r="HED27" s="47"/>
      <c r="HEE27" s="47"/>
      <c r="HEF27" s="47"/>
      <c r="HEG27" s="47"/>
      <c r="HEH27" s="47"/>
      <c r="HEI27" s="47"/>
      <c r="HEJ27" s="47"/>
      <c r="HEK27" s="47"/>
      <c r="HEL27" s="47"/>
      <c r="HEM27" s="47"/>
      <c r="HEN27" s="47"/>
      <c r="HEO27" s="47"/>
      <c r="HEP27" s="47"/>
      <c r="HEQ27" s="47"/>
      <c r="HER27" s="47"/>
      <c r="HES27" s="47"/>
      <c r="HET27" s="47"/>
      <c r="HEU27" s="47"/>
      <c r="HEV27" s="47"/>
      <c r="HEW27" s="47"/>
      <c r="HEX27" s="47"/>
      <c r="HEY27" s="47"/>
      <c r="HEZ27" s="47"/>
      <c r="HFA27" s="47"/>
      <c r="HFB27" s="47"/>
      <c r="HFC27" s="47"/>
      <c r="HFD27" s="47"/>
      <c r="HFE27" s="47"/>
      <c r="HFF27" s="47"/>
      <c r="HFG27" s="47"/>
      <c r="HFH27" s="47"/>
      <c r="HFI27" s="47"/>
      <c r="HFJ27" s="47"/>
      <c r="HFK27" s="47"/>
      <c r="HFL27" s="47"/>
      <c r="HFM27" s="47"/>
      <c r="HFN27" s="47"/>
      <c r="HFO27" s="47"/>
      <c r="HFP27" s="47"/>
      <c r="HFQ27" s="47"/>
      <c r="HFR27" s="47"/>
      <c r="HFS27" s="47"/>
      <c r="HFT27" s="47"/>
      <c r="HFU27" s="47"/>
      <c r="HFV27" s="47"/>
      <c r="HFW27" s="47"/>
      <c r="HFX27" s="47"/>
      <c r="HFY27" s="47"/>
      <c r="HFZ27" s="47"/>
      <c r="HGA27" s="47"/>
      <c r="HGB27" s="47"/>
      <c r="HGC27" s="47"/>
      <c r="HGD27" s="47"/>
      <c r="HGE27" s="47"/>
      <c r="HGF27" s="47"/>
      <c r="HGG27" s="47"/>
      <c r="HGH27" s="47"/>
      <c r="HGI27" s="47"/>
      <c r="HGJ27" s="47"/>
      <c r="HGK27" s="47"/>
      <c r="HGL27" s="47"/>
      <c r="HGM27" s="47"/>
      <c r="HGN27" s="47"/>
      <c r="HGO27" s="47"/>
      <c r="HGP27" s="47"/>
      <c r="HGQ27" s="47"/>
      <c r="HGR27" s="47"/>
      <c r="HGS27" s="47"/>
      <c r="HGT27" s="47"/>
      <c r="HGU27" s="47"/>
      <c r="HGV27" s="47"/>
      <c r="HGW27" s="47"/>
      <c r="HGX27" s="47"/>
      <c r="HGY27" s="47"/>
      <c r="HGZ27" s="47"/>
      <c r="HHA27" s="47"/>
      <c r="HHB27" s="47"/>
      <c r="HHC27" s="47"/>
      <c r="HHD27" s="47"/>
      <c r="HHE27" s="47"/>
      <c r="HHF27" s="47"/>
      <c r="HHG27" s="47"/>
      <c r="HHH27" s="47"/>
      <c r="HHI27" s="47"/>
      <c r="HHJ27" s="47"/>
      <c r="HHK27" s="47"/>
      <c r="HHL27" s="47"/>
      <c r="HHM27" s="47"/>
      <c r="HHN27" s="47"/>
      <c r="HHO27" s="47"/>
      <c r="HHP27" s="47"/>
      <c r="HHQ27" s="47"/>
      <c r="HHR27" s="47"/>
      <c r="HHS27" s="47"/>
      <c r="HHT27" s="47"/>
      <c r="HHU27" s="47"/>
      <c r="HHV27" s="47"/>
      <c r="HHW27" s="47"/>
      <c r="HHX27" s="47"/>
      <c r="HHY27" s="47"/>
      <c r="HHZ27" s="47"/>
      <c r="HIA27" s="47"/>
      <c r="HIB27" s="47"/>
      <c r="HIC27" s="47"/>
      <c r="HID27" s="47"/>
      <c r="HIE27" s="47"/>
      <c r="HIF27" s="47"/>
      <c r="HIG27" s="47"/>
      <c r="HIH27" s="47"/>
      <c r="HII27" s="47"/>
      <c r="HIJ27" s="47"/>
      <c r="HIK27" s="47"/>
      <c r="HIL27" s="47"/>
      <c r="HIM27" s="47"/>
      <c r="HIN27" s="47"/>
      <c r="HIO27" s="47"/>
      <c r="HIP27" s="47"/>
      <c r="HIQ27" s="47"/>
      <c r="HIR27" s="47"/>
      <c r="HIS27" s="47"/>
      <c r="HIT27" s="47"/>
      <c r="HIU27" s="47"/>
      <c r="HIV27" s="47"/>
      <c r="HIW27" s="47"/>
      <c r="HIX27" s="47"/>
      <c r="HIY27" s="47"/>
      <c r="HIZ27" s="47"/>
      <c r="HJA27" s="47"/>
      <c r="HJB27" s="47"/>
      <c r="HJC27" s="47"/>
      <c r="HJD27" s="47"/>
      <c r="HJE27" s="47"/>
      <c r="HJF27" s="47"/>
      <c r="HJG27" s="47"/>
      <c r="HJH27" s="47"/>
      <c r="HJI27" s="47"/>
      <c r="HJJ27" s="47"/>
      <c r="HJK27" s="47"/>
      <c r="HJL27" s="47"/>
      <c r="HJM27" s="47"/>
      <c r="HJN27" s="47"/>
      <c r="HJO27" s="47"/>
      <c r="HJP27" s="47"/>
      <c r="HJQ27" s="47"/>
      <c r="HJR27" s="47"/>
      <c r="HJS27" s="47"/>
      <c r="HJT27" s="47"/>
      <c r="HJU27" s="47"/>
      <c r="HJV27" s="47"/>
      <c r="HJW27" s="47"/>
      <c r="HJX27" s="47"/>
      <c r="HJY27" s="47"/>
      <c r="HJZ27" s="47"/>
      <c r="HKA27" s="47"/>
      <c r="HKB27" s="47"/>
      <c r="HKC27" s="47"/>
      <c r="HKD27" s="47"/>
      <c r="HKE27" s="47"/>
      <c r="HKF27" s="47"/>
      <c r="HKG27" s="47"/>
      <c r="HKH27" s="47"/>
      <c r="HKI27" s="47"/>
      <c r="HKJ27" s="47"/>
      <c r="HKK27" s="47"/>
      <c r="HKL27" s="47"/>
      <c r="HKM27" s="47"/>
      <c r="HKN27" s="47"/>
      <c r="HKO27" s="47"/>
      <c r="HKP27" s="47"/>
      <c r="HKQ27" s="47"/>
      <c r="HKR27" s="47"/>
      <c r="HKS27" s="47"/>
      <c r="HKT27" s="47"/>
      <c r="HKU27" s="47"/>
      <c r="HKV27" s="47"/>
      <c r="HKW27" s="47"/>
      <c r="HKX27" s="47"/>
      <c r="HKY27" s="47"/>
      <c r="HKZ27" s="47"/>
      <c r="HLA27" s="47"/>
      <c r="HLB27" s="47"/>
      <c r="HLC27" s="47"/>
      <c r="HLD27" s="47"/>
      <c r="HLE27" s="47"/>
      <c r="HLF27" s="47"/>
      <c r="HLG27" s="47"/>
      <c r="HLH27" s="47"/>
      <c r="HLI27" s="47"/>
      <c r="HLJ27" s="47"/>
      <c r="HLK27" s="47"/>
      <c r="HLL27" s="47"/>
      <c r="HLM27" s="47"/>
      <c r="HLN27" s="47"/>
      <c r="HLO27" s="47"/>
      <c r="HLP27" s="47"/>
      <c r="HLQ27" s="47"/>
      <c r="HLR27" s="47"/>
      <c r="HLS27" s="47"/>
      <c r="HLT27" s="47"/>
      <c r="HLU27" s="47"/>
      <c r="HLV27" s="47"/>
      <c r="HLW27" s="47"/>
      <c r="HLX27" s="47"/>
      <c r="HLY27" s="47"/>
      <c r="HLZ27" s="47"/>
      <c r="HMA27" s="47"/>
      <c r="HMB27" s="47"/>
      <c r="HMC27" s="47"/>
      <c r="HMD27" s="47"/>
      <c r="HME27" s="47"/>
      <c r="HMF27" s="47"/>
      <c r="HMG27" s="47"/>
      <c r="HMH27" s="47"/>
      <c r="HMI27" s="47"/>
      <c r="HMJ27" s="47"/>
      <c r="HMK27" s="47"/>
      <c r="HML27" s="47"/>
      <c r="HMM27" s="47"/>
      <c r="HMN27" s="47"/>
      <c r="HMO27" s="47"/>
      <c r="HMP27" s="47"/>
      <c r="HMQ27" s="47"/>
      <c r="HMR27" s="47"/>
      <c r="HMS27" s="47"/>
      <c r="HMT27" s="47"/>
      <c r="HMU27" s="47"/>
      <c r="HMV27" s="47"/>
      <c r="HMW27" s="47"/>
      <c r="HMX27" s="47"/>
      <c r="HMY27" s="47"/>
      <c r="HMZ27" s="47"/>
      <c r="HNA27" s="47"/>
      <c r="HNB27" s="47"/>
      <c r="HNC27" s="47"/>
      <c r="HND27" s="47"/>
      <c r="HNE27" s="47"/>
      <c r="HNF27" s="47"/>
      <c r="HNG27" s="47"/>
      <c r="HNH27" s="47"/>
      <c r="HNI27" s="47"/>
      <c r="HNJ27" s="47"/>
      <c r="HNK27" s="47"/>
      <c r="HNL27" s="47"/>
      <c r="HNM27" s="47"/>
      <c r="HNN27" s="47"/>
      <c r="HNO27" s="47"/>
      <c r="HNP27" s="47"/>
      <c r="HNQ27" s="47"/>
      <c r="HNR27" s="47"/>
      <c r="HNS27" s="47"/>
      <c r="HNT27" s="47"/>
      <c r="HNU27" s="47"/>
      <c r="HNV27" s="47"/>
      <c r="HNW27" s="47"/>
      <c r="HNX27" s="47"/>
      <c r="HNY27" s="47"/>
      <c r="HNZ27" s="47"/>
      <c r="HOA27" s="47"/>
      <c r="HOB27" s="47"/>
      <c r="HOC27" s="47"/>
      <c r="HOD27" s="47"/>
      <c r="HOE27" s="47"/>
      <c r="HOF27" s="47"/>
      <c r="HOG27" s="47"/>
      <c r="HOH27" s="47"/>
      <c r="HOI27" s="47"/>
      <c r="HOJ27" s="47"/>
      <c r="HOK27" s="47"/>
      <c r="HOL27" s="47"/>
      <c r="HOM27" s="47"/>
      <c r="HON27" s="47"/>
      <c r="HOO27" s="47"/>
      <c r="HOP27" s="47"/>
      <c r="HOQ27" s="47"/>
      <c r="HOR27" s="47"/>
      <c r="HOS27" s="47"/>
      <c r="HOT27" s="47"/>
      <c r="HOU27" s="47"/>
      <c r="HOV27" s="47"/>
      <c r="HOW27" s="47"/>
      <c r="HOX27" s="47"/>
      <c r="HOY27" s="47"/>
      <c r="HOZ27" s="47"/>
      <c r="HPA27" s="47"/>
      <c r="HPB27" s="47"/>
      <c r="HPC27" s="47"/>
      <c r="HPD27" s="47"/>
      <c r="HPE27" s="47"/>
      <c r="HPF27" s="47"/>
      <c r="HPG27" s="47"/>
      <c r="HPH27" s="47"/>
      <c r="HPI27" s="47"/>
      <c r="HPJ27" s="47"/>
      <c r="HPK27" s="47"/>
      <c r="HPL27" s="47"/>
      <c r="HPM27" s="47"/>
      <c r="HPN27" s="47"/>
      <c r="HPO27" s="47"/>
      <c r="HPP27" s="47"/>
      <c r="HPQ27" s="47"/>
      <c r="HPR27" s="47"/>
      <c r="HPS27" s="47"/>
      <c r="HPT27" s="47"/>
      <c r="HPU27" s="47"/>
      <c r="HPV27" s="47"/>
      <c r="HPW27" s="47"/>
      <c r="HPX27" s="47"/>
      <c r="HPY27" s="47"/>
      <c r="HPZ27" s="47"/>
      <c r="HQA27" s="47"/>
      <c r="HQB27" s="47"/>
      <c r="HQC27" s="47"/>
      <c r="HQD27" s="47"/>
      <c r="HQE27" s="47"/>
      <c r="HQF27" s="47"/>
      <c r="HQG27" s="47"/>
      <c r="HQH27" s="47"/>
      <c r="HQI27" s="47"/>
      <c r="HQJ27" s="47"/>
      <c r="HQK27" s="47"/>
      <c r="HQL27" s="47"/>
      <c r="HQM27" s="47"/>
      <c r="HQN27" s="47"/>
      <c r="HQO27" s="47"/>
      <c r="HQP27" s="47"/>
      <c r="HQQ27" s="47"/>
      <c r="HQR27" s="47"/>
      <c r="HQS27" s="47"/>
      <c r="HQT27" s="47"/>
      <c r="HQU27" s="47"/>
      <c r="HQV27" s="47"/>
      <c r="HQW27" s="47"/>
      <c r="HQX27" s="47"/>
      <c r="HQY27" s="47"/>
      <c r="HQZ27" s="47"/>
      <c r="HRA27" s="47"/>
      <c r="HRB27" s="47"/>
      <c r="HRC27" s="47"/>
      <c r="HRD27" s="47"/>
      <c r="HRE27" s="47"/>
      <c r="HRF27" s="47"/>
      <c r="HRG27" s="47"/>
      <c r="HRH27" s="47"/>
      <c r="HRI27" s="47"/>
      <c r="HRJ27" s="47"/>
      <c r="HRK27" s="47"/>
      <c r="HRL27" s="47"/>
      <c r="HRM27" s="47"/>
      <c r="HRN27" s="47"/>
      <c r="HRO27" s="47"/>
      <c r="HRP27" s="47"/>
      <c r="HRQ27" s="47"/>
      <c r="HRR27" s="47"/>
      <c r="HRS27" s="47"/>
      <c r="HRT27" s="47"/>
      <c r="HRU27" s="47"/>
      <c r="HRV27" s="47"/>
      <c r="HRW27" s="47"/>
      <c r="HRX27" s="47"/>
      <c r="HRY27" s="47"/>
      <c r="HRZ27" s="47"/>
      <c r="HSA27" s="47"/>
      <c r="HSB27" s="47"/>
      <c r="HSC27" s="47"/>
      <c r="HSD27" s="47"/>
      <c r="HSE27" s="47"/>
      <c r="HSF27" s="47"/>
      <c r="HSG27" s="47"/>
      <c r="HSH27" s="47"/>
      <c r="HSI27" s="47"/>
      <c r="HSJ27" s="47"/>
      <c r="HSK27" s="47"/>
      <c r="HSL27" s="47"/>
      <c r="HSM27" s="47"/>
      <c r="HSN27" s="47"/>
      <c r="HSO27" s="47"/>
      <c r="HSP27" s="47"/>
      <c r="HSQ27" s="47"/>
      <c r="HSR27" s="47"/>
      <c r="HSS27" s="47"/>
      <c r="HST27" s="47"/>
      <c r="HSU27" s="47"/>
      <c r="HSV27" s="47"/>
      <c r="HSW27" s="47"/>
      <c r="HSX27" s="47"/>
      <c r="HSY27" s="47"/>
      <c r="HSZ27" s="47"/>
      <c r="HTA27" s="47"/>
      <c r="HTB27" s="47"/>
      <c r="HTC27" s="47"/>
      <c r="HTD27" s="47"/>
      <c r="HTE27" s="47"/>
      <c r="HTF27" s="47"/>
      <c r="HTG27" s="47"/>
      <c r="HTH27" s="47"/>
      <c r="HTI27" s="47"/>
      <c r="HTJ27" s="47"/>
      <c r="HTK27" s="47"/>
      <c r="HTL27" s="47"/>
      <c r="HTM27" s="47"/>
      <c r="HTN27" s="47"/>
      <c r="HTO27" s="47"/>
      <c r="HTP27" s="47"/>
      <c r="HTQ27" s="47"/>
      <c r="HTR27" s="47"/>
      <c r="HTS27" s="47"/>
      <c r="HTT27" s="47"/>
      <c r="HTU27" s="47"/>
      <c r="HTV27" s="47"/>
      <c r="HTW27" s="47"/>
      <c r="HTX27" s="47"/>
      <c r="HTY27" s="47"/>
      <c r="HTZ27" s="47"/>
      <c r="HUA27" s="47"/>
      <c r="HUB27" s="47"/>
      <c r="HUC27" s="47"/>
      <c r="HUD27" s="47"/>
      <c r="HUE27" s="47"/>
      <c r="HUF27" s="47"/>
      <c r="HUG27" s="47"/>
      <c r="HUH27" s="47"/>
      <c r="HUI27" s="47"/>
      <c r="HUJ27" s="47"/>
      <c r="HUK27" s="47"/>
      <c r="HUL27" s="47"/>
      <c r="HUM27" s="47"/>
      <c r="HUN27" s="47"/>
      <c r="HUO27" s="47"/>
      <c r="HUP27" s="47"/>
      <c r="HUQ27" s="47"/>
      <c r="HUR27" s="47"/>
      <c r="HUS27" s="47"/>
      <c r="HUT27" s="47"/>
      <c r="HUU27" s="47"/>
      <c r="HUV27" s="47"/>
      <c r="HUW27" s="47"/>
      <c r="HUX27" s="47"/>
      <c r="HUY27" s="47"/>
      <c r="HUZ27" s="47"/>
      <c r="HVA27" s="47"/>
      <c r="HVB27" s="47"/>
      <c r="HVC27" s="47"/>
      <c r="HVD27" s="47"/>
      <c r="HVE27" s="47"/>
      <c r="HVF27" s="47"/>
      <c r="HVG27" s="47"/>
      <c r="HVH27" s="47"/>
      <c r="HVI27" s="47"/>
      <c r="HVJ27" s="47"/>
      <c r="HVK27" s="47"/>
      <c r="HVL27" s="47"/>
      <c r="HVM27" s="47"/>
      <c r="HVN27" s="47"/>
      <c r="HVO27" s="47"/>
      <c r="HVP27" s="47"/>
      <c r="HVQ27" s="47"/>
      <c r="HVR27" s="47"/>
      <c r="HVS27" s="47"/>
      <c r="HVT27" s="47"/>
      <c r="HVU27" s="47"/>
      <c r="HVV27" s="47"/>
      <c r="HVW27" s="47"/>
      <c r="HVX27" s="47"/>
      <c r="HVY27" s="47"/>
      <c r="HVZ27" s="47"/>
      <c r="HWA27" s="47"/>
      <c r="HWB27" s="47"/>
      <c r="HWC27" s="47"/>
      <c r="HWD27" s="47"/>
      <c r="HWE27" s="47"/>
      <c r="HWF27" s="47"/>
      <c r="HWG27" s="47"/>
      <c r="HWH27" s="47"/>
      <c r="HWI27" s="47"/>
      <c r="HWJ27" s="47"/>
      <c r="HWK27" s="47"/>
      <c r="HWL27" s="47"/>
      <c r="HWM27" s="47"/>
      <c r="HWN27" s="47"/>
      <c r="HWO27" s="47"/>
      <c r="HWP27" s="47"/>
      <c r="HWQ27" s="47"/>
      <c r="HWR27" s="47"/>
      <c r="HWS27" s="47"/>
      <c r="HWT27" s="47"/>
      <c r="HWU27" s="47"/>
      <c r="HWV27" s="47"/>
      <c r="HWW27" s="47"/>
      <c r="HWX27" s="47"/>
      <c r="HWY27" s="47"/>
      <c r="HWZ27" s="47"/>
      <c r="HXA27" s="47"/>
      <c r="HXB27" s="47"/>
      <c r="HXC27" s="47"/>
      <c r="HXD27" s="47"/>
      <c r="HXE27" s="47"/>
      <c r="HXF27" s="47"/>
      <c r="HXG27" s="47"/>
      <c r="HXH27" s="47"/>
      <c r="HXI27" s="47"/>
      <c r="HXJ27" s="47"/>
      <c r="HXK27" s="47"/>
      <c r="HXL27" s="47"/>
      <c r="HXM27" s="47"/>
      <c r="HXN27" s="47"/>
      <c r="HXO27" s="47"/>
      <c r="HXP27" s="47"/>
      <c r="HXQ27" s="47"/>
      <c r="HXR27" s="47"/>
      <c r="HXS27" s="47"/>
      <c r="HXT27" s="47"/>
      <c r="HXU27" s="47"/>
      <c r="HXV27" s="47"/>
      <c r="HXW27" s="47"/>
      <c r="HXX27" s="47"/>
      <c r="HXY27" s="47"/>
      <c r="HXZ27" s="47"/>
      <c r="HYA27" s="47"/>
      <c r="HYB27" s="47"/>
      <c r="HYC27" s="47"/>
      <c r="HYD27" s="47"/>
      <c r="HYE27" s="47"/>
      <c r="HYF27" s="47"/>
      <c r="HYG27" s="47"/>
      <c r="HYH27" s="47"/>
      <c r="HYI27" s="47"/>
      <c r="HYJ27" s="47"/>
      <c r="HYK27" s="47"/>
      <c r="HYL27" s="47"/>
      <c r="HYM27" s="47"/>
      <c r="HYN27" s="47"/>
      <c r="HYO27" s="47"/>
      <c r="HYP27" s="47"/>
      <c r="HYQ27" s="47"/>
      <c r="HYR27" s="47"/>
      <c r="HYS27" s="47"/>
      <c r="HYT27" s="47"/>
      <c r="HYU27" s="47"/>
      <c r="HYV27" s="47"/>
      <c r="HYW27" s="47"/>
      <c r="HYX27" s="47"/>
      <c r="HYY27" s="47"/>
      <c r="HYZ27" s="47"/>
      <c r="HZA27" s="47"/>
      <c r="HZB27" s="47"/>
      <c r="HZC27" s="47"/>
      <c r="HZD27" s="47"/>
      <c r="HZE27" s="47"/>
      <c r="HZF27" s="47"/>
      <c r="HZG27" s="47"/>
      <c r="HZH27" s="47"/>
      <c r="HZI27" s="47"/>
      <c r="HZJ27" s="47"/>
      <c r="HZK27" s="47"/>
      <c r="HZL27" s="47"/>
      <c r="HZM27" s="47"/>
      <c r="HZN27" s="47"/>
      <c r="HZO27" s="47"/>
      <c r="HZP27" s="47"/>
      <c r="HZQ27" s="47"/>
      <c r="HZR27" s="47"/>
      <c r="HZS27" s="47"/>
      <c r="HZT27" s="47"/>
      <c r="HZU27" s="47"/>
      <c r="HZV27" s="47"/>
      <c r="HZW27" s="47"/>
      <c r="HZX27" s="47"/>
      <c r="HZY27" s="47"/>
      <c r="HZZ27" s="47"/>
      <c r="IAA27" s="47"/>
      <c r="IAB27" s="47"/>
      <c r="IAC27" s="47"/>
      <c r="IAD27" s="47"/>
      <c r="IAE27" s="47"/>
      <c r="IAF27" s="47"/>
      <c r="IAG27" s="47"/>
      <c r="IAH27" s="47"/>
      <c r="IAI27" s="47"/>
      <c r="IAJ27" s="47"/>
      <c r="IAK27" s="47"/>
      <c r="IAL27" s="47"/>
      <c r="IAM27" s="47"/>
      <c r="IAN27" s="47"/>
      <c r="IAO27" s="47"/>
      <c r="IAP27" s="47"/>
      <c r="IAQ27" s="47"/>
      <c r="IAR27" s="47"/>
      <c r="IAS27" s="47"/>
      <c r="IAT27" s="47"/>
      <c r="IAU27" s="47"/>
      <c r="IAV27" s="47"/>
      <c r="IAW27" s="47"/>
      <c r="IAX27" s="47"/>
      <c r="IAY27" s="47"/>
      <c r="IAZ27" s="47"/>
      <c r="IBA27" s="47"/>
      <c r="IBB27" s="47"/>
      <c r="IBC27" s="47"/>
      <c r="IBD27" s="47"/>
      <c r="IBE27" s="47"/>
      <c r="IBF27" s="47"/>
      <c r="IBG27" s="47"/>
      <c r="IBH27" s="47"/>
      <c r="IBI27" s="47"/>
      <c r="IBJ27" s="47"/>
      <c r="IBK27" s="47"/>
      <c r="IBL27" s="47"/>
      <c r="IBM27" s="47"/>
      <c r="IBN27" s="47"/>
      <c r="IBO27" s="47"/>
      <c r="IBP27" s="47"/>
      <c r="IBQ27" s="47"/>
      <c r="IBR27" s="47"/>
      <c r="IBS27" s="47"/>
      <c r="IBT27" s="47"/>
      <c r="IBU27" s="47"/>
      <c r="IBV27" s="47"/>
      <c r="IBW27" s="47"/>
      <c r="IBX27" s="47"/>
      <c r="IBY27" s="47"/>
      <c r="IBZ27" s="47"/>
      <c r="ICA27" s="47"/>
      <c r="ICB27" s="47"/>
      <c r="ICC27" s="47"/>
      <c r="ICD27" s="47"/>
      <c r="ICE27" s="47"/>
      <c r="ICF27" s="47"/>
      <c r="ICG27" s="47"/>
      <c r="ICH27" s="47"/>
      <c r="ICI27" s="47"/>
      <c r="ICJ27" s="47"/>
      <c r="ICK27" s="47"/>
      <c r="ICL27" s="47"/>
      <c r="ICM27" s="47"/>
      <c r="ICN27" s="47"/>
      <c r="ICO27" s="47"/>
      <c r="ICP27" s="47"/>
      <c r="ICQ27" s="47"/>
      <c r="ICR27" s="47"/>
      <c r="ICS27" s="47"/>
      <c r="ICT27" s="47"/>
      <c r="ICU27" s="47"/>
      <c r="ICV27" s="47"/>
      <c r="ICW27" s="47"/>
      <c r="ICX27" s="47"/>
      <c r="ICY27" s="47"/>
      <c r="ICZ27" s="47"/>
      <c r="IDA27" s="47"/>
      <c r="IDB27" s="47"/>
      <c r="IDC27" s="47"/>
      <c r="IDD27" s="47"/>
      <c r="IDE27" s="47"/>
      <c r="IDF27" s="47"/>
      <c r="IDG27" s="47"/>
      <c r="IDH27" s="47"/>
      <c r="IDI27" s="47"/>
      <c r="IDJ27" s="47"/>
      <c r="IDK27" s="47"/>
      <c r="IDL27" s="47"/>
      <c r="IDM27" s="47"/>
      <c r="IDN27" s="47"/>
      <c r="IDO27" s="47"/>
      <c r="IDP27" s="47"/>
      <c r="IDQ27" s="47"/>
      <c r="IDR27" s="47"/>
      <c r="IDS27" s="47"/>
      <c r="IDT27" s="47"/>
      <c r="IDU27" s="47"/>
      <c r="IDV27" s="47"/>
      <c r="IDW27" s="47"/>
      <c r="IDX27" s="47"/>
      <c r="IDY27" s="47"/>
      <c r="IDZ27" s="47"/>
      <c r="IEA27" s="47"/>
      <c r="IEB27" s="47"/>
      <c r="IEC27" s="47"/>
      <c r="IED27" s="47"/>
      <c r="IEE27" s="47"/>
      <c r="IEF27" s="47"/>
      <c r="IEG27" s="47"/>
      <c r="IEH27" s="47"/>
      <c r="IEI27" s="47"/>
      <c r="IEJ27" s="47"/>
      <c r="IEK27" s="47"/>
      <c r="IEL27" s="47"/>
      <c r="IEM27" s="47"/>
      <c r="IEN27" s="47"/>
      <c r="IEO27" s="47"/>
      <c r="IEP27" s="47"/>
      <c r="IEQ27" s="47"/>
      <c r="IER27" s="47"/>
      <c r="IES27" s="47"/>
      <c r="IET27" s="47"/>
      <c r="IEU27" s="47"/>
      <c r="IEV27" s="47"/>
      <c r="IEW27" s="47"/>
      <c r="IEX27" s="47"/>
      <c r="IEY27" s="47"/>
      <c r="IEZ27" s="47"/>
      <c r="IFA27" s="47"/>
      <c r="IFB27" s="47"/>
      <c r="IFC27" s="47"/>
      <c r="IFD27" s="47"/>
      <c r="IFE27" s="47"/>
      <c r="IFF27" s="47"/>
      <c r="IFG27" s="47"/>
      <c r="IFH27" s="47"/>
      <c r="IFI27" s="47"/>
      <c r="IFJ27" s="47"/>
      <c r="IFK27" s="47"/>
      <c r="IFL27" s="47"/>
      <c r="IFM27" s="47"/>
      <c r="IFN27" s="47"/>
      <c r="IFO27" s="47"/>
      <c r="IFP27" s="47"/>
      <c r="IFQ27" s="47"/>
      <c r="IFR27" s="47"/>
      <c r="IFS27" s="47"/>
      <c r="IFT27" s="47"/>
      <c r="IFU27" s="47"/>
      <c r="IFV27" s="47"/>
      <c r="IFW27" s="47"/>
      <c r="IFX27" s="47"/>
      <c r="IFY27" s="47"/>
      <c r="IFZ27" s="47"/>
      <c r="IGA27" s="47"/>
      <c r="IGB27" s="47"/>
      <c r="IGC27" s="47"/>
      <c r="IGD27" s="47"/>
      <c r="IGE27" s="47"/>
      <c r="IGF27" s="47"/>
      <c r="IGG27" s="47"/>
      <c r="IGH27" s="47"/>
      <c r="IGI27" s="47"/>
      <c r="IGJ27" s="47"/>
      <c r="IGK27" s="47"/>
      <c r="IGL27" s="47"/>
      <c r="IGM27" s="47"/>
      <c r="IGN27" s="47"/>
      <c r="IGO27" s="47"/>
      <c r="IGP27" s="47"/>
      <c r="IGQ27" s="47"/>
      <c r="IGR27" s="47"/>
      <c r="IGS27" s="47"/>
      <c r="IGT27" s="47"/>
      <c r="IGU27" s="47"/>
      <c r="IGV27" s="47"/>
      <c r="IGW27" s="47"/>
      <c r="IGX27" s="47"/>
      <c r="IGY27" s="47"/>
      <c r="IGZ27" s="47"/>
      <c r="IHA27" s="47"/>
      <c r="IHB27" s="47"/>
      <c r="IHC27" s="47"/>
      <c r="IHD27" s="47"/>
      <c r="IHE27" s="47"/>
      <c r="IHF27" s="47"/>
      <c r="IHG27" s="47"/>
      <c r="IHH27" s="47"/>
      <c r="IHI27" s="47"/>
      <c r="IHJ27" s="47"/>
      <c r="IHK27" s="47"/>
      <c r="IHL27" s="47"/>
      <c r="IHM27" s="47"/>
      <c r="IHN27" s="47"/>
      <c r="IHO27" s="47"/>
      <c r="IHP27" s="47"/>
      <c r="IHQ27" s="47"/>
      <c r="IHR27" s="47"/>
      <c r="IHS27" s="47"/>
      <c r="IHT27" s="47"/>
      <c r="IHU27" s="47"/>
      <c r="IHV27" s="47"/>
      <c r="IHW27" s="47"/>
      <c r="IHX27" s="47"/>
      <c r="IHY27" s="47"/>
      <c r="IHZ27" s="47"/>
      <c r="IIA27" s="47"/>
      <c r="IIB27" s="47"/>
      <c r="IIC27" s="47"/>
      <c r="IID27" s="47"/>
      <c r="IIE27" s="47"/>
      <c r="IIF27" s="47"/>
      <c r="IIG27" s="47"/>
      <c r="IIH27" s="47"/>
      <c r="III27" s="47"/>
      <c r="IIJ27" s="47"/>
      <c r="IIK27" s="47"/>
      <c r="IIL27" s="47"/>
      <c r="IIM27" s="47"/>
      <c r="IIN27" s="47"/>
      <c r="IIO27" s="47"/>
      <c r="IIP27" s="47"/>
      <c r="IIQ27" s="47"/>
      <c r="IIR27" s="47"/>
      <c r="IIS27" s="47"/>
      <c r="IIT27" s="47"/>
      <c r="IIU27" s="47"/>
      <c r="IIV27" s="47"/>
      <c r="IIW27" s="47"/>
      <c r="IIX27" s="47"/>
      <c r="IIY27" s="47"/>
      <c r="IIZ27" s="47"/>
      <c r="IJA27" s="47"/>
      <c r="IJB27" s="47"/>
      <c r="IJC27" s="47"/>
      <c r="IJD27" s="47"/>
      <c r="IJE27" s="47"/>
      <c r="IJF27" s="47"/>
      <c r="IJG27" s="47"/>
      <c r="IJH27" s="47"/>
      <c r="IJI27" s="47"/>
      <c r="IJJ27" s="47"/>
      <c r="IJK27" s="47"/>
      <c r="IJL27" s="47"/>
      <c r="IJM27" s="47"/>
      <c r="IJN27" s="47"/>
      <c r="IJO27" s="47"/>
      <c r="IJP27" s="47"/>
      <c r="IJQ27" s="47"/>
      <c r="IJR27" s="47"/>
      <c r="IJS27" s="47"/>
      <c r="IJT27" s="47"/>
      <c r="IJU27" s="47"/>
      <c r="IJV27" s="47"/>
      <c r="IJW27" s="47"/>
      <c r="IJX27" s="47"/>
      <c r="IJY27" s="47"/>
      <c r="IJZ27" s="47"/>
      <c r="IKA27" s="47"/>
      <c r="IKB27" s="47"/>
      <c r="IKC27" s="47"/>
      <c r="IKD27" s="47"/>
      <c r="IKE27" s="47"/>
      <c r="IKF27" s="47"/>
      <c r="IKG27" s="47"/>
      <c r="IKH27" s="47"/>
      <c r="IKI27" s="47"/>
      <c r="IKJ27" s="47"/>
      <c r="IKK27" s="47"/>
      <c r="IKL27" s="47"/>
      <c r="IKM27" s="47"/>
      <c r="IKN27" s="47"/>
      <c r="IKO27" s="47"/>
      <c r="IKP27" s="47"/>
      <c r="IKQ27" s="47"/>
      <c r="IKR27" s="47"/>
      <c r="IKS27" s="47"/>
      <c r="IKT27" s="47"/>
      <c r="IKU27" s="47"/>
      <c r="IKV27" s="47"/>
      <c r="IKW27" s="47"/>
      <c r="IKX27" s="47"/>
      <c r="IKY27" s="47"/>
      <c r="IKZ27" s="47"/>
      <c r="ILA27" s="47"/>
      <c r="ILB27" s="47"/>
      <c r="ILC27" s="47"/>
      <c r="ILD27" s="47"/>
      <c r="ILE27" s="47"/>
      <c r="ILF27" s="47"/>
      <c r="ILG27" s="47"/>
      <c r="ILH27" s="47"/>
      <c r="ILI27" s="47"/>
      <c r="ILJ27" s="47"/>
      <c r="ILK27" s="47"/>
      <c r="ILL27" s="47"/>
      <c r="ILM27" s="47"/>
      <c r="ILN27" s="47"/>
      <c r="ILO27" s="47"/>
      <c r="ILP27" s="47"/>
      <c r="ILQ27" s="47"/>
      <c r="ILR27" s="47"/>
      <c r="ILS27" s="47"/>
      <c r="ILT27" s="47"/>
      <c r="ILU27" s="47"/>
      <c r="ILV27" s="47"/>
      <c r="ILW27" s="47"/>
      <c r="ILX27" s="47"/>
      <c r="ILY27" s="47"/>
      <c r="ILZ27" s="47"/>
      <c r="IMA27" s="47"/>
      <c r="IMB27" s="47"/>
      <c r="IMC27" s="47"/>
      <c r="IMD27" s="47"/>
      <c r="IME27" s="47"/>
      <c r="IMF27" s="47"/>
      <c r="IMG27" s="47"/>
      <c r="IMH27" s="47"/>
      <c r="IMI27" s="47"/>
      <c r="IMJ27" s="47"/>
      <c r="IMK27" s="47"/>
      <c r="IML27" s="47"/>
      <c r="IMM27" s="47"/>
      <c r="IMN27" s="47"/>
      <c r="IMO27" s="47"/>
      <c r="IMP27" s="47"/>
      <c r="IMQ27" s="47"/>
      <c r="IMR27" s="47"/>
      <c r="IMS27" s="47"/>
      <c r="IMT27" s="47"/>
      <c r="IMU27" s="47"/>
      <c r="IMV27" s="47"/>
      <c r="IMW27" s="47"/>
      <c r="IMX27" s="47"/>
      <c r="IMY27" s="47"/>
      <c r="IMZ27" s="47"/>
      <c r="INA27" s="47"/>
      <c r="INB27" s="47"/>
      <c r="INC27" s="47"/>
      <c r="IND27" s="47"/>
      <c r="INE27" s="47"/>
      <c r="INF27" s="47"/>
      <c r="ING27" s="47"/>
      <c r="INH27" s="47"/>
      <c r="INI27" s="47"/>
      <c r="INJ27" s="47"/>
      <c r="INK27" s="47"/>
      <c r="INL27" s="47"/>
      <c r="INM27" s="47"/>
      <c r="INN27" s="47"/>
      <c r="INO27" s="47"/>
      <c r="INP27" s="47"/>
      <c r="INQ27" s="47"/>
      <c r="INR27" s="47"/>
      <c r="INS27" s="47"/>
      <c r="INT27" s="47"/>
      <c r="INU27" s="47"/>
      <c r="INV27" s="47"/>
      <c r="INW27" s="47"/>
      <c r="INX27" s="47"/>
      <c r="INY27" s="47"/>
      <c r="INZ27" s="47"/>
      <c r="IOA27" s="47"/>
      <c r="IOB27" s="47"/>
      <c r="IOC27" s="47"/>
      <c r="IOD27" s="47"/>
      <c r="IOE27" s="47"/>
      <c r="IOF27" s="47"/>
      <c r="IOG27" s="47"/>
      <c r="IOH27" s="47"/>
      <c r="IOI27" s="47"/>
      <c r="IOJ27" s="47"/>
      <c r="IOK27" s="47"/>
      <c r="IOL27" s="47"/>
      <c r="IOM27" s="47"/>
      <c r="ION27" s="47"/>
      <c r="IOO27" s="47"/>
      <c r="IOP27" s="47"/>
      <c r="IOQ27" s="47"/>
      <c r="IOR27" s="47"/>
      <c r="IOS27" s="47"/>
      <c r="IOT27" s="47"/>
      <c r="IOU27" s="47"/>
      <c r="IOV27" s="47"/>
      <c r="IOW27" s="47"/>
      <c r="IOX27" s="47"/>
      <c r="IOY27" s="47"/>
      <c r="IOZ27" s="47"/>
      <c r="IPA27" s="47"/>
      <c r="IPB27" s="47"/>
      <c r="IPC27" s="47"/>
      <c r="IPD27" s="47"/>
      <c r="IPE27" s="47"/>
      <c r="IPF27" s="47"/>
      <c r="IPG27" s="47"/>
      <c r="IPH27" s="47"/>
      <c r="IPI27" s="47"/>
      <c r="IPJ27" s="47"/>
      <c r="IPK27" s="47"/>
      <c r="IPL27" s="47"/>
      <c r="IPM27" s="47"/>
      <c r="IPN27" s="47"/>
      <c r="IPO27" s="47"/>
      <c r="IPP27" s="47"/>
      <c r="IPQ27" s="47"/>
      <c r="IPR27" s="47"/>
      <c r="IPS27" s="47"/>
      <c r="IPT27" s="47"/>
      <c r="IPU27" s="47"/>
      <c r="IPV27" s="47"/>
      <c r="IPW27" s="47"/>
      <c r="IPX27" s="47"/>
      <c r="IPY27" s="47"/>
      <c r="IPZ27" s="47"/>
      <c r="IQA27" s="47"/>
      <c r="IQB27" s="47"/>
      <c r="IQC27" s="47"/>
      <c r="IQD27" s="47"/>
      <c r="IQE27" s="47"/>
      <c r="IQF27" s="47"/>
      <c r="IQG27" s="47"/>
      <c r="IQH27" s="47"/>
      <c r="IQI27" s="47"/>
      <c r="IQJ27" s="47"/>
      <c r="IQK27" s="47"/>
      <c r="IQL27" s="47"/>
      <c r="IQM27" s="47"/>
      <c r="IQN27" s="47"/>
      <c r="IQO27" s="47"/>
      <c r="IQP27" s="47"/>
      <c r="IQQ27" s="47"/>
      <c r="IQR27" s="47"/>
      <c r="IQS27" s="47"/>
      <c r="IQT27" s="47"/>
      <c r="IQU27" s="47"/>
      <c r="IQV27" s="47"/>
      <c r="IQW27" s="47"/>
      <c r="IQX27" s="47"/>
      <c r="IQY27" s="47"/>
      <c r="IQZ27" s="47"/>
      <c r="IRA27" s="47"/>
      <c r="IRB27" s="47"/>
      <c r="IRC27" s="47"/>
      <c r="IRD27" s="47"/>
      <c r="IRE27" s="47"/>
      <c r="IRF27" s="47"/>
      <c r="IRG27" s="47"/>
      <c r="IRH27" s="47"/>
      <c r="IRI27" s="47"/>
      <c r="IRJ27" s="47"/>
      <c r="IRK27" s="47"/>
      <c r="IRL27" s="47"/>
      <c r="IRM27" s="47"/>
      <c r="IRN27" s="47"/>
      <c r="IRO27" s="47"/>
      <c r="IRP27" s="47"/>
      <c r="IRQ27" s="47"/>
      <c r="IRR27" s="47"/>
      <c r="IRS27" s="47"/>
      <c r="IRT27" s="47"/>
      <c r="IRU27" s="47"/>
      <c r="IRV27" s="47"/>
      <c r="IRW27" s="47"/>
      <c r="IRX27" s="47"/>
      <c r="IRY27" s="47"/>
      <c r="IRZ27" s="47"/>
      <c r="ISA27" s="47"/>
      <c r="ISB27" s="47"/>
      <c r="ISC27" s="47"/>
      <c r="ISD27" s="47"/>
      <c r="ISE27" s="47"/>
      <c r="ISF27" s="47"/>
      <c r="ISG27" s="47"/>
      <c r="ISH27" s="47"/>
      <c r="ISI27" s="47"/>
      <c r="ISJ27" s="47"/>
      <c r="ISK27" s="47"/>
      <c r="ISL27" s="47"/>
      <c r="ISM27" s="47"/>
      <c r="ISN27" s="47"/>
      <c r="ISO27" s="47"/>
      <c r="ISP27" s="47"/>
      <c r="ISQ27" s="47"/>
      <c r="ISR27" s="47"/>
      <c r="ISS27" s="47"/>
      <c r="IST27" s="47"/>
      <c r="ISU27" s="47"/>
      <c r="ISV27" s="47"/>
      <c r="ISW27" s="47"/>
      <c r="ISX27" s="47"/>
      <c r="ISY27" s="47"/>
      <c r="ISZ27" s="47"/>
      <c r="ITA27" s="47"/>
      <c r="ITB27" s="47"/>
      <c r="ITC27" s="47"/>
      <c r="ITD27" s="47"/>
      <c r="ITE27" s="47"/>
      <c r="ITF27" s="47"/>
      <c r="ITG27" s="47"/>
      <c r="ITH27" s="47"/>
      <c r="ITI27" s="47"/>
      <c r="ITJ27" s="47"/>
      <c r="ITK27" s="47"/>
      <c r="ITL27" s="47"/>
      <c r="ITM27" s="47"/>
      <c r="ITN27" s="47"/>
      <c r="ITO27" s="47"/>
      <c r="ITP27" s="47"/>
      <c r="ITQ27" s="47"/>
      <c r="ITR27" s="47"/>
      <c r="ITS27" s="47"/>
      <c r="ITT27" s="47"/>
      <c r="ITU27" s="47"/>
      <c r="ITV27" s="47"/>
      <c r="ITW27" s="47"/>
      <c r="ITX27" s="47"/>
      <c r="ITY27" s="47"/>
      <c r="ITZ27" s="47"/>
      <c r="IUA27" s="47"/>
      <c r="IUB27" s="47"/>
      <c r="IUC27" s="47"/>
      <c r="IUD27" s="47"/>
      <c r="IUE27" s="47"/>
      <c r="IUF27" s="47"/>
      <c r="IUG27" s="47"/>
      <c r="IUH27" s="47"/>
      <c r="IUI27" s="47"/>
      <c r="IUJ27" s="47"/>
      <c r="IUK27" s="47"/>
      <c r="IUL27" s="47"/>
      <c r="IUM27" s="47"/>
      <c r="IUN27" s="47"/>
      <c r="IUO27" s="47"/>
      <c r="IUP27" s="47"/>
      <c r="IUQ27" s="47"/>
      <c r="IUR27" s="47"/>
      <c r="IUS27" s="47"/>
      <c r="IUT27" s="47"/>
      <c r="IUU27" s="47"/>
      <c r="IUV27" s="47"/>
      <c r="IUW27" s="47"/>
      <c r="IUX27" s="47"/>
      <c r="IUY27" s="47"/>
      <c r="IUZ27" s="47"/>
      <c r="IVA27" s="47"/>
      <c r="IVB27" s="47"/>
      <c r="IVC27" s="47"/>
      <c r="IVD27" s="47"/>
      <c r="IVE27" s="47"/>
      <c r="IVF27" s="47"/>
      <c r="IVG27" s="47"/>
      <c r="IVH27" s="47"/>
      <c r="IVI27" s="47"/>
      <c r="IVJ27" s="47"/>
      <c r="IVK27" s="47"/>
      <c r="IVL27" s="47"/>
      <c r="IVM27" s="47"/>
      <c r="IVN27" s="47"/>
      <c r="IVO27" s="47"/>
      <c r="IVP27" s="47"/>
      <c r="IVQ27" s="47"/>
      <c r="IVR27" s="47"/>
      <c r="IVS27" s="47"/>
      <c r="IVT27" s="47"/>
      <c r="IVU27" s="47"/>
      <c r="IVV27" s="47"/>
      <c r="IVW27" s="47"/>
      <c r="IVX27" s="47"/>
      <c r="IVY27" s="47"/>
      <c r="IVZ27" s="47"/>
      <c r="IWA27" s="47"/>
      <c r="IWB27" s="47"/>
      <c r="IWC27" s="47"/>
      <c r="IWD27" s="47"/>
      <c r="IWE27" s="47"/>
      <c r="IWF27" s="47"/>
      <c r="IWG27" s="47"/>
      <c r="IWH27" s="47"/>
      <c r="IWI27" s="47"/>
      <c r="IWJ27" s="47"/>
      <c r="IWK27" s="47"/>
      <c r="IWL27" s="47"/>
      <c r="IWM27" s="47"/>
      <c r="IWN27" s="47"/>
      <c r="IWO27" s="47"/>
      <c r="IWP27" s="47"/>
      <c r="IWQ27" s="47"/>
      <c r="IWR27" s="47"/>
      <c r="IWS27" s="47"/>
      <c r="IWT27" s="47"/>
      <c r="IWU27" s="47"/>
      <c r="IWV27" s="47"/>
      <c r="IWW27" s="47"/>
      <c r="IWX27" s="47"/>
      <c r="IWY27" s="47"/>
      <c r="IWZ27" s="47"/>
      <c r="IXA27" s="47"/>
      <c r="IXB27" s="47"/>
      <c r="IXC27" s="47"/>
      <c r="IXD27" s="47"/>
      <c r="IXE27" s="47"/>
      <c r="IXF27" s="47"/>
      <c r="IXG27" s="47"/>
      <c r="IXH27" s="47"/>
      <c r="IXI27" s="47"/>
      <c r="IXJ27" s="47"/>
      <c r="IXK27" s="47"/>
      <c r="IXL27" s="47"/>
      <c r="IXM27" s="47"/>
      <c r="IXN27" s="47"/>
      <c r="IXO27" s="47"/>
      <c r="IXP27" s="47"/>
      <c r="IXQ27" s="47"/>
      <c r="IXR27" s="47"/>
      <c r="IXS27" s="47"/>
      <c r="IXT27" s="47"/>
      <c r="IXU27" s="47"/>
      <c r="IXV27" s="47"/>
      <c r="IXW27" s="47"/>
      <c r="IXX27" s="47"/>
      <c r="IXY27" s="47"/>
      <c r="IXZ27" s="47"/>
      <c r="IYA27" s="47"/>
      <c r="IYB27" s="47"/>
      <c r="IYC27" s="47"/>
      <c r="IYD27" s="47"/>
      <c r="IYE27" s="47"/>
      <c r="IYF27" s="47"/>
      <c r="IYG27" s="47"/>
      <c r="IYH27" s="47"/>
      <c r="IYI27" s="47"/>
      <c r="IYJ27" s="47"/>
      <c r="IYK27" s="47"/>
      <c r="IYL27" s="47"/>
      <c r="IYM27" s="47"/>
      <c r="IYN27" s="47"/>
      <c r="IYO27" s="47"/>
      <c r="IYP27" s="47"/>
      <c r="IYQ27" s="47"/>
      <c r="IYR27" s="47"/>
      <c r="IYS27" s="47"/>
      <c r="IYT27" s="47"/>
      <c r="IYU27" s="47"/>
      <c r="IYV27" s="47"/>
      <c r="IYW27" s="47"/>
      <c r="IYX27" s="47"/>
      <c r="IYY27" s="47"/>
      <c r="IYZ27" s="47"/>
      <c r="IZA27" s="47"/>
      <c r="IZB27" s="47"/>
      <c r="IZC27" s="47"/>
      <c r="IZD27" s="47"/>
      <c r="IZE27" s="47"/>
      <c r="IZF27" s="47"/>
      <c r="IZG27" s="47"/>
      <c r="IZH27" s="47"/>
      <c r="IZI27" s="47"/>
      <c r="IZJ27" s="47"/>
      <c r="IZK27" s="47"/>
      <c r="IZL27" s="47"/>
      <c r="IZM27" s="47"/>
      <c r="IZN27" s="47"/>
      <c r="IZO27" s="47"/>
      <c r="IZP27" s="47"/>
      <c r="IZQ27" s="47"/>
      <c r="IZR27" s="47"/>
      <c r="IZS27" s="47"/>
      <c r="IZT27" s="47"/>
      <c r="IZU27" s="47"/>
      <c r="IZV27" s="47"/>
      <c r="IZW27" s="47"/>
      <c r="IZX27" s="47"/>
      <c r="IZY27" s="47"/>
      <c r="IZZ27" s="47"/>
      <c r="JAA27" s="47"/>
      <c r="JAB27" s="47"/>
      <c r="JAC27" s="47"/>
      <c r="JAD27" s="47"/>
      <c r="JAE27" s="47"/>
      <c r="JAF27" s="47"/>
      <c r="JAG27" s="47"/>
      <c r="JAH27" s="47"/>
      <c r="JAI27" s="47"/>
      <c r="JAJ27" s="47"/>
      <c r="JAK27" s="47"/>
      <c r="JAL27" s="47"/>
      <c r="JAM27" s="47"/>
      <c r="JAN27" s="47"/>
      <c r="JAO27" s="47"/>
      <c r="JAP27" s="47"/>
      <c r="JAQ27" s="47"/>
      <c r="JAR27" s="47"/>
      <c r="JAS27" s="47"/>
      <c r="JAT27" s="47"/>
      <c r="JAU27" s="47"/>
      <c r="JAV27" s="47"/>
      <c r="JAW27" s="47"/>
      <c r="JAX27" s="47"/>
      <c r="JAY27" s="47"/>
      <c r="JAZ27" s="47"/>
      <c r="JBA27" s="47"/>
      <c r="JBB27" s="47"/>
      <c r="JBC27" s="47"/>
      <c r="JBD27" s="47"/>
      <c r="JBE27" s="47"/>
      <c r="JBF27" s="47"/>
      <c r="JBG27" s="47"/>
      <c r="JBH27" s="47"/>
      <c r="JBI27" s="47"/>
      <c r="JBJ27" s="47"/>
      <c r="JBK27" s="47"/>
      <c r="JBL27" s="47"/>
      <c r="JBM27" s="47"/>
      <c r="JBN27" s="47"/>
      <c r="JBO27" s="47"/>
      <c r="JBP27" s="47"/>
      <c r="JBQ27" s="47"/>
      <c r="JBR27" s="47"/>
      <c r="JBS27" s="47"/>
      <c r="JBT27" s="47"/>
      <c r="JBU27" s="47"/>
      <c r="JBV27" s="47"/>
      <c r="JBW27" s="47"/>
      <c r="JBX27" s="47"/>
      <c r="JBY27" s="47"/>
      <c r="JBZ27" s="47"/>
      <c r="JCA27" s="47"/>
      <c r="JCB27" s="47"/>
      <c r="JCC27" s="47"/>
      <c r="JCD27" s="47"/>
      <c r="JCE27" s="47"/>
      <c r="JCF27" s="47"/>
      <c r="JCG27" s="47"/>
      <c r="JCH27" s="47"/>
      <c r="JCI27" s="47"/>
      <c r="JCJ27" s="47"/>
      <c r="JCK27" s="47"/>
      <c r="JCL27" s="47"/>
      <c r="JCM27" s="47"/>
      <c r="JCN27" s="47"/>
      <c r="JCO27" s="47"/>
      <c r="JCP27" s="47"/>
      <c r="JCQ27" s="47"/>
      <c r="JCR27" s="47"/>
      <c r="JCS27" s="47"/>
      <c r="JCT27" s="47"/>
      <c r="JCU27" s="47"/>
      <c r="JCV27" s="47"/>
      <c r="JCW27" s="47"/>
      <c r="JCX27" s="47"/>
      <c r="JCY27" s="47"/>
      <c r="JCZ27" s="47"/>
      <c r="JDA27" s="47"/>
      <c r="JDB27" s="47"/>
      <c r="JDC27" s="47"/>
      <c r="JDD27" s="47"/>
      <c r="JDE27" s="47"/>
      <c r="JDF27" s="47"/>
      <c r="JDG27" s="47"/>
      <c r="JDH27" s="47"/>
      <c r="JDI27" s="47"/>
      <c r="JDJ27" s="47"/>
      <c r="JDK27" s="47"/>
      <c r="JDL27" s="47"/>
      <c r="JDM27" s="47"/>
      <c r="JDN27" s="47"/>
      <c r="JDO27" s="47"/>
      <c r="JDP27" s="47"/>
      <c r="JDQ27" s="47"/>
      <c r="JDR27" s="47"/>
      <c r="JDS27" s="47"/>
      <c r="JDT27" s="47"/>
      <c r="JDU27" s="47"/>
      <c r="JDV27" s="47"/>
      <c r="JDW27" s="47"/>
      <c r="JDX27" s="47"/>
      <c r="JDY27" s="47"/>
      <c r="JDZ27" s="47"/>
      <c r="JEA27" s="47"/>
      <c r="JEB27" s="47"/>
      <c r="JEC27" s="47"/>
      <c r="JED27" s="47"/>
      <c r="JEE27" s="47"/>
      <c r="JEF27" s="47"/>
      <c r="JEG27" s="47"/>
      <c r="JEH27" s="47"/>
      <c r="JEI27" s="47"/>
      <c r="JEJ27" s="47"/>
      <c r="JEK27" s="47"/>
      <c r="JEL27" s="47"/>
      <c r="JEM27" s="47"/>
      <c r="JEN27" s="47"/>
      <c r="JEO27" s="47"/>
      <c r="JEP27" s="47"/>
      <c r="JEQ27" s="47"/>
      <c r="JER27" s="47"/>
      <c r="JES27" s="47"/>
      <c r="JET27" s="47"/>
      <c r="JEU27" s="47"/>
      <c r="JEV27" s="47"/>
      <c r="JEW27" s="47"/>
      <c r="JEX27" s="47"/>
      <c r="JEY27" s="47"/>
      <c r="JEZ27" s="47"/>
      <c r="JFA27" s="47"/>
      <c r="JFB27" s="47"/>
      <c r="JFC27" s="47"/>
      <c r="JFD27" s="47"/>
      <c r="JFE27" s="47"/>
      <c r="JFF27" s="47"/>
      <c r="JFG27" s="47"/>
      <c r="JFH27" s="47"/>
      <c r="JFI27" s="47"/>
      <c r="JFJ27" s="47"/>
      <c r="JFK27" s="47"/>
      <c r="JFL27" s="47"/>
      <c r="JFM27" s="47"/>
      <c r="JFN27" s="47"/>
      <c r="JFO27" s="47"/>
      <c r="JFP27" s="47"/>
      <c r="JFQ27" s="47"/>
      <c r="JFR27" s="47"/>
      <c r="JFS27" s="47"/>
      <c r="JFT27" s="47"/>
      <c r="JFU27" s="47"/>
      <c r="JFV27" s="47"/>
      <c r="JFW27" s="47"/>
      <c r="JFX27" s="47"/>
      <c r="JFY27" s="47"/>
      <c r="JFZ27" s="47"/>
      <c r="JGA27" s="47"/>
      <c r="JGB27" s="47"/>
      <c r="JGC27" s="47"/>
      <c r="JGD27" s="47"/>
      <c r="JGE27" s="47"/>
      <c r="JGF27" s="47"/>
      <c r="JGG27" s="47"/>
      <c r="JGH27" s="47"/>
      <c r="JGI27" s="47"/>
      <c r="JGJ27" s="47"/>
      <c r="JGK27" s="47"/>
      <c r="JGL27" s="47"/>
      <c r="JGM27" s="47"/>
      <c r="JGN27" s="47"/>
      <c r="JGO27" s="47"/>
      <c r="JGP27" s="47"/>
      <c r="JGQ27" s="47"/>
      <c r="JGR27" s="47"/>
      <c r="JGS27" s="47"/>
      <c r="JGT27" s="47"/>
      <c r="JGU27" s="47"/>
      <c r="JGV27" s="47"/>
      <c r="JGW27" s="47"/>
      <c r="JGX27" s="47"/>
      <c r="JGY27" s="47"/>
      <c r="JGZ27" s="47"/>
      <c r="JHA27" s="47"/>
      <c r="JHB27" s="47"/>
      <c r="JHC27" s="47"/>
      <c r="JHD27" s="47"/>
      <c r="JHE27" s="47"/>
      <c r="JHF27" s="47"/>
      <c r="JHG27" s="47"/>
      <c r="JHH27" s="47"/>
      <c r="JHI27" s="47"/>
      <c r="JHJ27" s="47"/>
      <c r="JHK27" s="47"/>
      <c r="JHL27" s="47"/>
      <c r="JHM27" s="47"/>
      <c r="JHN27" s="47"/>
      <c r="JHO27" s="47"/>
      <c r="JHP27" s="47"/>
      <c r="JHQ27" s="47"/>
      <c r="JHR27" s="47"/>
      <c r="JHS27" s="47"/>
      <c r="JHT27" s="47"/>
      <c r="JHU27" s="47"/>
      <c r="JHV27" s="47"/>
      <c r="JHW27" s="47"/>
      <c r="JHX27" s="47"/>
      <c r="JHY27" s="47"/>
      <c r="JHZ27" s="47"/>
      <c r="JIA27" s="47"/>
      <c r="JIB27" s="47"/>
      <c r="JIC27" s="47"/>
      <c r="JID27" s="47"/>
      <c r="JIE27" s="47"/>
      <c r="JIF27" s="47"/>
      <c r="JIG27" s="47"/>
      <c r="JIH27" s="47"/>
      <c r="JII27" s="47"/>
      <c r="JIJ27" s="47"/>
      <c r="JIK27" s="47"/>
      <c r="JIL27" s="47"/>
      <c r="JIM27" s="47"/>
      <c r="JIN27" s="47"/>
      <c r="JIO27" s="47"/>
      <c r="JIP27" s="47"/>
      <c r="JIQ27" s="47"/>
      <c r="JIR27" s="47"/>
      <c r="JIS27" s="47"/>
      <c r="JIT27" s="47"/>
      <c r="JIU27" s="47"/>
      <c r="JIV27" s="47"/>
      <c r="JIW27" s="47"/>
      <c r="JIX27" s="47"/>
      <c r="JIY27" s="47"/>
      <c r="JIZ27" s="47"/>
      <c r="JJA27" s="47"/>
      <c r="JJB27" s="47"/>
      <c r="JJC27" s="47"/>
      <c r="JJD27" s="47"/>
      <c r="JJE27" s="47"/>
      <c r="JJF27" s="47"/>
      <c r="JJG27" s="47"/>
      <c r="JJH27" s="47"/>
      <c r="JJI27" s="47"/>
      <c r="JJJ27" s="47"/>
      <c r="JJK27" s="47"/>
      <c r="JJL27" s="47"/>
      <c r="JJM27" s="47"/>
      <c r="JJN27" s="47"/>
      <c r="JJO27" s="47"/>
      <c r="JJP27" s="47"/>
      <c r="JJQ27" s="47"/>
      <c r="JJR27" s="47"/>
      <c r="JJS27" s="47"/>
      <c r="JJT27" s="47"/>
      <c r="JJU27" s="47"/>
      <c r="JJV27" s="47"/>
      <c r="JJW27" s="47"/>
      <c r="JJX27" s="47"/>
      <c r="JJY27" s="47"/>
      <c r="JJZ27" s="47"/>
      <c r="JKA27" s="47"/>
      <c r="JKB27" s="47"/>
      <c r="JKC27" s="47"/>
      <c r="JKD27" s="47"/>
      <c r="JKE27" s="47"/>
      <c r="JKF27" s="47"/>
      <c r="JKG27" s="47"/>
      <c r="JKH27" s="47"/>
      <c r="JKI27" s="47"/>
      <c r="JKJ27" s="47"/>
      <c r="JKK27" s="47"/>
      <c r="JKL27" s="47"/>
      <c r="JKM27" s="47"/>
      <c r="JKN27" s="47"/>
      <c r="JKO27" s="47"/>
      <c r="JKP27" s="47"/>
      <c r="JKQ27" s="47"/>
      <c r="JKR27" s="47"/>
      <c r="JKS27" s="47"/>
      <c r="JKT27" s="47"/>
      <c r="JKU27" s="47"/>
      <c r="JKV27" s="47"/>
      <c r="JKW27" s="47"/>
      <c r="JKX27" s="47"/>
      <c r="JKY27" s="47"/>
      <c r="JKZ27" s="47"/>
      <c r="JLA27" s="47"/>
      <c r="JLB27" s="47"/>
      <c r="JLC27" s="47"/>
      <c r="JLD27" s="47"/>
      <c r="JLE27" s="47"/>
      <c r="JLF27" s="47"/>
      <c r="JLG27" s="47"/>
      <c r="JLH27" s="47"/>
      <c r="JLI27" s="47"/>
      <c r="JLJ27" s="47"/>
      <c r="JLK27" s="47"/>
      <c r="JLL27" s="47"/>
      <c r="JLM27" s="47"/>
      <c r="JLN27" s="47"/>
      <c r="JLO27" s="47"/>
      <c r="JLP27" s="47"/>
      <c r="JLQ27" s="47"/>
      <c r="JLR27" s="47"/>
      <c r="JLS27" s="47"/>
      <c r="JLT27" s="47"/>
      <c r="JLU27" s="47"/>
      <c r="JLV27" s="47"/>
      <c r="JLW27" s="47"/>
      <c r="JLX27" s="47"/>
      <c r="JLY27" s="47"/>
      <c r="JLZ27" s="47"/>
      <c r="JMA27" s="47"/>
      <c r="JMB27" s="47"/>
      <c r="JMC27" s="47"/>
      <c r="JMD27" s="47"/>
      <c r="JME27" s="47"/>
      <c r="JMF27" s="47"/>
      <c r="JMG27" s="47"/>
      <c r="JMH27" s="47"/>
      <c r="JMI27" s="47"/>
      <c r="JMJ27" s="47"/>
      <c r="JMK27" s="47"/>
      <c r="JML27" s="47"/>
      <c r="JMM27" s="47"/>
      <c r="JMN27" s="47"/>
      <c r="JMO27" s="47"/>
      <c r="JMP27" s="47"/>
      <c r="JMQ27" s="47"/>
      <c r="JMR27" s="47"/>
      <c r="JMS27" s="47"/>
      <c r="JMT27" s="47"/>
      <c r="JMU27" s="47"/>
      <c r="JMV27" s="47"/>
      <c r="JMW27" s="47"/>
      <c r="JMX27" s="47"/>
      <c r="JMY27" s="47"/>
      <c r="JMZ27" s="47"/>
      <c r="JNA27" s="47"/>
      <c r="JNB27" s="47"/>
      <c r="JNC27" s="47"/>
      <c r="JND27" s="47"/>
      <c r="JNE27" s="47"/>
      <c r="JNF27" s="47"/>
      <c r="JNG27" s="47"/>
      <c r="JNH27" s="47"/>
      <c r="JNI27" s="47"/>
      <c r="JNJ27" s="47"/>
      <c r="JNK27" s="47"/>
      <c r="JNL27" s="47"/>
      <c r="JNM27" s="47"/>
      <c r="JNN27" s="47"/>
      <c r="JNO27" s="47"/>
      <c r="JNP27" s="47"/>
      <c r="JNQ27" s="47"/>
      <c r="JNR27" s="47"/>
      <c r="JNS27" s="47"/>
      <c r="JNT27" s="47"/>
      <c r="JNU27" s="47"/>
      <c r="JNV27" s="47"/>
      <c r="JNW27" s="47"/>
      <c r="JNX27" s="47"/>
      <c r="JNY27" s="47"/>
      <c r="JNZ27" s="47"/>
      <c r="JOA27" s="47"/>
      <c r="JOB27" s="47"/>
      <c r="JOC27" s="47"/>
      <c r="JOD27" s="47"/>
      <c r="JOE27" s="47"/>
      <c r="JOF27" s="47"/>
      <c r="JOG27" s="47"/>
      <c r="JOH27" s="47"/>
      <c r="JOI27" s="47"/>
      <c r="JOJ27" s="47"/>
      <c r="JOK27" s="47"/>
      <c r="JOL27" s="47"/>
      <c r="JOM27" s="47"/>
      <c r="JON27" s="47"/>
      <c r="JOO27" s="47"/>
      <c r="JOP27" s="47"/>
      <c r="JOQ27" s="47"/>
      <c r="JOR27" s="47"/>
      <c r="JOS27" s="47"/>
      <c r="JOT27" s="47"/>
      <c r="JOU27" s="47"/>
      <c r="JOV27" s="47"/>
      <c r="JOW27" s="47"/>
      <c r="JOX27" s="47"/>
      <c r="JOY27" s="47"/>
      <c r="JOZ27" s="47"/>
      <c r="JPA27" s="47"/>
      <c r="JPB27" s="47"/>
      <c r="JPC27" s="47"/>
      <c r="JPD27" s="47"/>
      <c r="JPE27" s="47"/>
      <c r="JPF27" s="47"/>
      <c r="JPG27" s="47"/>
      <c r="JPH27" s="47"/>
      <c r="JPI27" s="47"/>
      <c r="JPJ27" s="47"/>
      <c r="JPK27" s="47"/>
      <c r="JPL27" s="47"/>
      <c r="JPM27" s="47"/>
      <c r="JPN27" s="47"/>
      <c r="JPO27" s="47"/>
      <c r="JPP27" s="47"/>
      <c r="JPQ27" s="47"/>
      <c r="JPR27" s="47"/>
      <c r="JPS27" s="47"/>
      <c r="JPT27" s="47"/>
      <c r="JPU27" s="47"/>
      <c r="JPV27" s="47"/>
      <c r="JPW27" s="47"/>
      <c r="JPX27" s="47"/>
      <c r="JPY27" s="47"/>
      <c r="JPZ27" s="47"/>
      <c r="JQA27" s="47"/>
      <c r="JQB27" s="47"/>
      <c r="JQC27" s="47"/>
      <c r="JQD27" s="47"/>
      <c r="JQE27" s="47"/>
      <c r="JQF27" s="47"/>
      <c r="JQG27" s="47"/>
      <c r="JQH27" s="47"/>
      <c r="JQI27" s="47"/>
      <c r="JQJ27" s="47"/>
      <c r="JQK27" s="47"/>
      <c r="JQL27" s="47"/>
      <c r="JQM27" s="47"/>
      <c r="JQN27" s="47"/>
      <c r="JQO27" s="47"/>
      <c r="JQP27" s="47"/>
      <c r="JQQ27" s="47"/>
      <c r="JQR27" s="47"/>
      <c r="JQS27" s="47"/>
      <c r="JQT27" s="47"/>
      <c r="JQU27" s="47"/>
      <c r="JQV27" s="47"/>
      <c r="JQW27" s="47"/>
      <c r="JQX27" s="47"/>
      <c r="JQY27" s="47"/>
      <c r="JQZ27" s="47"/>
      <c r="JRA27" s="47"/>
      <c r="JRB27" s="47"/>
      <c r="JRC27" s="47"/>
      <c r="JRD27" s="47"/>
      <c r="JRE27" s="47"/>
      <c r="JRF27" s="47"/>
      <c r="JRG27" s="47"/>
      <c r="JRH27" s="47"/>
      <c r="JRI27" s="47"/>
      <c r="JRJ27" s="47"/>
      <c r="JRK27" s="47"/>
      <c r="JRL27" s="47"/>
      <c r="JRM27" s="47"/>
      <c r="JRN27" s="47"/>
      <c r="JRO27" s="47"/>
      <c r="JRP27" s="47"/>
      <c r="JRQ27" s="47"/>
      <c r="JRR27" s="47"/>
      <c r="JRS27" s="47"/>
      <c r="JRT27" s="47"/>
      <c r="JRU27" s="47"/>
      <c r="JRV27" s="47"/>
      <c r="JRW27" s="47"/>
      <c r="JRX27" s="47"/>
      <c r="JRY27" s="47"/>
      <c r="JRZ27" s="47"/>
      <c r="JSA27" s="47"/>
      <c r="JSB27" s="47"/>
      <c r="JSC27" s="47"/>
      <c r="JSD27" s="47"/>
      <c r="JSE27" s="47"/>
      <c r="JSF27" s="47"/>
      <c r="JSG27" s="47"/>
      <c r="JSH27" s="47"/>
      <c r="JSI27" s="47"/>
      <c r="JSJ27" s="47"/>
      <c r="JSK27" s="47"/>
      <c r="JSL27" s="47"/>
      <c r="JSM27" s="47"/>
      <c r="JSN27" s="47"/>
      <c r="JSO27" s="47"/>
      <c r="JSP27" s="47"/>
      <c r="JSQ27" s="47"/>
      <c r="JSR27" s="47"/>
      <c r="JSS27" s="47"/>
      <c r="JST27" s="47"/>
      <c r="JSU27" s="47"/>
      <c r="JSV27" s="47"/>
      <c r="JSW27" s="47"/>
      <c r="JSX27" s="47"/>
      <c r="JSY27" s="47"/>
      <c r="JSZ27" s="47"/>
      <c r="JTA27" s="47"/>
      <c r="JTB27" s="47"/>
      <c r="JTC27" s="47"/>
      <c r="JTD27" s="47"/>
      <c r="JTE27" s="47"/>
      <c r="JTF27" s="47"/>
      <c r="JTG27" s="47"/>
      <c r="JTH27" s="47"/>
      <c r="JTI27" s="47"/>
      <c r="JTJ27" s="47"/>
      <c r="JTK27" s="47"/>
      <c r="JTL27" s="47"/>
      <c r="JTM27" s="47"/>
      <c r="JTN27" s="47"/>
      <c r="JTO27" s="47"/>
      <c r="JTP27" s="47"/>
      <c r="JTQ27" s="47"/>
      <c r="JTR27" s="47"/>
      <c r="JTS27" s="47"/>
      <c r="JTT27" s="47"/>
      <c r="JTU27" s="47"/>
      <c r="JTV27" s="47"/>
      <c r="JTW27" s="47"/>
      <c r="JTX27" s="47"/>
      <c r="JTY27" s="47"/>
      <c r="JTZ27" s="47"/>
      <c r="JUA27" s="47"/>
      <c r="JUB27" s="47"/>
      <c r="JUC27" s="47"/>
      <c r="JUD27" s="47"/>
      <c r="JUE27" s="47"/>
      <c r="JUF27" s="47"/>
      <c r="JUG27" s="47"/>
      <c r="JUH27" s="47"/>
      <c r="JUI27" s="47"/>
      <c r="JUJ27" s="47"/>
      <c r="JUK27" s="47"/>
      <c r="JUL27" s="47"/>
      <c r="JUM27" s="47"/>
      <c r="JUN27" s="47"/>
      <c r="JUO27" s="47"/>
      <c r="JUP27" s="47"/>
      <c r="JUQ27" s="47"/>
      <c r="JUR27" s="47"/>
      <c r="JUS27" s="47"/>
      <c r="JUT27" s="47"/>
      <c r="JUU27" s="47"/>
      <c r="JUV27" s="47"/>
      <c r="JUW27" s="47"/>
      <c r="JUX27" s="47"/>
      <c r="JUY27" s="47"/>
      <c r="JUZ27" s="47"/>
      <c r="JVA27" s="47"/>
      <c r="JVB27" s="47"/>
      <c r="JVC27" s="47"/>
      <c r="JVD27" s="47"/>
      <c r="JVE27" s="47"/>
      <c r="JVF27" s="47"/>
      <c r="JVG27" s="47"/>
      <c r="JVH27" s="47"/>
      <c r="JVI27" s="47"/>
      <c r="JVJ27" s="47"/>
      <c r="JVK27" s="47"/>
      <c r="JVL27" s="47"/>
      <c r="JVM27" s="47"/>
      <c r="JVN27" s="47"/>
      <c r="JVO27" s="47"/>
      <c r="JVP27" s="47"/>
      <c r="JVQ27" s="47"/>
      <c r="JVR27" s="47"/>
      <c r="JVS27" s="47"/>
      <c r="JVT27" s="47"/>
      <c r="JVU27" s="47"/>
      <c r="JVV27" s="47"/>
      <c r="JVW27" s="47"/>
      <c r="JVX27" s="47"/>
      <c r="JVY27" s="47"/>
      <c r="JVZ27" s="47"/>
      <c r="JWA27" s="47"/>
      <c r="JWB27" s="47"/>
      <c r="JWC27" s="47"/>
      <c r="JWD27" s="47"/>
      <c r="JWE27" s="47"/>
      <c r="JWF27" s="47"/>
      <c r="JWG27" s="47"/>
      <c r="JWH27" s="47"/>
      <c r="JWI27" s="47"/>
      <c r="JWJ27" s="47"/>
      <c r="JWK27" s="47"/>
      <c r="JWL27" s="47"/>
      <c r="JWM27" s="47"/>
      <c r="JWN27" s="47"/>
      <c r="JWO27" s="47"/>
      <c r="JWP27" s="47"/>
      <c r="JWQ27" s="47"/>
      <c r="JWR27" s="47"/>
      <c r="JWS27" s="47"/>
      <c r="JWT27" s="47"/>
      <c r="JWU27" s="47"/>
      <c r="JWV27" s="47"/>
      <c r="JWW27" s="47"/>
      <c r="JWX27" s="47"/>
      <c r="JWY27" s="47"/>
      <c r="JWZ27" s="47"/>
      <c r="JXA27" s="47"/>
      <c r="JXB27" s="47"/>
      <c r="JXC27" s="47"/>
      <c r="JXD27" s="47"/>
      <c r="JXE27" s="47"/>
      <c r="JXF27" s="47"/>
      <c r="JXG27" s="47"/>
      <c r="JXH27" s="47"/>
      <c r="JXI27" s="47"/>
      <c r="JXJ27" s="47"/>
      <c r="JXK27" s="47"/>
      <c r="JXL27" s="47"/>
      <c r="JXM27" s="47"/>
      <c r="JXN27" s="47"/>
      <c r="JXO27" s="47"/>
      <c r="JXP27" s="47"/>
      <c r="JXQ27" s="47"/>
      <c r="JXR27" s="47"/>
      <c r="JXS27" s="47"/>
      <c r="JXT27" s="47"/>
      <c r="JXU27" s="47"/>
      <c r="JXV27" s="47"/>
      <c r="JXW27" s="47"/>
      <c r="JXX27" s="47"/>
      <c r="JXY27" s="47"/>
      <c r="JXZ27" s="47"/>
      <c r="JYA27" s="47"/>
      <c r="JYB27" s="47"/>
      <c r="JYC27" s="47"/>
      <c r="JYD27" s="47"/>
      <c r="JYE27" s="47"/>
      <c r="JYF27" s="47"/>
      <c r="JYG27" s="47"/>
      <c r="JYH27" s="47"/>
      <c r="JYI27" s="47"/>
      <c r="JYJ27" s="47"/>
      <c r="JYK27" s="47"/>
      <c r="JYL27" s="47"/>
      <c r="JYM27" s="47"/>
      <c r="JYN27" s="47"/>
      <c r="JYO27" s="47"/>
      <c r="JYP27" s="47"/>
      <c r="JYQ27" s="47"/>
      <c r="JYR27" s="47"/>
      <c r="JYS27" s="47"/>
      <c r="JYT27" s="47"/>
      <c r="JYU27" s="47"/>
      <c r="JYV27" s="47"/>
      <c r="JYW27" s="47"/>
      <c r="JYX27" s="47"/>
      <c r="JYY27" s="47"/>
      <c r="JYZ27" s="47"/>
      <c r="JZA27" s="47"/>
      <c r="JZB27" s="47"/>
      <c r="JZC27" s="47"/>
      <c r="JZD27" s="47"/>
      <c r="JZE27" s="47"/>
      <c r="JZF27" s="47"/>
      <c r="JZG27" s="47"/>
      <c r="JZH27" s="47"/>
      <c r="JZI27" s="47"/>
      <c r="JZJ27" s="47"/>
      <c r="JZK27" s="47"/>
      <c r="JZL27" s="47"/>
      <c r="JZM27" s="47"/>
      <c r="JZN27" s="47"/>
      <c r="JZO27" s="47"/>
      <c r="JZP27" s="47"/>
      <c r="JZQ27" s="47"/>
      <c r="JZR27" s="47"/>
      <c r="JZS27" s="47"/>
      <c r="JZT27" s="47"/>
      <c r="JZU27" s="47"/>
      <c r="JZV27" s="47"/>
      <c r="JZW27" s="47"/>
      <c r="JZX27" s="47"/>
      <c r="JZY27" s="47"/>
      <c r="JZZ27" s="47"/>
      <c r="KAA27" s="47"/>
      <c r="KAB27" s="47"/>
      <c r="KAC27" s="47"/>
      <c r="KAD27" s="47"/>
      <c r="KAE27" s="47"/>
      <c r="KAF27" s="47"/>
      <c r="KAG27" s="47"/>
      <c r="KAH27" s="47"/>
      <c r="KAI27" s="47"/>
      <c r="KAJ27" s="47"/>
      <c r="KAK27" s="47"/>
      <c r="KAL27" s="47"/>
      <c r="KAM27" s="47"/>
      <c r="KAN27" s="47"/>
      <c r="KAO27" s="47"/>
      <c r="KAP27" s="47"/>
      <c r="KAQ27" s="47"/>
      <c r="KAR27" s="47"/>
      <c r="KAS27" s="47"/>
      <c r="KAT27" s="47"/>
      <c r="KAU27" s="47"/>
      <c r="KAV27" s="47"/>
      <c r="KAW27" s="47"/>
      <c r="KAX27" s="47"/>
      <c r="KAY27" s="47"/>
      <c r="KAZ27" s="47"/>
      <c r="KBA27" s="47"/>
      <c r="KBB27" s="47"/>
      <c r="KBC27" s="47"/>
      <c r="KBD27" s="47"/>
      <c r="KBE27" s="47"/>
      <c r="KBF27" s="47"/>
      <c r="KBG27" s="47"/>
      <c r="KBH27" s="47"/>
      <c r="KBI27" s="47"/>
      <c r="KBJ27" s="47"/>
      <c r="KBK27" s="47"/>
      <c r="KBL27" s="47"/>
      <c r="KBM27" s="47"/>
      <c r="KBN27" s="47"/>
      <c r="KBO27" s="47"/>
      <c r="KBP27" s="47"/>
      <c r="KBQ27" s="47"/>
      <c r="KBR27" s="47"/>
      <c r="KBS27" s="47"/>
      <c r="KBT27" s="47"/>
      <c r="KBU27" s="47"/>
      <c r="KBV27" s="47"/>
      <c r="KBW27" s="47"/>
      <c r="KBX27" s="47"/>
      <c r="KBY27" s="47"/>
      <c r="KBZ27" s="47"/>
      <c r="KCA27" s="47"/>
      <c r="KCB27" s="47"/>
      <c r="KCC27" s="47"/>
      <c r="KCD27" s="47"/>
      <c r="KCE27" s="47"/>
      <c r="KCF27" s="47"/>
      <c r="KCG27" s="47"/>
      <c r="KCH27" s="47"/>
      <c r="KCI27" s="47"/>
      <c r="KCJ27" s="47"/>
      <c r="KCK27" s="47"/>
      <c r="KCL27" s="47"/>
      <c r="KCM27" s="47"/>
      <c r="KCN27" s="47"/>
      <c r="KCO27" s="47"/>
      <c r="KCP27" s="47"/>
      <c r="KCQ27" s="47"/>
      <c r="KCR27" s="47"/>
      <c r="KCS27" s="47"/>
      <c r="KCT27" s="47"/>
      <c r="KCU27" s="47"/>
      <c r="KCV27" s="47"/>
      <c r="KCW27" s="47"/>
      <c r="KCX27" s="47"/>
      <c r="KCY27" s="47"/>
      <c r="KCZ27" s="47"/>
      <c r="KDA27" s="47"/>
      <c r="KDB27" s="47"/>
      <c r="KDC27" s="47"/>
      <c r="KDD27" s="47"/>
      <c r="KDE27" s="47"/>
      <c r="KDF27" s="47"/>
      <c r="KDG27" s="47"/>
      <c r="KDH27" s="47"/>
      <c r="KDI27" s="47"/>
      <c r="KDJ27" s="47"/>
      <c r="KDK27" s="47"/>
      <c r="KDL27" s="47"/>
      <c r="KDM27" s="47"/>
      <c r="KDN27" s="47"/>
      <c r="KDO27" s="47"/>
      <c r="KDP27" s="47"/>
      <c r="KDQ27" s="47"/>
      <c r="KDR27" s="47"/>
      <c r="KDS27" s="47"/>
      <c r="KDT27" s="47"/>
      <c r="KDU27" s="47"/>
      <c r="KDV27" s="47"/>
      <c r="KDW27" s="47"/>
      <c r="KDX27" s="47"/>
      <c r="KDY27" s="47"/>
      <c r="KDZ27" s="47"/>
      <c r="KEA27" s="47"/>
      <c r="KEB27" s="47"/>
      <c r="KEC27" s="47"/>
      <c r="KED27" s="47"/>
      <c r="KEE27" s="47"/>
      <c r="KEF27" s="47"/>
      <c r="KEG27" s="47"/>
      <c r="KEH27" s="47"/>
      <c r="KEI27" s="47"/>
      <c r="KEJ27" s="47"/>
      <c r="KEK27" s="47"/>
      <c r="KEL27" s="47"/>
      <c r="KEM27" s="47"/>
      <c r="KEN27" s="47"/>
      <c r="KEO27" s="47"/>
      <c r="KEP27" s="47"/>
      <c r="KEQ27" s="47"/>
      <c r="KER27" s="47"/>
      <c r="KES27" s="47"/>
      <c r="KET27" s="47"/>
      <c r="KEU27" s="47"/>
      <c r="KEV27" s="47"/>
      <c r="KEW27" s="47"/>
      <c r="KEX27" s="47"/>
      <c r="KEY27" s="47"/>
      <c r="KEZ27" s="47"/>
      <c r="KFA27" s="47"/>
      <c r="KFB27" s="47"/>
      <c r="KFC27" s="47"/>
      <c r="KFD27" s="47"/>
      <c r="KFE27" s="47"/>
      <c r="KFF27" s="47"/>
      <c r="KFG27" s="47"/>
      <c r="KFH27" s="47"/>
      <c r="KFI27" s="47"/>
      <c r="KFJ27" s="47"/>
      <c r="KFK27" s="47"/>
      <c r="KFL27" s="47"/>
      <c r="KFM27" s="47"/>
      <c r="KFN27" s="47"/>
      <c r="KFO27" s="47"/>
      <c r="KFP27" s="47"/>
      <c r="KFQ27" s="47"/>
      <c r="KFR27" s="47"/>
      <c r="KFS27" s="47"/>
      <c r="KFT27" s="47"/>
      <c r="KFU27" s="47"/>
      <c r="KFV27" s="47"/>
      <c r="KFW27" s="47"/>
      <c r="KFX27" s="47"/>
      <c r="KFY27" s="47"/>
      <c r="KFZ27" s="47"/>
      <c r="KGA27" s="47"/>
      <c r="KGB27" s="47"/>
      <c r="KGC27" s="47"/>
      <c r="KGD27" s="47"/>
      <c r="KGE27" s="47"/>
      <c r="KGF27" s="47"/>
      <c r="KGG27" s="47"/>
      <c r="KGH27" s="47"/>
      <c r="KGI27" s="47"/>
      <c r="KGJ27" s="47"/>
      <c r="KGK27" s="47"/>
      <c r="KGL27" s="47"/>
      <c r="KGM27" s="47"/>
      <c r="KGN27" s="47"/>
      <c r="KGO27" s="47"/>
      <c r="KGP27" s="47"/>
      <c r="KGQ27" s="47"/>
      <c r="KGR27" s="47"/>
      <c r="KGS27" s="47"/>
      <c r="KGT27" s="47"/>
      <c r="KGU27" s="47"/>
      <c r="KGV27" s="47"/>
      <c r="KGW27" s="47"/>
      <c r="KGX27" s="47"/>
      <c r="KGY27" s="47"/>
      <c r="KGZ27" s="47"/>
      <c r="KHA27" s="47"/>
      <c r="KHB27" s="47"/>
      <c r="KHC27" s="47"/>
      <c r="KHD27" s="47"/>
      <c r="KHE27" s="47"/>
      <c r="KHF27" s="47"/>
      <c r="KHG27" s="47"/>
      <c r="KHH27" s="47"/>
      <c r="KHI27" s="47"/>
      <c r="KHJ27" s="47"/>
      <c r="KHK27" s="47"/>
      <c r="KHL27" s="47"/>
      <c r="KHM27" s="47"/>
      <c r="KHN27" s="47"/>
      <c r="KHO27" s="47"/>
      <c r="KHP27" s="47"/>
      <c r="KHQ27" s="47"/>
      <c r="KHR27" s="47"/>
      <c r="KHS27" s="47"/>
      <c r="KHT27" s="47"/>
      <c r="KHU27" s="47"/>
      <c r="KHV27" s="47"/>
      <c r="KHW27" s="47"/>
      <c r="KHX27" s="47"/>
      <c r="KHY27" s="47"/>
      <c r="KHZ27" s="47"/>
      <c r="KIA27" s="47"/>
      <c r="KIB27" s="47"/>
      <c r="KIC27" s="47"/>
      <c r="KID27" s="47"/>
      <c r="KIE27" s="47"/>
      <c r="KIF27" s="47"/>
      <c r="KIG27" s="47"/>
      <c r="KIH27" s="47"/>
      <c r="KII27" s="47"/>
      <c r="KIJ27" s="47"/>
      <c r="KIK27" s="47"/>
      <c r="KIL27" s="47"/>
      <c r="KIM27" s="47"/>
      <c r="KIN27" s="47"/>
      <c r="KIO27" s="47"/>
      <c r="KIP27" s="47"/>
      <c r="KIQ27" s="47"/>
      <c r="KIR27" s="47"/>
      <c r="KIS27" s="47"/>
      <c r="KIT27" s="47"/>
      <c r="KIU27" s="47"/>
      <c r="KIV27" s="47"/>
      <c r="KIW27" s="47"/>
      <c r="KIX27" s="47"/>
      <c r="KIY27" s="47"/>
      <c r="KIZ27" s="47"/>
      <c r="KJA27" s="47"/>
      <c r="KJB27" s="47"/>
      <c r="KJC27" s="47"/>
      <c r="KJD27" s="47"/>
      <c r="KJE27" s="47"/>
      <c r="KJF27" s="47"/>
      <c r="KJG27" s="47"/>
      <c r="KJH27" s="47"/>
      <c r="KJI27" s="47"/>
      <c r="KJJ27" s="47"/>
      <c r="KJK27" s="47"/>
      <c r="KJL27" s="47"/>
      <c r="KJM27" s="47"/>
      <c r="KJN27" s="47"/>
      <c r="KJO27" s="47"/>
      <c r="KJP27" s="47"/>
      <c r="KJQ27" s="47"/>
      <c r="KJR27" s="47"/>
      <c r="KJS27" s="47"/>
      <c r="KJT27" s="47"/>
      <c r="KJU27" s="47"/>
      <c r="KJV27" s="47"/>
      <c r="KJW27" s="47"/>
      <c r="KJX27" s="47"/>
      <c r="KJY27" s="47"/>
      <c r="KJZ27" s="47"/>
      <c r="KKA27" s="47"/>
      <c r="KKB27" s="47"/>
      <c r="KKC27" s="47"/>
      <c r="KKD27" s="47"/>
      <c r="KKE27" s="47"/>
      <c r="KKF27" s="47"/>
      <c r="KKG27" s="47"/>
      <c r="KKH27" s="47"/>
      <c r="KKI27" s="47"/>
      <c r="KKJ27" s="47"/>
      <c r="KKK27" s="47"/>
      <c r="KKL27" s="47"/>
      <c r="KKM27" s="47"/>
      <c r="KKN27" s="47"/>
      <c r="KKO27" s="47"/>
      <c r="KKP27" s="47"/>
      <c r="KKQ27" s="47"/>
      <c r="KKR27" s="47"/>
      <c r="KKS27" s="47"/>
      <c r="KKT27" s="47"/>
      <c r="KKU27" s="47"/>
      <c r="KKV27" s="47"/>
      <c r="KKW27" s="47"/>
      <c r="KKX27" s="47"/>
      <c r="KKY27" s="47"/>
      <c r="KKZ27" s="47"/>
      <c r="KLA27" s="47"/>
      <c r="KLB27" s="47"/>
      <c r="KLC27" s="47"/>
      <c r="KLD27" s="47"/>
      <c r="KLE27" s="47"/>
      <c r="KLF27" s="47"/>
      <c r="KLG27" s="47"/>
      <c r="KLH27" s="47"/>
      <c r="KLI27" s="47"/>
      <c r="KLJ27" s="47"/>
      <c r="KLK27" s="47"/>
      <c r="KLL27" s="47"/>
      <c r="KLM27" s="47"/>
      <c r="KLN27" s="47"/>
      <c r="KLO27" s="47"/>
      <c r="KLP27" s="47"/>
      <c r="KLQ27" s="47"/>
      <c r="KLR27" s="47"/>
      <c r="KLS27" s="47"/>
      <c r="KLT27" s="47"/>
      <c r="KLU27" s="47"/>
      <c r="KLV27" s="47"/>
      <c r="KLW27" s="47"/>
      <c r="KLX27" s="47"/>
      <c r="KLY27" s="47"/>
      <c r="KLZ27" s="47"/>
      <c r="KMA27" s="47"/>
      <c r="KMB27" s="47"/>
      <c r="KMC27" s="47"/>
      <c r="KMD27" s="47"/>
      <c r="KME27" s="47"/>
      <c r="KMF27" s="47"/>
      <c r="KMG27" s="47"/>
      <c r="KMH27" s="47"/>
      <c r="KMI27" s="47"/>
      <c r="KMJ27" s="47"/>
      <c r="KMK27" s="47"/>
      <c r="KML27" s="47"/>
      <c r="KMM27" s="47"/>
      <c r="KMN27" s="47"/>
      <c r="KMO27" s="47"/>
      <c r="KMP27" s="47"/>
      <c r="KMQ27" s="47"/>
      <c r="KMR27" s="47"/>
      <c r="KMS27" s="47"/>
      <c r="KMT27" s="47"/>
      <c r="KMU27" s="47"/>
      <c r="KMV27" s="47"/>
      <c r="KMW27" s="47"/>
      <c r="KMX27" s="47"/>
      <c r="KMY27" s="47"/>
      <c r="KMZ27" s="47"/>
      <c r="KNA27" s="47"/>
      <c r="KNB27" s="47"/>
      <c r="KNC27" s="47"/>
      <c r="KND27" s="47"/>
      <c r="KNE27" s="47"/>
      <c r="KNF27" s="47"/>
      <c r="KNG27" s="47"/>
      <c r="KNH27" s="47"/>
      <c r="KNI27" s="47"/>
      <c r="KNJ27" s="47"/>
      <c r="KNK27" s="47"/>
      <c r="KNL27" s="47"/>
      <c r="KNM27" s="47"/>
      <c r="KNN27" s="47"/>
      <c r="KNO27" s="47"/>
      <c r="KNP27" s="47"/>
      <c r="KNQ27" s="47"/>
      <c r="KNR27" s="47"/>
      <c r="KNS27" s="47"/>
      <c r="KNT27" s="47"/>
      <c r="KNU27" s="47"/>
      <c r="KNV27" s="47"/>
      <c r="KNW27" s="47"/>
      <c r="KNX27" s="47"/>
      <c r="KNY27" s="47"/>
      <c r="KNZ27" s="47"/>
      <c r="KOA27" s="47"/>
      <c r="KOB27" s="47"/>
      <c r="KOC27" s="47"/>
      <c r="KOD27" s="47"/>
      <c r="KOE27" s="47"/>
      <c r="KOF27" s="47"/>
      <c r="KOG27" s="47"/>
      <c r="KOH27" s="47"/>
      <c r="KOI27" s="47"/>
      <c r="KOJ27" s="47"/>
      <c r="KOK27" s="47"/>
      <c r="KOL27" s="47"/>
      <c r="KOM27" s="47"/>
      <c r="KON27" s="47"/>
      <c r="KOO27" s="47"/>
      <c r="KOP27" s="47"/>
      <c r="KOQ27" s="47"/>
      <c r="KOR27" s="47"/>
      <c r="KOS27" s="47"/>
      <c r="KOT27" s="47"/>
      <c r="KOU27" s="47"/>
      <c r="KOV27" s="47"/>
      <c r="KOW27" s="47"/>
      <c r="KOX27" s="47"/>
      <c r="KOY27" s="47"/>
      <c r="KOZ27" s="47"/>
      <c r="KPA27" s="47"/>
      <c r="KPB27" s="47"/>
      <c r="KPC27" s="47"/>
      <c r="KPD27" s="47"/>
      <c r="KPE27" s="47"/>
      <c r="KPF27" s="47"/>
      <c r="KPG27" s="47"/>
      <c r="KPH27" s="47"/>
      <c r="KPI27" s="47"/>
      <c r="KPJ27" s="47"/>
      <c r="KPK27" s="47"/>
      <c r="KPL27" s="47"/>
      <c r="KPM27" s="47"/>
      <c r="KPN27" s="47"/>
      <c r="KPO27" s="47"/>
      <c r="KPP27" s="47"/>
      <c r="KPQ27" s="47"/>
      <c r="KPR27" s="47"/>
      <c r="KPS27" s="47"/>
      <c r="KPT27" s="47"/>
      <c r="KPU27" s="47"/>
      <c r="KPV27" s="47"/>
      <c r="KPW27" s="47"/>
      <c r="KPX27" s="47"/>
      <c r="KPY27" s="47"/>
      <c r="KPZ27" s="47"/>
      <c r="KQA27" s="47"/>
      <c r="KQB27" s="47"/>
      <c r="KQC27" s="47"/>
      <c r="KQD27" s="47"/>
      <c r="KQE27" s="47"/>
      <c r="KQF27" s="47"/>
      <c r="KQG27" s="47"/>
      <c r="KQH27" s="47"/>
      <c r="KQI27" s="47"/>
      <c r="KQJ27" s="47"/>
      <c r="KQK27" s="47"/>
      <c r="KQL27" s="47"/>
      <c r="KQM27" s="47"/>
      <c r="KQN27" s="47"/>
      <c r="KQO27" s="47"/>
      <c r="KQP27" s="47"/>
      <c r="KQQ27" s="47"/>
      <c r="KQR27" s="47"/>
      <c r="KQS27" s="47"/>
      <c r="KQT27" s="47"/>
      <c r="KQU27" s="47"/>
      <c r="KQV27" s="47"/>
      <c r="KQW27" s="47"/>
      <c r="KQX27" s="47"/>
      <c r="KQY27" s="47"/>
      <c r="KQZ27" s="47"/>
      <c r="KRA27" s="47"/>
      <c r="KRB27" s="47"/>
      <c r="KRC27" s="47"/>
      <c r="KRD27" s="47"/>
      <c r="KRE27" s="47"/>
      <c r="KRF27" s="47"/>
      <c r="KRG27" s="47"/>
      <c r="KRH27" s="47"/>
      <c r="KRI27" s="47"/>
      <c r="KRJ27" s="47"/>
      <c r="KRK27" s="47"/>
      <c r="KRL27" s="47"/>
      <c r="KRM27" s="47"/>
      <c r="KRN27" s="47"/>
      <c r="KRO27" s="47"/>
      <c r="KRP27" s="47"/>
      <c r="KRQ27" s="47"/>
      <c r="KRR27" s="47"/>
      <c r="KRS27" s="47"/>
      <c r="KRT27" s="47"/>
      <c r="KRU27" s="47"/>
      <c r="KRV27" s="47"/>
      <c r="KRW27" s="47"/>
      <c r="KRX27" s="47"/>
      <c r="KRY27" s="47"/>
      <c r="KRZ27" s="47"/>
      <c r="KSA27" s="47"/>
      <c r="KSB27" s="47"/>
      <c r="KSC27" s="47"/>
      <c r="KSD27" s="47"/>
      <c r="KSE27" s="47"/>
      <c r="KSF27" s="47"/>
      <c r="KSG27" s="47"/>
      <c r="KSH27" s="47"/>
      <c r="KSI27" s="47"/>
      <c r="KSJ27" s="47"/>
      <c r="KSK27" s="47"/>
      <c r="KSL27" s="47"/>
      <c r="KSM27" s="47"/>
      <c r="KSN27" s="47"/>
      <c r="KSO27" s="47"/>
      <c r="KSP27" s="47"/>
      <c r="KSQ27" s="47"/>
      <c r="KSR27" s="47"/>
      <c r="KSS27" s="47"/>
      <c r="KST27" s="47"/>
      <c r="KSU27" s="47"/>
      <c r="KSV27" s="47"/>
      <c r="KSW27" s="47"/>
      <c r="KSX27" s="47"/>
      <c r="KSY27" s="47"/>
      <c r="KSZ27" s="47"/>
      <c r="KTA27" s="47"/>
      <c r="KTB27" s="47"/>
      <c r="KTC27" s="47"/>
      <c r="KTD27" s="47"/>
      <c r="KTE27" s="47"/>
      <c r="KTF27" s="47"/>
      <c r="KTG27" s="47"/>
      <c r="KTH27" s="47"/>
      <c r="KTI27" s="47"/>
      <c r="KTJ27" s="47"/>
      <c r="KTK27" s="47"/>
      <c r="KTL27" s="47"/>
      <c r="KTM27" s="47"/>
      <c r="KTN27" s="47"/>
      <c r="KTO27" s="47"/>
      <c r="KTP27" s="47"/>
      <c r="KTQ27" s="47"/>
      <c r="KTR27" s="47"/>
      <c r="KTS27" s="47"/>
      <c r="KTT27" s="47"/>
      <c r="KTU27" s="47"/>
      <c r="KTV27" s="47"/>
      <c r="KTW27" s="47"/>
      <c r="KTX27" s="47"/>
      <c r="KTY27" s="47"/>
      <c r="KTZ27" s="47"/>
      <c r="KUA27" s="47"/>
      <c r="KUB27" s="47"/>
      <c r="KUC27" s="47"/>
      <c r="KUD27" s="47"/>
      <c r="KUE27" s="47"/>
      <c r="KUF27" s="47"/>
      <c r="KUG27" s="47"/>
      <c r="KUH27" s="47"/>
      <c r="KUI27" s="47"/>
      <c r="KUJ27" s="47"/>
      <c r="KUK27" s="47"/>
      <c r="KUL27" s="47"/>
      <c r="KUM27" s="47"/>
      <c r="KUN27" s="47"/>
      <c r="KUO27" s="47"/>
      <c r="KUP27" s="47"/>
      <c r="KUQ27" s="47"/>
      <c r="KUR27" s="47"/>
      <c r="KUS27" s="47"/>
      <c r="KUT27" s="47"/>
      <c r="KUU27" s="47"/>
      <c r="KUV27" s="47"/>
      <c r="KUW27" s="47"/>
      <c r="KUX27" s="47"/>
      <c r="KUY27" s="47"/>
      <c r="KUZ27" s="47"/>
      <c r="KVA27" s="47"/>
      <c r="KVB27" s="47"/>
      <c r="KVC27" s="47"/>
      <c r="KVD27" s="47"/>
      <c r="KVE27" s="47"/>
      <c r="KVF27" s="47"/>
      <c r="KVG27" s="47"/>
      <c r="KVH27" s="47"/>
      <c r="KVI27" s="47"/>
      <c r="KVJ27" s="47"/>
      <c r="KVK27" s="47"/>
      <c r="KVL27" s="47"/>
      <c r="KVM27" s="47"/>
      <c r="KVN27" s="47"/>
      <c r="KVO27" s="47"/>
      <c r="KVP27" s="47"/>
      <c r="KVQ27" s="47"/>
      <c r="KVR27" s="47"/>
      <c r="KVS27" s="47"/>
      <c r="KVT27" s="47"/>
      <c r="KVU27" s="47"/>
      <c r="KVV27" s="47"/>
      <c r="KVW27" s="47"/>
      <c r="KVX27" s="47"/>
      <c r="KVY27" s="47"/>
      <c r="KVZ27" s="47"/>
      <c r="KWA27" s="47"/>
      <c r="KWB27" s="47"/>
      <c r="KWC27" s="47"/>
      <c r="KWD27" s="47"/>
      <c r="KWE27" s="47"/>
      <c r="KWF27" s="47"/>
      <c r="KWG27" s="47"/>
      <c r="KWH27" s="47"/>
      <c r="KWI27" s="47"/>
      <c r="KWJ27" s="47"/>
      <c r="KWK27" s="47"/>
      <c r="KWL27" s="47"/>
      <c r="KWM27" s="47"/>
      <c r="KWN27" s="47"/>
      <c r="KWO27" s="47"/>
      <c r="KWP27" s="47"/>
      <c r="KWQ27" s="47"/>
      <c r="KWR27" s="47"/>
      <c r="KWS27" s="47"/>
      <c r="KWT27" s="47"/>
      <c r="KWU27" s="47"/>
      <c r="KWV27" s="47"/>
      <c r="KWW27" s="47"/>
      <c r="KWX27" s="47"/>
      <c r="KWY27" s="47"/>
      <c r="KWZ27" s="47"/>
      <c r="KXA27" s="47"/>
      <c r="KXB27" s="47"/>
      <c r="KXC27" s="47"/>
      <c r="KXD27" s="47"/>
      <c r="KXE27" s="47"/>
      <c r="KXF27" s="47"/>
      <c r="KXG27" s="47"/>
      <c r="KXH27" s="47"/>
      <c r="KXI27" s="47"/>
      <c r="KXJ27" s="47"/>
      <c r="KXK27" s="47"/>
      <c r="KXL27" s="47"/>
      <c r="KXM27" s="47"/>
      <c r="KXN27" s="47"/>
      <c r="KXO27" s="47"/>
      <c r="KXP27" s="47"/>
      <c r="KXQ27" s="47"/>
      <c r="KXR27" s="47"/>
      <c r="KXS27" s="47"/>
      <c r="KXT27" s="47"/>
      <c r="KXU27" s="47"/>
      <c r="KXV27" s="47"/>
      <c r="KXW27" s="47"/>
      <c r="KXX27" s="47"/>
      <c r="KXY27" s="47"/>
      <c r="KXZ27" s="47"/>
      <c r="KYA27" s="47"/>
      <c r="KYB27" s="47"/>
      <c r="KYC27" s="47"/>
      <c r="KYD27" s="47"/>
      <c r="KYE27" s="47"/>
      <c r="KYF27" s="47"/>
      <c r="KYG27" s="47"/>
      <c r="KYH27" s="47"/>
      <c r="KYI27" s="47"/>
      <c r="KYJ27" s="47"/>
      <c r="KYK27" s="47"/>
      <c r="KYL27" s="47"/>
      <c r="KYM27" s="47"/>
      <c r="KYN27" s="47"/>
      <c r="KYO27" s="47"/>
      <c r="KYP27" s="47"/>
      <c r="KYQ27" s="47"/>
      <c r="KYR27" s="47"/>
      <c r="KYS27" s="47"/>
      <c r="KYT27" s="47"/>
      <c r="KYU27" s="47"/>
      <c r="KYV27" s="47"/>
      <c r="KYW27" s="47"/>
      <c r="KYX27" s="47"/>
      <c r="KYY27" s="47"/>
      <c r="KYZ27" s="47"/>
      <c r="KZA27" s="47"/>
      <c r="KZB27" s="47"/>
      <c r="KZC27" s="47"/>
      <c r="KZD27" s="47"/>
      <c r="KZE27" s="47"/>
      <c r="KZF27" s="47"/>
      <c r="KZG27" s="47"/>
      <c r="KZH27" s="47"/>
      <c r="KZI27" s="47"/>
      <c r="KZJ27" s="47"/>
      <c r="KZK27" s="47"/>
      <c r="KZL27" s="47"/>
      <c r="KZM27" s="47"/>
      <c r="KZN27" s="47"/>
      <c r="KZO27" s="47"/>
      <c r="KZP27" s="47"/>
      <c r="KZQ27" s="47"/>
      <c r="KZR27" s="47"/>
      <c r="KZS27" s="47"/>
      <c r="KZT27" s="47"/>
      <c r="KZU27" s="47"/>
      <c r="KZV27" s="47"/>
      <c r="KZW27" s="47"/>
      <c r="KZX27" s="47"/>
      <c r="KZY27" s="47"/>
      <c r="KZZ27" s="47"/>
      <c r="LAA27" s="47"/>
      <c r="LAB27" s="47"/>
      <c r="LAC27" s="47"/>
      <c r="LAD27" s="47"/>
      <c r="LAE27" s="47"/>
      <c r="LAF27" s="47"/>
      <c r="LAG27" s="47"/>
      <c r="LAH27" s="47"/>
      <c r="LAI27" s="47"/>
      <c r="LAJ27" s="47"/>
      <c r="LAK27" s="47"/>
      <c r="LAL27" s="47"/>
      <c r="LAM27" s="47"/>
      <c r="LAN27" s="47"/>
      <c r="LAO27" s="47"/>
      <c r="LAP27" s="47"/>
      <c r="LAQ27" s="47"/>
      <c r="LAR27" s="47"/>
      <c r="LAS27" s="47"/>
      <c r="LAT27" s="47"/>
      <c r="LAU27" s="47"/>
      <c r="LAV27" s="47"/>
      <c r="LAW27" s="47"/>
      <c r="LAX27" s="47"/>
      <c r="LAY27" s="47"/>
      <c r="LAZ27" s="47"/>
      <c r="LBA27" s="47"/>
      <c r="LBB27" s="47"/>
      <c r="LBC27" s="47"/>
      <c r="LBD27" s="47"/>
      <c r="LBE27" s="47"/>
      <c r="LBF27" s="47"/>
      <c r="LBG27" s="47"/>
      <c r="LBH27" s="47"/>
      <c r="LBI27" s="47"/>
      <c r="LBJ27" s="47"/>
      <c r="LBK27" s="47"/>
      <c r="LBL27" s="47"/>
      <c r="LBM27" s="47"/>
      <c r="LBN27" s="47"/>
      <c r="LBO27" s="47"/>
      <c r="LBP27" s="47"/>
      <c r="LBQ27" s="47"/>
      <c r="LBR27" s="47"/>
      <c r="LBS27" s="47"/>
      <c r="LBT27" s="47"/>
      <c r="LBU27" s="47"/>
      <c r="LBV27" s="47"/>
      <c r="LBW27" s="47"/>
      <c r="LBX27" s="47"/>
      <c r="LBY27" s="47"/>
      <c r="LBZ27" s="47"/>
      <c r="LCA27" s="47"/>
      <c r="LCB27" s="47"/>
      <c r="LCC27" s="47"/>
      <c r="LCD27" s="47"/>
      <c r="LCE27" s="47"/>
      <c r="LCF27" s="47"/>
      <c r="LCG27" s="47"/>
      <c r="LCH27" s="47"/>
      <c r="LCI27" s="47"/>
      <c r="LCJ27" s="47"/>
      <c r="LCK27" s="47"/>
      <c r="LCL27" s="47"/>
      <c r="LCM27" s="47"/>
      <c r="LCN27" s="47"/>
      <c r="LCO27" s="47"/>
      <c r="LCP27" s="47"/>
      <c r="LCQ27" s="47"/>
      <c r="LCR27" s="47"/>
      <c r="LCS27" s="47"/>
      <c r="LCT27" s="47"/>
      <c r="LCU27" s="47"/>
      <c r="LCV27" s="47"/>
      <c r="LCW27" s="47"/>
      <c r="LCX27" s="47"/>
      <c r="LCY27" s="47"/>
      <c r="LCZ27" s="47"/>
      <c r="LDA27" s="47"/>
      <c r="LDB27" s="47"/>
      <c r="LDC27" s="47"/>
      <c r="LDD27" s="47"/>
      <c r="LDE27" s="47"/>
      <c r="LDF27" s="47"/>
      <c r="LDG27" s="47"/>
      <c r="LDH27" s="47"/>
      <c r="LDI27" s="47"/>
      <c r="LDJ27" s="47"/>
      <c r="LDK27" s="47"/>
      <c r="LDL27" s="47"/>
      <c r="LDM27" s="47"/>
      <c r="LDN27" s="47"/>
      <c r="LDO27" s="47"/>
      <c r="LDP27" s="47"/>
      <c r="LDQ27" s="47"/>
      <c r="LDR27" s="47"/>
      <c r="LDS27" s="47"/>
      <c r="LDT27" s="47"/>
      <c r="LDU27" s="47"/>
      <c r="LDV27" s="47"/>
      <c r="LDW27" s="47"/>
      <c r="LDX27" s="47"/>
      <c r="LDY27" s="47"/>
      <c r="LDZ27" s="47"/>
      <c r="LEA27" s="47"/>
      <c r="LEB27" s="47"/>
      <c r="LEC27" s="47"/>
      <c r="LED27" s="47"/>
      <c r="LEE27" s="47"/>
      <c r="LEF27" s="47"/>
      <c r="LEG27" s="47"/>
      <c r="LEH27" s="47"/>
      <c r="LEI27" s="47"/>
      <c r="LEJ27" s="47"/>
      <c r="LEK27" s="47"/>
      <c r="LEL27" s="47"/>
      <c r="LEM27" s="47"/>
      <c r="LEN27" s="47"/>
      <c r="LEO27" s="47"/>
      <c r="LEP27" s="47"/>
      <c r="LEQ27" s="47"/>
      <c r="LER27" s="47"/>
      <c r="LES27" s="47"/>
      <c r="LET27" s="47"/>
      <c r="LEU27" s="47"/>
      <c r="LEV27" s="47"/>
      <c r="LEW27" s="47"/>
      <c r="LEX27" s="47"/>
      <c r="LEY27" s="47"/>
      <c r="LEZ27" s="47"/>
      <c r="LFA27" s="47"/>
      <c r="LFB27" s="47"/>
      <c r="LFC27" s="47"/>
      <c r="LFD27" s="47"/>
      <c r="LFE27" s="47"/>
      <c r="LFF27" s="47"/>
      <c r="LFG27" s="47"/>
      <c r="LFH27" s="47"/>
      <c r="LFI27" s="47"/>
      <c r="LFJ27" s="47"/>
      <c r="LFK27" s="47"/>
      <c r="LFL27" s="47"/>
      <c r="LFM27" s="47"/>
      <c r="LFN27" s="47"/>
      <c r="LFO27" s="47"/>
      <c r="LFP27" s="47"/>
      <c r="LFQ27" s="47"/>
      <c r="LFR27" s="47"/>
      <c r="LFS27" s="47"/>
      <c r="LFT27" s="47"/>
      <c r="LFU27" s="47"/>
      <c r="LFV27" s="47"/>
      <c r="LFW27" s="47"/>
      <c r="LFX27" s="47"/>
      <c r="LFY27" s="47"/>
      <c r="LFZ27" s="47"/>
      <c r="LGA27" s="47"/>
      <c r="LGB27" s="47"/>
      <c r="LGC27" s="47"/>
      <c r="LGD27" s="47"/>
      <c r="LGE27" s="47"/>
      <c r="LGF27" s="47"/>
      <c r="LGG27" s="47"/>
      <c r="LGH27" s="47"/>
      <c r="LGI27" s="47"/>
      <c r="LGJ27" s="47"/>
      <c r="LGK27" s="47"/>
      <c r="LGL27" s="47"/>
      <c r="LGM27" s="47"/>
      <c r="LGN27" s="47"/>
      <c r="LGO27" s="47"/>
      <c r="LGP27" s="47"/>
      <c r="LGQ27" s="47"/>
      <c r="LGR27" s="47"/>
      <c r="LGS27" s="47"/>
      <c r="LGT27" s="47"/>
      <c r="LGU27" s="47"/>
      <c r="LGV27" s="47"/>
      <c r="LGW27" s="47"/>
      <c r="LGX27" s="47"/>
      <c r="LGY27" s="47"/>
      <c r="LGZ27" s="47"/>
      <c r="LHA27" s="47"/>
      <c r="LHB27" s="47"/>
      <c r="LHC27" s="47"/>
      <c r="LHD27" s="47"/>
      <c r="LHE27" s="47"/>
      <c r="LHF27" s="47"/>
      <c r="LHG27" s="47"/>
      <c r="LHH27" s="47"/>
      <c r="LHI27" s="47"/>
      <c r="LHJ27" s="47"/>
      <c r="LHK27" s="47"/>
      <c r="LHL27" s="47"/>
      <c r="LHM27" s="47"/>
      <c r="LHN27" s="47"/>
      <c r="LHO27" s="47"/>
      <c r="LHP27" s="47"/>
      <c r="LHQ27" s="47"/>
      <c r="LHR27" s="47"/>
      <c r="LHS27" s="47"/>
      <c r="LHT27" s="47"/>
      <c r="LHU27" s="47"/>
      <c r="LHV27" s="47"/>
      <c r="LHW27" s="47"/>
      <c r="LHX27" s="47"/>
      <c r="LHY27" s="47"/>
      <c r="LHZ27" s="47"/>
      <c r="LIA27" s="47"/>
      <c r="LIB27" s="47"/>
      <c r="LIC27" s="47"/>
      <c r="LID27" s="47"/>
      <c r="LIE27" s="47"/>
      <c r="LIF27" s="47"/>
      <c r="LIG27" s="47"/>
      <c r="LIH27" s="47"/>
      <c r="LII27" s="47"/>
      <c r="LIJ27" s="47"/>
      <c r="LIK27" s="47"/>
      <c r="LIL27" s="47"/>
      <c r="LIM27" s="47"/>
      <c r="LIN27" s="47"/>
      <c r="LIO27" s="47"/>
      <c r="LIP27" s="47"/>
      <c r="LIQ27" s="47"/>
      <c r="LIR27" s="47"/>
      <c r="LIS27" s="47"/>
      <c r="LIT27" s="47"/>
      <c r="LIU27" s="47"/>
      <c r="LIV27" s="47"/>
      <c r="LIW27" s="47"/>
      <c r="LIX27" s="47"/>
      <c r="LIY27" s="47"/>
      <c r="LIZ27" s="47"/>
      <c r="LJA27" s="47"/>
      <c r="LJB27" s="47"/>
      <c r="LJC27" s="47"/>
      <c r="LJD27" s="47"/>
      <c r="LJE27" s="47"/>
      <c r="LJF27" s="47"/>
      <c r="LJG27" s="47"/>
      <c r="LJH27" s="47"/>
      <c r="LJI27" s="47"/>
      <c r="LJJ27" s="47"/>
      <c r="LJK27" s="47"/>
      <c r="LJL27" s="47"/>
      <c r="LJM27" s="47"/>
      <c r="LJN27" s="47"/>
      <c r="LJO27" s="47"/>
      <c r="LJP27" s="47"/>
      <c r="LJQ27" s="47"/>
      <c r="LJR27" s="47"/>
      <c r="LJS27" s="47"/>
      <c r="LJT27" s="47"/>
      <c r="LJU27" s="47"/>
      <c r="LJV27" s="47"/>
      <c r="LJW27" s="47"/>
      <c r="LJX27" s="47"/>
      <c r="LJY27" s="47"/>
      <c r="LJZ27" s="47"/>
      <c r="LKA27" s="47"/>
      <c r="LKB27" s="47"/>
      <c r="LKC27" s="47"/>
      <c r="LKD27" s="47"/>
      <c r="LKE27" s="47"/>
      <c r="LKF27" s="47"/>
      <c r="LKG27" s="47"/>
      <c r="LKH27" s="47"/>
      <c r="LKI27" s="47"/>
      <c r="LKJ27" s="47"/>
      <c r="LKK27" s="47"/>
      <c r="LKL27" s="47"/>
      <c r="LKM27" s="47"/>
      <c r="LKN27" s="47"/>
      <c r="LKO27" s="47"/>
      <c r="LKP27" s="47"/>
      <c r="LKQ27" s="47"/>
      <c r="LKR27" s="47"/>
      <c r="LKS27" s="47"/>
      <c r="LKT27" s="47"/>
      <c r="LKU27" s="47"/>
      <c r="LKV27" s="47"/>
      <c r="LKW27" s="47"/>
      <c r="LKX27" s="47"/>
      <c r="LKY27" s="47"/>
      <c r="LKZ27" s="47"/>
      <c r="LLA27" s="47"/>
      <c r="LLB27" s="47"/>
      <c r="LLC27" s="47"/>
      <c r="LLD27" s="47"/>
      <c r="LLE27" s="47"/>
      <c r="LLF27" s="47"/>
      <c r="LLG27" s="47"/>
      <c r="LLH27" s="47"/>
      <c r="LLI27" s="47"/>
      <c r="LLJ27" s="47"/>
      <c r="LLK27" s="47"/>
      <c r="LLL27" s="47"/>
      <c r="LLM27" s="47"/>
      <c r="LLN27" s="47"/>
      <c r="LLO27" s="47"/>
      <c r="LLP27" s="47"/>
      <c r="LLQ27" s="47"/>
      <c r="LLR27" s="47"/>
      <c r="LLS27" s="47"/>
      <c r="LLT27" s="47"/>
      <c r="LLU27" s="47"/>
      <c r="LLV27" s="47"/>
      <c r="LLW27" s="47"/>
      <c r="LLX27" s="47"/>
      <c r="LLY27" s="47"/>
      <c r="LLZ27" s="47"/>
      <c r="LMA27" s="47"/>
      <c r="LMB27" s="47"/>
      <c r="LMC27" s="47"/>
      <c r="LMD27" s="47"/>
      <c r="LME27" s="47"/>
      <c r="LMF27" s="47"/>
      <c r="LMG27" s="47"/>
      <c r="LMH27" s="47"/>
      <c r="LMI27" s="47"/>
      <c r="LMJ27" s="47"/>
      <c r="LMK27" s="47"/>
      <c r="LML27" s="47"/>
      <c r="LMM27" s="47"/>
      <c r="LMN27" s="47"/>
      <c r="LMO27" s="47"/>
      <c r="LMP27" s="47"/>
      <c r="LMQ27" s="47"/>
      <c r="LMR27" s="47"/>
      <c r="LMS27" s="47"/>
      <c r="LMT27" s="47"/>
      <c r="LMU27" s="47"/>
      <c r="LMV27" s="47"/>
      <c r="LMW27" s="47"/>
      <c r="LMX27" s="47"/>
      <c r="LMY27" s="47"/>
      <c r="LMZ27" s="47"/>
      <c r="LNA27" s="47"/>
      <c r="LNB27" s="47"/>
      <c r="LNC27" s="47"/>
      <c r="LND27" s="47"/>
      <c r="LNE27" s="47"/>
      <c r="LNF27" s="47"/>
      <c r="LNG27" s="47"/>
      <c r="LNH27" s="47"/>
      <c r="LNI27" s="47"/>
      <c r="LNJ27" s="47"/>
      <c r="LNK27" s="47"/>
      <c r="LNL27" s="47"/>
      <c r="LNM27" s="47"/>
      <c r="LNN27" s="47"/>
      <c r="LNO27" s="47"/>
      <c r="LNP27" s="47"/>
      <c r="LNQ27" s="47"/>
      <c r="LNR27" s="47"/>
      <c r="LNS27" s="47"/>
      <c r="LNT27" s="47"/>
      <c r="LNU27" s="47"/>
      <c r="LNV27" s="47"/>
      <c r="LNW27" s="47"/>
      <c r="LNX27" s="47"/>
      <c r="LNY27" s="47"/>
      <c r="LNZ27" s="47"/>
      <c r="LOA27" s="47"/>
      <c r="LOB27" s="47"/>
      <c r="LOC27" s="47"/>
      <c r="LOD27" s="47"/>
      <c r="LOE27" s="47"/>
      <c r="LOF27" s="47"/>
      <c r="LOG27" s="47"/>
      <c r="LOH27" s="47"/>
      <c r="LOI27" s="47"/>
      <c r="LOJ27" s="47"/>
      <c r="LOK27" s="47"/>
      <c r="LOL27" s="47"/>
      <c r="LOM27" s="47"/>
      <c r="LON27" s="47"/>
      <c r="LOO27" s="47"/>
      <c r="LOP27" s="47"/>
      <c r="LOQ27" s="47"/>
      <c r="LOR27" s="47"/>
      <c r="LOS27" s="47"/>
      <c r="LOT27" s="47"/>
      <c r="LOU27" s="47"/>
      <c r="LOV27" s="47"/>
      <c r="LOW27" s="47"/>
      <c r="LOX27" s="47"/>
      <c r="LOY27" s="47"/>
      <c r="LOZ27" s="47"/>
      <c r="LPA27" s="47"/>
      <c r="LPB27" s="47"/>
      <c r="LPC27" s="47"/>
      <c r="LPD27" s="47"/>
      <c r="LPE27" s="47"/>
      <c r="LPF27" s="47"/>
      <c r="LPG27" s="47"/>
      <c r="LPH27" s="47"/>
      <c r="LPI27" s="47"/>
      <c r="LPJ27" s="47"/>
      <c r="LPK27" s="47"/>
      <c r="LPL27" s="47"/>
      <c r="LPM27" s="47"/>
      <c r="LPN27" s="47"/>
      <c r="LPO27" s="47"/>
      <c r="LPP27" s="47"/>
      <c r="LPQ27" s="47"/>
      <c r="LPR27" s="47"/>
      <c r="LPS27" s="47"/>
      <c r="LPT27" s="47"/>
      <c r="LPU27" s="47"/>
      <c r="LPV27" s="47"/>
      <c r="LPW27" s="47"/>
      <c r="LPX27" s="47"/>
      <c r="LPY27" s="47"/>
      <c r="LPZ27" s="47"/>
      <c r="LQA27" s="47"/>
      <c r="LQB27" s="47"/>
      <c r="LQC27" s="47"/>
      <c r="LQD27" s="47"/>
      <c r="LQE27" s="47"/>
      <c r="LQF27" s="47"/>
      <c r="LQG27" s="47"/>
      <c r="LQH27" s="47"/>
      <c r="LQI27" s="47"/>
      <c r="LQJ27" s="47"/>
      <c r="LQK27" s="47"/>
      <c r="LQL27" s="47"/>
      <c r="LQM27" s="47"/>
      <c r="LQN27" s="47"/>
      <c r="LQO27" s="47"/>
      <c r="LQP27" s="47"/>
      <c r="LQQ27" s="47"/>
      <c r="LQR27" s="47"/>
      <c r="LQS27" s="47"/>
      <c r="LQT27" s="47"/>
      <c r="LQU27" s="47"/>
      <c r="LQV27" s="47"/>
      <c r="LQW27" s="47"/>
      <c r="LQX27" s="47"/>
      <c r="LQY27" s="47"/>
      <c r="LQZ27" s="47"/>
      <c r="LRA27" s="47"/>
      <c r="LRB27" s="47"/>
      <c r="LRC27" s="47"/>
      <c r="LRD27" s="47"/>
      <c r="LRE27" s="47"/>
      <c r="LRF27" s="47"/>
      <c r="LRG27" s="47"/>
      <c r="LRH27" s="47"/>
      <c r="LRI27" s="47"/>
      <c r="LRJ27" s="47"/>
      <c r="LRK27" s="47"/>
      <c r="LRL27" s="47"/>
      <c r="LRM27" s="47"/>
      <c r="LRN27" s="47"/>
      <c r="LRO27" s="47"/>
      <c r="LRP27" s="47"/>
      <c r="LRQ27" s="47"/>
      <c r="LRR27" s="47"/>
      <c r="LRS27" s="47"/>
      <c r="LRT27" s="47"/>
      <c r="LRU27" s="47"/>
      <c r="LRV27" s="47"/>
      <c r="LRW27" s="47"/>
      <c r="LRX27" s="47"/>
      <c r="LRY27" s="47"/>
      <c r="LRZ27" s="47"/>
      <c r="LSA27" s="47"/>
      <c r="LSB27" s="47"/>
      <c r="LSC27" s="47"/>
      <c r="LSD27" s="47"/>
      <c r="LSE27" s="47"/>
      <c r="LSF27" s="47"/>
      <c r="LSG27" s="47"/>
      <c r="LSH27" s="47"/>
      <c r="LSI27" s="47"/>
      <c r="LSJ27" s="47"/>
      <c r="LSK27" s="47"/>
      <c r="LSL27" s="47"/>
      <c r="LSM27" s="47"/>
      <c r="LSN27" s="47"/>
      <c r="LSO27" s="47"/>
      <c r="LSP27" s="47"/>
      <c r="LSQ27" s="47"/>
      <c r="LSR27" s="47"/>
      <c r="LSS27" s="47"/>
      <c r="LST27" s="47"/>
      <c r="LSU27" s="47"/>
      <c r="LSV27" s="47"/>
      <c r="LSW27" s="47"/>
      <c r="LSX27" s="47"/>
      <c r="LSY27" s="47"/>
      <c r="LSZ27" s="47"/>
      <c r="LTA27" s="47"/>
      <c r="LTB27" s="47"/>
      <c r="LTC27" s="47"/>
      <c r="LTD27" s="47"/>
      <c r="LTE27" s="47"/>
      <c r="LTF27" s="47"/>
      <c r="LTG27" s="47"/>
      <c r="LTH27" s="47"/>
      <c r="LTI27" s="47"/>
      <c r="LTJ27" s="47"/>
      <c r="LTK27" s="47"/>
      <c r="LTL27" s="47"/>
      <c r="LTM27" s="47"/>
      <c r="LTN27" s="47"/>
      <c r="LTO27" s="47"/>
      <c r="LTP27" s="47"/>
      <c r="LTQ27" s="47"/>
      <c r="LTR27" s="47"/>
      <c r="LTS27" s="47"/>
      <c r="LTT27" s="47"/>
      <c r="LTU27" s="47"/>
      <c r="LTV27" s="47"/>
      <c r="LTW27" s="47"/>
      <c r="LTX27" s="47"/>
      <c r="LTY27" s="47"/>
      <c r="LTZ27" s="47"/>
      <c r="LUA27" s="47"/>
      <c r="LUB27" s="47"/>
      <c r="LUC27" s="47"/>
      <c r="LUD27" s="47"/>
      <c r="LUE27" s="47"/>
      <c r="LUF27" s="47"/>
      <c r="LUG27" s="47"/>
      <c r="LUH27" s="47"/>
      <c r="LUI27" s="47"/>
      <c r="LUJ27" s="47"/>
      <c r="LUK27" s="47"/>
      <c r="LUL27" s="47"/>
      <c r="LUM27" s="47"/>
      <c r="LUN27" s="47"/>
      <c r="LUO27" s="47"/>
      <c r="LUP27" s="47"/>
      <c r="LUQ27" s="47"/>
      <c r="LUR27" s="47"/>
      <c r="LUS27" s="47"/>
      <c r="LUT27" s="47"/>
      <c r="LUU27" s="47"/>
      <c r="LUV27" s="47"/>
      <c r="LUW27" s="47"/>
      <c r="LUX27" s="47"/>
      <c r="LUY27" s="47"/>
      <c r="LUZ27" s="47"/>
      <c r="LVA27" s="47"/>
      <c r="LVB27" s="47"/>
      <c r="LVC27" s="47"/>
      <c r="LVD27" s="47"/>
      <c r="LVE27" s="47"/>
      <c r="LVF27" s="47"/>
      <c r="LVG27" s="47"/>
      <c r="LVH27" s="47"/>
      <c r="LVI27" s="47"/>
      <c r="LVJ27" s="47"/>
      <c r="LVK27" s="47"/>
      <c r="LVL27" s="47"/>
      <c r="LVM27" s="47"/>
      <c r="LVN27" s="47"/>
      <c r="LVO27" s="47"/>
      <c r="LVP27" s="47"/>
      <c r="LVQ27" s="47"/>
      <c r="LVR27" s="47"/>
      <c r="LVS27" s="47"/>
      <c r="LVT27" s="47"/>
      <c r="LVU27" s="47"/>
      <c r="LVV27" s="47"/>
      <c r="LVW27" s="47"/>
      <c r="LVX27" s="47"/>
      <c r="LVY27" s="47"/>
      <c r="LVZ27" s="47"/>
      <c r="LWA27" s="47"/>
      <c r="LWB27" s="47"/>
      <c r="LWC27" s="47"/>
      <c r="LWD27" s="47"/>
      <c r="LWE27" s="47"/>
      <c r="LWF27" s="47"/>
      <c r="LWG27" s="47"/>
      <c r="LWH27" s="47"/>
      <c r="LWI27" s="47"/>
      <c r="LWJ27" s="47"/>
      <c r="LWK27" s="47"/>
      <c r="LWL27" s="47"/>
      <c r="LWM27" s="47"/>
      <c r="LWN27" s="47"/>
      <c r="LWO27" s="47"/>
      <c r="LWP27" s="47"/>
      <c r="LWQ27" s="47"/>
      <c r="LWR27" s="47"/>
      <c r="LWS27" s="47"/>
      <c r="LWT27" s="47"/>
      <c r="LWU27" s="47"/>
      <c r="LWV27" s="47"/>
      <c r="LWW27" s="47"/>
      <c r="LWX27" s="47"/>
      <c r="LWY27" s="47"/>
      <c r="LWZ27" s="47"/>
      <c r="LXA27" s="47"/>
      <c r="LXB27" s="47"/>
      <c r="LXC27" s="47"/>
      <c r="LXD27" s="47"/>
      <c r="LXE27" s="47"/>
      <c r="LXF27" s="47"/>
      <c r="LXG27" s="47"/>
      <c r="LXH27" s="47"/>
      <c r="LXI27" s="47"/>
      <c r="LXJ27" s="47"/>
      <c r="LXK27" s="47"/>
      <c r="LXL27" s="47"/>
      <c r="LXM27" s="47"/>
      <c r="LXN27" s="47"/>
      <c r="LXO27" s="47"/>
      <c r="LXP27" s="47"/>
      <c r="LXQ27" s="47"/>
      <c r="LXR27" s="47"/>
      <c r="LXS27" s="47"/>
      <c r="LXT27" s="47"/>
      <c r="LXU27" s="47"/>
      <c r="LXV27" s="47"/>
      <c r="LXW27" s="47"/>
      <c r="LXX27" s="47"/>
      <c r="LXY27" s="47"/>
      <c r="LXZ27" s="47"/>
      <c r="LYA27" s="47"/>
      <c r="LYB27" s="47"/>
      <c r="LYC27" s="47"/>
      <c r="LYD27" s="47"/>
      <c r="LYE27" s="47"/>
      <c r="LYF27" s="47"/>
      <c r="LYG27" s="47"/>
      <c r="LYH27" s="47"/>
      <c r="LYI27" s="47"/>
      <c r="LYJ27" s="47"/>
      <c r="LYK27" s="47"/>
      <c r="LYL27" s="47"/>
      <c r="LYM27" s="47"/>
      <c r="LYN27" s="47"/>
      <c r="LYO27" s="47"/>
      <c r="LYP27" s="47"/>
      <c r="LYQ27" s="47"/>
      <c r="LYR27" s="47"/>
      <c r="LYS27" s="47"/>
      <c r="LYT27" s="47"/>
      <c r="LYU27" s="47"/>
      <c r="LYV27" s="47"/>
      <c r="LYW27" s="47"/>
      <c r="LYX27" s="47"/>
      <c r="LYY27" s="47"/>
      <c r="LYZ27" s="47"/>
      <c r="LZA27" s="47"/>
      <c r="LZB27" s="47"/>
      <c r="LZC27" s="47"/>
      <c r="LZD27" s="47"/>
      <c r="LZE27" s="47"/>
      <c r="LZF27" s="47"/>
      <c r="LZG27" s="47"/>
      <c r="LZH27" s="47"/>
      <c r="LZI27" s="47"/>
      <c r="LZJ27" s="47"/>
      <c r="LZK27" s="47"/>
      <c r="LZL27" s="47"/>
      <c r="LZM27" s="47"/>
      <c r="LZN27" s="47"/>
      <c r="LZO27" s="47"/>
      <c r="LZP27" s="47"/>
      <c r="LZQ27" s="47"/>
      <c r="LZR27" s="47"/>
      <c r="LZS27" s="47"/>
      <c r="LZT27" s="47"/>
      <c r="LZU27" s="47"/>
      <c r="LZV27" s="47"/>
      <c r="LZW27" s="47"/>
      <c r="LZX27" s="47"/>
      <c r="LZY27" s="47"/>
      <c r="LZZ27" s="47"/>
      <c r="MAA27" s="47"/>
      <c r="MAB27" s="47"/>
      <c r="MAC27" s="47"/>
      <c r="MAD27" s="47"/>
      <c r="MAE27" s="47"/>
      <c r="MAF27" s="47"/>
      <c r="MAG27" s="47"/>
      <c r="MAH27" s="47"/>
      <c r="MAI27" s="47"/>
      <c r="MAJ27" s="47"/>
      <c r="MAK27" s="47"/>
      <c r="MAL27" s="47"/>
      <c r="MAM27" s="47"/>
      <c r="MAN27" s="47"/>
      <c r="MAO27" s="47"/>
      <c r="MAP27" s="47"/>
      <c r="MAQ27" s="47"/>
      <c r="MAR27" s="47"/>
      <c r="MAS27" s="47"/>
      <c r="MAT27" s="47"/>
      <c r="MAU27" s="47"/>
      <c r="MAV27" s="47"/>
      <c r="MAW27" s="47"/>
      <c r="MAX27" s="47"/>
      <c r="MAY27" s="47"/>
      <c r="MAZ27" s="47"/>
      <c r="MBA27" s="47"/>
      <c r="MBB27" s="47"/>
      <c r="MBC27" s="47"/>
      <c r="MBD27" s="47"/>
      <c r="MBE27" s="47"/>
      <c r="MBF27" s="47"/>
      <c r="MBG27" s="47"/>
      <c r="MBH27" s="47"/>
      <c r="MBI27" s="47"/>
      <c r="MBJ27" s="47"/>
      <c r="MBK27" s="47"/>
      <c r="MBL27" s="47"/>
      <c r="MBM27" s="47"/>
      <c r="MBN27" s="47"/>
      <c r="MBO27" s="47"/>
      <c r="MBP27" s="47"/>
      <c r="MBQ27" s="47"/>
      <c r="MBR27" s="47"/>
      <c r="MBS27" s="47"/>
      <c r="MBT27" s="47"/>
      <c r="MBU27" s="47"/>
      <c r="MBV27" s="47"/>
      <c r="MBW27" s="47"/>
      <c r="MBX27" s="47"/>
      <c r="MBY27" s="47"/>
      <c r="MBZ27" s="47"/>
      <c r="MCA27" s="47"/>
      <c r="MCB27" s="47"/>
      <c r="MCC27" s="47"/>
      <c r="MCD27" s="47"/>
      <c r="MCE27" s="47"/>
      <c r="MCF27" s="47"/>
      <c r="MCG27" s="47"/>
      <c r="MCH27" s="47"/>
      <c r="MCI27" s="47"/>
      <c r="MCJ27" s="47"/>
      <c r="MCK27" s="47"/>
      <c r="MCL27" s="47"/>
      <c r="MCM27" s="47"/>
      <c r="MCN27" s="47"/>
      <c r="MCO27" s="47"/>
      <c r="MCP27" s="47"/>
      <c r="MCQ27" s="47"/>
      <c r="MCR27" s="47"/>
      <c r="MCS27" s="47"/>
      <c r="MCT27" s="47"/>
      <c r="MCU27" s="47"/>
      <c r="MCV27" s="47"/>
      <c r="MCW27" s="47"/>
      <c r="MCX27" s="47"/>
      <c r="MCY27" s="47"/>
      <c r="MCZ27" s="47"/>
      <c r="MDA27" s="47"/>
      <c r="MDB27" s="47"/>
      <c r="MDC27" s="47"/>
      <c r="MDD27" s="47"/>
      <c r="MDE27" s="47"/>
      <c r="MDF27" s="47"/>
      <c r="MDG27" s="47"/>
      <c r="MDH27" s="47"/>
      <c r="MDI27" s="47"/>
      <c r="MDJ27" s="47"/>
      <c r="MDK27" s="47"/>
      <c r="MDL27" s="47"/>
      <c r="MDM27" s="47"/>
      <c r="MDN27" s="47"/>
      <c r="MDO27" s="47"/>
      <c r="MDP27" s="47"/>
      <c r="MDQ27" s="47"/>
      <c r="MDR27" s="47"/>
      <c r="MDS27" s="47"/>
      <c r="MDT27" s="47"/>
      <c r="MDU27" s="47"/>
      <c r="MDV27" s="47"/>
      <c r="MDW27" s="47"/>
      <c r="MDX27" s="47"/>
      <c r="MDY27" s="47"/>
      <c r="MDZ27" s="47"/>
      <c r="MEA27" s="47"/>
      <c r="MEB27" s="47"/>
      <c r="MEC27" s="47"/>
      <c r="MED27" s="47"/>
      <c r="MEE27" s="47"/>
      <c r="MEF27" s="47"/>
      <c r="MEG27" s="47"/>
      <c r="MEH27" s="47"/>
      <c r="MEI27" s="47"/>
      <c r="MEJ27" s="47"/>
      <c r="MEK27" s="47"/>
      <c r="MEL27" s="47"/>
      <c r="MEM27" s="47"/>
      <c r="MEN27" s="47"/>
      <c r="MEO27" s="47"/>
      <c r="MEP27" s="47"/>
      <c r="MEQ27" s="47"/>
      <c r="MER27" s="47"/>
      <c r="MES27" s="47"/>
      <c r="MET27" s="47"/>
      <c r="MEU27" s="47"/>
      <c r="MEV27" s="47"/>
      <c r="MEW27" s="47"/>
      <c r="MEX27" s="47"/>
      <c r="MEY27" s="47"/>
      <c r="MEZ27" s="47"/>
      <c r="MFA27" s="47"/>
      <c r="MFB27" s="47"/>
      <c r="MFC27" s="47"/>
      <c r="MFD27" s="47"/>
      <c r="MFE27" s="47"/>
      <c r="MFF27" s="47"/>
      <c r="MFG27" s="47"/>
      <c r="MFH27" s="47"/>
      <c r="MFI27" s="47"/>
      <c r="MFJ27" s="47"/>
      <c r="MFK27" s="47"/>
      <c r="MFL27" s="47"/>
      <c r="MFM27" s="47"/>
      <c r="MFN27" s="47"/>
      <c r="MFO27" s="47"/>
      <c r="MFP27" s="47"/>
      <c r="MFQ27" s="47"/>
      <c r="MFR27" s="47"/>
      <c r="MFS27" s="47"/>
      <c r="MFT27" s="47"/>
      <c r="MFU27" s="47"/>
      <c r="MFV27" s="47"/>
      <c r="MFW27" s="47"/>
      <c r="MFX27" s="47"/>
      <c r="MFY27" s="47"/>
      <c r="MFZ27" s="47"/>
      <c r="MGA27" s="47"/>
      <c r="MGB27" s="47"/>
      <c r="MGC27" s="47"/>
      <c r="MGD27" s="47"/>
      <c r="MGE27" s="47"/>
      <c r="MGF27" s="47"/>
      <c r="MGG27" s="47"/>
      <c r="MGH27" s="47"/>
      <c r="MGI27" s="47"/>
      <c r="MGJ27" s="47"/>
      <c r="MGK27" s="47"/>
      <c r="MGL27" s="47"/>
      <c r="MGM27" s="47"/>
      <c r="MGN27" s="47"/>
      <c r="MGO27" s="47"/>
      <c r="MGP27" s="47"/>
      <c r="MGQ27" s="47"/>
      <c r="MGR27" s="47"/>
      <c r="MGS27" s="47"/>
      <c r="MGT27" s="47"/>
      <c r="MGU27" s="47"/>
      <c r="MGV27" s="47"/>
      <c r="MGW27" s="47"/>
      <c r="MGX27" s="47"/>
      <c r="MGY27" s="47"/>
      <c r="MGZ27" s="47"/>
      <c r="MHA27" s="47"/>
      <c r="MHB27" s="47"/>
      <c r="MHC27" s="47"/>
      <c r="MHD27" s="47"/>
      <c r="MHE27" s="47"/>
      <c r="MHF27" s="47"/>
      <c r="MHG27" s="47"/>
      <c r="MHH27" s="47"/>
      <c r="MHI27" s="47"/>
      <c r="MHJ27" s="47"/>
      <c r="MHK27" s="47"/>
      <c r="MHL27" s="47"/>
      <c r="MHM27" s="47"/>
      <c r="MHN27" s="47"/>
      <c r="MHO27" s="47"/>
      <c r="MHP27" s="47"/>
      <c r="MHQ27" s="47"/>
      <c r="MHR27" s="47"/>
      <c r="MHS27" s="47"/>
      <c r="MHT27" s="47"/>
      <c r="MHU27" s="47"/>
      <c r="MHV27" s="47"/>
      <c r="MHW27" s="47"/>
      <c r="MHX27" s="47"/>
      <c r="MHY27" s="47"/>
      <c r="MHZ27" s="47"/>
      <c r="MIA27" s="47"/>
      <c r="MIB27" s="47"/>
      <c r="MIC27" s="47"/>
      <c r="MID27" s="47"/>
      <c r="MIE27" s="47"/>
      <c r="MIF27" s="47"/>
      <c r="MIG27" s="47"/>
      <c r="MIH27" s="47"/>
      <c r="MII27" s="47"/>
      <c r="MIJ27" s="47"/>
      <c r="MIK27" s="47"/>
      <c r="MIL27" s="47"/>
      <c r="MIM27" s="47"/>
      <c r="MIN27" s="47"/>
      <c r="MIO27" s="47"/>
      <c r="MIP27" s="47"/>
      <c r="MIQ27" s="47"/>
      <c r="MIR27" s="47"/>
      <c r="MIS27" s="47"/>
      <c r="MIT27" s="47"/>
      <c r="MIU27" s="47"/>
      <c r="MIV27" s="47"/>
      <c r="MIW27" s="47"/>
      <c r="MIX27" s="47"/>
      <c r="MIY27" s="47"/>
      <c r="MIZ27" s="47"/>
      <c r="MJA27" s="47"/>
      <c r="MJB27" s="47"/>
      <c r="MJC27" s="47"/>
      <c r="MJD27" s="47"/>
      <c r="MJE27" s="47"/>
      <c r="MJF27" s="47"/>
      <c r="MJG27" s="47"/>
      <c r="MJH27" s="47"/>
      <c r="MJI27" s="47"/>
      <c r="MJJ27" s="47"/>
      <c r="MJK27" s="47"/>
      <c r="MJL27" s="47"/>
      <c r="MJM27" s="47"/>
      <c r="MJN27" s="47"/>
      <c r="MJO27" s="47"/>
      <c r="MJP27" s="47"/>
      <c r="MJQ27" s="47"/>
      <c r="MJR27" s="47"/>
      <c r="MJS27" s="47"/>
      <c r="MJT27" s="47"/>
      <c r="MJU27" s="47"/>
      <c r="MJV27" s="47"/>
      <c r="MJW27" s="47"/>
      <c r="MJX27" s="47"/>
      <c r="MJY27" s="47"/>
      <c r="MJZ27" s="47"/>
      <c r="MKA27" s="47"/>
      <c r="MKB27" s="47"/>
      <c r="MKC27" s="47"/>
      <c r="MKD27" s="47"/>
      <c r="MKE27" s="47"/>
      <c r="MKF27" s="47"/>
      <c r="MKG27" s="47"/>
      <c r="MKH27" s="47"/>
      <c r="MKI27" s="47"/>
      <c r="MKJ27" s="47"/>
      <c r="MKK27" s="47"/>
      <c r="MKL27" s="47"/>
      <c r="MKM27" s="47"/>
      <c r="MKN27" s="47"/>
      <c r="MKO27" s="47"/>
      <c r="MKP27" s="47"/>
      <c r="MKQ27" s="47"/>
      <c r="MKR27" s="47"/>
      <c r="MKS27" s="47"/>
      <c r="MKT27" s="47"/>
      <c r="MKU27" s="47"/>
      <c r="MKV27" s="47"/>
      <c r="MKW27" s="47"/>
      <c r="MKX27" s="47"/>
      <c r="MKY27" s="47"/>
      <c r="MKZ27" s="47"/>
      <c r="MLA27" s="47"/>
      <c r="MLB27" s="47"/>
      <c r="MLC27" s="47"/>
      <c r="MLD27" s="47"/>
      <c r="MLE27" s="47"/>
      <c r="MLF27" s="47"/>
      <c r="MLG27" s="47"/>
      <c r="MLH27" s="47"/>
      <c r="MLI27" s="47"/>
      <c r="MLJ27" s="47"/>
      <c r="MLK27" s="47"/>
      <c r="MLL27" s="47"/>
      <c r="MLM27" s="47"/>
      <c r="MLN27" s="47"/>
      <c r="MLO27" s="47"/>
      <c r="MLP27" s="47"/>
      <c r="MLQ27" s="47"/>
      <c r="MLR27" s="47"/>
      <c r="MLS27" s="47"/>
      <c r="MLT27" s="47"/>
      <c r="MLU27" s="47"/>
      <c r="MLV27" s="47"/>
      <c r="MLW27" s="47"/>
      <c r="MLX27" s="47"/>
      <c r="MLY27" s="47"/>
      <c r="MLZ27" s="47"/>
      <c r="MMA27" s="47"/>
      <c r="MMB27" s="47"/>
      <c r="MMC27" s="47"/>
      <c r="MMD27" s="47"/>
      <c r="MME27" s="47"/>
      <c r="MMF27" s="47"/>
      <c r="MMG27" s="47"/>
      <c r="MMH27" s="47"/>
      <c r="MMI27" s="47"/>
      <c r="MMJ27" s="47"/>
      <c r="MMK27" s="47"/>
      <c r="MML27" s="47"/>
      <c r="MMM27" s="47"/>
      <c r="MMN27" s="47"/>
      <c r="MMO27" s="47"/>
      <c r="MMP27" s="47"/>
      <c r="MMQ27" s="47"/>
      <c r="MMR27" s="47"/>
      <c r="MMS27" s="47"/>
      <c r="MMT27" s="47"/>
      <c r="MMU27" s="47"/>
      <c r="MMV27" s="47"/>
      <c r="MMW27" s="47"/>
      <c r="MMX27" s="47"/>
      <c r="MMY27" s="47"/>
      <c r="MMZ27" s="47"/>
      <c r="MNA27" s="47"/>
      <c r="MNB27" s="47"/>
      <c r="MNC27" s="47"/>
      <c r="MND27" s="47"/>
      <c r="MNE27" s="47"/>
      <c r="MNF27" s="47"/>
      <c r="MNG27" s="47"/>
      <c r="MNH27" s="47"/>
      <c r="MNI27" s="47"/>
      <c r="MNJ27" s="47"/>
      <c r="MNK27" s="47"/>
      <c r="MNL27" s="47"/>
      <c r="MNM27" s="47"/>
      <c r="MNN27" s="47"/>
      <c r="MNO27" s="47"/>
      <c r="MNP27" s="47"/>
      <c r="MNQ27" s="47"/>
      <c r="MNR27" s="47"/>
      <c r="MNS27" s="47"/>
      <c r="MNT27" s="47"/>
      <c r="MNU27" s="47"/>
      <c r="MNV27" s="47"/>
      <c r="MNW27" s="47"/>
      <c r="MNX27" s="47"/>
      <c r="MNY27" s="47"/>
      <c r="MNZ27" s="47"/>
      <c r="MOA27" s="47"/>
      <c r="MOB27" s="47"/>
      <c r="MOC27" s="47"/>
      <c r="MOD27" s="47"/>
      <c r="MOE27" s="47"/>
      <c r="MOF27" s="47"/>
      <c r="MOG27" s="47"/>
      <c r="MOH27" s="47"/>
      <c r="MOI27" s="47"/>
      <c r="MOJ27" s="47"/>
      <c r="MOK27" s="47"/>
      <c r="MOL27" s="47"/>
      <c r="MOM27" s="47"/>
      <c r="MON27" s="47"/>
      <c r="MOO27" s="47"/>
      <c r="MOP27" s="47"/>
      <c r="MOQ27" s="47"/>
      <c r="MOR27" s="47"/>
      <c r="MOS27" s="47"/>
      <c r="MOT27" s="47"/>
      <c r="MOU27" s="47"/>
      <c r="MOV27" s="47"/>
      <c r="MOW27" s="47"/>
      <c r="MOX27" s="47"/>
      <c r="MOY27" s="47"/>
      <c r="MOZ27" s="47"/>
      <c r="MPA27" s="47"/>
      <c r="MPB27" s="47"/>
      <c r="MPC27" s="47"/>
      <c r="MPD27" s="47"/>
      <c r="MPE27" s="47"/>
      <c r="MPF27" s="47"/>
      <c r="MPG27" s="47"/>
      <c r="MPH27" s="47"/>
      <c r="MPI27" s="47"/>
      <c r="MPJ27" s="47"/>
      <c r="MPK27" s="47"/>
      <c r="MPL27" s="47"/>
      <c r="MPM27" s="47"/>
      <c r="MPN27" s="47"/>
      <c r="MPO27" s="47"/>
      <c r="MPP27" s="47"/>
      <c r="MPQ27" s="47"/>
      <c r="MPR27" s="47"/>
      <c r="MPS27" s="47"/>
      <c r="MPT27" s="47"/>
      <c r="MPU27" s="47"/>
      <c r="MPV27" s="47"/>
      <c r="MPW27" s="47"/>
      <c r="MPX27" s="47"/>
      <c r="MPY27" s="47"/>
      <c r="MPZ27" s="47"/>
      <c r="MQA27" s="47"/>
      <c r="MQB27" s="47"/>
      <c r="MQC27" s="47"/>
      <c r="MQD27" s="47"/>
      <c r="MQE27" s="47"/>
      <c r="MQF27" s="47"/>
      <c r="MQG27" s="47"/>
      <c r="MQH27" s="47"/>
      <c r="MQI27" s="47"/>
      <c r="MQJ27" s="47"/>
      <c r="MQK27" s="47"/>
      <c r="MQL27" s="47"/>
      <c r="MQM27" s="47"/>
      <c r="MQN27" s="47"/>
      <c r="MQO27" s="47"/>
      <c r="MQP27" s="47"/>
      <c r="MQQ27" s="47"/>
      <c r="MQR27" s="47"/>
      <c r="MQS27" s="47"/>
      <c r="MQT27" s="47"/>
      <c r="MQU27" s="47"/>
      <c r="MQV27" s="47"/>
      <c r="MQW27" s="47"/>
      <c r="MQX27" s="47"/>
      <c r="MQY27" s="47"/>
      <c r="MQZ27" s="47"/>
      <c r="MRA27" s="47"/>
      <c r="MRB27" s="47"/>
      <c r="MRC27" s="47"/>
      <c r="MRD27" s="47"/>
      <c r="MRE27" s="47"/>
      <c r="MRF27" s="47"/>
      <c r="MRG27" s="47"/>
      <c r="MRH27" s="47"/>
      <c r="MRI27" s="47"/>
      <c r="MRJ27" s="47"/>
      <c r="MRK27" s="47"/>
      <c r="MRL27" s="47"/>
      <c r="MRM27" s="47"/>
      <c r="MRN27" s="47"/>
      <c r="MRO27" s="47"/>
      <c r="MRP27" s="47"/>
      <c r="MRQ27" s="47"/>
      <c r="MRR27" s="47"/>
      <c r="MRS27" s="47"/>
      <c r="MRT27" s="47"/>
      <c r="MRU27" s="47"/>
      <c r="MRV27" s="47"/>
      <c r="MRW27" s="47"/>
      <c r="MRX27" s="47"/>
      <c r="MRY27" s="47"/>
      <c r="MRZ27" s="47"/>
      <c r="MSA27" s="47"/>
      <c r="MSB27" s="47"/>
      <c r="MSC27" s="47"/>
      <c r="MSD27" s="47"/>
      <c r="MSE27" s="47"/>
      <c r="MSF27" s="47"/>
      <c r="MSG27" s="47"/>
      <c r="MSH27" s="47"/>
      <c r="MSI27" s="47"/>
      <c r="MSJ27" s="47"/>
      <c r="MSK27" s="47"/>
      <c r="MSL27" s="47"/>
      <c r="MSM27" s="47"/>
      <c r="MSN27" s="47"/>
      <c r="MSO27" s="47"/>
      <c r="MSP27" s="47"/>
      <c r="MSQ27" s="47"/>
      <c r="MSR27" s="47"/>
      <c r="MSS27" s="47"/>
      <c r="MST27" s="47"/>
      <c r="MSU27" s="47"/>
      <c r="MSV27" s="47"/>
      <c r="MSW27" s="47"/>
      <c r="MSX27" s="47"/>
      <c r="MSY27" s="47"/>
      <c r="MSZ27" s="47"/>
      <c r="MTA27" s="47"/>
      <c r="MTB27" s="47"/>
      <c r="MTC27" s="47"/>
      <c r="MTD27" s="47"/>
      <c r="MTE27" s="47"/>
      <c r="MTF27" s="47"/>
      <c r="MTG27" s="47"/>
      <c r="MTH27" s="47"/>
      <c r="MTI27" s="47"/>
      <c r="MTJ27" s="47"/>
      <c r="MTK27" s="47"/>
      <c r="MTL27" s="47"/>
      <c r="MTM27" s="47"/>
      <c r="MTN27" s="47"/>
      <c r="MTO27" s="47"/>
      <c r="MTP27" s="47"/>
      <c r="MTQ27" s="47"/>
      <c r="MTR27" s="47"/>
      <c r="MTS27" s="47"/>
      <c r="MTT27" s="47"/>
      <c r="MTU27" s="47"/>
      <c r="MTV27" s="47"/>
      <c r="MTW27" s="47"/>
      <c r="MTX27" s="47"/>
      <c r="MTY27" s="47"/>
      <c r="MTZ27" s="47"/>
      <c r="MUA27" s="47"/>
      <c r="MUB27" s="47"/>
      <c r="MUC27" s="47"/>
      <c r="MUD27" s="47"/>
      <c r="MUE27" s="47"/>
      <c r="MUF27" s="47"/>
      <c r="MUG27" s="47"/>
      <c r="MUH27" s="47"/>
      <c r="MUI27" s="47"/>
      <c r="MUJ27" s="47"/>
      <c r="MUK27" s="47"/>
      <c r="MUL27" s="47"/>
      <c r="MUM27" s="47"/>
      <c r="MUN27" s="47"/>
      <c r="MUO27" s="47"/>
      <c r="MUP27" s="47"/>
      <c r="MUQ27" s="47"/>
      <c r="MUR27" s="47"/>
      <c r="MUS27" s="47"/>
      <c r="MUT27" s="47"/>
      <c r="MUU27" s="47"/>
      <c r="MUV27" s="47"/>
      <c r="MUW27" s="47"/>
      <c r="MUX27" s="47"/>
      <c r="MUY27" s="47"/>
      <c r="MUZ27" s="47"/>
      <c r="MVA27" s="47"/>
      <c r="MVB27" s="47"/>
      <c r="MVC27" s="47"/>
      <c r="MVD27" s="47"/>
      <c r="MVE27" s="47"/>
      <c r="MVF27" s="47"/>
      <c r="MVG27" s="47"/>
      <c r="MVH27" s="47"/>
      <c r="MVI27" s="47"/>
      <c r="MVJ27" s="47"/>
      <c r="MVK27" s="47"/>
      <c r="MVL27" s="47"/>
      <c r="MVM27" s="47"/>
      <c r="MVN27" s="47"/>
      <c r="MVO27" s="47"/>
      <c r="MVP27" s="47"/>
      <c r="MVQ27" s="47"/>
      <c r="MVR27" s="47"/>
      <c r="MVS27" s="47"/>
      <c r="MVT27" s="47"/>
      <c r="MVU27" s="47"/>
      <c r="MVV27" s="47"/>
      <c r="MVW27" s="47"/>
      <c r="MVX27" s="47"/>
      <c r="MVY27" s="47"/>
      <c r="MVZ27" s="47"/>
      <c r="MWA27" s="47"/>
      <c r="MWB27" s="47"/>
      <c r="MWC27" s="47"/>
      <c r="MWD27" s="47"/>
      <c r="MWE27" s="47"/>
      <c r="MWF27" s="47"/>
      <c r="MWG27" s="47"/>
      <c r="MWH27" s="47"/>
      <c r="MWI27" s="47"/>
      <c r="MWJ27" s="47"/>
      <c r="MWK27" s="47"/>
      <c r="MWL27" s="47"/>
      <c r="MWM27" s="47"/>
      <c r="MWN27" s="47"/>
      <c r="MWO27" s="47"/>
      <c r="MWP27" s="47"/>
      <c r="MWQ27" s="47"/>
      <c r="MWR27" s="47"/>
      <c r="MWS27" s="47"/>
      <c r="MWT27" s="47"/>
      <c r="MWU27" s="47"/>
      <c r="MWV27" s="47"/>
      <c r="MWW27" s="47"/>
      <c r="MWX27" s="47"/>
      <c r="MWY27" s="47"/>
      <c r="MWZ27" s="47"/>
      <c r="MXA27" s="47"/>
      <c r="MXB27" s="47"/>
      <c r="MXC27" s="47"/>
      <c r="MXD27" s="47"/>
      <c r="MXE27" s="47"/>
      <c r="MXF27" s="47"/>
      <c r="MXG27" s="47"/>
      <c r="MXH27" s="47"/>
      <c r="MXI27" s="47"/>
      <c r="MXJ27" s="47"/>
      <c r="MXK27" s="47"/>
      <c r="MXL27" s="47"/>
      <c r="MXM27" s="47"/>
      <c r="MXN27" s="47"/>
      <c r="MXO27" s="47"/>
      <c r="MXP27" s="47"/>
      <c r="MXQ27" s="47"/>
      <c r="MXR27" s="47"/>
      <c r="MXS27" s="47"/>
      <c r="MXT27" s="47"/>
      <c r="MXU27" s="47"/>
      <c r="MXV27" s="47"/>
      <c r="MXW27" s="47"/>
      <c r="MXX27" s="47"/>
      <c r="MXY27" s="47"/>
      <c r="MXZ27" s="47"/>
      <c r="MYA27" s="47"/>
      <c r="MYB27" s="47"/>
      <c r="MYC27" s="47"/>
      <c r="MYD27" s="47"/>
      <c r="MYE27" s="47"/>
      <c r="MYF27" s="47"/>
      <c r="MYG27" s="47"/>
      <c r="MYH27" s="47"/>
      <c r="MYI27" s="47"/>
      <c r="MYJ27" s="47"/>
      <c r="MYK27" s="47"/>
      <c r="MYL27" s="47"/>
      <c r="MYM27" s="47"/>
      <c r="MYN27" s="47"/>
      <c r="MYO27" s="47"/>
      <c r="MYP27" s="47"/>
      <c r="MYQ27" s="47"/>
      <c r="MYR27" s="47"/>
      <c r="MYS27" s="47"/>
      <c r="MYT27" s="47"/>
      <c r="MYU27" s="47"/>
      <c r="MYV27" s="47"/>
      <c r="MYW27" s="47"/>
      <c r="MYX27" s="47"/>
      <c r="MYY27" s="47"/>
      <c r="MYZ27" s="47"/>
      <c r="MZA27" s="47"/>
      <c r="MZB27" s="47"/>
      <c r="MZC27" s="47"/>
      <c r="MZD27" s="47"/>
      <c r="MZE27" s="47"/>
      <c r="MZF27" s="47"/>
      <c r="MZG27" s="47"/>
      <c r="MZH27" s="47"/>
      <c r="MZI27" s="47"/>
      <c r="MZJ27" s="47"/>
      <c r="MZK27" s="47"/>
      <c r="MZL27" s="47"/>
      <c r="MZM27" s="47"/>
      <c r="MZN27" s="47"/>
      <c r="MZO27" s="47"/>
      <c r="MZP27" s="47"/>
      <c r="MZQ27" s="47"/>
      <c r="MZR27" s="47"/>
      <c r="MZS27" s="47"/>
      <c r="MZT27" s="47"/>
      <c r="MZU27" s="47"/>
      <c r="MZV27" s="47"/>
      <c r="MZW27" s="47"/>
      <c r="MZX27" s="47"/>
      <c r="MZY27" s="47"/>
      <c r="MZZ27" s="47"/>
      <c r="NAA27" s="47"/>
      <c r="NAB27" s="47"/>
      <c r="NAC27" s="47"/>
      <c r="NAD27" s="47"/>
      <c r="NAE27" s="47"/>
      <c r="NAF27" s="47"/>
      <c r="NAG27" s="47"/>
      <c r="NAH27" s="47"/>
      <c r="NAI27" s="47"/>
      <c r="NAJ27" s="47"/>
      <c r="NAK27" s="47"/>
      <c r="NAL27" s="47"/>
      <c r="NAM27" s="47"/>
      <c r="NAN27" s="47"/>
      <c r="NAO27" s="47"/>
      <c r="NAP27" s="47"/>
      <c r="NAQ27" s="47"/>
      <c r="NAR27" s="47"/>
      <c r="NAS27" s="47"/>
      <c r="NAT27" s="47"/>
      <c r="NAU27" s="47"/>
      <c r="NAV27" s="47"/>
      <c r="NAW27" s="47"/>
      <c r="NAX27" s="47"/>
      <c r="NAY27" s="47"/>
      <c r="NAZ27" s="47"/>
      <c r="NBA27" s="47"/>
      <c r="NBB27" s="47"/>
      <c r="NBC27" s="47"/>
      <c r="NBD27" s="47"/>
      <c r="NBE27" s="47"/>
      <c r="NBF27" s="47"/>
      <c r="NBG27" s="47"/>
      <c r="NBH27" s="47"/>
      <c r="NBI27" s="47"/>
      <c r="NBJ27" s="47"/>
      <c r="NBK27" s="47"/>
      <c r="NBL27" s="47"/>
      <c r="NBM27" s="47"/>
      <c r="NBN27" s="47"/>
      <c r="NBO27" s="47"/>
      <c r="NBP27" s="47"/>
      <c r="NBQ27" s="47"/>
      <c r="NBR27" s="47"/>
      <c r="NBS27" s="47"/>
      <c r="NBT27" s="47"/>
      <c r="NBU27" s="47"/>
      <c r="NBV27" s="47"/>
      <c r="NBW27" s="47"/>
      <c r="NBX27" s="47"/>
      <c r="NBY27" s="47"/>
      <c r="NBZ27" s="47"/>
      <c r="NCA27" s="47"/>
      <c r="NCB27" s="47"/>
      <c r="NCC27" s="47"/>
      <c r="NCD27" s="47"/>
      <c r="NCE27" s="47"/>
      <c r="NCF27" s="47"/>
      <c r="NCG27" s="47"/>
      <c r="NCH27" s="47"/>
      <c r="NCI27" s="47"/>
      <c r="NCJ27" s="47"/>
      <c r="NCK27" s="47"/>
      <c r="NCL27" s="47"/>
      <c r="NCM27" s="47"/>
      <c r="NCN27" s="47"/>
      <c r="NCO27" s="47"/>
      <c r="NCP27" s="47"/>
      <c r="NCQ27" s="47"/>
      <c r="NCR27" s="47"/>
      <c r="NCS27" s="47"/>
      <c r="NCT27" s="47"/>
      <c r="NCU27" s="47"/>
      <c r="NCV27" s="47"/>
      <c r="NCW27" s="47"/>
      <c r="NCX27" s="47"/>
      <c r="NCY27" s="47"/>
      <c r="NCZ27" s="47"/>
      <c r="NDA27" s="47"/>
      <c r="NDB27" s="47"/>
      <c r="NDC27" s="47"/>
      <c r="NDD27" s="47"/>
      <c r="NDE27" s="47"/>
      <c r="NDF27" s="47"/>
      <c r="NDG27" s="47"/>
      <c r="NDH27" s="47"/>
      <c r="NDI27" s="47"/>
      <c r="NDJ27" s="47"/>
      <c r="NDK27" s="47"/>
      <c r="NDL27" s="47"/>
      <c r="NDM27" s="47"/>
      <c r="NDN27" s="47"/>
      <c r="NDO27" s="47"/>
      <c r="NDP27" s="47"/>
      <c r="NDQ27" s="47"/>
      <c r="NDR27" s="47"/>
      <c r="NDS27" s="47"/>
      <c r="NDT27" s="47"/>
      <c r="NDU27" s="47"/>
      <c r="NDV27" s="47"/>
      <c r="NDW27" s="47"/>
      <c r="NDX27" s="47"/>
      <c r="NDY27" s="47"/>
      <c r="NDZ27" s="47"/>
      <c r="NEA27" s="47"/>
      <c r="NEB27" s="47"/>
      <c r="NEC27" s="47"/>
      <c r="NED27" s="47"/>
      <c r="NEE27" s="47"/>
      <c r="NEF27" s="47"/>
      <c r="NEG27" s="47"/>
      <c r="NEH27" s="47"/>
      <c r="NEI27" s="47"/>
      <c r="NEJ27" s="47"/>
      <c r="NEK27" s="47"/>
      <c r="NEL27" s="47"/>
      <c r="NEM27" s="47"/>
      <c r="NEN27" s="47"/>
      <c r="NEO27" s="47"/>
      <c r="NEP27" s="47"/>
      <c r="NEQ27" s="47"/>
      <c r="NER27" s="47"/>
      <c r="NES27" s="47"/>
      <c r="NET27" s="47"/>
      <c r="NEU27" s="47"/>
      <c r="NEV27" s="47"/>
      <c r="NEW27" s="47"/>
      <c r="NEX27" s="47"/>
      <c r="NEY27" s="47"/>
      <c r="NEZ27" s="47"/>
      <c r="NFA27" s="47"/>
      <c r="NFB27" s="47"/>
      <c r="NFC27" s="47"/>
      <c r="NFD27" s="47"/>
      <c r="NFE27" s="47"/>
      <c r="NFF27" s="47"/>
      <c r="NFG27" s="47"/>
      <c r="NFH27" s="47"/>
      <c r="NFI27" s="47"/>
      <c r="NFJ27" s="47"/>
      <c r="NFK27" s="47"/>
      <c r="NFL27" s="47"/>
      <c r="NFM27" s="47"/>
      <c r="NFN27" s="47"/>
      <c r="NFO27" s="47"/>
      <c r="NFP27" s="47"/>
      <c r="NFQ27" s="47"/>
      <c r="NFR27" s="47"/>
      <c r="NFS27" s="47"/>
      <c r="NFT27" s="47"/>
      <c r="NFU27" s="47"/>
      <c r="NFV27" s="47"/>
      <c r="NFW27" s="47"/>
      <c r="NFX27" s="47"/>
      <c r="NFY27" s="47"/>
      <c r="NFZ27" s="47"/>
      <c r="NGA27" s="47"/>
      <c r="NGB27" s="47"/>
      <c r="NGC27" s="47"/>
      <c r="NGD27" s="47"/>
      <c r="NGE27" s="47"/>
      <c r="NGF27" s="47"/>
      <c r="NGG27" s="47"/>
      <c r="NGH27" s="47"/>
      <c r="NGI27" s="47"/>
      <c r="NGJ27" s="47"/>
      <c r="NGK27" s="47"/>
      <c r="NGL27" s="47"/>
      <c r="NGM27" s="47"/>
      <c r="NGN27" s="47"/>
      <c r="NGO27" s="47"/>
      <c r="NGP27" s="47"/>
      <c r="NGQ27" s="47"/>
      <c r="NGR27" s="47"/>
      <c r="NGS27" s="47"/>
      <c r="NGT27" s="47"/>
      <c r="NGU27" s="47"/>
      <c r="NGV27" s="47"/>
      <c r="NGW27" s="47"/>
      <c r="NGX27" s="47"/>
      <c r="NGY27" s="47"/>
      <c r="NGZ27" s="47"/>
      <c r="NHA27" s="47"/>
      <c r="NHB27" s="47"/>
      <c r="NHC27" s="47"/>
      <c r="NHD27" s="47"/>
      <c r="NHE27" s="47"/>
      <c r="NHF27" s="47"/>
      <c r="NHG27" s="47"/>
      <c r="NHH27" s="47"/>
      <c r="NHI27" s="47"/>
      <c r="NHJ27" s="47"/>
      <c r="NHK27" s="47"/>
      <c r="NHL27" s="47"/>
      <c r="NHM27" s="47"/>
      <c r="NHN27" s="47"/>
      <c r="NHO27" s="47"/>
      <c r="NHP27" s="47"/>
      <c r="NHQ27" s="47"/>
      <c r="NHR27" s="47"/>
      <c r="NHS27" s="47"/>
      <c r="NHT27" s="47"/>
      <c r="NHU27" s="47"/>
      <c r="NHV27" s="47"/>
      <c r="NHW27" s="47"/>
      <c r="NHX27" s="47"/>
      <c r="NHY27" s="47"/>
      <c r="NHZ27" s="47"/>
      <c r="NIA27" s="47"/>
      <c r="NIB27" s="47"/>
      <c r="NIC27" s="47"/>
      <c r="NID27" s="47"/>
      <c r="NIE27" s="47"/>
      <c r="NIF27" s="47"/>
      <c r="NIG27" s="47"/>
      <c r="NIH27" s="47"/>
      <c r="NII27" s="47"/>
      <c r="NIJ27" s="47"/>
      <c r="NIK27" s="47"/>
      <c r="NIL27" s="47"/>
      <c r="NIM27" s="47"/>
      <c r="NIN27" s="47"/>
      <c r="NIO27" s="47"/>
      <c r="NIP27" s="47"/>
      <c r="NIQ27" s="47"/>
      <c r="NIR27" s="47"/>
      <c r="NIS27" s="47"/>
      <c r="NIT27" s="47"/>
      <c r="NIU27" s="47"/>
      <c r="NIV27" s="47"/>
      <c r="NIW27" s="47"/>
      <c r="NIX27" s="47"/>
      <c r="NIY27" s="47"/>
      <c r="NIZ27" s="47"/>
      <c r="NJA27" s="47"/>
      <c r="NJB27" s="47"/>
      <c r="NJC27" s="47"/>
      <c r="NJD27" s="47"/>
      <c r="NJE27" s="47"/>
      <c r="NJF27" s="47"/>
      <c r="NJG27" s="47"/>
      <c r="NJH27" s="47"/>
      <c r="NJI27" s="47"/>
      <c r="NJJ27" s="47"/>
      <c r="NJK27" s="47"/>
      <c r="NJL27" s="47"/>
      <c r="NJM27" s="47"/>
      <c r="NJN27" s="47"/>
      <c r="NJO27" s="47"/>
      <c r="NJP27" s="47"/>
      <c r="NJQ27" s="47"/>
      <c r="NJR27" s="47"/>
      <c r="NJS27" s="47"/>
      <c r="NJT27" s="47"/>
      <c r="NJU27" s="47"/>
      <c r="NJV27" s="47"/>
      <c r="NJW27" s="47"/>
      <c r="NJX27" s="47"/>
      <c r="NJY27" s="47"/>
      <c r="NJZ27" s="47"/>
      <c r="NKA27" s="47"/>
      <c r="NKB27" s="47"/>
      <c r="NKC27" s="47"/>
      <c r="NKD27" s="47"/>
      <c r="NKE27" s="47"/>
      <c r="NKF27" s="47"/>
      <c r="NKG27" s="47"/>
      <c r="NKH27" s="47"/>
      <c r="NKI27" s="47"/>
      <c r="NKJ27" s="47"/>
      <c r="NKK27" s="47"/>
      <c r="NKL27" s="47"/>
      <c r="NKM27" s="47"/>
      <c r="NKN27" s="47"/>
      <c r="NKO27" s="47"/>
      <c r="NKP27" s="47"/>
      <c r="NKQ27" s="47"/>
      <c r="NKR27" s="47"/>
      <c r="NKS27" s="47"/>
      <c r="NKT27" s="47"/>
      <c r="NKU27" s="47"/>
      <c r="NKV27" s="47"/>
      <c r="NKW27" s="47"/>
      <c r="NKX27" s="47"/>
      <c r="NKY27" s="47"/>
      <c r="NKZ27" s="47"/>
      <c r="NLA27" s="47"/>
      <c r="NLB27" s="47"/>
      <c r="NLC27" s="47"/>
      <c r="NLD27" s="47"/>
      <c r="NLE27" s="47"/>
      <c r="NLF27" s="47"/>
      <c r="NLG27" s="47"/>
      <c r="NLH27" s="47"/>
      <c r="NLI27" s="47"/>
      <c r="NLJ27" s="47"/>
      <c r="NLK27" s="47"/>
      <c r="NLL27" s="47"/>
      <c r="NLM27" s="47"/>
      <c r="NLN27" s="47"/>
      <c r="NLO27" s="47"/>
      <c r="NLP27" s="47"/>
      <c r="NLQ27" s="47"/>
      <c r="NLR27" s="47"/>
      <c r="NLS27" s="47"/>
      <c r="NLT27" s="47"/>
      <c r="NLU27" s="47"/>
      <c r="NLV27" s="47"/>
      <c r="NLW27" s="47"/>
      <c r="NLX27" s="47"/>
      <c r="NLY27" s="47"/>
      <c r="NLZ27" s="47"/>
      <c r="NMA27" s="47"/>
      <c r="NMB27" s="47"/>
      <c r="NMC27" s="47"/>
      <c r="NMD27" s="47"/>
      <c r="NME27" s="47"/>
      <c r="NMF27" s="47"/>
      <c r="NMG27" s="47"/>
      <c r="NMH27" s="47"/>
      <c r="NMI27" s="47"/>
      <c r="NMJ27" s="47"/>
      <c r="NMK27" s="47"/>
      <c r="NML27" s="47"/>
      <c r="NMM27" s="47"/>
      <c r="NMN27" s="47"/>
      <c r="NMO27" s="47"/>
      <c r="NMP27" s="47"/>
      <c r="NMQ27" s="47"/>
      <c r="NMR27" s="47"/>
      <c r="NMS27" s="47"/>
      <c r="NMT27" s="47"/>
      <c r="NMU27" s="47"/>
      <c r="NMV27" s="47"/>
      <c r="NMW27" s="47"/>
      <c r="NMX27" s="47"/>
      <c r="NMY27" s="47"/>
      <c r="NMZ27" s="47"/>
      <c r="NNA27" s="47"/>
      <c r="NNB27" s="47"/>
      <c r="NNC27" s="47"/>
      <c r="NND27" s="47"/>
      <c r="NNE27" s="47"/>
      <c r="NNF27" s="47"/>
      <c r="NNG27" s="47"/>
      <c r="NNH27" s="47"/>
      <c r="NNI27" s="47"/>
      <c r="NNJ27" s="47"/>
      <c r="NNK27" s="47"/>
      <c r="NNL27" s="47"/>
      <c r="NNM27" s="47"/>
      <c r="NNN27" s="47"/>
      <c r="NNO27" s="47"/>
      <c r="NNP27" s="47"/>
      <c r="NNQ27" s="47"/>
      <c r="NNR27" s="47"/>
      <c r="NNS27" s="47"/>
      <c r="NNT27" s="47"/>
      <c r="NNU27" s="47"/>
      <c r="NNV27" s="47"/>
      <c r="NNW27" s="47"/>
      <c r="NNX27" s="47"/>
      <c r="NNY27" s="47"/>
      <c r="NNZ27" s="47"/>
      <c r="NOA27" s="47"/>
      <c r="NOB27" s="47"/>
      <c r="NOC27" s="47"/>
      <c r="NOD27" s="47"/>
      <c r="NOE27" s="47"/>
      <c r="NOF27" s="47"/>
      <c r="NOG27" s="47"/>
      <c r="NOH27" s="47"/>
      <c r="NOI27" s="47"/>
      <c r="NOJ27" s="47"/>
      <c r="NOK27" s="47"/>
      <c r="NOL27" s="47"/>
      <c r="NOM27" s="47"/>
      <c r="NON27" s="47"/>
      <c r="NOO27" s="47"/>
      <c r="NOP27" s="47"/>
      <c r="NOQ27" s="47"/>
      <c r="NOR27" s="47"/>
      <c r="NOS27" s="47"/>
      <c r="NOT27" s="47"/>
      <c r="NOU27" s="47"/>
      <c r="NOV27" s="47"/>
      <c r="NOW27" s="47"/>
      <c r="NOX27" s="47"/>
      <c r="NOY27" s="47"/>
      <c r="NOZ27" s="47"/>
      <c r="NPA27" s="47"/>
      <c r="NPB27" s="47"/>
      <c r="NPC27" s="47"/>
      <c r="NPD27" s="47"/>
      <c r="NPE27" s="47"/>
      <c r="NPF27" s="47"/>
      <c r="NPG27" s="47"/>
      <c r="NPH27" s="47"/>
      <c r="NPI27" s="47"/>
      <c r="NPJ27" s="47"/>
      <c r="NPK27" s="47"/>
      <c r="NPL27" s="47"/>
      <c r="NPM27" s="47"/>
      <c r="NPN27" s="47"/>
      <c r="NPO27" s="47"/>
      <c r="NPP27" s="47"/>
      <c r="NPQ27" s="47"/>
      <c r="NPR27" s="47"/>
      <c r="NPS27" s="47"/>
      <c r="NPT27" s="47"/>
      <c r="NPU27" s="47"/>
      <c r="NPV27" s="47"/>
      <c r="NPW27" s="47"/>
      <c r="NPX27" s="47"/>
      <c r="NPY27" s="47"/>
      <c r="NPZ27" s="47"/>
      <c r="NQA27" s="47"/>
      <c r="NQB27" s="47"/>
      <c r="NQC27" s="47"/>
      <c r="NQD27" s="47"/>
      <c r="NQE27" s="47"/>
      <c r="NQF27" s="47"/>
      <c r="NQG27" s="47"/>
      <c r="NQH27" s="47"/>
      <c r="NQI27" s="47"/>
      <c r="NQJ27" s="47"/>
      <c r="NQK27" s="47"/>
      <c r="NQL27" s="47"/>
      <c r="NQM27" s="47"/>
      <c r="NQN27" s="47"/>
      <c r="NQO27" s="47"/>
      <c r="NQP27" s="47"/>
      <c r="NQQ27" s="47"/>
      <c r="NQR27" s="47"/>
      <c r="NQS27" s="47"/>
      <c r="NQT27" s="47"/>
      <c r="NQU27" s="47"/>
      <c r="NQV27" s="47"/>
      <c r="NQW27" s="47"/>
      <c r="NQX27" s="47"/>
      <c r="NQY27" s="47"/>
      <c r="NQZ27" s="47"/>
      <c r="NRA27" s="47"/>
      <c r="NRB27" s="47"/>
      <c r="NRC27" s="47"/>
      <c r="NRD27" s="47"/>
      <c r="NRE27" s="47"/>
      <c r="NRF27" s="47"/>
      <c r="NRG27" s="47"/>
      <c r="NRH27" s="47"/>
      <c r="NRI27" s="47"/>
      <c r="NRJ27" s="47"/>
      <c r="NRK27" s="47"/>
      <c r="NRL27" s="47"/>
      <c r="NRM27" s="47"/>
      <c r="NRN27" s="47"/>
      <c r="NRO27" s="47"/>
      <c r="NRP27" s="47"/>
      <c r="NRQ27" s="47"/>
      <c r="NRR27" s="47"/>
      <c r="NRS27" s="47"/>
      <c r="NRT27" s="47"/>
      <c r="NRU27" s="47"/>
      <c r="NRV27" s="47"/>
      <c r="NRW27" s="47"/>
      <c r="NRX27" s="47"/>
      <c r="NRY27" s="47"/>
      <c r="NRZ27" s="47"/>
      <c r="NSA27" s="47"/>
      <c r="NSB27" s="47"/>
      <c r="NSC27" s="47"/>
      <c r="NSD27" s="47"/>
      <c r="NSE27" s="47"/>
      <c r="NSF27" s="47"/>
      <c r="NSG27" s="47"/>
      <c r="NSH27" s="47"/>
      <c r="NSI27" s="47"/>
      <c r="NSJ27" s="47"/>
      <c r="NSK27" s="47"/>
      <c r="NSL27" s="47"/>
      <c r="NSM27" s="47"/>
      <c r="NSN27" s="47"/>
      <c r="NSO27" s="47"/>
      <c r="NSP27" s="47"/>
      <c r="NSQ27" s="47"/>
      <c r="NSR27" s="47"/>
      <c r="NSS27" s="47"/>
      <c r="NST27" s="47"/>
      <c r="NSU27" s="47"/>
      <c r="NSV27" s="47"/>
      <c r="NSW27" s="47"/>
      <c r="NSX27" s="47"/>
      <c r="NSY27" s="47"/>
      <c r="NSZ27" s="47"/>
      <c r="NTA27" s="47"/>
      <c r="NTB27" s="47"/>
      <c r="NTC27" s="47"/>
      <c r="NTD27" s="47"/>
      <c r="NTE27" s="47"/>
      <c r="NTF27" s="47"/>
      <c r="NTG27" s="47"/>
      <c r="NTH27" s="47"/>
      <c r="NTI27" s="47"/>
      <c r="NTJ27" s="47"/>
      <c r="NTK27" s="47"/>
      <c r="NTL27" s="47"/>
      <c r="NTM27" s="47"/>
      <c r="NTN27" s="47"/>
      <c r="NTO27" s="47"/>
      <c r="NTP27" s="47"/>
      <c r="NTQ27" s="47"/>
      <c r="NTR27" s="47"/>
      <c r="NTS27" s="47"/>
      <c r="NTT27" s="47"/>
      <c r="NTU27" s="47"/>
      <c r="NTV27" s="47"/>
      <c r="NTW27" s="47"/>
      <c r="NTX27" s="47"/>
      <c r="NTY27" s="47"/>
      <c r="NTZ27" s="47"/>
      <c r="NUA27" s="47"/>
      <c r="NUB27" s="47"/>
      <c r="NUC27" s="47"/>
      <c r="NUD27" s="47"/>
      <c r="NUE27" s="47"/>
      <c r="NUF27" s="47"/>
      <c r="NUG27" s="47"/>
      <c r="NUH27" s="47"/>
      <c r="NUI27" s="47"/>
      <c r="NUJ27" s="47"/>
      <c r="NUK27" s="47"/>
      <c r="NUL27" s="47"/>
      <c r="NUM27" s="47"/>
      <c r="NUN27" s="47"/>
      <c r="NUO27" s="47"/>
      <c r="NUP27" s="47"/>
      <c r="NUQ27" s="47"/>
      <c r="NUR27" s="47"/>
      <c r="NUS27" s="47"/>
      <c r="NUT27" s="47"/>
      <c r="NUU27" s="47"/>
      <c r="NUV27" s="47"/>
      <c r="NUW27" s="47"/>
      <c r="NUX27" s="47"/>
      <c r="NUY27" s="47"/>
      <c r="NUZ27" s="47"/>
      <c r="NVA27" s="47"/>
      <c r="NVB27" s="47"/>
      <c r="NVC27" s="47"/>
      <c r="NVD27" s="47"/>
      <c r="NVE27" s="47"/>
      <c r="NVF27" s="47"/>
      <c r="NVG27" s="47"/>
      <c r="NVH27" s="47"/>
      <c r="NVI27" s="47"/>
      <c r="NVJ27" s="47"/>
      <c r="NVK27" s="47"/>
      <c r="NVL27" s="47"/>
      <c r="NVM27" s="47"/>
      <c r="NVN27" s="47"/>
      <c r="NVO27" s="47"/>
      <c r="NVP27" s="47"/>
      <c r="NVQ27" s="47"/>
      <c r="NVR27" s="47"/>
      <c r="NVS27" s="47"/>
      <c r="NVT27" s="47"/>
      <c r="NVU27" s="47"/>
      <c r="NVV27" s="47"/>
      <c r="NVW27" s="47"/>
      <c r="NVX27" s="47"/>
      <c r="NVY27" s="47"/>
      <c r="NVZ27" s="47"/>
      <c r="NWA27" s="47"/>
      <c r="NWB27" s="47"/>
      <c r="NWC27" s="47"/>
      <c r="NWD27" s="47"/>
      <c r="NWE27" s="47"/>
      <c r="NWF27" s="47"/>
      <c r="NWG27" s="47"/>
      <c r="NWH27" s="47"/>
      <c r="NWI27" s="47"/>
      <c r="NWJ27" s="47"/>
      <c r="NWK27" s="47"/>
      <c r="NWL27" s="47"/>
      <c r="NWM27" s="47"/>
      <c r="NWN27" s="47"/>
      <c r="NWO27" s="47"/>
      <c r="NWP27" s="47"/>
      <c r="NWQ27" s="47"/>
      <c r="NWR27" s="47"/>
      <c r="NWS27" s="47"/>
      <c r="NWT27" s="47"/>
      <c r="NWU27" s="47"/>
      <c r="NWV27" s="47"/>
      <c r="NWW27" s="47"/>
      <c r="NWX27" s="47"/>
      <c r="NWY27" s="47"/>
      <c r="NWZ27" s="47"/>
      <c r="NXA27" s="47"/>
      <c r="NXB27" s="47"/>
      <c r="NXC27" s="47"/>
      <c r="NXD27" s="47"/>
      <c r="NXE27" s="47"/>
      <c r="NXF27" s="47"/>
      <c r="NXG27" s="47"/>
      <c r="NXH27" s="47"/>
      <c r="NXI27" s="47"/>
      <c r="NXJ27" s="47"/>
      <c r="NXK27" s="47"/>
      <c r="NXL27" s="47"/>
      <c r="NXM27" s="47"/>
      <c r="NXN27" s="47"/>
      <c r="NXO27" s="47"/>
      <c r="NXP27" s="47"/>
      <c r="NXQ27" s="47"/>
      <c r="NXR27" s="47"/>
      <c r="NXS27" s="47"/>
      <c r="NXT27" s="47"/>
      <c r="NXU27" s="47"/>
      <c r="NXV27" s="47"/>
      <c r="NXW27" s="47"/>
      <c r="NXX27" s="47"/>
      <c r="NXY27" s="47"/>
      <c r="NXZ27" s="47"/>
      <c r="NYA27" s="47"/>
      <c r="NYB27" s="47"/>
      <c r="NYC27" s="47"/>
      <c r="NYD27" s="47"/>
      <c r="NYE27" s="47"/>
      <c r="NYF27" s="47"/>
      <c r="NYG27" s="47"/>
      <c r="NYH27" s="47"/>
      <c r="NYI27" s="47"/>
      <c r="NYJ27" s="47"/>
      <c r="NYK27" s="47"/>
      <c r="NYL27" s="47"/>
      <c r="NYM27" s="47"/>
      <c r="NYN27" s="47"/>
      <c r="NYO27" s="47"/>
      <c r="NYP27" s="47"/>
      <c r="NYQ27" s="47"/>
      <c r="NYR27" s="47"/>
      <c r="NYS27" s="47"/>
      <c r="NYT27" s="47"/>
      <c r="NYU27" s="47"/>
      <c r="NYV27" s="47"/>
      <c r="NYW27" s="47"/>
      <c r="NYX27" s="47"/>
      <c r="NYY27" s="47"/>
      <c r="NYZ27" s="47"/>
      <c r="NZA27" s="47"/>
      <c r="NZB27" s="47"/>
      <c r="NZC27" s="47"/>
      <c r="NZD27" s="47"/>
      <c r="NZE27" s="47"/>
      <c r="NZF27" s="47"/>
      <c r="NZG27" s="47"/>
      <c r="NZH27" s="47"/>
      <c r="NZI27" s="47"/>
      <c r="NZJ27" s="47"/>
      <c r="NZK27" s="47"/>
      <c r="NZL27" s="47"/>
      <c r="NZM27" s="47"/>
      <c r="NZN27" s="47"/>
      <c r="NZO27" s="47"/>
      <c r="NZP27" s="47"/>
      <c r="NZQ27" s="47"/>
      <c r="NZR27" s="47"/>
      <c r="NZS27" s="47"/>
      <c r="NZT27" s="47"/>
      <c r="NZU27" s="47"/>
      <c r="NZV27" s="47"/>
      <c r="NZW27" s="47"/>
      <c r="NZX27" s="47"/>
      <c r="NZY27" s="47"/>
      <c r="NZZ27" s="47"/>
      <c r="OAA27" s="47"/>
      <c r="OAB27" s="47"/>
      <c r="OAC27" s="47"/>
      <c r="OAD27" s="47"/>
      <c r="OAE27" s="47"/>
      <c r="OAF27" s="47"/>
      <c r="OAG27" s="47"/>
      <c r="OAH27" s="47"/>
      <c r="OAI27" s="47"/>
      <c r="OAJ27" s="47"/>
      <c r="OAK27" s="47"/>
      <c r="OAL27" s="47"/>
      <c r="OAM27" s="47"/>
      <c r="OAN27" s="47"/>
      <c r="OAO27" s="47"/>
      <c r="OAP27" s="47"/>
      <c r="OAQ27" s="47"/>
      <c r="OAR27" s="47"/>
      <c r="OAS27" s="47"/>
      <c r="OAT27" s="47"/>
      <c r="OAU27" s="47"/>
      <c r="OAV27" s="47"/>
      <c r="OAW27" s="47"/>
      <c r="OAX27" s="47"/>
      <c r="OAY27" s="47"/>
      <c r="OAZ27" s="47"/>
      <c r="OBA27" s="47"/>
      <c r="OBB27" s="47"/>
      <c r="OBC27" s="47"/>
      <c r="OBD27" s="47"/>
      <c r="OBE27" s="47"/>
      <c r="OBF27" s="47"/>
      <c r="OBG27" s="47"/>
      <c r="OBH27" s="47"/>
      <c r="OBI27" s="47"/>
      <c r="OBJ27" s="47"/>
      <c r="OBK27" s="47"/>
      <c r="OBL27" s="47"/>
      <c r="OBM27" s="47"/>
      <c r="OBN27" s="47"/>
      <c r="OBO27" s="47"/>
      <c r="OBP27" s="47"/>
      <c r="OBQ27" s="47"/>
      <c r="OBR27" s="47"/>
      <c r="OBS27" s="47"/>
      <c r="OBT27" s="47"/>
      <c r="OBU27" s="47"/>
      <c r="OBV27" s="47"/>
      <c r="OBW27" s="47"/>
      <c r="OBX27" s="47"/>
      <c r="OBY27" s="47"/>
      <c r="OBZ27" s="47"/>
      <c r="OCA27" s="47"/>
      <c r="OCB27" s="47"/>
      <c r="OCC27" s="47"/>
      <c r="OCD27" s="47"/>
      <c r="OCE27" s="47"/>
      <c r="OCF27" s="47"/>
      <c r="OCG27" s="47"/>
      <c r="OCH27" s="47"/>
      <c r="OCI27" s="47"/>
      <c r="OCJ27" s="47"/>
      <c r="OCK27" s="47"/>
      <c r="OCL27" s="47"/>
      <c r="OCM27" s="47"/>
      <c r="OCN27" s="47"/>
      <c r="OCO27" s="47"/>
      <c r="OCP27" s="47"/>
      <c r="OCQ27" s="47"/>
      <c r="OCR27" s="47"/>
      <c r="OCS27" s="47"/>
      <c r="OCT27" s="47"/>
      <c r="OCU27" s="47"/>
      <c r="OCV27" s="47"/>
      <c r="OCW27" s="47"/>
      <c r="OCX27" s="47"/>
      <c r="OCY27" s="47"/>
      <c r="OCZ27" s="47"/>
      <c r="ODA27" s="47"/>
      <c r="ODB27" s="47"/>
      <c r="ODC27" s="47"/>
      <c r="ODD27" s="47"/>
      <c r="ODE27" s="47"/>
      <c r="ODF27" s="47"/>
      <c r="ODG27" s="47"/>
      <c r="ODH27" s="47"/>
      <c r="ODI27" s="47"/>
      <c r="ODJ27" s="47"/>
      <c r="ODK27" s="47"/>
      <c r="ODL27" s="47"/>
      <c r="ODM27" s="47"/>
      <c r="ODN27" s="47"/>
      <c r="ODO27" s="47"/>
      <c r="ODP27" s="47"/>
      <c r="ODQ27" s="47"/>
      <c r="ODR27" s="47"/>
      <c r="ODS27" s="47"/>
      <c r="ODT27" s="47"/>
      <c r="ODU27" s="47"/>
      <c r="ODV27" s="47"/>
      <c r="ODW27" s="47"/>
      <c r="ODX27" s="47"/>
      <c r="ODY27" s="47"/>
      <c r="ODZ27" s="47"/>
      <c r="OEA27" s="47"/>
      <c r="OEB27" s="47"/>
      <c r="OEC27" s="47"/>
      <c r="OED27" s="47"/>
      <c r="OEE27" s="47"/>
      <c r="OEF27" s="47"/>
      <c r="OEG27" s="47"/>
      <c r="OEH27" s="47"/>
      <c r="OEI27" s="47"/>
      <c r="OEJ27" s="47"/>
      <c r="OEK27" s="47"/>
      <c r="OEL27" s="47"/>
      <c r="OEM27" s="47"/>
      <c r="OEN27" s="47"/>
      <c r="OEO27" s="47"/>
      <c r="OEP27" s="47"/>
      <c r="OEQ27" s="47"/>
      <c r="OER27" s="47"/>
      <c r="OES27" s="47"/>
      <c r="OET27" s="47"/>
      <c r="OEU27" s="47"/>
      <c r="OEV27" s="47"/>
      <c r="OEW27" s="47"/>
      <c r="OEX27" s="47"/>
      <c r="OEY27" s="47"/>
      <c r="OEZ27" s="47"/>
      <c r="OFA27" s="47"/>
      <c r="OFB27" s="47"/>
      <c r="OFC27" s="47"/>
      <c r="OFD27" s="47"/>
      <c r="OFE27" s="47"/>
      <c r="OFF27" s="47"/>
      <c r="OFG27" s="47"/>
      <c r="OFH27" s="47"/>
      <c r="OFI27" s="47"/>
      <c r="OFJ27" s="47"/>
      <c r="OFK27" s="47"/>
      <c r="OFL27" s="47"/>
      <c r="OFM27" s="47"/>
      <c r="OFN27" s="47"/>
      <c r="OFO27" s="47"/>
      <c r="OFP27" s="47"/>
      <c r="OFQ27" s="47"/>
      <c r="OFR27" s="47"/>
      <c r="OFS27" s="47"/>
      <c r="OFT27" s="47"/>
      <c r="OFU27" s="47"/>
      <c r="OFV27" s="47"/>
      <c r="OFW27" s="47"/>
      <c r="OFX27" s="47"/>
      <c r="OFY27" s="47"/>
      <c r="OFZ27" s="47"/>
      <c r="OGA27" s="47"/>
      <c r="OGB27" s="47"/>
      <c r="OGC27" s="47"/>
      <c r="OGD27" s="47"/>
      <c r="OGE27" s="47"/>
      <c r="OGF27" s="47"/>
      <c r="OGG27" s="47"/>
      <c r="OGH27" s="47"/>
      <c r="OGI27" s="47"/>
      <c r="OGJ27" s="47"/>
      <c r="OGK27" s="47"/>
      <c r="OGL27" s="47"/>
      <c r="OGM27" s="47"/>
      <c r="OGN27" s="47"/>
      <c r="OGO27" s="47"/>
      <c r="OGP27" s="47"/>
      <c r="OGQ27" s="47"/>
      <c r="OGR27" s="47"/>
      <c r="OGS27" s="47"/>
      <c r="OGT27" s="47"/>
      <c r="OGU27" s="47"/>
      <c r="OGV27" s="47"/>
      <c r="OGW27" s="47"/>
      <c r="OGX27" s="47"/>
      <c r="OGY27" s="47"/>
      <c r="OGZ27" s="47"/>
      <c r="OHA27" s="47"/>
      <c r="OHB27" s="47"/>
      <c r="OHC27" s="47"/>
      <c r="OHD27" s="47"/>
      <c r="OHE27" s="47"/>
      <c r="OHF27" s="47"/>
      <c r="OHG27" s="47"/>
      <c r="OHH27" s="47"/>
      <c r="OHI27" s="47"/>
      <c r="OHJ27" s="47"/>
      <c r="OHK27" s="47"/>
      <c r="OHL27" s="47"/>
      <c r="OHM27" s="47"/>
      <c r="OHN27" s="47"/>
      <c r="OHO27" s="47"/>
      <c r="OHP27" s="47"/>
      <c r="OHQ27" s="47"/>
      <c r="OHR27" s="47"/>
      <c r="OHS27" s="47"/>
      <c r="OHT27" s="47"/>
      <c r="OHU27" s="47"/>
      <c r="OHV27" s="47"/>
      <c r="OHW27" s="47"/>
      <c r="OHX27" s="47"/>
      <c r="OHY27" s="47"/>
      <c r="OHZ27" s="47"/>
      <c r="OIA27" s="47"/>
      <c r="OIB27" s="47"/>
      <c r="OIC27" s="47"/>
      <c r="OID27" s="47"/>
      <c r="OIE27" s="47"/>
      <c r="OIF27" s="47"/>
      <c r="OIG27" s="47"/>
      <c r="OIH27" s="47"/>
      <c r="OII27" s="47"/>
      <c r="OIJ27" s="47"/>
      <c r="OIK27" s="47"/>
      <c r="OIL27" s="47"/>
      <c r="OIM27" s="47"/>
      <c r="OIN27" s="47"/>
      <c r="OIO27" s="47"/>
      <c r="OIP27" s="47"/>
      <c r="OIQ27" s="47"/>
      <c r="OIR27" s="47"/>
      <c r="OIS27" s="47"/>
      <c r="OIT27" s="47"/>
      <c r="OIU27" s="47"/>
      <c r="OIV27" s="47"/>
      <c r="OIW27" s="47"/>
      <c r="OIX27" s="47"/>
      <c r="OIY27" s="47"/>
      <c r="OIZ27" s="47"/>
      <c r="OJA27" s="47"/>
      <c r="OJB27" s="47"/>
      <c r="OJC27" s="47"/>
      <c r="OJD27" s="47"/>
      <c r="OJE27" s="47"/>
      <c r="OJF27" s="47"/>
      <c r="OJG27" s="47"/>
      <c r="OJH27" s="47"/>
      <c r="OJI27" s="47"/>
      <c r="OJJ27" s="47"/>
      <c r="OJK27" s="47"/>
      <c r="OJL27" s="47"/>
      <c r="OJM27" s="47"/>
      <c r="OJN27" s="47"/>
      <c r="OJO27" s="47"/>
      <c r="OJP27" s="47"/>
      <c r="OJQ27" s="47"/>
      <c r="OJR27" s="47"/>
      <c r="OJS27" s="47"/>
      <c r="OJT27" s="47"/>
      <c r="OJU27" s="47"/>
      <c r="OJV27" s="47"/>
      <c r="OJW27" s="47"/>
      <c r="OJX27" s="47"/>
      <c r="OJY27" s="47"/>
      <c r="OJZ27" s="47"/>
      <c r="OKA27" s="47"/>
      <c r="OKB27" s="47"/>
      <c r="OKC27" s="47"/>
      <c r="OKD27" s="47"/>
      <c r="OKE27" s="47"/>
      <c r="OKF27" s="47"/>
      <c r="OKG27" s="47"/>
      <c r="OKH27" s="47"/>
      <c r="OKI27" s="47"/>
      <c r="OKJ27" s="47"/>
      <c r="OKK27" s="47"/>
      <c r="OKL27" s="47"/>
      <c r="OKM27" s="47"/>
      <c r="OKN27" s="47"/>
      <c r="OKO27" s="47"/>
      <c r="OKP27" s="47"/>
      <c r="OKQ27" s="47"/>
      <c r="OKR27" s="47"/>
      <c r="OKS27" s="47"/>
      <c r="OKT27" s="47"/>
      <c r="OKU27" s="47"/>
      <c r="OKV27" s="47"/>
      <c r="OKW27" s="47"/>
      <c r="OKX27" s="47"/>
      <c r="OKY27" s="47"/>
      <c r="OKZ27" s="47"/>
      <c r="OLA27" s="47"/>
      <c r="OLB27" s="47"/>
      <c r="OLC27" s="47"/>
      <c r="OLD27" s="47"/>
      <c r="OLE27" s="47"/>
      <c r="OLF27" s="47"/>
      <c r="OLG27" s="47"/>
      <c r="OLH27" s="47"/>
      <c r="OLI27" s="47"/>
      <c r="OLJ27" s="47"/>
      <c r="OLK27" s="47"/>
      <c r="OLL27" s="47"/>
      <c r="OLM27" s="47"/>
      <c r="OLN27" s="47"/>
      <c r="OLO27" s="47"/>
      <c r="OLP27" s="47"/>
      <c r="OLQ27" s="47"/>
      <c r="OLR27" s="47"/>
      <c r="OLS27" s="47"/>
      <c r="OLT27" s="47"/>
      <c r="OLU27" s="47"/>
      <c r="OLV27" s="47"/>
      <c r="OLW27" s="47"/>
      <c r="OLX27" s="47"/>
      <c r="OLY27" s="47"/>
      <c r="OLZ27" s="47"/>
      <c r="OMA27" s="47"/>
      <c r="OMB27" s="47"/>
      <c r="OMC27" s="47"/>
      <c r="OMD27" s="47"/>
      <c r="OME27" s="47"/>
      <c r="OMF27" s="47"/>
      <c r="OMG27" s="47"/>
      <c r="OMH27" s="47"/>
      <c r="OMI27" s="47"/>
      <c r="OMJ27" s="47"/>
      <c r="OMK27" s="47"/>
      <c r="OML27" s="47"/>
      <c r="OMM27" s="47"/>
      <c r="OMN27" s="47"/>
      <c r="OMO27" s="47"/>
      <c r="OMP27" s="47"/>
      <c r="OMQ27" s="47"/>
      <c r="OMR27" s="47"/>
      <c r="OMS27" s="47"/>
      <c r="OMT27" s="47"/>
      <c r="OMU27" s="47"/>
      <c r="OMV27" s="47"/>
      <c r="OMW27" s="47"/>
      <c r="OMX27" s="47"/>
      <c r="OMY27" s="47"/>
      <c r="OMZ27" s="47"/>
      <c r="ONA27" s="47"/>
      <c r="ONB27" s="47"/>
      <c r="ONC27" s="47"/>
      <c r="OND27" s="47"/>
      <c r="ONE27" s="47"/>
      <c r="ONF27" s="47"/>
      <c r="ONG27" s="47"/>
      <c r="ONH27" s="47"/>
      <c r="ONI27" s="47"/>
      <c r="ONJ27" s="47"/>
      <c r="ONK27" s="47"/>
      <c r="ONL27" s="47"/>
      <c r="ONM27" s="47"/>
      <c r="ONN27" s="47"/>
      <c r="ONO27" s="47"/>
      <c r="ONP27" s="47"/>
      <c r="ONQ27" s="47"/>
      <c r="ONR27" s="47"/>
      <c r="ONS27" s="47"/>
      <c r="ONT27" s="47"/>
      <c r="ONU27" s="47"/>
      <c r="ONV27" s="47"/>
      <c r="ONW27" s="47"/>
      <c r="ONX27" s="47"/>
      <c r="ONY27" s="47"/>
      <c r="ONZ27" s="47"/>
      <c r="OOA27" s="47"/>
      <c r="OOB27" s="47"/>
      <c r="OOC27" s="47"/>
      <c r="OOD27" s="47"/>
      <c r="OOE27" s="47"/>
      <c r="OOF27" s="47"/>
      <c r="OOG27" s="47"/>
      <c r="OOH27" s="47"/>
      <c r="OOI27" s="47"/>
      <c r="OOJ27" s="47"/>
      <c r="OOK27" s="47"/>
      <c r="OOL27" s="47"/>
      <c r="OOM27" s="47"/>
      <c r="OON27" s="47"/>
      <c r="OOO27" s="47"/>
      <c r="OOP27" s="47"/>
      <c r="OOQ27" s="47"/>
      <c r="OOR27" s="47"/>
      <c r="OOS27" s="47"/>
      <c r="OOT27" s="47"/>
      <c r="OOU27" s="47"/>
      <c r="OOV27" s="47"/>
      <c r="OOW27" s="47"/>
      <c r="OOX27" s="47"/>
      <c r="OOY27" s="47"/>
      <c r="OOZ27" s="47"/>
      <c r="OPA27" s="47"/>
      <c r="OPB27" s="47"/>
      <c r="OPC27" s="47"/>
      <c r="OPD27" s="47"/>
      <c r="OPE27" s="47"/>
      <c r="OPF27" s="47"/>
      <c r="OPG27" s="47"/>
      <c r="OPH27" s="47"/>
      <c r="OPI27" s="47"/>
      <c r="OPJ27" s="47"/>
      <c r="OPK27" s="47"/>
      <c r="OPL27" s="47"/>
      <c r="OPM27" s="47"/>
      <c r="OPN27" s="47"/>
      <c r="OPO27" s="47"/>
      <c r="OPP27" s="47"/>
      <c r="OPQ27" s="47"/>
      <c r="OPR27" s="47"/>
      <c r="OPS27" s="47"/>
      <c r="OPT27" s="47"/>
      <c r="OPU27" s="47"/>
      <c r="OPV27" s="47"/>
      <c r="OPW27" s="47"/>
      <c r="OPX27" s="47"/>
      <c r="OPY27" s="47"/>
      <c r="OPZ27" s="47"/>
      <c r="OQA27" s="47"/>
      <c r="OQB27" s="47"/>
      <c r="OQC27" s="47"/>
      <c r="OQD27" s="47"/>
      <c r="OQE27" s="47"/>
      <c r="OQF27" s="47"/>
      <c r="OQG27" s="47"/>
      <c r="OQH27" s="47"/>
      <c r="OQI27" s="47"/>
      <c r="OQJ27" s="47"/>
      <c r="OQK27" s="47"/>
      <c r="OQL27" s="47"/>
      <c r="OQM27" s="47"/>
      <c r="OQN27" s="47"/>
      <c r="OQO27" s="47"/>
      <c r="OQP27" s="47"/>
      <c r="OQQ27" s="47"/>
      <c r="OQR27" s="47"/>
      <c r="OQS27" s="47"/>
      <c r="OQT27" s="47"/>
      <c r="OQU27" s="47"/>
      <c r="OQV27" s="47"/>
      <c r="OQW27" s="47"/>
      <c r="OQX27" s="47"/>
      <c r="OQY27" s="47"/>
      <c r="OQZ27" s="47"/>
      <c r="ORA27" s="47"/>
      <c r="ORB27" s="47"/>
      <c r="ORC27" s="47"/>
      <c r="ORD27" s="47"/>
      <c r="ORE27" s="47"/>
      <c r="ORF27" s="47"/>
      <c r="ORG27" s="47"/>
      <c r="ORH27" s="47"/>
      <c r="ORI27" s="47"/>
      <c r="ORJ27" s="47"/>
      <c r="ORK27" s="47"/>
      <c r="ORL27" s="47"/>
      <c r="ORM27" s="47"/>
      <c r="ORN27" s="47"/>
      <c r="ORO27" s="47"/>
      <c r="ORP27" s="47"/>
      <c r="ORQ27" s="47"/>
      <c r="ORR27" s="47"/>
      <c r="ORS27" s="47"/>
      <c r="ORT27" s="47"/>
      <c r="ORU27" s="47"/>
      <c r="ORV27" s="47"/>
      <c r="ORW27" s="47"/>
      <c r="ORX27" s="47"/>
      <c r="ORY27" s="47"/>
      <c r="ORZ27" s="47"/>
      <c r="OSA27" s="47"/>
      <c r="OSB27" s="47"/>
      <c r="OSC27" s="47"/>
      <c r="OSD27" s="47"/>
      <c r="OSE27" s="47"/>
      <c r="OSF27" s="47"/>
      <c r="OSG27" s="47"/>
      <c r="OSH27" s="47"/>
      <c r="OSI27" s="47"/>
      <c r="OSJ27" s="47"/>
      <c r="OSK27" s="47"/>
      <c r="OSL27" s="47"/>
      <c r="OSM27" s="47"/>
      <c r="OSN27" s="47"/>
      <c r="OSO27" s="47"/>
      <c r="OSP27" s="47"/>
      <c r="OSQ27" s="47"/>
      <c r="OSR27" s="47"/>
      <c r="OSS27" s="47"/>
      <c r="OST27" s="47"/>
      <c r="OSU27" s="47"/>
      <c r="OSV27" s="47"/>
      <c r="OSW27" s="47"/>
      <c r="OSX27" s="47"/>
      <c r="OSY27" s="47"/>
      <c r="OSZ27" s="47"/>
      <c r="OTA27" s="47"/>
      <c r="OTB27" s="47"/>
      <c r="OTC27" s="47"/>
      <c r="OTD27" s="47"/>
      <c r="OTE27" s="47"/>
      <c r="OTF27" s="47"/>
      <c r="OTG27" s="47"/>
      <c r="OTH27" s="47"/>
      <c r="OTI27" s="47"/>
      <c r="OTJ27" s="47"/>
      <c r="OTK27" s="47"/>
      <c r="OTL27" s="47"/>
      <c r="OTM27" s="47"/>
      <c r="OTN27" s="47"/>
      <c r="OTO27" s="47"/>
      <c r="OTP27" s="47"/>
      <c r="OTQ27" s="47"/>
      <c r="OTR27" s="47"/>
      <c r="OTS27" s="47"/>
      <c r="OTT27" s="47"/>
      <c r="OTU27" s="47"/>
      <c r="OTV27" s="47"/>
      <c r="OTW27" s="47"/>
      <c r="OTX27" s="47"/>
      <c r="OTY27" s="47"/>
      <c r="OTZ27" s="47"/>
      <c r="OUA27" s="47"/>
      <c r="OUB27" s="47"/>
      <c r="OUC27" s="47"/>
      <c r="OUD27" s="47"/>
      <c r="OUE27" s="47"/>
      <c r="OUF27" s="47"/>
      <c r="OUG27" s="47"/>
      <c r="OUH27" s="47"/>
      <c r="OUI27" s="47"/>
      <c r="OUJ27" s="47"/>
      <c r="OUK27" s="47"/>
      <c r="OUL27" s="47"/>
      <c r="OUM27" s="47"/>
      <c r="OUN27" s="47"/>
      <c r="OUO27" s="47"/>
      <c r="OUP27" s="47"/>
      <c r="OUQ27" s="47"/>
      <c r="OUR27" s="47"/>
      <c r="OUS27" s="47"/>
      <c r="OUT27" s="47"/>
      <c r="OUU27" s="47"/>
      <c r="OUV27" s="47"/>
      <c r="OUW27" s="47"/>
      <c r="OUX27" s="47"/>
      <c r="OUY27" s="47"/>
      <c r="OUZ27" s="47"/>
      <c r="OVA27" s="47"/>
      <c r="OVB27" s="47"/>
      <c r="OVC27" s="47"/>
      <c r="OVD27" s="47"/>
      <c r="OVE27" s="47"/>
      <c r="OVF27" s="47"/>
      <c r="OVG27" s="47"/>
      <c r="OVH27" s="47"/>
      <c r="OVI27" s="47"/>
      <c r="OVJ27" s="47"/>
      <c r="OVK27" s="47"/>
      <c r="OVL27" s="47"/>
      <c r="OVM27" s="47"/>
      <c r="OVN27" s="47"/>
      <c r="OVO27" s="47"/>
      <c r="OVP27" s="47"/>
      <c r="OVQ27" s="47"/>
      <c r="OVR27" s="47"/>
      <c r="OVS27" s="47"/>
      <c r="OVT27" s="47"/>
      <c r="OVU27" s="47"/>
      <c r="OVV27" s="47"/>
      <c r="OVW27" s="47"/>
      <c r="OVX27" s="47"/>
      <c r="OVY27" s="47"/>
      <c r="OVZ27" s="47"/>
      <c r="OWA27" s="47"/>
      <c r="OWB27" s="47"/>
      <c r="OWC27" s="47"/>
      <c r="OWD27" s="47"/>
      <c r="OWE27" s="47"/>
      <c r="OWF27" s="47"/>
      <c r="OWG27" s="47"/>
      <c r="OWH27" s="47"/>
      <c r="OWI27" s="47"/>
      <c r="OWJ27" s="47"/>
      <c r="OWK27" s="47"/>
      <c r="OWL27" s="47"/>
      <c r="OWM27" s="47"/>
      <c r="OWN27" s="47"/>
      <c r="OWO27" s="47"/>
      <c r="OWP27" s="47"/>
      <c r="OWQ27" s="47"/>
      <c r="OWR27" s="47"/>
      <c r="OWS27" s="47"/>
      <c r="OWT27" s="47"/>
      <c r="OWU27" s="47"/>
      <c r="OWV27" s="47"/>
      <c r="OWW27" s="47"/>
      <c r="OWX27" s="47"/>
      <c r="OWY27" s="47"/>
      <c r="OWZ27" s="47"/>
      <c r="OXA27" s="47"/>
      <c r="OXB27" s="47"/>
      <c r="OXC27" s="47"/>
      <c r="OXD27" s="47"/>
      <c r="OXE27" s="47"/>
      <c r="OXF27" s="47"/>
      <c r="OXG27" s="47"/>
      <c r="OXH27" s="47"/>
      <c r="OXI27" s="47"/>
      <c r="OXJ27" s="47"/>
      <c r="OXK27" s="47"/>
      <c r="OXL27" s="47"/>
      <c r="OXM27" s="47"/>
      <c r="OXN27" s="47"/>
      <c r="OXO27" s="47"/>
      <c r="OXP27" s="47"/>
      <c r="OXQ27" s="47"/>
      <c r="OXR27" s="47"/>
      <c r="OXS27" s="47"/>
      <c r="OXT27" s="47"/>
      <c r="OXU27" s="47"/>
      <c r="OXV27" s="47"/>
      <c r="OXW27" s="47"/>
      <c r="OXX27" s="47"/>
      <c r="OXY27" s="47"/>
      <c r="OXZ27" s="47"/>
      <c r="OYA27" s="47"/>
      <c r="OYB27" s="47"/>
      <c r="OYC27" s="47"/>
      <c r="OYD27" s="47"/>
      <c r="OYE27" s="47"/>
      <c r="OYF27" s="47"/>
      <c r="OYG27" s="47"/>
      <c r="OYH27" s="47"/>
      <c r="OYI27" s="47"/>
      <c r="OYJ27" s="47"/>
      <c r="OYK27" s="47"/>
      <c r="OYL27" s="47"/>
      <c r="OYM27" s="47"/>
      <c r="OYN27" s="47"/>
      <c r="OYO27" s="47"/>
      <c r="OYP27" s="47"/>
      <c r="OYQ27" s="47"/>
      <c r="OYR27" s="47"/>
      <c r="OYS27" s="47"/>
      <c r="OYT27" s="47"/>
      <c r="OYU27" s="47"/>
      <c r="OYV27" s="47"/>
      <c r="OYW27" s="47"/>
      <c r="OYX27" s="47"/>
      <c r="OYY27" s="47"/>
      <c r="OYZ27" s="47"/>
      <c r="OZA27" s="47"/>
      <c r="OZB27" s="47"/>
      <c r="OZC27" s="47"/>
      <c r="OZD27" s="47"/>
      <c r="OZE27" s="47"/>
      <c r="OZF27" s="47"/>
      <c r="OZG27" s="47"/>
      <c r="OZH27" s="47"/>
      <c r="OZI27" s="47"/>
      <c r="OZJ27" s="47"/>
      <c r="OZK27" s="47"/>
      <c r="OZL27" s="47"/>
      <c r="OZM27" s="47"/>
      <c r="OZN27" s="47"/>
      <c r="OZO27" s="47"/>
      <c r="OZP27" s="47"/>
      <c r="OZQ27" s="47"/>
      <c r="OZR27" s="47"/>
      <c r="OZS27" s="47"/>
      <c r="OZT27" s="47"/>
      <c r="OZU27" s="47"/>
      <c r="OZV27" s="47"/>
      <c r="OZW27" s="47"/>
      <c r="OZX27" s="47"/>
      <c r="OZY27" s="47"/>
      <c r="OZZ27" s="47"/>
      <c r="PAA27" s="47"/>
      <c r="PAB27" s="47"/>
      <c r="PAC27" s="47"/>
      <c r="PAD27" s="47"/>
      <c r="PAE27" s="47"/>
      <c r="PAF27" s="47"/>
      <c r="PAG27" s="47"/>
      <c r="PAH27" s="47"/>
      <c r="PAI27" s="47"/>
      <c r="PAJ27" s="47"/>
      <c r="PAK27" s="47"/>
      <c r="PAL27" s="47"/>
      <c r="PAM27" s="47"/>
      <c r="PAN27" s="47"/>
      <c r="PAO27" s="47"/>
      <c r="PAP27" s="47"/>
      <c r="PAQ27" s="47"/>
      <c r="PAR27" s="47"/>
      <c r="PAS27" s="47"/>
      <c r="PAT27" s="47"/>
      <c r="PAU27" s="47"/>
      <c r="PAV27" s="47"/>
      <c r="PAW27" s="47"/>
      <c r="PAX27" s="47"/>
      <c r="PAY27" s="47"/>
      <c r="PAZ27" s="47"/>
      <c r="PBA27" s="47"/>
      <c r="PBB27" s="47"/>
      <c r="PBC27" s="47"/>
      <c r="PBD27" s="47"/>
      <c r="PBE27" s="47"/>
      <c r="PBF27" s="47"/>
      <c r="PBG27" s="47"/>
      <c r="PBH27" s="47"/>
      <c r="PBI27" s="47"/>
      <c r="PBJ27" s="47"/>
      <c r="PBK27" s="47"/>
      <c r="PBL27" s="47"/>
      <c r="PBM27" s="47"/>
      <c r="PBN27" s="47"/>
      <c r="PBO27" s="47"/>
      <c r="PBP27" s="47"/>
      <c r="PBQ27" s="47"/>
      <c r="PBR27" s="47"/>
      <c r="PBS27" s="47"/>
      <c r="PBT27" s="47"/>
      <c r="PBU27" s="47"/>
      <c r="PBV27" s="47"/>
      <c r="PBW27" s="47"/>
      <c r="PBX27" s="47"/>
      <c r="PBY27" s="47"/>
      <c r="PBZ27" s="47"/>
      <c r="PCA27" s="47"/>
      <c r="PCB27" s="47"/>
      <c r="PCC27" s="47"/>
      <c r="PCD27" s="47"/>
      <c r="PCE27" s="47"/>
      <c r="PCF27" s="47"/>
      <c r="PCG27" s="47"/>
      <c r="PCH27" s="47"/>
      <c r="PCI27" s="47"/>
      <c r="PCJ27" s="47"/>
      <c r="PCK27" s="47"/>
      <c r="PCL27" s="47"/>
      <c r="PCM27" s="47"/>
      <c r="PCN27" s="47"/>
      <c r="PCO27" s="47"/>
      <c r="PCP27" s="47"/>
      <c r="PCQ27" s="47"/>
      <c r="PCR27" s="47"/>
      <c r="PCS27" s="47"/>
      <c r="PCT27" s="47"/>
      <c r="PCU27" s="47"/>
      <c r="PCV27" s="47"/>
      <c r="PCW27" s="47"/>
      <c r="PCX27" s="47"/>
      <c r="PCY27" s="47"/>
      <c r="PCZ27" s="47"/>
      <c r="PDA27" s="47"/>
      <c r="PDB27" s="47"/>
      <c r="PDC27" s="47"/>
      <c r="PDD27" s="47"/>
      <c r="PDE27" s="47"/>
      <c r="PDF27" s="47"/>
      <c r="PDG27" s="47"/>
      <c r="PDH27" s="47"/>
      <c r="PDI27" s="47"/>
      <c r="PDJ27" s="47"/>
      <c r="PDK27" s="47"/>
      <c r="PDL27" s="47"/>
      <c r="PDM27" s="47"/>
      <c r="PDN27" s="47"/>
      <c r="PDO27" s="47"/>
      <c r="PDP27" s="47"/>
      <c r="PDQ27" s="47"/>
      <c r="PDR27" s="47"/>
      <c r="PDS27" s="47"/>
      <c r="PDT27" s="47"/>
      <c r="PDU27" s="47"/>
      <c r="PDV27" s="47"/>
      <c r="PDW27" s="47"/>
      <c r="PDX27" s="47"/>
      <c r="PDY27" s="47"/>
      <c r="PDZ27" s="47"/>
      <c r="PEA27" s="47"/>
      <c r="PEB27" s="47"/>
      <c r="PEC27" s="47"/>
      <c r="PED27" s="47"/>
      <c r="PEE27" s="47"/>
      <c r="PEF27" s="47"/>
      <c r="PEG27" s="47"/>
      <c r="PEH27" s="47"/>
      <c r="PEI27" s="47"/>
      <c r="PEJ27" s="47"/>
      <c r="PEK27" s="47"/>
      <c r="PEL27" s="47"/>
      <c r="PEM27" s="47"/>
      <c r="PEN27" s="47"/>
      <c r="PEO27" s="47"/>
      <c r="PEP27" s="47"/>
      <c r="PEQ27" s="47"/>
      <c r="PER27" s="47"/>
      <c r="PES27" s="47"/>
      <c r="PET27" s="47"/>
      <c r="PEU27" s="47"/>
      <c r="PEV27" s="47"/>
      <c r="PEW27" s="47"/>
      <c r="PEX27" s="47"/>
      <c r="PEY27" s="47"/>
      <c r="PEZ27" s="47"/>
      <c r="PFA27" s="47"/>
      <c r="PFB27" s="47"/>
      <c r="PFC27" s="47"/>
      <c r="PFD27" s="47"/>
      <c r="PFE27" s="47"/>
      <c r="PFF27" s="47"/>
      <c r="PFG27" s="47"/>
      <c r="PFH27" s="47"/>
      <c r="PFI27" s="47"/>
      <c r="PFJ27" s="47"/>
      <c r="PFK27" s="47"/>
      <c r="PFL27" s="47"/>
      <c r="PFM27" s="47"/>
      <c r="PFN27" s="47"/>
      <c r="PFO27" s="47"/>
      <c r="PFP27" s="47"/>
      <c r="PFQ27" s="47"/>
      <c r="PFR27" s="47"/>
      <c r="PFS27" s="47"/>
      <c r="PFT27" s="47"/>
      <c r="PFU27" s="47"/>
      <c r="PFV27" s="47"/>
      <c r="PFW27" s="47"/>
      <c r="PFX27" s="47"/>
      <c r="PFY27" s="47"/>
      <c r="PFZ27" s="47"/>
      <c r="PGA27" s="47"/>
      <c r="PGB27" s="47"/>
      <c r="PGC27" s="47"/>
      <c r="PGD27" s="47"/>
      <c r="PGE27" s="47"/>
      <c r="PGF27" s="47"/>
      <c r="PGG27" s="47"/>
      <c r="PGH27" s="47"/>
      <c r="PGI27" s="47"/>
      <c r="PGJ27" s="47"/>
      <c r="PGK27" s="47"/>
      <c r="PGL27" s="47"/>
      <c r="PGM27" s="47"/>
      <c r="PGN27" s="47"/>
      <c r="PGO27" s="47"/>
      <c r="PGP27" s="47"/>
      <c r="PGQ27" s="47"/>
      <c r="PGR27" s="47"/>
      <c r="PGS27" s="47"/>
      <c r="PGT27" s="47"/>
      <c r="PGU27" s="47"/>
      <c r="PGV27" s="47"/>
      <c r="PGW27" s="47"/>
      <c r="PGX27" s="47"/>
      <c r="PGY27" s="47"/>
      <c r="PGZ27" s="47"/>
      <c r="PHA27" s="47"/>
      <c r="PHB27" s="47"/>
      <c r="PHC27" s="47"/>
      <c r="PHD27" s="47"/>
      <c r="PHE27" s="47"/>
      <c r="PHF27" s="47"/>
      <c r="PHG27" s="47"/>
      <c r="PHH27" s="47"/>
      <c r="PHI27" s="47"/>
      <c r="PHJ27" s="47"/>
      <c r="PHK27" s="47"/>
      <c r="PHL27" s="47"/>
      <c r="PHM27" s="47"/>
      <c r="PHN27" s="47"/>
      <c r="PHO27" s="47"/>
      <c r="PHP27" s="47"/>
      <c r="PHQ27" s="47"/>
      <c r="PHR27" s="47"/>
      <c r="PHS27" s="47"/>
      <c r="PHT27" s="47"/>
      <c r="PHU27" s="47"/>
      <c r="PHV27" s="47"/>
      <c r="PHW27" s="47"/>
      <c r="PHX27" s="47"/>
      <c r="PHY27" s="47"/>
      <c r="PHZ27" s="47"/>
      <c r="PIA27" s="47"/>
      <c r="PIB27" s="47"/>
      <c r="PIC27" s="47"/>
      <c r="PID27" s="47"/>
      <c r="PIE27" s="47"/>
      <c r="PIF27" s="47"/>
      <c r="PIG27" s="47"/>
      <c r="PIH27" s="47"/>
      <c r="PII27" s="47"/>
      <c r="PIJ27" s="47"/>
      <c r="PIK27" s="47"/>
      <c r="PIL27" s="47"/>
      <c r="PIM27" s="47"/>
      <c r="PIN27" s="47"/>
      <c r="PIO27" s="47"/>
      <c r="PIP27" s="47"/>
      <c r="PIQ27" s="47"/>
      <c r="PIR27" s="47"/>
      <c r="PIS27" s="47"/>
      <c r="PIT27" s="47"/>
      <c r="PIU27" s="47"/>
      <c r="PIV27" s="47"/>
      <c r="PIW27" s="47"/>
      <c r="PIX27" s="47"/>
      <c r="PIY27" s="47"/>
      <c r="PIZ27" s="47"/>
      <c r="PJA27" s="47"/>
      <c r="PJB27" s="47"/>
      <c r="PJC27" s="47"/>
      <c r="PJD27" s="47"/>
      <c r="PJE27" s="47"/>
      <c r="PJF27" s="47"/>
      <c r="PJG27" s="47"/>
      <c r="PJH27" s="47"/>
      <c r="PJI27" s="47"/>
      <c r="PJJ27" s="47"/>
      <c r="PJK27" s="47"/>
      <c r="PJL27" s="47"/>
      <c r="PJM27" s="47"/>
      <c r="PJN27" s="47"/>
      <c r="PJO27" s="47"/>
      <c r="PJP27" s="47"/>
      <c r="PJQ27" s="47"/>
      <c r="PJR27" s="47"/>
      <c r="PJS27" s="47"/>
      <c r="PJT27" s="47"/>
      <c r="PJU27" s="47"/>
      <c r="PJV27" s="47"/>
      <c r="PJW27" s="47"/>
      <c r="PJX27" s="47"/>
      <c r="PJY27" s="47"/>
      <c r="PJZ27" s="47"/>
      <c r="PKA27" s="47"/>
      <c r="PKB27" s="47"/>
      <c r="PKC27" s="47"/>
      <c r="PKD27" s="47"/>
      <c r="PKE27" s="47"/>
      <c r="PKF27" s="47"/>
      <c r="PKG27" s="47"/>
      <c r="PKH27" s="47"/>
      <c r="PKI27" s="47"/>
      <c r="PKJ27" s="47"/>
      <c r="PKK27" s="47"/>
      <c r="PKL27" s="47"/>
      <c r="PKM27" s="47"/>
      <c r="PKN27" s="47"/>
      <c r="PKO27" s="47"/>
      <c r="PKP27" s="47"/>
      <c r="PKQ27" s="47"/>
      <c r="PKR27" s="47"/>
      <c r="PKS27" s="47"/>
      <c r="PKT27" s="47"/>
      <c r="PKU27" s="47"/>
      <c r="PKV27" s="47"/>
      <c r="PKW27" s="47"/>
      <c r="PKX27" s="47"/>
      <c r="PKY27" s="47"/>
      <c r="PKZ27" s="47"/>
      <c r="PLA27" s="47"/>
      <c r="PLB27" s="47"/>
      <c r="PLC27" s="47"/>
      <c r="PLD27" s="47"/>
      <c r="PLE27" s="47"/>
      <c r="PLF27" s="47"/>
      <c r="PLG27" s="47"/>
      <c r="PLH27" s="47"/>
      <c r="PLI27" s="47"/>
      <c r="PLJ27" s="47"/>
      <c r="PLK27" s="47"/>
      <c r="PLL27" s="47"/>
      <c r="PLM27" s="47"/>
      <c r="PLN27" s="47"/>
      <c r="PLO27" s="47"/>
      <c r="PLP27" s="47"/>
      <c r="PLQ27" s="47"/>
      <c r="PLR27" s="47"/>
      <c r="PLS27" s="47"/>
      <c r="PLT27" s="47"/>
      <c r="PLU27" s="47"/>
      <c r="PLV27" s="47"/>
      <c r="PLW27" s="47"/>
      <c r="PLX27" s="47"/>
      <c r="PLY27" s="47"/>
      <c r="PLZ27" s="47"/>
      <c r="PMA27" s="47"/>
      <c r="PMB27" s="47"/>
      <c r="PMC27" s="47"/>
      <c r="PMD27" s="47"/>
      <c r="PME27" s="47"/>
      <c r="PMF27" s="47"/>
      <c r="PMG27" s="47"/>
      <c r="PMH27" s="47"/>
      <c r="PMI27" s="47"/>
      <c r="PMJ27" s="47"/>
      <c r="PMK27" s="47"/>
      <c r="PML27" s="47"/>
      <c r="PMM27" s="47"/>
      <c r="PMN27" s="47"/>
      <c r="PMO27" s="47"/>
      <c r="PMP27" s="47"/>
      <c r="PMQ27" s="47"/>
      <c r="PMR27" s="47"/>
      <c r="PMS27" s="47"/>
      <c r="PMT27" s="47"/>
      <c r="PMU27" s="47"/>
      <c r="PMV27" s="47"/>
      <c r="PMW27" s="47"/>
      <c r="PMX27" s="47"/>
      <c r="PMY27" s="47"/>
      <c r="PMZ27" s="47"/>
      <c r="PNA27" s="47"/>
      <c r="PNB27" s="47"/>
      <c r="PNC27" s="47"/>
      <c r="PND27" s="47"/>
      <c r="PNE27" s="47"/>
      <c r="PNF27" s="47"/>
      <c r="PNG27" s="47"/>
      <c r="PNH27" s="47"/>
      <c r="PNI27" s="47"/>
      <c r="PNJ27" s="47"/>
      <c r="PNK27" s="47"/>
      <c r="PNL27" s="47"/>
      <c r="PNM27" s="47"/>
      <c r="PNN27" s="47"/>
      <c r="PNO27" s="47"/>
      <c r="PNP27" s="47"/>
      <c r="PNQ27" s="47"/>
      <c r="PNR27" s="47"/>
      <c r="PNS27" s="47"/>
      <c r="PNT27" s="47"/>
      <c r="PNU27" s="47"/>
      <c r="PNV27" s="47"/>
      <c r="PNW27" s="47"/>
      <c r="PNX27" s="47"/>
      <c r="PNY27" s="47"/>
      <c r="PNZ27" s="47"/>
      <c r="POA27" s="47"/>
      <c r="POB27" s="47"/>
      <c r="POC27" s="47"/>
      <c r="POD27" s="47"/>
      <c r="POE27" s="47"/>
      <c r="POF27" s="47"/>
      <c r="POG27" s="47"/>
      <c r="POH27" s="47"/>
      <c r="POI27" s="47"/>
      <c r="POJ27" s="47"/>
      <c r="POK27" s="47"/>
      <c r="POL27" s="47"/>
      <c r="POM27" s="47"/>
      <c r="PON27" s="47"/>
      <c r="POO27" s="47"/>
      <c r="POP27" s="47"/>
      <c r="POQ27" s="47"/>
      <c r="POR27" s="47"/>
      <c r="POS27" s="47"/>
      <c r="POT27" s="47"/>
      <c r="POU27" s="47"/>
      <c r="POV27" s="47"/>
      <c r="POW27" s="47"/>
      <c r="POX27" s="47"/>
      <c r="POY27" s="47"/>
      <c r="POZ27" s="47"/>
      <c r="PPA27" s="47"/>
      <c r="PPB27" s="47"/>
      <c r="PPC27" s="47"/>
      <c r="PPD27" s="47"/>
      <c r="PPE27" s="47"/>
      <c r="PPF27" s="47"/>
      <c r="PPG27" s="47"/>
      <c r="PPH27" s="47"/>
      <c r="PPI27" s="47"/>
      <c r="PPJ27" s="47"/>
      <c r="PPK27" s="47"/>
      <c r="PPL27" s="47"/>
      <c r="PPM27" s="47"/>
      <c r="PPN27" s="47"/>
      <c r="PPO27" s="47"/>
      <c r="PPP27" s="47"/>
      <c r="PPQ27" s="47"/>
      <c r="PPR27" s="47"/>
      <c r="PPS27" s="47"/>
      <c r="PPT27" s="47"/>
      <c r="PPU27" s="47"/>
      <c r="PPV27" s="47"/>
      <c r="PPW27" s="47"/>
      <c r="PPX27" s="47"/>
      <c r="PPY27" s="47"/>
      <c r="PPZ27" s="47"/>
      <c r="PQA27" s="47"/>
      <c r="PQB27" s="47"/>
      <c r="PQC27" s="47"/>
      <c r="PQD27" s="47"/>
      <c r="PQE27" s="47"/>
      <c r="PQF27" s="47"/>
      <c r="PQG27" s="47"/>
      <c r="PQH27" s="47"/>
      <c r="PQI27" s="47"/>
      <c r="PQJ27" s="47"/>
      <c r="PQK27" s="47"/>
      <c r="PQL27" s="47"/>
      <c r="PQM27" s="47"/>
      <c r="PQN27" s="47"/>
      <c r="PQO27" s="47"/>
      <c r="PQP27" s="47"/>
      <c r="PQQ27" s="47"/>
      <c r="PQR27" s="47"/>
      <c r="PQS27" s="47"/>
      <c r="PQT27" s="47"/>
      <c r="PQU27" s="47"/>
      <c r="PQV27" s="47"/>
      <c r="PQW27" s="47"/>
      <c r="PQX27" s="47"/>
      <c r="PQY27" s="47"/>
      <c r="PQZ27" s="47"/>
      <c r="PRA27" s="47"/>
      <c r="PRB27" s="47"/>
      <c r="PRC27" s="47"/>
      <c r="PRD27" s="47"/>
      <c r="PRE27" s="47"/>
      <c r="PRF27" s="47"/>
      <c r="PRG27" s="47"/>
      <c r="PRH27" s="47"/>
      <c r="PRI27" s="47"/>
      <c r="PRJ27" s="47"/>
      <c r="PRK27" s="47"/>
      <c r="PRL27" s="47"/>
      <c r="PRM27" s="47"/>
      <c r="PRN27" s="47"/>
      <c r="PRO27" s="47"/>
      <c r="PRP27" s="47"/>
      <c r="PRQ27" s="47"/>
      <c r="PRR27" s="47"/>
      <c r="PRS27" s="47"/>
      <c r="PRT27" s="47"/>
      <c r="PRU27" s="47"/>
      <c r="PRV27" s="47"/>
      <c r="PRW27" s="47"/>
      <c r="PRX27" s="47"/>
      <c r="PRY27" s="47"/>
      <c r="PRZ27" s="47"/>
      <c r="PSA27" s="47"/>
      <c r="PSB27" s="47"/>
      <c r="PSC27" s="47"/>
      <c r="PSD27" s="47"/>
      <c r="PSE27" s="47"/>
      <c r="PSF27" s="47"/>
      <c r="PSG27" s="47"/>
      <c r="PSH27" s="47"/>
      <c r="PSI27" s="47"/>
      <c r="PSJ27" s="47"/>
      <c r="PSK27" s="47"/>
      <c r="PSL27" s="47"/>
      <c r="PSM27" s="47"/>
      <c r="PSN27" s="47"/>
      <c r="PSO27" s="47"/>
      <c r="PSP27" s="47"/>
      <c r="PSQ27" s="47"/>
      <c r="PSR27" s="47"/>
      <c r="PSS27" s="47"/>
      <c r="PST27" s="47"/>
      <c r="PSU27" s="47"/>
      <c r="PSV27" s="47"/>
      <c r="PSW27" s="47"/>
      <c r="PSX27" s="47"/>
      <c r="PSY27" s="47"/>
      <c r="PSZ27" s="47"/>
      <c r="PTA27" s="47"/>
      <c r="PTB27" s="47"/>
      <c r="PTC27" s="47"/>
      <c r="PTD27" s="47"/>
      <c r="PTE27" s="47"/>
      <c r="PTF27" s="47"/>
      <c r="PTG27" s="47"/>
      <c r="PTH27" s="47"/>
      <c r="PTI27" s="47"/>
      <c r="PTJ27" s="47"/>
      <c r="PTK27" s="47"/>
      <c r="PTL27" s="47"/>
      <c r="PTM27" s="47"/>
      <c r="PTN27" s="47"/>
      <c r="PTO27" s="47"/>
      <c r="PTP27" s="47"/>
      <c r="PTQ27" s="47"/>
      <c r="PTR27" s="47"/>
      <c r="PTS27" s="47"/>
      <c r="PTT27" s="47"/>
      <c r="PTU27" s="47"/>
      <c r="PTV27" s="47"/>
      <c r="PTW27" s="47"/>
      <c r="PTX27" s="47"/>
      <c r="PTY27" s="47"/>
      <c r="PTZ27" s="47"/>
      <c r="PUA27" s="47"/>
      <c r="PUB27" s="47"/>
      <c r="PUC27" s="47"/>
      <c r="PUD27" s="47"/>
      <c r="PUE27" s="47"/>
      <c r="PUF27" s="47"/>
      <c r="PUG27" s="47"/>
      <c r="PUH27" s="47"/>
      <c r="PUI27" s="47"/>
      <c r="PUJ27" s="47"/>
      <c r="PUK27" s="47"/>
      <c r="PUL27" s="47"/>
      <c r="PUM27" s="47"/>
      <c r="PUN27" s="47"/>
      <c r="PUO27" s="47"/>
      <c r="PUP27" s="47"/>
      <c r="PUQ27" s="47"/>
      <c r="PUR27" s="47"/>
      <c r="PUS27" s="47"/>
      <c r="PUT27" s="47"/>
      <c r="PUU27" s="47"/>
      <c r="PUV27" s="47"/>
      <c r="PUW27" s="47"/>
      <c r="PUX27" s="47"/>
      <c r="PUY27" s="47"/>
      <c r="PUZ27" s="47"/>
      <c r="PVA27" s="47"/>
      <c r="PVB27" s="47"/>
      <c r="PVC27" s="47"/>
      <c r="PVD27" s="47"/>
      <c r="PVE27" s="47"/>
      <c r="PVF27" s="47"/>
      <c r="PVG27" s="47"/>
      <c r="PVH27" s="47"/>
      <c r="PVI27" s="47"/>
      <c r="PVJ27" s="47"/>
      <c r="PVK27" s="47"/>
      <c r="PVL27" s="47"/>
      <c r="PVM27" s="47"/>
      <c r="PVN27" s="47"/>
      <c r="PVO27" s="47"/>
      <c r="PVP27" s="47"/>
      <c r="PVQ27" s="47"/>
      <c r="PVR27" s="47"/>
      <c r="PVS27" s="47"/>
      <c r="PVT27" s="47"/>
      <c r="PVU27" s="47"/>
      <c r="PVV27" s="47"/>
      <c r="PVW27" s="47"/>
      <c r="PVX27" s="47"/>
      <c r="PVY27" s="47"/>
      <c r="PVZ27" s="47"/>
      <c r="PWA27" s="47"/>
      <c r="PWB27" s="47"/>
      <c r="PWC27" s="47"/>
      <c r="PWD27" s="47"/>
      <c r="PWE27" s="47"/>
      <c r="PWF27" s="47"/>
      <c r="PWG27" s="47"/>
      <c r="PWH27" s="47"/>
      <c r="PWI27" s="47"/>
      <c r="PWJ27" s="47"/>
      <c r="PWK27" s="47"/>
      <c r="PWL27" s="47"/>
      <c r="PWM27" s="47"/>
      <c r="PWN27" s="47"/>
      <c r="PWO27" s="47"/>
      <c r="PWP27" s="47"/>
      <c r="PWQ27" s="47"/>
      <c r="PWR27" s="47"/>
      <c r="PWS27" s="47"/>
      <c r="PWT27" s="47"/>
      <c r="PWU27" s="47"/>
      <c r="PWV27" s="47"/>
      <c r="PWW27" s="47"/>
      <c r="PWX27" s="47"/>
      <c r="PWY27" s="47"/>
      <c r="PWZ27" s="47"/>
      <c r="PXA27" s="47"/>
      <c r="PXB27" s="47"/>
      <c r="PXC27" s="47"/>
      <c r="PXD27" s="47"/>
      <c r="PXE27" s="47"/>
      <c r="PXF27" s="47"/>
      <c r="PXG27" s="47"/>
      <c r="PXH27" s="47"/>
      <c r="PXI27" s="47"/>
      <c r="PXJ27" s="47"/>
      <c r="PXK27" s="47"/>
      <c r="PXL27" s="47"/>
      <c r="PXM27" s="47"/>
      <c r="PXN27" s="47"/>
      <c r="PXO27" s="47"/>
      <c r="PXP27" s="47"/>
      <c r="PXQ27" s="47"/>
      <c r="PXR27" s="47"/>
      <c r="PXS27" s="47"/>
      <c r="PXT27" s="47"/>
      <c r="PXU27" s="47"/>
      <c r="PXV27" s="47"/>
      <c r="PXW27" s="47"/>
      <c r="PXX27" s="47"/>
      <c r="PXY27" s="47"/>
      <c r="PXZ27" s="47"/>
      <c r="PYA27" s="47"/>
      <c r="PYB27" s="47"/>
      <c r="PYC27" s="47"/>
      <c r="PYD27" s="47"/>
      <c r="PYE27" s="47"/>
      <c r="PYF27" s="47"/>
      <c r="PYG27" s="47"/>
      <c r="PYH27" s="47"/>
      <c r="PYI27" s="47"/>
      <c r="PYJ27" s="47"/>
      <c r="PYK27" s="47"/>
      <c r="PYL27" s="47"/>
      <c r="PYM27" s="47"/>
      <c r="PYN27" s="47"/>
      <c r="PYO27" s="47"/>
      <c r="PYP27" s="47"/>
      <c r="PYQ27" s="47"/>
      <c r="PYR27" s="47"/>
      <c r="PYS27" s="47"/>
      <c r="PYT27" s="47"/>
      <c r="PYU27" s="47"/>
      <c r="PYV27" s="47"/>
      <c r="PYW27" s="47"/>
      <c r="PYX27" s="47"/>
      <c r="PYY27" s="47"/>
      <c r="PYZ27" s="47"/>
      <c r="PZA27" s="47"/>
      <c r="PZB27" s="47"/>
      <c r="PZC27" s="47"/>
      <c r="PZD27" s="47"/>
      <c r="PZE27" s="47"/>
      <c r="PZF27" s="47"/>
      <c r="PZG27" s="47"/>
      <c r="PZH27" s="47"/>
      <c r="PZI27" s="47"/>
      <c r="PZJ27" s="47"/>
      <c r="PZK27" s="47"/>
      <c r="PZL27" s="47"/>
      <c r="PZM27" s="47"/>
      <c r="PZN27" s="47"/>
      <c r="PZO27" s="47"/>
      <c r="PZP27" s="47"/>
      <c r="PZQ27" s="47"/>
      <c r="PZR27" s="47"/>
      <c r="PZS27" s="47"/>
      <c r="PZT27" s="47"/>
      <c r="PZU27" s="47"/>
      <c r="PZV27" s="47"/>
      <c r="PZW27" s="47"/>
      <c r="PZX27" s="47"/>
      <c r="PZY27" s="47"/>
      <c r="PZZ27" s="47"/>
      <c r="QAA27" s="47"/>
      <c r="QAB27" s="47"/>
      <c r="QAC27" s="47"/>
      <c r="QAD27" s="47"/>
      <c r="QAE27" s="47"/>
      <c r="QAF27" s="47"/>
      <c r="QAG27" s="47"/>
      <c r="QAH27" s="47"/>
      <c r="QAI27" s="47"/>
      <c r="QAJ27" s="47"/>
      <c r="QAK27" s="47"/>
      <c r="QAL27" s="47"/>
      <c r="QAM27" s="47"/>
      <c r="QAN27" s="47"/>
      <c r="QAO27" s="47"/>
      <c r="QAP27" s="47"/>
      <c r="QAQ27" s="47"/>
      <c r="QAR27" s="47"/>
      <c r="QAS27" s="47"/>
      <c r="QAT27" s="47"/>
      <c r="QAU27" s="47"/>
      <c r="QAV27" s="47"/>
      <c r="QAW27" s="47"/>
      <c r="QAX27" s="47"/>
      <c r="QAY27" s="47"/>
      <c r="QAZ27" s="47"/>
      <c r="QBA27" s="47"/>
      <c r="QBB27" s="47"/>
      <c r="QBC27" s="47"/>
      <c r="QBD27" s="47"/>
      <c r="QBE27" s="47"/>
      <c r="QBF27" s="47"/>
      <c r="QBG27" s="47"/>
      <c r="QBH27" s="47"/>
      <c r="QBI27" s="47"/>
      <c r="QBJ27" s="47"/>
      <c r="QBK27" s="47"/>
      <c r="QBL27" s="47"/>
      <c r="QBM27" s="47"/>
      <c r="QBN27" s="47"/>
      <c r="QBO27" s="47"/>
      <c r="QBP27" s="47"/>
      <c r="QBQ27" s="47"/>
      <c r="QBR27" s="47"/>
      <c r="QBS27" s="47"/>
      <c r="QBT27" s="47"/>
      <c r="QBU27" s="47"/>
      <c r="QBV27" s="47"/>
      <c r="QBW27" s="47"/>
      <c r="QBX27" s="47"/>
      <c r="QBY27" s="47"/>
      <c r="QBZ27" s="47"/>
      <c r="QCA27" s="47"/>
      <c r="QCB27" s="47"/>
      <c r="QCC27" s="47"/>
      <c r="QCD27" s="47"/>
      <c r="QCE27" s="47"/>
      <c r="QCF27" s="47"/>
      <c r="QCG27" s="47"/>
      <c r="QCH27" s="47"/>
      <c r="QCI27" s="47"/>
      <c r="QCJ27" s="47"/>
      <c r="QCK27" s="47"/>
      <c r="QCL27" s="47"/>
      <c r="QCM27" s="47"/>
      <c r="QCN27" s="47"/>
      <c r="QCO27" s="47"/>
      <c r="QCP27" s="47"/>
      <c r="QCQ27" s="47"/>
      <c r="QCR27" s="47"/>
      <c r="QCS27" s="47"/>
      <c r="QCT27" s="47"/>
      <c r="QCU27" s="47"/>
      <c r="QCV27" s="47"/>
      <c r="QCW27" s="47"/>
      <c r="QCX27" s="47"/>
      <c r="QCY27" s="47"/>
      <c r="QCZ27" s="47"/>
      <c r="QDA27" s="47"/>
      <c r="QDB27" s="47"/>
      <c r="QDC27" s="47"/>
      <c r="QDD27" s="47"/>
      <c r="QDE27" s="47"/>
      <c r="QDF27" s="47"/>
      <c r="QDG27" s="47"/>
      <c r="QDH27" s="47"/>
      <c r="QDI27" s="47"/>
      <c r="QDJ27" s="47"/>
      <c r="QDK27" s="47"/>
      <c r="QDL27" s="47"/>
      <c r="QDM27" s="47"/>
      <c r="QDN27" s="47"/>
      <c r="QDO27" s="47"/>
      <c r="QDP27" s="47"/>
      <c r="QDQ27" s="47"/>
      <c r="QDR27" s="47"/>
      <c r="QDS27" s="47"/>
      <c r="QDT27" s="47"/>
      <c r="QDU27" s="47"/>
      <c r="QDV27" s="47"/>
      <c r="QDW27" s="47"/>
      <c r="QDX27" s="47"/>
      <c r="QDY27" s="47"/>
      <c r="QDZ27" s="47"/>
      <c r="QEA27" s="47"/>
      <c r="QEB27" s="47"/>
      <c r="QEC27" s="47"/>
      <c r="QED27" s="47"/>
      <c r="QEE27" s="47"/>
      <c r="QEF27" s="47"/>
      <c r="QEG27" s="47"/>
      <c r="QEH27" s="47"/>
      <c r="QEI27" s="47"/>
      <c r="QEJ27" s="47"/>
      <c r="QEK27" s="47"/>
      <c r="QEL27" s="47"/>
      <c r="QEM27" s="47"/>
      <c r="QEN27" s="47"/>
      <c r="QEO27" s="47"/>
      <c r="QEP27" s="47"/>
      <c r="QEQ27" s="47"/>
      <c r="QER27" s="47"/>
      <c r="QES27" s="47"/>
      <c r="QET27" s="47"/>
      <c r="QEU27" s="47"/>
      <c r="QEV27" s="47"/>
      <c r="QEW27" s="47"/>
      <c r="QEX27" s="47"/>
      <c r="QEY27" s="47"/>
      <c r="QEZ27" s="47"/>
      <c r="QFA27" s="47"/>
      <c r="QFB27" s="47"/>
      <c r="QFC27" s="47"/>
      <c r="QFD27" s="47"/>
      <c r="QFE27" s="47"/>
      <c r="QFF27" s="47"/>
      <c r="QFG27" s="47"/>
      <c r="QFH27" s="47"/>
      <c r="QFI27" s="47"/>
      <c r="QFJ27" s="47"/>
      <c r="QFK27" s="47"/>
      <c r="QFL27" s="47"/>
      <c r="QFM27" s="47"/>
      <c r="QFN27" s="47"/>
      <c r="QFO27" s="47"/>
      <c r="QFP27" s="47"/>
      <c r="QFQ27" s="47"/>
      <c r="QFR27" s="47"/>
      <c r="QFS27" s="47"/>
      <c r="QFT27" s="47"/>
      <c r="QFU27" s="47"/>
      <c r="QFV27" s="47"/>
      <c r="QFW27" s="47"/>
      <c r="QFX27" s="47"/>
      <c r="QFY27" s="47"/>
      <c r="QFZ27" s="47"/>
      <c r="QGA27" s="47"/>
      <c r="QGB27" s="47"/>
      <c r="QGC27" s="47"/>
      <c r="QGD27" s="47"/>
      <c r="QGE27" s="47"/>
      <c r="QGF27" s="47"/>
      <c r="QGG27" s="47"/>
      <c r="QGH27" s="47"/>
      <c r="QGI27" s="47"/>
      <c r="QGJ27" s="47"/>
      <c r="QGK27" s="47"/>
      <c r="QGL27" s="47"/>
      <c r="QGM27" s="47"/>
      <c r="QGN27" s="47"/>
      <c r="QGO27" s="47"/>
      <c r="QGP27" s="47"/>
      <c r="QGQ27" s="47"/>
      <c r="QGR27" s="47"/>
      <c r="QGS27" s="47"/>
      <c r="QGT27" s="47"/>
      <c r="QGU27" s="47"/>
      <c r="QGV27" s="47"/>
      <c r="QGW27" s="47"/>
      <c r="QGX27" s="47"/>
      <c r="QGY27" s="47"/>
      <c r="QGZ27" s="47"/>
      <c r="QHA27" s="47"/>
      <c r="QHB27" s="47"/>
      <c r="QHC27" s="47"/>
      <c r="QHD27" s="47"/>
      <c r="QHE27" s="47"/>
      <c r="QHF27" s="47"/>
      <c r="QHG27" s="47"/>
      <c r="QHH27" s="47"/>
      <c r="QHI27" s="47"/>
      <c r="QHJ27" s="47"/>
      <c r="QHK27" s="47"/>
      <c r="QHL27" s="47"/>
      <c r="QHM27" s="47"/>
      <c r="QHN27" s="47"/>
      <c r="QHO27" s="47"/>
      <c r="QHP27" s="47"/>
      <c r="QHQ27" s="47"/>
      <c r="QHR27" s="47"/>
      <c r="QHS27" s="47"/>
      <c r="QHT27" s="47"/>
      <c r="QHU27" s="47"/>
      <c r="QHV27" s="47"/>
      <c r="QHW27" s="47"/>
      <c r="QHX27" s="47"/>
      <c r="QHY27" s="47"/>
      <c r="QHZ27" s="47"/>
      <c r="QIA27" s="47"/>
      <c r="QIB27" s="47"/>
      <c r="QIC27" s="47"/>
      <c r="QID27" s="47"/>
      <c r="QIE27" s="47"/>
      <c r="QIF27" s="47"/>
      <c r="QIG27" s="47"/>
      <c r="QIH27" s="47"/>
      <c r="QII27" s="47"/>
      <c r="QIJ27" s="47"/>
      <c r="QIK27" s="47"/>
      <c r="QIL27" s="47"/>
      <c r="QIM27" s="47"/>
      <c r="QIN27" s="47"/>
      <c r="QIO27" s="47"/>
      <c r="QIP27" s="47"/>
      <c r="QIQ27" s="47"/>
      <c r="QIR27" s="47"/>
      <c r="QIS27" s="47"/>
      <c r="QIT27" s="47"/>
      <c r="QIU27" s="47"/>
      <c r="QIV27" s="47"/>
      <c r="QIW27" s="47"/>
      <c r="QIX27" s="47"/>
      <c r="QIY27" s="47"/>
      <c r="QIZ27" s="47"/>
      <c r="QJA27" s="47"/>
      <c r="QJB27" s="47"/>
      <c r="QJC27" s="47"/>
      <c r="QJD27" s="47"/>
      <c r="QJE27" s="47"/>
      <c r="QJF27" s="47"/>
      <c r="QJG27" s="47"/>
      <c r="QJH27" s="47"/>
      <c r="QJI27" s="47"/>
      <c r="QJJ27" s="47"/>
      <c r="QJK27" s="47"/>
      <c r="QJL27" s="47"/>
      <c r="QJM27" s="47"/>
      <c r="QJN27" s="47"/>
      <c r="QJO27" s="47"/>
      <c r="QJP27" s="47"/>
      <c r="QJQ27" s="47"/>
      <c r="QJR27" s="47"/>
      <c r="QJS27" s="47"/>
      <c r="QJT27" s="47"/>
      <c r="QJU27" s="47"/>
      <c r="QJV27" s="47"/>
      <c r="QJW27" s="47"/>
      <c r="QJX27" s="47"/>
      <c r="QJY27" s="47"/>
      <c r="QJZ27" s="47"/>
      <c r="QKA27" s="47"/>
      <c r="QKB27" s="47"/>
      <c r="QKC27" s="47"/>
      <c r="QKD27" s="47"/>
      <c r="QKE27" s="47"/>
      <c r="QKF27" s="47"/>
      <c r="QKG27" s="47"/>
      <c r="QKH27" s="47"/>
      <c r="QKI27" s="47"/>
      <c r="QKJ27" s="47"/>
      <c r="QKK27" s="47"/>
      <c r="QKL27" s="47"/>
      <c r="QKM27" s="47"/>
      <c r="QKN27" s="47"/>
      <c r="QKO27" s="47"/>
      <c r="QKP27" s="47"/>
      <c r="QKQ27" s="47"/>
      <c r="QKR27" s="47"/>
      <c r="QKS27" s="47"/>
      <c r="QKT27" s="47"/>
      <c r="QKU27" s="47"/>
      <c r="QKV27" s="47"/>
      <c r="QKW27" s="47"/>
      <c r="QKX27" s="47"/>
      <c r="QKY27" s="47"/>
      <c r="QKZ27" s="47"/>
      <c r="QLA27" s="47"/>
      <c r="QLB27" s="47"/>
      <c r="QLC27" s="47"/>
      <c r="QLD27" s="47"/>
      <c r="QLE27" s="47"/>
      <c r="QLF27" s="47"/>
      <c r="QLG27" s="47"/>
      <c r="QLH27" s="47"/>
      <c r="QLI27" s="47"/>
      <c r="QLJ27" s="47"/>
      <c r="QLK27" s="47"/>
      <c r="QLL27" s="47"/>
      <c r="QLM27" s="47"/>
      <c r="QLN27" s="47"/>
      <c r="QLO27" s="47"/>
      <c r="QLP27" s="47"/>
      <c r="QLQ27" s="47"/>
      <c r="QLR27" s="47"/>
      <c r="QLS27" s="47"/>
      <c r="QLT27" s="47"/>
      <c r="QLU27" s="47"/>
      <c r="QLV27" s="47"/>
      <c r="QLW27" s="47"/>
      <c r="QLX27" s="47"/>
      <c r="QLY27" s="47"/>
      <c r="QLZ27" s="47"/>
      <c r="QMA27" s="47"/>
      <c r="QMB27" s="47"/>
      <c r="QMC27" s="47"/>
      <c r="QMD27" s="47"/>
      <c r="QME27" s="47"/>
      <c r="QMF27" s="47"/>
      <c r="QMG27" s="47"/>
      <c r="QMH27" s="47"/>
      <c r="QMI27" s="47"/>
      <c r="QMJ27" s="47"/>
      <c r="QMK27" s="47"/>
      <c r="QML27" s="47"/>
      <c r="QMM27" s="47"/>
      <c r="QMN27" s="47"/>
      <c r="QMO27" s="47"/>
      <c r="QMP27" s="47"/>
      <c r="QMQ27" s="47"/>
      <c r="QMR27" s="47"/>
      <c r="QMS27" s="47"/>
      <c r="QMT27" s="47"/>
      <c r="QMU27" s="47"/>
      <c r="QMV27" s="47"/>
      <c r="QMW27" s="47"/>
      <c r="QMX27" s="47"/>
      <c r="QMY27" s="47"/>
      <c r="QMZ27" s="47"/>
      <c r="QNA27" s="47"/>
      <c r="QNB27" s="47"/>
      <c r="QNC27" s="47"/>
      <c r="QND27" s="47"/>
      <c r="QNE27" s="47"/>
      <c r="QNF27" s="47"/>
      <c r="QNG27" s="47"/>
      <c r="QNH27" s="47"/>
      <c r="QNI27" s="47"/>
      <c r="QNJ27" s="47"/>
      <c r="QNK27" s="47"/>
      <c r="QNL27" s="47"/>
      <c r="QNM27" s="47"/>
      <c r="QNN27" s="47"/>
      <c r="QNO27" s="47"/>
      <c r="QNP27" s="47"/>
      <c r="QNQ27" s="47"/>
      <c r="QNR27" s="47"/>
      <c r="QNS27" s="47"/>
      <c r="QNT27" s="47"/>
      <c r="QNU27" s="47"/>
      <c r="QNV27" s="47"/>
      <c r="QNW27" s="47"/>
      <c r="QNX27" s="47"/>
      <c r="QNY27" s="47"/>
      <c r="QNZ27" s="47"/>
      <c r="QOA27" s="47"/>
      <c r="QOB27" s="47"/>
      <c r="QOC27" s="47"/>
      <c r="QOD27" s="47"/>
      <c r="QOE27" s="47"/>
      <c r="QOF27" s="47"/>
      <c r="QOG27" s="47"/>
      <c r="QOH27" s="47"/>
      <c r="QOI27" s="47"/>
      <c r="QOJ27" s="47"/>
      <c r="QOK27" s="47"/>
      <c r="QOL27" s="47"/>
      <c r="QOM27" s="47"/>
      <c r="QON27" s="47"/>
      <c r="QOO27" s="47"/>
      <c r="QOP27" s="47"/>
      <c r="QOQ27" s="47"/>
      <c r="QOR27" s="47"/>
      <c r="QOS27" s="47"/>
      <c r="QOT27" s="47"/>
      <c r="QOU27" s="47"/>
      <c r="QOV27" s="47"/>
      <c r="QOW27" s="47"/>
      <c r="QOX27" s="47"/>
      <c r="QOY27" s="47"/>
      <c r="QOZ27" s="47"/>
      <c r="QPA27" s="47"/>
      <c r="QPB27" s="47"/>
      <c r="QPC27" s="47"/>
      <c r="QPD27" s="47"/>
      <c r="QPE27" s="47"/>
      <c r="QPF27" s="47"/>
      <c r="QPG27" s="47"/>
      <c r="QPH27" s="47"/>
      <c r="QPI27" s="47"/>
      <c r="QPJ27" s="47"/>
      <c r="QPK27" s="47"/>
      <c r="QPL27" s="47"/>
      <c r="QPM27" s="47"/>
      <c r="QPN27" s="47"/>
      <c r="QPO27" s="47"/>
      <c r="QPP27" s="47"/>
      <c r="QPQ27" s="47"/>
      <c r="QPR27" s="47"/>
      <c r="QPS27" s="47"/>
      <c r="QPT27" s="47"/>
      <c r="QPU27" s="47"/>
      <c r="QPV27" s="47"/>
      <c r="QPW27" s="47"/>
      <c r="QPX27" s="47"/>
      <c r="QPY27" s="47"/>
      <c r="QPZ27" s="47"/>
      <c r="QQA27" s="47"/>
      <c r="QQB27" s="47"/>
      <c r="QQC27" s="47"/>
      <c r="QQD27" s="47"/>
      <c r="QQE27" s="47"/>
      <c r="QQF27" s="47"/>
      <c r="QQG27" s="47"/>
      <c r="QQH27" s="47"/>
      <c r="QQI27" s="47"/>
      <c r="QQJ27" s="47"/>
      <c r="QQK27" s="47"/>
      <c r="QQL27" s="47"/>
      <c r="QQM27" s="47"/>
      <c r="QQN27" s="47"/>
      <c r="QQO27" s="47"/>
      <c r="QQP27" s="47"/>
      <c r="QQQ27" s="47"/>
      <c r="QQR27" s="47"/>
      <c r="QQS27" s="47"/>
      <c r="QQT27" s="47"/>
      <c r="QQU27" s="47"/>
      <c r="QQV27" s="47"/>
      <c r="QQW27" s="47"/>
      <c r="QQX27" s="47"/>
      <c r="QQY27" s="47"/>
      <c r="QQZ27" s="47"/>
      <c r="QRA27" s="47"/>
      <c r="QRB27" s="47"/>
      <c r="QRC27" s="47"/>
      <c r="QRD27" s="47"/>
      <c r="QRE27" s="47"/>
      <c r="QRF27" s="47"/>
      <c r="QRG27" s="47"/>
      <c r="QRH27" s="47"/>
      <c r="QRI27" s="47"/>
      <c r="QRJ27" s="47"/>
      <c r="QRK27" s="47"/>
      <c r="QRL27" s="47"/>
      <c r="QRM27" s="47"/>
      <c r="QRN27" s="47"/>
      <c r="QRO27" s="47"/>
      <c r="QRP27" s="47"/>
      <c r="QRQ27" s="47"/>
      <c r="QRR27" s="47"/>
      <c r="QRS27" s="47"/>
      <c r="QRT27" s="47"/>
      <c r="QRU27" s="47"/>
      <c r="QRV27" s="47"/>
      <c r="QRW27" s="47"/>
      <c r="QRX27" s="47"/>
      <c r="QRY27" s="47"/>
      <c r="QRZ27" s="47"/>
      <c r="QSA27" s="47"/>
      <c r="QSB27" s="47"/>
      <c r="QSC27" s="47"/>
      <c r="QSD27" s="47"/>
      <c r="QSE27" s="47"/>
      <c r="QSF27" s="47"/>
      <c r="QSG27" s="47"/>
      <c r="QSH27" s="47"/>
      <c r="QSI27" s="47"/>
      <c r="QSJ27" s="47"/>
      <c r="QSK27" s="47"/>
      <c r="QSL27" s="47"/>
      <c r="QSM27" s="47"/>
      <c r="QSN27" s="47"/>
      <c r="QSO27" s="47"/>
      <c r="QSP27" s="47"/>
      <c r="QSQ27" s="47"/>
      <c r="QSR27" s="47"/>
      <c r="QSS27" s="47"/>
      <c r="QST27" s="47"/>
      <c r="QSU27" s="47"/>
      <c r="QSV27" s="47"/>
      <c r="QSW27" s="47"/>
      <c r="QSX27" s="47"/>
      <c r="QSY27" s="47"/>
      <c r="QSZ27" s="47"/>
      <c r="QTA27" s="47"/>
      <c r="QTB27" s="47"/>
      <c r="QTC27" s="47"/>
      <c r="QTD27" s="47"/>
      <c r="QTE27" s="47"/>
      <c r="QTF27" s="47"/>
      <c r="QTG27" s="47"/>
      <c r="QTH27" s="47"/>
      <c r="QTI27" s="47"/>
      <c r="QTJ27" s="47"/>
      <c r="QTK27" s="47"/>
      <c r="QTL27" s="47"/>
      <c r="QTM27" s="47"/>
      <c r="QTN27" s="47"/>
      <c r="QTO27" s="47"/>
      <c r="QTP27" s="47"/>
      <c r="QTQ27" s="47"/>
      <c r="QTR27" s="47"/>
      <c r="QTS27" s="47"/>
      <c r="QTT27" s="47"/>
      <c r="QTU27" s="47"/>
      <c r="QTV27" s="47"/>
      <c r="QTW27" s="47"/>
      <c r="QTX27" s="47"/>
      <c r="QTY27" s="47"/>
      <c r="QTZ27" s="47"/>
      <c r="QUA27" s="47"/>
      <c r="QUB27" s="47"/>
      <c r="QUC27" s="47"/>
      <c r="QUD27" s="47"/>
      <c r="QUE27" s="47"/>
      <c r="QUF27" s="47"/>
      <c r="QUG27" s="47"/>
      <c r="QUH27" s="47"/>
      <c r="QUI27" s="47"/>
      <c r="QUJ27" s="47"/>
      <c r="QUK27" s="47"/>
      <c r="QUL27" s="47"/>
      <c r="QUM27" s="47"/>
      <c r="QUN27" s="47"/>
      <c r="QUO27" s="47"/>
      <c r="QUP27" s="47"/>
      <c r="QUQ27" s="47"/>
      <c r="QUR27" s="47"/>
      <c r="QUS27" s="47"/>
      <c r="QUT27" s="47"/>
      <c r="QUU27" s="47"/>
      <c r="QUV27" s="47"/>
      <c r="QUW27" s="47"/>
      <c r="QUX27" s="47"/>
      <c r="QUY27" s="47"/>
      <c r="QUZ27" s="47"/>
      <c r="QVA27" s="47"/>
      <c r="QVB27" s="47"/>
      <c r="QVC27" s="47"/>
      <c r="QVD27" s="47"/>
      <c r="QVE27" s="47"/>
      <c r="QVF27" s="47"/>
      <c r="QVG27" s="47"/>
      <c r="QVH27" s="47"/>
      <c r="QVI27" s="47"/>
      <c r="QVJ27" s="47"/>
      <c r="QVK27" s="47"/>
      <c r="QVL27" s="47"/>
      <c r="QVM27" s="47"/>
      <c r="QVN27" s="47"/>
      <c r="QVO27" s="47"/>
      <c r="QVP27" s="47"/>
      <c r="QVQ27" s="47"/>
      <c r="QVR27" s="47"/>
      <c r="QVS27" s="47"/>
      <c r="QVT27" s="47"/>
      <c r="QVU27" s="47"/>
      <c r="QVV27" s="47"/>
      <c r="QVW27" s="47"/>
      <c r="QVX27" s="47"/>
      <c r="QVY27" s="47"/>
      <c r="QVZ27" s="47"/>
      <c r="QWA27" s="47"/>
      <c r="QWB27" s="47"/>
      <c r="QWC27" s="47"/>
      <c r="QWD27" s="47"/>
      <c r="QWE27" s="47"/>
      <c r="QWF27" s="47"/>
      <c r="QWG27" s="47"/>
      <c r="QWH27" s="47"/>
      <c r="QWI27" s="47"/>
      <c r="QWJ27" s="47"/>
      <c r="QWK27" s="47"/>
      <c r="QWL27" s="47"/>
      <c r="QWM27" s="47"/>
      <c r="QWN27" s="47"/>
      <c r="QWO27" s="47"/>
      <c r="QWP27" s="47"/>
      <c r="QWQ27" s="47"/>
      <c r="QWR27" s="47"/>
      <c r="QWS27" s="47"/>
      <c r="QWT27" s="47"/>
      <c r="QWU27" s="47"/>
      <c r="QWV27" s="47"/>
      <c r="QWW27" s="47"/>
      <c r="QWX27" s="47"/>
      <c r="QWY27" s="47"/>
      <c r="QWZ27" s="47"/>
      <c r="QXA27" s="47"/>
      <c r="QXB27" s="47"/>
      <c r="QXC27" s="47"/>
      <c r="QXD27" s="47"/>
      <c r="QXE27" s="47"/>
      <c r="QXF27" s="47"/>
      <c r="QXG27" s="47"/>
      <c r="QXH27" s="47"/>
      <c r="QXI27" s="47"/>
      <c r="QXJ27" s="47"/>
      <c r="QXK27" s="47"/>
      <c r="QXL27" s="47"/>
      <c r="QXM27" s="47"/>
      <c r="QXN27" s="47"/>
      <c r="QXO27" s="47"/>
      <c r="QXP27" s="47"/>
      <c r="QXQ27" s="47"/>
      <c r="QXR27" s="47"/>
      <c r="QXS27" s="47"/>
      <c r="QXT27" s="47"/>
      <c r="QXU27" s="47"/>
      <c r="QXV27" s="47"/>
      <c r="QXW27" s="47"/>
      <c r="QXX27" s="47"/>
      <c r="QXY27" s="47"/>
      <c r="QXZ27" s="47"/>
      <c r="QYA27" s="47"/>
      <c r="QYB27" s="47"/>
      <c r="QYC27" s="47"/>
      <c r="QYD27" s="47"/>
      <c r="QYE27" s="47"/>
      <c r="QYF27" s="47"/>
      <c r="QYG27" s="47"/>
      <c r="QYH27" s="47"/>
      <c r="QYI27" s="47"/>
      <c r="QYJ27" s="47"/>
      <c r="QYK27" s="47"/>
      <c r="QYL27" s="47"/>
      <c r="QYM27" s="47"/>
      <c r="QYN27" s="47"/>
      <c r="QYO27" s="47"/>
      <c r="QYP27" s="47"/>
      <c r="QYQ27" s="47"/>
      <c r="QYR27" s="47"/>
      <c r="QYS27" s="47"/>
      <c r="QYT27" s="47"/>
      <c r="QYU27" s="47"/>
      <c r="QYV27" s="47"/>
      <c r="QYW27" s="47"/>
      <c r="QYX27" s="47"/>
      <c r="QYY27" s="47"/>
      <c r="QYZ27" s="47"/>
      <c r="QZA27" s="47"/>
      <c r="QZB27" s="47"/>
      <c r="QZC27" s="47"/>
      <c r="QZD27" s="47"/>
      <c r="QZE27" s="47"/>
      <c r="QZF27" s="47"/>
      <c r="QZG27" s="47"/>
      <c r="QZH27" s="47"/>
      <c r="QZI27" s="47"/>
      <c r="QZJ27" s="47"/>
      <c r="QZK27" s="47"/>
      <c r="QZL27" s="47"/>
      <c r="QZM27" s="47"/>
      <c r="QZN27" s="47"/>
      <c r="QZO27" s="47"/>
      <c r="QZP27" s="47"/>
      <c r="QZQ27" s="47"/>
      <c r="QZR27" s="47"/>
      <c r="QZS27" s="47"/>
      <c r="QZT27" s="47"/>
      <c r="QZU27" s="47"/>
      <c r="QZV27" s="47"/>
      <c r="QZW27" s="47"/>
      <c r="QZX27" s="47"/>
      <c r="QZY27" s="47"/>
      <c r="QZZ27" s="47"/>
      <c r="RAA27" s="47"/>
      <c r="RAB27" s="47"/>
      <c r="RAC27" s="47"/>
      <c r="RAD27" s="47"/>
      <c r="RAE27" s="47"/>
      <c r="RAF27" s="47"/>
      <c r="RAG27" s="47"/>
      <c r="RAH27" s="47"/>
      <c r="RAI27" s="47"/>
      <c r="RAJ27" s="47"/>
      <c r="RAK27" s="47"/>
      <c r="RAL27" s="47"/>
      <c r="RAM27" s="47"/>
      <c r="RAN27" s="47"/>
      <c r="RAO27" s="47"/>
      <c r="RAP27" s="47"/>
      <c r="RAQ27" s="47"/>
      <c r="RAR27" s="47"/>
      <c r="RAS27" s="47"/>
      <c r="RAT27" s="47"/>
      <c r="RAU27" s="47"/>
      <c r="RAV27" s="47"/>
      <c r="RAW27" s="47"/>
      <c r="RAX27" s="47"/>
      <c r="RAY27" s="47"/>
      <c r="RAZ27" s="47"/>
      <c r="RBA27" s="47"/>
      <c r="RBB27" s="47"/>
      <c r="RBC27" s="47"/>
      <c r="RBD27" s="47"/>
      <c r="RBE27" s="47"/>
      <c r="RBF27" s="47"/>
      <c r="RBG27" s="47"/>
      <c r="RBH27" s="47"/>
      <c r="RBI27" s="47"/>
      <c r="RBJ27" s="47"/>
      <c r="RBK27" s="47"/>
      <c r="RBL27" s="47"/>
      <c r="RBM27" s="47"/>
      <c r="RBN27" s="47"/>
      <c r="RBO27" s="47"/>
      <c r="RBP27" s="47"/>
      <c r="RBQ27" s="47"/>
      <c r="RBR27" s="47"/>
      <c r="RBS27" s="47"/>
      <c r="RBT27" s="47"/>
      <c r="RBU27" s="47"/>
      <c r="RBV27" s="47"/>
      <c r="RBW27" s="47"/>
      <c r="RBX27" s="47"/>
      <c r="RBY27" s="47"/>
      <c r="RBZ27" s="47"/>
      <c r="RCA27" s="47"/>
      <c r="RCB27" s="47"/>
      <c r="RCC27" s="47"/>
      <c r="RCD27" s="47"/>
      <c r="RCE27" s="47"/>
      <c r="RCF27" s="47"/>
      <c r="RCG27" s="47"/>
      <c r="RCH27" s="47"/>
      <c r="RCI27" s="47"/>
      <c r="RCJ27" s="47"/>
      <c r="RCK27" s="47"/>
      <c r="RCL27" s="47"/>
      <c r="RCM27" s="47"/>
      <c r="RCN27" s="47"/>
      <c r="RCO27" s="47"/>
      <c r="RCP27" s="47"/>
      <c r="RCQ27" s="47"/>
      <c r="RCR27" s="47"/>
      <c r="RCS27" s="47"/>
      <c r="RCT27" s="47"/>
      <c r="RCU27" s="47"/>
      <c r="RCV27" s="47"/>
      <c r="RCW27" s="47"/>
      <c r="RCX27" s="47"/>
      <c r="RCY27" s="47"/>
      <c r="RCZ27" s="47"/>
      <c r="RDA27" s="47"/>
      <c r="RDB27" s="47"/>
      <c r="RDC27" s="47"/>
      <c r="RDD27" s="47"/>
      <c r="RDE27" s="47"/>
      <c r="RDF27" s="47"/>
      <c r="RDG27" s="47"/>
      <c r="RDH27" s="47"/>
      <c r="RDI27" s="47"/>
      <c r="RDJ27" s="47"/>
      <c r="RDK27" s="47"/>
      <c r="RDL27" s="47"/>
      <c r="RDM27" s="47"/>
      <c r="RDN27" s="47"/>
      <c r="RDO27" s="47"/>
      <c r="RDP27" s="47"/>
      <c r="RDQ27" s="47"/>
      <c r="RDR27" s="47"/>
      <c r="RDS27" s="47"/>
      <c r="RDT27" s="47"/>
      <c r="RDU27" s="47"/>
      <c r="RDV27" s="47"/>
      <c r="RDW27" s="47"/>
      <c r="RDX27" s="47"/>
      <c r="RDY27" s="47"/>
      <c r="RDZ27" s="47"/>
      <c r="REA27" s="47"/>
      <c r="REB27" s="47"/>
      <c r="REC27" s="47"/>
      <c r="RED27" s="47"/>
      <c r="REE27" s="47"/>
      <c r="REF27" s="47"/>
      <c r="REG27" s="47"/>
      <c r="REH27" s="47"/>
      <c r="REI27" s="47"/>
      <c r="REJ27" s="47"/>
      <c r="REK27" s="47"/>
      <c r="REL27" s="47"/>
      <c r="REM27" s="47"/>
      <c r="REN27" s="47"/>
      <c r="REO27" s="47"/>
      <c r="REP27" s="47"/>
      <c r="REQ27" s="47"/>
      <c r="RER27" s="47"/>
      <c r="RES27" s="47"/>
      <c r="RET27" s="47"/>
      <c r="REU27" s="47"/>
      <c r="REV27" s="47"/>
      <c r="REW27" s="47"/>
      <c r="REX27" s="47"/>
      <c r="REY27" s="47"/>
      <c r="REZ27" s="47"/>
      <c r="RFA27" s="47"/>
      <c r="RFB27" s="47"/>
      <c r="RFC27" s="47"/>
      <c r="RFD27" s="47"/>
      <c r="RFE27" s="47"/>
      <c r="RFF27" s="47"/>
      <c r="RFG27" s="47"/>
      <c r="RFH27" s="47"/>
      <c r="RFI27" s="47"/>
      <c r="RFJ27" s="47"/>
      <c r="RFK27" s="47"/>
      <c r="RFL27" s="47"/>
      <c r="RFM27" s="47"/>
      <c r="RFN27" s="47"/>
      <c r="RFO27" s="47"/>
      <c r="RFP27" s="47"/>
      <c r="RFQ27" s="47"/>
      <c r="RFR27" s="47"/>
      <c r="RFS27" s="47"/>
      <c r="RFT27" s="47"/>
      <c r="RFU27" s="47"/>
      <c r="RFV27" s="47"/>
      <c r="RFW27" s="47"/>
      <c r="RFX27" s="47"/>
      <c r="RFY27" s="47"/>
      <c r="RFZ27" s="47"/>
      <c r="RGA27" s="47"/>
      <c r="RGB27" s="47"/>
      <c r="RGC27" s="47"/>
      <c r="RGD27" s="47"/>
      <c r="RGE27" s="47"/>
      <c r="RGF27" s="47"/>
      <c r="RGG27" s="47"/>
      <c r="RGH27" s="47"/>
      <c r="RGI27" s="47"/>
      <c r="RGJ27" s="47"/>
      <c r="RGK27" s="47"/>
      <c r="RGL27" s="47"/>
      <c r="RGM27" s="47"/>
      <c r="RGN27" s="47"/>
      <c r="RGO27" s="47"/>
      <c r="RGP27" s="47"/>
      <c r="RGQ27" s="47"/>
      <c r="RGR27" s="47"/>
      <c r="RGS27" s="47"/>
      <c r="RGT27" s="47"/>
      <c r="RGU27" s="47"/>
      <c r="RGV27" s="47"/>
      <c r="RGW27" s="47"/>
      <c r="RGX27" s="47"/>
      <c r="RGY27" s="47"/>
      <c r="RGZ27" s="47"/>
      <c r="RHA27" s="47"/>
      <c r="RHB27" s="47"/>
      <c r="RHC27" s="47"/>
      <c r="RHD27" s="47"/>
      <c r="RHE27" s="47"/>
      <c r="RHF27" s="47"/>
      <c r="RHG27" s="47"/>
      <c r="RHH27" s="47"/>
      <c r="RHI27" s="47"/>
      <c r="RHJ27" s="47"/>
      <c r="RHK27" s="47"/>
      <c r="RHL27" s="47"/>
      <c r="RHM27" s="47"/>
      <c r="RHN27" s="47"/>
      <c r="RHO27" s="47"/>
      <c r="RHP27" s="47"/>
      <c r="RHQ27" s="47"/>
      <c r="RHR27" s="47"/>
      <c r="RHS27" s="47"/>
      <c r="RHT27" s="47"/>
      <c r="RHU27" s="47"/>
      <c r="RHV27" s="47"/>
      <c r="RHW27" s="47"/>
      <c r="RHX27" s="47"/>
      <c r="RHY27" s="47"/>
      <c r="RHZ27" s="47"/>
      <c r="RIA27" s="47"/>
      <c r="RIB27" s="47"/>
      <c r="RIC27" s="47"/>
      <c r="RID27" s="47"/>
      <c r="RIE27" s="47"/>
      <c r="RIF27" s="47"/>
      <c r="RIG27" s="47"/>
      <c r="RIH27" s="47"/>
      <c r="RII27" s="47"/>
      <c r="RIJ27" s="47"/>
      <c r="RIK27" s="47"/>
      <c r="RIL27" s="47"/>
      <c r="RIM27" s="47"/>
      <c r="RIN27" s="47"/>
      <c r="RIO27" s="47"/>
      <c r="RIP27" s="47"/>
      <c r="RIQ27" s="47"/>
      <c r="RIR27" s="47"/>
      <c r="RIS27" s="47"/>
      <c r="RIT27" s="47"/>
      <c r="RIU27" s="47"/>
      <c r="RIV27" s="47"/>
      <c r="RIW27" s="47"/>
      <c r="RIX27" s="47"/>
      <c r="RIY27" s="47"/>
      <c r="RIZ27" s="47"/>
      <c r="RJA27" s="47"/>
      <c r="RJB27" s="47"/>
      <c r="RJC27" s="47"/>
      <c r="RJD27" s="47"/>
      <c r="RJE27" s="47"/>
      <c r="RJF27" s="47"/>
      <c r="RJG27" s="47"/>
      <c r="RJH27" s="47"/>
      <c r="RJI27" s="47"/>
      <c r="RJJ27" s="47"/>
      <c r="RJK27" s="47"/>
      <c r="RJL27" s="47"/>
      <c r="RJM27" s="47"/>
      <c r="RJN27" s="47"/>
      <c r="RJO27" s="47"/>
      <c r="RJP27" s="47"/>
      <c r="RJQ27" s="47"/>
      <c r="RJR27" s="47"/>
      <c r="RJS27" s="47"/>
      <c r="RJT27" s="47"/>
      <c r="RJU27" s="47"/>
      <c r="RJV27" s="47"/>
      <c r="RJW27" s="47"/>
      <c r="RJX27" s="47"/>
      <c r="RJY27" s="47"/>
      <c r="RJZ27" s="47"/>
      <c r="RKA27" s="47"/>
      <c r="RKB27" s="47"/>
      <c r="RKC27" s="47"/>
      <c r="RKD27" s="47"/>
      <c r="RKE27" s="47"/>
      <c r="RKF27" s="47"/>
      <c r="RKG27" s="47"/>
      <c r="RKH27" s="47"/>
      <c r="RKI27" s="47"/>
      <c r="RKJ27" s="47"/>
      <c r="RKK27" s="47"/>
      <c r="RKL27" s="47"/>
      <c r="RKM27" s="47"/>
      <c r="RKN27" s="47"/>
      <c r="RKO27" s="47"/>
      <c r="RKP27" s="47"/>
      <c r="RKQ27" s="47"/>
      <c r="RKR27" s="47"/>
      <c r="RKS27" s="47"/>
      <c r="RKT27" s="47"/>
      <c r="RKU27" s="47"/>
      <c r="RKV27" s="47"/>
      <c r="RKW27" s="47"/>
      <c r="RKX27" s="47"/>
      <c r="RKY27" s="47"/>
      <c r="RKZ27" s="47"/>
      <c r="RLA27" s="47"/>
      <c r="RLB27" s="47"/>
      <c r="RLC27" s="47"/>
      <c r="RLD27" s="47"/>
      <c r="RLE27" s="47"/>
      <c r="RLF27" s="47"/>
      <c r="RLG27" s="47"/>
      <c r="RLH27" s="47"/>
      <c r="RLI27" s="47"/>
      <c r="RLJ27" s="47"/>
      <c r="RLK27" s="47"/>
      <c r="RLL27" s="47"/>
      <c r="RLM27" s="47"/>
      <c r="RLN27" s="47"/>
      <c r="RLO27" s="47"/>
      <c r="RLP27" s="47"/>
      <c r="RLQ27" s="47"/>
      <c r="RLR27" s="47"/>
      <c r="RLS27" s="47"/>
      <c r="RLT27" s="47"/>
      <c r="RLU27" s="47"/>
      <c r="RLV27" s="47"/>
      <c r="RLW27" s="47"/>
      <c r="RLX27" s="47"/>
      <c r="RLY27" s="47"/>
      <c r="RLZ27" s="47"/>
      <c r="RMA27" s="47"/>
      <c r="RMB27" s="47"/>
      <c r="RMC27" s="47"/>
      <c r="RMD27" s="47"/>
      <c r="RME27" s="47"/>
      <c r="RMF27" s="47"/>
      <c r="RMG27" s="47"/>
      <c r="RMH27" s="47"/>
      <c r="RMI27" s="47"/>
      <c r="RMJ27" s="47"/>
      <c r="RMK27" s="47"/>
      <c r="RML27" s="47"/>
      <c r="RMM27" s="47"/>
      <c r="RMN27" s="47"/>
      <c r="RMO27" s="47"/>
      <c r="RMP27" s="47"/>
      <c r="RMQ27" s="47"/>
      <c r="RMR27" s="47"/>
      <c r="RMS27" s="47"/>
      <c r="RMT27" s="47"/>
      <c r="RMU27" s="47"/>
      <c r="RMV27" s="47"/>
      <c r="RMW27" s="47"/>
      <c r="RMX27" s="47"/>
      <c r="RMY27" s="47"/>
      <c r="RMZ27" s="47"/>
      <c r="RNA27" s="47"/>
      <c r="RNB27" s="47"/>
      <c r="RNC27" s="47"/>
      <c r="RND27" s="47"/>
      <c r="RNE27" s="47"/>
      <c r="RNF27" s="47"/>
      <c r="RNG27" s="47"/>
      <c r="RNH27" s="47"/>
      <c r="RNI27" s="47"/>
      <c r="RNJ27" s="47"/>
      <c r="RNK27" s="47"/>
      <c r="RNL27" s="47"/>
      <c r="RNM27" s="47"/>
      <c r="RNN27" s="47"/>
      <c r="RNO27" s="47"/>
      <c r="RNP27" s="47"/>
      <c r="RNQ27" s="47"/>
      <c r="RNR27" s="47"/>
      <c r="RNS27" s="47"/>
      <c r="RNT27" s="47"/>
      <c r="RNU27" s="47"/>
      <c r="RNV27" s="47"/>
      <c r="RNW27" s="47"/>
      <c r="RNX27" s="47"/>
      <c r="RNY27" s="47"/>
      <c r="RNZ27" s="47"/>
      <c r="ROA27" s="47"/>
      <c r="ROB27" s="47"/>
      <c r="ROC27" s="47"/>
      <c r="ROD27" s="47"/>
      <c r="ROE27" s="47"/>
      <c r="ROF27" s="47"/>
      <c r="ROG27" s="47"/>
      <c r="ROH27" s="47"/>
      <c r="ROI27" s="47"/>
      <c r="ROJ27" s="47"/>
      <c r="ROK27" s="47"/>
      <c r="ROL27" s="47"/>
      <c r="ROM27" s="47"/>
      <c r="RON27" s="47"/>
      <c r="ROO27" s="47"/>
      <c r="ROP27" s="47"/>
      <c r="ROQ27" s="47"/>
      <c r="ROR27" s="47"/>
      <c r="ROS27" s="47"/>
      <c r="ROT27" s="47"/>
      <c r="ROU27" s="47"/>
      <c r="ROV27" s="47"/>
      <c r="ROW27" s="47"/>
      <c r="ROX27" s="47"/>
      <c r="ROY27" s="47"/>
      <c r="ROZ27" s="47"/>
      <c r="RPA27" s="47"/>
      <c r="RPB27" s="47"/>
      <c r="RPC27" s="47"/>
      <c r="RPD27" s="47"/>
      <c r="RPE27" s="47"/>
      <c r="RPF27" s="47"/>
      <c r="RPG27" s="47"/>
      <c r="RPH27" s="47"/>
      <c r="RPI27" s="47"/>
      <c r="RPJ27" s="47"/>
      <c r="RPK27" s="47"/>
      <c r="RPL27" s="47"/>
      <c r="RPM27" s="47"/>
      <c r="RPN27" s="47"/>
      <c r="RPO27" s="47"/>
      <c r="RPP27" s="47"/>
      <c r="RPQ27" s="47"/>
      <c r="RPR27" s="47"/>
      <c r="RPS27" s="47"/>
      <c r="RPT27" s="47"/>
      <c r="RPU27" s="47"/>
      <c r="RPV27" s="47"/>
      <c r="RPW27" s="47"/>
      <c r="RPX27" s="47"/>
      <c r="RPY27" s="47"/>
      <c r="RPZ27" s="47"/>
      <c r="RQA27" s="47"/>
      <c r="RQB27" s="47"/>
      <c r="RQC27" s="47"/>
      <c r="RQD27" s="47"/>
      <c r="RQE27" s="47"/>
      <c r="RQF27" s="47"/>
      <c r="RQG27" s="47"/>
      <c r="RQH27" s="47"/>
      <c r="RQI27" s="47"/>
      <c r="RQJ27" s="47"/>
      <c r="RQK27" s="47"/>
      <c r="RQL27" s="47"/>
      <c r="RQM27" s="47"/>
      <c r="RQN27" s="47"/>
      <c r="RQO27" s="47"/>
      <c r="RQP27" s="47"/>
      <c r="RQQ27" s="47"/>
      <c r="RQR27" s="47"/>
      <c r="RQS27" s="47"/>
      <c r="RQT27" s="47"/>
      <c r="RQU27" s="47"/>
      <c r="RQV27" s="47"/>
      <c r="RQW27" s="47"/>
      <c r="RQX27" s="47"/>
      <c r="RQY27" s="47"/>
      <c r="RQZ27" s="47"/>
      <c r="RRA27" s="47"/>
      <c r="RRB27" s="47"/>
      <c r="RRC27" s="47"/>
      <c r="RRD27" s="47"/>
      <c r="RRE27" s="47"/>
      <c r="RRF27" s="47"/>
      <c r="RRG27" s="47"/>
      <c r="RRH27" s="47"/>
      <c r="RRI27" s="47"/>
      <c r="RRJ27" s="47"/>
      <c r="RRK27" s="47"/>
      <c r="RRL27" s="47"/>
      <c r="RRM27" s="47"/>
      <c r="RRN27" s="47"/>
      <c r="RRO27" s="47"/>
      <c r="RRP27" s="47"/>
      <c r="RRQ27" s="47"/>
      <c r="RRR27" s="47"/>
      <c r="RRS27" s="47"/>
      <c r="RRT27" s="47"/>
      <c r="RRU27" s="47"/>
      <c r="RRV27" s="47"/>
      <c r="RRW27" s="47"/>
      <c r="RRX27" s="47"/>
      <c r="RRY27" s="47"/>
      <c r="RRZ27" s="47"/>
      <c r="RSA27" s="47"/>
      <c r="RSB27" s="47"/>
      <c r="RSC27" s="47"/>
      <c r="RSD27" s="47"/>
      <c r="RSE27" s="47"/>
      <c r="RSF27" s="47"/>
      <c r="RSG27" s="47"/>
      <c r="RSH27" s="47"/>
      <c r="RSI27" s="47"/>
      <c r="RSJ27" s="47"/>
      <c r="RSK27" s="47"/>
      <c r="RSL27" s="47"/>
      <c r="RSM27" s="47"/>
      <c r="RSN27" s="47"/>
      <c r="RSO27" s="47"/>
      <c r="RSP27" s="47"/>
      <c r="RSQ27" s="47"/>
      <c r="RSR27" s="47"/>
      <c r="RSS27" s="47"/>
      <c r="RST27" s="47"/>
      <c r="RSU27" s="47"/>
      <c r="RSV27" s="47"/>
      <c r="RSW27" s="47"/>
      <c r="RSX27" s="47"/>
      <c r="RSY27" s="47"/>
      <c r="RSZ27" s="47"/>
      <c r="RTA27" s="47"/>
      <c r="RTB27" s="47"/>
      <c r="RTC27" s="47"/>
      <c r="RTD27" s="47"/>
      <c r="RTE27" s="47"/>
      <c r="RTF27" s="47"/>
      <c r="RTG27" s="47"/>
      <c r="RTH27" s="47"/>
      <c r="RTI27" s="47"/>
      <c r="RTJ27" s="47"/>
      <c r="RTK27" s="47"/>
      <c r="RTL27" s="47"/>
      <c r="RTM27" s="47"/>
      <c r="RTN27" s="47"/>
      <c r="RTO27" s="47"/>
      <c r="RTP27" s="47"/>
      <c r="RTQ27" s="47"/>
      <c r="RTR27" s="47"/>
      <c r="RTS27" s="47"/>
      <c r="RTT27" s="47"/>
      <c r="RTU27" s="47"/>
      <c r="RTV27" s="47"/>
      <c r="RTW27" s="47"/>
      <c r="RTX27" s="47"/>
      <c r="RTY27" s="47"/>
      <c r="RTZ27" s="47"/>
      <c r="RUA27" s="47"/>
      <c r="RUB27" s="47"/>
      <c r="RUC27" s="47"/>
      <c r="RUD27" s="47"/>
      <c r="RUE27" s="47"/>
      <c r="RUF27" s="47"/>
      <c r="RUG27" s="47"/>
      <c r="RUH27" s="47"/>
      <c r="RUI27" s="47"/>
      <c r="RUJ27" s="47"/>
      <c r="RUK27" s="47"/>
      <c r="RUL27" s="47"/>
      <c r="RUM27" s="47"/>
      <c r="RUN27" s="47"/>
      <c r="RUO27" s="47"/>
      <c r="RUP27" s="47"/>
      <c r="RUQ27" s="47"/>
      <c r="RUR27" s="47"/>
      <c r="RUS27" s="47"/>
      <c r="RUT27" s="47"/>
      <c r="RUU27" s="47"/>
      <c r="RUV27" s="47"/>
      <c r="RUW27" s="47"/>
      <c r="RUX27" s="47"/>
      <c r="RUY27" s="47"/>
      <c r="RUZ27" s="47"/>
      <c r="RVA27" s="47"/>
      <c r="RVB27" s="47"/>
      <c r="RVC27" s="47"/>
      <c r="RVD27" s="47"/>
      <c r="RVE27" s="47"/>
      <c r="RVF27" s="47"/>
      <c r="RVG27" s="47"/>
      <c r="RVH27" s="47"/>
      <c r="RVI27" s="47"/>
      <c r="RVJ27" s="47"/>
      <c r="RVK27" s="47"/>
      <c r="RVL27" s="47"/>
      <c r="RVM27" s="47"/>
      <c r="RVN27" s="47"/>
      <c r="RVO27" s="47"/>
      <c r="RVP27" s="47"/>
      <c r="RVQ27" s="47"/>
      <c r="RVR27" s="47"/>
      <c r="RVS27" s="47"/>
      <c r="RVT27" s="47"/>
      <c r="RVU27" s="47"/>
      <c r="RVV27" s="47"/>
      <c r="RVW27" s="47"/>
      <c r="RVX27" s="47"/>
      <c r="RVY27" s="47"/>
      <c r="RVZ27" s="47"/>
      <c r="RWA27" s="47"/>
      <c r="RWB27" s="47"/>
      <c r="RWC27" s="47"/>
      <c r="RWD27" s="47"/>
      <c r="RWE27" s="47"/>
      <c r="RWF27" s="47"/>
      <c r="RWG27" s="47"/>
      <c r="RWH27" s="47"/>
      <c r="RWI27" s="47"/>
      <c r="RWJ27" s="47"/>
      <c r="RWK27" s="47"/>
      <c r="RWL27" s="47"/>
      <c r="RWM27" s="47"/>
      <c r="RWN27" s="47"/>
      <c r="RWO27" s="47"/>
      <c r="RWP27" s="47"/>
      <c r="RWQ27" s="47"/>
      <c r="RWR27" s="47"/>
      <c r="RWS27" s="47"/>
      <c r="RWT27" s="47"/>
      <c r="RWU27" s="47"/>
      <c r="RWV27" s="47"/>
      <c r="RWW27" s="47"/>
      <c r="RWX27" s="47"/>
      <c r="RWY27" s="47"/>
      <c r="RWZ27" s="47"/>
      <c r="RXA27" s="47"/>
      <c r="RXB27" s="47"/>
      <c r="RXC27" s="47"/>
      <c r="RXD27" s="47"/>
      <c r="RXE27" s="47"/>
      <c r="RXF27" s="47"/>
      <c r="RXG27" s="47"/>
      <c r="RXH27" s="47"/>
      <c r="RXI27" s="47"/>
      <c r="RXJ27" s="47"/>
      <c r="RXK27" s="47"/>
      <c r="RXL27" s="47"/>
      <c r="RXM27" s="47"/>
      <c r="RXN27" s="47"/>
      <c r="RXO27" s="47"/>
      <c r="RXP27" s="47"/>
      <c r="RXQ27" s="47"/>
      <c r="RXR27" s="47"/>
      <c r="RXS27" s="47"/>
      <c r="RXT27" s="47"/>
      <c r="RXU27" s="47"/>
      <c r="RXV27" s="47"/>
      <c r="RXW27" s="47"/>
      <c r="RXX27" s="47"/>
      <c r="RXY27" s="47"/>
      <c r="RXZ27" s="47"/>
      <c r="RYA27" s="47"/>
      <c r="RYB27" s="47"/>
      <c r="RYC27" s="47"/>
      <c r="RYD27" s="47"/>
      <c r="RYE27" s="47"/>
      <c r="RYF27" s="47"/>
      <c r="RYG27" s="47"/>
      <c r="RYH27" s="47"/>
      <c r="RYI27" s="47"/>
      <c r="RYJ27" s="47"/>
      <c r="RYK27" s="47"/>
      <c r="RYL27" s="47"/>
      <c r="RYM27" s="47"/>
      <c r="RYN27" s="47"/>
      <c r="RYO27" s="47"/>
      <c r="RYP27" s="47"/>
      <c r="RYQ27" s="47"/>
      <c r="RYR27" s="47"/>
      <c r="RYS27" s="47"/>
      <c r="RYT27" s="47"/>
      <c r="RYU27" s="47"/>
      <c r="RYV27" s="47"/>
      <c r="RYW27" s="47"/>
      <c r="RYX27" s="47"/>
      <c r="RYY27" s="47"/>
      <c r="RYZ27" s="47"/>
      <c r="RZA27" s="47"/>
      <c r="RZB27" s="47"/>
      <c r="RZC27" s="47"/>
      <c r="RZD27" s="47"/>
      <c r="RZE27" s="47"/>
      <c r="RZF27" s="47"/>
      <c r="RZG27" s="47"/>
      <c r="RZH27" s="47"/>
      <c r="RZI27" s="47"/>
      <c r="RZJ27" s="47"/>
      <c r="RZK27" s="47"/>
      <c r="RZL27" s="47"/>
      <c r="RZM27" s="47"/>
      <c r="RZN27" s="47"/>
      <c r="RZO27" s="47"/>
      <c r="RZP27" s="47"/>
      <c r="RZQ27" s="47"/>
      <c r="RZR27" s="47"/>
      <c r="RZS27" s="47"/>
      <c r="RZT27" s="47"/>
      <c r="RZU27" s="47"/>
      <c r="RZV27" s="47"/>
      <c r="RZW27" s="47"/>
      <c r="RZX27" s="47"/>
      <c r="RZY27" s="47"/>
      <c r="RZZ27" s="47"/>
      <c r="SAA27" s="47"/>
      <c r="SAB27" s="47"/>
      <c r="SAC27" s="47"/>
      <c r="SAD27" s="47"/>
      <c r="SAE27" s="47"/>
      <c r="SAF27" s="47"/>
      <c r="SAG27" s="47"/>
      <c r="SAH27" s="47"/>
      <c r="SAI27" s="47"/>
      <c r="SAJ27" s="47"/>
      <c r="SAK27" s="47"/>
      <c r="SAL27" s="47"/>
      <c r="SAM27" s="47"/>
      <c r="SAN27" s="47"/>
      <c r="SAO27" s="47"/>
      <c r="SAP27" s="47"/>
      <c r="SAQ27" s="47"/>
      <c r="SAR27" s="47"/>
      <c r="SAS27" s="47"/>
      <c r="SAT27" s="47"/>
      <c r="SAU27" s="47"/>
      <c r="SAV27" s="47"/>
      <c r="SAW27" s="47"/>
      <c r="SAX27" s="47"/>
      <c r="SAY27" s="47"/>
      <c r="SAZ27" s="47"/>
      <c r="SBA27" s="47"/>
      <c r="SBB27" s="47"/>
      <c r="SBC27" s="47"/>
      <c r="SBD27" s="47"/>
      <c r="SBE27" s="47"/>
      <c r="SBF27" s="47"/>
      <c r="SBG27" s="47"/>
      <c r="SBH27" s="47"/>
      <c r="SBI27" s="47"/>
      <c r="SBJ27" s="47"/>
      <c r="SBK27" s="47"/>
      <c r="SBL27" s="47"/>
      <c r="SBM27" s="47"/>
      <c r="SBN27" s="47"/>
      <c r="SBO27" s="47"/>
      <c r="SBP27" s="47"/>
      <c r="SBQ27" s="47"/>
      <c r="SBR27" s="47"/>
      <c r="SBS27" s="47"/>
      <c r="SBT27" s="47"/>
      <c r="SBU27" s="47"/>
      <c r="SBV27" s="47"/>
      <c r="SBW27" s="47"/>
      <c r="SBX27" s="47"/>
      <c r="SBY27" s="47"/>
      <c r="SBZ27" s="47"/>
      <c r="SCA27" s="47"/>
      <c r="SCB27" s="47"/>
      <c r="SCC27" s="47"/>
      <c r="SCD27" s="47"/>
      <c r="SCE27" s="47"/>
      <c r="SCF27" s="47"/>
      <c r="SCG27" s="47"/>
      <c r="SCH27" s="47"/>
      <c r="SCI27" s="47"/>
      <c r="SCJ27" s="47"/>
      <c r="SCK27" s="47"/>
      <c r="SCL27" s="47"/>
      <c r="SCM27" s="47"/>
      <c r="SCN27" s="47"/>
      <c r="SCO27" s="47"/>
      <c r="SCP27" s="47"/>
      <c r="SCQ27" s="47"/>
      <c r="SCR27" s="47"/>
      <c r="SCS27" s="47"/>
      <c r="SCT27" s="47"/>
      <c r="SCU27" s="47"/>
      <c r="SCV27" s="47"/>
      <c r="SCW27" s="47"/>
      <c r="SCX27" s="47"/>
      <c r="SCY27" s="47"/>
      <c r="SCZ27" s="47"/>
      <c r="SDA27" s="47"/>
      <c r="SDB27" s="47"/>
      <c r="SDC27" s="47"/>
      <c r="SDD27" s="47"/>
      <c r="SDE27" s="47"/>
      <c r="SDF27" s="47"/>
      <c r="SDG27" s="47"/>
      <c r="SDH27" s="47"/>
      <c r="SDI27" s="47"/>
      <c r="SDJ27" s="47"/>
      <c r="SDK27" s="47"/>
      <c r="SDL27" s="47"/>
      <c r="SDM27" s="47"/>
      <c r="SDN27" s="47"/>
      <c r="SDO27" s="47"/>
      <c r="SDP27" s="47"/>
      <c r="SDQ27" s="47"/>
      <c r="SDR27" s="47"/>
      <c r="SDS27" s="47"/>
      <c r="SDT27" s="47"/>
      <c r="SDU27" s="47"/>
      <c r="SDV27" s="47"/>
      <c r="SDW27" s="47"/>
      <c r="SDX27" s="47"/>
      <c r="SDY27" s="47"/>
      <c r="SDZ27" s="47"/>
      <c r="SEA27" s="47"/>
      <c r="SEB27" s="47"/>
      <c r="SEC27" s="47"/>
      <c r="SED27" s="47"/>
      <c r="SEE27" s="47"/>
      <c r="SEF27" s="47"/>
      <c r="SEG27" s="47"/>
      <c r="SEH27" s="47"/>
      <c r="SEI27" s="47"/>
      <c r="SEJ27" s="47"/>
      <c r="SEK27" s="47"/>
      <c r="SEL27" s="47"/>
      <c r="SEM27" s="47"/>
      <c r="SEN27" s="47"/>
      <c r="SEO27" s="47"/>
      <c r="SEP27" s="47"/>
      <c r="SEQ27" s="47"/>
      <c r="SER27" s="47"/>
      <c r="SES27" s="47"/>
      <c r="SET27" s="47"/>
      <c r="SEU27" s="47"/>
      <c r="SEV27" s="47"/>
      <c r="SEW27" s="47"/>
      <c r="SEX27" s="47"/>
      <c r="SEY27" s="47"/>
      <c r="SEZ27" s="47"/>
      <c r="SFA27" s="47"/>
      <c r="SFB27" s="47"/>
      <c r="SFC27" s="47"/>
      <c r="SFD27" s="47"/>
      <c r="SFE27" s="47"/>
      <c r="SFF27" s="47"/>
      <c r="SFG27" s="47"/>
      <c r="SFH27" s="47"/>
      <c r="SFI27" s="47"/>
      <c r="SFJ27" s="47"/>
      <c r="SFK27" s="47"/>
      <c r="SFL27" s="47"/>
      <c r="SFM27" s="47"/>
      <c r="SFN27" s="47"/>
      <c r="SFO27" s="47"/>
      <c r="SFP27" s="47"/>
      <c r="SFQ27" s="47"/>
      <c r="SFR27" s="47"/>
      <c r="SFS27" s="47"/>
      <c r="SFT27" s="47"/>
      <c r="SFU27" s="47"/>
      <c r="SFV27" s="47"/>
      <c r="SFW27" s="47"/>
      <c r="SFX27" s="47"/>
      <c r="SFY27" s="47"/>
      <c r="SFZ27" s="47"/>
      <c r="SGA27" s="47"/>
      <c r="SGB27" s="47"/>
      <c r="SGC27" s="47"/>
      <c r="SGD27" s="47"/>
      <c r="SGE27" s="47"/>
      <c r="SGF27" s="47"/>
      <c r="SGG27" s="47"/>
      <c r="SGH27" s="47"/>
      <c r="SGI27" s="47"/>
      <c r="SGJ27" s="47"/>
      <c r="SGK27" s="47"/>
      <c r="SGL27" s="47"/>
      <c r="SGM27" s="47"/>
      <c r="SGN27" s="47"/>
      <c r="SGO27" s="47"/>
      <c r="SGP27" s="47"/>
      <c r="SGQ27" s="47"/>
      <c r="SGR27" s="47"/>
      <c r="SGS27" s="47"/>
      <c r="SGT27" s="47"/>
      <c r="SGU27" s="47"/>
      <c r="SGV27" s="47"/>
      <c r="SGW27" s="47"/>
      <c r="SGX27" s="47"/>
      <c r="SGY27" s="47"/>
      <c r="SGZ27" s="47"/>
      <c r="SHA27" s="47"/>
      <c r="SHB27" s="47"/>
      <c r="SHC27" s="47"/>
      <c r="SHD27" s="47"/>
      <c r="SHE27" s="47"/>
      <c r="SHF27" s="47"/>
      <c r="SHG27" s="47"/>
      <c r="SHH27" s="47"/>
      <c r="SHI27" s="47"/>
      <c r="SHJ27" s="47"/>
      <c r="SHK27" s="47"/>
      <c r="SHL27" s="47"/>
      <c r="SHM27" s="47"/>
      <c r="SHN27" s="47"/>
      <c r="SHO27" s="47"/>
      <c r="SHP27" s="47"/>
      <c r="SHQ27" s="47"/>
      <c r="SHR27" s="47"/>
      <c r="SHS27" s="47"/>
      <c r="SHT27" s="47"/>
      <c r="SHU27" s="47"/>
      <c r="SHV27" s="47"/>
      <c r="SHW27" s="47"/>
      <c r="SHX27" s="47"/>
      <c r="SHY27" s="47"/>
      <c r="SHZ27" s="47"/>
      <c r="SIA27" s="47"/>
      <c r="SIB27" s="47"/>
      <c r="SIC27" s="47"/>
      <c r="SID27" s="47"/>
      <c r="SIE27" s="47"/>
      <c r="SIF27" s="47"/>
      <c r="SIG27" s="47"/>
      <c r="SIH27" s="47"/>
      <c r="SII27" s="47"/>
      <c r="SIJ27" s="47"/>
      <c r="SIK27" s="47"/>
      <c r="SIL27" s="47"/>
      <c r="SIM27" s="47"/>
      <c r="SIN27" s="47"/>
      <c r="SIO27" s="47"/>
      <c r="SIP27" s="47"/>
      <c r="SIQ27" s="47"/>
      <c r="SIR27" s="47"/>
      <c r="SIS27" s="47"/>
      <c r="SIT27" s="47"/>
      <c r="SIU27" s="47"/>
      <c r="SIV27" s="47"/>
      <c r="SIW27" s="47"/>
      <c r="SIX27" s="47"/>
      <c r="SIY27" s="47"/>
      <c r="SIZ27" s="47"/>
      <c r="SJA27" s="47"/>
      <c r="SJB27" s="47"/>
      <c r="SJC27" s="47"/>
      <c r="SJD27" s="47"/>
      <c r="SJE27" s="47"/>
      <c r="SJF27" s="47"/>
      <c r="SJG27" s="47"/>
      <c r="SJH27" s="47"/>
      <c r="SJI27" s="47"/>
      <c r="SJJ27" s="47"/>
      <c r="SJK27" s="47"/>
      <c r="SJL27" s="47"/>
      <c r="SJM27" s="47"/>
      <c r="SJN27" s="47"/>
      <c r="SJO27" s="47"/>
      <c r="SJP27" s="47"/>
      <c r="SJQ27" s="47"/>
      <c r="SJR27" s="47"/>
      <c r="SJS27" s="47"/>
      <c r="SJT27" s="47"/>
      <c r="SJU27" s="47"/>
      <c r="SJV27" s="47"/>
      <c r="SJW27" s="47"/>
      <c r="SJX27" s="47"/>
      <c r="SJY27" s="47"/>
      <c r="SJZ27" s="47"/>
      <c r="SKA27" s="47"/>
      <c r="SKB27" s="47"/>
      <c r="SKC27" s="47"/>
      <c r="SKD27" s="47"/>
      <c r="SKE27" s="47"/>
      <c r="SKF27" s="47"/>
      <c r="SKG27" s="47"/>
      <c r="SKH27" s="47"/>
      <c r="SKI27" s="47"/>
      <c r="SKJ27" s="47"/>
      <c r="SKK27" s="47"/>
      <c r="SKL27" s="47"/>
      <c r="SKM27" s="47"/>
      <c r="SKN27" s="47"/>
      <c r="SKO27" s="47"/>
      <c r="SKP27" s="47"/>
      <c r="SKQ27" s="47"/>
      <c r="SKR27" s="47"/>
      <c r="SKS27" s="47"/>
      <c r="SKT27" s="47"/>
      <c r="SKU27" s="47"/>
      <c r="SKV27" s="47"/>
      <c r="SKW27" s="47"/>
      <c r="SKX27" s="47"/>
      <c r="SKY27" s="47"/>
      <c r="SKZ27" s="47"/>
      <c r="SLA27" s="47"/>
      <c r="SLB27" s="47"/>
      <c r="SLC27" s="47"/>
      <c r="SLD27" s="47"/>
      <c r="SLE27" s="47"/>
      <c r="SLF27" s="47"/>
      <c r="SLG27" s="47"/>
      <c r="SLH27" s="47"/>
      <c r="SLI27" s="47"/>
      <c r="SLJ27" s="47"/>
      <c r="SLK27" s="47"/>
      <c r="SLL27" s="47"/>
      <c r="SLM27" s="47"/>
      <c r="SLN27" s="47"/>
      <c r="SLO27" s="47"/>
      <c r="SLP27" s="47"/>
      <c r="SLQ27" s="47"/>
      <c r="SLR27" s="47"/>
      <c r="SLS27" s="47"/>
      <c r="SLT27" s="47"/>
      <c r="SLU27" s="47"/>
      <c r="SLV27" s="47"/>
      <c r="SLW27" s="47"/>
      <c r="SLX27" s="47"/>
      <c r="SLY27" s="47"/>
      <c r="SLZ27" s="47"/>
      <c r="SMA27" s="47"/>
      <c r="SMB27" s="47"/>
      <c r="SMC27" s="47"/>
      <c r="SMD27" s="47"/>
      <c r="SME27" s="47"/>
      <c r="SMF27" s="47"/>
      <c r="SMG27" s="47"/>
      <c r="SMH27" s="47"/>
      <c r="SMI27" s="47"/>
      <c r="SMJ27" s="47"/>
      <c r="SMK27" s="47"/>
      <c r="SML27" s="47"/>
      <c r="SMM27" s="47"/>
      <c r="SMN27" s="47"/>
      <c r="SMO27" s="47"/>
      <c r="SMP27" s="47"/>
      <c r="SMQ27" s="47"/>
      <c r="SMR27" s="47"/>
      <c r="SMS27" s="47"/>
      <c r="SMT27" s="47"/>
      <c r="SMU27" s="47"/>
      <c r="SMV27" s="47"/>
      <c r="SMW27" s="47"/>
      <c r="SMX27" s="47"/>
      <c r="SMY27" s="47"/>
      <c r="SMZ27" s="47"/>
      <c r="SNA27" s="47"/>
      <c r="SNB27" s="47"/>
      <c r="SNC27" s="47"/>
      <c r="SND27" s="47"/>
      <c r="SNE27" s="47"/>
      <c r="SNF27" s="47"/>
      <c r="SNG27" s="47"/>
      <c r="SNH27" s="47"/>
      <c r="SNI27" s="47"/>
      <c r="SNJ27" s="47"/>
      <c r="SNK27" s="47"/>
      <c r="SNL27" s="47"/>
      <c r="SNM27" s="47"/>
      <c r="SNN27" s="47"/>
      <c r="SNO27" s="47"/>
      <c r="SNP27" s="47"/>
      <c r="SNQ27" s="47"/>
      <c r="SNR27" s="47"/>
      <c r="SNS27" s="47"/>
      <c r="SNT27" s="47"/>
      <c r="SNU27" s="47"/>
      <c r="SNV27" s="47"/>
      <c r="SNW27" s="47"/>
      <c r="SNX27" s="47"/>
      <c r="SNY27" s="47"/>
      <c r="SNZ27" s="47"/>
      <c r="SOA27" s="47"/>
      <c r="SOB27" s="47"/>
      <c r="SOC27" s="47"/>
      <c r="SOD27" s="47"/>
      <c r="SOE27" s="47"/>
      <c r="SOF27" s="47"/>
      <c r="SOG27" s="47"/>
      <c r="SOH27" s="47"/>
      <c r="SOI27" s="47"/>
      <c r="SOJ27" s="47"/>
      <c r="SOK27" s="47"/>
      <c r="SOL27" s="47"/>
      <c r="SOM27" s="47"/>
      <c r="SON27" s="47"/>
      <c r="SOO27" s="47"/>
      <c r="SOP27" s="47"/>
      <c r="SOQ27" s="47"/>
      <c r="SOR27" s="47"/>
      <c r="SOS27" s="47"/>
      <c r="SOT27" s="47"/>
      <c r="SOU27" s="47"/>
      <c r="SOV27" s="47"/>
      <c r="SOW27" s="47"/>
      <c r="SOX27" s="47"/>
      <c r="SOY27" s="47"/>
      <c r="SOZ27" s="47"/>
      <c r="SPA27" s="47"/>
      <c r="SPB27" s="47"/>
      <c r="SPC27" s="47"/>
      <c r="SPD27" s="47"/>
      <c r="SPE27" s="47"/>
      <c r="SPF27" s="47"/>
      <c r="SPG27" s="47"/>
      <c r="SPH27" s="47"/>
      <c r="SPI27" s="47"/>
      <c r="SPJ27" s="47"/>
      <c r="SPK27" s="47"/>
      <c r="SPL27" s="47"/>
      <c r="SPM27" s="47"/>
      <c r="SPN27" s="47"/>
      <c r="SPO27" s="47"/>
      <c r="SPP27" s="47"/>
      <c r="SPQ27" s="47"/>
      <c r="SPR27" s="47"/>
      <c r="SPS27" s="47"/>
      <c r="SPT27" s="47"/>
      <c r="SPU27" s="47"/>
      <c r="SPV27" s="47"/>
      <c r="SPW27" s="47"/>
      <c r="SPX27" s="47"/>
      <c r="SPY27" s="47"/>
      <c r="SPZ27" s="47"/>
      <c r="SQA27" s="47"/>
      <c r="SQB27" s="47"/>
      <c r="SQC27" s="47"/>
      <c r="SQD27" s="47"/>
      <c r="SQE27" s="47"/>
      <c r="SQF27" s="47"/>
      <c r="SQG27" s="47"/>
      <c r="SQH27" s="47"/>
      <c r="SQI27" s="47"/>
      <c r="SQJ27" s="47"/>
      <c r="SQK27" s="47"/>
      <c r="SQL27" s="47"/>
      <c r="SQM27" s="47"/>
      <c r="SQN27" s="47"/>
      <c r="SQO27" s="47"/>
      <c r="SQP27" s="47"/>
      <c r="SQQ27" s="47"/>
      <c r="SQR27" s="47"/>
      <c r="SQS27" s="47"/>
      <c r="SQT27" s="47"/>
      <c r="SQU27" s="47"/>
      <c r="SQV27" s="47"/>
      <c r="SQW27" s="47"/>
      <c r="SQX27" s="47"/>
      <c r="SQY27" s="47"/>
      <c r="SQZ27" s="47"/>
      <c r="SRA27" s="47"/>
      <c r="SRB27" s="47"/>
      <c r="SRC27" s="47"/>
      <c r="SRD27" s="47"/>
      <c r="SRE27" s="47"/>
      <c r="SRF27" s="47"/>
      <c r="SRG27" s="47"/>
      <c r="SRH27" s="47"/>
      <c r="SRI27" s="47"/>
      <c r="SRJ27" s="47"/>
      <c r="SRK27" s="47"/>
      <c r="SRL27" s="47"/>
      <c r="SRM27" s="47"/>
      <c r="SRN27" s="47"/>
      <c r="SRO27" s="47"/>
      <c r="SRP27" s="47"/>
      <c r="SRQ27" s="47"/>
      <c r="SRR27" s="47"/>
      <c r="SRS27" s="47"/>
      <c r="SRT27" s="47"/>
      <c r="SRU27" s="47"/>
      <c r="SRV27" s="47"/>
      <c r="SRW27" s="47"/>
      <c r="SRX27" s="47"/>
      <c r="SRY27" s="47"/>
      <c r="SRZ27" s="47"/>
      <c r="SSA27" s="47"/>
      <c r="SSB27" s="47"/>
      <c r="SSC27" s="47"/>
      <c r="SSD27" s="47"/>
      <c r="SSE27" s="47"/>
      <c r="SSF27" s="47"/>
      <c r="SSG27" s="47"/>
      <c r="SSH27" s="47"/>
      <c r="SSI27" s="47"/>
      <c r="SSJ27" s="47"/>
      <c r="SSK27" s="47"/>
      <c r="SSL27" s="47"/>
      <c r="SSM27" s="47"/>
      <c r="SSN27" s="47"/>
      <c r="SSO27" s="47"/>
      <c r="SSP27" s="47"/>
      <c r="SSQ27" s="47"/>
      <c r="SSR27" s="47"/>
      <c r="SSS27" s="47"/>
      <c r="SST27" s="47"/>
      <c r="SSU27" s="47"/>
      <c r="SSV27" s="47"/>
      <c r="SSW27" s="47"/>
      <c r="SSX27" s="47"/>
      <c r="SSY27" s="47"/>
      <c r="SSZ27" s="47"/>
      <c r="STA27" s="47"/>
      <c r="STB27" s="47"/>
      <c r="STC27" s="47"/>
      <c r="STD27" s="47"/>
      <c r="STE27" s="47"/>
      <c r="STF27" s="47"/>
      <c r="STG27" s="47"/>
      <c r="STH27" s="47"/>
      <c r="STI27" s="47"/>
      <c r="STJ27" s="47"/>
      <c r="STK27" s="47"/>
      <c r="STL27" s="47"/>
      <c r="STM27" s="47"/>
      <c r="STN27" s="47"/>
      <c r="STO27" s="47"/>
      <c r="STP27" s="47"/>
      <c r="STQ27" s="47"/>
      <c r="STR27" s="47"/>
      <c r="STS27" s="47"/>
      <c r="STT27" s="47"/>
      <c r="STU27" s="47"/>
      <c r="STV27" s="47"/>
      <c r="STW27" s="47"/>
      <c r="STX27" s="47"/>
      <c r="STY27" s="47"/>
      <c r="STZ27" s="47"/>
      <c r="SUA27" s="47"/>
      <c r="SUB27" s="47"/>
      <c r="SUC27" s="47"/>
      <c r="SUD27" s="47"/>
      <c r="SUE27" s="47"/>
      <c r="SUF27" s="47"/>
      <c r="SUG27" s="47"/>
      <c r="SUH27" s="47"/>
      <c r="SUI27" s="47"/>
      <c r="SUJ27" s="47"/>
      <c r="SUK27" s="47"/>
      <c r="SUL27" s="47"/>
      <c r="SUM27" s="47"/>
      <c r="SUN27" s="47"/>
      <c r="SUO27" s="47"/>
      <c r="SUP27" s="47"/>
      <c r="SUQ27" s="47"/>
      <c r="SUR27" s="47"/>
      <c r="SUS27" s="47"/>
      <c r="SUT27" s="47"/>
      <c r="SUU27" s="47"/>
      <c r="SUV27" s="47"/>
      <c r="SUW27" s="47"/>
      <c r="SUX27" s="47"/>
      <c r="SUY27" s="47"/>
      <c r="SUZ27" s="47"/>
      <c r="SVA27" s="47"/>
      <c r="SVB27" s="47"/>
      <c r="SVC27" s="47"/>
      <c r="SVD27" s="47"/>
      <c r="SVE27" s="47"/>
      <c r="SVF27" s="47"/>
      <c r="SVG27" s="47"/>
      <c r="SVH27" s="47"/>
      <c r="SVI27" s="47"/>
      <c r="SVJ27" s="47"/>
      <c r="SVK27" s="47"/>
      <c r="SVL27" s="47"/>
      <c r="SVM27" s="47"/>
      <c r="SVN27" s="47"/>
      <c r="SVO27" s="47"/>
      <c r="SVP27" s="47"/>
      <c r="SVQ27" s="47"/>
      <c r="SVR27" s="47"/>
      <c r="SVS27" s="47"/>
      <c r="SVT27" s="47"/>
      <c r="SVU27" s="47"/>
      <c r="SVV27" s="47"/>
      <c r="SVW27" s="47"/>
      <c r="SVX27" s="47"/>
      <c r="SVY27" s="47"/>
      <c r="SVZ27" s="47"/>
      <c r="SWA27" s="47"/>
      <c r="SWB27" s="47"/>
      <c r="SWC27" s="47"/>
      <c r="SWD27" s="47"/>
      <c r="SWE27" s="47"/>
      <c r="SWF27" s="47"/>
      <c r="SWG27" s="47"/>
      <c r="SWH27" s="47"/>
      <c r="SWI27" s="47"/>
      <c r="SWJ27" s="47"/>
      <c r="SWK27" s="47"/>
      <c r="SWL27" s="47"/>
      <c r="SWM27" s="47"/>
      <c r="SWN27" s="47"/>
      <c r="SWO27" s="47"/>
      <c r="SWP27" s="47"/>
      <c r="SWQ27" s="47"/>
      <c r="SWR27" s="47"/>
      <c r="SWS27" s="47"/>
      <c r="SWT27" s="47"/>
      <c r="SWU27" s="47"/>
      <c r="SWV27" s="47"/>
      <c r="SWW27" s="47"/>
      <c r="SWX27" s="47"/>
      <c r="SWY27" s="47"/>
      <c r="SWZ27" s="47"/>
      <c r="SXA27" s="47"/>
      <c r="SXB27" s="47"/>
      <c r="SXC27" s="47"/>
      <c r="SXD27" s="47"/>
      <c r="SXE27" s="47"/>
      <c r="SXF27" s="47"/>
      <c r="SXG27" s="47"/>
      <c r="SXH27" s="47"/>
      <c r="SXI27" s="47"/>
      <c r="SXJ27" s="47"/>
      <c r="SXK27" s="47"/>
      <c r="SXL27" s="47"/>
      <c r="SXM27" s="47"/>
      <c r="SXN27" s="47"/>
      <c r="SXO27" s="47"/>
      <c r="SXP27" s="47"/>
      <c r="SXQ27" s="47"/>
      <c r="SXR27" s="47"/>
      <c r="SXS27" s="47"/>
      <c r="SXT27" s="47"/>
      <c r="SXU27" s="47"/>
      <c r="SXV27" s="47"/>
      <c r="SXW27" s="47"/>
      <c r="SXX27" s="47"/>
      <c r="SXY27" s="47"/>
      <c r="SXZ27" s="47"/>
      <c r="SYA27" s="47"/>
      <c r="SYB27" s="47"/>
      <c r="SYC27" s="47"/>
      <c r="SYD27" s="47"/>
      <c r="SYE27" s="47"/>
      <c r="SYF27" s="47"/>
      <c r="SYG27" s="47"/>
      <c r="SYH27" s="47"/>
      <c r="SYI27" s="47"/>
      <c r="SYJ27" s="47"/>
      <c r="SYK27" s="47"/>
      <c r="SYL27" s="47"/>
      <c r="SYM27" s="47"/>
      <c r="SYN27" s="47"/>
      <c r="SYO27" s="47"/>
      <c r="SYP27" s="47"/>
      <c r="SYQ27" s="47"/>
      <c r="SYR27" s="47"/>
      <c r="SYS27" s="47"/>
      <c r="SYT27" s="47"/>
      <c r="SYU27" s="47"/>
      <c r="SYV27" s="47"/>
      <c r="SYW27" s="47"/>
      <c r="SYX27" s="47"/>
      <c r="SYY27" s="47"/>
      <c r="SYZ27" s="47"/>
      <c r="SZA27" s="47"/>
      <c r="SZB27" s="47"/>
      <c r="SZC27" s="47"/>
      <c r="SZD27" s="47"/>
      <c r="SZE27" s="47"/>
      <c r="SZF27" s="47"/>
      <c r="SZG27" s="47"/>
      <c r="SZH27" s="47"/>
      <c r="SZI27" s="47"/>
      <c r="SZJ27" s="47"/>
      <c r="SZK27" s="47"/>
      <c r="SZL27" s="47"/>
      <c r="SZM27" s="47"/>
      <c r="SZN27" s="47"/>
      <c r="SZO27" s="47"/>
      <c r="SZP27" s="47"/>
      <c r="SZQ27" s="47"/>
      <c r="SZR27" s="47"/>
      <c r="SZS27" s="47"/>
      <c r="SZT27" s="47"/>
      <c r="SZU27" s="47"/>
      <c r="SZV27" s="47"/>
      <c r="SZW27" s="47"/>
      <c r="SZX27" s="47"/>
      <c r="SZY27" s="47"/>
      <c r="SZZ27" s="47"/>
      <c r="TAA27" s="47"/>
      <c r="TAB27" s="47"/>
      <c r="TAC27" s="47"/>
      <c r="TAD27" s="47"/>
      <c r="TAE27" s="47"/>
      <c r="TAF27" s="47"/>
      <c r="TAG27" s="47"/>
      <c r="TAH27" s="47"/>
      <c r="TAI27" s="47"/>
      <c r="TAJ27" s="47"/>
      <c r="TAK27" s="47"/>
      <c r="TAL27" s="47"/>
      <c r="TAM27" s="47"/>
      <c r="TAN27" s="47"/>
      <c r="TAO27" s="47"/>
      <c r="TAP27" s="47"/>
      <c r="TAQ27" s="47"/>
      <c r="TAR27" s="47"/>
      <c r="TAS27" s="47"/>
      <c r="TAT27" s="47"/>
      <c r="TAU27" s="47"/>
      <c r="TAV27" s="47"/>
      <c r="TAW27" s="47"/>
      <c r="TAX27" s="47"/>
      <c r="TAY27" s="47"/>
      <c r="TAZ27" s="47"/>
      <c r="TBA27" s="47"/>
      <c r="TBB27" s="47"/>
      <c r="TBC27" s="47"/>
      <c r="TBD27" s="47"/>
      <c r="TBE27" s="47"/>
      <c r="TBF27" s="47"/>
      <c r="TBG27" s="47"/>
      <c r="TBH27" s="47"/>
      <c r="TBI27" s="47"/>
      <c r="TBJ27" s="47"/>
      <c r="TBK27" s="47"/>
      <c r="TBL27" s="47"/>
      <c r="TBM27" s="47"/>
      <c r="TBN27" s="47"/>
      <c r="TBO27" s="47"/>
      <c r="TBP27" s="47"/>
      <c r="TBQ27" s="47"/>
      <c r="TBR27" s="47"/>
      <c r="TBS27" s="47"/>
      <c r="TBT27" s="47"/>
      <c r="TBU27" s="47"/>
      <c r="TBV27" s="47"/>
      <c r="TBW27" s="47"/>
      <c r="TBX27" s="47"/>
      <c r="TBY27" s="47"/>
      <c r="TBZ27" s="47"/>
      <c r="TCA27" s="47"/>
      <c r="TCB27" s="47"/>
      <c r="TCC27" s="47"/>
      <c r="TCD27" s="47"/>
      <c r="TCE27" s="47"/>
      <c r="TCF27" s="47"/>
      <c r="TCG27" s="47"/>
      <c r="TCH27" s="47"/>
      <c r="TCI27" s="47"/>
      <c r="TCJ27" s="47"/>
      <c r="TCK27" s="47"/>
      <c r="TCL27" s="47"/>
      <c r="TCM27" s="47"/>
      <c r="TCN27" s="47"/>
      <c r="TCO27" s="47"/>
      <c r="TCP27" s="47"/>
      <c r="TCQ27" s="47"/>
      <c r="TCR27" s="47"/>
      <c r="TCS27" s="47"/>
      <c r="TCT27" s="47"/>
      <c r="TCU27" s="47"/>
      <c r="TCV27" s="47"/>
      <c r="TCW27" s="47"/>
      <c r="TCX27" s="47"/>
      <c r="TCY27" s="47"/>
      <c r="TCZ27" s="47"/>
      <c r="TDA27" s="47"/>
      <c r="TDB27" s="47"/>
      <c r="TDC27" s="47"/>
      <c r="TDD27" s="47"/>
      <c r="TDE27" s="47"/>
      <c r="TDF27" s="47"/>
      <c r="TDG27" s="47"/>
      <c r="TDH27" s="47"/>
      <c r="TDI27" s="47"/>
      <c r="TDJ27" s="47"/>
      <c r="TDK27" s="47"/>
      <c r="TDL27" s="47"/>
      <c r="TDM27" s="47"/>
      <c r="TDN27" s="47"/>
      <c r="TDO27" s="47"/>
      <c r="TDP27" s="47"/>
      <c r="TDQ27" s="47"/>
      <c r="TDR27" s="47"/>
      <c r="TDS27" s="47"/>
      <c r="TDT27" s="47"/>
      <c r="TDU27" s="47"/>
      <c r="TDV27" s="47"/>
      <c r="TDW27" s="47"/>
      <c r="TDX27" s="47"/>
      <c r="TDY27" s="47"/>
      <c r="TDZ27" s="47"/>
      <c r="TEA27" s="47"/>
      <c r="TEB27" s="47"/>
      <c r="TEC27" s="47"/>
      <c r="TED27" s="47"/>
      <c r="TEE27" s="47"/>
      <c r="TEF27" s="47"/>
      <c r="TEG27" s="47"/>
      <c r="TEH27" s="47"/>
      <c r="TEI27" s="47"/>
      <c r="TEJ27" s="47"/>
      <c r="TEK27" s="47"/>
      <c r="TEL27" s="47"/>
      <c r="TEM27" s="47"/>
      <c r="TEN27" s="47"/>
      <c r="TEO27" s="47"/>
      <c r="TEP27" s="47"/>
      <c r="TEQ27" s="47"/>
      <c r="TER27" s="47"/>
      <c r="TES27" s="47"/>
      <c r="TET27" s="47"/>
      <c r="TEU27" s="47"/>
      <c r="TEV27" s="47"/>
      <c r="TEW27" s="47"/>
      <c r="TEX27" s="47"/>
      <c r="TEY27" s="47"/>
      <c r="TEZ27" s="47"/>
      <c r="TFA27" s="47"/>
      <c r="TFB27" s="47"/>
      <c r="TFC27" s="47"/>
      <c r="TFD27" s="47"/>
      <c r="TFE27" s="47"/>
      <c r="TFF27" s="47"/>
      <c r="TFG27" s="47"/>
      <c r="TFH27" s="47"/>
      <c r="TFI27" s="47"/>
      <c r="TFJ27" s="47"/>
      <c r="TFK27" s="47"/>
      <c r="TFL27" s="47"/>
      <c r="TFM27" s="47"/>
      <c r="TFN27" s="47"/>
      <c r="TFO27" s="47"/>
      <c r="TFP27" s="47"/>
      <c r="TFQ27" s="47"/>
      <c r="TFR27" s="47"/>
      <c r="TFS27" s="47"/>
      <c r="TFT27" s="47"/>
      <c r="TFU27" s="47"/>
      <c r="TFV27" s="47"/>
      <c r="TFW27" s="47"/>
      <c r="TFX27" s="47"/>
      <c r="TFY27" s="47"/>
      <c r="TFZ27" s="47"/>
      <c r="TGA27" s="47"/>
      <c r="TGB27" s="47"/>
      <c r="TGC27" s="47"/>
      <c r="TGD27" s="47"/>
      <c r="TGE27" s="47"/>
      <c r="TGF27" s="47"/>
      <c r="TGG27" s="47"/>
      <c r="TGH27" s="47"/>
      <c r="TGI27" s="47"/>
      <c r="TGJ27" s="47"/>
      <c r="TGK27" s="47"/>
      <c r="TGL27" s="47"/>
      <c r="TGM27" s="47"/>
      <c r="TGN27" s="47"/>
      <c r="TGO27" s="47"/>
      <c r="TGP27" s="47"/>
      <c r="TGQ27" s="47"/>
      <c r="TGR27" s="47"/>
      <c r="TGS27" s="47"/>
      <c r="TGT27" s="47"/>
      <c r="TGU27" s="47"/>
      <c r="TGV27" s="47"/>
      <c r="TGW27" s="47"/>
      <c r="TGX27" s="47"/>
      <c r="TGY27" s="47"/>
      <c r="TGZ27" s="47"/>
      <c r="THA27" s="47"/>
      <c r="THB27" s="47"/>
      <c r="THC27" s="47"/>
      <c r="THD27" s="47"/>
      <c r="THE27" s="47"/>
      <c r="THF27" s="47"/>
      <c r="THG27" s="47"/>
      <c r="THH27" s="47"/>
      <c r="THI27" s="47"/>
      <c r="THJ27" s="47"/>
      <c r="THK27" s="47"/>
      <c r="THL27" s="47"/>
      <c r="THM27" s="47"/>
      <c r="THN27" s="47"/>
      <c r="THO27" s="47"/>
      <c r="THP27" s="47"/>
      <c r="THQ27" s="47"/>
      <c r="THR27" s="47"/>
      <c r="THS27" s="47"/>
      <c r="THT27" s="47"/>
      <c r="THU27" s="47"/>
      <c r="THV27" s="47"/>
      <c r="THW27" s="47"/>
      <c r="THX27" s="47"/>
      <c r="THY27" s="47"/>
      <c r="THZ27" s="47"/>
      <c r="TIA27" s="47"/>
      <c r="TIB27" s="47"/>
      <c r="TIC27" s="47"/>
      <c r="TID27" s="47"/>
      <c r="TIE27" s="47"/>
      <c r="TIF27" s="47"/>
      <c r="TIG27" s="47"/>
      <c r="TIH27" s="47"/>
      <c r="TII27" s="47"/>
      <c r="TIJ27" s="47"/>
      <c r="TIK27" s="47"/>
      <c r="TIL27" s="47"/>
      <c r="TIM27" s="47"/>
      <c r="TIN27" s="47"/>
      <c r="TIO27" s="47"/>
      <c r="TIP27" s="47"/>
      <c r="TIQ27" s="47"/>
      <c r="TIR27" s="47"/>
      <c r="TIS27" s="47"/>
      <c r="TIT27" s="47"/>
      <c r="TIU27" s="47"/>
      <c r="TIV27" s="47"/>
      <c r="TIW27" s="47"/>
      <c r="TIX27" s="47"/>
      <c r="TIY27" s="47"/>
      <c r="TIZ27" s="47"/>
      <c r="TJA27" s="47"/>
      <c r="TJB27" s="47"/>
      <c r="TJC27" s="47"/>
      <c r="TJD27" s="47"/>
      <c r="TJE27" s="47"/>
      <c r="TJF27" s="47"/>
      <c r="TJG27" s="47"/>
      <c r="TJH27" s="47"/>
      <c r="TJI27" s="47"/>
      <c r="TJJ27" s="47"/>
      <c r="TJK27" s="47"/>
      <c r="TJL27" s="47"/>
      <c r="TJM27" s="47"/>
      <c r="TJN27" s="47"/>
      <c r="TJO27" s="47"/>
      <c r="TJP27" s="47"/>
      <c r="TJQ27" s="47"/>
      <c r="TJR27" s="47"/>
      <c r="TJS27" s="47"/>
      <c r="TJT27" s="47"/>
      <c r="TJU27" s="47"/>
      <c r="TJV27" s="47"/>
      <c r="TJW27" s="47"/>
      <c r="TJX27" s="47"/>
      <c r="TJY27" s="47"/>
      <c r="TJZ27" s="47"/>
      <c r="TKA27" s="47"/>
      <c r="TKB27" s="47"/>
      <c r="TKC27" s="47"/>
      <c r="TKD27" s="47"/>
      <c r="TKE27" s="47"/>
      <c r="TKF27" s="47"/>
      <c r="TKG27" s="47"/>
      <c r="TKH27" s="47"/>
      <c r="TKI27" s="47"/>
      <c r="TKJ27" s="47"/>
      <c r="TKK27" s="47"/>
      <c r="TKL27" s="47"/>
      <c r="TKM27" s="47"/>
      <c r="TKN27" s="47"/>
      <c r="TKO27" s="47"/>
      <c r="TKP27" s="47"/>
      <c r="TKQ27" s="47"/>
      <c r="TKR27" s="47"/>
      <c r="TKS27" s="47"/>
      <c r="TKT27" s="47"/>
      <c r="TKU27" s="47"/>
      <c r="TKV27" s="47"/>
      <c r="TKW27" s="47"/>
      <c r="TKX27" s="47"/>
      <c r="TKY27" s="47"/>
      <c r="TKZ27" s="47"/>
      <c r="TLA27" s="47"/>
      <c r="TLB27" s="47"/>
      <c r="TLC27" s="47"/>
      <c r="TLD27" s="47"/>
      <c r="TLE27" s="47"/>
      <c r="TLF27" s="47"/>
      <c r="TLG27" s="47"/>
      <c r="TLH27" s="47"/>
      <c r="TLI27" s="47"/>
      <c r="TLJ27" s="47"/>
      <c r="TLK27" s="47"/>
      <c r="TLL27" s="47"/>
      <c r="TLM27" s="47"/>
      <c r="TLN27" s="47"/>
      <c r="TLO27" s="47"/>
      <c r="TLP27" s="47"/>
      <c r="TLQ27" s="47"/>
      <c r="TLR27" s="47"/>
      <c r="TLS27" s="47"/>
      <c r="TLT27" s="47"/>
      <c r="TLU27" s="47"/>
      <c r="TLV27" s="47"/>
      <c r="TLW27" s="47"/>
      <c r="TLX27" s="47"/>
      <c r="TLY27" s="47"/>
      <c r="TLZ27" s="47"/>
      <c r="TMA27" s="47"/>
      <c r="TMB27" s="47"/>
      <c r="TMC27" s="47"/>
      <c r="TMD27" s="47"/>
      <c r="TME27" s="47"/>
      <c r="TMF27" s="47"/>
      <c r="TMG27" s="47"/>
      <c r="TMH27" s="47"/>
      <c r="TMI27" s="47"/>
      <c r="TMJ27" s="47"/>
      <c r="TMK27" s="47"/>
      <c r="TML27" s="47"/>
      <c r="TMM27" s="47"/>
      <c r="TMN27" s="47"/>
      <c r="TMO27" s="47"/>
      <c r="TMP27" s="47"/>
      <c r="TMQ27" s="47"/>
      <c r="TMR27" s="47"/>
      <c r="TMS27" s="47"/>
      <c r="TMT27" s="47"/>
      <c r="TMU27" s="47"/>
      <c r="TMV27" s="47"/>
      <c r="TMW27" s="47"/>
      <c r="TMX27" s="47"/>
      <c r="TMY27" s="47"/>
      <c r="TMZ27" s="47"/>
      <c r="TNA27" s="47"/>
      <c r="TNB27" s="47"/>
      <c r="TNC27" s="47"/>
      <c r="TND27" s="47"/>
      <c r="TNE27" s="47"/>
      <c r="TNF27" s="47"/>
      <c r="TNG27" s="47"/>
      <c r="TNH27" s="47"/>
      <c r="TNI27" s="47"/>
      <c r="TNJ27" s="47"/>
      <c r="TNK27" s="47"/>
      <c r="TNL27" s="47"/>
      <c r="TNM27" s="47"/>
      <c r="TNN27" s="47"/>
      <c r="TNO27" s="47"/>
      <c r="TNP27" s="47"/>
      <c r="TNQ27" s="47"/>
      <c r="TNR27" s="47"/>
      <c r="TNS27" s="47"/>
      <c r="TNT27" s="47"/>
      <c r="TNU27" s="47"/>
      <c r="TNV27" s="47"/>
      <c r="TNW27" s="47"/>
      <c r="TNX27" s="47"/>
      <c r="TNY27" s="47"/>
      <c r="TNZ27" s="47"/>
      <c r="TOA27" s="47"/>
      <c r="TOB27" s="47"/>
      <c r="TOC27" s="47"/>
      <c r="TOD27" s="47"/>
      <c r="TOE27" s="47"/>
      <c r="TOF27" s="47"/>
      <c r="TOG27" s="47"/>
      <c r="TOH27" s="47"/>
      <c r="TOI27" s="47"/>
      <c r="TOJ27" s="47"/>
      <c r="TOK27" s="47"/>
      <c r="TOL27" s="47"/>
      <c r="TOM27" s="47"/>
      <c r="TON27" s="47"/>
      <c r="TOO27" s="47"/>
      <c r="TOP27" s="47"/>
      <c r="TOQ27" s="47"/>
      <c r="TOR27" s="47"/>
      <c r="TOS27" s="47"/>
      <c r="TOT27" s="47"/>
      <c r="TOU27" s="47"/>
      <c r="TOV27" s="47"/>
      <c r="TOW27" s="47"/>
      <c r="TOX27" s="47"/>
      <c r="TOY27" s="47"/>
      <c r="TOZ27" s="47"/>
      <c r="TPA27" s="47"/>
      <c r="TPB27" s="47"/>
      <c r="TPC27" s="47"/>
      <c r="TPD27" s="47"/>
      <c r="TPE27" s="47"/>
      <c r="TPF27" s="47"/>
      <c r="TPG27" s="47"/>
      <c r="TPH27" s="47"/>
      <c r="TPI27" s="47"/>
      <c r="TPJ27" s="47"/>
      <c r="TPK27" s="47"/>
      <c r="TPL27" s="47"/>
      <c r="TPM27" s="47"/>
      <c r="TPN27" s="47"/>
      <c r="TPO27" s="47"/>
      <c r="TPP27" s="47"/>
      <c r="TPQ27" s="47"/>
      <c r="TPR27" s="47"/>
      <c r="TPS27" s="47"/>
      <c r="TPT27" s="47"/>
      <c r="TPU27" s="47"/>
      <c r="TPV27" s="47"/>
      <c r="TPW27" s="47"/>
      <c r="TPX27" s="47"/>
      <c r="TPY27" s="47"/>
      <c r="TPZ27" s="47"/>
      <c r="TQA27" s="47"/>
      <c r="TQB27" s="47"/>
      <c r="TQC27" s="47"/>
      <c r="TQD27" s="47"/>
      <c r="TQE27" s="47"/>
      <c r="TQF27" s="47"/>
      <c r="TQG27" s="47"/>
      <c r="TQH27" s="47"/>
      <c r="TQI27" s="47"/>
      <c r="TQJ27" s="47"/>
      <c r="TQK27" s="47"/>
      <c r="TQL27" s="47"/>
      <c r="TQM27" s="47"/>
      <c r="TQN27" s="47"/>
      <c r="TQO27" s="47"/>
      <c r="TQP27" s="47"/>
      <c r="TQQ27" s="47"/>
      <c r="TQR27" s="47"/>
      <c r="TQS27" s="47"/>
      <c r="TQT27" s="47"/>
      <c r="TQU27" s="47"/>
      <c r="TQV27" s="47"/>
      <c r="TQW27" s="47"/>
      <c r="TQX27" s="47"/>
      <c r="TQY27" s="47"/>
      <c r="TQZ27" s="47"/>
      <c r="TRA27" s="47"/>
      <c r="TRB27" s="47"/>
      <c r="TRC27" s="47"/>
      <c r="TRD27" s="47"/>
      <c r="TRE27" s="47"/>
      <c r="TRF27" s="47"/>
      <c r="TRG27" s="47"/>
      <c r="TRH27" s="47"/>
      <c r="TRI27" s="47"/>
      <c r="TRJ27" s="47"/>
      <c r="TRK27" s="47"/>
      <c r="TRL27" s="47"/>
      <c r="TRM27" s="47"/>
      <c r="TRN27" s="47"/>
      <c r="TRO27" s="47"/>
      <c r="TRP27" s="47"/>
      <c r="TRQ27" s="47"/>
      <c r="TRR27" s="47"/>
      <c r="TRS27" s="47"/>
      <c r="TRT27" s="47"/>
      <c r="TRU27" s="47"/>
      <c r="TRV27" s="47"/>
      <c r="TRW27" s="47"/>
      <c r="TRX27" s="47"/>
      <c r="TRY27" s="47"/>
      <c r="TRZ27" s="47"/>
      <c r="TSA27" s="47"/>
      <c r="TSB27" s="47"/>
      <c r="TSC27" s="47"/>
      <c r="TSD27" s="47"/>
      <c r="TSE27" s="47"/>
      <c r="TSF27" s="47"/>
      <c r="TSG27" s="47"/>
      <c r="TSH27" s="47"/>
      <c r="TSI27" s="47"/>
      <c r="TSJ27" s="47"/>
      <c r="TSK27" s="47"/>
      <c r="TSL27" s="47"/>
      <c r="TSM27" s="47"/>
      <c r="TSN27" s="47"/>
      <c r="TSO27" s="47"/>
      <c r="TSP27" s="47"/>
      <c r="TSQ27" s="47"/>
      <c r="TSR27" s="47"/>
      <c r="TSS27" s="47"/>
      <c r="TST27" s="47"/>
      <c r="TSU27" s="47"/>
      <c r="TSV27" s="47"/>
      <c r="TSW27" s="47"/>
      <c r="TSX27" s="47"/>
      <c r="TSY27" s="47"/>
      <c r="TSZ27" s="47"/>
      <c r="TTA27" s="47"/>
      <c r="TTB27" s="47"/>
      <c r="TTC27" s="47"/>
      <c r="TTD27" s="47"/>
      <c r="TTE27" s="47"/>
      <c r="TTF27" s="47"/>
      <c r="TTG27" s="47"/>
      <c r="TTH27" s="47"/>
      <c r="TTI27" s="47"/>
      <c r="TTJ27" s="47"/>
      <c r="TTK27" s="47"/>
      <c r="TTL27" s="47"/>
      <c r="TTM27" s="47"/>
      <c r="TTN27" s="47"/>
      <c r="TTO27" s="47"/>
      <c r="TTP27" s="47"/>
      <c r="TTQ27" s="47"/>
      <c r="TTR27" s="47"/>
      <c r="TTS27" s="47"/>
      <c r="TTT27" s="47"/>
      <c r="TTU27" s="47"/>
      <c r="TTV27" s="47"/>
      <c r="TTW27" s="47"/>
      <c r="TTX27" s="47"/>
      <c r="TTY27" s="47"/>
      <c r="TTZ27" s="47"/>
      <c r="TUA27" s="47"/>
      <c r="TUB27" s="47"/>
      <c r="TUC27" s="47"/>
      <c r="TUD27" s="47"/>
      <c r="TUE27" s="47"/>
      <c r="TUF27" s="47"/>
      <c r="TUG27" s="47"/>
      <c r="TUH27" s="47"/>
      <c r="TUI27" s="47"/>
      <c r="TUJ27" s="47"/>
      <c r="TUK27" s="47"/>
      <c r="TUL27" s="47"/>
      <c r="TUM27" s="47"/>
      <c r="TUN27" s="47"/>
      <c r="TUO27" s="47"/>
      <c r="TUP27" s="47"/>
      <c r="TUQ27" s="47"/>
      <c r="TUR27" s="47"/>
      <c r="TUS27" s="47"/>
      <c r="TUT27" s="47"/>
      <c r="TUU27" s="47"/>
      <c r="TUV27" s="47"/>
      <c r="TUW27" s="47"/>
      <c r="TUX27" s="47"/>
      <c r="TUY27" s="47"/>
      <c r="TUZ27" s="47"/>
      <c r="TVA27" s="47"/>
      <c r="TVB27" s="47"/>
      <c r="TVC27" s="47"/>
      <c r="TVD27" s="47"/>
      <c r="TVE27" s="47"/>
      <c r="TVF27" s="47"/>
      <c r="TVG27" s="47"/>
      <c r="TVH27" s="47"/>
      <c r="TVI27" s="47"/>
      <c r="TVJ27" s="47"/>
      <c r="TVK27" s="47"/>
      <c r="TVL27" s="47"/>
      <c r="TVM27" s="47"/>
      <c r="TVN27" s="47"/>
      <c r="TVO27" s="47"/>
      <c r="TVP27" s="47"/>
      <c r="TVQ27" s="47"/>
      <c r="TVR27" s="47"/>
      <c r="TVS27" s="47"/>
      <c r="TVT27" s="47"/>
      <c r="TVU27" s="47"/>
      <c r="TVV27" s="47"/>
      <c r="TVW27" s="47"/>
      <c r="TVX27" s="47"/>
      <c r="TVY27" s="47"/>
      <c r="TVZ27" s="47"/>
      <c r="TWA27" s="47"/>
      <c r="TWB27" s="47"/>
      <c r="TWC27" s="47"/>
      <c r="TWD27" s="47"/>
      <c r="TWE27" s="47"/>
      <c r="TWF27" s="47"/>
      <c r="TWG27" s="47"/>
      <c r="TWH27" s="47"/>
      <c r="TWI27" s="47"/>
      <c r="TWJ27" s="47"/>
      <c r="TWK27" s="47"/>
      <c r="TWL27" s="47"/>
      <c r="TWM27" s="47"/>
      <c r="TWN27" s="47"/>
      <c r="TWO27" s="47"/>
      <c r="TWP27" s="47"/>
      <c r="TWQ27" s="47"/>
      <c r="TWR27" s="47"/>
      <c r="TWS27" s="47"/>
      <c r="TWT27" s="47"/>
      <c r="TWU27" s="47"/>
      <c r="TWV27" s="47"/>
      <c r="TWW27" s="47"/>
      <c r="TWX27" s="47"/>
      <c r="TWY27" s="47"/>
      <c r="TWZ27" s="47"/>
      <c r="TXA27" s="47"/>
      <c r="TXB27" s="47"/>
      <c r="TXC27" s="47"/>
      <c r="TXD27" s="47"/>
      <c r="TXE27" s="47"/>
      <c r="TXF27" s="47"/>
      <c r="TXG27" s="47"/>
      <c r="TXH27" s="47"/>
      <c r="TXI27" s="47"/>
      <c r="TXJ27" s="47"/>
      <c r="TXK27" s="47"/>
      <c r="TXL27" s="47"/>
      <c r="TXM27" s="47"/>
      <c r="TXN27" s="47"/>
      <c r="TXO27" s="47"/>
      <c r="TXP27" s="47"/>
      <c r="TXQ27" s="47"/>
      <c r="TXR27" s="47"/>
      <c r="TXS27" s="47"/>
      <c r="TXT27" s="47"/>
      <c r="TXU27" s="47"/>
      <c r="TXV27" s="47"/>
      <c r="TXW27" s="47"/>
      <c r="TXX27" s="47"/>
      <c r="TXY27" s="47"/>
      <c r="TXZ27" s="47"/>
      <c r="TYA27" s="47"/>
      <c r="TYB27" s="47"/>
      <c r="TYC27" s="47"/>
      <c r="TYD27" s="47"/>
      <c r="TYE27" s="47"/>
      <c r="TYF27" s="47"/>
      <c r="TYG27" s="47"/>
      <c r="TYH27" s="47"/>
      <c r="TYI27" s="47"/>
      <c r="TYJ27" s="47"/>
      <c r="TYK27" s="47"/>
      <c r="TYL27" s="47"/>
      <c r="TYM27" s="47"/>
      <c r="TYN27" s="47"/>
      <c r="TYO27" s="47"/>
      <c r="TYP27" s="47"/>
      <c r="TYQ27" s="47"/>
      <c r="TYR27" s="47"/>
      <c r="TYS27" s="47"/>
      <c r="TYT27" s="47"/>
      <c r="TYU27" s="47"/>
      <c r="TYV27" s="47"/>
      <c r="TYW27" s="47"/>
      <c r="TYX27" s="47"/>
      <c r="TYY27" s="47"/>
      <c r="TYZ27" s="47"/>
      <c r="TZA27" s="47"/>
      <c r="TZB27" s="47"/>
      <c r="TZC27" s="47"/>
      <c r="TZD27" s="47"/>
      <c r="TZE27" s="47"/>
      <c r="TZF27" s="47"/>
      <c r="TZG27" s="47"/>
      <c r="TZH27" s="47"/>
      <c r="TZI27" s="47"/>
      <c r="TZJ27" s="47"/>
      <c r="TZK27" s="47"/>
      <c r="TZL27" s="47"/>
      <c r="TZM27" s="47"/>
      <c r="TZN27" s="47"/>
      <c r="TZO27" s="47"/>
      <c r="TZP27" s="47"/>
      <c r="TZQ27" s="47"/>
      <c r="TZR27" s="47"/>
      <c r="TZS27" s="47"/>
      <c r="TZT27" s="47"/>
      <c r="TZU27" s="47"/>
      <c r="TZV27" s="47"/>
      <c r="TZW27" s="47"/>
      <c r="TZX27" s="47"/>
      <c r="TZY27" s="47"/>
      <c r="TZZ27" s="47"/>
      <c r="UAA27" s="47"/>
      <c r="UAB27" s="47"/>
      <c r="UAC27" s="47"/>
      <c r="UAD27" s="47"/>
      <c r="UAE27" s="47"/>
      <c r="UAF27" s="47"/>
      <c r="UAG27" s="47"/>
      <c r="UAH27" s="47"/>
      <c r="UAI27" s="47"/>
      <c r="UAJ27" s="47"/>
      <c r="UAK27" s="47"/>
      <c r="UAL27" s="47"/>
      <c r="UAM27" s="47"/>
      <c r="UAN27" s="47"/>
      <c r="UAO27" s="47"/>
      <c r="UAP27" s="47"/>
      <c r="UAQ27" s="47"/>
      <c r="UAR27" s="47"/>
      <c r="UAS27" s="47"/>
      <c r="UAT27" s="47"/>
      <c r="UAU27" s="47"/>
      <c r="UAV27" s="47"/>
      <c r="UAW27" s="47"/>
      <c r="UAX27" s="47"/>
      <c r="UAY27" s="47"/>
      <c r="UAZ27" s="47"/>
      <c r="UBA27" s="47"/>
      <c r="UBB27" s="47"/>
      <c r="UBC27" s="47"/>
      <c r="UBD27" s="47"/>
      <c r="UBE27" s="47"/>
      <c r="UBF27" s="47"/>
      <c r="UBG27" s="47"/>
      <c r="UBH27" s="47"/>
      <c r="UBI27" s="47"/>
      <c r="UBJ27" s="47"/>
      <c r="UBK27" s="47"/>
      <c r="UBL27" s="47"/>
      <c r="UBM27" s="47"/>
      <c r="UBN27" s="47"/>
      <c r="UBO27" s="47"/>
      <c r="UBP27" s="47"/>
      <c r="UBQ27" s="47"/>
      <c r="UBR27" s="47"/>
      <c r="UBS27" s="47"/>
      <c r="UBT27" s="47"/>
      <c r="UBU27" s="47"/>
      <c r="UBV27" s="47"/>
      <c r="UBW27" s="47"/>
      <c r="UBX27" s="47"/>
      <c r="UBY27" s="47"/>
      <c r="UBZ27" s="47"/>
      <c r="UCA27" s="47"/>
      <c r="UCB27" s="47"/>
      <c r="UCC27" s="47"/>
      <c r="UCD27" s="47"/>
      <c r="UCE27" s="47"/>
      <c r="UCF27" s="47"/>
      <c r="UCG27" s="47"/>
      <c r="UCH27" s="47"/>
      <c r="UCI27" s="47"/>
      <c r="UCJ27" s="47"/>
      <c r="UCK27" s="47"/>
      <c r="UCL27" s="47"/>
      <c r="UCM27" s="47"/>
      <c r="UCN27" s="47"/>
      <c r="UCO27" s="47"/>
      <c r="UCP27" s="47"/>
      <c r="UCQ27" s="47"/>
      <c r="UCR27" s="47"/>
      <c r="UCS27" s="47"/>
      <c r="UCT27" s="47"/>
      <c r="UCU27" s="47"/>
      <c r="UCV27" s="47"/>
      <c r="UCW27" s="47"/>
      <c r="UCX27" s="47"/>
      <c r="UCY27" s="47"/>
      <c r="UCZ27" s="47"/>
      <c r="UDA27" s="47"/>
      <c r="UDB27" s="47"/>
      <c r="UDC27" s="47"/>
      <c r="UDD27" s="47"/>
      <c r="UDE27" s="47"/>
      <c r="UDF27" s="47"/>
      <c r="UDG27" s="47"/>
      <c r="UDH27" s="47"/>
      <c r="UDI27" s="47"/>
      <c r="UDJ27" s="47"/>
      <c r="UDK27" s="47"/>
      <c r="UDL27" s="47"/>
      <c r="UDM27" s="47"/>
      <c r="UDN27" s="47"/>
      <c r="UDO27" s="47"/>
      <c r="UDP27" s="47"/>
      <c r="UDQ27" s="47"/>
      <c r="UDR27" s="47"/>
      <c r="UDS27" s="47"/>
      <c r="UDT27" s="47"/>
      <c r="UDU27" s="47"/>
      <c r="UDV27" s="47"/>
      <c r="UDW27" s="47"/>
      <c r="UDX27" s="47"/>
      <c r="UDY27" s="47"/>
      <c r="UDZ27" s="47"/>
      <c r="UEA27" s="47"/>
      <c r="UEB27" s="47"/>
      <c r="UEC27" s="47"/>
      <c r="UED27" s="47"/>
      <c r="UEE27" s="47"/>
      <c r="UEF27" s="47"/>
      <c r="UEG27" s="47"/>
      <c r="UEH27" s="47"/>
      <c r="UEI27" s="47"/>
      <c r="UEJ27" s="47"/>
      <c r="UEK27" s="47"/>
      <c r="UEL27" s="47"/>
      <c r="UEM27" s="47"/>
      <c r="UEN27" s="47"/>
      <c r="UEO27" s="47"/>
      <c r="UEP27" s="47"/>
      <c r="UEQ27" s="47"/>
      <c r="UER27" s="47"/>
      <c r="UES27" s="47"/>
      <c r="UET27" s="47"/>
      <c r="UEU27" s="47"/>
      <c r="UEV27" s="47"/>
      <c r="UEW27" s="47"/>
      <c r="UEX27" s="47"/>
      <c r="UEY27" s="47"/>
      <c r="UEZ27" s="47"/>
      <c r="UFA27" s="47"/>
      <c r="UFB27" s="47"/>
      <c r="UFC27" s="47"/>
      <c r="UFD27" s="47"/>
      <c r="UFE27" s="47"/>
      <c r="UFF27" s="47"/>
      <c r="UFG27" s="47"/>
      <c r="UFH27" s="47"/>
      <c r="UFI27" s="47"/>
      <c r="UFJ27" s="47"/>
      <c r="UFK27" s="47"/>
      <c r="UFL27" s="47"/>
      <c r="UFM27" s="47"/>
      <c r="UFN27" s="47"/>
      <c r="UFO27" s="47"/>
      <c r="UFP27" s="47"/>
      <c r="UFQ27" s="47"/>
      <c r="UFR27" s="47"/>
      <c r="UFS27" s="47"/>
      <c r="UFT27" s="47"/>
      <c r="UFU27" s="47"/>
      <c r="UFV27" s="47"/>
      <c r="UFW27" s="47"/>
      <c r="UFX27" s="47"/>
      <c r="UFY27" s="47"/>
      <c r="UFZ27" s="47"/>
      <c r="UGA27" s="47"/>
      <c r="UGB27" s="47"/>
      <c r="UGC27" s="47"/>
      <c r="UGD27" s="47"/>
      <c r="UGE27" s="47"/>
      <c r="UGF27" s="47"/>
      <c r="UGG27" s="47"/>
      <c r="UGH27" s="47"/>
      <c r="UGI27" s="47"/>
      <c r="UGJ27" s="47"/>
      <c r="UGK27" s="47"/>
      <c r="UGL27" s="47"/>
      <c r="UGM27" s="47"/>
      <c r="UGN27" s="47"/>
      <c r="UGO27" s="47"/>
      <c r="UGP27" s="47"/>
      <c r="UGQ27" s="47"/>
      <c r="UGR27" s="47"/>
      <c r="UGS27" s="47"/>
      <c r="UGT27" s="47"/>
      <c r="UGU27" s="47"/>
      <c r="UGV27" s="47"/>
      <c r="UGW27" s="47"/>
      <c r="UGX27" s="47"/>
      <c r="UGY27" s="47"/>
      <c r="UGZ27" s="47"/>
      <c r="UHA27" s="47"/>
      <c r="UHB27" s="47"/>
      <c r="UHC27" s="47"/>
      <c r="UHD27" s="47"/>
      <c r="UHE27" s="47"/>
      <c r="UHF27" s="47"/>
      <c r="UHG27" s="47"/>
      <c r="UHH27" s="47"/>
      <c r="UHI27" s="47"/>
      <c r="UHJ27" s="47"/>
      <c r="UHK27" s="47"/>
      <c r="UHL27" s="47"/>
      <c r="UHM27" s="47"/>
      <c r="UHN27" s="47"/>
      <c r="UHO27" s="47"/>
      <c r="UHP27" s="47"/>
      <c r="UHQ27" s="47"/>
      <c r="UHR27" s="47"/>
      <c r="UHS27" s="47"/>
      <c r="UHT27" s="47"/>
      <c r="UHU27" s="47"/>
      <c r="UHV27" s="47"/>
      <c r="UHW27" s="47"/>
      <c r="UHX27" s="47"/>
      <c r="UHY27" s="47"/>
      <c r="UHZ27" s="47"/>
      <c r="UIA27" s="47"/>
      <c r="UIB27" s="47"/>
      <c r="UIC27" s="47"/>
      <c r="UID27" s="47"/>
      <c r="UIE27" s="47"/>
      <c r="UIF27" s="47"/>
      <c r="UIG27" s="47"/>
      <c r="UIH27" s="47"/>
      <c r="UII27" s="47"/>
      <c r="UIJ27" s="47"/>
      <c r="UIK27" s="47"/>
      <c r="UIL27" s="47"/>
      <c r="UIM27" s="47"/>
      <c r="UIN27" s="47"/>
      <c r="UIO27" s="47"/>
      <c r="UIP27" s="47"/>
      <c r="UIQ27" s="47"/>
      <c r="UIR27" s="47"/>
      <c r="UIS27" s="47"/>
      <c r="UIT27" s="47"/>
      <c r="UIU27" s="47"/>
      <c r="UIV27" s="47"/>
      <c r="UIW27" s="47"/>
      <c r="UIX27" s="47"/>
      <c r="UIY27" s="47"/>
      <c r="UIZ27" s="47"/>
      <c r="UJA27" s="47"/>
      <c r="UJB27" s="47"/>
      <c r="UJC27" s="47"/>
      <c r="UJD27" s="47"/>
      <c r="UJE27" s="47"/>
      <c r="UJF27" s="47"/>
      <c r="UJG27" s="47"/>
      <c r="UJH27" s="47"/>
      <c r="UJI27" s="47"/>
      <c r="UJJ27" s="47"/>
      <c r="UJK27" s="47"/>
      <c r="UJL27" s="47"/>
      <c r="UJM27" s="47"/>
      <c r="UJN27" s="47"/>
      <c r="UJO27" s="47"/>
      <c r="UJP27" s="47"/>
      <c r="UJQ27" s="47"/>
      <c r="UJR27" s="47"/>
      <c r="UJS27" s="47"/>
      <c r="UJT27" s="47"/>
      <c r="UJU27" s="47"/>
      <c r="UJV27" s="47"/>
      <c r="UJW27" s="47"/>
      <c r="UJX27" s="47"/>
      <c r="UJY27" s="47"/>
      <c r="UJZ27" s="47"/>
      <c r="UKA27" s="47"/>
      <c r="UKB27" s="47"/>
      <c r="UKC27" s="47"/>
      <c r="UKD27" s="47"/>
      <c r="UKE27" s="47"/>
      <c r="UKF27" s="47"/>
      <c r="UKG27" s="47"/>
      <c r="UKH27" s="47"/>
      <c r="UKI27" s="47"/>
      <c r="UKJ27" s="47"/>
      <c r="UKK27" s="47"/>
      <c r="UKL27" s="47"/>
      <c r="UKM27" s="47"/>
      <c r="UKN27" s="47"/>
      <c r="UKO27" s="47"/>
      <c r="UKP27" s="47"/>
      <c r="UKQ27" s="47"/>
      <c r="UKR27" s="47"/>
      <c r="UKS27" s="47"/>
      <c r="UKT27" s="47"/>
      <c r="UKU27" s="47"/>
      <c r="UKV27" s="47"/>
      <c r="UKW27" s="47"/>
      <c r="UKX27" s="47"/>
      <c r="UKY27" s="47"/>
      <c r="UKZ27" s="47"/>
      <c r="ULA27" s="47"/>
      <c r="ULB27" s="47"/>
      <c r="ULC27" s="47"/>
      <c r="ULD27" s="47"/>
      <c r="ULE27" s="47"/>
      <c r="ULF27" s="47"/>
      <c r="ULG27" s="47"/>
      <c r="ULH27" s="47"/>
      <c r="ULI27" s="47"/>
      <c r="ULJ27" s="47"/>
      <c r="ULK27" s="47"/>
      <c r="ULL27" s="47"/>
      <c r="ULM27" s="47"/>
      <c r="ULN27" s="47"/>
      <c r="ULO27" s="47"/>
      <c r="ULP27" s="47"/>
      <c r="ULQ27" s="47"/>
      <c r="ULR27" s="47"/>
      <c r="ULS27" s="47"/>
      <c r="ULT27" s="47"/>
      <c r="ULU27" s="47"/>
      <c r="ULV27" s="47"/>
      <c r="ULW27" s="47"/>
      <c r="ULX27" s="47"/>
      <c r="ULY27" s="47"/>
      <c r="ULZ27" s="47"/>
      <c r="UMA27" s="47"/>
      <c r="UMB27" s="47"/>
      <c r="UMC27" s="47"/>
      <c r="UMD27" s="47"/>
      <c r="UME27" s="47"/>
      <c r="UMF27" s="47"/>
      <c r="UMG27" s="47"/>
      <c r="UMH27" s="47"/>
      <c r="UMI27" s="47"/>
      <c r="UMJ27" s="47"/>
      <c r="UMK27" s="47"/>
      <c r="UML27" s="47"/>
      <c r="UMM27" s="47"/>
      <c r="UMN27" s="47"/>
      <c r="UMO27" s="47"/>
      <c r="UMP27" s="47"/>
      <c r="UMQ27" s="47"/>
      <c r="UMR27" s="47"/>
      <c r="UMS27" s="47"/>
      <c r="UMT27" s="47"/>
      <c r="UMU27" s="47"/>
      <c r="UMV27" s="47"/>
      <c r="UMW27" s="47"/>
      <c r="UMX27" s="47"/>
      <c r="UMY27" s="47"/>
      <c r="UMZ27" s="47"/>
      <c r="UNA27" s="47"/>
      <c r="UNB27" s="47"/>
      <c r="UNC27" s="47"/>
      <c r="UND27" s="47"/>
      <c r="UNE27" s="47"/>
      <c r="UNF27" s="47"/>
      <c r="UNG27" s="47"/>
      <c r="UNH27" s="47"/>
      <c r="UNI27" s="47"/>
      <c r="UNJ27" s="47"/>
      <c r="UNK27" s="47"/>
      <c r="UNL27" s="47"/>
      <c r="UNM27" s="47"/>
      <c r="UNN27" s="47"/>
      <c r="UNO27" s="47"/>
      <c r="UNP27" s="47"/>
      <c r="UNQ27" s="47"/>
      <c r="UNR27" s="47"/>
      <c r="UNS27" s="47"/>
      <c r="UNT27" s="47"/>
      <c r="UNU27" s="47"/>
      <c r="UNV27" s="47"/>
      <c r="UNW27" s="47"/>
      <c r="UNX27" s="47"/>
      <c r="UNY27" s="47"/>
      <c r="UNZ27" s="47"/>
      <c r="UOA27" s="47"/>
      <c r="UOB27" s="47"/>
      <c r="UOC27" s="47"/>
      <c r="UOD27" s="47"/>
      <c r="UOE27" s="47"/>
      <c r="UOF27" s="47"/>
      <c r="UOG27" s="47"/>
      <c r="UOH27" s="47"/>
      <c r="UOI27" s="47"/>
      <c r="UOJ27" s="47"/>
      <c r="UOK27" s="47"/>
      <c r="UOL27" s="47"/>
      <c r="UOM27" s="47"/>
      <c r="UON27" s="47"/>
      <c r="UOO27" s="47"/>
      <c r="UOP27" s="47"/>
      <c r="UOQ27" s="47"/>
      <c r="UOR27" s="47"/>
      <c r="UOS27" s="47"/>
      <c r="UOT27" s="47"/>
      <c r="UOU27" s="47"/>
      <c r="UOV27" s="47"/>
      <c r="UOW27" s="47"/>
      <c r="UOX27" s="47"/>
      <c r="UOY27" s="47"/>
      <c r="UOZ27" s="47"/>
      <c r="UPA27" s="47"/>
      <c r="UPB27" s="47"/>
      <c r="UPC27" s="47"/>
      <c r="UPD27" s="47"/>
      <c r="UPE27" s="47"/>
      <c r="UPF27" s="47"/>
      <c r="UPG27" s="47"/>
      <c r="UPH27" s="47"/>
      <c r="UPI27" s="47"/>
      <c r="UPJ27" s="47"/>
      <c r="UPK27" s="47"/>
      <c r="UPL27" s="47"/>
      <c r="UPM27" s="47"/>
      <c r="UPN27" s="47"/>
      <c r="UPO27" s="47"/>
      <c r="UPP27" s="47"/>
      <c r="UPQ27" s="47"/>
      <c r="UPR27" s="47"/>
      <c r="UPS27" s="47"/>
      <c r="UPT27" s="47"/>
      <c r="UPU27" s="47"/>
      <c r="UPV27" s="47"/>
      <c r="UPW27" s="47"/>
      <c r="UPX27" s="47"/>
      <c r="UPY27" s="47"/>
      <c r="UPZ27" s="47"/>
      <c r="UQA27" s="47"/>
      <c r="UQB27" s="47"/>
      <c r="UQC27" s="47"/>
      <c r="UQD27" s="47"/>
      <c r="UQE27" s="47"/>
      <c r="UQF27" s="47"/>
      <c r="UQG27" s="47"/>
      <c r="UQH27" s="47"/>
      <c r="UQI27" s="47"/>
      <c r="UQJ27" s="47"/>
      <c r="UQK27" s="47"/>
      <c r="UQL27" s="47"/>
      <c r="UQM27" s="47"/>
      <c r="UQN27" s="47"/>
      <c r="UQO27" s="47"/>
      <c r="UQP27" s="47"/>
      <c r="UQQ27" s="47"/>
      <c r="UQR27" s="47"/>
      <c r="UQS27" s="47"/>
      <c r="UQT27" s="47"/>
      <c r="UQU27" s="47"/>
      <c r="UQV27" s="47"/>
      <c r="UQW27" s="47"/>
      <c r="UQX27" s="47"/>
      <c r="UQY27" s="47"/>
      <c r="UQZ27" s="47"/>
      <c r="URA27" s="47"/>
      <c r="URB27" s="47"/>
      <c r="URC27" s="47"/>
      <c r="URD27" s="47"/>
      <c r="URE27" s="47"/>
      <c r="URF27" s="47"/>
      <c r="URG27" s="47"/>
      <c r="URH27" s="47"/>
      <c r="URI27" s="47"/>
      <c r="URJ27" s="47"/>
      <c r="URK27" s="47"/>
      <c r="URL27" s="47"/>
      <c r="URM27" s="47"/>
      <c r="URN27" s="47"/>
      <c r="URO27" s="47"/>
      <c r="URP27" s="47"/>
      <c r="URQ27" s="47"/>
      <c r="URR27" s="47"/>
      <c r="URS27" s="47"/>
      <c r="URT27" s="47"/>
      <c r="URU27" s="47"/>
      <c r="URV27" s="47"/>
      <c r="URW27" s="47"/>
      <c r="URX27" s="47"/>
      <c r="URY27" s="47"/>
      <c r="URZ27" s="47"/>
      <c r="USA27" s="47"/>
      <c r="USB27" s="47"/>
      <c r="USC27" s="47"/>
      <c r="USD27" s="47"/>
      <c r="USE27" s="47"/>
      <c r="USF27" s="47"/>
      <c r="USG27" s="47"/>
      <c r="USH27" s="47"/>
      <c r="USI27" s="47"/>
      <c r="USJ27" s="47"/>
      <c r="USK27" s="47"/>
      <c r="USL27" s="47"/>
      <c r="USM27" s="47"/>
      <c r="USN27" s="47"/>
      <c r="USO27" s="47"/>
      <c r="USP27" s="47"/>
      <c r="USQ27" s="47"/>
      <c r="USR27" s="47"/>
      <c r="USS27" s="47"/>
      <c r="UST27" s="47"/>
      <c r="USU27" s="47"/>
      <c r="USV27" s="47"/>
      <c r="USW27" s="47"/>
      <c r="USX27" s="47"/>
      <c r="USY27" s="47"/>
      <c r="USZ27" s="47"/>
      <c r="UTA27" s="47"/>
      <c r="UTB27" s="47"/>
      <c r="UTC27" s="47"/>
      <c r="UTD27" s="47"/>
      <c r="UTE27" s="47"/>
      <c r="UTF27" s="47"/>
      <c r="UTG27" s="47"/>
      <c r="UTH27" s="47"/>
      <c r="UTI27" s="47"/>
      <c r="UTJ27" s="47"/>
      <c r="UTK27" s="47"/>
      <c r="UTL27" s="47"/>
      <c r="UTM27" s="47"/>
      <c r="UTN27" s="47"/>
      <c r="UTO27" s="47"/>
      <c r="UTP27" s="47"/>
      <c r="UTQ27" s="47"/>
      <c r="UTR27" s="47"/>
      <c r="UTS27" s="47"/>
      <c r="UTT27" s="47"/>
      <c r="UTU27" s="47"/>
      <c r="UTV27" s="47"/>
      <c r="UTW27" s="47"/>
      <c r="UTX27" s="47"/>
      <c r="UTY27" s="47"/>
      <c r="UTZ27" s="47"/>
      <c r="UUA27" s="47"/>
      <c r="UUB27" s="47"/>
      <c r="UUC27" s="47"/>
      <c r="UUD27" s="47"/>
      <c r="UUE27" s="47"/>
      <c r="UUF27" s="47"/>
      <c r="UUG27" s="47"/>
      <c r="UUH27" s="47"/>
      <c r="UUI27" s="47"/>
      <c r="UUJ27" s="47"/>
      <c r="UUK27" s="47"/>
      <c r="UUL27" s="47"/>
      <c r="UUM27" s="47"/>
      <c r="UUN27" s="47"/>
      <c r="UUO27" s="47"/>
      <c r="UUP27" s="47"/>
      <c r="UUQ27" s="47"/>
      <c r="UUR27" s="47"/>
      <c r="UUS27" s="47"/>
      <c r="UUT27" s="47"/>
      <c r="UUU27" s="47"/>
      <c r="UUV27" s="47"/>
      <c r="UUW27" s="47"/>
      <c r="UUX27" s="47"/>
      <c r="UUY27" s="47"/>
      <c r="UUZ27" s="47"/>
      <c r="UVA27" s="47"/>
      <c r="UVB27" s="47"/>
      <c r="UVC27" s="47"/>
      <c r="UVD27" s="47"/>
      <c r="UVE27" s="47"/>
      <c r="UVF27" s="47"/>
      <c r="UVG27" s="47"/>
      <c r="UVH27" s="47"/>
      <c r="UVI27" s="47"/>
      <c r="UVJ27" s="47"/>
      <c r="UVK27" s="47"/>
      <c r="UVL27" s="47"/>
      <c r="UVM27" s="47"/>
      <c r="UVN27" s="47"/>
      <c r="UVO27" s="47"/>
      <c r="UVP27" s="47"/>
      <c r="UVQ27" s="47"/>
      <c r="UVR27" s="47"/>
      <c r="UVS27" s="47"/>
      <c r="UVT27" s="47"/>
      <c r="UVU27" s="47"/>
      <c r="UVV27" s="47"/>
      <c r="UVW27" s="47"/>
      <c r="UVX27" s="47"/>
      <c r="UVY27" s="47"/>
      <c r="UVZ27" s="47"/>
      <c r="UWA27" s="47"/>
      <c r="UWB27" s="47"/>
      <c r="UWC27" s="47"/>
      <c r="UWD27" s="47"/>
      <c r="UWE27" s="47"/>
      <c r="UWF27" s="47"/>
      <c r="UWG27" s="47"/>
      <c r="UWH27" s="47"/>
      <c r="UWI27" s="47"/>
      <c r="UWJ27" s="47"/>
      <c r="UWK27" s="47"/>
      <c r="UWL27" s="47"/>
      <c r="UWM27" s="47"/>
      <c r="UWN27" s="47"/>
      <c r="UWO27" s="47"/>
      <c r="UWP27" s="47"/>
      <c r="UWQ27" s="47"/>
      <c r="UWR27" s="47"/>
      <c r="UWS27" s="47"/>
      <c r="UWT27" s="47"/>
      <c r="UWU27" s="47"/>
      <c r="UWV27" s="47"/>
      <c r="UWW27" s="47"/>
      <c r="UWX27" s="47"/>
      <c r="UWY27" s="47"/>
      <c r="UWZ27" s="47"/>
      <c r="UXA27" s="47"/>
      <c r="UXB27" s="47"/>
      <c r="UXC27" s="47"/>
      <c r="UXD27" s="47"/>
      <c r="UXE27" s="47"/>
      <c r="UXF27" s="47"/>
      <c r="UXG27" s="47"/>
      <c r="UXH27" s="47"/>
      <c r="UXI27" s="47"/>
      <c r="UXJ27" s="47"/>
      <c r="UXK27" s="47"/>
      <c r="UXL27" s="47"/>
      <c r="UXM27" s="47"/>
      <c r="UXN27" s="47"/>
      <c r="UXO27" s="47"/>
      <c r="UXP27" s="47"/>
      <c r="UXQ27" s="47"/>
      <c r="UXR27" s="47"/>
      <c r="UXS27" s="47"/>
      <c r="UXT27" s="47"/>
      <c r="UXU27" s="47"/>
      <c r="UXV27" s="47"/>
      <c r="UXW27" s="47"/>
      <c r="UXX27" s="47"/>
      <c r="UXY27" s="47"/>
      <c r="UXZ27" s="47"/>
      <c r="UYA27" s="47"/>
      <c r="UYB27" s="47"/>
      <c r="UYC27" s="47"/>
      <c r="UYD27" s="47"/>
      <c r="UYE27" s="47"/>
      <c r="UYF27" s="47"/>
      <c r="UYG27" s="47"/>
      <c r="UYH27" s="47"/>
      <c r="UYI27" s="47"/>
      <c r="UYJ27" s="47"/>
      <c r="UYK27" s="47"/>
      <c r="UYL27" s="47"/>
      <c r="UYM27" s="47"/>
      <c r="UYN27" s="47"/>
      <c r="UYO27" s="47"/>
      <c r="UYP27" s="47"/>
      <c r="UYQ27" s="47"/>
      <c r="UYR27" s="47"/>
      <c r="UYS27" s="47"/>
      <c r="UYT27" s="47"/>
      <c r="UYU27" s="47"/>
      <c r="UYV27" s="47"/>
      <c r="UYW27" s="47"/>
      <c r="UYX27" s="47"/>
      <c r="UYY27" s="47"/>
      <c r="UYZ27" s="47"/>
      <c r="UZA27" s="47"/>
      <c r="UZB27" s="47"/>
      <c r="UZC27" s="47"/>
      <c r="UZD27" s="47"/>
      <c r="UZE27" s="47"/>
      <c r="UZF27" s="47"/>
      <c r="UZG27" s="47"/>
      <c r="UZH27" s="47"/>
      <c r="UZI27" s="47"/>
      <c r="UZJ27" s="47"/>
      <c r="UZK27" s="47"/>
      <c r="UZL27" s="47"/>
      <c r="UZM27" s="47"/>
      <c r="UZN27" s="47"/>
      <c r="UZO27" s="47"/>
      <c r="UZP27" s="47"/>
      <c r="UZQ27" s="47"/>
      <c r="UZR27" s="47"/>
      <c r="UZS27" s="47"/>
      <c r="UZT27" s="47"/>
      <c r="UZU27" s="47"/>
      <c r="UZV27" s="47"/>
      <c r="UZW27" s="47"/>
      <c r="UZX27" s="47"/>
      <c r="UZY27" s="47"/>
      <c r="UZZ27" s="47"/>
      <c r="VAA27" s="47"/>
      <c r="VAB27" s="47"/>
      <c r="VAC27" s="47"/>
      <c r="VAD27" s="47"/>
      <c r="VAE27" s="47"/>
      <c r="VAF27" s="47"/>
      <c r="VAG27" s="47"/>
      <c r="VAH27" s="47"/>
      <c r="VAI27" s="47"/>
      <c r="VAJ27" s="47"/>
      <c r="VAK27" s="47"/>
      <c r="VAL27" s="47"/>
      <c r="VAM27" s="47"/>
      <c r="VAN27" s="47"/>
      <c r="VAO27" s="47"/>
      <c r="VAP27" s="47"/>
      <c r="VAQ27" s="47"/>
      <c r="VAR27" s="47"/>
      <c r="VAS27" s="47"/>
      <c r="VAT27" s="47"/>
      <c r="VAU27" s="47"/>
      <c r="VAV27" s="47"/>
      <c r="VAW27" s="47"/>
      <c r="VAX27" s="47"/>
      <c r="VAY27" s="47"/>
      <c r="VAZ27" s="47"/>
      <c r="VBA27" s="47"/>
      <c r="VBB27" s="47"/>
      <c r="VBC27" s="47"/>
      <c r="VBD27" s="47"/>
      <c r="VBE27" s="47"/>
      <c r="VBF27" s="47"/>
      <c r="VBG27" s="47"/>
      <c r="VBH27" s="47"/>
      <c r="VBI27" s="47"/>
      <c r="VBJ27" s="47"/>
      <c r="VBK27" s="47"/>
      <c r="VBL27" s="47"/>
      <c r="VBM27" s="47"/>
      <c r="VBN27" s="47"/>
      <c r="VBO27" s="47"/>
      <c r="VBP27" s="47"/>
      <c r="VBQ27" s="47"/>
      <c r="VBR27" s="47"/>
      <c r="VBS27" s="47"/>
      <c r="VBT27" s="47"/>
      <c r="VBU27" s="47"/>
      <c r="VBV27" s="47"/>
      <c r="VBW27" s="47"/>
      <c r="VBX27" s="47"/>
      <c r="VBY27" s="47"/>
      <c r="VBZ27" s="47"/>
      <c r="VCA27" s="47"/>
      <c r="VCB27" s="47"/>
      <c r="VCC27" s="47"/>
      <c r="VCD27" s="47"/>
      <c r="VCE27" s="47"/>
      <c r="VCF27" s="47"/>
      <c r="VCG27" s="47"/>
      <c r="VCH27" s="47"/>
      <c r="VCI27" s="47"/>
      <c r="VCJ27" s="47"/>
      <c r="VCK27" s="47"/>
      <c r="VCL27" s="47"/>
      <c r="VCM27" s="47"/>
      <c r="VCN27" s="47"/>
      <c r="VCO27" s="47"/>
      <c r="VCP27" s="47"/>
      <c r="VCQ27" s="47"/>
      <c r="VCR27" s="47"/>
      <c r="VCS27" s="47"/>
      <c r="VCT27" s="47"/>
      <c r="VCU27" s="47"/>
      <c r="VCV27" s="47"/>
      <c r="VCW27" s="47"/>
      <c r="VCX27" s="47"/>
      <c r="VCY27" s="47"/>
      <c r="VCZ27" s="47"/>
      <c r="VDA27" s="47"/>
      <c r="VDB27" s="47"/>
      <c r="VDC27" s="47"/>
      <c r="VDD27" s="47"/>
      <c r="VDE27" s="47"/>
      <c r="VDF27" s="47"/>
      <c r="VDG27" s="47"/>
      <c r="VDH27" s="47"/>
      <c r="VDI27" s="47"/>
      <c r="VDJ27" s="47"/>
      <c r="VDK27" s="47"/>
      <c r="VDL27" s="47"/>
      <c r="VDM27" s="47"/>
      <c r="VDN27" s="47"/>
      <c r="VDO27" s="47"/>
      <c r="VDP27" s="47"/>
      <c r="VDQ27" s="47"/>
      <c r="VDR27" s="47"/>
      <c r="VDS27" s="47"/>
      <c r="VDT27" s="47"/>
      <c r="VDU27" s="47"/>
      <c r="VDV27" s="47"/>
      <c r="VDW27" s="47"/>
      <c r="VDX27" s="47"/>
      <c r="VDY27" s="47"/>
      <c r="VDZ27" s="47"/>
      <c r="VEA27" s="47"/>
      <c r="VEB27" s="47"/>
      <c r="VEC27" s="47"/>
      <c r="VED27" s="47"/>
      <c r="VEE27" s="47"/>
      <c r="VEF27" s="47"/>
      <c r="VEG27" s="47"/>
      <c r="VEH27" s="47"/>
      <c r="VEI27" s="47"/>
      <c r="VEJ27" s="47"/>
      <c r="VEK27" s="47"/>
      <c r="VEL27" s="47"/>
      <c r="VEM27" s="47"/>
      <c r="VEN27" s="47"/>
      <c r="VEO27" s="47"/>
      <c r="VEP27" s="47"/>
      <c r="VEQ27" s="47"/>
      <c r="VER27" s="47"/>
      <c r="VES27" s="47"/>
      <c r="VET27" s="47"/>
      <c r="VEU27" s="47"/>
      <c r="VEV27" s="47"/>
      <c r="VEW27" s="47"/>
      <c r="VEX27" s="47"/>
      <c r="VEY27" s="47"/>
      <c r="VEZ27" s="47"/>
      <c r="VFA27" s="47"/>
      <c r="VFB27" s="47"/>
      <c r="VFC27" s="47"/>
      <c r="VFD27" s="47"/>
      <c r="VFE27" s="47"/>
      <c r="VFF27" s="47"/>
      <c r="VFG27" s="47"/>
      <c r="VFH27" s="47"/>
      <c r="VFI27" s="47"/>
      <c r="VFJ27" s="47"/>
      <c r="VFK27" s="47"/>
      <c r="VFL27" s="47"/>
      <c r="VFM27" s="47"/>
      <c r="VFN27" s="47"/>
      <c r="VFO27" s="47"/>
      <c r="VFP27" s="47"/>
      <c r="VFQ27" s="47"/>
      <c r="VFR27" s="47"/>
      <c r="VFS27" s="47"/>
      <c r="VFT27" s="47"/>
      <c r="VFU27" s="47"/>
      <c r="VFV27" s="47"/>
      <c r="VFW27" s="47"/>
      <c r="VFX27" s="47"/>
      <c r="VFY27" s="47"/>
      <c r="VFZ27" s="47"/>
      <c r="VGA27" s="47"/>
      <c r="VGB27" s="47"/>
      <c r="VGC27" s="47"/>
      <c r="VGD27" s="47"/>
      <c r="VGE27" s="47"/>
      <c r="VGF27" s="47"/>
      <c r="VGG27" s="47"/>
      <c r="VGH27" s="47"/>
      <c r="VGI27" s="47"/>
      <c r="VGJ27" s="47"/>
      <c r="VGK27" s="47"/>
      <c r="VGL27" s="47"/>
      <c r="VGM27" s="47"/>
      <c r="VGN27" s="47"/>
      <c r="VGO27" s="47"/>
      <c r="VGP27" s="47"/>
      <c r="VGQ27" s="47"/>
      <c r="VGR27" s="47"/>
      <c r="VGS27" s="47"/>
      <c r="VGT27" s="47"/>
      <c r="VGU27" s="47"/>
      <c r="VGV27" s="47"/>
      <c r="VGW27" s="47"/>
      <c r="VGX27" s="47"/>
      <c r="VGY27" s="47"/>
      <c r="VGZ27" s="47"/>
      <c r="VHA27" s="47"/>
      <c r="VHB27" s="47"/>
      <c r="VHC27" s="47"/>
      <c r="VHD27" s="47"/>
      <c r="VHE27" s="47"/>
      <c r="VHF27" s="47"/>
      <c r="VHG27" s="47"/>
      <c r="VHH27" s="47"/>
      <c r="VHI27" s="47"/>
      <c r="VHJ27" s="47"/>
      <c r="VHK27" s="47"/>
      <c r="VHL27" s="47"/>
      <c r="VHM27" s="47"/>
      <c r="VHN27" s="47"/>
      <c r="VHO27" s="47"/>
      <c r="VHP27" s="47"/>
      <c r="VHQ27" s="47"/>
      <c r="VHR27" s="47"/>
      <c r="VHS27" s="47"/>
      <c r="VHT27" s="47"/>
      <c r="VHU27" s="47"/>
      <c r="VHV27" s="47"/>
      <c r="VHW27" s="47"/>
      <c r="VHX27" s="47"/>
      <c r="VHY27" s="47"/>
      <c r="VHZ27" s="47"/>
      <c r="VIA27" s="47"/>
      <c r="VIB27" s="47"/>
      <c r="VIC27" s="47"/>
      <c r="VID27" s="47"/>
      <c r="VIE27" s="47"/>
      <c r="VIF27" s="47"/>
      <c r="VIG27" s="47"/>
      <c r="VIH27" s="47"/>
      <c r="VII27" s="47"/>
      <c r="VIJ27" s="47"/>
      <c r="VIK27" s="47"/>
      <c r="VIL27" s="47"/>
      <c r="VIM27" s="47"/>
      <c r="VIN27" s="47"/>
      <c r="VIO27" s="47"/>
      <c r="VIP27" s="47"/>
      <c r="VIQ27" s="47"/>
      <c r="VIR27" s="47"/>
      <c r="VIS27" s="47"/>
      <c r="VIT27" s="47"/>
      <c r="VIU27" s="47"/>
      <c r="VIV27" s="47"/>
      <c r="VIW27" s="47"/>
      <c r="VIX27" s="47"/>
      <c r="VIY27" s="47"/>
      <c r="VIZ27" s="47"/>
      <c r="VJA27" s="47"/>
      <c r="VJB27" s="47"/>
      <c r="VJC27" s="47"/>
      <c r="VJD27" s="47"/>
      <c r="VJE27" s="47"/>
      <c r="VJF27" s="47"/>
      <c r="VJG27" s="47"/>
      <c r="VJH27" s="47"/>
      <c r="VJI27" s="47"/>
      <c r="VJJ27" s="47"/>
      <c r="VJK27" s="47"/>
      <c r="VJL27" s="47"/>
      <c r="VJM27" s="47"/>
      <c r="VJN27" s="47"/>
      <c r="VJO27" s="47"/>
      <c r="VJP27" s="47"/>
      <c r="VJQ27" s="47"/>
      <c r="VJR27" s="47"/>
      <c r="VJS27" s="47"/>
      <c r="VJT27" s="47"/>
      <c r="VJU27" s="47"/>
      <c r="VJV27" s="47"/>
      <c r="VJW27" s="47"/>
      <c r="VJX27" s="47"/>
      <c r="VJY27" s="47"/>
      <c r="VJZ27" s="47"/>
      <c r="VKA27" s="47"/>
      <c r="VKB27" s="47"/>
      <c r="VKC27" s="47"/>
      <c r="VKD27" s="47"/>
      <c r="VKE27" s="47"/>
      <c r="VKF27" s="47"/>
      <c r="VKG27" s="47"/>
      <c r="VKH27" s="47"/>
      <c r="VKI27" s="47"/>
      <c r="VKJ27" s="47"/>
      <c r="VKK27" s="47"/>
      <c r="VKL27" s="47"/>
      <c r="VKM27" s="47"/>
      <c r="VKN27" s="47"/>
      <c r="VKO27" s="47"/>
      <c r="VKP27" s="47"/>
      <c r="VKQ27" s="47"/>
      <c r="VKR27" s="47"/>
      <c r="VKS27" s="47"/>
      <c r="VKT27" s="47"/>
      <c r="VKU27" s="47"/>
      <c r="VKV27" s="47"/>
      <c r="VKW27" s="47"/>
      <c r="VKX27" s="47"/>
      <c r="VKY27" s="47"/>
      <c r="VKZ27" s="47"/>
      <c r="VLA27" s="47"/>
      <c r="VLB27" s="47"/>
      <c r="VLC27" s="47"/>
      <c r="VLD27" s="47"/>
      <c r="VLE27" s="47"/>
      <c r="VLF27" s="47"/>
      <c r="VLG27" s="47"/>
      <c r="VLH27" s="47"/>
      <c r="VLI27" s="47"/>
      <c r="VLJ27" s="47"/>
      <c r="VLK27" s="47"/>
      <c r="VLL27" s="47"/>
      <c r="VLM27" s="47"/>
      <c r="VLN27" s="47"/>
      <c r="VLO27" s="47"/>
      <c r="VLP27" s="47"/>
      <c r="VLQ27" s="47"/>
      <c r="VLR27" s="47"/>
      <c r="VLS27" s="47"/>
      <c r="VLT27" s="47"/>
      <c r="VLU27" s="47"/>
      <c r="VLV27" s="47"/>
      <c r="VLW27" s="47"/>
      <c r="VLX27" s="47"/>
      <c r="VLY27" s="47"/>
      <c r="VLZ27" s="47"/>
      <c r="VMA27" s="47"/>
      <c r="VMB27" s="47"/>
      <c r="VMC27" s="47"/>
      <c r="VMD27" s="47"/>
      <c r="VME27" s="47"/>
      <c r="VMF27" s="47"/>
      <c r="VMG27" s="47"/>
      <c r="VMH27" s="47"/>
      <c r="VMI27" s="47"/>
      <c r="VMJ27" s="47"/>
      <c r="VMK27" s="47"/>
      <c r="VML27" s="47"/>
      <c r="VMM27" s="47"/>
      <c r="VMN27" s="47"/>
      <c r="VMO27" s="47"/>
      <c r="VMP27" s="47"/>
      <c r="VMQ27" s="47"/>
      <c r="VMR27" s="47"/>
      <c r="VMS27" s="47"/>
      <c r="VMT27" s="47"/>
      <c r="VMU27" s="47"/>
      <c r="VMV27" s="47"/>
      <c r="VMW27" s="47"/>
      <c r="VMX27" s="47"/>
      <c r="VMY27" s="47"/>
      <c r="VMZ27" s="47"/>
      <c r="VNA27" s="47"/>
      <c r="VNB27" s="47"/>
      <c r="VNC27" s="47"/>
      <c r="VND27" s="47"/>
      <c r="VNE27" s="47"/>
      <c r="VNF27" s="47"/>
      <c r="VNG27" s="47"/>
      <c r="VNH27" s="47"/>
      <c r="VNI27" s="47"/>
      <c r="VNJ27" s="47"/>
      <c r="VNK27" s="47"/>
      <c r="VNL27" s="47"/>
      <c r="VNM27" s="47"/>
      <c r="VNN27" s="47"/>
      <c r="VNO27" s="47"/>
      <c r="VNP27" s="47"/>
      <c r="VNQ27" s="47"/>
      <c r="VNR27" s="47"/>
      <c r="VNS27" s="47"/>
      <c r="VNT27" s="47"/>
      <c r="VNU27" s="47"/>
      <c r="VNV27" s="47"/>
      <c r="VNW27" s="47"/>
      <c r="VNX27" s="47"/>
      <c r="VNY27" s="47"/>
      <c r="VNZ27" s="47"/>
      <c r="VOA27" s="47"/>
      <c r="VOB27" s="47"/>
      <c r="VOC27" s="47"/>
      <c r="VOD27" s="47"/>
      <c r="VOE27" s="47"/>
      <c r="VOF27" s="47"/>
      <c r="VOG27" s="47"/>
      <c r="VOH27" s="47"/>
      <c r="VOI27" s="47"/>
      <c r="VOJ27" s="47"/>
      <c r="VOK27" s="47"/>
      <c r="VOL27" s="47"/>
      <c r="VOM27" s="47"/>
      <c r="VON27" s="47"/>
      <c r="VOO27" s="47"/>
      <c r="VOP27" s="47"/>
      <c r="VOQ27" s="47"/>
      <c r="VOR27" s="47"/>
      <c r="VOS27" s="47"/>
      <c r="VOT27" s="47"/>
      <c r="VOU27" s="47"/>
      <c r="VOV27" s="47"/>
      <c r="VOW27" s="47"/>
      <c r="VOX27" s="47"/>
      <c r="VOY27" s="47"/>
      <c r="VOZ27" s="47"/>
      <c r="VPA27" s="47"/>
      <c r="VPB27" s="47"/>
      <c r="VPC27" s="47"/>
      <c r="VPD27" s="47"/>
      <c r="VPE27" s="47"/>
      <c r="VPF27" s="47"/>
      <c r="VPG27" s="47"/>
      <c r="VPH27" s="47"/>
      <c r="VPI27" s="47"/>
      <c r="VPJ27" s="47"/>
      <c r="VPK27" s="47"/>
      <c r="VPL27" s="47"/>
      <c r="VPM27" s="47"/>
      <c r="VPN27" s="47"/>
      <c r="VPO27" s="47"/>
      <c r="VPP27" s="47"/>
      <c r="VPQ27" s="47"/>
      <c r="VPR27" s="47"/>
      <c r="VPS27" s="47"/>
      <c r="VPT27" s="47"/>
      <c r="VPU27" s="47"/>
      <c r="VPV27" s="47"/>
      <c r="VPW27" s="47"/>
      <c r="VPX27" s="47"/>
      <c r="VPY27" s="47"/>
      <c r="VPZ27" s="47"/>
      <c r="VQA27" s="47"/>
      <c r="VQB27" s="47"/>
      <c r="VQC27" s="47"/>
      <c r="VQD27" s="47"/>
      <c r="VQE27" s="47"/>
      <c r="VQF27" s="47"/>
      <c r="VQG27" s="47"/>
      <c r="VQH27" s="47"/>
      <c r="VQI27" s="47"/>
      <c r="VQJ27" s="47"/>
      <c r="VQK27" s="47"/>
      <c r="VQL27" s="47"/>
      <c r="VQM27" s="47"/>
      <c r="VQN27" s="47"/>
      <c r="VQO27" s="47"/>
      <c r="VQP27" s="47"/>
      <c r="VQQ27" s="47"/>
      <c r="VQR27" s="47"/>
      <c r="VQS27" s="47"/>
      <c r="VQT27" s="47"/>
      <c r="VQU27" s="47"/>
      <c r="VQV27" s="47"/>
      <c r="VQW27" s="47"/>
      <c r="VQX27" s="47"/>
      <c r="VQY27" s="47"/>
      <c r="VQZ27" s="47"/>
      <c r="VRA27" s="47"/>
      <c r="VRB27" s="47"/>
      <c r="VRC27" s="47"/>
      <c r="VRD27" s="47"/>
      <c r="VRE27" s="47"/>
      <c r="VRF27" s="47"/>
      <c r="VRG27" s="47"/>
      <c r="VRH27" s="47"/>
      <c r="VRI27" s="47"/>
      <c r="VRJ27" s="47"/>
      <c r="VRK27" s="47"/>
      <c r="VRL27" s="47"/>
      <c r="VRM27" s="47"/>
      <c r="VRN27" s="47"/>
      <c r="VRO27" s="47"/>
      <c r="VRP27" s="47"/>
      <c r="VRQ27" s="47"/>
      <c r="VRR27" s="47"/>
      <c r="VRS27" s="47"/>
      <c r="VRT27" s="47"/>
      <c r="VRU27" s="47"/>
      <c r="VRV27" s="47"/>
      <c r="VRW27" s="47"/>
      <c r="VRX27" s="47"/>
      <c r="VRY27" s="47"/>
      <c r="VRZ27" s="47"/>
      <c r="VSA27" s="47"/>
      <c r="VSB27" s="47"/>
      <c r="VSC27" s="47"/>
      <c r="VSD27" s="47"/>
      <c r="VSE27" s="47"/>
      <c r="VSF27" s="47"/>
      <c r="VSG27" s="47"/>
      <c r="VSH27" s="47"/>
      <c r="VSI27" s="47"/>
      <c r="VSJ27" s="47"/>
      <c r="VSK27" s="47"/>
      <c r="VSL27" s="47"/>
      <c r="VSM27" s="47"/>
      <c r="VSN27" s="47"/>
      <c r="VSO27" s="47"/>
      <c r="VSP27" s="47"/>
      <c r="VSQ27" s="47"/>
      <c r="VSR27" s="47"/>
      <c r="VSS27" s="47"/>
      <c r="VST27" s="47"/>
      <c r="VSU27" s="47"/>
      <c r="VSV27" s="47"/>
      <c r="VSW27" s="47"/>
      <c r="VSX27" s="47"/>
      <c r="VSY27" s="47"/>
      <c r="VSZ27" s="47"/>
      <c r="VTA27" s="47"/>
      <c r="VTB27" s="47"/>
      <c r="VTC27" s="47"/>
      <c r="VTD27" s="47"/>
      <c r="VTE27" s="47"/>
      <c r="VTF27" s="47"/>
      <c r="VTG27" s="47"/>
      <c r="VTH27" s="47"/>
      <c r="VTI27" s="47"/>
      <c r="VTJ27" s="47"/>
      <c r="VTK27" s="47"/>
      <c r="VTL27" s="47"/>
      <c r="VTM27" s="47"/>
      <c r="VTN27" s="47"/>
      <c r="VTO27" s="47"/>
      <c r="VTP27" s="47"/>
      <c r="VTQ27" s="47"/>
      <c r="VTR27" s="47"/>
      <c r="VTS27" s="47"/>
      <c r="VTT27" s="47"/>
      <c r="VTU27" s="47"/>
      <c r="VTV27" s="47"/>
      <c r="VTW27" s="47"/>
      <c r="VTX27" s="47"/>
      <c r="VTY27" s="47"/>
      <c r="VTZ27" s="47"/>
      <c r="VUA27" s="47"/>
      <c r="VUB27" s="47"/>
      <c r="VUC27" s="47"/>
      <c r="VUD27" s="47"/>
      <c r="VUE27" s="47"/>
      <c r="VUF27" s="47"/>
      <c r="VUG27" s="47"/>
      <c r="VUH27" s="47"/>
      <c r="VUI27" s="47"/>
      <c r="VUJ27" s="47"/>
      <c r="VUK27" s="47"/>
      <c r="VUL27" s="47"/>
      <c r="VUM27" s="47"/>
      <c r="VUN27" s="47"/>
      <c r="VUO27" s="47"/>
      <c r="VUP27" s="47"/>
      <c r="VUQ27" s="47"/>
      <c r="VUR27" s="47"/>
      <c r="VUS27" s="47"/>
      <c r="VUT27" s="47"/>
      <c r="VUU27" s="47"/>
      <c r="VUV27" s="47"/>
      <c r="VUW27" s="47"/>
      <c r="VUX27" s="47"/>
      <c r="VUY27" s="47"/>
      <c r="VUZ27" s="47"/>
      <c r="VVA27" s="47"/>
      <c r="VVB27" s="47"/>
      <c r="VVC27" s="47"/>
      <c r="VVD27" s="47"/>
      <c r="VVE27" s="47"/>
      <c r="VVF27" s="47"/>
      <c r="VVG27" s="47"/>
      <c r="VVH27" s="47"/>
      <c r="VVI27" s="47"/>
      <c r="VVJ27" s="47"/>
      <c r="VVK27" s="47"/>
      <c r="VVL27" s="47"/>
      <c r="VVM27" s="47"/>
      <c r="VVN27" s="47"/>
      <c r="VVO27" s="47"/>
      <c r="VVP27" s="47"/>
      <c r="VVQ27" s="47"/>
      <c r="VVR27" s="47"/>
      <c r="VVS27" s="47"/>
      <c r="VVT27" s="47"/>
      <c r="VVU27" s="47"/>
      <c r="VVV27" s="47"/>
      <c r="VVW27" s="47"/>
      <c r="VVX27" s="47"/>
      <c r="VVY27" s="47"/>
      <c r="VVZ27" s="47"/>
      <c r="VWA27" s="47"/>
      <c r="VWB27" s="47"/>
      <c r="VWC27" s="47"/>
      <c r="VWD27" s="47"/>
      <c r="VWE27" s="47"/>
      <c r="VWF27" s="47"/>
      <c r="VWG27" s="47"/>
      <c r="VWH27" s="47"/>
      <c r="VWI27" s="47"/>
      <c r="VWJ27" s="47"/>
      <c r="VWK27" s="47"/>
      <c r="VWL27" s="47"/>
      <c r="VWM27" s="47"/>
      <c r="VWN27" s="47"/>
      <c r="VWO27" s="47"/>
      <c r="VWP27" s="47"/>
      <c r="VWQ27" s="47"/>
      <c r="VWR27" s="47"/>
      <c r="VWS27" s="47"/>
      <c r="VWT27" s="47"/>
      <c r="VWU27" s="47"/>
      <c r="VWV27" s="47"/>
      <c r="VWW27" s="47"/>
      <c r="VWX27" s="47"/>
      <c r="VWY27" s="47"/>
      <c r="VWZ27" s="47"/>
      <c r="VXA27" s="47"/>
      <c r="VXB27" s="47"/>
      <c r="VXC27" s="47"/>
      <c r="VXD27" s="47"/>
      <c r="VXE27" s="47"/>
      <c r="VXF27" s="47"/>
      <c r="VXG27" s="47"/>
      <c r="VXH27" s="47"/>
      <c r="VXI27" s="47"/>
      <c r="VXJ27" s="47"/>
      <c r="VXK27" s="47"/>
      <c r="VXL27" s="47"/>
      <c r="VXM27" s="47"/>
      <c r="VXN27" s="47"/>
      <c r="VXO27" s="47"/>
      <c r="VXP27" s="47"/>
      <c r="VXQ27" s="47"/>
      <c r="VXR27" s="47"/>
      <c r="VXS27" s="47"/>
      <c r="VXT27" s="47"/>
      <c r="VXU27" s="47"/>
      <c r="VXV27" s="47"/>
      <c r="VXW27" s="47"/>
      <c r="VXX27" s="47"/>
      <c r="VXY27" s="47"/>
      <c r="VXZ27" s="47"/>
      <c r="VYA27" s="47"/>
      <c r="VYB27" s="47"/>
      <c r="VYC27" s="47"/>
      <c r="VYD27" s="47"/>
      <c r="VYE27" s="47"/>
      <c r="VYF27" s="47"/>
      <c r="VYG27" s="47"/>
      <c r="VYH27" s="47"/>
      <c r="VYI27" s="47"/>
      <c r="VYJ27" s="47"/>
      <c r="VYK27" s="47"/>
      <c r="VYL27" s="47"/>
      <c r="VYM27" s="47"/>
      <c r="VYN27" s="47"/>
      <c r="VYO27" s="47"/>
      <c r="VYP27" s="47"/>
      <c r="VYQ27" s="47"/>
      <c r="VYR27" s="47"/>
      <c r="VYS27" s="47"/>
      <c r="VYT27" s="47"/>
      <c r="VYU27" s="47"/>
      <c r="VYV27" s="47"/>
      <c r="VYW27" s="47"/>
      <c r="VYX27" s="47"/>
      <c r="VYY27" s="47"/>
      <c r="VYZ27" s="47"/>
      <c r="VZA27" s="47"/>
      <c r="VZB27" s="47"/>
      <c r="VZC27" s="47"/>
      <c r="VZD27" s="47"/>
      <c r="VZE27" s="47"/>
      <c r="VZF27" s="47"/>
      <c r="VZG27" s="47"/>
      <c r="VZH27" s="47"/>
      <c r="VZI27" s="47"/>
      <c r="VZJ27" s="47"/>
      <c r="VZK27" s="47"/>
      <c r="VZL27" s="47"/>
      <c r="VZM27" s="47"/>
      <c r="VZN27" s="47"/>
      <c r="VZO27" s="47"/>
      <c r="VZP27" s="47"/>
      <c r="VZQ27" s="47"/>
      <c r="VZR27" s="47"/>
      <c r="VZS27" s="47"/>
      <c r="VZT27" s="47"/>
      <c r="VZU27" s="47"/>
      <c r="VZV27" s="47"/>
      <c r="VZW27" s="47"/>
      <c r="VZX27" s="47"/>
      <c r="VZY27" s="47"/>
      <c r="VZZ27" s="47"/>
      <c r="WAA27" s="47"/>
      <c r="WAB27" s="47"/>
      <c r="WAC27" s="47"/>
      <c r="WAD27" s="47"/>
      <c r="WAE27" s="47"/>
      <c r="WAF27" s="47"/>
      <c r="WAG27" s="47"/>
      <c r="WAH27" s="47"/>
      <c r="WAI27" s="47"/>
      <c r="WAJ27" s="47"/>
      <c r="WAK27" s="47"/>
      <c r="WAL27" s="47"/>
      <c r="WAM27" s="47"/>
      <c r="WAN27" s="47"/>
      <c r="WAO27" s="47"/>
      <c r="WAP27" s="47"/>
      <c r="WAQ27" s="47"/>
      <c r="WAR27" s="47"/>
      <c r="WAS27" s="47"/>
      <c r="WAT27" s="47"/>
      <c r="WAU27" s="47"/>
      <c r="WAV27" s="47"/>
      <c r="WAW27" s="47"/>
      <c r="WAX27" s="47"/>
      <c r="WAY27" s="47"/>
      <c r="WAZ27" s="47"/>
      <c r="WBA27" s="47"/>
      <c r="WBB27" s="47"/>
      <c r="WBC27" s="47"/>
      <c r="WBD27" s="47"/>
      <c r="WBE27" s="47"/>
      <c r="WBF27" s="47"/>
      <c r="WBG27" s="47"/>
      <c r="WBH27" s="47"/>
      <c r="WBI27" s="47"/>
      <c r="WBJ27" s="47"/>
      <c r="WBK27" s="47"/>
      <c r="WBL27" s="47"/>
      <c r="WBM27" s="47"/>
      <c r="WBN27" s="47"/>
      <c r="WBO27" s="47"/>
      <c r="WBP27" s="47"/>
      <c r="WBQ27" s="47"/>
      <c r="WBR27" s="47"/>
      <c r="WBS27" s="47"/>
      <c r="WBT27" s="47"/>
      <c r="WBU27" s="47"/>
      <c r="WBV27" s="47"/>
      <c r="WBW27" s="47"/>
      <c r="WBX27" s="47"/>
      <c r="WBY27" s="47"/>
      <c r="WBZ27" s="47"/>
      <c r="WCA27" s="47"/>
      <c r="WCB27" s="47"/>
      <c r="WCC27" s="47"/>
      <c r="WCD27" s="47"/>
      <c r="WCE27" s="47"/>
      <c r="WCF27" s="47"/>
      <c r="WCG27" s="47"/>
      <c r="WCH27" s="47"/>
      <c r="WCI27" s="47"/>
      <c r="WCJ27" s="47"/>
      <c r="WCK27" s="47"/>
      <c r="WCL27" s="47"/>
      <c r="WCM27" s="47"/>
      <c r="WCN27" s="47"/>
      <c r="WCO27" s="47"/>
      <c r="WCP27" s="47"/>
      <c r="WCQ27" s="47"/>
      <c r="WCR27" s="47"/>
      <c r="WCS27" s="47"/>
      <c r="WCT27" s="47"/>
      <c r="WCU27" s="47"/>
      <c r="WCV27" s="47"/>
      <c r="WCW27" s="47"/>
      <c r="WCX27" s="47"/>
      <c r="WCY27" s="47"/>
      <c r="WCZ27" s="47"/>
      <c r="WDA27" s="47"/>
      <c r="WDB27" s="47"/>
      <c r="WDC27" s="47"/>
      <c r="WDD27" s="47"/>
      <c r="WDE27" s="47"/>
      <c r="WDF27" s="47"/>
      <c r="WDG27" s="47"/>
      <c r="WDH27" s="47"/>
      <c r="WDI27" s="47"/>
      <c r="WDJ27" s="47"/>
      <c r="WDK27" s="47"/>
      <c r="WDL27" s="47"/>
      <c r="WDM27" s="47"/>
      <c r="WDN27" s="47"/>
      <c r="WDO27" s="47"/>
      <c r="WDP27" s="47"/>
      <c r="WDQ27" s="47"/>
      <c r="WDR27" s="47"/>
      <c r="WDS27" s="47"/>
      <c r="WDT27" s="47"/>
      <c r="WDU27" s="47"/>
      <c r="WDV27" s="47"/>
      <c r="WDW27" s="47"/>
      <c r="WDX27" s="47"/>
      <c r="WDY27" s="47"/>
      <c r="WDZ27" s="47"/>
      <c r="WEA27" s="47"/>
      <c r="WEB27" s="47"/>
      <c r="WEC27" s="47"/>
      <c r="WED27" s="47"/>
      <c r="WEE27" s="47"/>
      <c r="WEF27" s="47"/>
      <c r="WEG27" s="47"/>
      <c r="WEH27" s="47"/>
      <c r="WEI27" s="47"/>
      <c r="WEJ27" s="47"/>
      <c r="WEK27" s="47"/>
      <c r="WEL27" s="47"/>
      <c r="WEM27" s="47"/>
      <c r="WEN27" s="47"/>
      <c r="WEO27" s="47"/>
      <c r="WEP27" s="47"/>
      <c r="WEQ27" s="47"/>
      <c r="WER27" s="47"/>
      <c r="WES27" s="47"/>
      <c r="WET27" s="47"/>
      <c r="WEU27" s="47"/>
      <c r="WEV27" s="47"/>
      <c r="WEW27" s="47"/>
      <c r="WEX27" s="47"/>
      <c r="WEY27" s="47"/>
      <c r="WEZ27" s="47"/>
      <c r="WFA27" s="47"/>
      <c r="WFB27" s="47"/>
      <c r="WFC27" s="47"/>
      <c r="WFD27" s="47"/>
      <c r="WFE27" s="47"/>
      <c r="WFF27" s="47"/>
      <c r="WFG27" s="47"/>
      <c r="WFH27" s="47"/>
      <c r="WFI27" s="47"/>
      <c r="WFJ27" s="47"/>
      <c r="WFK27" s="47"/>
      <c r="WFL27" s="47"/>
      <c r="WFM27" s="47"/>
      <c r="WFN27" s="47"/>
      <c r="WFO27" s="47"/>
      <c r="WFP27" s="47"/>
      <c r="WFQ27" s="47"/>
      <c r="WFR27" s="47"/>
      <c r="WFS27" s="47"/>
      <c r="WFT27" s="47"/>
      <c r="WFU27" s="47"/>
      <c r="WFV27" s="47"/>
      <c r="WFW27" s="47"/>
      <c r="WFX27" s="47"/>
      <c r="WFY27" s="47"/>
      <c r="WFZ27" s="47"/>
      <c r="WGA27" s="47"/>
      <c r="WGB27" s="47"/>
      <c r="WGC27" s="47"/>
      <c r="WGD27" s="47"/>
      <c r="WGE27" s="47"/>
      <c r="WGF27" s="47"/>
      <c r="WGG27" s="47"/>
      <c r="WGH27" s="47"/>
      <c r="WGI27" s="47"/>
      <c r="WGJ27" s="47"/>
      <c r="WGK27" s="47"/>
      <c r="WGL27" s="47"/>
      <c r="WGM27" s="47"/>
      <c r="WGN27" s="47"/>
      <c r="WGO27" s="47"/>
      <c r="WGP27" s="47"/>
      <c r="WGQ27" s="47"/>
      <c r="WGR27" s="47"/>
      <c r="WGS27" s="47"/>
      <c r="WGT27" s="47"/>
      <c r="WGU27" s="47"/>
      <c r="WGV27" s="47"/>
      <c r="WGW27" s="47"/>
      <c r="WGX27" s="47"/>
      <c r="WGY27" s="47"/>
      <c r="WGZ27" s="47"/>
      <c r="WHA27" s="47"/>
      <c r="WHB27" s="47"/>
      <c r="WHC27" s="47"/>
      <c r="WHD27" s="47"/>
      <c r="WHE27" s="47"/>
      <c r="WHF27" s="47"/>
      <c r="WHG27" s="47"/>
      <c r="WHH27" s="47"/>
      <c r="WHI27" s="47"/>
      <c r="WHJ27" s="47"/>
      <c r="WHK27" s="47"/>
      <c r="WHL27" s="47"/>
      <c r="WHM27" s="47"/>
      <c r="WHN27" s="47"/>
      <c r="WHO27" s="47"/>
      <c r="WHP27" s="47"/>
      <c r="WHQ27" s="47"/>
      <c r="WHR27" s="47"/>
      <c r="WHS27" s="47"/>
      <c r="WHT27" s="47"/>
      <c r="WHU27" s="47"/>
      <c r="WHV27" s="47"/>
      <c r="WHW27" s="47"/>
      <c r="WHX27" s="47"/>
      <c r="WHY27" s="47"/>
      <c r="WHZ27" s="47"/>
      <c r="WIA27" s="47"/>
      <c r="WIB27" s="47"/>
      <c r="WIC27" s="47"/>
      <c r="WID27" s="47"/>
      <c r="WIE27" s="47"/>
      <c r="WIF27" s="47"/>
      <c r="WIG27" s="47"/>
      <c r="WIH27" s="47"/>
      <c r="WII27" s="47"/>
      <c r="WIJ27" s="47"/>
      <c r="WIK27" s="47"/>
      <c r="WIL27" s="47"/>
      <c r="WIM27" s="47"/>
      <c r="WIN27" s="47"/>
      <c r="WIO27" s="47"/>
      <c r="WIP27" s="47"/>
      <c r="WIQ27" s="47"/>
      <c r="WIR27" s="47"/>
      <c r="WIS27" s="47"/>
      <c r="WIT27" s="47"/>
      <c r="WIU27" s="47"/>
      <c r="WIV27" s="47"/>
      <c r="WIW27" s="47"/>
      <c r="WIX27" s="47"/>
      <c r="WIY27" s="47"/>
      <c r="WIZ27" s="47"/>
      <c r="WJA27" s="47"/>
      <c r="WJB27" s="47"/>
      <c r="WJC27" s="47"/>
      <c r="WJD27" s="47"/>
      <c r="WJE27" s="47"/>
      <c r="WJF27" s="47"/>
      <c r="WJG27" s="47"/>
      <c r="WJH27" s="47"/>
      <c r="WJI27" s="47"/>
      <c r="WJJ27" s="47"/>
      <c r="WJK27" s="47"/>
      <c r="WJL27" s="47"/>
      <c r="WJM27" s="47"/>
      <c r="WJN27" s="47"/>
      <c r="WJO27" s="47"/>
      <c r="WJP27" s="47"/>
      <c r="WJQ27" s="47"/>
      <c r="WJR27" s="47"/>
      <c r="WJS27" s="47"/>
      <c r="WJT27" s="47"/>
      <c r="WJU27" s="47"/>
      <c r="WJV27" s="47"/>
      <c r="WJW27" s="47"/>
      <c r="WJX27" s="47"/>
      <c r="WJY27" s="47"/>
      <c r="WJZ27" s="47"/>
      <c r="WKA27" s="47"/>
      <c r="WKB27" s="47"/>
      <c r="WKC27" s="47"/>
      <c r="WKD27" s="47"/>
      <c r="WKE27" s="47"/>
      <c r="WKF27" s="47"/>
      <c r="WKG27" s="47"/>
      <c r="WKH27" s="47"/>
      <c r="WKI27" s="47"/>
      <c r="WKJ27" s="47"/>
      <c r="WKK27" s="47"/>
      <c r="WKL27" s="47"/>
      <c r="WKM27" s="47"/>
      <c r="WKN27" s="47"/>
      <c r="WKO27" s="47"/>
      <c r="WKP27" s="47"/>
      <c r="WKQ27" s="47"/>
      <c r="WKR27" s="47"/>
      <c r="WKS27" s="47"/>
      <c r="WKT27" s="47"/>
      <c r="WKU27" s="47"/>
      <c r="WKV27" s="47"/>
      <c r="WKW27" s="47"/>
      <c r="WKX27" s="47"/>
      <c r="WKY27" s="47"/>
      <c r="WKZ27" s="47"/>
      <c r="WLA27" s="47"/>
      <c r="WLB27" s="47"/>
      <c r="WLC27" s="47"/>
      <c r="WLD27" s="47"/>
      <c r="WLE27" s="47"/>
      <c r="WLF27" s="47"/>
      <c r="WLG27" s="47"/>
      <c r="WLH27" s="47"/>
      <c r="WLI27" s="47"/>
      <c r="WLJ27" s="47"/>
      <c r="WLK27" s="47"/>
      <c r="WLL27" s="47"/>
      <c r="WLM27" s="47"/>
      <c r="WLN27" s="47"/>
      <c r="WLO27" s="47"/>
      <c r="WLP27" s="47"/>
      <c r="WLQ27" s="47"/>
      <c r="WLR27" s="47"/>
      <c r="WLS27" s="47"/>
      <c r="WLT27" s="47"/>
      <c r="WLU27" s="47"/>
      <c r="WLV27" s="47"/>
      <c r="WLW27" s="47"/>
      <c r="WLX27" s="47"/>
      <c r="WLY27" s="47"/>
      <c r="WLZ27" s="47"/>
      <c r="WMA27" s="47"/>
      <c r="WMB27" s="47"/>
      <c r="WMC27" s="47"/>
      <c r="WMD27" s="47"/>
      <c r="WME27" s="47"/>
      <c r="WMF27" s="47"/>
      <c r="WMG27" s="47"/>
      <c r="WMH27" s="47"/>
      <c r="WMI27" s="47"/>
      <c r="WMJ27" s="47"/>
      <c r="WMK27" s="47"/>
      <c r="WML27" s="47"/>
      <c r="WMM27" s="47"/>
      <c r="WMN27" s="47"/>
      <c r="WMO27" s="47"/>
      <c r="WMP27" s="47"/>
      <c r="WMQ27" s="47"/>
      <c r="WMR27" s="47"/>
      <c r="WMS27" s="47"/>
      <c r="WMT27" s="47"/>
      <c r="WMU27" s="47"/>
      <c r="WMV27" s="47"/>
      <c r="WMW27" s="47"/>
      <c r="WMX27" s="47"/>
      <c r="WMY27" s="47"/>
      <c r="WMZ27" s="47"/>
      <c r="WNA27" s="47"/>
      <c r="WNB27" s="47"/>
      <c r="WNC27" s="47"/>
      <c r="WND27" s="47"/>
      <c r="WNE27" s="47"/>
      <c r="WNF27" s="47"/>
      <c r="WNG27" s="47"/>
      <c r="WNH27" s="47"/>
      <c r="WNI27" s="47"/>
      <c r="WNJ27" s="47"/>
      <c r="WNK27" s="47"/>
      <c r="WNL27" s="47"/>
      <c r="WNM27" s="47"/>
      <c r="WNN27" s="47"/>
      <c r="WNO27" s="47"/>
      <c r="WNP27" s="47"/>
      <c r="WNQ27" s="47"/>
      <c r="WNR27" s="47"/>
      <c r="WNS27" s="47"/>
      <c r="WNT27" s="47"/>
      <c r="WNU27" s="47"/>
      <c r="WNV27" s="47"/>
      <c r="WNW27" s="47"/>
      <c r="WNX27" s="47"/>
      <c r="WNY27" s="47"/>
      <c r="WNZ27" s="47"/>
      <c r="WOA27" s="47"/>
      <c r="WOB27" s="47"/>
      <c r="WOC27" s="47"/>
      <c r="WOD27" s="47"/>
      <c r="WOE27" s="47"/>
      <c r="WOF27" s="47"/>
      <c r="WOG27" s="47"/>
      <c r="WOH27" s="47"/>
      <c r="WOI27" s="47"/>
      <c r="WOJ27" s="47"/>
      <c r="WOK27" s="47"/>
      <c r="WOL27" s="47"/>
      <c r="WOM27" s="47"/>
      <c r="WON27" s="47"/>
      <c r="WOO27" s="47"/>
      <c r="WOP27" s="47"/>
      <c r="WOQ27" s="47"/>
      <c r="WOR27" s="47"/>
      <c r="WOS27" s="47"/>
      <c r="WOT27" s="47"/>
      <c r="WOU27" s="47"/>
      <c r="WOV27" s="47"/>
      <c r="WOW27" s="47"/>
      <c r="WOX27" s="47"/>
      <c r="WOY27" s="47"/>
      <c r="WOZ27" s="47"/>
      <c r="WPA27" s="47"/>
      <c r="WPB27" s="47"/>
      <c r="WPC27" s="47"/>
      <c r="WPD27" s="47"/>
      <c r="WPE27" s="47"/>
      <c r="WPF27" s="47"/>
      <c r="WPG27" s="47"/>
      <c r="WPH27" s="47"/>
      <c r="WPI27" s="47"/>
      <c r="WPJ27" s="47"/>
      <c r="WPK27" s="47"/>
      <c r="WPL27" s="47"/>
      <c r="WPM27" s="47"/>
      <c r="WPN27" s="47"/>
      <c r="WPO27" s="47"/>
      <c r="WPP27" s="47"/>
      <c r="WPQ27" s="47"/>
      <c r="WPR27" s="47"/>
      <c r="WPS27" s="47"/>
      <c r="WPT27" s="47"/>
      <c r="WPU27" s="47"/>
      <c r="WPV27" s="47"/>
      <c r="WPW27" s="47"/>
      <c r="WPX27" s="47"/>
      <c r="WPY27" s="47"/>
      <c r="WPZ27" s="47"/>
      <c r="WQA27" s="47"/>
      <c r="WQB27" s="47"/>
      <c r="WQC27" s="47"/>
      <c r="WQD27" s="47"/>
      <c r="WQE27" s="47"/>
      <c r="WQF27" s="47"/>
      <c r="WQG27" s="47"/>
      <c r="WQH27" s="47"/>
      <c r="WQI27" s="47"/>
      <c r="WQJ27" s="47"/>
      <c r="WQK27" s="47"/>
      <c r="WQL27" s="47"/>
      <c r="WQM27" s="47"/>
      <c r="WQN27" s="47"/>
      <c r="WQO27" s="47"/>
      <c r="WQP27" s="47"/>
      <c r="WQQ27" s="47"/>
      <c r="WQR27" s="47"/>
      <c r="WQS27" s="47"/>
      <c r="WQT27" s="47"/>
      <c r="WQU27" s="47"/>
      <c r="WQV27" s="47"/>
      <c r="WQW27" s="47"/>
      <c r="WQX27" s="47"/>
      <c r="WQY27" s="47"/>
      <c r="WQZ27" s="47"/>
      <c r="WRA27" s="47"/>
      <c r="WRB27" s="47"/>
      <c r="WRC27" s="47"/>
      <c r="WRD27" s="47"/>
      <c r="WRE27" s="47"/>
      <c r="WRF27" s="47"/>
      <c r="WRG27" s="47"/>
      <c r="WRH27" s="47"/>
      <c r="WRI27" s="47"/>
      <c r="WRJ27" s="47"/>
      <c r="WRK27" s="47"/>
      <c r="WRL27" s="47"/>
      <c r="WRM27" s="47"/>
      <c r="WRN27" s="47"/>
      <c r="WRO27" s="47"/>
      <c r="WRP27" s="47"/>
      <c r="WRQ27" s="47"/>
      <c r="WRR27" s="47"/>
      <c r="WRS27" s="47"/>
      <c r="WRT27" s="47"/>
      <c r="WRU27" s="47"/>
      <c r="WRV27" s="47"/>
      <c r="WRW27" s="47"/>
      <c r="WRX27" s="47"/>
      <c r="WRY27" s="47"/>
      <c r="WRZ27" s="47"/>
      <c r="WSA27" s="47"/>
      <c r="WSB27" s="47"/>
      <c r="WSC27" s="47"/>
      <c r="WSD27" s="47"/>
      <c r="WSE27" s="47"/>
      <c r="WSF27" s="47"/>
      <c r="WSG27" s="47"/>
      <c r="WSH27" s="47"/>
      <c r="WSI27" s="47"/>
      <c r="WSJ27" s="47"/>
      <c r="WSK27" s="47"/>
      <c r="WSL27" s="47"/>
      <c r="WSM27" s="47"/>
      <c r="WSN27" s="47"/>
      <c r="WSO27" s="47"/>
      <c r="WSP27" s="47"/>
      <c r="WSQ27" s="47"/>
      <c r="WSR27" s="47"/>
      <c r="WSS27" s="47"/>
      <c r="WST27" s="47"/>
      <c r="WSU27" s="47"/>
      <c r="WSV27" s="47"/>
      <c r="WSW27" s="47"/>
      <c r="WSX27" s="47"/>
      <c r="WSY27" s="47"/>
      <c r="WSZ27" s="47"/>
      <c r="WTA27" s="47"/>
      <c r="WTB27" s="47"/>
      <c r="WTC27" s="47"/>
      <c r="WTD27" s="47"/>
      <c r="WTE27" s="47"/>
      <c r="WTF27" s="47"/>
      <c r="WTG27" s="47"/>
      <c r="WTH27" s="47"/>
      <c r="WTI27" s="47"/>
      <c r="WTJ27" s="47"/>
      <c r="WTK27" s="47"/>
      <c r="WTL27" s="47"/>
      <c r="WTM27" s="47"/>
      <c r="WTN27" s="47"/>
      <c r="WTO27" s="47"/>
      <c r="WTP27" s="47"/>
      <c r="WTQ27" s="47"/>
      <c r="WTR27" s="47"/>
      <c r="WTS27" s="47"/>
      <c r="WTT27" s="47"/>
      <c r="WTU27" s="47"/>
      <c r="WTV27" s="47"/>
      <c r="WTW27" s="47"/>
      <c r="WTX27" s="47"/>
      <c r="WTY27" s="47"/>
      <c r="WTZ27" s="47"/>
      <c r="WUA27" s="47"/>
      <c r="WUB27" s="47"/>
      <c r="WUC27" s="47"/>
      <c r="WUD27" s="47"/>
      <c r="WUE27" s="47"/>
      <c r="WUF27" s="47"/>
      <c r="WUG27" s="47"/>
      <c r="WUH27" s="47"/>
      <c r="WUI27" s="47"/>
      <c r="WUJ27" s="47"/>
      <c r="WUK27" s="47"/>
      <c r="WUL27" s="47"/>
      <c r="WUM27" s="47"/>
      <c r="WUN27" s="47"/>
      <c r="WUO27" s="47"/>
      <c r="WUP27" s="47"/>
      <c r="WUQ27" s="47"/>
      <c r="WUR27" s="47"/>
      <c r="WUS27" s="47"/>
      <c r="WUT27" s="47"/>
      <c r="WUU27" s="47"/>
      <c r="WUV27" s="47"/>
      <c r="WUW27" s="47"/>
      <c r="WUX27" s="47"/>
      <c r="WUY27" s="47"/>
      <c r="WUZ27" s="47"/>
      <c r="WVA27" s="47"/>
      <c r="WVB27" s="47"/>
      <c r="WVC27" s="47"/>
      <c r="WVD27" s="47"/>
      <c r="WVE27" s="47"/>
      <c r="WVF27" s="47"/>
      <c r="WVG27" s="47"/>
      <c r="WVH27" s="47"/>
      <c r="WVI27" s="47"/>
      <c r="WVJ27" s="47"/>
      <c r="WVK27" s="47"/>
      <c r="WVL27" s="47"/>
      <c r="WVM27" s="47"/>
      <c r="WVN27" s="47"/>
      <c r="WVO27" s="47"/>
      <c r="WVP27" s="47"/>
      <c r="WVQ27" s="47"/>
      <c r="WVR27" s="47"/>
      <c r="WVS27" s="47"/>
      <c r="WVT27" s="47"/>
      <c r="WVU27" s="47"/>
      <c r="WVV27" s="47"/>
      <c r="WVW27" s="47"/>
      <c r="WVX27" s="47"/>
      <c r="WVY27" s="47"/>
      <c r="WVZ27" s="47"/>
      <c r="WWA27" s="47"/>
      <c r="WWB27" s="47"/>
      <c r="WWC27" s="47"/>
      <c r="WWD27" s="47"/>
      <c r="WWE27" s="47"/>
      <c r="WWF27" s="47"/>
      <c r="WWG27" s="47"/>
      <c r="WWH27" s="47"/>
      <c r="WWI27" s="47"/>
      <c r="WWJ27" s="47"/>
      <c r="WWK27" s="47"/>
      <c r="WWL27" s="47"/>
    </row>
    <row r="28" spans="1:16158" x14ac:dyDescent="0.35">
      <c r="A28" s="49" t="s">
        <v>103</v>
      </c>
      <c r="B28" s="242" t="s">
        <v>98</v>
      </c>
      <c r="C28" s="242"/>
      <c r="D28" s="245">
        <v>1</v>
      </c>
      <c r="E28" s="245">
        <v>1</v>
      </c>
      <c r="F28" s="47">
        <v>208791.49999999997</v>
      </c>
      <c r="G28" s="47">
        <v>208791.49999999997</v>
      </c>
      <c r="H28" s="246">
        <v>0.93611967399999996</v>
      </c>
      <c r="I28" s="47">
        <v>223039.32477761383</v>
      </c>
      <c r="J28" s="47">
        <v>223039.32477761383</v>
      </c>
      <c r="K28" s="233">
        <v>25.461110134430804</v>
      </c>
      <c r="L28" s="233">
        <v>25.461110134430804</v>
      </c>
      <c r="M28" s="58">
        <v>5.266907945936458E-3</v>
      </c>
      <c r="N28" s="58">
        <v>3.2171879763670604E-3</v>
      </c>
      <c r="O28" s="58">
        <v>2.6845625177764347E-3</v>
      </c>
      <c r="P28" s="58">
        <v>3.7296179687594097E-3</v>
      </c>
      <c r="Q28" s="233"/>
      <c r="R28" s="65"/>
      <c r="S28" s="65"/>
      <c r="T28" s="65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  <c r="WUL28" s="47"/>
      <c r="WUM28" s="47"/>
      <c r="WUN28" s="47"/>
      <c r="WUO28" s="47"/>
      <c r="WUP28" s="47"/>
      <c r="WUQ28" s="47"/>
      <c r="WUR28" s="47"/>
      <c r="WUS28" s="47"/>
      <c r="WUT28" s="47"/>
      <c r="WUU28" s="47"/>
      <c r="WUV28" s="47"/>
      <c r="WUW28" s="47"/>
      <c r="WUX28" s="47"/>
      <c r="WUY28" s="47"/>
      <c r="WUZ28" s="47"/>
      <c r="WVA28" s="47"/>
      <c r="WVB28" s="47"/>
      <c r="WVC28" s="47"/>
      <c r="WVD28" s="47"/>
      <c r="WVE28" s="47"/>
      <c r="WVF28" s="47"/>
      <c r="WVG28" s="47"/>
      <c r="WVH28" s="47"/>
      <c r="WVI28" s="47"/>
      <c r="WVJ28" s="47"/>
      <c r="WVK28" s="47"/>
      <c r="WVL28" s="47"/>
      <c r="WVM28" s="47"/>
      <c r="WVN28" s="47"/>
      <c r="WVO28" s="47"/>
      <c r="WVP28" s="47"/>
      <c r="WVQ28" s="47"/>
      <c r="WVR28" s="47"/>
      <c r="WVS28" s="47"/>
      <c r="WVT28" s="47"/>
      <c r="WVU28" s="47"/>
      <c r="WVV28" s="47"/>
      <c r="WVW28" s="47"/>
      <c r="WVX28" s="47"/>
      <c r="WVY28" s="47"/>
      <c r="WVZ28" s="47"/>
      <c r="WWA28" s="47"/>
      <c r="WWB28" s="47"/>
      <c r="WWC28" s="47"/>
      <c r="WWD28" s="47"/>
      <c r="WWE28" s="47"/>
      <c r="WWF28" s="47"/>
      <c r="WWG28" s="47"/>
      <c r="WWH28" s="47"/>
      <c r="WWI28" s="47"/>
      <c r="WWJ28" s="47"/>
      <c r="WWK28" s="47"/>
      <c r="WWL28" s="47"/>
    </row>
    <row r="29" spans="1:16158" x14ac:dyDescent="0.35">
      <c r="A29" s="49"/>
      <c r="B29" s="242"/>
      <c r="C29" s="242"/>
      <c r="D29" s="245"/>
      <c r="E29" s="245"/>
      <c r="G29" s="233"/>
      <c r="H29" s="246"/>
      <c r="J29" s="233"/>
      <c r="L29" s="233"/>
      <c r="M29" s="58"/>
      <c r="N29" s="58"/>
      <c r="O29" s="58"/>
      <c r="P29" s="58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  <c r="AGG29" s="47"/>
      <c r="AGH29" s="47"/>
      <c r="AGI29" s="47"/>
      <c r="AGJ29" s="47"/>
      <c r="AGK29" s="47"/>
      <c r="AGL29" s="47"/>
      <c r="AGM29" s="47"/>
      <c r="AGN29" s="47"/>
      <c r="AGO29" s="47"/>
      <c r="AGP29" s="47"/>
      <c r="AGQ29" s="47"/>
      <c r="AGR29" s="47"/>
      <c r="AGS29" s="47"/>
      <c r="AGT29" s="47"/>
      <c r="AGU29" s="47"/>
      <c r="AGV29" s="47"/>
      <c r="AGW29" s="47"/>
      <c r="AGX29" s="47"/>
      <c r="AGY29" s="47"/>
      <c r="AGZ29" s="47"/>
      <c r="AHA29" s="47"/>
      <c r="AHB29" s="47"/>
      <c r="AHC29" s="47"/>
      <c r="AHD29" s="47"/>
      <c r="AHE29" s="47"/>
      <c r="AHF29" s="47"/>
      <c r="AHG29" s="47"/>
      <c r="AHH29" s="47"/>
      <c r="AHI29" s="47"/>
      <c r="AHJ29" s="47"/>
      <c r="AHK29" s="47"/>
      <c r="AHL29" s="47"/>
      <c r="AHM29" s="47"/>
      <c r="AHN29" s="47"/>
      <c r="AHO29" s="47"/>
      <c r="AHP29" s="47"/>
      <c r="AHQ29" s="47"/>
      <c r="AHR29" s="47"/>
      <c r="AHS29" s="47"/>
      <c r="AHT29" s="47"/>
      <c r="AHU29" s="47"/>
      <c r="AHV29" s="47"/>
      <c r="AHW29" s="47"/>
      <c r="AHX29" s="47"/>
      <c r="AHY29" s="47"/>
      <c r="AHZ29" s="47"/>
      <c r="AIA29" s="47"/>
      <c r="AIB29" s="47"/>
      <c r="AIC29" s="47"/>
      <c r="AID29" s="47"/>
      <c r="AIE29" s="47"/>
      <c r="AIF29" s="47"/>
      <c r="AIG29" s="47"/>
      <c r="AIH29" s="47"/>
      <c r="AII29" s="47"/>
      <c r="AIJ29" s="47"/>
      <c r="AIK29" s="47"/>
      <c r="AIL29" s="47"/>
      <c r="AIM29" s="47"/>
      <c r="AIN29" s="47"/>
      <c r="AIO29" s="47"/>
      <c r="AIP29" s="47"/>
      <c r="AIQ29" s="47"/>
      <c r="AIR29" s="47"/>
      <c r="AIS29" s="47"/>
      <c r="AIT29" s="47"/>
      <c r="AIU29" s="47"/>
      <c r="AIV29" s="47"/>
      <c r="AIW29" s="47"/>
      <c r="AIX29" s="47"/>
      <c r="AIY29" s="47"/>
      <c r="AIZ29" s="47"/>
      <c r="AJA29" s="47"/>
      <c r="AJB29" s="47"/>
      <c r="AJC29" s="47"/>
      <c r="AJD29" s="47"/>
      <c r="AJE29" s="47"/>
      <c r="AJF29" s="47"/>
      <c r="AJG29" s="47"/>
      <c r="AJH29" s="47"/>
      <c r="AJI29" s="47"/>
      <c r="AJJ29" s="47"/>
      <c r="AJK29" s="47"/>
      <c r="AJL29" s="47"/>
      <c r="AJM29" s="47"/>
      <c r="AJN29" s="47"/>
      <c r="AJO29" s="47"/>
      <c r="AJP29" s="47"/>
      <c r="AJQ29" s="47"/>
      <c r="AJR29" s="47"/>
      <c r="AJS29" s="47"/>
      <c r="AJT29" s="47"/>
      <c r="AJU29" s="47"/>
      <c r="AJV29" s="47"/>
      <c r="AJW29" s="47"/>
      <c r="AJX29" s="47"/>
      <c r="AJY29" s="47"/>
      <c r="AJZ29" s="47"/>
      <c r="AKA29" s="47"/>
      <c r="AKB29" s="47"/>
      <c r="AKC29" s="47"/>
      <c r="AKD29" s="47"/>
      <c r="AKE29" s="47"/>
      <c r="AKF29" s="47"/>
      <c r="AKG29" s="47"/>
      <c r="AKH29" s="47"/>
      <c r="AKI29" s="47"/>
      <c r="AKJ29" s="47"/>
      <c r="AKK29" s="47"/>
      <c r="AKL29" s="47"/>
      <c r="AKM29" s="47"/>
      <c r="AKN29" s="47"/>
      <c r="AKO29" s="47"/>
      <c r="AKP29" s="47"/>
      <c r="AKQ29" s="47"/>
      <c r="AKR29" s="47"/>
      <c r="AKS29" s="47"/>
      <c r="AKT29" s="47"/>
      <c r="AKU29" s="47"/>
      <c r="AKV29" s="47"/>
      <c r="AKW29" s="47"/>
      <c r="AKX29" s="47"/>
      <c r="AKY29" s="47"/>
      <c r="AKZ29" s="47"/>
      <c r="ALA29" s="47"/>
      <c r="ALB29" s="47"/>
      <c r="ALC29" s="47"/>
      <c r="ALD29" s="47"/>
      <c r="ALE29" s="47"/>
      <c r="ALF29" s="47"/>
      <c r="ALG29" s="47"/>
      <c r="ALH29" s="47"/>
      <c r="ALI29" s="47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47"/>
      <c r="AMI29" s="47"/>
      <c r="AMJ29" s="47"/>
      <c r="AMK29" s="47"/>
      <c r="AML29" s="47"/>
      <c r="AMM29" s="47"/>
      <c r="AMN29" s="47"/>
      <c r="AMO29" s="47"/>
      <c r="AMP29" s="47"/>
      <c r="AMQ29" s="47"/>
      <c r="AMR29" s="47"/>
      <c r="AMS29" s="47"/>
      <c r="AMT29" s="47"/>
      <c r="AMU29" s="47"/>
      <c r="AMV29" s="47"/>
      <c r="AMW29" s="47"/>
      <c r="AMX29" s="47"/>
      <c r="AMY29" s="47"/>
      <c r="AMZ29" s="47"/>
      <c r="ANA29" s="47"/>
      <c r="ANB29" s="47"/>
      <c r="ANC29" s="47"/>
      <c r="AND29" s="47"/>
      <c r="ANE29" s="47"/>
      <c r="ANF29" s="47"/>
      <c r="ANG29" s="47"/>
      <c r="ANH29" s="47"/>
      <c r="ANI29" s="47"/>
      <c r="ANJ29" s="47"/>
      <c r="ANK29" s="47"/>
      <c r="ANL29" s="47"/>
      <c r="ANM29" s="47"/>
      <c r="ANN29" s="47"/>
      <c r="ANO29" s="47"/>
      <c r="ANP29" s="47"/>
      <c r="ANQ29" s="47"/>
      <c r="ANR29" s="47"/>
      <c r="ANS29" s="47"/>
      <c r="ANT29" s="47"/>
      <c r="ANU29" s="47"/>
      <c r="ANV29" s="47"/>
      <c r="ANW29" s="47"/>
      <c r="ANX29" s="47"/>
      <c r="ANY29" s="47"/>
      <c r="ANZ29" s="47"/>
      <c r="AOA29" s="47"/>
      <c r="AOB29" s="47"/>
      <c r="AOC29" s="47"/>
      <c r="AOD29" s="47"/>
      <c r="AOE29" s="47"/>
      <c r="AOF29" s="47"/>
      <c r="AOG29" s="47"/>
      <c r="AOH29" s="47"/>
      <c r="AOI29" s="47"/>
      <c r="AOJ29" s="47"/>
      <c r="AOK29" s="47"/>
      <c r="AOL29" s="47"/>
      <c r="AOM29" s="47"/>
      <c r="AON29" s="47"/>
      <c r="AOO29" s="47"/>
      <c r="AOP29" s="47"/>
      <c r="AOQ29" s="47"/>
      <c r="AOR29" s="47"/>
      <c r="AOS29" s="47"/>
      <c r="AOT29" s="47"/>
      <c r="AOU29" s="47"/>
      <c r="AOV29" s="47"/>
      <c r="AOW29" s="47"/>
      <c r="AOX29" s="47"/>
      <c r="AOY29" s="47"/>
      <c r="AOZ29" s="47"/>
      <c r="APA29" s="47"/>
      <c r="APB29" s="47"/>
      <c r="APC29" s="47"/>
      <c r="APD29" s="47"/>
      <c r="APE29" s="47"/>
      <c r="APF29" s="47"/>
      <c r="APG29" s="47"/>
      <c r="APH29" s="47"/>
      <c r="API29" s="47"/>
      <c r="APJ29" s="47"/>
      <c r="APK29" s="47"/>
      <c r="APL29" s="47"/>
      <c r="APM29" s="47"/>
      <c r="APN29" s="47"/>
      <c r="APO29" s="47"/>
      <c r="APP29" s="47"/>
      <c r="APQ29" s="47"/>
      <c r="APR29" s="47"/>
      <c r="APS29" s="47"/>
      <c r="APT29" s="47"/>
      <c r="APU29" s="47"/>
      <c r="APV29" s="47"/>
      <c r="APW29" s="47"/>
      <c r="APX29" s="47"/>
      <c r="APY29" s="47"/>
      <c r="APZ29" s="47"/>
      <c r="AQA29" s="47"/>
      <c r="AQB29" s="47"/>
      <c r="AQC29" s="47"/>
      <c r="AQD29" s="47"/>
      <c r="AQE29" s="47"/>
      <c r="AQF29" s="47"/>
      <c r="AQG29" s="47"/>
      <c r="AQH29" s="47"/>
      <c r="AQI29" s="47"/>
      <c r="AQJ29" s="47"/>
      <c r="AQK29" s="47"/>
      <c r="AQL29" s="47"/>
      <c r="AQM29" s="47"/>
      <c r="AQN29" s="47"/>
      <c r="AQO29" s="47"/>
      <c r="AQP29" s="47"/>
      <c r="AQQ29" s="47"/>
      <c r="AQR29" s="47"/>
      <c r="AQS29" s="47"/>
      <c r="AQT29" s="47"/>
      <c r="AQU29" s="47"/>
      <c r="AQV29" s="47"/>
      <c r="AQW29" s="47"/>
      <c r="AQX29" s="47"/>
      <c r="AQY29" s="47"/>
      <c r="AQZ29" s="47"/>
      <c r="ARA29" s="47"/>
      <c r="ARB29" s="47"/>
      <c r="ARC29" s="47"/>
      <c r="ARD29" s="47"/>
      <c r="ARE29" s="47"/>
      <c r="ARF29" s="47"/>
      <c r="ARG29" s="47"/>
      <c r="ARH29" s="47"/>
      <c r="ARI29" s="47"/>
      <c r="ARJ29" s="47"/>
      <c r="ARK29" s="47"/>
      <c r="ARL29" s="47"/>
      <c r="ARM29" s="47"/>
      <c r="ARN29" s="47"/>
      <c r="ARO29" s="47"/>
      <c r="ARP29" s="47"/>
      <c r="ARQ29" s="47"/>
      <c r="ARR29" s="47"/>
      <c r="ARS29" s="47"/>
      <c r="ART29" s="47"/>
      <c r="ARU29" s="47"/>
      <c r="ARV29" s="47"/>
      <c r="ARW29" s="47"/>
      <c r="ARX29" s="47"/>
      <c r="ARY29" s="47"/>
      <c r="ARZ29" s="47"/>
      <c r="ASA29" s="47"/>
      <c r="ASB29" s="47"/>
      <c r="ASC29" s="47"/>
      <c r="ASD29" s="47"/>
      <c r="ASE29" s="47"/>
      <c r="ASF29" s="47"/>
      <c r="ASG29" s="47"/>
      <c r="ASH29" s="47"/>
      <c r="ASI29" s="47"/>
      <c r="ASJ29" s="47"/>
      <c r="ASK29" s="47"/>
      <c r="ASL29" s="47"/>
      <c r="ASM29" s="47"/>
      <c r="ASN29" s="47"/>
      <c r="ASO29" s="47"/>
      <c r="ASP29" s="47"/>
      <c r="ASQ29" s="47"/>
      <c r="ASR29" s="47"/>
      <c r="ASS29" s="47"/>
      <c r="AST29" s="47"/>
      <c r="ASU29" s="47"/>
      <c r="ASV29" s="47"/>
      <c r="ASW29" s="47"/>
      <c r="ASX29" s="47"/>
      <c r="ASY29" s="47"/>
      <c r="ASZ29" s="47"/>
      <c r="ATA29" s="47"/>
      <c r="ATB29" s="47"/>
      <c r="ATC29" s="47"/>
      <c r="ATD29" s="47"/>
      <c r="ATE29" s="47"/>
      <c r="ATF29" s="47"/>
      <c r="ATG29" s="47"/>
      <c r="ATH29" s="47"/>
      <c r="ATI29" s="47"/>
      <c r="ATJ29" s="47"/>
      <c r="ATK29" s="47"/>
      <c r="ATL29" s="47"/>
      <c r="ATM29" s="47"/>
      <c r="ATN29" s="47"/>
      <c r="ATO29" s="47"/>
      <c r="ATP29" s="47"/>
      <c r="ATQ29" s="47"/>
      <c r="ATR29" s="47"/>
      <c r="ATS29" s="47"/>
      <c r="ATT29" s="47"/>
      <c r="ATU29" s="47"/>
      <c r="ATV29" s="47"/>
      <c r="ATW29" s="47"/>
      <c r="ATX29" s="47"/>
      <c r="ATY29" s="47"/>
      <c r="ATZ29" s="47"/>
      <c r="AUA29" s="47"/>
      <c r="AUB29" s="47"/>
      <c r="AUC29" s="47"/>
      <c r="AUD29" s="47"/>
      <c r="AUE29" s="47"/>
      <c r="AUF29" s="47"/>
      <c r="AUG29" s="47"/>
      <c r="AUH29" s="47"/>
      <c r="AUI29" s="47"/>
      <c r="AUJ29" s="47"/>
      <c r="AUK29" s="47"/>
      <c r="AUL29" s="47"/>
      <c r="AUM29" s="47"/>
      <c r="AUN29" s="47"/>
      <c r="AUO29" s="47"/>
      <c r="AUP29" s="47"/>
      <c r="AUQ29" s="47"/>
      <c r="AUR29" s="47"/>
      <c r="AUS29" s="47"/>
      <c r="AUT29" s="47"/>
      <c r="AUU29" s="47"/>
      <c r="AUV29" s="47"/>
      <c r="AUW29" s="47"/>
      <c r="AUX29" s="47"/>
      <c r="AUY29" s="47"/>
      <c r="AUZ29" s="47"/>
      <c r="AVA29" s="47"/>
      <c r="AVB29" s="47"/>
      <c r="AVC29" s="47"/>
      <c r="AVD29" s="47"/>
      <c r="AVE29" s="47"/>
      <c r="AVF29" s="47"/>
      <c r="AVG29" s="47"/>
      <c r="AVH29" s="47"/>
      <c r="AVI29" s="47"/>
      <c r="AVJ29" s="47"/>
      <c r="AVK29" s="47"/>
      <c r="AVL29" s="47"/>
      <c r="AVM29" s="47"/>
      <c r="AVN29" s="47"/>
      <c r="AVO29" s="47"/>
      <c r="AVP29" s="47"/>
      <c r="AVQ29" s="47"/>
      <c r="AVR29" s="47"/>
      <c r="AVS29" s="47"/>
      <c r="AVT29" s="47"/>
      <c r="AVU29" s="47"/>
      <c r="AVV29" s="47"/>
      <c r="AVW29" s="47"/>
      <c r="AVX29" s="47"/>
      <c r="AVY29" s="47"/>
      <c r="AVZ29" s="47"/>
      <c r="AWA29" s="47"/>
      <c r="AWB29" s="47"/>
      <c r="AWC29" s="47"/>
      <c r="AWD29" s="47"/>
      <c r="AWE29" s="47"/>
      <c r="AWF29" s="47"/>
      <c r="AWG29" s="47"/>
      <c r="AWH29" s="47"/>
      <c r="AWI29" s="47"/>
      <c r="AWJ29" s="47"/>
      <c r="AWK29" s="47"/>
      <c r="AWL29" s="47"/>
      <c r="AWM29" s="47"/>
      <c r="AWN29" s="47"/>
      <c r="AWO29" s="47"/>
      <c r="AWP29" s="47"/>
      <c r="AWQ29" s="47"/>
      <c r="AWR29" s="47"/>
      <c r="AWS29" s="47"/>
      <c r="AWT29" s="47"/>
      <c r="AWU29" s="47"/>
      <c r="AWV29" s="47"/>
      <c r="AWW29" s="47"/>
      <c r="AWX29" s="47"/>
      <c r="AWY29" s="47"/>
      <c r="AWZ29" s="47"/>
      <c r="AXA29" s="47"/>
      <c r="AXB29" s="47"/>
      <c r="AXC29" s="47"/>
      <c r="AXD29" s="47"/>
      <c r="AXE29" s="47"/>
      <c r="AXF29" s="47"/>
      <c r="AXG29" s="47"/>
      <c r="AXH29" s="47"/>
      <c r="AXI29" s="47"/>
      <c r="AXJ29" s="47"/>
      <c r="AXK29" s="47"/>
      <c r="AXL29" s="47"/>
      <c r="AXM29" s="47"/>
      <c r="AXN29" s="47"/>
      <c r="AXO29" s="47"/>
      <c r="AXP29" s="47"/>
      <c r="AXQ29" s="47"/>
      <c r="AXR29" s="47"/>
      <c r="AXS29" s="47"/>
      <c r="AXT29" s="47"/>
      <c r="AXU29" s="47"/>
      <c r="AXV29" s="47"/>
      <c r="AXW29" s="47"/>
      <c r="AXX29" s="47"/>
      <c r="AXY29" s="47"/>
      <c r="AXZ29" s="47"/>
      <c r="AYA29" s="47"/>
      <c r="AYB29" s="47"/>
      <c r="AYC29" s="47"/>
      <c r="AYD29" s="47"/>
      <c r="AYE29" s="47"/>
      <c r="AYF29" s="47"/>
      <c r="AYG29" s="47"/>
      <c r="AYH29" s="47"/>
      <c r="AYI29" s="47"/>
      <c r="AYJ29" s="47"/>
      <c r="AYK29" s="47"/>
      <c r="AYL29" s="47"/>
      <c r="AYM29" s="47"/>
      <c r="AYN29" s="47"/>
      <c r="AYO29" s="47"/>
      <c r="AYP29" s="47"/>
      <c r="AYQ29" s="47"/>
      <c r="AYR29" s="47"/>
      <c r="AYS29" s="47"/>
      <c r="AYT29" s="47"/>
      <c r="AYU29" s="47"/>
      <c r="AYV29" s="47"/>
      <c r="AYW29" s="47"/>
      <c r="AYX29" s="47"/>
      <c r="AYY29" s="47"/>
      <c r="AYZ29" s="47"/>
      <c r="AZA29" s="47"/>
      <c r="AZB29" s="47"/>
      <c r="AZC29" s="47"/>
      <c r="AZD29" s="47"/>
      <c r="AZE29" s="47"/>
      <c r="AZF29" s="47"/>
      <c r="AZG29" s="47"/>
      <c r="AZH29" s="47"/>
      <c r="AZI29" s="47"/>
      <c r="AZJ29" s="47"/>
      <c r="AZK29" s="47"/>
      <c r="AZL29" s="47"/>
      <c r="AZM29" s="47"/>
      <c r="AZN29" s="47"/>
      <c r="AZO29" s="47"/>
      <c r="AZP29" s="47"/>
      <c r="AZQ29" s="47"/>
      <c r="AZR29" s="47"/>
      <c r="AZS29" s="47"/>
      <c r="AZT29" s="47"/>
      <c r="AZU29" s="47"/>
      <c r="AZV29" s="47"/>
      <c r="AZW29" s="47"/>
      <c r="AZX29" s="47"/>
      <c r="AZY29" s="47"/>
      <c r="AZZ29" s="47"/>
      <c r="BAA29" s="47"/>
      <c r="BAB29" s="47"/>
      <c r="BAC29" s="47"/>
      <c r="BAD29" s="47"/>
      <c r="BAE29" s="47"/>
      <c r="BAF29" s="47"/>
      <c r="BAG29" s="47"/>
      <c r="BAH29" s="47"/>
      <c r="BAI29" s="47"/>
      <c r="BAJ29" s="47"/>
      <c r="BAK29" s="47"/>
      <c r="BAL29" s="47"/>
      <c r="BAM29" s="47"/>
      <c r="BAN29" s="47"/>
      <c r="BAO29" s="47"/>
      <c r="BAP29" s="47"/>
      <c r="BAQ29" s="47"/>
      <c r="BAR29" s="47"/>
      <c r="BAS29" s="47"/>
      <c r="BAT29" s="47"/>
      <c r="BAU29" s="47"/>
      <c r="BAV29" s="47"/>
      <c r="BAW29" s="47"/>
      <c r="BAX29" s="47"/>
      <c r="BAY29" s="47"/>
      <c r="BAZ29" s="47"/>
      <c r="BBA29" s="47"/>
      <c r="BBB29" s="47"/>
      <c r="BBC29" s="47"/>
      <c r="BBD29" s="47"/>
      <c r="BBE29" s="47"/>
      <c r="BBF29" s="47"/>
      <c r="BBG29" s="47"/>
      <c r="BBH29" s="47"/>
      <c r="BBI29" s="47"/>
      <c r="BBJ29" s="47"/>
      <c r="BBK29" s="47"/>
      <c r="BBL29" s="47"/>
      <c r="BBM29" s="47"/>
      <c r="BBN29" s="47"/>
      <c r="BBO29" s="47"/>
      <c r="BBP29" s="47"/>
      <c r="BBQ29" s="47"/>
      <c r="BBR29" s="47"/>
      <c r="BBS29" s="47"/>
      <c r="BBT29" s="47"/>
      <c r="BBU29" s="47"/>
      <c r="BBV29" s="47"/>
      <c r="BBW29" s="47"/>
      <c r="BBX29" s="47"/>
      <c r="BBY29" s="47"/>
      <c r="BBZ29" s="47"/>
      <c r="BCA29" s="47"/>
      <c r="BCB29" s="47"/>
      <c r="BCC29" s="47"/>
      <c r="BCD29" s="47"/>
      <c r="BCE29" s="47"/>
      <c r="BCF29" s="47"/>
      <c r="BCG29" s="47"/>
      <c r="BCH29" s="47"/>
      <c r="BCI29" s="47"/>
      <c r="BCJ29" s="47"/>
      <c r="BCK29" s="47"/>
      <c r="BCL29" s="47"/>
      <c r="BCM29" s="47"/>
      <c r="BCN29" s="47"/>
      <c r="BCO29" s="47"/>
      <c r="BCP29" s="47"/>
      <c r="BCQ29" s="47"/>
      <c r="BCR29" s="47"/>
      <c r="BCS29" s="47"/>
      <c r="BCT29" s="47"/>
      <c r="BCU29" s="47"/>
      <c r="BCV29" s="47"/>
      <c r="BCW29" s="47"/>
      <c r="BCX29" s="47"/>
      <c r="BCY29" s="47"/>
      <c r="BCZ29" s="47"/>
      <c r="BDA29" s="47"/>
      <c r="BDB29" s="47"/>
      <c r="BDC29" s="47"/>
      <c r="BDD29" s="47"/>
      <c r="BDE29" s="47"/>
      <c r="BDF29" s="47"/>
      <c r="BDG29" s="47"/>
      <c r="BDH29" s="47"/>
      <c r="BDI29" s="47"/>
      <c r="BDJ29" s="47"/>
      <c r="BDK29" s="47"/>
      <c r="BDL29" s="47"/>
      <c r="BDM29" s="47"/>
      <c r="BDN29" s="47"/>
      <c r="BDO29" s="47"/>
      <c r="BDP29" s="47"/>
      <c r="BDQ29" s="47"/>
      <c r="BDR29" s="47"/>
      <c r="BDS29" s="47"/>
      <c r="BDT29" s="47"/>
      <c r="BDU29" s="47"/>
      <c r="BDV29" s="47"/>
      <c r="BDW29" s="47"/>
      <c r="BDX29" s="47"/>
      <c r="BDY29" s="47"/>
      <c r="BDZ29" s="47"/>
      <c r="BEA29" s="47"/>
      <c r="BEB29" s="47"/>
      <c r="BEC29" s="47"/>
      <c r="BED29" s="47"/>
      <c r="BEE29" s="47"/>
      <c r="BEF29" s="47"/>
      <c r="BEG29" s="47"/>
      <c r="BEH29" s="47"/>
      <c r="BEI29" s="47"/>
      <c r="BEJ29" s="47"/>
      <c r="BEK29" s="47"/>
      <c r="BEL29" s="47"/>
      <c r="BEM29" s="47"/>
      <c r="BEN29" s="47"/>
      <c r="BEO29" s="47"/>
      <c r="BEP29" s="47"/>
      <c r="BEQ29" s="47"/>
      <c r="BER29" s="47"/>
      <c r="BES29" s="47"/>
      <c r="BET29" s="47"/>
      <c r="BEU29" s="47"/>
      <c r="BEV29" s="47"/>
      <c r="BEW29" s="47"/>
      <c r="BEX29" s="47"/>
      <c r="BEY29" s="47"/>
      <c r="BEZ29" s="47"/>
      <c r="BFA29" s="47"/>
      <c r="BFB29" s="47"/>
      <c r="BFC29" s="47"/>
      <c r="BFD29" s="47"/>
      <c r="BFE29" s="47"/>
      <c r="BFF29" s="47"/>
      <c r="BFG29" s="47"/>
      <c r="BFH29" s="47"/>
      <c r="BFI29" s="47"/>
      <c r="BFJ29" s="47"/>
      <c r="BFK29" s="47"/>
      <c r="BFL29" s="47"/>
      <c r="BFM29" s="47"/>
      <c r="BFN29" s="47"/>
      <c r="BFO29" s="47"/>
      <c r="BFP29" s="47"/>
      <c r="BFQ29" s="47"/>
      <c r="BFR29" s="47"/>
      <c r="BFS29" s="47"/>
      <c r="BFT29" s="47"/>
      <c r="BFU29" s="47"/>
      <c r="BFV29" s="47"/>
      <c r="BFW29" s="47"/>
      <c r="BFX29" s="47"/>
      <c r="BFY29" s="47"/>
      <c r="BFZ29" s="47"/>
      <c r="BGA29" s="47"/>
      <c r="BGB29" s="47"/>
      <c r="BGC29" s="47"/>
      <c r="BGD29" s="47"/>
      <c r="BGE29" s="47"/>
      <c r="BGF29" s="47"/>
      <c r="BGG29" s="47"/>
      <c r="BGH29" s="47"/>
      <c r="BGI29" s="47"/>
      <c r="BGJ29" s="47"/>
      <c r="BGK29" s="47"/>
      <c r="BGL29" s="47"/>
      <c r="BGM29" s="47"/>
      <c r="BGN29" s="47"/>
      <c r="BGO29" s="47"/>
      <c r="BGP29" s="47"/>
      <c r="BGQ29" s="47"/>
      <c r="BGR29" s="47"/>
      <c r="BGS29" s="47"/>
      <c r="BGT29" s="47"/>
      <c r="BGU29" s="47"/>
      <c r="BGV29" s="47"/>
      <c r="BGW29" s="47"/>
      <c r="BGX29" s="47"/>
      <c r="BGY29" s="47"/>
      <c r="BGZ29" s="47"/>
      <c r="BHA29" s="47"/>
      <c r="BHB29" s="47"/>
      <c r="BHC29" s="47"/>
      <c r="BHD29" s="47"/>
      <c r="BHE29" s="47"/>
      <c r="BHF29" s="47"/>
      <c r="BHG29" s="47"/>
      <c r="BHH29" s="47"/>
      <c r="BHI29" s="47"/>
      <c r="BHJ29" s="47"/>
      <c r="BHK29" s="47"/>
      <c r="BHL29" s="47"/>
      <c r="BHM29" s="47"/>
      <c r="BHN29" s="47"/>
      <c r="BHO29" s="47"/>
      <c r="BHP29" s="47"/>
      <c r="BHQ29" s="47"/>
      <c r="BHR29" s="47"/>
      <c r="BHS29" s="47"/>
      <c r="BHT29" s="47"/>
      <c r="BHU29" s="47"/>
      <c r="BHV29" s="47"/>
      <c r="BHW29" s="47"/>
      <c r="BHX29" s="47"/>
      <c r="BHY29" s="47"/>
      <c r="BHZ29" s="47"/>
      <c r="BIA29" s="47"/>
      <c r="BIB29" s="47"/>
      <c r="BIC29" s="47"/>
      <c r="BID29" s="47"/>
      <c r="BIE29" s="47"/>
      <c r="BIF29" s="47"/>
      <c r="BIG29" s="47"/>
      <c r="BIH29" s="47"/>
      <c r="BII29" s="47"/>
      <c r="BIJ29" s="47"/>
      <c r="BIK29" s="47"/>
      <c r="BIL29" s="47"/>
      <c r="BIM29" s="47"/>
      <c r="BIN29" s="47"/>
      <c r="BIO29" s="47"/>
      <c r="BIP29" s="47"/>
      <c r="BIQ29" s="47"/>
      <c r="BIR29" s="47"/>
      <c r="BIS29" s="47"/>
      <c r="BIT29" s="47"/>
      <c r="BIU29" s="47"/>
      <c r="BIV29" s="47"/>
      <c r="BIW29" s="47"/>
      <c r="BIX29" s="47"/>
      <c r="BIY29" s="47"/>
      <c r="BIZ29" s="47"/>
      <c r="BJA29" s="47"/>
      <c r="BJB29" s="47"/>
      <c r="BJC29" s="47"/>
      <c r="BJD29" s="47"/>
      <c r="BJE29" s="47"/>
      <c r="BJF29" s="47"/>
      <c r="BJG29" s="47"/>
      <c r="BJH29" s="47"/>
      <c r="BJI29" s="47"/>
      <c r="BJJ29" s="47"/>
      <c r="BJK29" s="47"/>
      <c r="BJL29" s="47"/>
      <c r="BJM29" s="47"/>
      <c r="BJN29" s="47"/>
      <c r="BJO29" s="47"/>
      <c r="BJP29" s="47"/>
      <c r="BJQ29" s="47"/>
      <c r="BJR29" s="47"/>
      <c r="BJS29" s="47"/>
      <c r="BJT29" s="47"/>
      <c r="BJU29" s="47"/>
      <c r="BJV29" s="47"/>
      <c r="BJW29" s="47"/>
      <c r="BJX29" s="47"/>
      <c r="BJY29" s="47"/>
      <c r="BJZ29" s="47"/>
      <c r="BKA29" s="47"/>
      <c r="BKB29" s="47"/>
      <c r="BKC29" s="47"/>
      <c r="BKD29" s="47"/>
      <c r="BKE29" s="47"/>
      <c r="BKF29" s="47"/>
      <c r="BKG29" s="47"/>
      <c r="BKH29" s="47"/>
      <c r="BKI29" s="47"/>
      <c r="BKJ29" s="47"/>
      <c r="BKK29" s="47"/>
      <c r="BKL29" s="47"/>
      <c r="BKM29" s="47"/>
      <c r="BKN29" s="47"/>
      <c r="BKO29" s="47"/>
      <c r="BKP29" s="47"/>
      <c r="BKQ29" s="47"/>
      <c r="BKR29" s="47"/>
      <c r="BKS29" s="47"/>
      <c r="BKT29" s="47"/>
      <c r="BKU29" s="47"/>
      <c r="BKV29" s="47"/>
      <c r="BKW29" s="47"/>
      <c r="BKX29" s="47"/>
      <c r="BKY29" s="47"/>
      <c r="BKZ29" s="47"/>
      <c r="BLA29" s="47"/>
      <c r="BLB29" s="47"/>
      <c r="BLC29" s="47"/>
      <c r="BLD29" s="47"/>
      <c r="BLE29" s="47"/>
      <c r="BLF29" s="47"/>
      <c r="BLG29" s="47"/>
      <c r="BLH29" s="47"/>
      <c r="BLI29" s="47"/>
      <c r="BLJ29" s="47"/>
      <c r="BLK29" s="47"/>
      <c r="BLL29" s="47"/>
      <c r="BLM29" s="47"/>
      <c r="BLN29" s="47"/>
      <c r="BLO29" s="47"/>
      <c r="BLP29" s="47"/>
      <c r="BLQ29" s="47"/>
      <c r="BLR29" s="47"/>
      <c r="BLS29" s="47"/>
      <c r="BLT29" s="47"/>
      <c r="BLU29" s="47"/>
      <c r="BLV29" s="47"/>
      <c r="BLW29" s="47"/>
      <c r="BLX29" s="47"/>
      <c r="BLY29" s="47"/>
      <c r="BLZ29" s="47"/>
      <c r="BMA29" s="47"/>
      <c r="BMB29" s="47"/>
      <c r="BMC29" s="47"/>
      <c r="BMD29" s="47"/>
      <c r="BME29" s="47"/>
      <c r="BMF29" s="47"/>
      <c r="BMG29" s="47"/>
      <c r="BMH29" s="47"/>
      <c r="BMI29" s="47"/>
      <c r="BMJ29" s="47"/>
      <c r="BMK29" s="47"/>
      <c r="BML29" s="47"/>
      <c r="BMM29" s="47"/>
      <c r="BMN29" s="47"/>
      <c r="BMO29" s="47"/>
      <c r="BMP29" s="47"/>
      <c r="BMQ29" s="47"/>
      <c r="BMR29" s="47"/>
      <c r="BMS29" s="47"/>
      <c r="BMT29" s="47"/>
      <c r="BMU29" s="47"/>
      <c r="BMV29" s="47"/>
      <c r="BMW29" s="47"/>
      <c r="BMX29" s="47"/>
      <c r="BMY29" s="47"/>
      <c r="BMZ29" s="47"/>
      <c r="BNA29" s="47"/>
      <c r="BNB29" s="47"/>
      <c r="BNC29" s="47"/>
      <c r="BND29" s="47"/>
      <c r="BNE29" s="47"/>
      <c r="BNF29" s="47"/>
      <c r="BNG29" s="47"/>
      <c r="BNH29" s="47"/>
      <c r="BNI29" s="47"/>
      <c r="BNJ29" s="47"/>
      <c r="BNK29" s="47"/>
      <c r="BNL29" s="47"/>
      <c r="BNM29" s="47"/>
      <c r="BNN29" s="47"/>
      <c r="BNO29" s="47"/>
      <c r="BNP29" s="47"/>
      <c r="BNQ29" s="47"/>
      <c r="BNR29" s="47"/>
      <c r="BNS29" s="47"/>
      <c r="BNT29" s="47"/>
      <c r="BNU29" s="47"/>
      <c r="BNV29" s="47"/>
      <c r="BNW29" s="47"/>
      <c r="BNX29" s="47"/>
      <c r="BNY29" s="47"/>
      <c r="BNZ29" s="47"/>
      <c r="BOA29" s="47"/>
      <c r="BOB29" s="47"/>
      <c r="BOC29" s="47"/>
      <c r="BOD29" s="47"/>
      <c r="BOE29" s="47"/>
      <c r="BOF29" s="47"/>
      <c r="BOG29" s="47"/>
      <c r="BOH29" s="47"/>
      <c r="BOI29" s="47"/>
      <c r="BOJ29" s="47"/>
      <c r="BOK29" s="47"/>
      <c r="BOL29" s="47"/>
      <c r="BOM29" s="47"/>
      <c r="BON29" s="47"/>
      <c r="BOO29" s="47"/>
      <c r="BOP29" s="47"/>
      <c r="BOQ29" s="47"/>
      <c r="BOR29" s="47"/>
      <c r="BOS29" s="47"/>
      <c r="BOT29" s="47"/>
      <c r="BOU29" s="47"/>
      <c r="BOV29" s="47"/>
      <c r="BOW29" s="47"/>
      <c r="BOX29" s="47"/>
      <c r="BOY29" s="47"/>
      <c r="BOZ29" s="47"/>
      <c r="BPA29" s="47"/>
      <c r="BPB29" s="47"/>
      <c r="BPC29" s="47"/>
      <c r="BPD29" s="47"/>
      <c r="BPE29" s="47"/>
      <c r="BPF29" s="47"/>
      <c r="BPG29" s="47"/>
      <c r="BPH29" s="47"/>
      <c r="BPI29" s="47"/>
      <c r="BPJ29" s="47"/>
      <c r="BPK29" s="47"/>
      <c r="BPL29" s="47"/>
      <c r="BPM29" s="47"/>
      <c r="BPN29" s="47"/>
      <c r="BPO29" s="47"/>
      <c r="BPP29" s="47"/>
      <c r="BPQ29" s="47"/>
      <c r="BPR29" s="47"/>
      <c r="BPS29" s="47"/>
      <c r="BPT29" s="47"/>
      <c r="BPU29" s="47"/>
      <c r="BPV29" s="47"/>
      <c r="BPW29" s="47"/>
      <c r="BPX29" s="47"/>
      <c r="BPY29" s="47"/>
      <c r="BPZ29" s="47"/>
      <c r="BQA29" s="47"/>
      <c r="BQB29" s="47"/>
      <c r="BQC29" s="47"/>
      <c r="BQD29" s="47"/>
      <c r="BQE29" s="47"/>
      <c r="BQF29" s="47"/>
      <c r="BQG29" s="47"/>
      <c r="BQH29" s="47"/>
      <c r="BQI29" s="47"/>
      <c r="BQJ29" s="47"/>
      <c r="BQK29" s="47"/>
      <c r="BQL29" s="47"/>
      <c r="BQM29" s="47"/>
      <c r="BQN29" s="47"/>
      <c r="BQO29" s="47"/>
      <c r="BQP29" s="47"/>
      <c r="BQQ29" s="47"/>
      <c r="BQR29" s="47"/>
      <c r="BQS29" s="47"/>
      <c r="BQT29" s="47"/>
      <c r="BQU29" s="47"/>
      <c r="BQV29" s="47"/>
      <c r="BQW29" s="47"/>
      <c r="BQX29" s="47"/>
      <c r="BQY29" s="47"/>
      <c r="BQZ29" s="47"/>
      <c r="BRA29" s="47"/>
      <c r="BRB29" s="47"/>
      <c r="BRC29" s="47"/>
      <c r="BRD29" s="47"/>
      <c r="BRE29" s="47"/>
      <c r="BRF29" s="47"/>
      <c r="BRG29" s="47"/>
      <c r="BRH29" s="47"/>
      <c r="BRI29" s="47"/>
      <c r="BRJ29" s="47"/>
      <c r="BRK29" s="47"/>
      <c r="BRL29" s="47"/>
      <c r="BRM29" s="47"/>
      <c r="BRN29" s="47"/>
      <c r="BRO29" s="47"/>
      <c r="BRP29" s="47"/>
      <c r="BRQ29" s="47"/>
      <c r="BRR29" s="47"/>
      <c r="BRS29" s="47"/>
      <c r="BRT29" s="47"/>
      <c r="BRU29" s="47"/>
      <c r="BRV29" s="47"/>
      <c r="BRW29" s="47"/>
      <c r="BRX29" s="47"/>
      <c r="BRY29" s="47"/>
      <c r="BRZ29" s="47"/>
      <c r="BSA29" s="47"/>
      <c r="BSB29" s="47"/>
      <c r="BSC29" s="47"/>
      <c r="BSD29" s="47"/>
      <c r="BSE29" s="47"/>
      <c r="BSF29" s="47"/>
      <c r="BSG29" s="47"/>
      <c r="BSH29" s="47"/>
      <c r="BSI29" s="47"/>
      <c r="BSJ29" s="47"/>
      <c r="BSK29" s="47"/>
      <c r="BSL29" s="47"/>
      <c r="BSM29" s="47"/>
      <c r="BSN29" s="47"/>
      <c r="BSO29" s="47"/>
      <c r="BSP29" s="47"/>
      <c r="BSQ29" s="47"/>
      <c r="BSR29" s="47"/>
      <c r="BSS29" s="47"/>
      <c r="BST29" s="47"/>
      <c r="BSU29" s="47"/>
      <c r="BSV29" s="47"/>
      <c r="BSW29" s="47"/>
      <c r="BSX29" s="47"/>
      <c r="BSY29" s="47"/>
      <c r="BSZ29" s="47"/>
      <c r="BTA29" s="47"/>
      <c r="BTB29" s="47"/>
      <c r="BTC29" s="47"/>
      <c r="BTD29" s="47"/>
      <c r="BTE29" s="47"/>
      <c r="BTF29" s="47"/>
      <c r="BTG29" s="47"/>
      <c r="BTH29" s="47"/>
      <c r="BTI29" s="47"/>
      <c r="BTJ29" s="47"/>
      <c r="BTK29" s="47"/>
      <c r="BTL29" s="47"/>
      <c r="BTM29" s="47"/>
      <c r="BTN29" s="47"/>
      <c r="BTO29" s="47"/>
      <c r="BTP29" s="47"/>
      <c r="BTQ29" s="47"/>
      <c r="BTR29" s="47"/>
      <c r="BTS29" s="47"/>
      <c r="BTT29" s="47"/>
      <c r="BTU29" s="47"/>
      <c r="BTV29" s="47"/>
      <c r="BTW29" s="47"/>
      <c r="BTX29" s="47"/>
      <c r="BTY29" s="47"/>
      <c r="BTZ29" s="47"/>
      <c r="BUA29" s="47"/>
      <c r="BUB29" s="47"/>
      <c r="BUC29" s="47"/>
      <c r="BUD29" s="47"/>
      <c r="BUE29" s="47"/>
      <c r="BUF29" s="47"/>
      <c r="BUG29" s="47"/>
      <c r="BUH29" s="47"/>
      <c r="BUI29" s="47"/>
      <c r="BUJ29" s="47"/>
      <c r="BUK29" s="47"/>
      <c r="BUL29" s="47"/>
      <c r="BUM29" s="47"/>
      <c r="BUN29" s="47"/>
      <c r="BUO29" s="47"/>
      <c r="BUP29" s="47"/>
      <c r="BUQ29" s="47"/>
      <c r="BUR29" s="47"/>
      <c r="BUS29" s="47"/>
      <c r="BUT29" s="47"/>
      <c r="BUU29" s="47"/>
      <c r="BUV29" s="47"/>
      <c r="BUW29" s="47"/>
      <c r="BUX29" s="47"/>
      <c r="BUY29" s="47"/>
      <c r="BUZ29" s="47"/>
      <c r="BVA29" s="47"/>
      <c r="BVB29" s="47"/>
      <c r="BVC29" s="47"/>
      <c r="BVD29" s="47"/>
      <c r="BVE29" s="47"/>
      <c r="BVF29" s="47"/>
      <c r="BVG29" s="47"/>
      <c r="BVH29" s="47"/>
      <c r="BVI29" s="47"/>
      <c r="BVJ29" s="47"/>
      <c r="BVK29" s="47"/>
      <c r="BVL29" s="47"/>
      <c r="BVM29" s="47"/>
      <c r="BVN29" s="47"/>
      <c r="BVO29" s="47"/>
      <c r="BVP29" s="47"/>
      <c r="BVQ29" s="47"/>
      <c r="BVR29" s="47"/>
      <c r="BVS29" s="47"/>
      <c r="BVT29" s="47"/>
      <c r="BVU29" s="47"/>
      <c r="BVV29" s="47"/>
      <c r="BVW29" s="47"/>
      <c r="BVX29" s="47"/>
      <c r="BVY29" s="47"/>
      <c r="BVZ29" s="47"/>
      <c r="BWA29" s="47"/>
      <c r="BWB29" s="47"/>
      <c r="BWC29" s="47"/>
      <c r="BWD29" s="47"/>
      <c r="BWE29" s="47"/>
      <c r="BWF29" s="47"/>
      <c r="BWG29" s="47"/>
      <c r="BWH29" s="47"/>
      <c r="BWI29" s="47"/>
      <c r="BWJ29" s="47"/>
      <c r="BWK29" s="47"/>
      <c r="BWL29" s="47"/>
      <c r="BWM29" s="47"/>
      <c r="BWN29" s="47"/>
      <c r="BWO29" s="47"/>
      <c r="BWP29" s="47"/>
      <c r="BWQ29" s="47"/>
      <c r="BWR29" s="47"/>
      <c r="BWS29" s="47"/>
      <c r="BWT29" s="47"/>
      <c r="BWU29" s="47"/>
      <c r="BWV29" s="47"/>
      <c r="BWW29" s="47"/>
      <c r="BWX29" s="47"/>
      <c r="BWY29" s="47"/>
      <c r="BWZ29" s="47"/>
      <c r="BXA29" s="47"/>
      <c r="BXB29" s="47"/>
      <c r="BXC29" s="47"/>
      <c r="BXD29" s="47"/>
      <c r="BXE29" s="47"/>
      <c r="BXF29" s="47"/>
      <c r="BXG29" s="47"/>
      <c r="BXH29" s="47"/>
      <c r="BXI29" s="47"/>
      <c r="BXJ29" s="47"/>
      <c r="BXK29" s="47"/>
      <c r="BXL29" s="47"/>
      <c r="BXM29" s="47"/>
      <c r="BXN29" s="47"/>
      <c r="BXO29" s="47"/>
      <c r="BXP29" s="47"/>
      <c r="BXQ29" s="47"/>
      <c r="BXR29" s="47"/>
      <c r="BXS29" s="47"/>
      <c r="BXT29" s="47"/>
      <c r="BXU29" s="47"/>
      <c r="BXV29" s="47"/>
      <c r="BXW29" s="47"/>
      <c r="BXX29" s="47"/>
      <c r="BXY29" s="47"/>
      <c r="BXZ29" s="47"/>
      <c r="BYA29" s="47"/>
      <c r="BYB29" s="47"/>
      <c r="BYC29" s="47"/>
      <c r="BYD29" s="47"/>
      <c r="BYE29" s="47"/>
      <c r="BYF29" s="47"/>
      <c r="BYG29" s="47"/>
      <c r="BYH29" s="47"/>
      <c r="BYI29" s="47"/>
      <c r="BYJ29" s="47"/>
      <c r="BYK29" s="47"/>
      <c r="BYL29" s="47"/>
      <c r="BYM29" s="47"/>
      <c r="BYN29" s="47"/>
      <c r="BYO29" s="47"/>
      <c r="BYP29" s="47"/>
      <c r="BYQ29" s="47"/>
      <c r="BYR29" s="47"/>
      <c r="BYS29" s="47"/>
      <c r="BYT29" s="47"/>
      <c r="BYU29" s="47"/>
      <c r="BYV29" s="47"/>
      <c r="BYW29" s="47"/>
      <c r="BYX29" s="47"/>
      <c r="BYY29" s="47"/>
      <c r="BYZ29" s="47"/>
      <c r="BZA29" s="47"/>
      <c r="BZB29" s="47"/>
      <c r="BZC29" s="47"/>
      <c r="BZD29" s="47"/>
      <c r="BZE29" s="47"/>
      <c r="BZF29" s="47"/>
      <c r="BZG29" s="47"/>
      <c r="BZH29" s="47"/>
      <c r="BZI29" s="47"/>
      <c r="BZJ29" s="47"/>
      <c r="BZK29" s="47"/>
      <c r="BZL29" s="47"/>
      <c r="BZM29" s="47"/>
      <c r="BZN29" s="47"/>
      <c r="BZO29" s="47"/>
      <c r="BZP29" s="47"/>
      <c r="BZQ29" s="47"/>
      <c r="BZR29" s="47"/>
      <c r="BZS29" s="47"/>
      <c r="BZT29" s="47"/>
      <c r="BZU29" s="47"/>
      <c r="BZV29" s="47"/>
      <c r="BZW29" s="47"/>
      <c r="BZX29" s="47"/>
      <c r="BZY29" s="47"/>
      <c r="BZZ29" s="47"/>
      <c r="CAA29" s="47"/>
      <c r="CAB29" s="47"/>
      <c r="CAC29" s="47"/>
      <c r="CAD29" s="47"/>
      <c r="CAE29" s="47"/>
      <c r="CAF29" s="47"/>
      <c r="CAG29" s="47"/>
      <c r="CAH29" s="47"/>
      <c r="CAI29" s="47"/>
      <c r="CAJ29" s="47"/>
      <c r="CAK29" s="47"/>
      <c r="CAL29" s="47"/>
      <c r="CAM29" s="47"/>
      <c r="CAN29" s="47"/>
      <c r="CAO29" s="47"/>
      <c r="CAP29" s="47"/>
      <c r="CAQ29" s="47"/>
      <c r="CAR29" s="47"/>
      <c r="CAS29" s="47"/>
      <c r="CAT29" s="47"/>
      <c r="CAU29" s="47"/>
      <c r="CAV29" s="47"/>
      <c r="CAW29" s="47"/>
      <c r="CAX29" s="47"/>
      <c r="CAY29" s="47"/>
      <c r="CAZ29" s="47"/>
      <c r="CBA29" s="47"/>
      <c r="CBB29" s="47"/>
      <c r="CBC29" s="47"/>
      <c r="CBD29" s="47"/>
      <c r="CBE29" s="47"/>
      <c r="CBF29" s="47"/>
      <c r="CBG29" s="47"/>
      <c r="CBH29" s="47"/>
      <c r="CBI29" s="47"/>
      <c r="CBJ29" s="47"/>
      <c r="CBK29" s="47"/>
      <c r="CBL29" s="47"/>
      <c r="CBM29" s="47"/>
      <c r="CBN29" s="47"/>
      <c r="CBO29" s="47"/>
      <c r="CBP29" s="47"/>
      <c r="CBQ29" s="47"/>
      <c r="CBR29" s="47"/>
      <c r="CBS29" s="47"/>
      <c r="CBT29" s="47"/>
      <c r="CBU29" s="47"/>
      <c r="CBV29" s="47"/>
      <c r="CBW29" s="47"/>
      <c r="CBX29" s="47"/>
      <c r="CBY29" s="47"/>
      <c r="CBZ29" s="47"/>
      <c r="CCA29" s="47"/>
      <c r="CCB29" s="47"/>
      <c r="CCC29" s="47"/>
      <c r="CCD29" s="47"/>
      <c r="CCE29" s="47"/>
      <c r="CCF29" s="47"/>
      <c r="CCG29" s="47"/>
      <c r="CCH29" s="47"/>
      <c r="CCI29" s="47"/>
      <c r="CCJ29" s="47"/>
      <c r="CCK29" s="47"/>
      <c r="CCL29" s="47"/>
      <c r="CCM29" s="47"/>
      <c r="CCN29" s="47"/>
      <c r="CCO29" s="47"/>
      <c r="CCP29" s="47"/>
      <c r="CCQ29" s="47"/>
      <c r="CCR29" s="47"/>
      <c r="CCS29" s="47"/>
      <c r="CCT29" s="47"/>
      <c r="CCU29" s="47"/>
      <c r="CCV29" s="47"/>
      <c r="CCW29" s="47"/>
      <c r="CCX29" s="47"/>
      <c r="CCY29" s="47"/>
      <c r="CCZ29" s="47"/>
      <c r="CDA29" s="47"/>
      <c r="CDB29" s="47"/>
      <c r="CDC29" s="47"/>
      <c r="CDD29" s="47"/>
      <c r="CDE29" s="47"/>
      <c r="CDF29" s="47"/>
      <c r="CDG29" s="47"/>
      <c r="CDH29" s="47"/>
      <c r="CDI29" s="47"/>
      <c r="CDJ29" s="47"/>
      <c r="CDK29" s="47"/>
      <c r="CDL29" s="47"/>
      <c r="CDM29" s="47"/>
      <c r="CDN29" s="47"/>
      <c r="CDO29" s="47"/>
      <c r="CDP29" s="47"/>
      <c r="CDQ29" s="47"/>
      <c r="CDR29" s="47"/>
      <c r="CDS29" s="47"/>
      <c r="CDT29" s="47"/>
      <c r="CDU29" s="47"/>
      <c r="CDV29" s="47"/>
      <c r="CDW29" s="47"/>
      <c r="CDX29" s="47"/>
      <c r="CDY29" s="47"/>
      <c r="CDZ29" s="47"/>
      <c r="CEA29" s="47"/>
      <c r="CEB29" s="47"/>
      <c r="CEC29" s="47"/>
      <c r="CED29" s="47"/>
      <c r="CEE29" s="47"/>
      <c r="CEF29" s="47"/>
      <c r="CEG29" s="47"/>
      <c r="CEH29" s="47"/>
      <c r="CEI29" s="47"/>
      <c r="CEJ29" s="47"/>
      <c r="CEK29" s="47"/>
      <c r="CEL29" s="47"/>
      <c r="CEM29" s="47"/>
      <c r="CEN29" s="47"/>
      <c r="CEO29" s="47"/>
      <c r="CEP29" s="47"/>
      <c r="CEQ29" s="47"/>
      <c r="CER29" s="47"/>
      <c r="CES29" s="47"/>
      <c r="CET29" s="47"/>
      <c r="CEU29" s="47"/>
      <c r="CEV29" s="47"/>
      <c r="CEW29" s="47"/>
      <c r="CEX29" s="47"/>
      <c r="CEY29" s="47"/>
      <c r="CEZ29" s="47"/>
      <c r="CFA29" s="47"/>
      <c r="CFB29" s="47"/>
      <c r="CFC29" s="47"/>
      <c r="CFD29" s="47"/>
      <c r="CFE29" s="47"/>
      <c r="CFF29" s="47"/>
      <c r="CFG29" s="47"/>
      <c r="CFH29" s="47"/>
      <c r="CFI29" s="47"/>
      <c r="CFJ29" s="47"/>
      <c r="CFK29" s="47"/>
      <c r="CFL29" s="47"/>
      <c r="CFM29" s="47"/>
      <c r="CFN29" s="47"/>
      <c r="CFO29" s="47"/>
      <c r="CFP29" s="47"/>
      <c r="CFQ29" s="47"/>
      <c r="CFR29" s="47"/>
      <c r="CFS29" s="47"/>
      <c r="CFT29" s="47"/>
      <c r="CFU29" s="47"/>
      <c r="CFV29" s="47"/>
      <c r="CFW29" s="47"/>
      <c r="CFX29" s="47"/>
      <c r="CFY29" s="47"/>
      <c r="CFZ29" s="47"/>
      <c r="CGA29" s="47"/>
      <c r="CGB29" s="47"/>
      <c r="CGC29" s="47"/>
      <c r="CGD29" s="47"/>
      <c r="CGE29" s="47"/>
      <c r="CGF29" s="47"/>
      <c r="CGG29" s="47"/>
      <c r="CGH29" s="47"/>
      <c r="CGI29" s="47"/>
      <c r="CGJ29" s="47"/>
      <c r="CGK29" s="47"/>
      <c r="CGL29" s="47"/>
      <c r="CGM29" s="47"/>
      <c r="CGN29" s="47"/>
      <c r="CGO29" s="47"/>
      <c r="CGP29" s="47"/>
      <c r="CGQ29" s="47"/>
      <c r="CGR29" s="47"/>
      <c r="CGS29" s="47"/>
      <c r="CGT29" s="47"/>
      <c r="CGU29" s="47"/>
      <c r="CGV29" s="47"/>
      <c r="CGW29" s="47"/>
      <c r="CGX29" s="47"/>
      <c r="CGY29" s="47"/>
      <c r="CGZ29" s="47"/>
      <c r="CHA29" s="47"/>
      <c r="CHB29" s="47"/>
      <c r="CHC29" s="47"/>
      <c r="CHD29" s="47"/>
      <c r="CHE29" s="47"/>
      <c r="CHF29" s="47"/>
      <c r="CHG29" s="47"/>
      <c r="CHH29" s="47"/>
      <c r="CHI29" s="47"/>
      <c r="CHJ29" s="47"/>
      <c r="CHK29" s="47"/>
      <c r="CHL29" s="47"/>
      <c r="CHM29" s="47"/>
      <c r="CHN29" s="47"/>
      <c r="CHO29" s="47"/>
      <c r="CHP29" s="47"/>
      <c r="CHQ29" s="47"/>
      <c r="CHR29" s="47"/>
      <c r="CHS29" s="47"/>
      <c r="CHT29" s="47"/>
      <c r="CHU29" s="47"/>
      <c r="CHV29" s="47"/>
      <c r="CHW29" s="47"/>
      <c r="CHX29" s="47"/>
      <c r="CHY29" s="47"/>
      <c r="CHZ29" s="47"/>
      <c r="CIA29" s="47"/>
      <c r="CIB29" s="47"/>
      <c r="CIC29" s="47"/>
      <c r="CID29" s="47"/>
      <c r="CIE29" s="47"/>
      <c r="CIF29" s="47"/>
      <c r="CIG29" s="47"/>
      <c r="CIH29" s="47"/>
      <c r="CII29" s="47"/>
      <c r="CIJ29" s="47"/>
      <c r="CIK29" s="47"/>
      <c r="CIL29" s="47"/>
      <c r="CIM29" s="47"/>
      <c r="CIN29" s="47"/>
      <c r="CIO29" s="47"/>
      <c r="CIP29" s="47"/>
      <c r="CIQ29" s="47"/>
      <c r="CIR29" s="47"/>
      <c r="CIS29" s="47"/>
      <c r="CIT29" s="47"/>
      <c r="CIU29" s="47"/>
      <c r="CIV29" s="47"/>
      <c r="CIW29" s="47"/>
      <c r="CIX29" s="47"/>
      <c r="CIY29" s="47"/>
      <c r="CIZ29" s="47"/>
      <c r="CJA29" s="47"/>
      <c r="CJB29" s="47"/>
      <c r="CJC29" s="47"/>
      <c r="CJD29" s="47"/>
      <c r="CJE29" s="47"/>
      <c r="CJF29" s="47"/>
      <c r="CJG29" s="47"/>
      <c r="CJH29" s="47"/>
      <c r="CJI29" s="47"/>
      <c r="CJJ29" s="47"/>
      <c r="CJK29" s="47"/>
      <c r="CJL29" s="47"/>
      <c r="CJM29" s="47"/>
      <c r="CJN29" s="47"/>
      <c r="CJO29" s="47"/>
      <c r="CJP29" s="47"/>
      <c r="CJQ29" s="47"/>
      <c r="CJR29" s="47"/>
      <c r="CJS29" s="47"/>
      <c r="CJT29" s="47"/>
      <c r="CJU29" s="47"/>
      <c r="CJV29" s="47"/>
      <c r="CJW29" s="47"/>
      <c r="CJX29" s="47"/>
      <c r="CJY29" s="47"/>
      <c r="CJZ29" s="47"/>
      <c r="CKA29" s="47"/>
      <c r="CKB29" s="47"/>
      <c r="CKC29" s="47"/>
      <c r="CKD29" s="47"/>
      <c r="CKE29" s="47"/>
      <c r="CKF29" s="47"/>
      <c r="CKG29" s="47"/>
      <c r="CKH29" s="47"/>
      <c r="CKI29" s="47"/>
      <c r="CKJ29" s="47"/>
      <c r="CKK29" s="47"/>
      <c r="CKL29" s="47"/>
      <c r="CKM29" s="47"/>
      <c r="CKN29" s="47"/>
      <c r="CKO29" s="47"/>
      <c r="CKP29" s="47"/>
      <c r="CKQ29" s="47"/>
      <c r="CKR29" s="47"/>
      <c r="CKS29" s="47"/>
      <c r="CKT29" s="47"/>
      <c r="CKU29" s="47"/>
      <c r="CKV29" s="47"/>
      <c r="CKW29" s="47"/>
      <c r="CKX29" s="47"/>
      <c r="CKY29" s="47"/>
      <c r="CKZ29" s="47"/>
      <c r="CLA29" s="47"/>
      <c r="CLB29" s="47"/>
      <c r="CLC29" s="47"/>
      <c r="CLD29" s="47"/>
      <c r="CLE29" s="47"/>
      <c r="CLF29" s="47"/>
      <c r="CLG29" s="47"/>
      <c r="CLH29" s="47"/>
      <c r="CLI29" s="47"/>
      <c r="CLJ29" s="47"/>
      <c r="CLK29" s="47"/>
      <c r="CLL29" s="47"/>
      <c r="CLM29" s="47"/>
      <c r="CLN29" s="47"/>
      <c r="CLO29" s="47"/>
      <c r="CLP29" s="47"/>
      <c r="CLQ29" s="47"/>
      <c r="CLR29" s="47"/>
      <c r="CLS29" s="47"/>
      <c r="CLT29" s="47"/>
      <c r="CLU29" s="47"/>
      <c r="CLV29" s="47"/>
      <c r="CLW29" s="47"/>
      <c r="CLX29" s="47"/>
      <c r="CLY29" s="47"/>
      <c r="CLZ29" s="47"/>
      <c r="CMA29" s="47"/>
      <c r="CMB29" s="47"/>
      <c r="CMC29" s="47"/>
      <c r="CMD29" s="47"/>
      <c r="CME29" s="47"/>
      <c r="CMF29" s="47"/>
      <c r="CMG29" s="47"/>
      <c r="CMH29" s="47"/>
      <c r="CMI29" s="47"/>
      <c r="CMJ29" s="47"/>
      <c r="CMK29" s="47"/>
      <c r="CML29" s="47"/>
      <c r="CMM29" s="47"/>
      <c r="CMN29" s="47"/>
      <c r="CMO29" s="47"/>
      <c r="CMP29" s="47"/>
      <c r="CMQ29" s="47"/>
      <c r="CMR29" s="47"/>
      <c r="CMS29" s="47"/>
      <c r="CMT29" s="47"/>
      <c r="CMU29" s="47"/>
      <c r="CMV29" s="47"/>
      <c r="CMW29" s="47"/>
      <c r="CMX29" s="47"/>
      <c r="CMY29" s="47"/>
      <c r="CMZ29" s="47"/>
      <c r="CNA29" s="47"/>
      <c r="CNB29" s="47"/>
      <c r="CNC29" s="47"/>
      <c r="CND29" s="47"/>
      <c r="CNE29" s="47"/>
      <c r="CNF29" s="47"/>
      <c r="CNG29" s="47"/>
      <c r="CNH29" s="47"/>
      <c r="CNI29" s="47"/>
      <c r="CNJ29" s="47"/>
      <c r="CNK29" s="47"/>
      <c r="CNL29" s="47"/>
      <c r="CNM29" s="47"/>
      <c r="CNN29" s="47"/>
      <c r="CNO29" s="47"/>
      <c r="CNP29" s="47"/>
      <c r="CNQ29" s="47"/>
      <c r="CNR29" s="47"/>
      <c r="CNS29" s="47"/>
      <c r="CNT29" s="47"/>
      <c r="CNU29" s="47"/>
      <c r="CNV29" s="47"/>
      <c r="CNW29" s="47"/>
      <c r="CNX29" s="47"/>
      <c r="CNY29" s="47"/>
      <c r="CNZ29" s="47"/>
      <c r="COA29" s="47"/>
      <c r="COB29" s="47"/>
      <c r="COC29" s="47"/>
      <c r="COD29" s="47"/>
      <c r="COE29" s="47"/>
      <c r="COF29" s="47"/>
      <c r="COG29" s="47"/>
      <c r="COH29" s="47"/>
      <c r="COI29" s="47"/>
      <c r="COJ29" s="47"/>
      <c r="COK29" s="47"/>
      <c r="COL29" s="47"/>
      <c r="COM29" s="47"/>
      <c r="CON29" s="47"/>
      <c r="COO29" s="47"/>
      <c r="COP29" s="47"/>
      <c r="COQ29" s="47"/>
      <c r="COR29" s="47"/>
      <c r="COS29" s="47"/>
      <c r="COT29" s="47"/>
      <c r="COU29" s="47"/>
      <c r="COV29" s="47"/>
      <c r="COW29" s="47"/>
      <c r="COX29" s="47"/>
      <c r="COY29" s="47"/>
      <c r="COZ29" s="47"/>
      <c r="CPA29" s="47"/>
      <c r="CPB29" s="47"/>
      <c r="CPC29" s="47"/>
      <c r="CPD29" s="47"/>
      <c r="CPE29" s="47"/>
      <c r="CPF29" s="47"/>
      <c r="CPG29" s="47"/>
      <c r="CPH29" s="47"/>
      <c r="CPI29" s="47"/>
      <c r="CPJ29" s="47"/>
      <c r="CPK29" s="47"/>
      <c r="CPL29" s="47"/>
      <c r="CPM29" s="47"/>
      <c r="CPN29" s="47"/>
      <c r="CPO29" s="47"/>
      <c r="CPP29" s="47"/>
      <c r="CPQ29" s="47"/>
      <c r="CPR29" s="47"/>
      <c r="CPS29" s="47"/>
      <c r="CPT29" s="47"/>
      <c r="CPU29" s="47"/>
      <c r="CPV29" s="47"/>
      <c r="CPW29" s="47"/>
      <c r="CPX29" s="47"/>
      <c r="CPY29" s="47"/>
      <c r="CPZ29" s="47"/>
      <c r="CQA29" s="47"/>
      <c r="CQB29" s="47"/>
      <c r="CQC29" s="47"/>
      <c r="CQD29" s="47"/>
      <c r="CQE29" s="47"/>
      <c r="CQF29" s="47"/>
      <c r="CQG29" s="47"/>
      <c r="CQH29" s="47"/>
      <c r="CQI29" s="47"/>
      <c r="CQJ29" s="47"/>
      <c r="CQK29" s="47"/>
      <c r="CQL29" s="47"/>
      <c r="CQM29" s="47"/>
      <c r="CQN29" s="47"/>
      <c r="CQO29" s="47"/>
      <c r="CQP29" s="47"/>
      <c r="CQQ29" s="47"/>
      <c r="CQR29" s="47"/>
      <c r="CQS29" s="47"/>
      <c r="CQT29" s="47"/>
      <c r="CQU29" s="47"/>
      <c r="CQV29" s="47"/>
      <c r="CQW29" s="47"/>
      <c r="CQX29" s="47"/>
      <c r="CQY29" s="47"/>
      <c r="CQZ29" s="47"/>
      <c r="CRA29" s="47"/>
      <c r="CRB29" s="47"/>
      <c r="CRC29" s="47"/>
      <c r="CRD29" s="47"/>
      <c r="CRE29" s="47"/>
      <c r="CRF29" s="47"/>
      <c r="CRG29" s="47"/>
      <c r="CRH29" s="47"/>
      <c r="CRI29" s="47"/>
      <c r="CRJ29" s="47"/>
      <c r="CRK29" s="47"/>
      <c r="CRL29" s="47"/>
      <c r="CRM29" s="47"/>
      <c r="CRN29" s="47"/>
      <c r="CRO29" s="47"/>
      <c r="CRP29" s="47"/>
      <c r="CRQ29" s="47"/>
      <c r="CRR29" s="47"/>
      <c r="CRS29" s="47"/>
      <c r="CRT29" s="47"/>
      <c r="CRU29" s="47"/>
      <c r="CRV29" s="47"/>
      <c r="CRW29" s="47"/>
      <c r="CRX29" s="47"/>
      <c r="CRY29" s="47"/>
      <c r="CRZ29" s="47"/>
      <c r="CSA29" s="47"/>
      <c r="CSB29" s="47"/>
      <c r="CSC29" s="47"/>
      <c r="CSD29" s="47"/>
      <c r="CSE29" s="47"/>
      <c r="CSF29" s="47"/>
      <c r="CSG29" s="47"/>
      <c r="CSH29" s="47"/>
      <c r="CSI29" s="47"/>
      <c r="CSJ29" s="47"/>
      <c r="CSK29" s="47"/>
      <c r="CSL29" s="47"/>
      <c r="CSM29" s="47"/>
      <c r="CSN29" s="47"/>
      <c r="CSO29" s="47"/>
      <c r="CSP29" s="47"/>
      <c r="CSQ29" s="47"/>
      <c r="CSR29" s="47"/>
      <c r="CSS29" s="47"/>
      <c r="CST29" s="47"/>
      <c r="CSU29" s="47"/>
      <c r="CSV29" s="47"/>
      <c r="CSW29" s="47"/>
      <c r="CSX29" s="47"/>
      <c r="CSY29" s="47"/>
      <c r="CSZ29" s="47"/>
      <c r="CTA29" s="47"/>
      <c r="CTB29" s="47"/>
      <c r="CTC29" s="47"/>
      <c r="CTD29" s="47"/>
      <c r="CTE29" s="47"/>
      <c r="CTF29" s="47"/>
      <c r="CTG29" s="47"/>
      <c r="CTH29" s="47"/>
      <c r="CTI29" s="47"/>
      <c r="CTJ29" s="47"/>
      <c r="CTK29" s="47"/>
      <c r="CTL29" s="47"/>
      <c r="CTM29" s="47"/>
      <c r="CTN29" s="47"/>
      <c r="CTO29" s="47"/>
      <c r="CTP29" s="47"/>
      <c r="CTQ29" s="47"/>
      <c r="CTR29" s="47"/>
      <c r="CTS29" s="47"/>
      <c r="CTT29" s="47"/>
      <c r="CTU29" s="47"/>
      <c r="CTV29" s="47"/>
      <c r="CTW29" s="47"/>
      <c r="CTX29" s="47"/>
      <c r="CTY29" s="47"/>
      <c r="CTZ29" s="47"/>
      <c r="CUA29" s="47"/>
      <c r="CUB29" s="47"/>
      <c r="CUC29" s="47"/>
      <c r="CUD29" s="47"/>
      <c r="CUE29" s="47"/>
      <c r="CUF29" s="47"/>
      <c r="CUG29" s="47"/>
      <c r="CUH29" s="47"/>
      <c r="CUI29" s="47"/>
      <c r="CUJ29" s="47"/>
      <c r="CUK29" s="47"/>
      <c r="CUL29" s="47"/>
      <c r="CUM29" s="47"/>
      <c r="CUN29" s="47"/>
      <c r="CUO29" s="47"/>
      <c r="CUP29" s="47"/>
      <c r="CUQ29" s="47"/>
      <c r="CUR29" s="47"/>
      <c r="CUS29" s="47"/>
      <c r="CUT29" s="47"/>
      <c r="CUU29" s="47"/>
      <c r="CUV29" s="47"/>
      <c r="CUW29" s="47"/>
      <c r="CUX29" s="47"/>
      <c r="CUY29" s="47"/>
      <c r="CUZ29" s="47"/>
      <c r="CVA29" s="47"/>
      <c r="CVB29" s="47"/>
      <c r="CVC29" s="47"/>
      <c r="CVD29" s="47"/>
      <c r="CVE29" s="47"/>
      <c r="CVF29" s="47"/>
      <c r="CVG29" s="47"/>
      <c r="CVH29" s="47"/>
      <c r="CVI29" s="47"/>
      <c r="CVJ29" s="47"/>
      <c r="CVK29" s="47"/>
      <c r="CVL29" s="47"/>
      <c r="CVM29" s="47"/>
      <c r="CVN29" s="47"/>
      <c r="CVO29" s="47"/>
      <c r="CVP29" s="47"/>
      <c r="CVQ29" s="47"/>
      <c r="CVR29" s="47"/>
      <c r="CVS29" s="47"/>
      <c r="CVT29" s="47"/>
      <c r="CVU29" s="47"/>
      <c r="CVV29" s="47"/>
      <c r="CVW29" s="47"/>
      <c r="CVX29" s="47"/>
      <c r="CVY29" s="47"/>
      <c r="CVZ29" s="47"/>
      <c r="CWA29" s="47"/>
      <c r="CWB29" s="47"/>
      <c r="CWC29" s="47"/>
      <c r="CWD29" s="47"/>
      <c r="CWE29" s="47"/>
      <c r="CWF29" s="47"/>
      <c r="CWG29" s="47"/>
      <c r="CWH29" s="47"/>
      <c r="CWI29" s="47"/>
      <c r="CWJ29" s="47"/>
      <c r="CWK29" s="47"/>
      <c r="CWL29" s="47"/>
      <c r="CWM29" s="47"/>
      <c r="CWN29" s="47"/>
      <c r="CWO29" s="47"/>
      <c r="CWP29" s="47"/>
      <c r="CWQ29" s="47"/>
      <c r="CWR29" s="47"/>
      <c r="CWS29" s="47"/>
      <c r="CWT29" s="47"/>
      <c r="CWU29" s="47"/>
      <c r="CWV29" s="47"/>
      <c r="CWW29" s="47"/>
      <c r="CWX29" s="47"/>
      <c r="CWY29" s="47"/>
      <c r="CWZ29" s="47"/>
      <c r="CXA29" s="47"/>
      <c r="CXB29" s="47"/>
      <c r="CXC29" s="47"/>
      <c r="CXD29" s="47"/>
      <c r="CXE29" s="47"/>
      <c r="CXF29" s="47"/>
      <c r="CXG29" s="47"/>
      <c r="CXH29" s="47"/>
      <c r="CXI29" s="47"/>
      <c r="CXJ29" s="47"/>
      <c r="CXK29" s="47"/>
      <c r="CXL29" s="47"/>
      <c r="CXM29" s="47"/>
      <c r="CXN29" s="47"/>
      <c r="CXO29" s="47"/>
      <c r="CXP29" s="47"/>
      <c r="CXQ29" s="47"/>
      <c r="CXR29" s="47"/>
      <c r="CXS29" s="47"/>
      <c r="CXT29" s="47"/>
      <c r="CXU29" s="47"/>
      <c r="CXV29" s="47"/>
      <c r="CXW29" s="47"/>
      <c r="CXX29" s="47"/>
      <c r="CXY29" s="47"/>
      <c r="CXZ29" s="47"/>
      <c r="CYA29" s="47"/>
      <c r="CYB29" s="47"/>
      <c r="CYC29" s="47"/>
      <c r="CYD29" s="47"/>
      <c r="CYE29" s="47"/>
      <c r="CYF29" s="47"/>
      <c r="CYG29" s="47"/>
      <c r="CYH29" s="47"/>
      <c r="CYI29" s="47"/>
      <c r="CYJ29" s="47"/>
      <c r="CYK29" s="47"/>
      <c r="CYL29" s="47"/>
      <c r="CYM29" s="47"/>
      <c r="CYN29" s="47"/>
      <c r="CYO29" s="47"/>
      <c r="CYP29" s="47"/>
      <c r="CYQ29" s="47"/>
      <c r="CYR29" s="47"/>
      <c r="CYS29" s="47"/>
      <c r="CYT29" s="47"/>
      <c r="CYU29" s="47"/>
      <c r="CYV29" s="47"/>
      <c r="CYW29" s="47"/>
      <c r="CYX29" s="47"/>
      <c r="CYY29" s="47"/>
      <c r="CYZ29" s="47"/>
      <c r="CZA29" s="47"/>
      <c r="CZB29" s="47"/>
      <c r="CZC29" s="47"/>
      <c r="CZD29" s="47"/>
      <c r="CZE29" s="47"/>
      <c r="CZF29" s="47"/>
      <c r="CZG29" s="47"/>
      <c r="CZH29" s="47"/>
      <c r="CZI29" s="47"/>
      <c r="CZJ29" s="47"/>
      <c r="CZK29" s="47"/>
      <c r="CZL29" s="47"/>
      <c r="CZM29" s="47"/>
      <c r="CZN29" s="47"/>
      <c r="CZO29" s="47"/>
      <c r="CZP29" s="47"/>
      <c r="CZQ29" s="47"/>
      <c r="CZR29" s="47"/>
      <c r="CZS29" s="47"/>
      <c r="CZT29" s="47"/>
      <c r="CZU29" s="47"/>
      <c r="CZV29" s="47"/>
      <c r="CZW29" s="47"/>
      <c r="CZX29" s="47"/>
      <c r="CZY29" s="47"/>
      <c r="CZZ29" s="47"/>
      <c r="DAA29" s="47"/>
      <c r="DAB29" s="47"/>
      <c r="DAC29" s="47"/>
      <c r="DAD29" s="47"/>
      <c r="DAE29" s="47"/>
      <c r="DAF29" s="47"/>
      <c r="DAG29" s="47"/>
      <c r="DAH29" s="47"/>
      <c r="DAI29" s="47"/>
      <c r="DAJ29" s="47"/>
      <c r="DAK29" s="47"/>
      <c r="DAL29" s="47"/>
      <c r="DAM29" s="47"/>
      <c r="DAN29" s="47"/>
      <c r="DAO29" s="47"/>
      <c r="DAP29" s="47"/>
      <c r="DAQ29" s="47"/>
      <c r="DAR29" s="47"/>
      <c r="DAS29" s="47"/>
      <c r="DAT29" s="47"/>
      <c r="DAU29" s="47"/>
      <c r="DAV29" s="47"/>
      <c r="DAW29" s="47"/>
      <c r="DAX29" s="47"/>
      <c r="DAY29" s="47"/>
      <c r="DAZ29" s="47"/>
      <c r="DBA29" s="47"/>
      <c r="DBB29" s="47"/>
      <c r="DBC29" s="47"/>
      <c r="DBD29" s="47"/>
      <c r="DBE29" s="47"/>
      <c r="DBF29" s="47"/>
      <c r="DBG29" s="47"/>
      <c r="DBH29" s="47"/>
      <c r="DBI29" s="47"/>
      <c r="DBJ29" s="47"/>
      <c r="DBK29" s="47"/>
      <c r="DBL29" s="47"/>
      <c r="DBM29" s="47"/>
      <c r="DBN29" s="47"/>
      <c r="DBO29" s="47"/>
      <c r="DBP29" s="47"/>
      <c r="DBQ29" s="47"/>
      <c r="DBR29" s="47"/>
      <c r="DBS29" s="47"/>
      <c r="DBT29" s="47"/>
      <c r="DBU29" s="47"/>
      <c r="DBV29" s="47"/>
      <c r="DBW29" s="47"/>
      <c r="DBX29" s="47"/>
      <c r="DBY29" s="47"/>
      <c r="DBZ29" s="47"/>
      <c r="DCA29" s="47"/>
      <c r="DCB29" s="47"/>
      <c r="DCC29" s="47"/>
      <c r="DCD29" s="47"/>
      <c r="DCE29" s="47"/>
      <c r="DCF29" s="47"/>
      <c r="DCG29" s="47"/>
      <c r="DCH29" s="47"/>
      <c r="DCI29" s="47"/>
      <c r="DCJ29" s="47"/>
      <c r="DCK29" s="47"/>
      <c r="DCL29" s="47"/>
      <c r="DCM29" s="47"/>
      <c r="DCN29" s="47"/>
      <c r="DCO29" s="47"/>
      <c r="DCP29" s="47"/>
      <c r="DCQ29" s="47"/>
      <c r="DCR29" s="47"/>
      <c r="DCS29" s="47"/>
      <c r="DCT29" s="47"/>
      <c r="DCU29" s="47"/>
      <c r="DCV29" s="47"/>
      <c r="DCW29" s="47"/>
      <c r="DCX29" s="47"/>
      <c r="DCY29" s="47"/>
      <c r="DCZ29" s="47"/>
      <c r="DDA29" s="47"/>
      <c r="DDB29" s="47"/>
      <c r="DDC29" s="47"/>
      <c r="DDD29" s="47"/>
      <c r="DDE29" s="47"/>
      <c r="DDF29" s="47"/>
      <c r="DDG29" s="47"/>
      <c r="DDH29" s="47"/>
      <c r="DDI29" s="47"/>
      <c r="DDJ29" s="47"/>
      <c r="DDK29" s="47"/>
      <c r="DDL29" s="47"/>
      <c r="DDM29" s="47"/>
      <c r="DDN29" s="47"/>
      <c r="DDO29" s="47"/>
      <c r="DDP29" s="47"/>
      <c r="DDQ29" s="47"/>
      <c r="DDR29" s="47"/>
      <c r="DDS29" s="47"/>
      <c r="DDT29" s="47"/>
      <c r="DDU29" s="47"/>
      <c r="DDV29" s="47"/>
      <c r="DDW29" s="47"/>
      <c r="DDX29" s="47"/>
      <c r="DDY29" s="47"/>
      <c r="DDZ29" s="47"/>
      <c r="DEA29" s="47"/>
      <c r="DEB29" s="47"/>
      <c r="DEC29" s="47"/>
      <c r="DED29" s="47"/>
      <c r="DEE29" s="47"/>
      <c r="DEF29" s="47"/>
      <c r="DEG29" s="47"/>
      <c r="DEH29" s="47"/>
      <c r="DEI29" s="47"/>
      <c r="DEJ29" s="47"/>
      <c r="DEK29" s="47"/>
      <c r="DEL29" s="47"/>
      <c r="DEM29" s="47"/>
      <c r="DEN29" s="47"/>
      <c r="DEO29" s="47"/>
      <c r="DEP29" s="47"/>
      <c r="DEQ29" s="47"/>
      <c r="DER29" s="47"/>
      <c r="DES29" s="47"/>
      <c r="DET29" s="47"/>
      <c r="DEU29" s="47"/>
      <c r="DEV29" s="47"/>
      <c r="DEW29" s="47"/>
      <c r="DEX29" s="47"/>
      <c r="DEY29" s="47"/>
      <c r="DEZ29" s="47"/>
      <c r="DFA29" s="47"/>
      <c r="DFB29" s="47"/>
      <c r="DFC29" s="47"/>
      <c r="DFD29" s="47"/>
      <c r="DFE29" s="47"/>
      <c r="DFF29" s="47"/>
      <c r="DFG29" s="47"/>
      <c r="DFH29" s="47"/>
      <c r="DFI29" s="47"/>
      <c r="DFJ29" s="47"/>
      <c r="DFK29" s="47"/>
      <c r="DFL29" s="47"/>
      <c r="DFM29" s="47"/>
      <c r="DFN29" s="47"/>
      <c r="DFO29" s="47"/>
      <c r="DFP29" s="47"/>
      <c r="DFQ29" s="47"/>
      <c r="DFR29" s="47"/>
      <c r="DFS29" s="47"/>
      <c r="DFT29" s="47"/>
      <c r="DFU29" s="47"/>
      <c r="DFV29" s="47"/>
      <c r="DFW29" s="47"/>
      <c r="DFX29" s="47"/>
      <c r="DFY29" s="47"/>
      <c r="DFZ29" s="47"/>
      <c r="DGA29" s="47"/>
      <c r="DGB29" s="47"/>
      <c r="DGC29" s="47"/>
      <c r="DGD29" s="47"/>
      <c r="DGE29" s="47"/>
      <c r="DGF29" s="47"/>
      <c r="DGG29" s="47"/>
      <c r="DGH29" s="47"/>
      <c r="DGI29" s="47"/>
      <c r="DGJ29" s="47"/>
      <c r="DGK29" s="47"/>
      <c r="DGL29" s="47"/>
      <c r="DGM29" s="47"/>
      <c r="DGN29" s="47"/>
      <c r="DGO29" s="47"/>
      <c r="DGP29" s="47"/>
      <c r="DGQ29" s="47"/>
      <c r="DGR29" s="47"/>
      <c r="DGS29" s="47"/>
      <c r="DGT29" s="47"/>
      <c r="DGU29" s="47"/>
      <c r="DGV29" s="47"/>
      <c r="DGW29" s="47"/>
      <c r="DGX29" s="47"/>
      <c r="DGY29" s="47"/>
      <c r="DGZ29" s="47"/>
      <c r="DHA29" s="47"/>
      <c r="DHB29" s="47"/>
      <c r="DHC29" s="47"/>
      <c r="DHD29" s="47"/>
      <c r="DHE29" s="47"/>
      <c r="DHF29" s="47"/>
      <c r="DHG29" s="47"/>
      <c r="DHH29" s="47"/>
      <c r="DHI29" s="47"/>
      <c r="DHJ29" s="47"/>
      <c r="DHK29" s="47"/>
      <c r="DHL29" s="47"/>
      <c r="DHM29" s="47"/>
      <c r="DHN29" s="47"/>
      <c r="DHO29" s="47"/>
      <c r="DHP29" s="47"/>
      <c r="DHQ29" s="47"/>
      <c r="DHR29" s="47"/>
      <c r="DHS29" s="47"/>
      <c r="DHT29" s="47"/>
      <c r="DHU29" s="47"/>
      <c r="DHV29" s="47"/>
      <c r="DHW29" s="47"/>
      <c r="DHX29" s="47"/>
      <c r="DHY29" s="47"/>
      <c r="DHZ29" s="47"/>
      <c r="DIA29" s="47"/>
      <c r="DIB29" s="47"/>
      <c r="DIC29" s="47"/>
      <c r="DID29" s="47"/>
      <c r="DIE29" s="47"/>
      <c r="DIF29" s="47"/>
      <c r="DIG29" s="47"/>
      <c r="DIH29" s="47"/>
      <c r="DII29" s="47"/>
      <c r="DIJ29" s="47"/>
      <c r="DIK29" s="47"/>
      <c r="DIL29" s="47"/>
      <c r="DIM29" s="47"/>
      <c r="DIN29" s="47"/>
      <c r="DIO29" s="47"/>
      <c r="DIP29" s="47"/>
      <c r="DIQ29" s="47"/>
      <c r="DIR29" s="47"/>
      <c r="DIS29" s="47"/>
      <c r="DIT29" s="47"/>
      <c r="DIU29" s="47"/>
      <c r="DIV29" s="47"/>
      <c r="DIW29" s="47"/>
      <c r="DIX29" s="47"/>
      <c r="DIY29" s="47"/>
      <c r="DIZ29" s="47"/>
      <c r="DJA29" s="47"/>
      <c r="DJB29" s="47"/>
      <c r="DJC29" s="47"/>
      <c r="DJD29" s="47"/>
      <c r="DJE29" s="47"/>
      <c r="DJF29" s="47"/>
      <c r="DJG29" s="47"/>
      <c r="DJH29" s="47"/>
      <c r="DJI29" s="47"/>
      <c r="DJJ29" s="47"/>
      <c r="DJK29" s="47"/>
      <c r="DJL29" s="47"/>
      <c r="DJM29" s="47"/>
      <c r="DJN29" s="47"/>
      <c r="DJO29" s="47"/>
      <c r="DJP29" s="47"/>
      <c r="DJQ29" s="47"/>
      <c r="DJR29" s="47"/>
      <c r="DJS29" s="47"/>
      <c r="DJT29" s="47"/>
      <c r="DJU29" s="47"/>
      <c r="DJV29" s="47"/>
      <c r="DJW29" s="47"/>
      <c r="DJX29" s="47"/>
      <c r="DJY29" s="47"/>
      <c r="DJZ29" s="47"/>
      <c r="DKA29" s="47"/>
      <c r="DKB29" s="47"/>
      <c r="DKC29" s="47"/>
      <c r="DKD29" s="47"/>
      <c r="DKE29" s="47"/>
      <c r="DKF29" s="47"/>
      <c r="DKG29" s="47"/>
      <c r="DKH29" s="47"/>
      <c r="DKI29" s="47"/>
      <c r="DKJ29" s="47"/>
      <c r="DKK29" s="47"/>
      <c r="DKL29" s="47"/>
      <c r="DKM29" s="47"/>
      <c r="DKN29" s="47"/>
      <c r="DKO29" s="47"/>
      <c r="DKP29" s="47"/>
      <c r="DKQ29" s="47"/>
      <c r="DKR29" s="47"/>
      <c r="DKS29" s="47"/>
      <c r="DKT29" s="47"/>
      <c r="DKU29" s="47"/>
      <c r="DKV29" s="47"/>
      <c r="DKW29" s="47"/>
      <c r="DKX29" s="47"/>
      <c r="DKY29" s="47"/>
      <c r="DKZ29" s="47"/>
      <c r="DLA29" s="47"/>
      <c r="DLB29" s="47"/>
      <c r="DLC29" s="47"/>
      <c r="DLD29" s="47"/>
      <c r="DLE29" s="47"/>
      <c r="DLF29" s="47"/>
      <c r="DLG29" s="47"/>
      <c r="DLH29" s="47"/>
      <c r="DLI29" s="47"/>
      <c r="DLJ29" s="47"/>
      <c r="DLK29" s="47"/>
      <c r="DLL29" s="47"/>
      <c r="DLM29" s="47"/>
      <c r="DLN29" s="47"/>
      <c r="DLO29" s="47"/>
      <c r="DLP29" s="47"/>
      <c r="DLQ29" s="47"/>
      <c r="DLR29" s="47"/>
      <c r="DLS29" s="47"/>
      <c r="DLT29" s="47"/>
      <c r="DLU29" s="47"/>
      <c r="DLV29" s="47"/>
      <c r="DLW29" s="47"/>
      <c r="DLX29" s="47"/>
      <c r="DLY29" s="47"/>
      <c r="DLZ29" s="47"/>
      <c r="DMA29" s="47"/>
      <c r="DMB29" s="47"/>
      <c r="DMC29" s="47"/>
      <c r="DMD29" s="47"/>
      <c r="DME29" s="47"/>
      <c r="DMF29" s="47"/>
      <c r="DMG29" s="47"/>
      <c r="DMH29" s="47"/>
      <c r="DMI29" s="47"/>
      <c r="DMJ29" s="47"/>
      <c r="DMK29" s="47"/>
      <c r="DML29" s="47"/>
      <c r="DMM29" s="47"/>
      <c r="DMN29" s="47"/>
      <c r="DMO29" s="47"/>
      <c r="DMP29" s="47"/>
      <c r="DMQ29" s="47"/>
      <c r="DMR29" s="47"/>
      <c r="DMS29" s="47"/>
      <c r="DMT29" s="47"/>
      <c r="DMU29" s="47"/>
      <c r="DMV29" s="47"/>
      <c r="DMW29" s="47"/>
      <c r="DMX29" s="47"/>
      <c r="DMY29" s="47"/>
      <c r="DMZ29" s="47"/>
      <c r="DNA29" s="47"/>
      <c r="DNB29" s="47"/>
      <c r="DNC29" s="47"/>
      <c r="DND29" s="47"/>
      <c r="DNE29" s="47"/>
      <c r="DNF29" s="47"/>
      <c r="DNG29" s="47"/>
      <c r="DNH29" s="47"/>
      <c r="DNI29" s="47"/>
      <c r="DNJ29" s="47"/>
      <c r="DNK29" s="47"/>
      <c r="DNL29" s="47"/>
      <c r="DNM29" s="47"/>
      <c r="DNN29" s="47"/>
      <c r="DNO29" s="47"/>
      <c r="DNP29" s="47"/>
      <c r="DNQ29" s="47"/>
      <c r="DNR29" s="47"/>
      <c r="DNS29" s="47"/>
      <c r="DNT29" s="47"/>
      <c r="DNU29" s="47"/>
      <c r="DNV29" s="47"/>
      <c r="DNW29" s="47"/>
      <c r="DNX29" s="47"/>
      <c r="DNY29" s="47"/>
      <c r="DNZ29" s="47"/>
      <c r="DOA29" s="47"/>
      <c r="DOB29" s="47"/>
      <c r="DOC29" s="47"/>
      <c r="DOD29" s="47"/>
      <c r="DOE29" s="47"/>
      <c r="DOF29" s="47"/>
      <c r="DOG29" s="47"/>
      <c r="DOH29" s="47"/>
      <c r="DOI29" s="47"/>
      <c r="DOJ29" s="47"/>
      <c r="DOK29" s="47"/>
      <c r="DOL29" s="47"/>
      <c r="DOM29" s="47"/>
      <c r="DON29" s="47"/>
      <c r="DOO29" s="47"/>
      <c r="DOP29" s="47"/>
      <c r="DOQ29" s="47"/>
      <c r="DOR29" s="47"/>
      <c r="DOS29" s="47"/>
      <c r="DOT29" s="47"/>
      <c r="DOU29" s="47"/>
      <c r="DOV29" s="47"/>
      <c r="DOW29" s="47"/>
      <c r="DOX29" s="47"/>
      <c r="DOY29" s="47"/>
      <c r="DOZ29" s="47"/>
      <c r="DPA29" s="47"/>
      <c r="DPB29" s="47"/>
      <c r="DPC29" s="47"/>
      <c r="DPD29" s="47"/>
      <c r="DPE29" s="47"/>
      <c r="DPF29" s="47"/>
      <c r="DPG29" s="47"/>
      <c r="DPH29" s="47"/>
      <c r="DPI29" s="47"/>
      <c r="DPJ29" s="47"/>
      <c r="DPK29" s="47"/>
      <c r="DPL29" s="47"/>
      <c r="DPM29" s="47"/>
      <c r="DPN29" s="47"/>
      <c r="DPO29" s="47"/>
      <c r="DPP29" s="47"/>
      <c r="DPQ29" s="47"/>
      <c r="DPR29" s="47"/>
      <c r="DPS29" s="47"/>
      <c r="DPT29" s="47"/>
      <c r="DPU29" s="47"/>
      <c r="DPV29" s="47"/>
      <c r="DPW29" s="47"/>
      <c r="DPX29" s="47"/>
      <c r="DPY29" s="47"/>
      <c r="DPZ29" s="47"/>
      <c r="DQA29" s="47"/>
      <c r="DQB29" s="47"/>
      <c r="DQC29" s="47"/>
      <c r="DQD29" s="47"/>
      <c r="DQE29" s="47"/>
      <c r="DQF29" s="47"/>
      <c r="DQG29" s="47"/>
      <c r="DQH29" s="47"/>
      <c r="DQI29" s="47"/>
      <c r="DQJ29" s="47"/>
      <c r="DQK29" s="47"/>
      <c r="DQL29" s="47"/>
      <c r="DQM29" s="47"/>
      <c r="DQN29" s="47"/>
      <c r="DQO29" s="47"/>
      <c r="DQP29" s="47"/>
      <c r="DQQ29" s="47"/>
      <c r="DQR29" s="47"/>
      <c r="DQS29" s="47"/>
      <c r="DQT29" s="47"/>
      <c r="DQU29" s="47"/>
      <c r="DQV29" s="47"/>
      <c r="DQW29" s="47"/>
      <c r="DQX29" s="47"/>
      <c r="DQY29" s="47"/>
      <c r="DQZ29" s="47"/>
      <c r="DRA29" s="47"/>
      <c r="DRB29" s="47"/>
      <c r="DRC29" s="47"/>
      <c r="DRD29" s="47"/>
      <c r="DRE29" s="47"/>
      <c r="DRF29" s="47"/>
      <c r="DRG29" s="47"/>
      <c r="DRH29" s="47"/>
      <c r="DRI29" s="47"/>
      <c r="DRJ29" s="47"/>
      <c r="DRK29" s="47"/>
      <c r="DRL29" s="47"/>
      <c r="DRM29" s="47"/>
      <c r="DRN29" s="47"/>
      <c r="DRO29" s="47"/>
      <c r="DRP29" s="47"/>
      <c r="DRQ29" s="47"/>
      <c r="DRR29" s="47"/>
      <c r="DRS29" s="47"/>
      <c r="DRT29" s="47"/>
      <c r="DRU29" s="47"/>
      <c r="DRV29" s="47"/>
      <c r="DRW29" s="47"/>
      <c r="DRX29" s="47"/>
      <c r="DRY29" s="47"/>
      <c r="DRZ29" s="47"/>
      <c r="DSA29" s="47"/>
      <c r="DSB29" s="47"/>
      <c r="DSC29" s="47"/>
      <c r="DSD29" s="47"/>
      <c r="DSE29" s="47"/>
      <c r="DSF29" s="47"/>
      <c r="DSG29" s="47"/>
      <c r="DSH29" s="47"/>
      <c r="DSI29" s="47"/>
      <c r="DSJ29" s="47"/>
      <c r="DSK29" s="47"/>
      <c r="DSL29" s="47"/>
      <c r="DSM29" s="47"/>
      <c r="DSN29" s="47"/>
      <c r="DSO29" s="47"/>
      <c r="DSP29" s="47"/>
      <c r="DSQ29" s="47"/>
      <c r="DSR29" s="47"/>
      <c r="DSS29" s="47"/>
      <c r="DST29" s="47"/>
      <c r="DSU29" s="47"/>
      <c r="DSV29" s="47"/>
      <c r="DSW29" s="47"/>
      <c r="DSX29" s="47"/>
      <c r="DSY29" s="47"/>
      <c r="DSZ29" s="47"/>
      <c r="DTA29" s="47"/>
      <c r="DTB29" s="47"/>
      <c r="DTC29" s="47"/>
      <c r="DTD29" s="47"/>
      <c r="DTE29" s="47"/>
      <c r="DTF29" s="47"/>
      <c r="DTG29" s="47"/>
      <c r="DTH29" s="47"/>
      <c r="DTI29" s="47"/>
      <c r="DTJ29" s="47"/>
      <c r="DTK29" s="47"/>
      <c r="DTL29" s="47"/>
      <c r="DTM29" s="47"/>
      <c r="DTN29" s="47"/>
      <c r="DTO29" s="47"/>
      <c r="DTP29" s="47"/>
      <c r="DTQ29" s="47"/>
      <c r="DTR29" s="47"/>
      <c r="DTS29" s="47"/>
      <c r="DTT29" s="47"/>
      <c r="DTU29" s="47"/>
      <c r="DTV29" s="47"/>
      <c r="DTW29" s="47"/>
      <c r="DTX29" s="47"/>
      <c r="DTY29" s="47"/>
      <c r="DTZ29" s="47"/>
      <c r="DUA29" s="47"/>
      <c r="DUB29" s="47"/>
      <c r="DUC29" s="47"/>
      <c r="DUD29" s="47"/>
      <c r="DUE29" s="47"/>
      <c r="DUF29" s="47"/>
      <c r="DUG29" s="47"/>
      <c r="DUH29" s="47"/>
      <c r="DUI29" s="47"/>
      <c r="DUJ29" s="47"/>
      <c r="DUK29" s="47"/>
      <c r="DUL29" s="47"/>
      <c r="DUM29" s="47"/>
      <c r="DUN29" s="47"/>
      <c r="DUO29" s="47"/>
      <c r="DUP29" s="47"/>
      <c r="DUQ29" s="47"/>
      <c r="DUR29" s="47"/>
      <c r="DUS29" s="47"/>
      <c r="DUT29" s="47"/>
      <c r="DUU29" s="47"/>
      <c r="DUV29" s="47"/>
      <c r="DUW29" s="47"/>
      <c r="DUX29" s="47"/>
      <c r="DUY29" s="47"/>
      <c r="DUZ29" s="47"/>
      <c r="DVA29" s="47"/>
      <c r="DVB29" s="47"/>
      <c r="DVC29" s="47"/>
      <c r="DVD29" s="47"/>
      <c r="DVE29" s="47"/>
      <c r="DVF29" s="47"/>
      <c r="DVG29" s="47"/>
      <c r="DVH29" s="47"/>
      <c r="DVI29" s="47"/>
      <c r="DVJ29" s="47"/>
      <c r="DVK29" s="47"/>
      <c r="DVL29" s="47"/>
      <c r="DVM29" s="47"/>
      <c r="DVN29" s="47"/>
      <c r="DVO29" s="47"/>
      <c r="DVP29" s="47"/>
      <c r="DVQ29" s="47"/>
      <c r="DVR29" s="47"/>
      <c r="DVS29" s="47"/>
      <c r="DVT29" s="47"/>
      <c r="DVU29" s="47"/>
      <c r="DVV29" s="47"/>
      <c r="DVW29" s="47"/>
      <c r="DVX29" s="47"/>
      <c r="DVY29" s="47"/>
      <c r="DVZ29" s="47"/>
      <c r="DWA29" s="47"/>
      <c r="DWB29" s="47"/>
      <c r="DWC29" s="47"/>
      <c r="DWD29" s="47"/>
      <c r="DWE29" s="47"/>
      <c r="DWF29" s="47"/>
      <c r="DWG29" s="47"/>
      <c r="DWH29" s="47"/>
      <c r="DWI29" s="47"/>
      <c r="DWJ29" s="47"/>
      <c r="DWK29" s="47"/>
      <c r="DWL29" s="47"/>
      <c r="DWM29" s="47"/>
      <c r="DWN29" s="47"/>
      <c r="DWO29" s="47"/>
      <c r="DWP29" s="47"/>
      <c r="DWQ29" s="47"/>
      <c r="DWR29" s="47"/>
      <c r="DWS29" s="47"/>
      <c r="DWT29" s="47"/>
      <c r="DWU29" s="47"/>
      <c r="DWV29" s="47"/>
      <c r="DWW29" s="47"/>
      <c r="DWX29" s="47"/>
      <c r="DWY29" s="47"/>
      <c r="DWZ29" s="47"/>
      <c r="DXA29" s="47"/>
      <c r="DXB29" s="47"/>
      <c r="DXC29" s="47"/>
      <c r="DXD29" s="47"/>
      <c r="DXE29" s="47"/>
      <c r="DXF29" s="47"/>
      <c r="DXG29" s="47"/>
      <c r="DXH29" s="47"/>
      <c r="DXI29" s="47"/>
      <c r="DXJ29" s="47"/>
      <c r="DXK29" s="47"/>
      <c r="DXL29" s="47"/>
      <c r="DXM29" s="47"/>
      <c r="DXN29" s="47"/>
      <c r="DXO29" s="47"/>
      <c r="DXP29" s="47"/>
      <c r="DXQ29" s="47"/>
      <c r="DXR29" s="47"/>
      <c r="DXS29" s="47"/>
      <c r="DXT29" s="47"/>
      <c r="DXU29" s="47"/>
      <c r="DXV29" s="47"/>
      <c r="DXW29" s="47"/>
      <c r="DXX29" s="47"/>
      <c r="DXY29" s="47"/>
      <c r="DXZ29" s="47"/>
      <c r="DYA29" s="47"/>
      <c r="DYB29" s="47"/>
      <c r="DYC29" s="47"/>
      <c r="DYD29" s="47"/>
      <c r="DYE29" s="47"/>
      <c r="DYF29" s="47"/>
      <c r="DYG29" s="47"/>
      <c r="DYH29" s="47"/>
      <c r="DYI29" s="47"/>
      <c r="DYJ29" s="47"/>
      <c r="DYK29" s="47"/>
      <c r="DYL29" s="47"/>
      <c r="DYM29" s="47"/>
      <c r="DYN29" s="47"/>
      <c r="DYO29" s="47"/>
      <c r="DYP29" s="47"/>
      <c r="DYQ29" s="47"/>
      <c r="DYR29" s="47"/>
      <c r="DYS29" s="47"/>
      <c r="DYT29" s="47"/>
      <c r="DYU29" s="47"/>
      <c r="DYV29" s="47"/>
      <c r="DYW29" s="47"/>
      <c r="DYX29" s="47"/>
      <c r="DYY29" s="47"/>
      <c r="DYZ29" s="47"/>
      <c r="DZA29" s="47"/>
      <c r="DZB29" s="47"/>
      <c r="DZC29" s="47"/>
      <c r="DZD29" s="47"/>
      <c r="DZE29" s="47"/>
      <c r="DZF29" s="47"/>
      <c r="DZG29" s="47"/>
      <c r="DZH29" s="47"/>
      <c r="DZI29" s="47"/>
      <c r="DZJ29" s="47"/>
      <c r="DZK29" s="47"/>
      <c r="DZL29" s="47"/>
      <c r="DZM29" s="47"/>
      <c r="DZN29" s="47"/>
      <c r="DZO29" s="47"/>
      <c r="DZP29" s="47"/>
      <c r="DZQ29" s="47"/>
      <c r="DZR29" s="47"/>
      <c r="DZS29" s="47"/>
      <c r="DZT29" s="47"/>
      <c r="DZU29" s="47"/>
      <c r="DZV29" s="47"/>
      <c r="DZW29" s="47"/>
      <c r="DZX29" s="47"/>
      <c r="DZY29" s="47"/>
      <c r="DZZ29" s="47"/>
      <c r="EAA29" s="47"/>
      <c r="EAB29" s="47"/>
      <c r="EAC29" s="47"/>
      <c r="EAD29" s="47"/>
      <c r="EAE29" s="47"/>
      <c r="EAF29" s="47"/>
      <c r="EAG29" s="47"/>
      <c r="EAH29" s="47"/>
      <c r="EAI29" s="47"/>
      <c r="EAJ29" s="47"/>
      <c r="EAK29" s="47"/>
      <c r="EAL29" s="47"/>
      <c r="EAM29" s="47"/>
      <c r="EAN29" s="47"/>
      <c r="EAO29" s="47"/>
      <c r="EAP29" s="47"/>
      <c r="EAQ29" s="47"/>
      <c r="EAR29" s="47"/>
      <c r="EAS29" s="47"/>
      <c r="EAT29" s="47"/>
      <c r="EAU29" s="47"/>
      <c r="EAV29" s="47"/>
      <c r="EAW29" s="47"/>
      <c r="EAX29" s="47"/>
      <c r="EAY29" s="47"/>
      <c r="EAZ29" s="47"/>
      <c r="EBA29" s="47"/>
      <c r="EBB29" s="47"/>
      <c r="EBC29" s="47"/>
      <c r="EBD29" s="47"/>
      <c r="EBE29" s="47"/>
      <c r="EBF29" s="47"/>
      <c r="EBG29" s="47"/>
      <c r="EBH29" s="47"/>
      <c r="EBI29" s="47"/>
      <c r="EBJ29" s="47"/>
      <c r="EBK29" s="47"/>
      <c r="EBL29" s="47"/>
      <c r="EBM29" s="47"/>
      <c r="EBN29" s="47"/>
      <c r="EBO29" s="47"/>
      <c r="EBP29" s="47"/>
      <c r="EBQ29" s="47"/>
      <c r="EBR29" s="47"/>
      <c r="EBS29" s="47"/>
      <c r="EBT29" s="47"/>
      <c r="EBU29" s="47"/>
      <c r="EBV29" s="47"/>
      <c r="EBW29" s="47"/>
      <c r="EBX29" s="47"/>
      <c r="EBY29" s="47"/>
      <c r="EBZ29" s="47"/>
      <c r="ECA29" s="47"/>
      <c r="ECB29" s="47"/>
      <c r="ECC29" s="47"/>
      <c r="ECD29" s="47"/>
      <c r="ECE29" s="47"/>
      <c r="ECF29" s="47"/>
      <c r="ECG29" s="47"/>
      <c r="ECH29" s="47"/>
      <c r="ECI29" s="47"/>
      <c r="ECJ29" s="47"/>
      <c r="ECK29" s="47"/>
      <c r="ECL29" s="47"/>
      <c r="ECM29" s="47"/>
      <c r="ECN29" s="47"/>
      <c r="ECO29" s="47"/>
      <c r="ECP29" s="47"/>
      <c r="ECQ29" s="47"/>
      <c r="ECR29" s="47"/>
      <c r="ECS29" s="47"/>
      <c r="ECT29" s="47"/>
      <c r="ECU29" s="47"/>
      <c r="ECV29" s="47"/>
      <c r="ECW29" s="47"/>
      <c r="ECX29" s="47"/>
      <c r="ECY29" s="47"/>
      <c r="ECZ29" s="47"/>
      <c r="EDA29" s="47"/>
      <c r="EDB29" s="47"/>
      <c r="EDC29" s="47"/>
      <c r="EDD29" s="47"/>
      <c r="EDE29" s="47"/>
      <c r="EDF29" s="47"/>
      <c r="EDG29" s="47"/>
      <c r="EDH29" s="47"/>
      <c r="EDI29" s="47"/>
      <c r="EDJ29" s="47"/>
      <c r="EDK29" s="47"/>
      <c r="EDL29" s="47"/>
      <c r="EDM29" s="47"/>
      <c r="EDN29" s="47"/>
      <c r="EDO29" s="47"/>
      <c r="EDP29" s="47"/>
      <c r="EDQ29" s="47"/>
      <c r="EDR29" s="47"/>
      <c r="EDS29" s="47"/>
      <c r="EDT29" s="47"/>
      <c r="EDU29" s="47"/>
      <c r="EDV29" s="47"/>
      <c r="EDW29" s="47"/>
      <c r="EDX29" s="47"/>
      <c r="EDY29" s="47"/>
      <c r="EDZ29" s="47"/>
      <c r="EEA29" s="47"/>
      <c r="EEB29" s="47"/>
      <c r="EEC29" s="47"/>
      <c r="EED29" s="47"/>
      <c r="EEE29" s="47"/>
      <c r="EEF29" s="47"/>
      <c r="EEG29" s="47"/>
      <c r="EEH29" s="47"/>
      <c r="EEI29" s="47"/>
      <c r="EEJ29" s="47"/>
      <c r="EEK29" s="47"/>
      <c r="EEL29" s="47"/>
      <c r="EEM29" s="47"/>
      <c r="EEN29" s="47"/>
      <c r="EEO29" s="47"/>
      <c r="EEP29" s="47"/>
      <c r="EEQ29" s="47"/>
      <c r="EER29" s="47"/>
      <c r="EES29" s="47"/>
      <c r="EET29" s="47"/>
      <c r="EEU29" s="47"/>
      <c r="EEV29" s="47"/>
      <c r="EEW29" s="47"/>
      <c r="EEX29" s="47"/>
      <c r="EEY29" s="47"/>
      <c r="EEZ29" s="47"/>
      <c r="EFA29" s="47"/>
      <c r="EFB29" s="47"/>
      <c r="EFC29" s="47"/>
      <c r="EFD29" s="47"/>
      <c r="EFE29" s="47"/>
      <c r="EFF29" s="47"/>
      <c r="EFG29" s="47"/>
      <c r="EFH29" s="47"/>
      <c r="EFI29" s="47"/>
      <c r="EFJ29" s="47"/>
      <c r="EFK29" s="47"/>
      <c r="EFL29" s="47"/>
      <c r="EFM29" s="47"/>
      <c r="EFN29" s="47"/>
      <c r="EFO29" s="47"/>
      <c r="EFP29" s="47"/>
      <c r="EFQ29" s="47"/>
      <c r="EFR29" s="47"/>
      <c r="EFS29" s="47"/>
      <c r="EFT29" s="47"/>
      <c r="EFU29" s="47"/>
      <c r="EFV29" s="47"/>
      <c r="EFW29" s="47"/>
      <c r="EFX29" s="47"/>
      <c r="EFY29" s="47"/>
      <c r="EFZ29" s="47"/>
      <c r="EGA29" s="47"/>
      <c r="EGB29" s="47"/>
      <c r="EGC29" s="47"/>
      <c r="EGD29" s="47"/>
      <c r="EGE29" s="47"/>
      <c r="EGF29" s="47"/>
      <c r="EGG29" s="47"/>
      <c r="EGH29" s="47"/>
      <c r="EGI29" s="47"/>
      <c r="EGJ29" s="47"/>
      <c r="EGK29" s="47"/>
      <c r="EGL29" s="47"/>
      <c r="EGM29" s="47"/>
      <c r="EGN29" s="47"/>
      <c r="EGO29" s="47"/>
      <c r="EGP29" s="47"/>
      <c r="EGQ29" s="47"/>
      <c r="EGR29" s="47"/>
      <c r="EGS29" s="47"/>
      <c r="EGT29" s="47"/>
      <c r="EGU29" s="47"/>
      <c r="EGV29" s="47"/>
      <c r="EGW29" s="47"/>
      <c r="EGX29" s="47"/>
      <c r="EGY29" s="47"/>
      <c r="EGZ29" s="47"/>
      <c r="EHA29" s="47"/>
      <c r="EHB29" s="47"/>
      <c r="EHC29" s="47"/>
      <c r="EHD29" s="47"/>
      <c r="EHE29" s="47"/>
      <c r="EHF29" s="47"/>
      <c r="EHG29" s="47"/>
      <c r="EHH29" s="47"/>
      <c r="EHI29" s="47"/>
      <c r="EHJ29" s="47"/>
      <c r="EHK29" s="47"/>
      <c r="EHL29" s="47"/>
      <c r="EHM29" s="47"/>
      <c r="EHN29" s="47"/>
      <c r="EHO29" s="47"/>
      <c r="EHP29" s="47"/>
      <c r="EHQ29" s="47"/>
      <c r="EHR29" s="47"/>
      <c r="EHS29" s="47"/>
      <c r="EHT29" s="47"/>
      <c r="EHU29" s="47"/>
      <c r="EHV29" s="47"/>
      <c r="EHW29" s="47"/>
      <c r="EHX29" s="47"/>
      <c r="EHY29" s="47"/>
      <c r="EHZ29" s="47"/>
      <c r="EIA29" s="47"/>
      <c r="EIB29" s="47"/>
      <c r="EIC29" s="47"/>
      <c r="EID29" s="47"/>
      <c r="EIE29" s="47"/>
      <c r="EIF29" s="47"/>
      <c r="EIG29" s="47"/>
      <c r="EIH29" s="47"/>
      <c r="EII29" s="47"/>
      <c r="EIJ29" s="47"/>
      <c r="EIK29" s="47"/>
      <c r="EIL29" s="47"/>
      <c r="EIM29" s="47"/>
      <c r="EIN29" s="47"/>
      <c r="EIO29" s="47"/>
      <c r="EIP29" s="47"/>
      <c r="EIQ29" s="47"/>
      <c r="EIR29" s="47"/>
      <c r="EIS29" s="47"/>
      <c r="EIT29" s="47"/>
      <c r="EIU29" s="47"/>
      <c r="EIV29" s="47"/>
      <c r="EIW29" s="47"/>
      <c r="EIX29" s="47"/>
      <c r="EIY29" s="47"/>
      <c r="EIZ29" s="47"/>
      <c r="EJA29" s="47"/>
      <c r="EJB29" s="47"/>
      <c r="EJC29" s="47"/>
      <c r="EJD29" s="47"/>
      <c r="EJE29" s="47"/>
      <c r="EJF29" s="47"/>
      <c r="EJG29" s="47"/>
      <c r="EJH29" s="47"/>
      <c r="EJI29" s="47"/>
      <c r="EJJ29" s="47"/>
      <c r="EJK29" s="47"/>
      <c r="EJL29" s="47"/>
      <c r="EJM29" s="47"/>
      <c r="EJN29" s="47"/>
      <c r="EJO29" s="47"/>
      <c r="EJP29" s="47"/>
      <c r="EJQ29" s="47"/>
      <c r="EJR29" s="47"/>
      <c r="EJS29" s="47"/>
      <c r="EJT29" s="47"/>
      <c r="EJU29" s="47"/>
      <c r="EJV29" s="47"/>
      <c r="EJW29" s="47"/>
      <c r="EJX29" s="47"/>
      <c r="EJY29" s="47"/>
      <c r="EJZ29" s="47"/>
      <c r="EKA29" s="47"/>
      <c r="EKB29" s="47"/>
      <c r="EKC29" s="47"/>
      <c r="EKD29" s="47"/>
      <c r="EKE29" s="47"/>
      <c r="EKF29" s="47"/>
      <c r="EKG29" s="47"/>
      <c r="EKH29" s="47"/>
      <c r="EKI29" s="47"/>
      <c r="EKJ29" s="47"/>
      <c r="EKK29" s="47"/>
      <c r="EKL29" s="47"/>
      <c r="EKM29" s="47"/>
      <c r="EKN29" s="47"/>
      <c r="EKO29" s="47"/>
      <c r="EKP29" s="47"/>
      <c r="EKQ29" s="47"/>
      <c r="EKR29" s="47"/>
      <c r="EKS29" s="47"/>
      <c r="EKT29" s="47"/>
      <c r="EKU29" s="47"/>
      <c r="EKV29" s="47"/>
      <c r="EKW29" s="47"/>
      <c r="EKX29" s="47"/>
      <c r="EKY29" s="47"/>
      <c r="EKZ29" s="47"/>
      <c r="ELA29" s="47"/>
      <c r="ELB29" s="47"/>
      <c r="ELC29" s="47"/>
      <c r="ELD29" s="47"/>
      <c r="ELE29" s="47"/>
      <c r="ELF29" s="47"/>
      <c r="ELG29" s="47"/>
      <c r="ELH29" s="47"/>
      <c r="ELI29" s="47"/>
      <c r="ELJ29" s="47"/>
      <c r="ELK29" s="47"/>
      <c r="ELL29" s="47"/>
      <c r="ELM29" s="47"/>
      <c r="ELN29" s="47"/>
      <c r="ELO29" s="47"/>
      <c r="ELP29" s="47"/>
      <c r="ELQ29" s="47"/>
      <c r="ELR29" s="47"/>
      <c r="ELS29" s="47"/>
      <c r="ELT29" s="47"/>
      <c r="ELU29" s="47"/>
      <c r="ELV29" s="47"/>
      <c r="ELW29" s="47"/>
      <c r="ELX29" s="47"/>
      <c r="ELY29" s="47"/>
      <c r="ELZ29" s="47"/>
      <c r="EMA29" s="47"/>
      <c r="EMB29" s="47"/>
      <c r="EMC29" s="47"/>
      <c r="EMD29" s="47"/>
      <c r="EME29" s="47"/>
      <c r="EMF29" s="47"/>
      <c r="EMG29" s="47"/>
      <c r="EMH29" s="47"/>
      <c r="EMI29" s="47"/>
      <c r="EMJ29" s="47"/>
      <c r="EMK29" s="47"/>
      <c r="EML29" s="47"/>
      <c r="EMM29" s="47"/>
      <c r="EMN29" s="47"/>
      <c r="EMO29" s="47"/>
      <c r="EMP29" s="47"/>
      <c r="EMQ29" s="47"/>
      <c r="EMR29" s="47"/>
      <c r="EMS29" s="47"/>
      <c r="EMT29" s="47"/>
      <c r="EMU29" s="47"/>
      <c r="EMV29" s="47"/>
      <c r="EMW29" s="47"/>
      <c r="EMX29" s="47"/>
      <c r="EMY29" s="47"/>
      <c r="EMZ29" s="47"/>
      <c r="ENA29" s="47"/>
      <c r="ENB29" s="47"/>
      <c r="ENC29" s="47"/>
      <c r="END29" s="47"/>
      <c r="ENE29" s="47"/>
      <c r="ENF29" s="47"/>
      <c r="ENG29" s="47"/>
      <c r="ENH29" s="47"/>
      <c r="ENI29" s="47"/>
      <c r="ENJ29" s="47"/>
      <c r="ENK29" s="47"/>
      <c r="ENL29" s="47"/>
      <c r="ENM29" s="47"/>
      <c r="ENN29" s="47"/>
      <c r="ENO29" s="47"/>
      <c r="ENP29" s="47"/>
      <c r="ENQ29" s="47"/>
      <c r="ENR29" s="47"/>
      <c r="ENS29" s="47"/>
      <c r="ENT29" s="47"/>
      <c r="ENU29" s="47"/>
      <c r="ENV29" s="47"/>
      <c r="ENW29" s="47"/>
      <c r="ENX29" s="47"/>
      <c r="ENY29" s="47"/>
      <c r="ENZ29" s="47"/>
      <c r="EOA29" s="47"/>
      <c r="EOB29" s="47"/>
      <c r="EOC29" s="47"/>
      <c r="EOD29" s="47"/>
      <c r="EOE29" s="47"/>
      <c r="EOF29" s="47"/>
      <c r="EOG29" s="47"/>
      <c r="EOH29" s="47"/>
      <c r="EOI29" s="47"/>
      <c r="EOJ29" s="47"/>
      <c r="EOK29" s="47"/>
      <c r="EOL29" s="47"/>
      <c r="EOM29" s="47"/>
      <c r="EON29" s="47"/>
      <c r="EOO29" s="47"/>
      <c r="EOP29" s="47"/>
      <c r="EOQ29" s="47"/>
      <c r="EOR29" s="47"/>
      <c r="EOS29" s="47"/>
      <c r="EOT29" s="47"/>
      <c r="EOU29" s="47"/>
      <c r="EOV29" s="47"/>
      <c r="EOW29" s="47"/>
      <c r="EOX29" s="47"/>
      <c r="EOY29" s="47"/>
      <c r="EOZ29" s="47"/>
      <c r="EPA29" s="47"/>
      <c r="EPB29" s="47"/>
      <c r="EPC29" s="47"/>
      <c r="EPD29" s="47"/>
      <c r="EPE29" s="47"/>
      <c r="EPF29" s="47"/>
      <c r="EPG29" s="47"/>
      <c r="EPH29" s="47"/>
      <c r="EPI29" s="47"/>
      <c r="EPJ29" s="47"/>
      <c r="EPK29" s="47"/>
      <c r="EPL29" s="47"/>
      <c r="EPM29" s="47"/>
      <c r="EPN29" s="47"/>
      <c r="EPO29" s="47"/>
      <c r="EPP29" s="47"/>
      <c r="EPQ29" s="47"/>
      <c r="EPR29" s="47"/>
      <c r="EPS29" s="47"/>
      <c r="EPT29" s="47"/>
      <c r="EPU29" s="47"/>
      <c r="EPV29" s="47"/>
      <c r="EPW29" s="47"/>
      <c r="EPX29" s="47"/>
      <c r="EPY29" s="47"/>
      <c r="EPZ29" s="47"/>
      <c r="EQA29" s="47"/>
      <c r="EQB29" s="47"/>
      <c r="EQC29" s="47"/>
      <c r="EQD29" s="47"/>
      <c r="EQE29" s="47"/>
      <c r="EQF29" s="47"/>
      <c r="EQG29" s="47"/>
      <c r="EQH29" s="47"/>
      <c r="EQI29" s="47"/>
      <c r="EQJ29" s="47"/>
      <c r="EQK29" s="47"/>
      <c r="EQL29" s="47"/>
      <c r="EQM29" s="47"/>
      <c r="EQN29" s="47"/>
      <c r="EQO29" s="47"/>
      <c r="EQP29" s="47"/>
      <c r="EQQ29" s="47"/>
      <c r="EQR29" s="47"/>
      <c r="EQS29" s="47"/>
      <c r="EQT29" s="47"/>
      <c r="EQU29" s="47"/>
      <c r="EQV29" s="47"/>
      <c r="EQW29" s="47"/>
      <c r="EQX29" s="47"/>
      <c r="EQY29" s="47"/>
      <c r="EQZ29" s="47"/>
      <c r="ERA29" s="47"/>
      <c r="ERB29" s="47"/>
      <c r="ERC29" s="47"/>
      <c r="ERD29" s="47"/>
      <c r="ERE29" s="47"/>
      <c r="ERF29" s="47"/>
      <c r="ERG29" s="47"/>
      <c r="ERH29" s="47"/>
      <c r="ERI29" s="47"/>
      <c r="ERJ29" s="47"/>
      <c r="ERK29" s="47"/>
      <c r="ERL29" s="47"/>
      <c r="ERM29" s="47"/>
      <c r="ERN29" s="47"/>
      <c r="ERO29" s="47"/>
      <c r="ERP29" s="47"/>
      <c r="ERQ29" s="47"/>
      <c r="ERR29" s="47"/>
      <c r="ERS29" s="47"/>
      <c r="ERT29" s="47"/>
      <c r="ERU29" s="47"/>
      <c r="ERV29" s="47"/>
      <c r="ERW29" s="47"/>
      <c r="ERX29" s="47"/>
      <c r="ERY29" s="47"/>
      <c r="ERZ29" s="47"/>
      <c r="ESA29" s="47"/>
      <c r="ESB29" s="47"/>
      <c r="ESC29" s="47"/>
      <c r="ESD29" s="47"/>
      <c r="ESE29" s="47"/>
      <c r="ESF29" s="47"/>
      <c r="ESG29" s="47"/>
      <c r="ESH29" s="47"/>
      <c r="ESI29" s="47"/>
      <c r="ESJ29" s="47"/>
      <c r="ESK29" s="47"/>
      <c r="ESL29" s="47"/>
      <c r="ESM29" s="47"/>
      <c r="ESN29" s="47"/>
      <c r="ESO29" s="47"/>
      <c r="ESP29" s="47"/>
      <c r="ESQ29" s="47"/>
      <c r="ESR29" s="47"/>
      <c r="ESS29" s="47"/>
      <c r="EST29" s="47"/>
      <c r="ESU29" s="47"/>
      <c r="ESV29" s="47"/>
      <c r="ESW29" s="47"/>
      <c r="ESX29" s="47"/>
      <c r="ESY29" s="47"/>
      <c r="ESZ29" s="47"/>
      <c r="ETA29" s="47"/>
      <c r="ETB29" s="47"/>
      <c r="ETC29" s="47"/>
      <c r="ETD29" s="47"/>
      <c r="ETE29" s="47"/>
      <c r="ETF29" s="47"/>
      <c r="ETG29" s="47"/>
      <c r="ETH29" s="47"/>
      <c r="ETI29" s="47"/>
      <c r="ETJ29" s="47"/>
      <c r="ETK29" s="47"/>
      <c r="ETL29" s="47"/>
      <c r="ETM29" s="47"/>
      <c r="ETN29" s="47"/>
      <c r="ETO29" s="47"/>
      <c r="ETP29" s="47"/>
      <c r="ETQ29" s="47"/>
      <c r="ETR29" s="47"/>
      <c r="ETS29" s="47"/>
      <c r="ETT29" s="47"/>
      <c r="ETU29" s="47"/>
      <c r="ETV29" s="47"/>
      <c r="ETW29" s="47"/>
      <c r="ETX29" s="47"/>
      <c r="ETY29" s="47"/>
      <c r="ETZ29" s="47"/>
      <c r="EUA29" s="47"/>
      <c r="EUB29" s="47"/>
      <c r="EUC29" s="47"/>
      <c r="EUD29" s="47"/>
      <c r="EUE29" s="47"/>
      <c r="EUF29" s="47"/>
      <c r="EUG29" s="47"/>
      <c r="EUH29" s="47"/>
      <c r="EUI29" s="47"/>
      <c r="EUJ29" s="47"/>
      <c r="EUK29" s="47"/>
      <c r="EUL29" s="47"/>
      <c r="EUM29" s="47"/>
      <c r="EUN29" s="47"/>
      <c r="EUO29" s="47"/>
      <c r="EUP29" s="47"/>
      <c r="EUQ29" s="47"/>
      <c r="EUR29" s="47"/>
      <c r="EUS29" s="47"/>
      <c r="EUT29" s="47"/>
      <c r="EUU29" s="47"/>
      <c r="EUV29" s="47"/>
      <c r="EUW29" s="47"/>
      <c r="EUX29" s="47"/>
      <c r="EUY29" s="47"/>
      <c r="EUZ29" s="47"/>
      <c r="EVA29" s="47"/>
      <c r="EVB29" s="47"/>
      <c r="EVC29" s="47"/>
      <c r="EVD29" s="47"/>
      <c r="EVE29" s="47"/>
      <c r="EVF29" s="47"/>
      <c r="EVG29" s="47"/>
      <c r="EVH29" s="47"/>
      <c r="EVI29" s="47"/>
      <c r="EVJ29" s="47"/>
      <c r="EVK29" s="47"/>
      <c r="EVL29" s="47"/>
      <c r="EVM29" s="47"/>
      <c r="EVN29" s="47"/>
      <c r="EVO29" s="47"/>
      <c r="EVP29" s="47"/>
      <c r="EVQ29" s="47"/>
      <c r="EVR29" s="47"/>
      <c r="EVS29" s="47"/>
      <c r="EVT29" s="47"/>
      <c r="EVU29" s="47"/>
      <c r="EVV29" s="47"/>
      <c r="EVW29" s="47"/>
      <c r="EVX29" s="47"/>
      <c r="EVY29" s="47"/>
      <c r="EVZ29" s="47"/>
      <c r="EWA29" s="47"/>
      <c r="EWB29" s="47"/>
      <c r="EWC29" s="47"/>
      <c r="EWD29" s="47"/>
      <c r="EWE29" s="47"/>
      <c r="EWF29" s="47"/>
      <c r="EWG29" s="47"/>
      <c r="EWH29" s="47"/>
      <c r="EWI29" s="47"/>
      <c r="EWJ29" s="47"/>
      <c r="EWK29" s="47"/>
      <c r="EWL29" s="47"/>
      <c r="EWM29" s="47"/>
      <c r="EWN29" s="47"/>
      <c r="EWO29" s="47"/>
      <c r="EWP29" s="47"/>
      <c r="EWQ29" s="47"/>
      <c r="EWR29" s="47"/>
      <c r="EWS29" s="47"/>
      <c r="EWT29" s="47"/>
      <c r="EWU29" s="47"/>
      <c r="EWV29" s="47"/>
      <c r="EWW29" s="47"/>
      <c r="EWX29" s="47"/>
      <c r="EWY29" s="47"/>
      <c r="EWZ29" s="47"/>
      <c r="EXA29" s="47"/>
      <c r="EXB29" s="47"/>
      <c r="EXC29" s="47"/>
      <c r="EXD29" s="47"/>
      <c r="EXE29" s="47"/>
      <c r="EXF29" s="47"/>
      <c r="EXG29" s="47"/>
      <c r="EXH29" s="47"/>
      <c r="EXI29" s="47"/>
      <c r="EXJ29" s="47"/>
      <c r="EXK29" s="47"/>
      <c r="EXL29" s="47"/>
      <c r="EXM29" s="47"/>
      <c r="EXN29" s="47"/>
      <c r="EXO29" s="47"/>
      <c r="EXP29" s="47"/>
      <c r="EXQ29" s="47"/>
      <c r="EXR29" s="47"/>
      <c r="EXS29" s="47"/>
      <c r="EXT29" s="47"/>
      <c r="EXU29" s="47"/>
      <c r="EXV29" s="47"/>
      <c r="EXW29" s="47"/>
      <c r="EXX29" s="47"/>
      <c r="EXY29" s="47"/>
      <c r="EXZ29" s="47"/>
      <c r="EYA29" s="47"/>
      <c r="EYB29" s="47"/>
      <c r="EYC29" s="47"/>
      <c r="EYD29" s="47"/>
      <c r="EYE29" s="47"/>
      <c r="EYF29" s="47"/>
      <c r="EYG29" s="47"/>
      <c r="EYH29" s="47"/>
      <c r="EYI29" s="47"/>
      <c r="EYJ29" s="47"/>
      <c r="EYK29" s="47"/>
      <c r="EYL29" s="47"/>
      <c r="EYM29" s="47"/>
      <c r="EYN29" s="47"/>
      <c r="EYO29" s="47"/>
      <c r="EYP29" s="47"/>
      <c r="EYQ29" s="47"/>
      <c r="EYR29" s="47"/>
      <c r="EYS29" s="47"/>
      <c r="EYT29" s="47"/>
      <c r="EYU29" s="47"/>
      <c r="EYV29" s="47"/>
      <c r="EYW29" s="47"/>
      <c r="EYX29" s="47"/>
      <c r="EYY29" s="47"/>
      <c r="EYZ29" s="47"/>
      <c r="EZA29" s="47"/>
      <c r="EZB29" s="47"/>
      <c r="EZC29" s="47"/>
      <c r="EZD29" s="47"/>
      <c r="EZE29" s="47"/>
      <c r="EZF29" s="47"/>
      <c r="EZG29" s="47"/>
      <c r="EZH29" s="47"/>
      <c r="EZI29" s="47"/>
      <c r="EZJ29" s="47"/>
      <c r="EZK29" s="47"/>
      <c r="EZL29" s="47"/>
      <c r="EZM29" s="47"/>
      <c r="EZN29" s="47"/>
      <c r="EZO29" s="47"/>
      <c r="EZP29" s="47"/>
      <c r="EZQ29" s="47"/>
      <c r="EZR29" s="47"/>
      <c r="EZS29" s="47"/>
      <c r="EZT29" s="47"/>
      <c r="EZU29" s="47"/>
      <c r="EZV29" s="47"/>
      <c r="EZW29" s="47"/>
      <c r="EZX29" s="47"/>
      <c r="EZY29" s="47"/>
      <c r="EZZ29" s="47"/>
      <c r="FAA29" s="47"/>
      <c r="FAB29" s="47"/>
      <c r="FAC29" s="47"/>
      <c r="FAD29" s="47"/>
      <c r="FAE29" s="47"/>
      <c r="FAF29" s="47"/>
      <c r="FAG29" s="47"/>
      <c r="FAH29" s="47"/>
      <c r="FAI29" s="47"/>
      <c r="FAJ29" s="47"/>
      <c r="FAK29" s="47"/>
      <c r="FAL29" s="47"/>
      <c r="FAM29" s="47"/>
      <c r="FAN29" s="47"/>
      <c r="FAO29" s="47"/>
      <c r="FAP29" s="47"/>
      <c r="FAQ29" s="47"/>
      <c r="FAR29" s="47"/>
      <c r="FAS29" s="47"/>
      <c r="FAT29" s="47"/>
      <c r="FAU29" s="47"/>
      <c r="FAV29" s="47"/>
      <c r="FAW29" s="47"/>
      <c r="FAX29" s="47"/>
      <c r="FAY29" s="47"/>
      <c r="FAZ29" s="47"/>
      <c r="FBA29" s="47"/>
      <c r="FBB29" s="47"/>
      <c r="FBC29" s="47"/>
      <c r="FBD29" s="47"/>
      <c r="FBE29" s="47"/>
      <c r="FBF29" s="47"/>
      <c r="FBG29" s="47"/>
      <c r="FBH29" s="47"/>
      <c r="FBI29" s="47"/>
      <c r="FBJ29" s="47"/>
      <c r="FBK29" s="47"/>
      <c r="FBL29" s="47"/>
      <c r="FBM29" s="47"/>
      <c r="FBN29" s="47"/>
      <c r="FBO29" s="47"/>
      <c r="FBP29" s="47"/>
      <c r="FBQ29" s="47"/>
      <c r="FBR29" s="47"/>
      <c r="FBS29" s="47"/>
      <c r="FBT29" s="47"/>
      <c r="FBU29" s="47"/>
      <c r="FBV29" s="47"/>
      <c r="FBW29" s="47"/>
      <c r="FBX29" s="47"/>
      <c r="FBY29" s="47"/>
      <c r="FBZ29" s="47"/>
      <c r="FCA29" s="47"/>
      <c r="FCB29" s="47"/>
      <c r="FCC29" s="47"/>
      <c r="FCD29" s="47"/>
      <c r="FCE29" s="47"/>
      <c r="FCF29" s="47"/>
      <c r="FCG29" s="47"/>
      <c r="FCH29" s="47"/>
      <c r="FCI29" s="47"/>
      <c r="FCJ29" s="47"/>
      <c r="FCK29" s="47"/>
      <c r="FCL29" s="47"/>
      <c r="FCM29" s="47"/>
      <c r="FCN29" s="47"/>
      <c r="FCO29" s="47"/>
      <c r="FCP29" s="47"/>
      <c r="FCQ29" s="47"/>
      <c r="FCR29" s="47"/>
      <c r="FCS29" s="47"/>
      <c r="FCT29" s="47"/>
      <c r="FCU29" s="47"/>
      <c r="FCV29" s="47"/>
      <c r="FCW29" s="47"/>
      <c r="FCX29" s="47"/>
      <c r="FCY29" s="47"/>
      <c r="FCZ29" s="47"/>
      <c r="FDA29" s="47"/>
      <c r="FDB29" s="47"/>
      <c r="FDC29" s="47"/>
      <c r="FDD29" s="47"/>
      <c r="FDE29" s="47"/>
      <c r="FDF29" s="47"/>
      <c r="FDG29" s="47"/>
      <c r="FDH29" s="47"/>
      <c r="FDI29" s="47"/>
      <c r="FDJ29" s="47"/>
      <c r="FDK29" s="47"/>
      <c r="FDL29" s="47"/>
      <c r="FDM29" s="47"/>
      <c r="FDN29" s="47"/>
      <c r="FDO29" s="47"/>
      <c r="FDP29" s="47"/>
      <c r="FDQ29" s="47"/>
      <c r="FDR29" s="47"/>
      <c r="FDS29" s="47"/>
      <c r="FDT29" s="47"/>
      <c r="FDU29" s="47"/>
      <c r="FDV29" s="47"/>
      <c r="FDW29" s="47"/>
      <c r="FDX29" s="47"/>
      <c r="FDY29" s="47"/>
      <c r="FDZ29" s="47"/>
      <c r="FEA29" s="47"/>
      <c r="FEB29" s="47"/>
      <c r="FEC29" s="47"/>
      <c r="FED29" s="47"/>
      <c r="FEE29" s="47"/>
      <c r="FEF29" s="47"/>
      <c r="FEG29" s="47"/>
      <c r="FEH29" s="47"/>
      <c r="FEI29" s="47"/>
      <c r="FEJ29" s="47"/>
      <c r="FEK29" s="47"/>
      <c r="FEL29" s="47"/>
      <c r="FEM29" s="47"/>
      <c r="FEN29" s="47"/>
      <c r="FEO29" s="47"/>
      <c r="FEP29" s="47"/>
      <c r="FEQ29" s="47"/>
      <c r="FER29" s="47"/>
      <c r="FES29" s="47"/>
      <c r="FET29" s="47"/>
      <c r="FEU29" s="47"/>
      <c r="FEV29" s="47"/>
      <c r="FEW29" s="47"/>
      <c r="FEX29" s="47"/>
      <c r="FEY29" s="47"/>
      <c r="FEZ29" s="47"/>
      <c r="FFA29" s="47"/>
      <c r="FFB29" s="47"/>
      <c r="FFC29" s="47"/>
      <c r="FFD29" s="47"/>
      <c r="FFE29" s="47"/>
      <c r="FFF29" s="47"/>
      <c r="FFG29" s="47"/>
      <c r="FFH29" s="47"/>
      <c r="FFI29" s="47"/>
      <c r="FFJ29" s="47"/>
      <c r="FFK29" s="47"/>
      <c r="FFL29" s="47"/>
      <c r="FFM29" s="47"/>
      <c r="FFN29" s="47"/>
      <c r="FFO29" s="47"/>
      <c r="FFP29" s="47"/>
      <c r="FFQ29" s="47"/>
      <c r="FFR29" s="47"/>
      <c r="FFS29" s="47"/>
      <c r="FFT29" s="47"/>
      <c r="FFU29" s="47"/>
      <c r="FFV29" s="47"/>
      <c r="FFW29" s="47"/>
      <c r="FFX29" s="47"/>
      <c r="FFY29" s="47"/>
      <c r="FFZ29" s="47"/>
      <c r="FGA29" s="47"/>
      <c r="FGB29" s="47"/>
      <c r="FGC29" s="47"/>
      <c r="FGD29" s="47"/>
      <c r="FGE29" s="47"/>
      <c r="FGF29" s="47"/>
      <c r="FGG29" s="47"/>
      <c r="FGH29" s="47"/>
      <c r="FGI29" s="47"/>
      <c r="FGJ29" s="47"/>
      <c r="FGK29" s="47"/>
      <c r="FGL29" s="47"/>
      <c r="FGM29" s="47"/>
      <c r="FGN29" s="47"/>
      <c r="FGO29" s="47"/>
      <c r="FGP29" s="47"/>
      <c r="FGQ29" s="47"/>
      <c r="FGR29" s="47"/>
      <c r="FGS29" s="47"/>
      <c r="FGT29" s="47"/>
      <c r="FGU29" s="47"/>
      <c r="FGV29" s="47"/>
      <c r="FGW29" s="47"/>
      <c r="FGX29" s="47"/>
      <c r="FGY29" s="47"/>
      <c r="FGZ29" s="47"/>
      <c r="FHA29" s="47"/>
      <c r="FHB29" s="47"/>
      <c r="FHC29" s="47"/>
      <c r="FHD29" s="47"/>
      <c r="FHE29" s="47"/>
      <c r="FHF29" s="47"/>
      <c r="FHG29" s="47"/>
      <c r="FHH29" s="47"/>
      <c r="FHI29" s="47"/>
      <c r="FHJ29" s="47"/>
      <c r="FHK29" s="47"/>
      <c r="FHL29" s="47"/>
      <c r="FHM29" s="47"/>
      <c r="FHN29" s="47"/>
      <c r="FHO29" s="47"/>
      <c r="FHP29" s="47"/>
      <c r="FHQ29" s="47"/>
      <c r="FHR29" s="47"/>
      <c r="FHS29" s="47"/>
      <c r="FHT29" s="47"/>
      <c r="FHU29" s="47"/>
      <c r="FHV29" s="47"/>
      <c r="FHW29" s="47"/>
      <c r="FHX29" s="47"/>
      <c r="FHY29" s="47"/>
      <c r="FHZ29" s="47"/>
      <c r="FIA29" s="47"/>
      <c r="FIB29" s="47"/>
      <c r="FIC29" s="47"/>
      <c r="FID29" s="47"/>
      <c r="FIE29" s="47"/>
      <c r="FIF29" s="47"/>
      <c r="FIG29" s="47"/>
      <c r="FIH29" s="47"/>
      <c r="FII29" s="47"/>
      <c r="FIJ29" s="47"/>
      <c r="FIK29" s="47"/>
      <c r="FIL29" s="47"/>
      <c r="FIM29" s="47"/>
      <c r="FIN29" s="47"/>
      <c r="FIO29" s="47"/>
      <c r="FIP29" s="47"/>
      <c r="FIQ29" s="47"/>
      <c r="FIR29" s="47"/>
      <c r="FIS29" s="47"/>
      <c r="FIT29" s="47"/>
      <c r="FIU29" s="47"/>
      <c r="FIV29" s="47"/>
      <c r="FIW29" s="47"/>
      <c r="FIX29" s="47"/>
      <c r="FIY29" s="47"/>
      <c r="FIZ29" s="47"/>
      <c r="FJA29" s="47"/>
      <c r="FJB29" s="47"/>
      <c r="FJC29" s="47"/>
      <c r="FJD29" s="47"/>
      <c r="FJE29" s="47"/>
      <c r="FJF29" s="47"/>
      <c r="FJG29" s="47"/>
      <c r="FJH29" s="47"/>
      <c r="FJI29" s="47"/>
      <c r="FJJ29" s="47"/>
      <c r="FJK29" s="47"/>
      <c r="FJL29" s="47"/>
      <c r="FJM29" s="47"/>
      <c r="FJN29" s="47"/>
      <c r="FJO29" s="47"/>
      <c r="FJP29" s="47"/>
      <c r="FJQ29" s="47"/>
      <c r="FJR29" s="47"/>
      <c r="FJS29" s="47"/>
      <c r="FJT29" s="47"/>
      <c r="FJU29" s="47"/>
      <c r="FJV29" s="47"/>
      <c r="FJW29" s="47"/>
      <c r="FJX29" s="47"/>
      <c r="FJY29" s="47"/>
      <c r="FJZ29" s="47"/>
      <c r="FKA29" s="47"/>
      <c r="FKB29" s="47"/>
      <c r="FKC29" s="47"/>
      <c r="FKD29" s="47"/>
      <c r="FKE29" s="47"/>
      <c r="FKF29" s="47"/>
      <c r="FKG29" s="47"/>
      <c r="FKH29" s="47"/>
      <c r="FKI29" s="47"/>
      <c r="FKJ29" s="47"/>
      <c r="FKK29" s="47"/>
      <c r="FKL29" s="47"/>
      <c r="FKM29" s="47"/>
      <c r="FKN29" s="47"/>
      <c r="FKO29" s="47"/>
      <c r="FKP29" s="47"/>
      <c r="FKQ29" s="47"/>
      <c r="FKR29" s="47"/>
      <c r="FKS29" s="47"/>
      <c r="FKT29" s="47"/>
      <c r="FKU29" s="47"/>
      <c r="FKV29" s="47"/>
      <c r="FKW29" s="47"/>
      <c r="FKX29" s="47"/>
      <c r="FKY29" s="47"/>
      <c r="FKZ29" s="47"/>
      <c r="FLA29" s="47"/>
      <c r="FLB29" s="47"/>
      <c r="FLC29" s="47"/>
      <c r="FLD29" s="47"/>
      <c r="FLE29" s="47"/>
      <c r="FLF29" s="47"/>
      <c r="FLG29" s="47"/>
      <c r="FLH29" s="47"/>
      <c r="FLI29" s="47"/>
      <c r="FLJ29" s="47"/>
      <c r="FLK29" s="47"/>
      <c r="FLL29" s="47"/>
      <c r="FLM29" s="47"/>
      <c r="FLN29" s="47"/>
      <c r="FLO29" s="47"/>
      <c r="FLP29" s="47"/>
      <c r="FLQ29" s="47"/>
      <c r="FLR29" s="47"/>
      <c r="FLS29" s="47"/>
      <c r="FLT29" s="47"/>
      <c r="FLU29" s="47"/>
      <c r="FLV29" s="47"/>
      <c r="FLW29" s="47"/>
      <c r="FLX29" s="47"/>
      <c r="FLY29" s="47"/>
      <c r="FLZ29" s="47"/>
      <c r="FMA29" s="47"/>
      <c r="FMB29" s="47"/>
      <c r="FMC29" s="47"/>
      <c r="FMD29" s="47"/>
      <c r="FME29" s="47"/>
      <c r="FMF29" s="47"/>
      <c r="FMG29" s="47"/>
      <c r="FMH29" s="47"/>
      <c r="FMI29" s="47"/>
      <c r="FMJ29" s="47"/>
      <c r="FMK29" s="47"/>
      <c r="FML29" s="47"/>
      <c r="FMM29" s="47"/>
      <c r="FMN29" s="47"/>
      <c r="FMO29" s="47"/>
      <c r="FMP29" s="47"/>
      <c r="FMQ29" s="47"/>
      <c r="FMR29" s="47"/>
      <c r="FMS29" s="47"/>
      <c r="FMT29" s="47"/>
      <c r="FMU29" s="47"/>
      <c r="FMV29" s="47"/>
      <c r="FMW29" s="47"/>
      <c r="FMX29" s="47"/>
      <c r="FMY29" s="47"/>
      <c r="FMZ29" s="47"/>
      <c r="FNA29" s="47"/>
      <c r="FNB29" s="47"/>
      <c r="FNC29" s="47"/>
      <c r="FND29" s="47"/>
      <c r="FNE29" s="47"/>
      <c r="FNF29" s="47"/>
      <c r="FNG29" s="47"/>
      <c r="FNH29" s="47"/>
      <c r="FNI29" s="47"/>
      <c r="FNJ29" s="47"/>
      <c r="FNK29" s="47"/>
      <c r="FNL29" s="47"/>
      <c r="FNM29" s="47"/>
      <c r="FNN29" s="47"/>
      <c r="FNO29" s="47"/>
      <c r="FNP29" s="47"/>
      <c r="FNQ29" s="47"/>
      <c r="FNR29" s="47"/>
      <c r="FNS29" s="47"/>
      <c r="FNT29" s="47"/>
      <c r="FNU29" s="47"/>
      <c r="FNV29" s="47"/>
      <c r="FNW29" s="47"/>
      <c r="FNX29" s="47"/>
      <c r="FNY29" s="47"/>
      <c r="FNZ29" s="47"/>
      <c r="FOA29" s="47"/>
      <c r="FOB29" s="47"/>
      <c r="FOC29" s="47"/>
      <c r="FOD29" s="47"/>
      <c r="FOE29" s="47"/>
      <c r="FOF29" s="47"/>
      <c r="FOG29" s="47"/>
      <c r="FOH29" s="47"/>
      <c r="FOI29" s="47"/>
      <c r="FOJ29" s="47"/>
      <c r="FOK29" s="47"/>
      <c r="FOL29" s="47"/>
      <c r="FOM29" s="47"/>
      <c r="FON29" s="47"/>
      <c r="FOO29" s="47"/>
      <c r="FOP29" s="47"/>
      <c r="FOQ29" s="47"/>
      <c r="FOR29" s="47"/>
      <c r="FOS29" s="47"/>
      <c r="FOT29" s="47"/>
      <c r="FOU29" s="47"/>
      <c r="FOV29" s="47"/>
      <c r="FOW29" s="47"/>
      <c r="FOX29" s="47"/>
      <c r="FOY29" s="47"/>
      <c r="FOZ29" s="47"/>
      <c r="FPA29" s="47"/>
      <c r="FPB29" s="47"/>
      <c r="FPC29" s="47"/>
      <c r="FPD29" s="47"/>
      <c r="FPE29" s="47"/>
      <c r="FPF29" s="47"/>
      <c r="FPG29" s="47"/>
      <c r="FPH29" s="47"/>
      <c r="FPI29" s="47"/>
      <c r="FPJ29" s="47"/>
      <c r="FPK29" s="47"/>
      <c r="FPL29" s="47"/>
      <c r="FPM29" s="47"/>
      <c r="FPN29" s="47"/>
      <c r="FPO29" s="47"/>
      <c r="FPP29" s="47"/>
      <c r="FPQ29" s="47"/>
      <c r="FPR29" s="47"/>
      <c r="FPS29" s="47"/>
      <c r="FPT29" s="47"/>
      <c r="FPU29" s="47"/>
      <c r="FPV29" s="47"/>
      <c r="FPW29" s="47"/>
      <c r="FPX29" s="47"/>
      <c r="FPY29" s="47"/>
      <c r="FPZ29" s="47"/>
      <c r="FQA29" s="47"/>
      <c r="FQB29" s="47"/>
      <c r="FQC29" s="47"/>
      <c r="FQD29" s="47"/>
      <c r="FQE29" s="47"/>
      <c r="FQF29" s="47"/>
      <c r="FQG29" s="47"/>
      <c r="FQH29" s="47"/>
      <c r="FQI29" s="47"/>
      <c r="FQJ29" s="47"/>
      <c r="FQK29" s="47"/>
      <c r="FQL29" s="47"/>
      <c r="FQM29" s="47"/>
      <c r="FQN29" s="47"/>
      <c r="FQO29" s="47"/>
      <c r="FQP29" s="47"/>
      <c r="FQQ29" s="47"/>
      <c r="FQR29" s="47"/>
      <c r="FQS29" s="47"/>
      <c r="FQT29" s="47"/>
      <c r="FQU29" s="47"/>
      <c r="FQV29" s="47"/>
      <c r="FQW29" s="47"/>
      <c r="FQX29" s="47"/>
      <c r="FQY29" s="47"/>
      <c r="FQZ29" s="47"/>
      <c r="FRA29" s="47"/>
      <c r="FRB29" s="47"/>
      <c r="FRC29" s="47"/>
      <c r="FRD29" s="47"/>
      <c r="FRE29" s="47"/>
      <c r="FRF29" s="47"/>
      <c r="FRG29" s="47"/>
      <c r="FRH29" s="47"/>
      <c r="FRI29" s="47"/>
      <c r="FRJ29" s="47"/>
      <c r="FRK29" s="47"/>
      <c r="FRL29" s="47"/>
      <c r="FRM29" s="47"/>
      <c r="FRN29" s="47"/>
      <c r="FRO29" s="47"/>
      <c r="FRP29" s="47"/>
      <c r="FRQ29" s="47"/>
      <c r="FRR29" s="47"/>
      <c r="FRS29" s="47"/>
      <c r="FRT29" s="47"/>
      <c r="FRU29" s="47"/>
      <c r="FRV29" s="47"/>
      <c r="FRW29" s="47"/>
      <c r="FRX29" s="47"/>
      <c r="FRY29" s="47"/>
      <c r="FRZ29" s="47"/>
      <c r="FSA29" s="47"/>
      <c r="FSB29" s="47"/>
      <c r="FSC29" s="47"/>
      <c r="FSD29" s="47"/>
      <c r="FSE29" s="47"/>
      <c r="FSF29" s="47"/>
      <c r="FSG29" s="47"/>
      <c r="FSH29" s="47"/>
      <c r="FSI29" s="47"/>
      <c r="FSJ29" s="47"/>
      <c r="FSK29" s="47"/>
      <c r="FSL29" s="47"/>
      <c r="FSM29" s="47"/>
      <c r="FSN29" s="47"/>
      <c r="FSO29" s="47"/>
      <c r="FSP29" s="47"/>
      <c r="FSQ29" s="47"/>
      <c r="FSR29" s="47"/>
      <c r="FSS29" s="47"/>
      <c r="FST29" s="47"/>
      <c r="FSU29" s="47"/>
      <c r="FSV29" s="47"/>
      <c r="FSW29" s="47"/>
      <c r="FSX29" s="47"/>
      <c r="FSY29" s="47"/>
      <c r="FSZ29" s="47"/>
      <c r="FTA29" s="47"/>
      <c r="FTB29" s="47"/>
      <c r="FTC29" s="47"/>
      <c r="FTD29" s="47"/>
      <c r="FTE29" s="47"/>
      <c r="FTF29" s="47"/>
      <c r="FTG29" s="47"/>
      <c r="FTH29" s="47"/>
      <c r="FTI29" s="47"/>
      <c r="FTJ29" s="47"/>
      <c r="FTK29" s="47"/>
      <c r="FTL29" s="47"/>
      <c r="FTM29" s="47"/>
      <c r="FTN29" s="47"/>
      <c r="FTO29" s="47"/>
      <c r="FTP29" s="47"/>
      <c r="FTQ29" s="47"/>
      <c r="FTR29" s="47"/>
      <c r="FTS29" s="47"/>
      <c r="FTT29" s="47"/>
      <c r="FTU29" s="47"/>
      <c r="FTV29" s="47"/>
      <c r="FTW29" s="47"/>
      <c r="FTX29" s="47"/>
      <c r="FTY29" s="47"/>
      <c r="FTZ29" s="47"/>
      <c r="FUA29" s="47"/>
      <c r="FUB29" s="47"/>
      <c r="FUC29" s="47"/>
      <c r="FUD29" s="47"/>
      <c r="FUE29" s="47"/>
      <c r="FUF29" s="47"/>
      <c r="FUG29" s="47"/>
      <c r="FUH29" s="47"/>
      <c r="FUI29" s="47"/>
      <c r="FUJ29" s="47"/>
      <c r="FUK29" s="47"/>
      <c r="FUL29" s="47"/>
      <c r="FUM29" s="47"/>
      <c r="FUN29" s="47"/>
      <c r="FUO29" s="47"/>
      <c r="FUP29" s="47"/>
      <c r="FUQ29" s="47"/>
      <c r="FUR29" s="47"/>
      <c r="FUS29" s="47"/>
      <c r="FUT29" s="47"/>
      <c r="FUU29" s="47"/>
      <c r="FUV29" s="47"/>
      <c r="FUW29" s="47"/>
      <c r="FUX29" s="47"/>
      <c r="FUY29" s="47"/>
      <c r="FUZ29" s="47"/>
      <c r="FVA29" s="47"/>
      <c r="FVB29" s="47"/>
      <c r="FVC29" s="47"/>
      <c r="FVD29" s="47"/>
      <c r="FVE29" s="47"/>
      <c r="FVF29" s="47"/>
      <c r="FVG29" s="47"/>
      <c r="FVH29" s="47"/>
      <c r="FVI29" s="47"/>
      <c r="FVJ29" s="47"/>
      <c r="FVK29" s="47"/>
      <c r="FVL29" s="47"/>
      <c r="FVM29" s="47"/>
      <c r="FVN29" s="47"/>
      <c r="FVO29" s="47"/>
      <c r="FVP29" s="47"/>
      <c r="FVQ29" s="47"/>
      <c r="FVR29" s="47"/>
      <c r="FVS29" s="47"/>
      <c r="FVT29" s="47"/>
      <c r="FVU29" s="47"/>
      <c r="FVV29" s="47"/>
      <c r="FVW29" s="47"/>
      <c r="FVX29" s="47"/>
      <c r="FVY29" s="47"/>
      <c r="FVZ29" s="47"/>
      <c r="FWA29" s="47"/>
      <c r="FWB29" s="47"/>
      <c r="FWC29" s="47"/>
      <c r="FWD29" s="47"/>
      <c r="FWE29" s="47"/>
      <c r="FWF29" s="47"/>
      <c r="FWG29" s="47"/>
      <c r="FWH29" s="47"/>
      <c r="FWI29" s="47"/>
      <c r="FWJ29" s="47"/>
      <c r="FWK29" s="47"/>
      <c r="FWL29" s="47"/>
      <c r="FWM29" s="47"/>
      <c r="FWN29" s="47"/>
      <c r="FWO29" s="47"/>
      <c r="FWP29" s="47"/>
      <c r="FWQ29" s="47"/>
      <c r="FWR29" s="47"/>
      <c r="FWS29" s="47"/>
      <c r="FWT29" s="47"/>
      <c r="FWU29" s="47"/>
      <c r="FWV29" s="47"/>
      <c r="FWW29" s="47"/>
      <c r="FWX29" s="47"/>
      <c r="FWY29" s="47"/>
      <c r="FWZ29" s="47"/>
      <c r="FXA29" s="47"/>
      <c r="FXB29" s="47"/>
      <c r="FXC29" s="47"/>
      <c r="FXD29" s="47"/>
      <c r="FXE29" s="47"/>
      <c r="FXF29" s="47"/>
      <c r="FXG29" s="47"/>
      <c r="FXH29" s="47"/>
      <c r="FXI29" s="47"/>
      <c r="FXJ29" s="47"/>
      <c r="FXK29" s="47"/>
      <c r="FXL29" s="47"/>
      <c r="FXM29" s="47"/>
      <c r="FXN29" s="47"/>
      <c r="FXO29" s="47"/>
      <c r="FXP29" s="47"/>
      <c r="FXQ29" s="47"/>
      <c r="FXR29" s="47"/>
      <c r="FXS29" s="47"/>
      <c r="FXT29" s="47"/>
      <c r="FXU29" s="47"/>
      <c r="FXV29" s="47"/>
      <c r="FXW29" s="47"/>
      <c r="FXX29" s="47"/>
      <c r="FXY29" s="47"/>
      <c r="FXZ29" s="47"/>
      <c r="FYA29" s="47"/>
      <c r="FYB29" s="47"/>
      <c r="FYC29" s="47"/>
      <c r="FYD29" s="47"/>
      <c r="FYE29" s="47"/>
      <c r="FYF29" s="47"/>
      <c r="FYG29" s="47"/>
      <c r="FYH29" s="47"/>
      <c r="FYI29" s="47"/>
      <c r="FYJ29" s="47"/>
      <c r="FYK29" s="47"/>
      <c r="FYL29" s="47"/>
      <c r="FYM29" s="47"/>
      <c r="FYN29" s="47"/>
      <c r="FYO29" s="47"/>
      <c r="FYP29" s="47"/>
      <c r="FYQ29" s="47"/>
      <c r="FYR29" s="47"/>
      <c r="FYS29" s="47"/>
      <c r="FYT29" s="47"/>
      <c r="FYU29" s="47"/>
      <c r="FYV29" s="47"/>
      <c r="FYW29" s="47"/>
      <c r="FYX29" s="47"/>
      <c r="FYY29" s="47"/>
      <c r="FYZ29" s="47"/>
      <c r="FZA29" s="47"/>
      <c r="FZB29" s="47"/>
      <c r="FZC29" s="47"/>
      <c r="FZD29" s="47"/>
      <c r="FZE29" s="47"/>
      <c r="FZF29" s="47"/>
      <c r="FZG29" s="47"/>
      <c r="FZH29" s="47"/>
      <c r="FZI29" s="47"/>
      <c r="FZJ29" s="47"/>
      <c r="FZK29" s="47"/>
      <c r="FZL29" s="47"/>
      <c r="FZM29" s="47"/>
      <c r="FZN29" s="47"/>
      <c r="FZO29" s="47"/>
      <c r="FZP29" s="47"/>
      <c r="FZQ29" s="47"/>
      <c r="FZR29" s="47"/>
      <c r="FZS29" s="47"/>
      <c r="FZT29" s="47"/>
      <c r="FZU29" s="47"/>
      <c r="FZV29" s="47"/>
      <c r="FZW29" s="47"/>
      <c r="FZX29" s="47"/>
      <c r="FZY29" s="47"/>
      <c r="FZZ29" s="47"/>
      <c r="GAA29" s="47"/>
      <c r="GAB29" s="47"/>
      <c r="GAC29" s="47"/>
      <c r="GAD29" s="47"/>
      <c r="GAE29" s="47"/>
      <c r="GAF29" s="47"/>
      <c r="GAG29" s="47"/>
      <c r="GAH29" s="47"/>
      <c r="GAI29" s="47"/>
      <c r="GAJ29" s="47"/>
      <c r="GAK29" s="47"/>
      <c r="GAL29" s="47"/>
      <c r="GAM29" s="47"/>
      <c r="GAN29" s="47"/>
      <c r="GAO29" s="47"/>
      <c r="GAP29" s="47"/>
      <c r="GAQ29" s="47"/>
      <c r="GAR29" s="47"/>
      <c r="GAS29" s="47"/>
      <c r="GAT29" s="47"/>
      <c r="GAU29" s="47"/>
      <c r="GAV29" s="47"/>
      <c r="GAW29" s="47"/>
      <c r="GAX29" s="47"/>
      <c r="GAY29" s="47"/>
      <c r="GAZ29" s="47"/>
      <c r="GBA29" s="47"/>
      <c r="GBB29" s="47"/>
      <c r="GBC29" s="47"/>
      <c r="GBD29" s="47"/>
      <c r="GBE29" s="47"/>
      <c r="GBF29" s="47"/>
      <c r="GBG29" s="47"/>
      <c r="GBH29" s="47"/>
      <c r="GBI29" s="47"/>
      <c r="GBJ29" s="47"/>
      <c r="GBK29" s="47"/>
      <c r="GBL29" s="47"/>
      <c r="GBM29" s="47"/>
      <c r="GBN29" s="47"/>
      <c r="GBO29" s="47"/>
      <c r="GBP29" s="47"/>
      <c r="GBQ29" s="47"/>
      <c r="GBR29" s="47"/>
      <c r="GBS29" s="47"/>
      <c r="GBT29" s="47"/>
      <c r="GBU29" s="47"/>
      <c r="GBV29" s="47"/>
      <c r="GBW29" s="47"/>
      <c r="GBX29" s="47"/>
      <c r="GBY29" s="47"/>
      <c r="GBZ29" s="47"/>
      <c r="GCA29" s="47"/>
      <c r="GCB29" s="47"/>
      <c r="GCC29" s="47"/>
      <c r="GCD29" s="47"/>
      <c r="GCE29" s="47"/>
      <c r="GCF29" s="47"/>
      <c r="GCG29" s="47"/>
      <c r="GCH29" s="47"/>
      <c r="GCI29" s="47"/>
      <c r="GCJ29" s="47"/>
      <c r="GCK29" s="47"/>
      <c r="GCL29" s="47"/>
      <c r="GCM29" s="47"/>
      <c r="GCN29" s="47"/>
      <c r="GCO29" s="47"/>
      <c r="GCP29" s="47"/>
      <c r="GCQ29" s="47"/>
      <c r="GCR29" s="47"/>
      <c r="GCS29" s="47"/>
      <c r="GCT29" s="47"/>
      <c r="GCU29" s="47"/>
      <c r="GCV29" s="47"/>
      <c r="GCW29" s="47"/>
      <c r="GCX29" s="47"/>
      <c r="GCY29" s="47"/>
      <c r="GCZ29" s="47"/>
      <c r="GDA29" s="47"/>
      <c r="GDB29" s="47"/>
      <c r="GDC29" s="47"/>
      <c r="GDD29" s="47"/>
      <c r="GDE29" s="47"/>
      <c r="GDF29" s="47"/>
      <c r="GDG29" s="47"/>
      <c r="GDH29" s="47"/>
      <c r="GDI29" s="47"/>
      <c r="GDJ29" s="47"/>
      <c r="GDK29" s="47"/>
      <c r="GDL29" s="47"/>
      <c r="GDM29" s="47"/>
      <c r="GDN29" s="47"/>
      <c r="GDO29" s="47"/>
      <c r="GDP29" s="47"/>
      <c r="GDQ29" s="47"/>
      <c r="GDR29" s="47"/>
      <c r="GDS29" s="47"/>
      <c r="GDT29" s="47"/>
      <c r="GDU29" s="47"/>
      <c r="GDV29" s="47"/>
      <c r="GDW29" s="47"/>
      <c r="GDX29" s="47"/>
      <c r="GDY29" s="47"/>
      <c r="GDZ29" s="47"/>
      <c r="GEA29" s="47"/>
      <c r="GEB29" s="47"/>
      <c r="GEC29" s="47"/>
      <c r="GED29" s="47"/>
      <c r="GEE29" s="47"/>
      <c r="GEF29" s="47"/>
      <c r="GEG29" s="47"/>
      <c r="GEH29" s="47"/>
      <c r="GEI29" s="47"/>
      <c r="GEJ29" s="47"/>
      <c r="GEK29" s="47"/>
      <c r="GEL29" s="47"/>
      <c r="GEM29" s="47"/>
      <c r="GEN29" s="47"/>
      <c r="GEO29" s="47"/>
      <c r="GEP29" s="47"/>
      <c r="GEQ29" s="47"/>
      <c r="GER29" s="47"/>
      <c r="GES29" s="47"/>
      <c r="GET29" s="47"/>
      <c r="GEU29" s="47"/>
      <c r="GEV29" s="47"/>
      <c r="GEW29" s="47"/>
      <c r="GEX29" s="47"/>
      <c r="GEY29" s="47"/>
      <c r="GEZ29" s="47"/>
      <c r="GFA29" s="47"/>
      <c r="GFB29" s="47"/>
      <c r="GFC29" s="47"/>
      <c r="GFD29" s="47"/>
      <c r="GFE29" s="47"/>
      <c r="GFF29" s="47"/>
      <c r="GFG29" s="47"/>
      <c r="GFH29" s="47"/>
      <c r="GFI29" s="47"/>
      <c r="GFJ29" s="47"/>
      <c r="GFK29" s="47"/>
      <c r="GFL29" s="47"/>
      <c r="GFM29" s="47"/>
      <c r="GFN29" s="47"/>
      <c r="GFO29" s="47"/>
      <c r="GFP29" s="47"/>
      <c r="GFQ29" s="47"/>
      <c r="GFR29" s="47"/>
      <c r="GFS29" s="47"/>
      <c r="GFT29" s="47"/>
      <c r="GFU29" s="47"/>
      <c r="GFV29" s="47"/>
      <c r="GFW29" s="47"/>
      <c r="GFX29" s="47"/>
      <c r="GFY29" s="47"/>
      <c r="GFZ29" s="47"/>
      <c r="GGA29" s="47"/>
      <c r="GGB29" s="47"/>
      <c r="GGC29" s="47"/>
      <c r="GGD29" s="47"/>
      <c r="GGE29" s="47"/>
      <c r="GGF29" s="47"/>
      <c r="GGG29" s="47"/>
      <c r="GGH29" s="47"/>
      <c r="GGI29" s="47"/>
      <c r="GGJ29" s="47"/>
      <c r="GGK29" s="47"/>
      <c r="GGL29" s="47"/>
      <c r="GGM29" s="47"/>
      <c r="GGN29" s="47"/>
      <c r="GGO29" s="47"/>
      <c r="GGP29" s="47"/>
      <c r="GGQ29" s="47"/>
      <c r="GGR29" s="47"/>
      <c r="GGS29" s="47"/>
      <c r="GGT29" s="47"/>
      <c r="GGU29" s="47"/>
      <c r="GGV29" s="47"/>
      <c r="GGW29" s="47"/>
      <c r="GGX29" s="47"/>
      <c r="GGY29" s="47"/>
      <c r="GGZ29" s="47"/>
      <c r="GHA29" s="47"/>
      <c r="GHB29" s="47"/>
      <c r="GHC29" s="47"/>
      <c r="GHD29" s="47"/>
      <c r="GHE29" s="47"/>
      <c r="GHF29" s="47"/>
      <c r="GHG29" s="47"/>
      <c r="GHH29" s="47"/>
      <c r="GHI29" s="47"/>
      <c r="GHJ29" s="47"/>
      <c r="GHK29" s="47"/>
      <c r="GHL29" s="47"/>
      <c r="GHM29" s="47"/>
      <c r="GHN29" s="47"/>
      <c r="GHO29" s="47"/>
      <c r="GHP29" s="47"/>
      <c r="GHQ29" s="47"/>
      <c r="GHR29" s="47"/>
      <c r="GHS29" s="47"/>
      <c r="GHT29" s="47"/>
      <c r="GHU29" s="47"/>
      <c r="GHV29" s="47"/>
      <c r="GHW29" s="47"/>
      <c r="GHX29" s="47"/>
      <c r="GHY29" s="47"/>
      <c r="GHZ29" s="47"/>
      <c r="GIA29" s="47"/>
      <c r="GIB29" s="47"/>
      <c r="GIC29" s="47"/>
      <c r="GID29" s="47"/>
      <c r="GIE29" s="47"/>
      <c r="GIF29" s="47"/>
      <c r="GIG29" s="47"/>
      <c r="GIH29" s="47"/>
      <c r="GII29" s="47"/>
      <c r="GIJ29" s="47"/>
      <c r="GIK29" s="47"/>
      <c r="GIL29" s="47"/>
      <c r="GIM29" s="47"/>
      <c r="GIN29" s="47"/>
      <c r="GIO29" s="47"/>
      <c r="GIP29" s="47"/>
      <c r="GIQ29" s="47"/>
      <c r="GIR29" s="47"/>
      <c r="GIS29" s="47"/>
      <c r="GIT29" s="47"/>
      <c r="GIU29" s="47"/>
      <c r="GIV29" s="47"/>
      <c r="GIW29" s="47"/>
      <c r="GIX29" s="47"/>
      <c r="GIY29" s="47"/>
      <c r="GIZ29" s="47"/>
      <c r="GJA29" s="47"/>
      <c r="GJB29" s="47"/>
      <c r="GJC29" s="47"/>
      <c r="GJD29" s="47"/>
      <c r="GJE29" s="47"/>
      <c r="GJF29" s="47"/>
      <c r="GJG29" s="47"/>
      <c r="GJH29" s="47"/>
      <c r="GJI29" s="47"/>
      <c r="GJJ29" s="47"/>
      <c r="GJK29" s="47"/>
      <c r="GJL29" s="47"/>
      <c r="GJM29" s="47"/>
      <c r="GJN29" s="47"/>
      <c r="GJO29" s="47"/>
      <c r="GJP29" s="47"/>
      <c r="GJQ29" s="47"/>
      <c r="GJR29" s="47"/>
      <c r="GJS29" s="47"/>
      <c r="GJT29" s="47"/>
      <c r="GJU29" s="47"/>
      <c r="GJV29" s="47"/>
      <c r="GJW29" s="47"/>
      <c r="GJX29" s="47"/>
      <c r="GJY29" s="47"/>
      <c r="GJZ29" s="47"/>
      <c r="GKA29" s="47"/>
      <c r="GKB29" s="47"/>
      <c r="GKC29" s="47"/>
      <c r="GKD29" s="47"/>
      <c r="GKE29" s="47"/>
      <c r="GKF29" s="47"/>
      <c r="GKG29" s="47"/>
      <c r="GKH29" s="47"/>
      <c r="GKI29" s="47"/>
      <c r="GKJ29" s="47"/>
      <c r="GKK29" s="47"/>
      <c r="GKL29" s="47"/>
      <c r="GKM29" s="47"/>
      <c r="GKN29" s="47"/>
      <c r="GKO29" s="47"/>
      <c r="GKP29" s="47"/>
      <c r="GKQ29" s="47"/>
      <c r="GKR29" s="47"/>
      <c r="GKS29" s="47"/>
      <c r="GKT29" s="47"/>
      <c r="GKU29" s="47"/>
      <c r="GKV29" s="47"/>
      <c r="GKW29" s="47"/>
      <c r="GKX29" s="47"/>
      <c r="GKY29" s="47"/>
      <c r="GKZ29" s="47"/>
      <c r="GLA29" s="47"/>
      <c r="GLB29" s="47"/>
      <c r="GLC29" s="47"/>
      <c r="GLD29" s="47"/>
      <c r="GLE29" s="47"/>
      <c r="GLF29" s="47"/>
      <c r="GLG29" s="47"/>
      <c r="GLH29" s="47"/>
      <c r="GLI29" s="47"/>
      <c r="GLJ29" s="47"/>
      <c r="GLK29" s="47"/>
      <c r="GLL29" s="47"/>
      <c r="GLM29" s="47"/>
      <c r="GLN29" s="47"/>
      <c r="GLO29" s="47"/>
      <c r="GLP29" s="47"/>
      <c r="GLQ29" s="47"/>
      <c r="GLR29" s="47"/>
      <c r="GLS29" s="47"/>
      <c r="GLT29" s="47"/>
      <c r="GLU29" s="47"/>
      <c r="GLV29" s="47"/>
      <c r="GLW29" s="47"/>
      <c r="GLX29" s="47"/>
      <c r="GLY29" s="47"/>
      <c r="GLZ29" s="47"/>
      <c r="GMA29" s="47"/>
      <c r="GMB29" s="47"/>
      <c r="GMC29" s="47"/>
      <c r="GMD29" s="47"/>
      <c r="GME29" s="47"/>
      <c r="GMF29" s="47"/>
      <c r="GMG29" s="47"/>
      <c r="GMH29" s="47"/>
      <c r="GMI29" s="47"/>
      <c r="GMJ29" s="47"/>
      <c r="GMK29" s="47"/>
      <c r="GML29" s="47"/>
      <c r="GMM29" s="47"/>
      <c r="GMN29" s="47"/>
      <c r="GMO29" s="47"/>
      <c r="GMP29" s="47"/>
      <c r="GMQ29" s="47"/>
      <c r="GMR29" s="47"/>
      <c r="GMS29" s="47"/>
      <c r="GMT29" s="47"/>
      <c r="GMU29" s="47"/>
      <c r="GMV29" s="47"/>
      <c r="GMW29" s="47"/>
      <c r="GMX29" s="47"/>
      <c r="GMY29" s="47"/>
      <c r="GMZ29" s="47"/>
      <c r="GNA29" s="47"/>
      <c r="GNB29" s="47"/>
      <c r="GNC29" s="47"/>
      <c r="GND29" s="47"/>
      <c r="GNE29" s="47"/>
      <c r="GNF29" s="47"/>
      <c r="GNG29" s="47"/>
      <c r="GNH29" s="47"/>
      <c r="GNI29" s="47"/>
      <c r="GNJ29" s="47"/>
      <c r="GNK29" s="47"/>
      <c r="GNL29" s="47"/>
      <c r="GNM29" s="47"/>
      <c r="GNN29" s="47"/>
      <c r="GNO29" s="47"/>
      <c r="GNP29" s="47"/>
      <c r="GNQ29" s="47"/>
      <c r="GNR29" s="47"/>
      <c r="GNS29" s="47"/>
      <c r="GNT29" s="47"/>
      <c r="GNU29" s="47"/>
      <c r="GNV29" s="47"/>
      <c r="GNW29" s="47"/>
      <c r="GNX29" s="47"/>
      <c r="GNY29" s="47"/>
      <c r="GNZ29" s="47"/>
      <c r="GOA29" s="47"/>
      <c r="GOB29" s="47"/>
      <c r="GOC29" s="47"/>
      <c r="GOD29" s="47"/>
      <c r="GOE29" s="47"/>
      <c r="GOF29" s="47"/>
      <c r="GOG29" s="47"/>
      <c r="GOH29" s="47"/>
      <c r="GOI29" s="47"/>
      <c r="GOJ29" s="47"/>
      <c r="GOK29" s="47"/>
      <c r="GOL29" s="47"/>
      <c r="GOM29" s="47"/>
      <c r="GON29" s="47"/>
      <c r="GOO29" s="47"/>
      <c r="GOP29" s="47"/>
      <c r="GOQ29" s="47"/>
      <c r="GOR29" s="47"/>
      <c r="GOS29" s="47"/>
      <c r="GOT29" s="47"/>
      <c r="GOU29" s="47"/>
      <c r="GOV29" s="47"/>
      <c r="GOW29" s="47"/>
      <c r="GOX29" s="47"/>
      <c r="GOY29" s="47"/>
      <c r="GOZ29" s="47"/>
      <c r="GPA29" s="47"/>
      <c r="GPB29" s="47"/>
      <c r="GPC29" s="47"/>
      <c r="GPD29" s="47"/>
      <c r="GPE29" s="47"/>
      <c r="GPF29" s="47"/>
      <c r="GPG29" s="47"/>
      <c r="GPH29" s="47"/>
      <c r="GPI29" s="47"/>
      <c r="GPJ29" s="47"/>
      <c r="GPK29" s="47"/>
      <c r="GPL29" s="47"/>
      <c r="GPM29" s="47"/>
      <c r="GPN29" s="47"/>
      <c r="GPO29" s="47"/>
      <c r="GPP29" s="47"/>
      <c r="GPQ29" s="47"/>
      <c r="GPR29" s="47"/>
      <c r="GPS29" s="47"/>
      <c r="GPT29" s="47"/>
      <c r="GPU29" s="47"/>
      <c r="GPV29" s="47"/>
      <c r="GPW29" s="47"/>
      <c r="GPX29" s="47"/>
      <c r="GPY29" s="47"/>
      <c r="GPZ29" s="47"/>
      <c r="GQA29" s="47"/>
      <c r="GQB29" s="47"/>
      <c r="GQC29" s="47"/>
      <c r="GQD29" s="47"/>
      <c r="GQE29" s="47"/>
      <c r="GQF29" s="47"/>
      <c r="GQG29" s="47"/>
      <c r="GQH29" s="47"/>
      <c r="GQI29" s="47"/>
      <c r="GQJ29" s="47"/>
      <c r="GQK29" s="47"/>
      <c r="GQL29" s="47"/>
      <c r="GQM29" s="47"/>
      <c r="GQN29" s="47"/>
      <c r="GQO29" s="47"/>
      <c r="GQP29" s="47"/>
      <c r="GQQ29" s="47"/>
      <c r="GQR29" s="47"/>
      <c r="GQS29" s="47"/>
      <c r="GQT29" s="47"/>
      <c r="GQU29" s="47"/>
      <c r="GQV29" s="47"/>
      <c r="GQW29" s="47"/>
      <c r="GQX29" s="47"/>
      <c r="GQY29" s="47"/>
      <c r="GQZ29" s="47"/>
      <c r="GRA29" s="47"/>
      <c r="GRB29" s="47"/>
      <c r="GRC29" s="47"/>
      <c r="GRD29" s="47"/>
      <c r="GRE29" s="47"/>
      <c r="GRF29" s="47"/>
      <c r="GRG29" s="47"/>
      <c r="GRH29" s="47"/>
      <c r="GRI29" s="47"/>
      <c r="GRJ29" s="47"/>
      <c r="GRK29" s="47"/>
      <c r="GRL29" s="47"/>
      <c r="GRM29" s="47"/>
      <c r="GRN29" s="47"/>
      <c r="GRO29" s="47"/>
      <c r="GRP29" s="47"/>
      <c r="GRQ29" s="47"/>
      <c r="GRR29" s="47"/>
      <c r="GRS29" s="47"/>
      <c r="GRT29" s="47"/>
      <c r="GRU29" s="47"/>
      <c r="GRV29" s="47"/>
      <c r="GRW29" s="47"/>
      <c r="GRX29" s="47"/>
      <c r="GRY29" s="47"/>
      <c r="GRZ29" s="47"/>
      <c r="GSA29" s="47"/>
      <c r="GSB29" s="47"/>
      <c r="GSC29" s="47"/>
      <c r="GSD29" s="47"/>
      <c r="GSE29" s="47"/>
      <c r="GSF29" s="47"/>
      <c r="GSG29" s="47"/>
      <c r="GSH29" s="47"/>
      <c r="GSI29" s="47"/>
      <c r="GSJ29" s="47"/>
      <c r="GSK29" s="47"/>
      <c r="GSL29" s="47"/>
      <c r="GSM29" s="47"/>
      <c r="GSN29" s="47"/>
      <c r="GSO29" s="47"/>
      <c r="GSP29" s="47"/>
      <c r="GSQ29" s="47"/>
      <c r="GSR29" s="47"/>
      <c r="GSS29" s="47"/>
      <c r="GST29" s="47"/>
      <c r="GSU29" s="47"/>
      <c r="GSV29" s="47"/>
      <c r="GSW29" s="47"/>
      <c r="GSX29" s="47"/>
      <c r="GSY29" s="47"/>
      <c r="GSZ29" s="47"/>
      <c r="GTA29" s="47"/>
      <c r="GTB29" s="47"/>
      <c r="GTC29" s="47"/>
      <c r="GTD29" s="47"/>
      <c r="GTE29" s="47"/>
      <c r="GTF29" s="47"/>
      <c r="GTG29" s="47"/>
      <c r="GTH29" s="47"/>
      <c r="GTI29" s="47"/>
      <c r="GTJ29" s="47"/>
      <c r="GTK29" s="47"/>
      <c r="GTL29" s="47"/>
      <c r="GTM29" s="47"/>
      <c r="GTN29" s="47"/>
      <c r="GTO29" s="47"/>
      <c r="GTP29" s="47"/>
      <c r="GTQ29" s="47"/>
      <c r="GTR29" s="47"/>
      <c r="GTS29" s="47"/>
      <c r="GTT29" s="47"/>
      <c r="GTU29" s="47"/>
      <c r="GTV29" s="47"/>
      <c r="GTW29" s="47"/>
      <c r="GTX29" s="47"/>
      <c r="GTY29" s="47"/>
      <c r="GTZ29" s="47"/>
      <c r="GUA29" s="47"/>
      <c r="GUB29" s="47"/>
      <c r="GUC29" s="47"/>
      <c r="GUD29" s="47"/>
      <c r="GUE29" s="47"/>
      <c r="GUF29" s="47"/>
      <c r="GUG29" s="47"/>
      <c r="GUH29" s="47"/>
      <c r="GUI29" s="47"/>
      <c r="GUJ29" s="47"/>
      <c r="GUK29" s="47"/>
      <c r="GUL29" s="47"/>
      <c r="GUM29" s="47"/>
      <c r="GUN29" s="47"/>
      <c r="GUO29" s="47"/>
      <c r="GUP29" s="47"/>
      <c r="GUQ29" s="47"/>
      <c r="GUR29" s="47"/>
      <c r="GUS29" s="47"/>
      <c r="GUT29" s="47"/>
      <c r="GUU29" s="47"/>
      <c r="GUV29" s="47"/>
      <c r="GUW29" s="47"/>
      <c r="GUX29" s="47"/>
      <c r="GUY29" s="47"/>
      <c r="GUZ29" s="47"/>
      <c r="GVA29" s="47"/>
      <c r="GVB29" s="47"/>
      <c r="GVC29" s="47"/>
      <c r="GVD29" s="47"/>
      <c r="GVE29" s="47"/>
      <c r="GVF29" s="47"/>
      <c r="GVG29" s="47"/>
      <c r="GVH29" s="47"/>
      <c r="GVI29" s="47"/>
      <c r="GVJ29" s="47"/>
      <c r="GVK29" s="47"/>
      <c r="GVL29" s="47"/>
      <c r="GVM29" s="47"/>
      <c r="GVN29" s="47"/>
      <c r="GVO29" s="47"/>
      <c r="GVP29" s="47"/>
      <c r="GVQ29" s="47"/>
      <c r="GVR29" s="47"/>
      <c r="GVS29" s="47"/>
      <c r="GVT29" s="47"/>
      <c r="GVU29" s="47"/>
      <c r="GVV29" s="47"/>
      <c r="GVW29" s="47"/>
      <c r="GVX29" s="47"/>
      <c r="GVY29" s="47"/>
      <c r="GVZ29" s="47"/>
      <c r="GWA29" s="47"/>
      <c r="GWB29" s="47"/>
      <c r="GWC29" s="47"/>
      <c r="GWD29" s="47"/>
      <c r="GWE29" s="47"/>
      <c r="GWF29" s="47"/>
      <c r="GWG29" s="47"/>
      <c r="GWH29" s="47"/>
      <c r="GWI29" s="47"/>
      <c r="GWJ29" s="47"/>
      <c r="GWK29" s="47"/>
      <c r="GWL29" s="47"/>
      <c r="GWM29" s="47"/>
      <c r="GWN29" s="47"/>
      <c r="GWO29" s="47"/>
      <c r="GWP29" s="47"/>
      <c r="GWQ29" s="47"/>
      <c r="GWR29" s="47"/>
      <c r="GWS29" s="47"/>
      <c r="GWT29" s="47"/>
      <c r="GWU29" s="47"/>
      <c r="GWV29" s="47"/>
      <c r="GWW29" s="47"/>
      <c r="GWX29" s="47"/>
      <c r="GWY29" s="47"/>
      <c r="GWZ29" s="47"/>
      <c r="GXA29" s="47"/>
      <c r="GXB29" s="47"/>
      <c r="GXC29" s="47"/>
      <c r="GXD29" s="47"/>
      <c r="GXE29" s="47"/>
      <c r="GXF29" s="47"/>
      <c r="GXG29" s="47"/>
      <c r="GXH29" s="47"/>
      <c r="GXI29" s="47"/>
      <c r="GXJ29" s="47"/>
      <c r="GXK29" s="47"/>
      <c r="GXL29" s="47"/>
      <c r="GXM29" s="47"/>
      <c r="GXN29" s="47"/>
      <c r="GXO29" s="47"/>
      <c r="GXP29" s="47"/>
      <c r="GXQ29" s="47"/>
      <c r="GXR29" s="47"/>
      <c r="GXS29" s="47"/>
      <c r="GXT29" s="47"/>
      <c r="GXU29" s="47"/>
      <c r="GXV29" s="47"/>
      <c r="GXW29" s="47"/>
      <c r="GXX29" s="47"/>
      <c r="GXY29" s="47"/>
      <c r="GXZ29" s="47"/>
      <c r="GYA29" s="47"/>
      <c r="GYB29" s="47"/>
      <c r="GYC29" s="47"/>
      <c r="GYD29" s="47"/>
      <c r="GYE29" s="47"/>
      <c r="GYF29" s="47"/>
      <c r="GYG29" s="47"/>
      <c r="GYH29" s="47"/>
      <c r="GYI29" s="47"/>
      <c r="GYJ29" s="47"/>
      <c r="GYK29" s="47"/>
      <c r="GYL29" s="47"/>
      <c r="GYM29" s="47"/>
      <c r="GYN29" s="47"/>
      <c r="GYO29" s="47"/>
      <c r="GYP29" s="47"/>
      <c r="GYQ29" s="47"/>
      <c r="GYR29" s="47"/>
      <c r="GYS29" s="47"/>
      <c r="GYT29" s="47"/>
      <c r="GYU29" s="47"/>
      <c r="GYV29" s="47"/>
      <c r="GYW29" s="47"/>
      <c r="GYX29" s="47"/>
      <c r="GYY29" s="47"/>
      <c r="GYZ29" s="47"/>
      <c r="GZA29" s="47"/>
      <c r="GZB29" s="47"/>
      <c r="GZC29" s="47"/>
      <c r="GZD29" s="47"/>
      <c r="GZE29" s="47"/>
      <c r="GZF29" s="47"/>
      <c r="GZG29" s="47"/>
      <c r="GZH29" s="47"/>
      <c r="GZI29" s="47"/>
      <c r="GZJ29" s="47"/>
      <c r="GZK29" s="47"/>
      <c r="GZL29" s="47"/>
      <c r="GZM29" s="47"/>
      <c r="GZN29" s="47"/>
      <c r="GZO29" s="47"/>
      <c r="GZP29" s="47"/>
      <c r="GZQ29" s="47"/>
      <c r="GZR29" s="47"/>
      <c r="GZS29" s="47"/>
      <c r="GZT29" s="47"/>
      <c r="GZU29" s="47"/>
      <c r="GZV29" s="47"/>
      <c r="GZW29" s="47"/>
      <c r="GZX29" s="47"/>
      <c r="GZY29" s="47"/>
      <c r="GZZ29" s="47"/>
      <c r="HAA29" s="47"/>
      <c r="HAB29" s="47"/>
      <c r="HAC29" s="47"/>
      <c r="HAD29" s="47"/>
      <c r="HAE29" s="47"/>
      <c r="HAF29" s="47"/>
      <c r="HAG29" s="47"/>
      <c r="HAH29" s="47"/>
      <c r="HAI29" s="47"/>
      <c r="HAJ29" s="47"/>
      <c r="HAK29" s="47"/>
      <c r="HAL29" s="47"/>
      <c r="HAM29" s="47"/>
      <c r="HAN29" s="47"/>
      <c r="HAO29" s="47"/>
      <c r="HAP29" s="47"/>
      <c r="HAQ29" s="47"/>
      <c r="HAR29" s="47"/>
      <c r="HAS29" s="47"/>
      <c r="HAT29" s="47"/>
      <c r="HAU29" s="47"/>
      <c r="HAV29" s="47"/>
      <c r="HAW29" s="47"/>
      <c r="HAX29" s="47"/>
      <c r="HAY29" s="47"/>
      <c r="HAZ29" s="47"/>
      <c r="HBA29" s="47"/>
      <c r="HBB29" s="47"/>
      <c r="HBC29" s="47"/>
      <c r="HBD29" s="47"/>
      <c r="HBE29" s="47"/>
      <c r="HBF29" s="47"/>
      <c r="HBG29" s="47"/>
      <c r="HBH29" s="47"/>
      <c r="HBI29" s="47"/>
      <c r="HBJ29" s="47"/>
      <c r="HBK29" s="47"/>
      <c r="HBL29" s="47"/>
      <c r="HBM29" s="47"/>
      <c r="HBN29" s="47"/>
      <c r="HBO29" s="47"/>
      <c r="HBP29" s="47"/>
      <c r="HBQ29" s="47"/>
      <c r="HBR29" s="47"/>
      <c r="HBS29" s="47"/>
      <c r="HBT29" s="47"/>
      <c r="HBU29" s="47"/>
      <c r="HBV29" s="47"/>
      <c r="HBW29" s="47"/>
      <c r="HBX29" s="47"/>
      <c r="HBY29" s="47"/>
      <c r="HBZ29" s="47"/>
      <c r="HCA29" s="47"/>
      <c r="HCB29" s="47"/>
      <c r="HCC29" s="47"/>
      <c r="HCD29" s="47"/>
      <c r="HCE29" s="47"/>
      <c r="HCF29" s="47"/>
      <c r="HCG29" s="47"/>
      <c r="HCH29" s="47"/>
      <c r="HCI29" s="47"/>
      <c r="HCJ29" s="47"/>
      <c r="HCK29" s="47"/>
      <c r="HCL29" s="47"/>
      <c r="HCM29" s="47"/>
      <c r="HCN29" s="47"/>
      <c r="HCO29" s="47"/>
      <c r="HCP29" s="47"/>
      <c r="HCQ29" s="47"/>
      <c r="HCR29" s="47"/>
      <c r="HCS29" s="47"/>
      <c r="HCT29" s="47"/>
      <c r="HCU29" s="47"/>
      <c r="HCV29" s="47"/>
      <c r="HCW29" s="47"/>
      <c r="HCX29" s="47"/>
      <c r="HCY29" s="47"/>
      <c r="HCZ29" s="47"/>
      <c r="HDA29" s="47"/>
      <c r="HDB29" s="47"/>
      <c r="HDC29" s="47"/>
      <c r="HDD29" s="47"/>
      <c r="HDE29" s="47"/>
      <c r="HDF29" s="47"/>
      <c r="HDG29" s="47"/>
      <c r="HDH29" s="47"/>
      <c r="HDI29" s="47"/>
      <c r="HDJ29" s="47"/>
      <c r="HDK29" s="47"/>
      <c r="HDL29" s="47"/>
      <c r="HDM29" s="47"/>
      <c r="HDN29" s="47"/>
      <c r="HDO29" s="47"/>
      <c r="HDP29" s="47"/>
      <c r="HDQ29" s="47"/>
      <c r="HDR29" s="47"/>
      <c r="HDS29" s="47"/>
      <c r="HDT29" s="47"/>
      <c r="HDU29" s="47"/>
      <c r="HDV29" s="47"/>
      <c r="HDW29" s="47"/>
      <c r="HDX29" s="47"/>
      <c r="HDY29" s="47"/>
      <c r="HDZ29" s="47"/>
      <c r="HEA29" s="47"/>
      <c r="HEB29" s="47"/>
      <c r="HEC29" s="47"/>
      <c r="HED29" s="47"/>
      <c r="HEE29" s="47"/>
      <c r="HEF29" s="47"/>
      <c r="HEG29" s="47"/>
      <c r="HEH29" s="47"/>
      <c r="HEI29" s="47"/>
      <c r="HEJ29" s="47"/>
      <c r="HEK29" s="47"/>
      <c r="HEL29" s="47"/>
      <c r="HEM29" s="47"/>
      <c r="HEN29" s="47"/>
      <c r="HEO29" s="47"/>
      <c r="HEP29" s="47"/>
      <c r="HEQ29" s="47"/>
      <c r="HER29" s="47"/>
      <c r="HES29" s="47"/>
      <c r="HET29" s="47"/>
      <c r="HEU29" s="47"/>
      <c r="HEV29" s="47"/>
      <c r="HEW29" s="47"/>
      <c r="HEX29" s="47"/>
      <c r="HEY29" s="47"/>
      <c r="HEZ29" s="47"/>
      <c r="HFA29" s="47"/>
      <c r="HFB29" s="47"/>
      <c r="HFC29" s="47"/>
      <c r="HFD29" s="47"/>
      <c r="HFE29" s="47"/>
      <c r="HFF29" s="47"/>
      <c r="HFG29" s="47"/>
      <c r="HFH29" s="47"/>
      <c r="HFI29" s="47"/>
      <c r="HFJ29" s="47"/>
      <c r="HFK29" s="47"/>
      <c r="HFL29" s="47"/>
      <c r="HFM29" s="47"/>
      <c r="HFN29" s="47"/>
      <c r="HFO29" s="47"/>
      <c r="HFP29" s="47"/>
      <c r="HFQ29" s="47"/>
      <c r="HFR29" s="47"/>
      <c r="HFS29" s="47"/>
      <c r="HFT29" s="47"/>
      <c r="HFU29" s="47"/>
      <c r="HFV29" s="47"/>
      <c r="HFW29" s="47"/>
      <c r="HFX29" s="47"/>
      <c r="HFY29" s="47"/>
      <c r="HFZ29" s="47"/>
      <c r="HGA29" s="47"/>
      <c r="HGB29" s="47"/>
      <c r="HGC29" s="47"/>
      <c r="HGD29" s="47"/>
      <c r="HGE29" s="47"/>
      <c r="HGF29" s="47"/>
      <c r="HGG29" s="47"/>
      <c r="HGH29" s="47"/>
      <c r="HGI29" s="47"/>
      <c r="HGJ29" s="47"/>
      <c r="HGK29" s="47"/>
      <c r="HGL29" s="47"/>
      <c r="HGM29" s="47"/>
      <c r="HGN29" s="47"/>
      <c r="HGO29" s="47"/>
      <c r="HGP29" s="47"/>
      <c r="HGQ29" s="47"/>
      <c r="HGR29" s="47"/>
      <c r="HGS29" s="47"/>
      <c r="HGT29" s="47"/>
      <c r="HGU29" s="47"/>
      <c r="HGV29" s="47"/>
      <c r="HGW29" s="47"/>
      <c r="HGX29" s="47"/>
      <c r="HGY29" s="47"/>
      <c r="HGZ29" s="47"/>
      <c r="HHA29" s="47"/>
      <c r="HHB29" s="47"/>
      <c r="HHC29" s="47"/>
      <c r="HHD29" s="47"/>
      <c r="HHE29" s="47"/>
      <c r="HHF29" s="47"/>
      <c r="HHG29" s="47"/>
      <c r="HHH29" s="47"/>
      <c r="HHI29" s="47"/>
      <c r="HHJ29" s="47"/>
      <c r="HHK29" s="47"/>
      <c r="HHL29" s="47"/>
      <c r="HHM29" s="47"/>
      <c r="HHN29" s="47"/>
      <c r="HHO29" s="47"/>
      <c r="HHP29" s="47"/>
      <c r="HHQ29" s="47"/>
      <c r="HHR29" s="47"/>
      <c r="HHS29" s="47"/>
      <c r="HHT29" s="47"/>
      <c r="HHU29" s="47"/>
      <c r="HHV29" s="47"/>
      <c r="HHW29" s="47"/>
      <c r="HHX29" s="47"/>
      <c r="HHY29" s="47"/>
      <c r="HHZ29" s="47"/>
      <c r="HIA29" s="47"/>
      <c r="HIB29" s="47"/>
      <c r="HIC29" s="47"/>
      <c r="HID29" s="47"/>
      <c r="HIE29" s="47"/>
      <c r="HIF29" s="47"/>
      <c r="HIG29" s="47"/>
      <c r="HIH29" s="47"/>
      <c r="HII29" s="47"/>
      <c r="HIJ29" s="47"/>
      <c r="HIK29" s="47"/>
      <c r="HIL29" s="47"/>
      <c r="HIM29" s="47"/>
      <c r="HIN29" s="47"/>
      <c r="HIO29" s="47"/>
      <c r="HIP29" s="47"/>
      <c r="HIQ29" s="47"/>
      <c r="HIR29" s="47"/>
      <c r="HIS29" s="47"/>
      <c r="HIT29" s="47"/>
      <c r="HIU29" s="47"/>
      <c r="HIV29" s="47"/>
      <c r="HIW29" s="47"/>
      <c r="HIX29" s="47"/>
      <c r="HIY29" s="47"/>
      <c r="HIZ29" s="47"/>
      <c r="HJA29" s="47"/>
      <c r="HJB29" s="47"/>
      <c r="HJC29" s="47"/>
      <c r="HJD29" s="47"/>
      <c r="HJE29" s="47"/>
      <c r="HJF29" s="47"/>
      <c r="HJG29" s="47"/>
      <c r="HJH29" s="47"/>
      <c r="HJI29" s="47"/>
      <c r="HJJ29" s="47"/>
      <c r="HJK29" s="47"/>
      <c r="HJL29" s="47"/>
      <c r="HJM29" s="47"/>
      <c r="HJN29" s="47"/>
      <c r="HJO29" s="47"/>
      <c r="HJP29" s="47"/>
      <c r="HJQ29" s="47"/>
      <c r="HJR29" s="47"/>
      <c r="HJS29" s="47"/>
      <c r="HJT29" s="47"/>
      <c r="HJU29" s="47"/>
      <c r="HJV29" s="47"/>
      <c r="HJW29" s="47"/>
      <c r="HJX29" s="47"/>
      <c r="HJY29" s="47"/>
      <c r="HJZ29" s="47"/>
      <c r="HKA29" s="47"/>
      <c r="HKB29" s="47"/>
      <c r="HKC29" s="47"/>
      <c r="HKD29" s="47"/>
      <c r="HKE29" s="47"/>
      <c r="HKF29" s="47"/>
      <c r="HKG29" s="47"/>
      <c r="HKH29" s="47"/>
      <c r="HKI29" s="47"/>
      <c r="HKJ29" s="47"/>
      <c r="HKK29" s="47"/>
      <c r="HKL29" s="47"/>
      <c r="HKM29" s="47"/>
      <c r="HKN29" s="47"/>
      <c r="HKO29" s="47"/>
      <c r="HKP29" s="47"/>
      <c r="HKQ29" s="47"/>
      <c r="HKR29" s="47"/>
      <c r="HKS29" s="47"/>
      <c r="HKT29" s="47"/>
      <c r="HKU29" s="47"/>
      <c r="HKV29" s="47"/>
      <c r="HKW29" s="47"/>
      <c r="HKX29" s="47"/>
      <c r="HKY29" s="47"/>
      <c r="HKZ29" s="47"/>
      <c r="HLA29" s="47"/>
      <c r="HLB29" s="47"/>
      <c r="HLC29" s="47"/>
      <c r="HLD29" s="47"/>
      <c r="HLE29" s="47"/>
      <c r="HLF29" s="47"/>
      <c r="HLG29" s="47"/>
      <c r="HLH29" s="47"/>
      <c r="HLI29" s="47"/>
      <c r="HLJ29" s="47"/>
      <c r="HLK29" s="47"/>
      <c r="HLL29" s="47"/>
      <c r="HLM29" s="47"/>
      <c r="HLN29" s="47"/>
      <c r="HLO29" s="47"/>
      <c r="HLP29" s="47"/>
      <c r="HLQ29" s="47"/>
      <c r="HLR29" s="47"/>
      <c r="HLS29" s="47"/>
      <c r="HLT29" s="47"/>
      <c r="HLU29" s="47"/>
      <c r="HLV29" s="47"/>
      <c r="HLW29" s="47"/>
      <c r="HLX29" s="47"/>
      <c r="HLY29" s="47"/>
      <c r="HLZ29" s="47"/>
      <c r="HMA29" s="47"/>
      <c r="HMB29" s="47"/>
      <c r="HMC29" s="47"/>
      <c r="HMD29" s="47"/>
      <c r="HME29" s="47"/>
      <c r="HMF29" s="47"/>
      <c r="HMG29" s="47"/>
      <c r="HMH29" s="47"/>
      <c r="HMI29" s="47"/>
      <c r="HMJ29" s="47"/>
      <c r="HMK29" s="47"/>
      <c r="HML29" s="47"/>
      <c r="HMM29" s="47"/>
      <c r="HMN29" s="47"/>
      <c r="HMO29" s="47"/>
      <c r="HMP29" s="47"/>
      <c r="HMQ29" s="47"/>
      <c r="HMR29" s="47"/>
      <c r="HMS29" s="47"/>
      <c r="HMT29" s="47"/>
      <c r="HMU29" s="47"/>
      <c r="HMV29" s="47"/>
      <c r="HMW29" s="47"/>
      <c r="HMX29" s="47"/>
      <c r="HMY29" s="47"/>
      <c r="HMZ29" s="47"/>
      <c r="HNA29" s="47"/>
      <c r="HNB29" s="47"/>
      <c r="HNC29" s="47"/>
      <c r="HND29" s="47"/>
      <c r="HNE29" s="47"/>
      <c r="HNF29" s="47"/>
      <c r="HNG29" s="47"/>
      <c r="HNH29" s="47"/>
      <c r="HNI29" s="47"/>
      <c r="HNJ29" s="47"/>
      <c r="HNK29" s="47"/>
      <c r="HNL29" s="47"/>
      <c r="HNM29" s="47"/>
      <c r="HNN29" s="47"/>
      <c r="HNO29" s="47"/>
      <c r="HNP29" s="47"/>
      <c r="HNQ29" s="47"/>
      <c r="HNR29" s="47"/>
      <c r="HNS29" s="47"/>
      <c r="HNT29" s="47"/>
      <c r="HNU29" s="47"/>
      <c r="HNV29" s="47"/>
      <c r="HNW29" s="47"/>
      <c r="HNX29" s="47"/>
      <c r="HNY29" s="47"/>
      <c r="HNZ29" s="47"/>
      <c r="HOA29" s="47"/>
      <c r="HOB29" s="47"/>
      <c r="HOC29" s="47"/>
      <c r="HOD29" s="47"/>
      <c r="HOE29" s="47"/>
      <c r="HOF29" s="47"/>
      <c r="HOG29" s="47"/>
      <c r="HOH29" s="47"/>
      <c r="HOI29" s="47"/>
      <c r="HOJ29" s="47"/>
      <c r="HOK29" s="47"/>
      <c r="HOL29" s="47"/>
      <c r="HOM29" s="47"/>
      <c r="HON29" s="47"/>
      <c r="HOO29" s="47"/>
      <c r="HOP29" s="47"/>
      <c r="HOQ29" s="47"/>
      <c r="HOR29" s="47"/>
      <c r="HOS29" s="47"/>
      <c r="HOT29" s="47"/>
      <c r="HOU29" s="47"/>
      <c r="HOV29" s="47"/>
      <c r="HOW29" s="47"/>
      <c r="HOX29" s="47"/>
      <c r="HOY29" s="47"/>
      <c r="HOZ29" s="47"/>
      <c r="HPA29" s="47"/>
      <c r="HPB29" s="47"/>
      <c r="HPC29" s="47"/>
      <c r="HPD29" s="47"/>
      <c r="HPE29" s="47"/>
      <c r="HPF29" s="47"/>
      <c r="HPG29" s="47"/>
      <c r="HPH29" s="47"/>
      <c r="HPI29" s="47"/>
      <c r="HPJ29" s="47"/>
      <c r="HPK29" s="47"/>
      <c r="HPL29" s="47"/>
      <c r="HPM29" s="47"/>
      <c r="HPN29" s="47"/>
      <c r="HPO29" s="47"/>
      <c r="HPP29" s="47"/>
      <c r="HPQ29" s="47"/>
      <c r="HPR29" s="47"/>
      <c r="HPS29" s="47"/>
      <c r="HPT29" s="47"/>
      <c r="HPU29" s="47"/>
      <c r="HPV29" s="47"/>
      <c r="HPW29" s="47"/>
      <c r="HPX29" s="47"/>
      <c r="HPY29" s="47"/>
      <c r="HPZ29" s="47"/>
      <c r="HQA29" s="47"/>
      <c r="HQB29" s="47"/>
      <c r="HQC29" s="47"/>
      <c r="HQD29" s="47"/>
      <c r="HQE29" s="47"/>
      <c r="HQF29" s="47"/>
      <c r="HQG29" s="47"/>
      <c r="HQH29" s="47"/>
      <c r="HQI29" s="47"/>
      <c r="HQJ29" s="47"/>
      <c r="HQK29" s="47"/>
      <c r="HQL29" s="47"/>
      <c r="HQM29" s="47"/>
      <c r="HQN29" s="47"/>
      <c r="HQO29" s="47"/>
      <c r="HQP29" s="47"/>
      <c r="HQQ29" s="47"/>
      <c r="HQR29" s="47"/>
      <c r="HQS29" s="47"/>
      <c r="HQT29" s="47"/>
      <c r="HQU29" s="47"/>
      <c r="HQV29" s="47"/>
      <c r="HQW29" s="47"/>
      <c r="HQX29" s="47"/>
      <c r="HQY29" s="47"/>
      <c r="HQZ29" s="47"/>
      <c r="HRA29" s="47"/>
      <c r="HRB29" s="47"/>
      <c r="HRC29" s="47"/>
      <c r="HRD29" s="47"/>
      <c r="HRE29" s="47"/>
      <c r="HRF29" s="47"/>
      <c r="HRG29" s="47"/>
      <c r="HRH29" s="47"/>
      <c r="HRI29" s="47"/>
      <c r="HRJ29" s="47"/>
      <c r="HRK29" s="47"/>
      <c r="HRL29" s="47"/>
      <c r="HRM29" s="47"/>
      <c r="HRN29" s="47"/>
      <c r="HRO29" s="47"/>
      <c r="HRP29" s="47"/>
      <c r="HRQ29" s="47"/>
      <c r="HRR29" s="47"/>
      <c r="HRS29" s="47"/>
      <c r="HRT29" s="47"/>
      <c r="HRU29" s="47"/>
      <c r="HRV29" s="47"/>
      <c r="HRW29" s="47"/>
      <c r="HRX29" s="47"/>
      <c r="HRY29" s="47"/>
      <c r="HRZ29" s="47"/>
      <c r="HSA29" s="47"/>
      <c r="HSB29" s="47"/>
      <c r="HSC29" s="47"/>
      <c r="HSD29" s="47"/>
      <c r="HSE29" s="47"/>
      <c r="HSF29" s="47"/>
      <c r="HSG29" s="47"/>
      <c r="HSH29" s="47"/>
      <c r="HSI29" s="47"/>
      <c r="HSJ29" s="47"/>
      <c r="HSK29" s="47"/>
      <c r="HSL29" s="47"/>
      <c r="HSM29" s="47"/>
      <c r="HSN29" s="47"/>
      <c r="HSO29" s="47"/>
      <c r="HSP29" s="47"/>
      <c r="HSQ29" s="47"/>
      <c r="HSR29" s="47"/>
      <c r="HSS29" s="47"/>
      <c r="HST29" s="47"/>
      <c r="HSU29" s="47"/>
      <c r="HSV29" s="47"/>
      <c r="HSW29" s="47"/>
      <c r="HSX29" s="47"/>
      <c r="HSY29" s="47"/>
      <c r="HSZ29" s="47"/>
      <c r="HTA29" s="47"/>
      <c r="HTB29" s="47"/>
      <c r="HTC29" s="47"/>
      <c r="HTD29" s="47"/>
      <c r="HTE29" s="47"/>
      <c r="HTF29" s="47"/>
      <c r="HTG29" s="47"/>
      <c r="HTH29" s="47"/>
      <c r="HTI29" s="47"/>
      <c r="HTJ29" s="47"/>
      <c r="HTK29" s="47"/>
      <c r="HTL29" s="47"/>
      <c r="HTM29" s="47"/>
      <c r="HTN29" s="47"/>
      <c r="HTO29" s="47"/>
      <c r="HTP29" s="47"/>
      <c r="HTQ29" s="47"/>
      <c r="HTR29" s="47"/>
      <c r="HTS29" s="47"/>
      <c r="HTT29" s="47"/>
      <c r="HTU29" s="47"/>
      <c r="HTV29" s="47"/>
      <c r="HTW29" s="47"/>
      <c r="HTX29" s="47"/>
      <c r="HTY29" s="47"/>
      <c r="HTZ29" s="47"/>
      <c r="HUA29" s="47"/>
      <c r="HUB29" s="47"/>
      <c r="HUC29" s="47"/>
      <c r="HUD29" s="47"/>
      <c r="HUE29" s="47"/>
      <c r="HUF29" s="47"/>
      <c r="HUG29" s="47"/>
      <c r="HUH29" s="47"/>
      <c r="HUI29" s="47"/>
      <c r="HUJ29" s="47"/>
      <c r="HUK29" s="47"/>
      <c r="HUL29" s="47"/>
      <c r="HUM29" s="47"/>
      <c r="HUN29" s="47"/>
      <c r="HUO29" s="47"/>
      <c r="HUP29" s="47"/>
      <c r="HUQ29" s="47"/>
      <c r="HUR29" s="47"/>
      <c r="HUS29" s="47"/>
      <c r="HUT29" s="47"/>
      <c r="HUU29" s="47"/>
      <c r="HUV29" s="47"/>
      <c r="HUW29" s="47"/>
      <c r="HUX29" s="47"/>
      <c r="HUY29" s="47"/>
      <c r="HUZ29" s="47"/>
      <c r="HVA29" s="47"/>
      <c r="HVB29" s="47"/>
      <c r="HVC29" s="47"/>
      <c r="HVD29" s="47"/>
      <c r="HVE29" s="47"/>
      <c r="HVF29" s="47"/>
      <c r="HVG29" s="47"/>
      <c r="HVH29" s="47"/>
      <c r="HVI29" s="47"/>
      <c r="HVJ29" s="47"/>
      <c r="HVK29" s="47"/>
      <c r="HVL29" s="47"/>
      <c r="HVM29" s="47"/>
      <c r="HVN29" s="47"/>
      <c r="HVO29" s="47"/>
      <c r="HVP29" s="47"/>
      <c r="HVQ29" s="47"/>
      <c r="HVR29" s="47"/>
      <c r="HVS29" s="47"/>
      <c r="HVT29" s="47"/>
      <c r="HVU29" s="47"/>
      <c r="HVV29" s="47"/>
      <c r="HVW29" s="47"/>
      <c r="HVX29" s="47"/>
      <c r="HVY29" s="47"/>
      <c r="HVZ29" s="47"/>
      <c r="HWA29" s="47"/>
      <c r="HWB29" s="47"/>
      <c r="HWC29" s="47"/>
      <c r="HWD29" s="47"/>
      <c r="HWE29" s="47"/>
      <c r="HWF29" s="47"/>
      <c r="HWG29" s="47"/>
      <c r="HWH29" s="47"/>
      <c r="HWI29" s="47"/>
      <c r="HWJ29" s="47"/>
      <c r="HWK29" s="47"/>
      <c r="HWL29" s="47"/>
      <c r="HWM29" s="47"/>
      <c r="HWN29" s="47"/>
      <c r="HWO29" s="47"/>
      <c r="HWP29" s="47"/>
      <c r="HWQ29" s="47"/>
      <c r="HWR29" s="47"/>
      <c r="HWS29" s="47"/>
      <c r="HWT29" s="47"/>
      <c r="HWU29" s="47"/>
      <c r="HWV29" s="47"/>
      <c r="HWW29" s="47"/>
      <c r="HWX29" s="47"/>
      <c r="HWY29" s="47"/>
      <c r="HWZ29" s="47"/>
      <c r="HXA29" s="47"/>
      <c r="HXB29" s="47"/>
      <c r="HXC29" s="47"/>
      <c r="HXD29" s="47"/>
      <c r="HXE29" s="47"/>
      <c r="HXF29" s="47"/>
      <c r="HXG29" s="47"/>
      <c r="HXH29" s="47"/>
      <c r="HXI29" s="47"/>
      <c r="HXJ29" s="47"/>
      <c r="HXK29" s="47"/>
      <c r="HXL29" s="47"/>
      <c r="HXM29" s="47"/>
      <c r="HXN29" s="47"/>
      <c r="HXO29" s="47"/>
      <c r="HXP29" s="47"/>
      <c r="HXQ29" s="47"/>
      <c r="HXR29" s="47"/>
      <c r="HXS29" s="47"/>
      <c r="HXT29" s="47"/>
      <c r="HXU29" s="47"/>
      <c r="HXV29" s="47"/>
      <c r="HXW29" s="47"/>
      <c r="HXX29" s="47"/>
      <c r="HXY29" s="47"/>
      <c r="HXZ29" s="47"/>
      <c r="HYA29" s="47"/>
      <c r="HYB29" s="47"/>
      <c r="HYC29" s="47"/>
      <c r="HYD29" s="47"/>
      <c r="HYE29" s="47"/>
      <c r="HYF29" s="47"/>
      <c r="HYG29" s="47"/>
      <c r="HYH29" s="47"/>
      <c r="HYI29" s="47"/>
      <c r="HYJ29" s="47"/>
      <c r="HYK29" s="47"/>
      <c r="HYL29" s="47"/>
      <c r="HYM29" s="47"/>
      <c r="HYN29" s="47"/>
      <c r="HYO29" s="47"/>
      <c r="HYP29" s="47"/>
      <c r="HYQ29" s="47"/>
      <c r="HYR29" s="47"/>
      <c r="HYS29" s="47"/>
      <c r="HYT29" s="47"/>
      <c r="HYU29" s="47"/>
      <c r="HYV29" s="47"/>
      <c r="HYW29" s="47"/>
      <c r="HYX29" s="47"/>
      <c r="HYY29" s="47"/>
      <c r="HYZ29" s="47"/>
      <c r="HZA29" s="47"/>
      <c r="HZB29" s="47"/>
      <c r="HZC29" s="47"/>
      <c r="HZD29" s="47"/>
      <c r="HZE29" s="47"/>
      <c r="HZF29" s="47"/>
      <c r="HZG29" s="47"/>
      <c r="HZH29" s="47"/>
      <c r="HZI29" s="47"/>
      <c r="HZJ29" s="47"/>
      <c r="HZK29" s="47"/>
      <c r="HZL29" s="47"/>
      <c r="HZM29" s="47"/>
      <c r="HZN29" s="47"/>
      <c r="HZO29" s="47"/>
      <c r="HZP29" s="47"/>
      <c r="HZQ29" s="47"/>
      <c r="HZR29" s="47"/>
      <c r="HZS29" s="47"/>
      <c r="HZT29" s="47"/>
      <c r="HZU29" s="47"/>
      <c r="HZV29" s="47"/>
      <c r="HZW29" s="47"/>
      <c r="HZX29" s="47"/>
      <c r="HZY29" s="47"/>
      <c r="HZZ29" s="47"/>
      <c r="IAA29" s="47"/>
      <c r="IAB29" s="47"/>
      <c r="IAC29" s="47"/>
      <c r="IAD29" s="47"/>
      <c r="IAE29" s="47"/>
      <c r="IAF29" s="47"/>
      <c r="IAG29" s="47"/>
      <c r="IAH29" s="47"/>
      <c r="IAI29" s="47"/>
      <c r="IAJ29" s="47"/>
      <c r="IAK29" s="47"/>
      <c r="IAL29" s="47"/>
      <c r="IAM29" s="47"/>
      <c r="IAN29" s="47"/>
      <c r="IAO29" s="47"/>
      <c r="IAP29" s="47"/>
      <c r="IAQ29" s="47"/>
      <c r="IAR29" s="47"/>
      <c r="IAS29" s="47"/>
      <c r="IAT29" s="47"/>
      <c r="IAU29" s="47"/>
      <c r="IAV29" s="47"/>
      <c r="IAW29" s="47"/>
      <c r="IAX29" s="47"/>
      <c r="IAY29" s="47"/>
      <c r="IAZ29" s="47"/>
      <c r="IBA29" s="47"/>
      <c r="IBB29" s="47"/>
      <c r="IBC29" s="47"/>
      <c r="IBD29" s="47"/>
      <c r="IBE29" s="47"/>
      <c r="IBF29" s="47"/>
      <c r="IBG29" s="47"/>
      <c r="IBH29" s="47"/>
      <c r="IBI29" s="47"/>
      <c r="IBJ29" s="47"/>
      <c r="IBK29" s="47"/>
      <c r="IBL29" s="47"/>
      <c r="IBM29" s="47"/>
      <c r="IBN29" s="47"/>
      <c r="IBO29" s="47"/>
      <c r="IBP29" s="47"/>
      <c r="IBQ29" s="47"/>
      <c r="IBR29" s="47"/>
      <c r="IBS29" s="47"/>
      <c r="IBT29" s="47"/>
      <c r="IBU29" s="47"/>
      <c r="IBV29" s="47"/>
      <c r="IBW29" s="47"/>
      <c r="IBX29" s="47"/>
      <c r="IBY29" s="47"/>
      <c r="IBZ29" s="47"/>
      <c r="ICA29" s="47"/>
      <c r="ICB29" s="47"/>
      <c r="ICC29" s="47"/>
      <c r="ICD29" s="47"/>
      <c r="ICE29" s="47"/>
      <c r="ICF29" s="47"/>
      <c r="ICG29" s="47"/>
      <c r="ICH29" s="47"/>
      <c r="ICI29" s="47"/>
      <c r="ICJ29" s="47"/>
      <c r="ICK29" s="47"/>
      <c r="ICL29" s="47"/>
      <c r="ICM29" s="47"/>
      <c r="ICN29" s="47"/>
      <c r="ICO29" s="47"/>
      <c r="ICP29" s="47"/>
      <c r="ICQ29" s="47"/>
      <c r="ICR29" s="47"/>
      <c r="ICS29" s="47"/>
      <c r="ICT29" s="47"/>
      <c r="ICU29" s="47"/>
      <c r="ICV29" s="47"/>
      <c r="ICW29" s="47"/>
      <c r="ICX29" s="47"/>
      <c r="ICY29" s="47"/>
      <c r="ICZ29" s="47"/>
      <c r="IDA29" s="47"/>
      <c r="IDB29" s="47"/>
      <c r="IDC29" s="47"/>
      <c r="IDD29" s="47"/>
      <c r="IDE29" s="47"/>
      <c r="IDF29" s="47"/>
      <c r="IDG29" s="47"/>
      <c r="IDH29" s="47"/>
      <c r="IDI29" s="47"/>
      <c r="IDJ29" s="47"/>
      <c r="IDK29" s="47"/>
      <c r="IDL29" s="47"/>
      <c r="IDM29" s="47"/>
      <c r="IDN29" s="47"/>
      <c r="IDO29" s="47"/>
      <c r="IDP29" s="47"/>
      <c r="IDQ29" s="47"/>
      <c r="IDR29" s="47"/>
      <c r="IDS29" s="47"/>
      <c r="IDT29" s="47"/>
      <c r="IDU29" s="47"/>
      <c r="IDV29" s="47"/>
      <c r="IDW29" s="47"/>
      <c r="IDX29" s="47"/>
      <c r="IDY29" s="47"/>
      <c r="IDZ29" s="47"/>
      <c r="IEA29" s="47"/>
      <c r="IEB29" s="47"/>
      <c r="IEC29" s="47"/>
      <c r="IED29" s="47"/>
      <c r="IEE29" s="47"/>
      <c r="IEF29" s="47"/>
      <c r="IEG29" s="47"/>
      <c r="IEH29" s="47"/>
      <c r="IEI29" s="47"/>
      <c r="IEJ29" s="47"/>
      <c r="IEK29" s="47"/>
      <c r="IEL29" s="47"/>
      <c r="IEM29" s="47"/>
      <c r="IEN29" s="47"/>
      <c r="IEO29" s="47"/>
      <c r="IEP29" s="47"/>
      <c r="IEQ29" s="47"/>
      <c r="IER29" s="47"/>
      <c r="IES29" s="47"/>
      <c r="IET29" s="47"/>
      <c r="IEU29" s="47"/>
      <c r="IEV29" s="47"/>
      <c r="IEW29" s="47"/>
      <c r="IEX29" s="47"/>
      <c r="IEY29" s="47"/>
      <c r="IEZ29" s="47"/>
      <c r="IFA29" s="47"/>
      <c r="IFB29" s="47"/>
      <c r="IFC29" s="47"/>
      <c r="IFD29" s="47"/>
      <c r="IFE29" s="47"/>
      <c r="IFF29" s="47"/>
      <c r="IFG29" s="47"/>
      <c r="IFH29" s="47"/>
      <c r="IFI29" s="47"/>
      <c r="IFJ29" s="47"/>
      <c r="IFK29" s="47"/>
      <c r="IFL29" s="47"/>
      <c r="IFM29" s="47"/>
      <c r="IFN29" s="47"/>
      <c r="IFO29" s="47"/>
      <c r="IFP29" s="47"/>
      <c r="IFQ29" s="47"/>
      <c r="IFR29" s="47"/>
      <c r="IFS29" s="47"/>
      <c r="IFT29" s="47"/>
      <c r="IFU29" s="47"/>
      <c r="IFV29" s="47"/>
      <c r="IFW29" s="47"/>
      <c r="IFX29" s="47"/>
      <c r="IFY29" s="47"/>
      <c r="IFZ29" s="47"/>
      <c r="IGA29" s="47"/>
      <c r="IGB29" s="47"/>
      <c r="IGC29" s="47"/>
      <c r="IGD29" s="47"/>
      <c r="IGE29" s="47"/>
      <c r="IGF29" s="47"/>
      <c r="IGG29" s="47"/>
      <c r="IGH29" s="47"/>
      <c r="IGI29" s="47"/>
      <c r="IGJ29" s="47"/>
      <c r="IGK29" s="47"/>
      <c r="IGL29" s="47"/>
      <c r="IGM29" s="47"/>
      <c r="IGN29" s="47"/>
      <c r="IGO29" s="47"/>
      <c r="IGP29" s="47"/>
      <c r="IGQ29" s="47"/>
      <c r="IGR29" s="47"/>
      <c r="IGS29" s="47"/>
      <c r="IGT29" s="47"/>
      <c r="IGU29" s="47"/>
      <c r="IGV29" s="47"/>
      <c r="IGW29" s="47"/>
      <c r="IGX29" s="47"/>
      <c r="IGY29" s="47"/>
      <c r="IGZ29" s="47"/>
      <c r="IHA29" s="47"/>
      <c r="IHB29" s="47"/>
      <c r="IHC29" s="47"/>
      <c r="IHD29" s="47"/>
      <c r="IHE29" s="47"/>
      <c r="IHF29" s="47"/>
      <c r="IHG29" s="47"/>
      <c r="IHH29" s="47"/>
      <c r="IHI29" s="47"/>
      <c r="IHJ29" s="47"/>
      <c r="IHK29" s="47"/>
      <c r="IHL29" s="47"/>
      <c r="IHM29" s="47"/>
      <c r="IHN29" s="47"/>
      <c r="IHO29" s="47"/>
      <c r="IHP29" s="47"/>
      <c r="IHQ29" s="47"/>
      <c r="IHR29" s="47"/>
      <c r="IHS29" s="47"/>
      <c r="IHT29" s="47"/>
      <c r="IHU29" s="47"/>
      <c r="IHV29" s="47"/>
      <c r="IHW29" s="47"/>
      <c r="IHX29" s="47"/>
      <c r="IHY29" s="47"/>
      <c r="IHZ29" s="47"/>
      <c r="IIA29" s="47"/>
      <c r="IIB29" s="47"/>
      <c r="IIC29" s="47"/>
      <c r="IID29" s="47"/>
      <c r="IIE29" s="47"/>
      <c r="IIF29" s="47"/>
      <c r="IIG29" s="47"/>
      <c r="IIH29" s="47"/>
      <c r="III29" s="47"/>
      <c r="IIJ29" s="47"/>
      <c r="IIK29" s="47"/>
      <c r="IIL29" s="47"/>
      <c r="IIM29" s="47"/>
      <c r="IIN29" s="47"/>
      <c r="IIO29" s="47"/>
      <c r="IIP29" s="47"/>
      <c r="IIQ29" s="47"/>
      <c r="IIR29" s="47"/>
      <c r="IIS29" s="47"/>
      <c r="IIT29" s="47"/>
      <c r="IIU29" s="47"/>
      <c r="IIV29" s="47"/>
      <c r="IIW29" s="47"/>
      <c r="IIX29" s="47"/>
      <c r="IIY29" s="47"/>
      <c r="IIZ29" s="47"/>
      <c r="IJA29" s="47"/>
      <c r="IJB29" s="47"/>
      <c r="IJC29" s="47"/>
      <c r="IJD29" s="47"/>
      <c r="IJE29" s="47"/>
      <c r="IJF29" s="47"/>
      <c r="IJG29" s="47"/>
      <c r="IJH29" s="47"/>
      <c r="IJI29" s="47"/>
      <c r="IJJ29" s="47"/>
      <c r="IJK29" s="47"/>
      <c r="IJL29" s="47"/>
      <c r="IJM29" s="47"/>
      <c r="IJN29" s="47"/>
      <c r="IJO29" s="47"/>
      <c r="IJP29" s="47"/>
      <c r="IJQ29" s="47"/>
      <c r="IJR29" s="47"/>
      <c r="IJS29" s="47"/>
      <c r="IJT29" s="47"/>
      <c r="IJU29" s="47"/>
      <c r="IJV29" s="47"/>
      <c r="IJW29" s="47"/>
      <c r="IJX29" s="47"/>
      <c r="IJY29" s="47"/>
      <c r="IJZ29" s="47"/>
      <c r="IKA29" s="47"/>
      <c r="IKB29" s="47"/>
      <c r="IKC29" s="47"/>
      <c r="IKD29" s="47"/>
      <c r="IKE29" s="47"/>
      <c r="IKF29" s="47"/>
      <c r="IKG29" s="47"/>
      <c r="IKH29" s="47"/>
      <c r="IKI29" s="47"/>
      <c r="IKJ29" s="47"/>
      <c r="IKK29" s="47"/>
      <c r="IKL29" s="47"/>
      <c r="IKM29" s="47"/>
      <c r="IKN29" s="47"/>
      <c r="IKO29" s="47"/>
      <c r="IKP29" s="47"/>
      <c r="IKQ29" s="47"/>
      <c r="IKR29" s="47"/>
      <c r="IKS29" s="47"/>
      <c r="IKT29" s="47"/>
      <c r="IKU29" s="47"/>
      <c r="IKV29" s="47"/>
      <c r="IKW29" s="47"/>
      <c r="IKX29" s="47"/>
      <c r="IKY29" s="47"/>
      <c r="IKZ29" s="47"/>
      <c r="ILA29" s="47"/>
      <c r="ILB29" s="47"/>
      <c r="ILC29" s="47"/>
      <c r="ILD29" s="47"/>
      <c r="ILE29" s="47"/>
      <c r="ILF29" s="47"/>
      <c r="ILG29" s="47"/>
      <c r="ILH29" s="47"/>
      <c r="ILI29" s="47"/>
      <c r="ILJ29" s="47"/>
      <c r="ILK29" s="47"/>
      <c r="ILL29" s="47"/>
      <c r="ILM29" s="47"/>
      <c r="ILN29" s="47"/>
      <c r="ILO29" s="47"/>
      <c r="ILP29" s="47"/>
      <c r="ILQ29" s="47"/>
      <c r="ILR29" s="47"/>
      <c r="ILS29" s="47"/>
      <c r="ILT29" s="47"/>
      <c r="ILU29" s="47"/>
      <c r="ILV29" s="47"/>
      <c r="ILW29" s="47"/>
      <c r="ILX29" s="47"/>
      <c r="ILY29" s="47"/>
      <c r="ILZ29" s="47"/>
      <c r="IMA29" s="47"/>
      <c r="IMB29" s="47"/>
      <c r="IMC29" s="47"/>
      <c r="IMD29" s="47"/>
      <c r="IME29" s="47"/>
      <c r="IMF29" s="47"/>
      <c r="IMG29" s="47"/>
      <c r="IMH29" s="47"/>
      <c r="IMI29" s="47"/>
      <c r="IMJ29" s="47"/>
      <c r="IMK29" s="47"/>
      <c r="IML29" s="47"/>
      <c r="IMM29" s="47"/>
      <c r="IMN29" s="47"/>
      <c r="IMO29" s="47"/>
      <c r="IMP29" s="47"/>
      <c r="IMQ29" s="47"/>
      <c r="IMR29" s="47"/>
      <c r="IMS29" s="47"/>
      <c r="IMT29" s="47"/>
      <c r="IMU29" s="47"/>
      <c r="IMV29" s="47"/>
      <c r="IMW29" s="47"/>
      <c r="IMX29" s="47"/>
      <c r="IMY29" s="47"/>
      <c r="IMZ29" s="47"/>
      <c r="INA29" s="47"/>
      <c r="INB29" s="47"/>
      <c r="INC29" s="47"/>
      <c r="IND29" s="47"/>
      <c r="INE29" s="47"/>
      <c r="INF29" s="47"/>
      <c r="ING29" s="47"/>
      <c r="INH29" s="47"/>
      <c r="INI29" s="47"/>
      <c r="INJ29" s="47"/>
      <c r="INK29" s="47"/>
      <c r="INL29" s="47"/>
      <c r="INM29" s="47"/>
      <c r="INN29" s="47"/>
      <c r="INO29" s="47"/>
      <c r="INP29" s="47"/>
      <c r="INQ29" s="47"/>
      <c r="INR29" s="47"/>
      <c r="INS29" s="47"/>
      <c r="INT29" s="47"/>
      <c r="INU29" s="47"/>
      <c r="INV29" s="47"/>
      <c r="INW29" s="47"/>
      <c r="INX29" s="47"/>
      <c r="INY29" s="47"/>
      <c r="INZ29" s="47"/>
      <c r="IOA29" s="47"/>
      <c r="IOB29" s="47"/>
      <c r="IOC29" s="47"/>
      <c r="IOD29" s="47"/>
      <c r="IOE29" s="47"/>
      <c r="IOF29" s="47"/>
      <c r="IOG29" s="47"/>
      <c r="IOH29" s="47"/>
      <c r="IOI29" s="47"/>
      <c r="IOJ29" s="47"/>
      <c r="IOK29" s="47"/>
      <c r="IOL29" s="47"/>
      <c r="IOM29" s="47"/>
      <c r="ION29" s="47"/>
      <c r="IOO29" s="47"/>
      <c r="IOP29" s="47"/>
      <c r="IOQ29" s="47"/>
      <c r="IOR29" s="47"/>
      <c r="IOS29" s="47"/>
      <c r="IOT29" s="47"/>
      <c r="IOU29" s="47"/>
      <c r="IOV29" s="47"/>
      <c r="IOW29" s="47"/>
      <c r="IOX29" s="47"/>
      <c r="IOY29" s="47"/>
      <c r="IOZ29" s="47"/>
      <c r="IPA29" s="47"/>
      <c r="IPB29" s="47"/>
      <c r="IPC29" s="47"/>
      <c r="IPD29" s="47"/>
      <c r="IPE29" s="47"/>
      <c r="IPF29" s="47"/>
      <c r="IPG29" s="47"/>
      <c r="IPH29" s="47"/>
      <c r="IPI29" s="47"/>
      <c r="IPJ29" s="47"/>
      <c r="IPK29" s="47"/>
      <c r="IPL29" s="47"/>
      <c r="IPM29" s="47"/>
      <c r="IPN29" s="47"/>
      <c r="IPO29" s="47"/>
      <c r="IPP29" s="47"/>
      <c r="IPQ29" s="47"/>
      <c r="IPR29" s="47"/>
      <c r="IPS29" s="47"/>
      <c r="IPT29" s="47"/>
      <c r="IPU29" s="47"/>
      <c r="IPV29" s="47"/>
      <c r="IPW29" s="47"/>
      <c r="IPX29" s="47"/>
      <c r="IPY29" s="47"/>
      <c r="IPZ29" s="47"/>
      <c r="IQA29" s="47"/>
      <c r="IQB29" s="47"/>
      <c r="IQC29" s="47"/>
      <c r="IQD29" s="47"/>
      <c r="IQE29" s="47"/>
      <c r="IQF29" s="47"/>
      <c r="IQG29" s="47"/>
      <c r="IQH29" s="47"/>
      <c r="IQI29" s="47"/>
      <c r="IQJ29" s="47"/>
      <c r="IQK29" s="47"/>
      <c r="IQL29" s="47"/>
      <c r="IQM29" s="47"/>
      <c r="IQN29" s="47"/>
      <c r="IQO29" s="47"/>
      <c r="IQP29" s="47"/>
      <c r="IQQ29" s="47"/>
      <c r="IQR29" s="47"/>
      <c r="IQS29" s="47"/>
      <c r="IQT29" s="47"/>
      <c r="IQU29" s="47"/>
      <c r="IQV29" s="47"/>
      <c r="IQW29" s="47"/>
      <c r="IQX29" s="47"/>
      <c r="IQY29" s="47"/>
      <c r="IQZ29" s="47"/>
      <c r="IRA29" s="47"/>
      <c r="IRB29" s="47"/>
      <c r="IRC29" s="47"/>
      <c r="IRD29" s="47"/>
      <c r="IRE29" s="47"/>
      <c r="IRF29" s="47"/>
      <c r="IRG29" s="47"/>
      <c r="IRH29" s="47"/>
      <c r="IRI29" s="47"/>
      <c r="IRJ29" s="47"/>
      <c r="IRK29" s="47"/>
      <c r="IRL29" s="47"/>
      <c r="IRM29" s="47"/>
      <c r="IRN29" s="47"/>
      <c r="IRO29" s="47"/>
      <c r="IRP29" s="47"/>
      <c r="IRQ29" s="47"/>
      <c r="IRR29" s="47"/>
      <c r="IRS29" s="47"/>
      <c r="IRT29" s="47"/>
      <c r="IRU29" s="47"/>
      <c r="IRV29" s="47"/>
      <c r="IRW29" s="47"/>
      <c r="IRX29" s="47"/>
      <c r="IRY29" s="47"/>
      <c r="IRZ29" s="47"/>
      <c r="ISA29" s="47"/>
      <c r="ISB29" s="47"/>
      <c r="ISC29" s="47"/>
      <c r="ISD29" s="47"/>
      <c r="ISE29" s="47"/>
      <c r="ISF29" s="47"/>
      <c r="ISG29" s="47"/>
      <c r="ISH29" s="47"/>
      <c r="ISI29" s="47"/>
      <c r="ISJ29" s="47"/>
      <c r="ISK29" s="47"/>
      <c r="ISL29" s="47"/>
      <c r="ISM29" s="47"/>
      <c r="ISN29" s="47"/>
      <c r="ISO29" s="47"/>
      <c r="ISP29" s="47"/>
      <c r="ISQ29" s="47"/>
      <c r="ISR29" s="47"/>
      <c r="ISS29" s="47"/>
      <c r="IST29" s="47"/>
      <c r="ISU29" s="47"/>
      <c r="ISV29" s="47"/>
      <c r="ISW29" s="47"/>
      <c r="ISX29" s="47"/>
      <c r="ISY29" s="47"/>
      <c r="ISZ29" s="47"/>
      <c r="ITA29" s="47"/>
      <c r="ITB29" s="47"/>
      <c r="ITC29" s="47"/>
      <c r="ITD29" s="47"/>
      <c r="ITE29" s="47"/>
      <c r="ITF29" s="47"/>
      <c r="ITG29" s="47"/>
      <c r="ITH29" s="47"/>
      <c r="ITI29" s="47"/>
      <c r="ITJ29" s="47"/>
      <c r="ITK29" s="47"/>
      <c r="ITL29" s="47"/>
      <c r="ITM29" s="47"/>
      <c r="ITN29" s="47"/>
      <c r="ITO29" s="47"/>
      <c r="ITP29" s="47"/>
      <c r="ITQ29" s="47"/>
      <c r="ITR29" s="47"/>
      <c r="ITS29" s="47"/>
      <c r="ITT29" s="47"/>
      <c r="ITU29" s="47"/>
      <c r="ITV29" s="47"/>
      <c r="ITW29" s="47"/>
      <c r="ITX29" s="47"/>
      <c r="ITY29" s="47"/>
      <c r="ITZ29" s="47"/>
      <c r="IUA29" s="47"/>
      <c r="IUB29" s="47"/>
      <c r="IUC29" s="47"/>
      <c r="IUD29" s="47"/>
      <c r="IUE29" s="47"/>
      <c r="IUF29" s="47"/>
      <c r="IUG29" s="47"/>
      <c r="IUH29" s="47"/>
      <c r="IUI29" s="47"/>
      <c r="IUJ29" s="47"/>
      <c r="IUK29" s="47"/>
      <c r="IUL29" s="47"/>
      <c r="IUM29" s="47"/>
      <c r="IUN29" s="47"/>
      <c r="IUO29" s="47"/>
      <c r="IUP29" s="47"/>
      <c r="IUQ29" s="47"/>
      <c r="IUR29" s="47"/>
      <c r="IUS29" s="47"/>
      <c r="IUT29" s="47"/>
      <c r="IUU29" s="47"/>
      <c r="IUV29" s="47"/>
      <c r="IUW29" s="47"/>
      <c r="IUX29" s="47"/>
      <c r="IUY29" s="47"/>
      <c r="IUZ29" s="47"/>
      <c r="IVA29" s="47"/>
      <c r="IVB29" s="47"/>
      <c r="IVC29" s="47"/>
      <c r="IVD29" s="47"/>
      <c r="IVE29" s="47"/>
      <c r="IVF29" s="47"/>
      <c r="IVG29" s="47"/>
      <c r="IVH29" s="47"/>
      <c r="IVI29" s="47"/>
      <c r="IVJ29" s="47"/>
      <c r="IVK29" s="47"/>
      <c r="IVL29" s="47"/>
      <c r="IVM29" s="47"/>
      <c r="IVN29" s="47"/>
      <c r="IVO29" s="47"/>
      <c r="IVP29" s="47"/>
      <c r="IVQ29" s="47"/>
      <c r="IVR29" s="47"/>
      <c r="IVS29" s="47"/>
      <c r="IVT29" s="47"/>
      <c r="IVU29" s="47"/>
      <c r="IVV29" s="47"/>
      <c r="IVW29" s="47"/>
      <c r="IVX29" s="47"/>
      <c r="IVY29" s="47"/>
      <c r="IVZ29" s="47"/>
      <c r="IWA29" s="47"/>
      <c r="IWB29" s="47"/>
      <c r="IWC29" s="47"/>
      <c r="IWD29" s="47"/>
      <c r="IWE29" s="47"/>
      <c r="IWF29" s="47"/>
      <c r="IWG29" s="47"/>
      <c r="IWH29" s="47"/>
      <c r="IWI29" s="47"/>
      <c r="IWJ29" s="47"/>
      <c r="IWK29" s="47"/>
      <c r="IWL29" s="47"/>
      <c r="IWM29" s="47"/>
      <c r="IWN29" s="47"/>
      <c r="IWO29" s="47"/>
      <c r="IWP29" s="47"/>
      <c r="IWQ29" s="47"/>
      <c r="IWR29" s="47"/>
      <c r="IWS29" s="47"/>
      <c r="IWT29" s="47"/>
      <c r="IWU29" s="47"/>
      <c r="IWV29" s="47"/>
      <c r="IWW29" s="47"/>
      <c r="IWX29" s="47"/>
      <c r="IWY29" s="47"/>
      <c r="IWZ29" s="47"/>
      <c r="IXA29" s="47"/>
      <c r="IXB29" s="47"/>
      <c r="IXC29" s="47"/>
      <c r="IXD29" s="47"/>
      <c r="IXE29" s="47"/>
      <c r="IXF29" s="47"/>
      <c r="IXG29" s="47"/>
      <c r="IXH29" s="47"/>
      <c r="IXI29" s="47"/>
      <c r="IXJ29" s="47"/>
      <c r="IXK29" s="47"/>
      <c r="IXL29" s="47"/>
      <c r="IXM29" s="47"/>
      <c r="IXN29" s="47"/>
      <c r="IXO29" s="47"/>
      <c r="IXP29" s="47"/>
      <c r="IXQ29" s="47"/>
      <c r="IXR29" s="47"/>
      <c r="IXS29" s="47"/>
      <c r="IXT29" s="47"/>
      <c r="IXU29" s="47"/>
      <c r="IXV29" s="47"/>
      <c r="IXW29" s="47"/>
      <c r="IXX29" s="47"/>
      <c r="IXY29" s="47"/>
      <c r="IXZ29" s="47"/>
      <c r="IYA29" s="47"/>
      <c r="IYB29" s="47"/>
      <c r="IYC29" s="47"/>
      <c r="IYD29" s="47"/>
      <c r="IYE29" s="47"/>
      <c r="IYF29" s="47"/>
      <c r="IYG29" s="47"/>
      <c r="IYH29" s="47"/>
      <c r="IYI29" s="47"/>
      <c r="IYJ29" s="47"/>
      <c r="IYK29" s="47"/>
      <c r="IYL29" s="47"/>
      <c r="IYM29" s="47"/>
      <c r="IYN29" s="47"/>
      <c r="IYO29" s="47"/>
      <c r="IYP29" s="47"/>
      <c r="IYQ29" s="47"/>
      <c r="IYR29" s="47"/>
      <c r="IYS29" s="47"/>
      <c r="IYT29" s="47"/>
      <c r="IYU29" s="47"/>
      <c r="IYV29" s="47"/>
      <c r="IYW29" s="47"/>
      <c r="IYX29" s="47"/>
      <c r="IYY29" s="47"/>
      <c r="IYZ29" s="47"/>
      <c r="IZA29" s="47"/>
      <c r="IZB29" s="47"/>
      <c r="IZC29" s="47"/>
      <c r="IZD29" s="47"/>
      <c r="IZE29" s="47"/>
      <c r="IZF29" s="47"/>
      <c r="IZG29" s="47"/>
      <c r="IZH29" s="47"/>
      <c r="IZI29" s="47"/>
      <c r="IZJ29" s="47"/>
      <c r="IZK29" s="47"/>
      <c r="IZL29" s="47"/>
      <c r="IZM29" s="47"/>
      <c r="IZN29" s="47"/>
      <c r="IZO29" s="47"/>
      <c r="IZP29" s="47"/>
      <c r="IZQ29" s="47"/>
      <c r="IZR29" s="47"/>
      <c r="IZS29" s="47"/>
      <c r="IZT29" s="47"/>
      <c r="IZU29" s="47"/>
      <c r="IZV29" s="47"/>
      <c r="IZW29" s="47"/>
      <c r="IZX29" s="47"/>
      <c r="IZY29" s="47"/>
      <c r="IZZ29" s="47"/>
      <c r="JAA29" s="47"/>
      <c r="JAB29" s="47"/>
      <c r="JAC29" s="47"/>
      <c r="JAD29" s="47"/>
      <c r="JAE29" s="47"/>
      <c r="JAF29" s="47"/>
      <c r="JAG29" s="47"/>
      <c r="JAH29" s="47"/>
      <c r="JAI29" s="47"/>
      <c r="JAJ29" s="47"/>
      <c r="JAK29" s="47"/>
      <c r="JAL29" s="47"/>
      <c r="JAM29" s="47"/>
      <c r="JAN29" s="47"/>
      <c r="JAO29" s="47"/>
      <c r="JAP29" s="47"/>
      <c r="JAQ29" s="47"/>
      <c r="JAR29" s="47"/>
      <c r="JAS29" s="47"/>
      <c r="JAT29" s="47"/>
      <c r="JAU29" s="47"/>
      <c r="JAV29" s="47"/>
      <c r="JAW29" s="47"/>
      <c r="JAX29" s="47"/>
      <c r="JAY29" s="47"/>
      <c r="JAZ29" s="47"/>
      <c r="JBA29" s="47"/>
      <c r="JBB29" s="47"/>
      <c r="JBC29" s="47"/>
      <c r="JBD29" s="47"/>
      <c r="JBE29" s="47"/>
      <c r="JBF29" s="47"/>
      <c r="JBG29" s="47"/>
      <c r="JBH29" s="47"/>
      <c r="JBI29" s="47"/>
      <c r="JBJ29" s="47"/>
      <c r="JBK29" s="47"/>
      <c r="JBL29" s="47"/>
      <c r="JBM29" s="47"/>
      <c r="JBN29" s="47"/>
      <c r="JBO29" s="47"/>
      <c r="JBP29" s="47"/>
      <c r="JBQ29" s="47"/>
      <c r="JBR29" s="47"/>
      <c r="JBS29" s="47"/>
      <c r="JBT29" s="47"/>
      <c r="JBU29" s="47"/>
      <c r="JBV29" s="47"/>
      <c r="JBW29" s="47"/>
      <c r="JBX29" s="47"/>
      <c r="JBY29" s="47"/>
      <c r="JBZ29" s="47"/>
      <c r="JCA29" s="47"/>
      <c r="JCB29" s="47"/>
      <c r="JCC29" s="47"/>
      <c r="JCD29" s="47"/>
      <c r="JCE29" s="47"/>
      <c r="JCF29" s="47"/>
      <c r="JCG29" s="47"/>
      <c r="JCH29" s="47"/>
      <c r="JCI29" s="47"/>
      <c r="JCJ29" s="47"/>
      <c r="JCK29" s="47"/>
      <c r="JCL29" s="47"/>
      <c r="JCM29" s="47"/>
      <c r="JCN29" s="47"/>
      <c r="JCO29" s="47"/>
      <c r="JCP29" s="47"/>
      <c r="JCQ29" s="47"/>
      <c r="JCR29" s="47"/>
      <c r="JCS29" s="47"/>
      <c r="JCT29" s="47"/>
      <c r="JCU29" s="47"/>
      <c r="JCV29" s="47"/>
      <c r="JCW29" s="47"/>
      <c r="JCX29" s="47"/>
      <c r="JCY29" s="47"/>
      <c r="JCZ29" s="47"/>
      <c r="JDA29" s="47"/>
      <c r="JDB29" s="47"/>
      <c r="JDC29" s="47"/>
      <c r="JDD29" s="47"/>
      <c r="JDE29" s="47"/>
      <c r="JDF29" s="47"/>
      <c r="JDG29" s="47"/>
      <c r="JDH29" s="47"/>
      <c r="JDI29" s="47"/>
      <c r="JDJ29" s="47"/>
      <c r="JDK29" s="47"/>
      <c r="JDL29" s="47"/>
      <c r="JDM29" s="47"/>
      <c r="JDN29" s="47"/>
      <c r="JDO29" s="47"/>
      <c r="JDP29" s="47"/>
      <c r="JDQ29" s="47"/>
      <c r="JDR29" s="47"/>
      <c r="JDS29" s="47"/>
      <c r="JDT29" s="47"/>
      <c r="JDU29" s="47"/>
      <c r="JDV29" s="47"/>
      <c r="JDW29" s="47"/>
      <c r="JDX29" s="47"/>
      <c r="JDY29" s="47"/>
      <c r="JDZ29" s="47"/>
      <c r="JEA29" s="47"/>
      <c r="JEB29" s="47"/>
      <c r="JEC29" s="47"/>
      <c r="JED29" s="47"/>
      <c r="JEE29" s="47"/>
      <c r="JEF29" s="47"/>
      <c r="JEG29" s="47"/>
      <c r="JEH29" s="47"/>
      <c r="JEI29" s="47"/>
      <c r="JEJ29" s="47"/>
      <c r="JEK29" s="47"/>
      <c r="JEL29" s="47"/>
      <c r="JEM29" s="47"/>
      <c r="JEN29" s="47"/>
      <c r="JEO29" s="47"/>
      <c r="JEP29" s="47"/>
      <c r="JEQ29" s="47"/>
      <c r="JER29" s="47"/>
      <c r="JES29" s="47"/>
      <c r="JET29" s="47"/>
      <c r="JEU29" s="47"/>
      <c r="JEV29" s="47"/>
      <c r="JEW29" s="47"/>
      <c r="JEX29" s="47"/>
      <c r="JEY29" s="47"/>
      <c r="JEZ29" s="47"/>
      <c r="JFA29" s="47"/>
      <c r="JFB29" s="47"/>
      <c r="JFC29" s="47"/>
      <c r="JFD29" s="47"/>
      <c r="JFE29" s="47"/>
      <c r="JFF29" s="47"/>
      <c r="JFG29" s="47"/>
      <c r="JFH29" s="47"/>
      <c r="JFI29" s="47"/>
      <c r="JFJ29" s="47"/>
      <c r="JFK29" s="47"/>
      <c r="JFL29" s="47"/>
      <c r="JFM29" s="47"/>
      <c r="JFN29" s="47"/>
      <c r="JFO29" s="47"/>
      <c r="JFP29" s="47"/>
      <c r="JFQ29" s="47"/>
      <c r="JFR29" s="47"/>
      <c r="JFS29" s="47"/>
      <c r="JFT29" s="47"/>
      <c r="JFU29" s="47"/>
      <c r="JFV29" s="47"/>
      <c r="JFW29" s="47"/>
      <c r="JFX29" s="47"/>
      <c r="JFY29" s="47"/>
      <c r="JFZ29" s="47"/>
      <c r="JGA29" s="47"/>
      <c r="JGB29" s="47"/>
      <c r="JGC29" s="47"/>
      <c r="JGD29" s="47"/>
      <c r="JGE29" s="47"/>
      <c r="JGF29" s="47"/>
      <c r="JGG29" s="47"/>
      <c r="JGH29" s="47"/>
      <c r="JGI29" s="47"/>
      <c r="JGJ29" s="47"/>
      <c r="JGK29" s="47"/>
      <c r="JGL29" s="47"/>
      <c r="JGM29" s="47"/>
      <c r="JGN29" s="47"/>
      <c r="JGO29" s="47"/>
      <c r="JGP29" s="47"/>
      <c r="JGQ29" s="47"/>
      <c r="JGR29" s="47"/>
      <c r="JGS29" s="47"/>
      <c r="JGT29" s="47"/>
      <c r="JGU29" s="47"/>
      <c r="JGV29" s="47"/>
      <c r="JGW29" s="47"/>
      <c r="JGX29" s="47"/>
      <c r="JGY29" s="47"/>
      <c r="JGZ29" s="47"/>
      <c r="JHA29" s="47"/>
      <c r="JHB29" s="47"/>
      <c r="JHC29" s="47"/>
      <c r="JHD29" s="47"/>
      <c r="JHE29" s="47"/>
      <c r="JHF29" s="47"/>
      <c r="JHG29" s="47"/>
      <c r="JHH29" s="47"/>
      <c r="JHI29" s="47"/>
      <c r="JHJ29" s="47"/>
      <c r="JHK29" s="47"/>
      <c r="JHL29" s="47"/>
      <c r="JHM29" s="47"/>
      <c r="JHN29" s="47"/>
      <c r="JHO29" s="47"/>
      <c r="JHP29" s="47"/>
      <c r="JHQ29" s="47"/>
      <c r="JHR29" s="47"/>
      <c r="JHS29" s="47"/>
      <c r="JHT29" s="47"/>
      <c r="JHU29" s="47"/>
      <c r="JHV29" s="47"/>
      <c r="JHW29" s="47"/>
      <c r="JHX29" s="47"/>
      <c r="JHY29" s="47"/>
      <c r="JHZ29" s="47"/>
      <c r="JIA29" s="47"/>
      <c r="JIB29" s="47"/>
      <c r="JIC29" s="47"/>
      <c r="JID29" s="47"/>
      <c r="JIE29" s="47"/>
      <c r="JIF29" s="47"/>
      <c r="JIG29" s="47"/>
      <c r="JIH29" s="47"/>
      <c r="JII29" s="47"/>
      <c r="JIJ29" s="47"/>
      <c r="JIK29" s="47"/>
      <c r="JIL29" s="47"/>
      <c r="JIM29" s="47"/>
      <c r="JIN29" s="47"/>
      <c r="JIO29" s="47"/>
      <c r="JIP29" s="47"/>
      <c r="JIQ29" s="47"/>
      <c r="JIR29" s="47"/>
      <c r="JIS29" s="47"/>
      <c r="JIT29" s="47"/>
      <c r="JIU29" s="47"/>
      <c r="JIV29" s="47"/>
      <c r="JIW29" s="47"/>
      <c r="JIX29" s="47"/>
      <c r="JIY29" s="47"/>
      <c r="JIZ29" s="47"/>
      <c r="JJA29" s="47"/>
      <c r="JJB29" s="47"/>
      <c r="JJC29" s="47"/>
      <c r="JJD29" s="47"/>
      <c r="JJE29" s="47"/>
      <c r="JJF29" s="47"/>
      <c r="JJG29" s="47"/>
      <c r="JJH29" s="47"/>
      <c r="JJI29" s="47"/>
      <c r="JJJ29" s="47"/>
      <c r="JJK29" s="47"/>
      <c r="JJL29" s="47"/>
      <c r="JJM29" s="47"/>
      <c r="JJN29" s="47"/>
      <c r="JJO29" s="47"/>
      <c r="JJP29" s="47"/>
      <c r="JJQ29" s="47"/>
      <c r="JJR29" s="47"/>
      <c r="JJS29" s="47"/>
      <c r="JJT29" s="47"/>
      <c r="JJU29" s="47"/>
      <c r="JJV29" s="47"/>
      <c r="JJW29" s="47"/>
      <c r="JJX29" s="47"/>
      <c r="JJY29" s="47"/>
      <c r="JJZ29" s="47"/>
      <c r="JKA29" s="47"/>
      <c r="JKB29" s="47"/>
      <c r="JKC29" s="47"/>
      <c r="JKD29" s="47"/>
      <c r="JKE29" s="47"/>
      <c r="JKF29" s="47"/>
      <c r="JKG29" s="47"/>
      <c r="JKH29" s="47"/>
      <c r="JKI29" s="47"/>
      <c r="JKJ29" s="47"/>
      <c r="JKK29" s="47"/>
      <c r="JKL29" s="47"/>
      <c r="JKM29" s="47"/>
      <c r="JKN29" s="47"/>
      <c r="JKO29" s="47"/>
      <c r="JKP29" s="47"/>
      <c r="JKQ29" s="47"/>
      <c r="JKR29" s="47"/>
      <c r="JKS29" s="47"/>
      <c r="JKT29" s="47"/>
      <c r="JKU29" s="47"/>
      <c r="JKV29" s="47"/>
      <c r="JKW29" s="47"/>
      <c r="JKX29" s="47"/>
      <c r="JKY29" s="47"/>
      <c r="JKZ29" s="47"/>
      <c r="JLA29" s="47"/>
      <c r="JLB29" s="47"/>
      <c r="JLC29" s="47"/>
      <c r="JLD29" s="47"/>
      <c r="JLE29" s="47"/>
      <c r="JLF29" s="47"/>
      <c r="JLG29" s="47"/>
      <c r="JLH29" s="47"/>
      <c r="JLI29" s="47"/>
      <c r="JLJ29" s="47"/>
      <c r="JLK29" s="47"/>
      <c r="JLL29" s="47"/>
      <c r="JLM29" s="47"/>
      <c r="JLN29" s="47"/>
      <c r="JLO29" s="47"/>
      <c r="JLP29" s="47"/>
      <c r="JLQ29" s="47"/>
      <c r="JLR29" s="47"/>
      <c r="JLS29" s="47"/>
      <c r="JLT29" s="47"/>
      <c r="JLU29" s="47"/>
      <c r="JLV29" s="47"/>
      <c r="JLW29" s="47"/>
      <c r="JLX29" s="47"/>
      <c r="JLY29" s="47"/>
      <c r="JLZ29" s="47"/>
      <c r="JMA29" s="47"/>
      <c r="JMB29" s="47"/>
      <c r="JMC29" s="47"/>
      <c r="JMD29" s="47"/>
      <c r="JME29" s="47"/>
      <c r="JMF29" s="47"/>
      <c r="JMG29" s="47"/>
      <c r="JMH29" s="47"/>
      <c r="JMI29" s="47"/>
      <c r="JMJ29" s="47"/>
      <c r="JMK29" s="47"/>
      <c r="JML29" s="47"/>
      <c r="JMM29" s="47"/>
      <c r="JMN29" s="47"/>
      <c r="JMO29" s="47"/>
      <c r="JMP29" s="47"/>
      <c r="JMQ29" s="47"/>
      <c r="JMR29" s="47"/>
      <c r="JMS29" s="47"/>
      <c r="JMT29" s="47"/>
      <c r="JMU29" s="47"/>
      <c r="JMV29" s="47"/>
      <c r="JMW29" s="47"/>
      <c r="JMX29" s="47"/>
      <c r="JMY29" s="47"/>
      <c r="JMZ29" s="47"/>
      <c r="JNA29" s="47"/>
      <c r="JNB29" s="47"/>
      <c r="JNC29" s="47"/>
      <c r="JND29" s="47"/>
      <c r="JNE29" s="47"/>
      <c r="JNF29" s="47"/>
      <c r="JNG29" s="47"/>
      <c r="JNH29" s="47"/>
      <c r="JNI29" s="47"/>
      <c r="JNJ29" s="47"/>
      <c r="JNK29" s="47"/>
      <c r="JNL29" s="47"/>
      <c r="JNM29" s="47"/>
      <c r="JNN29" s="47"/>
      <c r="JNO29" s="47"/>
      <c r="JNP29" s="47"/>
      <c r="JNQ29" s="47"/>
      <c r="JNR29" s="47"/>
      <c r="JNS29" s="47"/>
      <c r="JNT29" s="47"/>
      <c r="JNU29" s="47"/>
      <c r="JNV29" s="47"/>
      <c r="JNW29" s="47"/>
      <c r="JNX29" s="47"/>
      <c r="JNY29" s="47"/>
      <c r="JNZ29" s="47"/>
      <c r="JOA29" s="47"/>
      <c r="JOB29" s="47"/>
      <c r="JOC29" s="47"/>
      <c r="JOD29" s="47"/>
      <c r="JOE29" s="47"/>
      <c r="JOF29" s="47"/>
      <c r="JOG29" s="47"/>
      <c r="JOH29" s="47"/>
      <c r="JOI29" s="47"/>
      <c r="JOJ29" s="47"/>
      <c r="JOK29" s="47"/>
      <c r="JOL29" s="47"/>
      <c r="JOM29" s="47"/>
      <c r="JON29" s="47"/>
      <c r="JOO29" s="47"/>
      <c r="JOP29" s="47"/>
      <c r="JOQ29" s="47"/>
      <c r="JOR29" s="47"/>
      <c r="JOS29" s="47"/>
      <c r="JOT29" s="47"/>
      <c r="JOU29" s="47"/>
      <c r="JOV29" s="47"/>
      <c r="JOW29" s="47"/>
      <c r="JOX29" s="47"/>
      <c r="JOY29" s="47"/>
      <c r="JOZ29" s="47"/>
      <c r="JPA29" s="47"/>
      <c r="JPB29" s="47"/>
      <c r="JPC29" s="47"/>
      <c r="JPD29" s="47"/>
      <c r="JPE29" s="47"/>
      <c r="JPF29" s="47"/>
      <c r="JPG29" s="47"/>
      <c r="JPH29" s="47"/>
      <c r="JPI29" s="47"/>
      <c r="JPJ29" s="47"/>
      <c r="JPK29" s="47"/>
      <c r="JPL29" s="47"/>
      <c r="JPM29" s="47"/>
      <c r="JPN29" s="47"/>
      <c r="JPO29" s="47"/>
      <c r="JPP29" s="47"/>
      <c r="JPQ29" s="47"/>
      <c r="JPR29" s="47"/>
      <c r="JPS29" s="47"/>
      <c r="JPT29" s="47"/>
      <c r="JPU29" s="47"/>
      <c r="JPV29" s="47"/>
      <c r="JPW29" s="47"/>
      <c r="JPX29" s="47"/>
      <c r="JPY29" s="47"/>
      <c r="JPZ29" s="47"/>
      <c r="JQA29" s="47"/>
      <c r="JQB29" s="47"/>
      <c r="JQC29" s="47"/>
      <c r="JQD29" s="47"/>
      <c r="JQE29" s="47"/>
      <c r="JQF29" s="47"/>
      <c r="JQG29" s="47"/>
      <c r="JQH29" s="47"/>
      <c r="JQI29" s="47"/>
      <c r="JQJ29" s="47"/>
      <c r="JQK29" s="47"/>
      <c r="JQL29" s="47"/>
      <c r="JQM29" s="47"/>
      <c r="JQN29" s="47"/>
      <c r="JQO29" s="47"/>
      <c r="JQP29" s="47"/>
      <c r="JQQ29" s="47"/>
      <c r="JQR29" s="47"/>
      <c r="JQS29" s="47"/>
      <c r="JQT29" s="47"/>
      <c r="JQU29" s="47"/>
      <c r="JQV29" s="47"/>
      <c r="JQW29" s="47"/>
      <c r="JQX29" s="47"/>
      <c r="JQY29" s="47"/>
      <c r="JQZ29" s="47"/>
      <c r="JRA29" s="47"/>
      <c r="JRB29" s="47"/>
      <c r="JRC29" s="47"/>
      <c r="JRD29" s="47"/>
      <c r="JRE29" s="47"/>
      <c r="JRF29" s="47"/>
      <c r="JRG29" s="47"/>
      <c r="JRH29" s="47"/>
      <c r="JRI29" s="47"/>
      <c r="JRJ29" s="47"/>
      <c r="JRK29" s="47"/>
      <c r="JRL29" s="47"/>
      <c r="JRM29" s="47"/>
      <c r="JRN29" s="47"/>
      <c r="JRO29" s="47"/>
      <c r="JRP29" s="47"/>
      <c r="JRQ29" s="47"/>
      <c r="JRR29" s="47"/>
      <c r="JRS29" s="47"/>
      <c r="JRT29" s="47"/>
      <c r="JRU29" s="47"/>
      <c r="JRV29" s="47"/>
      <c r="JRW29" s="47"/>
      <c r="JRX29" s="47"/>
      <c r="JRY29" s="47"/>
      <c r="JRZ29" s="47"/>
      <c r="JSA29" s="47"/>
      <c r="JSB29" s="47"/>
      <c r="JSC29" s="47"/>
      <c r="JSD29" s="47"/>
      <c r="JSE29" s="47"/>
      <c r="JSF29" s="47"/>
      <c r="JSG29" s="47"/>
      <c r="JSH29" s="47"/>
      <c r="JSI29" s="47"/>
      <c r="JSJ29" s="47"/>
      <c r="JSK29" s="47"/>
      <c r="JSL29" s="47"/>
      <c r="JSM29" s="47"/>
      <c r="JSN29" s="47"/>
      <c r="JSO29" s="47"/>
      <c r="JSP29" s="47"/>
      <c r="JSQ29" s="47"/>
      <c r="JSR29" s="47"/>
      <c r="JSS29" s="47"/>
      <c r="JST29" s="47"/>
      <c r="JSU29" s="47"/>
      <c r="JSV29" s="47"/>
      <c r="JSW29" s="47"/>
      <c r="JSX29" s="47"/>
      <c r="JSY29" s="47"/>
      <c r="JSZ29" s="47"/>
      <c r="JTA29" s="47"/>
      <c r="JTB29" s="47"/>
      <c r="JTC29" s="47"/>
      <c r="JTD29" s="47"/>
      <c r="JTE29" s="47"/>
      <c r="JTF29" s="47"/>
      <c r="JTG29" s="47"/>
      <c r="JTH29" s="47"/>
      <c r="JTI29" s="47"/>
      <c r="JTJ29" s="47"/>
      <c r="JTK29" s="47"/>
      <c r="JTL29" s="47"/>
      <c r="JTM29" s="47"/>
      <c r="JTN29" s="47"/>
      <c r="JTO29" s="47"/>
      <c r="JTP29" s="47"/>
      <c r="JTQ29" s="47"/>
      <c r="JTR29" s="47"/>
      <c r="JTS29" s="47"/>
      <c r="JTT29" s="47"/>
      <c r="JTU29" s="47"/>
      <c r="JTV29" s="47"/>
      <c r="JTW29" s="47"/>
      <c r="JTX29" s="47"/>
      <c r="JTY29" s="47"/>
      <c r="JTZ29" s="47"/>
      <c r="JUA29" s="47"/>
      <c r="JUB29" s="47"/>
      <c r="JUC29" s="47"/>
      <c r="JUD29" s="47"/>
      <c r="JUE29" s="47"/>
      <c r="JUF29" s="47"/>
      <c r="JUG29" s="47"/>
      <c r="JUH29" s="47"/>
      <c r="JUI29" s="47"/>
      <c r="JUJ29" s="47"/>
      <c r="JUK29" s="47"/>
      <c r="JUL29" s="47"/>
      <c r="JUM29" s="47"/>
      <c r="JUN29" s="47"/>
      <c r="JUO29" s="47"/>
      <c r="JUP29" s="47"/>
      <c r="JUQ29" s="47"/>
      <c r="JUR29" s="47"/>
      <c r="JUS29" s="47"/>
      <c r="JUT29" s="47"/>
      <c r="JUU29" s="47"/>
      <c r="JUV29" s="47"/>
      <c r="JUW29" s="47"/>
      <c r="JUX29" s="47"/>
      <c r="JUY29" s="47"/>
      <c r="JUZ29" s="47"/>
      <c r="JVA29" s="47"/>
      <c r="JVB29" s="47"/>
      <c r="JVC29" s="47"/>
      <c r="JVD29" s="47"/>
      <c r="JVE29" s="47"/>
      <c r="JVF29" s="47"/>
      <c r="JVG29" s="47"/>
      <c r="JVH29" s="47"/>
      <c r="JVI29" s="47"/>
      <c r="JVJ29" s="47"/>
      <c r="JVK29" s="47"/>
      <c r="JVL29" s="47"/>
      <c r="JVM29" s="47"/>
      <c r="JVN29" s="47"/>
      <c r="JVO29" s="47"/>
      <c r="JVP29" s="47"/>
      <c r="JVQ29" s="47"/>
      <c r="JVR29" s="47"/>
      <c r="JVS29" s="47"/>
      <c r="JVT29" s="47"/>
      <c r="JVU29" s="47"/>
      <c r="JVV29" s="47"/>
      <c r="JVW29" s="47"/>
      <c r="JVX29" s="47"/>
      <c r="JVY29" s="47"/>
      <c r="JVZ29" s="47"/>
      <c r="JWA29" s="47"/>
      <c r="JWB29" s="47"/>
      <c r="JWC29" s="47"/>
      <c r="JWD29" s="47"/>
      <c r="JWE29" s="47"/>
      <c r="JWF29" s="47"/>
      <c r="JWG29" s="47"/>
      <c r="JWH29" s="47"/>
      <c r="JWI29" s="47"/>
      <c r="JWJ29" s="47"/>
      <c r="JWK29" s="47"/>
      <c r="JWL29" s="47"/>
      <c r="JWM29" s="47"/>
      <c r="JWN29" s="47"/>
      <c r="JWO29" s="47"/>
      <c r="JWP29" s="47"/>
      <c r="JWQ29" s="47"/>
      <c r="JWR29" s="47"/>
      <c r="JWS29" s="47"/>
      <c r="JWT29" s="47"/>
      <c r="JWU29" s="47"/>
      <c r="JWV29" s="47"/>
      <c r="JWW29" s="47"/>
      <c r="JWX29" s="47"/>
      <c r="JWY29" s="47"/>
      <c r="JWZ29" s="47"/>
      <c r="JXA29" s="47"/>
      <c r="JXB29" s="47"/>
      <c r="JXC29" s="47"/>
      <c r="JXD29" s="47"/>
      <c r="JXE29" s="47"/>
      <c r="JXF29" s="47"/>
      <c r="JXG29" s="47"/>
      <c r="JXH29" s="47"/>
      <c r="JXI29" s="47"/>
      <c r="JXJ29" s="47"/>
      <c r="JXK29" s="47"/>
      <c r="JXL29" s="47"/>
      <c r="JXM29" s="47"/>
      <c r="JXN29" s="47"/>
      <c r="JXO29" s="47"/>
      <c r="JXP29" s="47"/>
      <c r="JXQ29" s="47"/>
      <c r="JXR29" s="47"/>
      <c r="JXS29" s="47"/>
      <c r="JXT29" s="47"/>
      <c r="JXU29" s="47"/>
      <c r="JXV29" s="47"/>
      <c r="JXW29" s="47"/>
      <c r="JXX29" s="47"/>
      <c r="JXY29" s="47"/>
      <c r="JXZ29" s="47"/>
      <c r="JYA29" s="47"/>
      <c r="JYB29" s="47"/>
      <c r="JYC29" s="47"/>
      <c r="JYD29" s="47"/>
      <c r="JYE29" s="47"/>
      <c r="JYF29" s="47"/>
      <c r="JYG29" s="47"/>
      <c r="JYH29" s="47"/>
      <c r="JYI29" s="47"/>
      <c r="JYJ29" s="47"/>
      <c r="JYK29" s="47"/>
      <c r="JYL29" s="47"/>
      <c r="JYM29" s="47"/>
      <c r="JYN29" s="47"/>
      <c r="JYO29" s="47"/>
      <c r="JYP29" s="47"/>
      <c r="JYQ29" s="47"/>
      <c r="JYR29" s="47"/>
      <c r="JYS29" s="47"/>
      <c r="JYT29" s="47"/>
      <c r="JYU29" s="47"/>
      <c r="JYV29" s="47"/>
      <c r="JYW29" s="47"/>
      <c r="JYX29" s="47"/>
      <c r="JYY29" s="47"/>
      <c r="JYZ29" s="47"/>
      <c r="JZA29" s="47"/>
      <c r="JZB29" s="47"/>
      <c r="JZC29" s="47"/>
      <c r="JZD29" s="47"/>
      <c r="JZE29" s="47"/>
      <c r="JZF29" s="47"/>
      <c r="JZG29" s="47"/>
      <c r="JZH29" s="47"/>
      <c r="JZI29" s="47"/>
      <c r="JZJ29" s="47"/>
      <c r="JZK29" s="47"/>
      <c r="JZL29" s="47"/>
      <c r="JZM29" s="47"/>
      <c r="JZN29" s="47"/>
      <c r="JZO29" s="47"/>
      <c r="JZP29" s="47"/>
      <c r="JZQ29" s="47"/>
      <c r="JZR29" s="47"/>
      <c r="JZS29" s="47"/>
      <c r="JZT29" s="47"/>
      <c r="JZU29" s="47"/>
      <c r="JZV29" s="47"/>
      <c r="JZW29" s="47"/>
      <c r="JZX29" s="47"/>
      <c r="JZY29" s="47"/>
      <c r="JZZ29" s="47"/>
      <c r="KAA29" s="47"/>
      <c r="KAB29" s="47"/>
      <c r="KAC29" s="47"/>
      <c r="KAD29" s="47"/>
      <c r="KAE29" s="47"/>
      <c r="KAF29" s="47"/>
      <c r="KAG29" s="47"/>
      <c r="KAH29" s="47"/>
      <c r="KAI29" s="47"/>
      <c r="KAJ29" s="47"/>
      <c r="KAK29" s="47"/>
      <c r="KAL29" s="47"/>
      <c r="KAM29" s="47"/>
      <c r="KAN29" s="47"/>
      <c r="KAO29" s="47"/>
      <c r="KAP29" s="47"/>
      <c r="KAQ29" s="47"/>
      <c r="KAR29" s="47"/>
      <c r="KAS29" s="47"/>
      <c r="KAT29" s="47"/>
      <c r="KAU29" s="47"/>
      <c r="KAV29" s="47"/>
      <c r="KAW29" s="47"/>
      <c r="KAX29" s="47"/>
      <c r="KAY29" s="47"/>
      <c r="KAZ29" s="47"/>
      <c r="KBA29" s="47"/>
      <c r="KBB29" s="47"/>
      <c r="KBC29" s="47"/>
      <c r="KBD29" s="47"/>
      <c r="KBE29" s="47"/>
      <c r="KBF29" s="47"/>
      <c r="KBG29" s="47"/>
      <c r="KBH29" s="47"/>
      <c r="KBI29" s="47"/>
      <c r="KBJ29" s="47"/>
      <c r="KBK29" s="47"/>
      <c r="KBL29" s="47"/>
      <c r="KBM29" s="47"/>
      <c r="KBN29" s="47"/>
      <c r="KBO29" s="47"/>
      <c r="KBP29" s="47"/>
      <c r="KBQ29" s="47"/>
      <c r="KBR29" s="47"/>
      <c r="KBS29" s="47"/>
      <c r="KBT29" s="47"/>
      <c r="KBU29" s="47"/>
      <c r="KBV29" s="47"/>
      <c r="KBW29" s="47"/>
      <c r="KBX29" s="47"/>
      <c r="KBY29" s="47"/>
      <c r="KBZ29" s="47"/>
      <c r="KCA29" s="47"/>
      <c r="KCB29" s="47"/>
      <c r="KCC29" s="47"/>
      <c r="KCD29" s="47"/>
      <c r="KCE29" s="47"/>
      <c r="KCF29" s="47"/>
      <c r="KCG29" s="47"/>
      <c r="KCH29" s="47"/>
      <c r="KCI29" s="47"/>
      <c r="KCJ29" s="47"/>
      <c r="KCK29" s="47"/>
      <c r="KCL29" s="47"/>
      <c r="KCM29" s="47"/>
      <c r="KCN29" s="47"/>
      <c r="KCO29" s="47"/>
      <c r="KCP29" s="47"/>
      <c r="KCQ29" s="47"/>
      <c r="KCR29" s="47"/>
      <c r="KCS29" s="47"/>
      <c r="KCT29" s="47"/>
      <c r="KCU29" s="47"/>
      <c r="KCV29" s="47"/>
      <c r="KCW29" s="47"/>
      <c r="KCX29" s="47"/>
      <c r="KCY29" s="47"/>
      <c r="KCZ29" s="47"/>
      <c r="KDA29" s="47"/>
      <c r="KDB29" s="47"/>
      <c r="KDC29" s="47"/>
      <c r="KDD29" s="47"/>
      <c r="KDE29" s="47"/>
      <c r="KDF29" s="47"/>
      <c r="KDG29" s="47"/>
      <c r="KDH29" s="47"/>
      <c r="KDI29" s="47"/>
      <c r="KDJ29" s="47"/>
      <c r="KDK29" s="47"/>
      <c r="KDL29" s="47"/>
      <c r="KDM29" s="47"/>
      <c r="KDN29" s="47"/>
      <c r="KDO29" s="47"/>
      <c r="KDP29" s="47"/>
      <c r="KDQ29" s="47"/>
      <c r="KDR29" s="47"/>
      <c r="KDS29" s="47"/>
      <c r="KDT29" s="47"/>
      <c r="KDU29" s="47"/>
      <c r="KDV29" s="47"/>
      <c r="KDW29" s="47"/>
      <c r="KDX29" s="47"/>
      <c r="KDY29" s="47"/>
      <c r="KDZ29" s="47"/>
      <c r="KEA29" s="47"/>
      <c r="KEB29" s="47"/>
      <c r="KEC29" s="47"/>
      <c r="KED29" s="47"/>
      <c r="KEE29" s="47"/>
      <c r="KEF29" s="47"/>
      <c r="KEG29" s="47"/>
      <c r="KEH29" s="47"/>
      <c r="KEI29" s="47"/>
      <c r="KEJ29" s="47"/>
      <c r="KEK29" s="47"/>
      <c r="KEL29" s="47"/>
      <c r="KEM29" s="47"/>
      <c r="KEN29" s="47"/>
      <c r="KEO29" s="47"/>
      <c r="KEP29" s="47"/>
      <c r="KEQ29" s="47"/>
      <c r="KER29" s="47"/>
      <c r="KES29" s="47"/>
      <c r="KET29" s="47"/>
      <c r="KEU29" s="47"/>
      <c r="KEV29" s="47"/>
      <c r="KEW29" s="47"/>
      <c r="KEX29" s="47"/>
      <c r="KEY29" s="47"/>
      <c r="KEZ29" s="47"/>
      <c r="KFA29" s="47"/>
      <c r="KFB29" s="47"/>
      <c r="KFC29" s="47"/>
      <c r="KFD29" s="47"/>
      <c r="KFE29" s="47"/>
      <c r="KFF29" s="47"/>
      <c r="KFG29" s="47"/>
      <c r="KFH29" s="47"/>
      <c r="KFI29" s="47"/>
      <c r="KFJ29" s="47"/>
      <c r="KFK29" s="47"/>
      <c r="KFL29" s="47"/>
      <c r="KFM29" s="47"/>
      <c r="KFN29" s="47"/>
      <c r="KFO29" s="47"/>
      <c r="KFP29" s="47"/>
      <c r="KFQ29" s="47"/>
      <c r="KFR29" s="47"/>
      <c r="KFS29" s="47"/>
      <c r="KFT29" s="47"/>
      <c r="KFU29" s="47"/>
      <c r="KFV29" s="47"/>
      <c r="KFW29" s="47"/>
      <c r="KFX29" s="47"/>
      <c r="KFY29" s="47"/>
      <c r="KFZ29" s="47"/>
      <c r="KGA29" s="47"/>
      <c r="KGB29" s="47"/>
      <c r="KGC29" s="47"/>
      <c r="KGD29" s="47"/>
      <c r="KGE29" s="47"/>
      <c r="KGF29" s="47"/>
      <c r="KGG29" s="47"/>
      <c r="KGH29" s="47"/>
      <c r="KGI29" s="47"/>
      <c r="KGJ29" s="47"/>
      <c r="KGK29" s="47"/>
      <c r="KGL29" s="47"/>
      <c r="KGM29" s="47"/>
      <c r="KGN29" s="47"/>
      <c r="KGO29" s="47"/>
      <c r="KGP29" s="47"/>
      <c r="KGQ29" s="47"/>
      <c r="KGR29" s="47"/>
      <c r="KGS29" s="47"/>
      <c r="KGT29" s="47"/>
      <c r="KGU29" s="47"/>
      <c r="KGV29" s="47"/>
      <c r="KGW29" s="47"/>
      <c r="KGX29" s="47"/>
      <c r="KGY29" s="47"/>
      <c r="KGZ29" s="47"/>
      <c r="KHA29" s="47"/>
      <c r="KHB29" s="47"/>
      <c r="KHC29" s="47"/>
      <c r="KHD29" s="47"/>
      <c r="KHE29" s="47"/>
      <c r="KHF29" s="47"/>
      <c r="KHG29" s="47"/>
      <c r="KHH29" s="47"/>
      <c r="KHI29" s="47"/>
      <c r="KHJ29" s="47"/>
      <c r="KHK29" s="47"/>
      <c r="KHL29" s="47"/>
      <c r="KHM29" s="47"/>
      <c r="KHN29" s="47"/>
      <c r="KHO29" s="47"/>
      <c r="KHP29" s="47"/>
      <c r="KHQ29" s="47"/>
      <c r="KHR29" s="47"/>
      <c r="KHS29" s="47"/>
      <c r="KHT29" s="47"/>
      <c r="KHU29" s="47"/>
      <c r="KHV29" s="47"/>
      <c r="KHW29" s="47"/>
      <c r="KHX29" s="47"/>
      <c r="KHY29" s="47"/>
      <c r="KHZ29" s="47"/>
      <c r="KIA29" s="47"/>
      <c r="KIB29" s="47"/>
      <c r="KIC29" s="47"/>
      <c r="KID29" s="47"/>
      <c r="KIE29" s="47"/>
      <c r="KIF29" s="47"/>
      <c r="KIG29" s="47"/>
      <c r="KIH29" s="47"/>
      <c r="KII29" s="47"/>
      <c r="KIJ29" s="47"/>
      <c r="KIK29" s="47"/>
      <c r="KIL29" s="47"/>
      <c r="KIM29" s="47"/>
      <c r="KIN29" s="47"/>
      <c r="KIO29" s="47"/>
      <c r="KIP29" s="47"/>
      <c r="KIQ29" s="47"/>
      <c r="KIR29" s="47"/>
      <c r="KIS29" s="47"/>
      <c r="KIT29" s="47"/>
      <c r="KIU29" s="47"/>
      <c r="KIV29" s="47"/>
      <c r="KIW29" s="47"/>
      <c r="KIX29" s="47"/>
      <c r="KIY29" s="47"/>
      <c r="KIZ29" s="47"/>
      <c r="KJA29" s="47"/>
      <c r="KJB29" s="47"/>
      <c r="KJC29" s="47"/>
      <c r="KJD29" s="47"/>
      <c r="KJE29" s="47"/>
      <c r="KJF29" s="47"/>
      <c r="KJG29" s="47"/>
      <c r="KJH29" s="47"/>
      <c r="KJI29" s="47"/>
      <c r="KJJ29" s="47"/>
      <c r="KJK29" s="47"/>
      <c r="KJL29" s="47"/>
      <c r="KJM29" s="47"/>
      <c r="KJN29" s="47"/>
      <c r="KJO29" s="47"/>
      <c r="KJP29" s="47"/>
      <c r="KJQ29" s="47"/>
      <c r="KJR29" s="47"/>
      <c r="KJS29" s="47"/>
      <c r="KJT29" s="47"/>
      <c r="KJU29" s="47"/>
      <c r="KJV29" s="47"/>
      <c r="KJW29" s="47"/>
      <c r="KJX29" s="47"/>
      <c r="KJY29" s="47"/>
      <c r="KJZ29" s="47"/>
      <c r="KKA29" s="47"/>
      <c r="KKB29" s="47"/>
      <c r="KKC29" s="47"/>
      <c r="KKD29" s="47"/>
      <c r="KKE29" s="47"/>
      <c r="KKF29" s="47"/>
      <c r="KKG29" s="47"/>
      <c r="KKH29" s="47"/>
      <c r="KKI29" s="47"/>
      <c r="KKJ29" s="47"/>
      <c r="KKK29" s="47"/>
      <c r="KKL29" s="47"/>
      <c r="KKM29" s="47"/>
      <c r="KKN29" s="47"/>
      <c r="KKO29" s="47"/>
      <c r="KKP29" s="47"/>
      <c r="KKQ29" s="47"/>
      <c r="KKR29" s="47"/>
      <c r="KKS29" s="47"/>
      <c r="KKT29" s="47"/>
      <c r="KKU29" s="47"/>
      <c r="KKV29" s="47"/>
      <c r="KKW29" s="47"/>
      <c r="KKX29" s="47"/>
      <c r="KKY29" s="47"/>
      <c r="KKZ29" s="47"/>
      <c r="KLA29" s="47"/>
      <c r="KLB29" s="47"/>
      <c r="KLC29" s="47"/>
      <c r="KLD29" s="47"/>
      <c r="KLE29" s="47"/>
      <c r="KLF29" s="47"/>
      <c r="KLG29" s="47"/>
      <c r="KLH29" s="47"/>
      <c r="KLI29" s="47"/>
      <c r="KLJ29" s="47"/>
      <c r="KLK29" s="47"/>
      <c r="KLL29" s="47"/>
      <c r="KLM29" s="47"/>
      <c r="KLN29" s="47"/>
      <c r="KLO29" s="47"/>
      <c r="KLP29" s="47"/>
      <c r="KLQ29" s="47"/>
      <c r="KLR29" s="47"/>
      <c r="KLS29" s="47"/>
      <c r="KLT29" s="47"/>
      <c r="KLU29" s="47"/>
      <c r="KLV29" s="47"/>
      <c r="KLW29" s="47"/>
      <c r="KLX29" s="47"/>
      <c r="KLY29" s="47"/>
      <c r="KLZ29" s="47"/>
      <c r="KMA29" s="47"/>
      <c r="KMB29" s="47"/>
      <c r="KMC29" s="47"/>
      <c r="KMD29" s="47"/>
      <c r="KME29" s="47"/>
      <c r="KMF29" s="47"/>
      <c r="KMG29" s="47"/>
      <c r="KMH29" s="47"/>
      <c r="KMI29" s="47"/>
      <c r="KMJ29" s="47"/>
      <c r="KMK29" s="47"/>
      <c r="KML29" s="47"/>
      <c r="KMM29" s="47"/>
      <c r="KMN29" s="47"/>
      <c r="KMO29" s="47"/>
      <c r="KMP29" s="47"/>
      <c r="KMQ29" s="47"/>
      <c r="KMR29" s="47"/>
      <c r="KMS29" s="47"/>
      <c r="KMT29" s="47"/>
      <c r="KMU29" s="47"/>
      <c r="KMV29" s="47"/>
      <c r="KMW29" s="47"/>
      <c r="KMX29" s="47"/>
      <c r="KMY29" s="47"/>
      <c r="KMZ29" s="47"/>
      <c r="KNA29" s="47"/>
      <c r="KNB29" s="47"/>
      <c r="KNC29" s="47"/>
      <c r="KND29" s="47"/>
      <c r="KNE29" s="47"/>
      <c r="KNF29" s="47"/>
      <c r="KNG29" s="47"/>
      <c r="KNH29" s="47"/>
      <c r="KNI29" s="47"/>
      <c r="KNJ29" s="47"/>
      <c r="KNK29" s="47"/>
      <c r="KNL29" s="47"/>
      <c r="KNM29" s="47"/>
      <c r="KNN29" s="47"/>
      <c r="KNO29" s="47"/>
      <c r="KNP29" s="47"/>
      <c r="KNQ29" s="47"/>
      <c r="KNR29" s="47"/>
      <c r="KNS29" s="47"/>
      <c r="KNT29" s="47"/>
      <c r="KNU29" s="47"/>
      <c r="KNV29" s="47"/>
      <c r="KNW29" s="47"/>
      <c r="KNX29" s="47"/>
      <c r="KNY29" s="47"/>
      <c r="KNZ29" s="47"/>
      <c r="KOA29" s="47"/>
      <c r="KOB29" s="47"/>
      <c r="KOC29" s="47"/>
      <c r="KOD29" s="47"/>
      <c r="KOE29" s="47"/>
      <c r="KOF29" s="47"/>
      <c r="KOG29" s="47"/>
      <c r="KOH29" s="47"/>
      <c r="KOI29" s="47"/>
      <c r="KOJ29" s="47"/>
      <c r="KOK29" s="47"/>
      <c r="KOL29" s="47"/>
      <c r="KOM29" s="47"/>
      <c r="KON29" s="47"/>
      <c r="KOO29" s="47"/>
      <c r="KOP29" s="47"/>
      <c r="KOQ29" s="47"/>
      <c r="KOR29" s="47"/>
      <c r="KOS29" s="47"/>
      <c r="KOT29" s="47"/>
      <c r="KOU29" s="47"/>
      <c r="KOV29" s="47"/>
      <c r="KOW29" s="47"/>
      <c r="KOX29" s="47"/>
      <c r="KOY29" s="47"/>
      <c r="KOZ29" s="47"/>
      <c r="KPA29" s="47"/>
      <c r="KPB29" s="47"/>
      <c r="KPC29" s="47"/>
      <c r="KPD29" s="47"/>
      <c r="KPE29" s="47"/>
      <c r="KPF29" s="47"/>
      <c r="KPG29" s="47"/>
      <c r="KPH29" s="47"/>
      <c r="KPI29" s="47"/>
      <c r="KPJ29" s="47"/>
      <c r="KPK29" s="47"/>
      <c r="KPL29" s="47"/>
      <c r="KPM29" s="47"/>
      <c r="KPN29" s="47"/>
      <c r="KPO29" s="47"/>
      <c r="KPP29" s="47"/>
      <c r="KPQ29" s="47"/>
      <c r="KPR29" s="47"/>
      <c r="KPS29" s="47"/>
      <c r="KPT29" s="47"/>
      <c r="KPU29" s="47"/>
      <c r="KPV29" s="47"/>
      <c r="KPW29" s="47"/>
      <c r="KPX29" s="47"/>
      <c r="KPY29" s="47"/>
      <c r="KPZ29" s="47"/>
      <c r="KQA29" s="47"/>
      <c r="KQB29" s="47"/>
      <c r="KQC29" s="47"/>
      <c r="KQD29" s="47"/>
      <c r="KQE29" s="47"/>
      <c r="KQF29" s="47"/>
      <c r="KQG29" s="47"/>
      <c r="KQH29" s="47"/>
      <c r="KQI29" s="47"/>
      <c r="KQJ29" s="47"/>
      <c r="KQK29" s="47"/>
      <c r="KQL29" s="47"/>
      <c r="KQM29" s="47"/>
      <c r="KQN29" s="47"/>
      <c r="KQO29" s="47"/>
      <c r="KQP29" s="47"/>
      <c r="KQQ29" s="47"/>
      <c r="KQR29" s="47"/>
      <c r="KQS29" s="47"/>
      <c r="KQT29" s="47"/>
      <c r="KQU29" s="47"/>
      <c r="KQV29" s="47"/>
      <c r="KQW29" s="47"/>
      <c r="KQX29" s="47"/>
      <c r="KQY29" s="47"/>
      <c r="KQZ29" s="47"/>
      <c r="KRA29" s="47"/>
      <c r="KRB29" s="47"/>
      <c r="KRC29" s="47"/>
      <c r="KRD29" s="47"/>
      <c r="KRE29" s="47"/>
      <c r="KRF29" s="47"/>
      <c r="KRG29" s="47"/>
      <c r="KRH29" s="47"/>
      <c r="KRI29" s="47"/>
      <c r="KRJ29" s="47"/>
      <c r="KRK29" s="47"/>
      <c r="KRL29" s="47"/>
      <c r="KRM29" s="47"/>
      <c r="KRN29" s="47"/>
      <c r="KRO29" s="47"/>
      <c r="KRP29" s="47"/>
      <c r="KRQ29" s="47"/>
      <c r="KRR29" s="47"/>
      <c r="KRS29" s="47"/>
      <c r="KRT29" s="47"/>
      <c r="KRU29" s="47"/>
      <c r="KRV29" s="47"/>
      <c r="KRW29" s="47"/>
      <c r="KRX29" s="47"/>
      <c r="KRY29" s="47"/>
      <c r="KRZ29" s="47"/>
      <c r="KSA29" s="47"/>
      <c r="KSB29" s="47"/>
      <c r="KSC29" s="47"/>
      <c r="KSD29" s="47"/>
      <c r="KSE29" s="47"/>
      <c r="KSF29" s="47"/>
      <c r="KSG29" s="47"/>
      <c r="KSH29" s="47"/>
      <c r="KSI29" s="47"/>
      <c r="KSJ29" s="47"/>
      <c r="KSK29" s="47"/>
      <c r="KSL29" s="47"/>
      <c r="KSM29" s="47"/>
      <c r="KSN29" s="47"/>
      <c r="KSO29" s="47"/>
      <c r="KSP29" s="47"/>
      <c r="KSQ29" s="47"/>
      <c r="KSR29" s="47"/>
      <c r="KSS29" s="47"/>
      <c r="KST29" s="47"/>
      <c r="KSU29" s="47"/>
      <c r="KSV29" s="47"/>
      <c r="KSW29" s="47"/>
      <c r="KSX29" s="47"/>
      <c r="KSY29" s="47"/>
      <c r="KSZ29" s="47"/>
      <c r="KTA29" s="47"/>
      <c r="KTB29" s="47"/>
      <c r="KTC29" s="47"/>
      <c r="KTD29" s="47"/>
      <c r="KTE29" s="47"/>
      <c r="KTF29" s="47"/>
      <c r="KTG29" s="47"/>
      <c r="KTH29" s="47"/>
      <c r="KTI29" s="47"/>
      <c r="KTJ29" s="47"/>
      <c r="KTK29" s="47"/>
      <c r="KTL29" s="47"/>
      <c r="KTM29" s="47"/>
      <c r="KTN29" s="47"/>
      <c r="KTO29" s="47"/>
      <c r="KTP29" s="47"/>
      <c r="KTQ29" s="47"/>
      <c r="KTR29" s="47"/>
      <c r="KTS29" s="47"/>
      <c r="KTT29" s="47"/>
      <c r="KTU29" s="47"/>
      <c r="KTV29" s="47"/>
      <c r="KTW29" s="47"/>
      <c r="KTX29" s="47"/>
      <c r="KTY29" s="47"/>
      <c r="KTZ29" s="47"/>
      <c r="KUA29" s="47"/>
      <c r="KUB29" s="47"/>
      <c r="KUC29" s="47"/>
      <c r="KUD29" s="47"/>
      <c r="KUE29" s="47"/>
      <c r="KUF29" s="47"/>
      <c r="KUG29" s="47"/>
      <c r="KUH29" s="47"/>
      <c r="KUI29" s="47"/>
      <c r="KUJ29" s="47"/>
      <c r="KUK29" s="47"/>
      <c r="KUL29" s="47"/>
      <c r="KUM29" s="47"/>
      <c r="KUN29" s="47"/>
      <c r="KUO29" s="47"/>
      <c r="KUP29" s="47"/>
      <c r="KUQ29" s="47"/>
      <c r="KUR29" s="47"/>
      <c r="KUS29" s="47"/>
      <c r="KUT29" s="47"/>
      <c r="KUU29" s="47"/>
      <c r="KUV29" s="47"/>
      <c r="KUW29" s="47"/>
      <c r="KUX29" s="47"/>
      <c r="KUY29" s="47"/>
      <c r="KUZ29" s="47"/>
      <c r="KVA29" s="47"/>
      <c r="KVB29" s="47"/>
      <c r="KVC29" s="47"/>
      <c r="KVD29" s="47"/>
      <c r="KVE29" s="47"/>
      <c r="KVF29" s="47"/>
      <c r="KVG29" s="47"/>
      <c r="KVH29" s="47"/>
      <c r="KVI29" s="47"/>
      <c r="KVJ29" s="47"/>
      <c r="KVK29" s="47"/>
      <c r="KVL29" s="47"/>
      <c r="KVM29" s="47"/>
      <c r="KVN29" s="47"/>
      <c r="KVO29" s="47"/>
      <c r="KVP29" s="47"/>
      <c r="KVQ29" s="47"/>
      <c r="KVR29" s="47"/>
      <c r="KVS29" s="47"/>
      <c r="KVT29" s="47"/>
      <c r="KVU29" s="47"/>
      <c r="KVV29" s="47"/>
      <c r="KVW29" s="47"/>
      <c r="KVX29" s="47"/>
      <c r="KVY29" s="47"/>
      <c r="KVZ29" s="47"/>
      <c r="KWA29" s="47"/>
      <c r="KWB29" s="47"/>
      <c r="KWC29" s="47"/>
      <c r="KWD29" s="47"/>
      <c r="KWE29" s="47"/>
      <c r="KWF29" s="47"/>
      <c r="KWG29" s="47"/>
      <c r="KWH29" s="47"/>
      <c r="KWI29" s="47"/>
      <c r="KWJ29" s="47"/>
      <c r="KWK29" s="47"/>
      <c r="KWL29" s="47"/>
      <c r="KWM29" s="47"/>
      <c r="KWN29" s="47"/>
      <c r="KWO29" s="47"/>
      <c r="KWP29" s="47"/>
      <c r="KWQ29" s="47"/>
      <c r="KWR29" s="47"/>
      <c r="KWS29" s="47"/>
      <c r="KWT29" s="47"/>
      <c r="KWU29" s="47"/>
      <c r="KWV29" s="47"/>
      <c r="KWW29" s="47"/>
      <c r="KWX29" s="47"/>
      <c r="KWY29" s="47"/>
      <c r="KWZ29" s="47"/>
      <c r="KXA29" s="47"/>
      <c r="KXB29" s="47"/>
      <c r="KXC29" s="47"/>
      <c r="KXD29" s="47"/>
      <c r="KXE29" s="47"/>
      <c r="KXF29" s="47"/>
      <c r="KXG29" s="47"/>
      <c r="KXH29" s="47"/>
      <c r="KXI29" s="47"/>
      <c r="KXJ29" s="47"/>
      <c r="KXK29" s="47"/>
      <c r="KXL29" s="47"/>
      <c r="KXM29" s="47"/>
      <c r="KXN29" s="47"/>
      <c r="KXO29" s="47"/>
      <c r="KXP29" s="47"/>
      <c r="KXQ29" s="47"/>
      <c r="KXR29" s="47"/>
      <c r="KXS29" s="47"/>
      <c r="KXT29" s="47"/>
      <c r="KXU29" s="47"/>
      <c r="KXV29" s="47"/>
      <c r="KXW29" s="47"/>
      <c r="KXX29" s="47"/>
      <c r="KXY29" s="47"/>
      <c r="KXZ29" s="47"/>
      <c r="KYA29" s="47"/>
      <c r="KYB29" s="47"/>
      <c r="KYC29" s="47"/>
      <c r="KYD29" s="47"/>
      <c r="KYE29" s="47"/>
      <c r="KYF29" s="47"/>
      <c r="KYG29" s="47"/>
      <c r="KYH29" s="47"/>
      <c r="KYI29" s="47"/>
      <c r="KYJ29" s="47"/>
      <c r="KYK29" s="47"/>
      <c r="KYL29" s="47"/>
      <c r="KYM29" s="47"/>
      <c r="KYN29" s="47"/>
      <c r="KYO29" s="47"/>
      <c r="KYP29" s="47"/>
      <c r="KYQ29" s="47"/>
      <c r="KYR29" s="47"/>
      <c r="KYS29" s="47"/>
      <c r="KYT29" s="47"/>
      <c r="KYU29" s="47"/>
      <c r="KYV29" s="47"/>
      <c r="KYW29" s="47"/>
      <c r="KYX29" s="47"/>
      <c r="KYY29" s="47"/>
      <c r="KYZ29" s="47"/>
      <c r="KZA29" s="47"/>
      <c r="KZB29" s="47"/>
      <c r="KZC29" s="47"/>
      <c r="KZD29" s="47"/>
      <c r="KZE29" s="47"/>
      <c r="KZF29" s="47"/>
      <c r="KZG29" s="47"/>
      <c r="KZH29" s="47"/>
      <c r="KZI29" s="47"/>
      <c r="KZJ29" s="47"/>
      <c r="KZK29" s="47"/>
      <c r="KZL29" s="47"/>
      <c r="KZM29" s="47"/>
      <c r="KZN29" s="47"/>
      <c r="KZO29" s="47"/>
      <c r="KZP29" s="47"/>
      <c r="KZQ29" s="47"/>
      <c r="KZR29" s="47"/>
      <c r="KZS29" s="47"/>
      <c r="KZT29" s="47"/>
      <c r="KZU29" s="47"/>
      <c r="KZV29" s="47"/>
      <c r="KZW29" s="47"/>
      <c r="KZX29" s="47"/>
      <c r="KZY29" s="47"/>
      <c r="KZZ29" s="47"/>
      <c r="LAA29" s="47"/>
      <c r="LAB29" s="47"/>
      <c r="LAC29" s="47"/>
      <c r="LAD29" s="47"/>
      <c r="LAE29" s="47"/>
      <c r="LAF29" s="47"/>
      <c r="LAG29" s="47"/>
      <c r="LAH29" s="47"/>
      <c r="LAI29" s="47"/>
      <c r="LAJ29" s="47"/>
      <c r="LAK29" s="47"/>
      <c r="LAL29" s="47"/>
      <c r="LAM29" s="47"/>
      <c r="LAN29" s="47"/>
      <c r="LAO29" s="47"/>
      <c r="LAP29" s="47"/>
      <c r="LAQ29" s="47"/>
      <c r="LAR29" s="47"/>
      <c r="LAS29" s="47"/>
      <c r="LAT29" s="47"/>
      <c r="LAU29" s="47"/>
      <c r="LAV29" s="47"/>
      <c r="LAW29" s="47"/>
      <c r="LAX29" s="47"/>
      <c r="LAY29" s="47"/>
      <c r="LAZ29" s="47"/>
      <c r="LBA29" s="47"/>
      <c r="LBB29" s="47"/>
      <c r="LBC29" s="47"/>
      <c r="LBD29" s="47"/>
      <c r="LBE29" s="47"/>
      <c r="LBF29" s="47"/>
      <c r="LBG29" s="47"/>
      <c r="LBH29" s="47"/>
      <c r="LBI29" s="47"/>
      <c r="LBJ29" s="47"/>
      <c r="LBK29" s="47"/>
      <c r="LBL29" s="47"/>
      <c r="LBM29" s="47"/>
      <c r="LBN29" s="47"/>
      <c r="LBO29" s="47"/>
      <c r="LBP29" s="47"/>
      <c r="LBQ29" s="47"/>
      <c r="LBR29" s="47"/>
      <c r="LBS29" s="47"/>
      <c r="LBT29" s="47"/>
      <c r="LBU29" s="47"/>
      <c r="LBV29" s="47"/>
      <c r="LBW29" s="47"/>
      <c r="LBX29" s="47"/>
      <c r="LBY29" s="47"/>
      <c r="LBZ29" s="47"/>
      <c r="LCA29" s="47"/>
      <c r="LCB29" s="47"/>
      <c r="LCC29" s="47"/>
      <c r="LCD29" s="47"/>
      <c r="LCE29" s="47"/>
      <c r="LCF29" s="47"/>
      <c r="LCG29" s="47"/>
      <c r="LCH29" s="47"/>
      <c r="LCI29" s="47"/>
      <c r="LCJ29" s="47"/>
      <c r="LCK29" s="47"/>
      <c r="LCL29" s="47"/>
      <c r="LCM29" s="47"/>
      <c r="LCN29" s="47"/>
      <c r="LCO29" s="47"/>
      <c r="LCP29" s="47"/>
      <c r="LCQ29" s="47"/>
      <c r="LCR29" s="47"/>
      <c r="LCS29" s="47"/>
      <c r="LCT29" s="47"/>
      <c r="LCU29" s="47"/>
      <c r="LCV29" s="47"/>
      <c r="LCW29" s="47"/>
      <c r="LCX29" s="47"/>
      <c r="LCY29" s="47"/>
      <c r="LCZ29" s="47"/>
      <c r="LDA29" s="47"/>
      <c r="LDB29" s="47"/>
      <c r="LDC29" s="47"/>
      <c r="LDD29" s="47"/>
      <c r="LDE29" s="47"/>
      <c r="LDF29" s="47"/>
      <c r="LDG29" s="47"/>
      <c r="LDH29" s="47"/>
      <c r="LDI29" s="47"/>
      <c r="LDJ29" s="47"/>
      <c r="LDK29" s="47"/>
      <c r="LDL29" s="47"/>
      <c r="LDM29" s="47"/>
      <c r="LDN29" s="47"/>
      <c r="LDO29" s="47"/>
      <c r="LDP29" s="47"/>
      <c r="LDQ29" s="47"/>
      <c r="LDR29" s="47"/>
      <c r="LDS29" s="47"/>
      <c r="LDT29" s="47"/>
      <c r="LDU29" s="47"/>
      <c r="LDV29" s="47"/>
      <c r="LDW29" s="47"/>
      <c r="LDX29" s="47"/>
      <c r="LDY29" s="47"/>
      <c r="LDZ29" s="47"/>
      <c r="LEA29" s="47"/>
      <c r="LEB29" s="47"/>
      <c r="LEC29" s="47"/>
      <c r="LED29" s="47"/>
      <c r="LEE29" s="47"/>
      <c r="LEF29" s="47"/>
      <c r="LEG29" s="47"/>
      <c r="LEH29" s="47"/>
      <c r="LEI29" s="47"/>
      <c r="LEJ29" s="47"/>
      <c r="LEK29" s="47"/>
      <c r="LEL29" s="47"/>
      <c r="LEM29" s="47"/>
      <c r="LEN29" s="47"/>
      <c r="LEO29" s="47"/>
      <c r="LEP29" s="47"/>
      <c r="LEQ29" s="47"/>
      <c r="LER29" s="47"/>
      <c r="LES29" s="47"/>
      <c r="LET29" s="47"/>
      <c r="LEU29" s="47"/>
      <c r="LEV29" s="47"/>
      <c r="LEW29" s="47"/>
      <c r="LEX29" s="47"/>
      <c r="LEY29" s="47"/>
      <c r="LEZ29" s="47"/>
      <c r="LFA29" s="47"/>
      <c r="LFB29" s="47"/>
      <c r="LFC29" s="47"/>
      <c r="LFD29" s="47"/>
      <c r="LFE29" s="47"/>
      <c r="LFF29" s="47"/>
      <c r="LFG29" s="47"/>
      <c r="LFH29" s="47"/>
      <c r="LFI29" s="47"/>
      <c r="LFJ29" s="47"/>
      <c r="LFK29" s="47"/>
      <c r="LFL29" s="47"/>
      <c r="LFM29" s="47"/>
      <c r="LFN29" s="47"/>
      <c r="LFO29" s="47"/>
      <c r="LFP29" s="47"/>
      <c r="LFQ29" s="47"/>
      <c r="LFR29" s="47"/>
      <c r="LFS29" s="47"/>
      <c r="LFT29" s="47"/>
      <c r="LFU29" s="47"/>
      <c r="LFV29" s="47"/>
      <c r="LFW29" s="47"/>
      <c r="LFX29" s="47"/>
      <c r="LFY29" s="47"/>
      <c r="LFZ29" s="47"/>
      <c r="LGA29" s="47"/>
      <c r="LGB29" s="47"/>
      <c r="LGC29" s="47"/>
      <c r="LGD29" s="47"/>
      <c r="LGE29" s="47"/>
      <c r="LGF29" s="47"/>
      <c r="LGG29" s="47"/>
      <c r="LGH29" s="47"/>
      <c r="LGI29" s="47"/>
      <c r="LGJ29" s="47"/>
      <c r="LGK29" s="47"/>
      <c r="LGL29" s="47"/>
      <c r="LGM29" s="47"/>
      <c r="LGN29" s="47"/>
      <c r="LGO29" s="47"/>
      <c r="LGP29" s="47"/>
      <c r="LGQ29" s="47"/>
      <c r="LGR29" s="47"/>
      <c r="LGS29" s="47"/>
      <c r="LGT29" s="47"/>
      <c r="LGU29" s="47"/>
      <c r="LGV29" s="47"/>
      <c r="LGW29" s="47"/>
      <c r="LGX29" s="47"/>
      <c r="LGY29" s="47"/>
      <c r="LGZ29" s="47"/>
      <c r="LHA29" s="47"/>
      <c r="LHB29" s="47"/>
      <c r="LHC29" s="47"/>
      <c r="LHD29" s="47"/>
      <c r="LHE29" s="47"/>
      <c r="LHF29" s="47"/>
      <c r="LHG29" s="47"/>
      <c r="LHH29" s="47"/>
      <c r="LHI29" s="47"/>
      <c r="LHJ29" s="47"/>
      <c r="LHK29" s="47"/>
      <c r="LHL29" s="47"/>
      <c r="LHM29" s="47"/>
      <c r="LHN29" s="47"/>
      <c r="LHO29" s="47"/>
      <c r="LHP29" s="47"/>
      <c r="LHQ29" s="47"/>
      <c r="LHR29" s="47"/>
      <c r="LHS29" s="47"/>
      <c r="LHT29" s="47"/>
      <c r="LHU29" s="47"/>
      <c r="LHV29" s="47"/>
      <c r="LHW29" s="47"/>
      <c r="LHX29" s="47"/>
      <c r="LHY29" s="47"/>
      <c r="LHZ29" s="47"/>
      <c r="LIA29" s="47"/>
      <c r="LIB29" s="47"/>
      <c r="LIC29" s="47"/>
      <c r="LID29" s="47"/>
      <c r="LIE29" s="47"/>
      <c r="LIF29" s="47"/>
      <c r="LIG29" s="47"/>
      <c r="LIH29" s="47"/>
      <c r="LII29" s="47"/>
      <c r="LIJ29" s="47"/>
      <c r="LIK29" s="47"/>
      <c r="LIL29" s="47"/>
      <c r="LIM29" s="47"/>
      <c r="LIN29" s="47"/>
      <c r="LIO29" s="47"/>
      <c r="LIP29" s="47"/>
      <c r="LIQ29" s="47"/>
      <c r="LIR29" s="47"/>
      <c r="LIS29" s="47"/>
      <c r="LIT29" s="47"/>
      <c r="LIU29" s="47"/>
      <c r="LIV29" s="47"/>
      <c r="LIW29" s="47"/>
      <c r="LIX29" s="47"/>
      <c r="LIY29" s="47"/>
      <c r="LIZ29" s="47"/>
      <c r="LJA29" s="47"/>
      <c r="LJB29" s="47"/>
      <c r="LJC29" s="47"/>
      <c r="LJD29" s="47"/>
      <c r="LJE29" s="47"/>
      <c r="LJF29" s="47"/>
      <c r="LJG29" s="47"/>
      <c r="LJH29" s="47"/>
      <c r="LJI29" s="47"/>
      <c r="LJJ29" s="47"/>
      <c r="LJK29" s="47"/>
      <c r="LJL29" s="47"/>
      <c r="LJM29" s="47"/>
      <c r="LJN29" s="47"/>
      <c r="LJO29" s="47"/>
      <c r="LJP29" s="47"/>
      <c r="LJQ29" s="47"/>
      <c r="LJR29" s="47"/>
      <c r="LJS29" s="47"/>
      <c r="LJT29" s="47"/>
      <c r="LJU29" s="47"/>
      <c r="LJV29" s="47"/>
      <c r="LJW29" s="47"/>
      <c r="LJX29" s="47"/>
      <c r="LJY29" s="47"/>
      <c r="LJZ29" s="47"/>
      <c r="LKA29" s="47"/>
      <c r="LKB29" s="47"/>
      <c r="LKC29" s="47"/>
      <c r="LKD29" s="47"/>
      <c r="LKE29" s="47"/>
      <c r="LKF29" s="47"/>
      <c r="LKG29" s="47"/>
      <c r="LKH29" s="47"/>
      <c r="LKI29" s="47"/>
      <c r="LKJ29" s="47"/>
      <c r="LKK29" s="47"/>
      <c r="LKL29" s="47"/>
      <c r="LKM29" s="47"/>
      <c r="LKN29" s="47"/>
      <c r="LKO29" s="47"/>
      <c r="LKP29" s="47"/>
      <c r="LKQ29" s="47"/>
      <c r="LKR29" s="47"/>
      <c r="LKS29" s="47"/>
      <c r="LKT29" s="47"/>
      <c r="LKU29" s="47"/>
      <c r="LKV29" s="47"/>
      <c r="LKW29" s="47"/>
      <c r="LKX29" s="47"/>
      <c r="LKY29" s="47"/>
      <c r="LKZ29" s="47"/>
      <c r="LLA29" s="47"/>
      <c r="LLB29" s="47"/>
      <c r="LLC29" s="47"/>
      <c r="LLD29" s="47"/>
      <c r="LLE29" s="47"/>
      <c r="LLF29" s="47"/>
      <c r="LLG29" s="47"/>
      <c r="LLH29" s="47"/>
      <c r="LLI29" s="47"/>
      <c r="LLJ29" s="47"/>
      <c r="LLK29" s="47"/>
      <c r="LLL29" s="47"/>
      <c r="LLM29" s="47"/>
      <c r="LLN29" s="47"/>
      <c r="LLO29" s="47"/>
      <c r="LLP29" s="47"/>
      <c r="LLQ29" s="47"/>
      <c r="LLR29" s="47"/>
      <c r="LLS29" s="47"/>
      <c r="LLT29" s="47"/>
      <c r="LLU29" s="47"/>
      <c r="LLV29" s="47"/>
      <c r="LLW29" s="47"/>
      <c r="LLX29" s="47"/>
      <c r="LLY29" s="47"/>
      <c r="LLZ29" s="47"/>
      <c r="LMA29" s="47"/>
      <c r="LMB29" s="47"/>
      <c r="LMC29" s="47"/>
      <c r="LMD29" s="47"/>
      <c r="LME29" s="47"/>
      <c r="LMF29" s="47"/>
      <c r="LMG29" s="47"/>
      <c r="LMH29" s="47"/>
      <c r="LMI29" s="47"/>
      <c r="LMJ29" s="47"/>
      <c r="LMK29" s="47"/>
      <c r="LML29" s="47"/>
      <c r="LMM29" s="47"/>
      <c r="LMN29" s="47"/>
      <c r="LMO29" s="47"/>
      <c r="LMP29" s="47"/>
      <c r="LMQ29" s="47"/>
      <c r="LMR29" s="47"/>
      <c r="LMS29" s="47"/>
      <c r="LMT29" s="47"/>
      <c r="LMU29" s="47"/>
      <c r="LMV29" s="47"/>
      <c r="LMW29" s="47"/>
      <c r="LMX29" s="47"/>
      <c r="LMY29" s="47"/>
      <c r="LMZ29" s="47"/>
      <c r="LNA29" s="47"/>
      <c r="LNB29" s="47"/>
      <c r="LNC29" s="47"/>
      <c r="LND29" s="47"/>
      <c r="LNE29" s="47"/>
      <c r="LNF29" s="47"/>
      <c r="LNG29" s="47"/>
      <c r="LNH29" s="47"/>
      <c r="LNI29" s="47"/>
      <c r="LNJ29" s="47"/>
      <c r="LNK29" s="47"/>
      <c r="LNL29" s="47"/>
      <c r="LNM29" s="47"/>
      <c r="LNN29" s="47"/>
      <c r="LNO29" s="47"/>
      <c r="LNP29" s="47"/>
      <c r="LNQ29" s="47"/>
      <c r="LNR29" s="47"/>
      <c r="LNS29" s="47"/>
      <c r="LNT29" s="47"/>
      <c r="LNU29" s="47"/>
      <c r="LNV29" s="47"/>
      <c r="LNW29" s="47"/>
      <c r="LNX29" s="47"/>
      <c r="LNY29" s="47"/>
      <c r="LNZ29" s="47"/>
      <c r="LOA29" s="47"/>
      <c r="LOB29" s="47"/>
      <c r="LOC29" s="47"/>
      <c r="LOD29" s="47"/>
      <c r="LOE29" s="47"/>
      <c r="LOF29" s="47"/>
      <c r="LOG29" s="47"/>
      <c r="LOH29" s="47"/>
      <c r="LOI29" s="47"/>
      <c r="LOJ29" s="47"/>
      <c r="LOK29" s="47"/>
      <c r="LOL29" s="47"/>
      <c r="LOM29" s="47"/>
      <c r="LON29" s="47"/>
      <c r="LOO29" s="47"/>
      <c r="LOP29" s="47"/>
      <c r="LOQ29" s="47"/>
      <c r="LOR29" s="47"/>
      <c r="LOS29" s="47"/>
      <c r="LOT29" s="47"/>
      <c r="LOU29" s="47"/>
      <c r="LOV29" s="47"/>
      <c r="LOW29" s="47"/>
      <c r="LOX29" s="47"/>
      <c r="LOY29" s="47"/>
      <c r="LOZ29" s="47"/>
      <c r="LPA29" s="47"/>
      <c r="LPB29" s="47"/>
      <c r="LPC29" s="47"/>
      <c r="LPD29" s="47"/>
      <c r="LPE29" s="47"/>
      <c r="LPF29" s="47"/>
      <c r="LPG29" s="47"/>
      <c r="LPH29" s="47"/>
      <c r="LPI29" s="47"/>
      <c r="LPJ29" s="47"/>
      <c r="LPK29" s="47"/>
      <c r="LPL29" s="47"/>
      <c r="LPM29" s="47"/>
      <c r="LPN29" s="47"/>
      <c r="LPO29" s="47"/>
      <c r="LPP29" s="47"/>
      <c r="LPQ29" s="47"/>
      <c r="LPR29" s="47"/>
      <c r="LPS29" s="47"/>
      <c r="LPT29" s="47"/>
      <c r="LPU29" s="47"/>
      <c r="LPV29" s="47"/>
      <c r="LPW29" s="47"/>
      <c r="LPX29" s="47"/>
      <c r="LPY29" s="47"/>
      <c r="LPZ29" s="47"/>
      <c r="LQA29" s="47"/>
      <c r="LQB29" s="47"/>
      <c r="LQC29" s="47"/>
      <c r="LQD29" s="47"/>
      <c r="LQE29" s="47"/>
      <c r="LQF29" s="47"/>
      <c r="LQG29" s="47"/>
      <c r="LQH29" s="47"/>
      <c r="LQI29" s="47"/>
      <c r="LQJ29" s="47"/>
      <c r="LQK29" s="47"/>
      <c r="LQL29" s="47"/>
      <c r="LQM29" s="47"/>
      <c r="LQN29" s="47"/>
      <c r="LQO29" s="47"/>
      <c r="LQP29" s="47"/>
      <c r="LQQ29" s="47"/>
      <c r="LQR29" s="47"/>
      <c r="LQS29" s="47"/>
      <c r="LQT29" s="47"/>
      <c r="LQU29" s="47"/>
      <c r="LQV29" s="47"/>
      <c r="LQW29" s="47"/>
      <c r="LQX29" s="47"/>
      <c r="LQY29" s="47"/>
      <c r="LQZ29" s="47"/>
      <c r="LRA29" s="47"/>
      <c r="LRB29" s="47"/>
      <c r="LRC29" s="47"/>
      <c r="LRD29" s="47"/>
      <c r="LRE29" s="47"/>
      <c r="LRF29" s="47"/>
      <c r="LRG29" s="47"/>
      <c r="LRH29" s="47"/>
      <c r="LRI29" s="47"/>
      <c r="LRJ29" s="47"/>
      <c r="LRK29" s="47"/>
      <c r="LRL29" s="47"/>
      <c r="LRM29" s="47"/>
      <c r="LRN29" s="47"/>
      <c r="LRO29" s="47"/>
      <c r="LRP29" s="47"/>
      <c r="LRQ29" s="47"/>
      <c r="LRR29" s="47"/>
      <c r="LRS29" s="47"/>
      <c r="LRT29" s="47"/>
      <c r="LRU29" s="47"/>
      <c r="LRV29" s="47"/>
      <c r="LRW29" s="47"/>
      <c r="LRX29" s="47"/>
      <c r="LRY29" s="47"/>
      <c r="LRZ29" s="47"/>
      <c r="LSA29" s="47"/>
      <c r="LSB29" s="47"/>
      <c r="LSC29" s="47"/>
      <c r="LSD29" s="47"/>
      <c r="LSE29" s="47"/>
      <c r="LSF29" s="47"/>
      <c r="LSG29" s="47"/>
      <c r="LSH29" s="47"/>
      <c r="LSI29" s="47"/>
      <c r="LSJ29" s="47"/>
      <c r="LSK29" s="47"/>
      <c r="LSL29" s="47"/>
      <c r="LSM29" s="47"/>
      <c r="LSN29" s="47"/>
      <c r="LSO29" s="47"/>
      <c r="LSP29" s="47"/>
      <c r="LSQ29" s="47"/>
      <c r="LSR29" s="47"/>
      <c r="LSS29" s="47"/>
      <c r="LST29" s="47"/>
      <c r="LSU29" s="47"/>
      <c r="LSV29" s="47"/>
      <c r="LSW29" s="47"/>
      <c r="LSX29" s="47"/>
      <c r="LSY29" s="47"/>
      <c r="LSZ29" s="47"/>
      <c r="LTA29" s="47"/>
      <c r="LTB29" s="47"/>
      <c r="LTC29" s="47"/>
      <c r="LTD29" s="47"/>
      <c r="LTE29" s="47"/>
      <c r="LTF29" s="47"/>
      <c r="LTG29" s="47"/>
      <c r="LTH29" s="47"/>
      <c r="LTI29" s="47"/>
      <c r="LTJ29" s="47"/>
      <c r="LTK29" s="47"/>
      <c r="LTL29" s="47"/>
      <c r="LTM29" s="47"/>
      <c r="LTN29" s="47"/>
      <c r="LTO29" s="47"/>
      <c r="LTP29" s="47"/>
      <c r="LTQ29" s="47"/>
      <c r="LTR29" s="47"/>
      <c r="LTS29" s="47"/>
      <c r="LTT29" s="47"/>
      <c r="LTU29" s="47"/>
      <c r="LTV29" s="47"/>
      <c r="LTW29" s="47"/>
      <c r="LTX29" s="47"/>
      <c r="LTY29" s="47"/>
      <c r="LTZ29" s="47"/>
      <c r="LUA29" s="47"/>
      <c r="LUB29" s="47"/>
      <c r="LUC29" s="47"/>
      <c r="LUD29" s="47"/>
      <c r="LUE29" s="47"/>
      <c r="LUF29" s="47"/>
      <c r="LUG29" s="47"/>
      <c r="LUH29" s="47"/>
      <c r="LUI29" s="47"/>
      <c r="LUJ29" s="47"/>
      <c r="LUK29" s="47"/>
      <c r="LUL29" s="47"/>
      <c r="LUM29" s="47"/>
      <c r="LUN29" s="47"/>
      <c r="LUO29" s="47"/>
      <c r="LUP29" s="47"/>
      <c r="LUQ29" s="47"/>
      <c r="LUR29" s="47"/>
      <c r="LUS29" s="47"/>
      <c r="LUT29" s="47"/>
      <c r="LUU29" s="47"/>
      <c r="LUV29" s="47"/>
      <c r="LUW29" s="47"/>
      <c r="LUX29" s="47"/>
      <c r="LUY29" s="47"/>
      <c r="LUZ29" s="47"/>
      <c r="LVA29" s="47"/>
      <c r="LVB29" s="47"/>
      <c r="LVC29" s="47"/>
      <c r="LVD29" s="47"/>
      <c r="LVE29" s="47"/>
      <c r="LVF29" s="47"/>
      <c r="LVG29" s="47"/>
      <c r="LVH29" s="47"/>
      <c r="LVI29" s="47"/>
      <c r="LVJ29" s="47"/>
      <c r="LVK29" s="47"/>
      <c r="LVL29" s="47"/>
      <c r="LVM29" s="47"/>
      <c r="LVN29" s="47"/>
      <c r="LVO29" s="47"/>
      <c r="LVP29" s="47"/>
      <c r="LVQ29" s="47"/>
      <c r="LVR29" s="47"/>
      <c r="LVS29" s="47"/>
      <c r="LVT29" s="47"/>
      <c r="LVU29" s="47"/>
      <c r="LVV29" s="47"/>
      <c r="LVW29" s="47"/>
      <c r="LVX29" s="47"/>
      <c r="LVY29" s="47"/>
      <c r="LVZ29" s="47"/>
      <c r="LWA29" s="47"/>
      <c r="LWB29" s="47"/>
      <c r="LWC29" s="47"/>
      <c r="LWD29" s="47"/>
      <c r="LWE29" s="47"/>
      <c r="LWF29" s="47"/>
      <c r="LWG29" s="47"/>
      <c r="LWH29" s="47"/>
      <c r="LWI29" s="47"/>
      <c r="LWJ29" s="47"/>
      <c r="LWK29" s="47"/>
      <c r="LWL29" s="47"/>
      <c r="LWM29" s="47"/>
      <c r="LWN29" s="47"/>
      <c r="LWO29" s="47"/>
      <c r="LWP29" s="47"/>
      <c r="LWQ29" s="47"/>
      <c r="LWR29" s="47"/>
      <c r="LWS29" s="47"/>
      <c r="LWT29" s="47"/>
      <c r="LWU29" s="47"/>
      <c r="LWV29" s="47"/>
      <c r="LWW29" s="47"/>
      <c r="LWX29" s="47"/>
      <c r="LWY29" s="47"/>
      <c r="LWZ29" s="47"/>
      <c r="LXA29" s="47"/>
      <c r="LXB29" s="47"/>
      <c r="LXC29" s="47"/>
      <c r="LXD29" s="47"/>
      <c r="LXE29" s="47"/>
      <c r="LXF29" s="47"/>
      <c r="LXG29" s="47"/>
      <c r="LXH29" s="47"/>
      <c r="LXI29" s="47"/>
      <c r="LXJ29" s="47"/>
      <c r="LXK29" s="47"/>
      <c r="LXL29" s="47"/>
      <c r="LXM29" s="47"/>
      <c r="LXN29" s="47"/>
      <c r="LXO29" s="47"/>
      <c r="LXP29" s="47"/>
      <c r="LXQ29" s="47"/>
      <c r="LXR29" s="47"/>
      <c r="LXS29" s="47"/>
      <c r="LXT29" s="47"/>
      <c r="LXU29" s="47"/>
      <c r="LXV29" s="47"/>
      <c r="LXW29" s="47"/>
      <c r="LXX29" s="47"/>
      <c r="LXY29" s="47"/>
      <c r="LXZ29" s="47"/>
      <c r="LYA29" s="47"/>
      <c r="LYB29" s="47"/>
      <c r="LYC29" s="47"/>
      <c r="LYD29" s="47"/>
      <c r="LYE29" s="47"/>
      <c r="LYF29" s="47"/>
      <c r="LYG29" s="47"/>
      <c r="LYH29" s="47"/>
      <c r="LYI29" s="47"/>
      <c r="LYJ29" s="47"/>
      <c r="LYK29" s="47"/>
      <c r="LYL29" s="47"/>
      <c r="LYM29" s="47"/>
      <c r="LYN29" s="47"/>
      <c r="LYO29" s="47"/>
      <c r="LYP29" s="47"/>
      <c r="LYQ29" s="47"/>
      <c r="LYR29" s="47"/>
      <c r="LYS29" s="47"/>
      <c r="LYT29" s="47"/>
      <c r="LYU29" s="47"/>
      <c r="LYV29" s="47"/>
      <c r="LYW29" s="47"/>
      <c r="LYX29" s="47"/>
      <c r="LYY29" s="47"/>
      <c r="LYZ29" s="47"/>
      <c r="LZA29" s="47"/>
      <c r="LZB29" s="47"/>
      <c r="LZC29" s="47"/>
      <c r="LZD29" s="47"/>
      <c r="LZE29" s="47"/>
      <c r="LZF29" s="47"/>
      <c r="LZG29" s="47"/>
      <c r="LZH29" s="47"/>
      <c r="LZI29" s="47"/>
      <c r="LZJ29" s="47"/>
      <c r="LZK29" s="47"/>
      <c r="LZL29" s="47"/>
      <c r="LZM29" s="47"/>
      <c r="LZN29" s="47"/>
      <c r="LZO29" s="47"/>
      <c r="LZP29" s="47"/>
      <c r="LZQ29" s="47"/>
      <c r="LZR29" s="47"/>
      <c r="LZS29" s="47"/>
      <c r="LZT29" s="47"/>
      <c r="LZU29" s="47"/>
      <c r="LZV29" s="47"/>
      <c r="LZW29" s="47"/>
      <c r="LZX29" s="47"/>
      <c r="LZY29" s="47"/>
      <c r="LZZ29" s="47"/>
      <c r="MAA29" s="47"/>
      <c r="MAB29" s="47"/>
      <c r="MAC29" s="47"/>
      <c r="MAD29" s="47"/>
      <c r="MAE29" s="47"/>
      <c r="MAF29" s="47"/>
      <c r="MAG29" s="47"/>
      <c r="MAH29" s="47"/>
      <c r="MAI29" s="47"/>
      <c r="MAJ29" s="47"/>
      <c r="MAK29" s="47"/>
      <c r="MAL29" s="47"/>
      <c r="MAM29" s="47"/>
      <c r="MAN29" s="47"/>
      <c r="MAO29" s="47"/>
      <c r="MAP29" s="47"/>
      <c r="MAQ29" s="47"/>
      <c r="MAR29" s="47"/>
      <c r="MAS29" s="47"/>
      <c r="MAT29" s="47"/>
      <c r="MAU29" s="47"/>
      <c r="MAV29" s="47"/>
      <c r="MAW29" s="47"/>
      <c r="MAX29" s="47"/>
      <c r="MAY29" s="47"/>
      <c r="MAZ29" s="47"/>
      <c r="MBA29" s="47"/>
      <c r="MBB29" s="47"/>
      <c r="MBC29" s="47"/>
      <c r="MBD29" s="47"/>
      <c r="MBE29" s="47"/>
      <c r="MBF29" s="47"/>
      <c r="MBG29" s="47"/>
      <c r="MBH29" s="47"/>
      <c r="MBI29" s="47"/>
      <c r="MBJ29" s="47"/>
      <c r="MBK29" s="47"/>
      <c r="MBL29" s="47"/>
      <c r="MBM29" s="47"/>
      <c r="MBN29" s="47"/>
      <c r="MBO29" s="47"/>
      <c r="MBP29" s="47"/>
      <c r="MBQ29" s="47"/>
      <c r="MBR29" s="47"/>
      <c r="MBS29" s="47"/>
      <c r="MBT29" s="47"/>
      <c r="MBU29" s="47"/>
      <c r="MBV29" s="47"/>
      <c r="MBW29" s="47"/>
      <c r="MBX29" s="47"/>
      <c r="MBY29" s="47"/>
      <c r="MBZ29" s="47"/>
      <c r="MCA29" s="47"/>
      <c r="MCB29" s="47"/>
      <c r="MCC29" s="47"/>
      <c r="MCD29" s="47"/>
      <c r="MCE29" s="47"/>
      <c r="MCF29" s="47"/>
      <c r="MCG29" s="47"/>
      <c r="MCH29" s="47"/>
      <c r="MCI29" s="47"/>
      <c r="MCJ29" s="47"/>
      <c r="MCK29" s="47"/>
      <c r="MCL29" s="47"/>
      <c r="MCM29" s="47"/>
      <c r="MCN29" s="47"/>
      <c r="MCO29" s="47"/>
      <c r="MCP29" s="47"/>
      <c r="MCQ29" s="47"/>
      <c r="MCR29" s="47"/>
      <c r="MCS29" s="47"/>
      <c r="MCT29" s="47"/>
      <c r="MCU29" s="47"/>
      <c r="MCV29" s="47"/>
      <c r="MCW29" s="47"/>
      <c r="MCX29" s="47"/>
      <c r="MCY29" s="47"/>
      <c r="MCZ29" s="47"/>
      <c r="MDA29" s="47"/>
      <c r="MDB29" s="47"/>
      <c r="MDC29" s="47"/>
      <c r="MDD29" s="47"/>
      <c r="MDE29" s="47"/>
      <c r="MDF29" s="47"/>
      <c r="MDG29" s="47"/>
      <c r="MDH29" s="47"/>
      <c r="MDI29" s="47"/>
      <c r="MDJ29" s="47"/>
      <c r="MDK29" s="47"/>
      <c r="MDL29" s="47"/>
      <c r="MDM29" s="47"/>
      <c r="MDN29" s="47"/>
      <c r="MDO29" s="47"/>
      <c r="MDP29" s="47"/>
      <c r="MDQ29" s="47"/>
      <c r="MDR29" s="47"/>
      <c r="MDS29" s="47"/>
      <c r="MDT29" s="47"/>
      <c r="MDU29" s="47"/>
      <c r="MDV29" s="47"/>
      <c r="MDW29" s="47"/>
      <c r="MDX29" s="47"/>
      <c r="MDY29" s="47"/>
      <c r="MDZ29" s="47"/>
      <c r="MEA29" s="47"/>
      <c r="MEB29" s="47"/>
      <c r="MEC29" s="47"/>
      <c r="MED29" s="47"/>
      <c r="MEE29" s="47"/>
      <c r="MEF29" s="47"/>
      <c r="MEG29" s="47"/>
      <c r="MEH29" s="47"/>
      <c r="MEI29" s="47"/>
      <c r="MEJ29" s="47"/>
      <c r="MEK29" s="47"/>
      <c r="MEL29" s="47"/>
      <c r="MEM29" s="47"/>
      <c r="MEN29" s="47"/>
      <c r="MEO29" s="47"/>
      <c r="MEP29" s="47"/>
      <c r="MEQ29" s="47"/>
      <c r="MER29" s="47"/>
      <c r="MES29" s="47"/>
      <c r="MET29" s="47"/>
      <c r="MEU29" s="47"/>
      <c r="MEV29" s="47"/>
      <c r="MEW29" s="47"/>
      <c r="MEX29" s="47"/>
      <c r="MEY29" s="47"/>
      <c r="MEZ29" s="47"/>
      <c r="MFA29" s="47"/>
      <c r="MFB29" s="47"/>
      <c r="MFC29" s="47"/>
      <c r="MFD29" s="47"/>
      <c r="MFE29" s="47"/>
      <c r="MFF29" s="47"/>
      <c r="MFG29" s="47"/>
      <c r="MFH29" s="47"/>
      <c r="MFI29" s="47"/>
      <c r="MFJ29" s="47"/>
      <c r="MFK29" s="47"/>
      <c r="MFL29" s="47"/>
      <c r="MFM29" s="47"/>
      <c r="MFN29" s="47"/>
      <c r="MFO29" s="47"/>
      <c r="MFP29" s="47"/>
      <c r="MFQ29" s="47"/>
      <c r="MFR29" s="47"/>
      <c r="MFS29" s="47"/>
      <c r="MFT29" s="47"/>
      <c r="MFU29" s="47"/>
      <c r="MFV29" s="47"/>
      <c r="MFW29" s="47"/>
      <c r="MFX29" s="47"/>
      <c r="MFY29" s="47"/>
      <c r="MFZ29" s="47"/>
      <c r="MGA29" s="47"/>
      <c r="MGB29" s="47"/>
      <c r="MGC29" s="47"/>
      <c r="MGD29" s="47"/>
      <c r="MGE29" s="47"/>
      <c r="MGF29" s="47"/>
      <c r="MGG29" s="47"/>
      <c r="MGH29" s="47"/>
      <c r="MGI29" s="47"/>
      <c r="MGJ29" s="47"/>
      <c r="MGK29" s="47"/>
      <c r="MGL29" s="47"/>
      <c r="MGM29" s="47"/>
      <c r="MGN29" s="47"/>
      <c r="MGO29" s="47"/>
      <c r="MGP29" s="47"/>
      <c r="MGQ29" s="47"/>
      <c r="MGR29" s="47"/>
      <c r="MGS29" s="47"/>
      <c r="MGT29" s="47"/>
      <c r="MGU29" s="47"/>
      <c r="MGV29" s="47"/>
      <c r="MGW29" s="47"/>
      <c r="MGX29" s="47"/>
      <c r="MGY29" s="47"/>
      <c r="MGZ29" s="47"/>
      <c r="MHA29" s="47"/>
      <c r="MHB29" s="47"/>
      <c r="MHC29" s="47"/>
      <c r="MHD29" s="47"/>
      <c r="MHE29" s="47"/>
      <c r="MHF29" s="47"/>
      <c r="MHG29" s="47"/>
      <c r="MHH29" s="47"/>
      <c r="MHI29" s="47"/>
      <c r="MHJ29" s="47"/>
      <c r="MHK29" s="47"/>
      <c r="MHL29" s="47"/>
      <c r="MHM29" s="47"/>
      <c r="MHN29" s="47"/>
      <c r="MHO29" s="47"/>
      <c r="MHP29" s="47"/>
      <c r="MHQ29" s="47"/>
      <c r="MHR29" s="47"/>
      <c r="MHS29" s="47"/>
      <c r="MHT29" s="47"/>
      <c r="MHU29" s="47"/>
      <c r="MHV29" s="47"/>
      <c r="MHW29" s="47"/>
      <c r="MHX29" s="47"/>
      <c r="MHY29" s="47"/>
      <c r="MHZ29" s="47"/>
      <c r="MIA29" s="47"/>
      <c r="MIB29" s="47"/>
      <c r="MIC29" s="47"/>
      <c r="MID29" s="47"/>
      <c r="MIE29" s="47"/>
      <c r="MIF29" s="47"/>
      <c r="MIG29" s="47"/>
      <c r="MIH29" s="47"/>
      <c r="MII29" s="47"/>
      <c r="MIJ29" s="47"/>
      <c r="MIK29" s="47"/>
      <c r="MIL29" s="47"/>
      <c r="MIM29" s="47"/>
      <c r="MIN29" s="47"/>
      <c r="MIO29" s="47"/>
      <c r="MIP29" s="47"/>
      <c r="MIQ29" s="47"/>
      <c r="MIR29" s="47"/>
      <c r="MIS29" s="47"/>
      <c r="MIT29" s="47"/>
      <c r="MIU29" s="47"/>
      <c r="MIV29" s="47"/>
      <c r="MIW29" s="47"/>
      <c r="MIX29" s="47"/>
      <c r="MIY29" s="47"/>
      <c r="MIZ29" s="47"/>
      <c r="MJA29" s="47"/>
      <c r="MJB29" s="47"/>
      <c r="MJC29" s="47"/>
      <c r="MJD29" s="47"/>
      <c r="MJE29" s="47"/>
      <c r="MJF29" s="47"/>
      <c r="MJG29" s="47"/>
      <c r="MJH29" s="47"/>
      <c r="MJI29" s="47"/>
      <c r="MJJ29" s="47"/>
      <c r="MJK29" s="47"/>
      <c r="MJL29" s="47"/>
      <c r="MJM29" s="47"/>
      <c r="MJN29" s="47"/>
      <c r="MJO29" s="47"/>
      <c r="MJP29" s="47"/>
      <c r="MJQ29" s="47"/>
      <c r="MJR29" s="47"/>
      <c r="MJS29" s="47"/>
      <c r="MJT29" s="47"/>
      <c r="MJU29" s="47"/>
      <c r="MJV29" s="47"/>
      <c r="MJW29" s="47"/>
      <c r="MJX29" s="47"/>
      <c r="MJY29" s="47"/>
      <c r="MJZ29" s="47"/>
      <c r="MKA29" s="47"/>
      <c r="MKB29" s="47"/>
      <c r="MKC29" s="47"/>
      <c r="MKD29" s="47"/>
      <c r="MKE29" s="47"/>
      <c r="MKF29" s="47"/>
      <c r="MKG29" s="47"/>
      <c r="MKH29" s="47"/>
      <c r="MKI29" s="47"/>
      <c r="MKJ29" s="47"/>
      <c r="MKK29" s="47"/>
      <c r="MKL29" s="47"/>
      <c r="MKM29" s="47"/>
      <c r="MKN29" s="47"/>
      <c r="MKO29" s="47"/>
      <c r="MKP29" s="47"/>
      <c r="MKQ29" s="47"/>
      <c r="MKR29" s="47"/>
      <c r="MKS29" s="47"/>
      <c r="MKT29" s="47"/>
      <c r="MKU29" s="47"/>
      <c r="MKV29" s="47"/>
      <c r="MKW29" s="47"/>
      <c r="MKX29" s="47"/>
      <c r="MKY29" s="47"/>
      <c r="MKZ29" s="47"/>
      <c r="MLA29" s="47"/>
      <c r="MLB29" s="47"/>
      <c r="MLC29" s="47"/>
      <c r="MLD29" s="47"/>
      <c r="MLE29" s="47"/>
      <c r="MLF29" s="47"/>
      <c r="MLG29" s="47"/>
      <c r="MLH29" s="47"/>
      <c r="MLI29" s="47"/>
      <c r="MLJ29" s="47"/>
      <c r="MLK29" s="47"/>
      <c r="MLL29" s="47"/>
      <c r="MLM29" s="47"/>
      <c r="MLN29" s="47"/>
      <c r="MLO29" s="47"/>
      <c r="MLP29" s="47"/>
      <c r="MLQ29" s="47"/>
      <c r="MLR29" s="47"/>
      <c r="MLS29" s="47"/>
      <c r="MLT29" s="47"/>
      <c r="MLU29" s="47"/>
      <c r="MLV29" s="47"/>
      <c r="MLW29" s="47"/>
      <c r="MLX29" s="47"/>
      <c r="MLY29" s="47"/>
      <c r="MLZ29" s="47"/>
      <c r="MMA29" s="47"/>
      <c r="MMB29" s="47"/>
      <c r="MMC29" s="47"/>
      <c r="MMD29" s="47"/>
      <c r="MME29" s="47"/>
      <c r="MMF29" s="47"/>
      <c r="MMG29" s="47"/>
      <c r="MMH29" s="47"/>
      <c r="MMI29" s="47"/>
      <c r="MMJ29" s="47"/>
      <c r="MMK29" s="47"/>
      <c r="MML29" s="47"/>
      <c r="MMM29" s="47"/>
      <c r="MMN29" s="47"/>
      <c r="MMO29" s="47"/>
      <c r="MMP29" s="47"/>
      <c r="MMQ29" s="47"/>
      <c r="MMR29" s="47"/>
      <c r="MMS29" s="47"/>
      <c r="MMT29" s="47"/>
      <c r="MMU29" s="47"/>
      <c r="MMV29" s="47"/>
      <c r="MMW29" s="47"/>
      <c r="MMX29" s="47"/>
      <c r="MMY29" s="47"/>
      <c r="MMZ29" s="47"/>
      <c r="MNA29" s="47"/>
      <c r="MNB29" s="47"/>
      <c r="MNC29" s="47"/>
      <c r="MND29" s="47"/>
      <c r="MNE29" s="47"/>
      <c r="MNF29" s="47"/>
      <c r="MNG29" s="47"/>
      <c r="MNH29" s="47"/>
      <c r="MNI29" s="47"/>
      <c r="MNJ29" s="47"/>
      <c r="MNK29" s="47"/>
      <c r="MNL29" s="47"/>
      <c r="MNM29" s="47"/>
      <c r="MNN29" s="47"/>
      <c r="MNO29" s="47"/>
      <c r="MNP29" s="47"/>
      <c r="MNQ29" s="47"/>
      <c r="MNR29" s="47"/>
      <c r="MNS29" s="47"/>
      <c r="MNT29" s="47"/>
      <c r="MNU29" s="47"/>
      <c r="MNV29" s="47"/>
      <c r="MNW29" s="47"/>
      <c r="MNX29" s="47"/>
      <c r="MNY29" s="47"/>
      <c r="MNZ29" s="47"/>
      <c r="MOA29" s="47"/>
      <c r="MOB29" s="47"/>
      <c r="MOC29" s="47"/>
      <c r="MOD29" s="47"/>
      <c r="MOE29" s="47"/>
      <c r="MOF29" s="47"/>
      <c r="MOG29" s="47"/>
      <c r="MOH29" s="47"/>
      <c r="MOI29" s="47"/>
      <c r="MOJ29" s="47"/>
      <c r="MOK29" s="47"/>
      <c r="MOL29" s="47"/>
      <c r="MOM29" s="47"/>
      <c r="MON29" s="47"/>
      <c r="MOO29" s="47"/>
      <c r="MOP29" s="47"/>
      <c r="MOQ29" s="47"/>
      <c r="MOR29" s="47"/>
      <c r="MOS29" s="47"/>
      <c r="MOT29" s="47"/>
      <c r="MOU29" s="47"/>
      <c r="MOV29" s="47"/>
      <c r="MOW29" s="47"/>
      <c r="MOX29" s="47"/>
      <c r="MOY29" s="47"/>
      <c r="MOZ29" s="47"/>
      <c r="MPA29" s="47"/>
      <c r="MPB29" s="47"/>
      <c r="MPC29" s="47"/>
      <c r="MPD29" s="47"/>
      <c r="MPE29" s="47"/>
      <c r="MPF29" s="47"/>
      <c r="MPG29" s="47"/>
      <c r="MPH29" s="47"/>
      <c r="MPI29" s="47"/>
      <c r="MPJ29" s="47"/>
      <c r="MPK29" s="47"/>
      <c r="MPL29" s="47"/>
      <c r="MPM29" s="47"/>
      <c r="MPN29" s="47"/>
      <c r="MPO29" s="47"/>
      <c r="MPP29" s="47"/>
      <c r="MPQ29" s="47"/>
      <c r="MPR29" s="47"/>
      <c r="MPS29" s="47"/>
      <c r="MPT29" s="47"/>
      <c r="MPU29" s="47"/>
      <c r="MPV29" s="47"/>
      <c r="MPW29" s="47"/>
      <c r="MPX29" s="47"/>
      <c r="MPY29" s="47"/>
      <c r="MPZ29" s="47"/>
      <c r="MQA29" s="47"/>
      <c r="MQB29" s="47"/>
      <c r="MQC29" s="47"/>
      <c r="MQD29" s="47"/>
      <c r="MQE29" s="47"/>
      <c r="MQF29" s="47"/>
      <c r="MQG29" s="47"/>
      <c r="MQH29" s="47"/>
      <c r="MQI29" s="47"/>
      <c r="MQJ29" s="47"/>
      <c r="MQK29" s="47"/>
      <c r="MQL29" s="47"/>
      <c r="MQM29" s="47"/>
      <c r="MQN29" s="47"/>
      <c r="MQO29" s="47"/>
      <c r="MQP29" s="47"/>
      <c r="MQQ29" s="47"/>
      <c r="MQR29" s="47"/>
      <c r="MQS29" s="47"/>
      <c r="MQT29" s="47"/>
      <c r="MQU29" s="47"/>
      <c r="MQV29" s="47"/>
      <c r="MQW29" s="47"/>
      <c r="MQX29" s="47"/>
      <c r="MQY29" s="47"/>
      <c r="MQZ29" s="47"/>
      <c r="MRA29" s="47"/>
      <c r="MRB29" s="47"/>
      <c r="MRC29" s="47"/>
      <c r="MRD29" s="47"/>
      <c r="MRE29" s="47"/>
      <c r="MRF29" s="47"/>
      <c r="MRG29" s="47"/>
      <c r="MRH29" s="47"/>
      <c r="MRI29" s="47"/>
      <c r="MRJ29" s="47"/>
      <c r="MRK29" s="47"/>
      <c r="MRL29" s="47"/>
      <c r="MRM29" s="47"/>
      <c r="MRN29" s="47"/>
      <c r="MRO29" s="47"/>
      <c r="MRP29" s="47"/>
      <c r="MRQ29" s="47"/>
      <c r="MRR29" s="47"/>
      <c r="MRS29" s="47"/>
      <c r="MRT29" s="47"/>
      <c r="MRU29" s="47"/>
      <c r="MRV29" s="47"/>
      <c r="MRW29" s="47"/>
      <c r="MRX29" s="47"/>
      <c r="MRY29" s="47"/>
      <c r="MRZ29" s="47"/>
      <c r="MSA29" s="47"/>
      <c r="MSB29" s="47"/>
      <c r="MSC29" s="47"/>
      <c r="MSD29" s="47"/>
      <c r="MSE29" s="47"/>
      <c r="MSF29" s="47"/>
      <c r="MSG29" s="47"/>
      <c r="MSH29" s="47"/>
      <c r="MSI29" s="47"/>
      <c r="MSJ29" s="47"/>
      <c r="MSK29" s="47"/>
      <c r="MSL29" s="47"/>
      <c r="MSM29" s="47"/>
      <c r="MSN29" s="47"/>
      <c r="MSO29" s="47"/>
      <c r="MSP29" s="47"/>
      <c r="MSQ29" s="47"/>
      <c r="MSR29" s="47"/>
      <c r="MSS29" s="47"/>
      <c r="MST29" s="47"/>
      <c r="MSU29" s="47"/>
      <c r="MSV29" s="47"/>
      <c r="MSW29" s="47"/>
      <c r="MSX29" s="47"/>
      <c r="MSY29" s="47"/>
      <c r="MSZ29" s="47"/>
      <c r="MTA29" s="47"/>
      <c r="MTB29" s="47"/>
      <c r="MTC29" s="47"/>
      <c r="MTD29" s="47"/>
      <c r="MTE29" s="47"/>
      <c r="MTF29" s="47"/>
      <c r="MTG29" s="47"/>
      <c r="MTH29" s="47"/>
      <c r="MTI29" s="47"/>
      <c r="MTJ29" s="47"/>
      <c r="MTK29" s="47"/>
      <c r="MTL29" s="47"/>
      <c r="MTM29" s="47"/>
      <c r="MTN29" s="47"/>
      <c r="MTO29" s="47"/>
      <c r="MTP29" s="47"/>
      <c r="MTQ29" s="47"/>
      <c r="MTR29" s="47"/>
      <c r="MTS29" s="47"/>
      <c r="MTT29" s="47"/>
      <c r="MTU29" s="47"/>
      <c r="MTV29" s="47"/>
      <c r="MTW29" s="47"/>
      <c r="MTX29" s="47"/>
      <c r="MTY29" s="47"/>
      <c r="MTZ29" s="47"/>
      <c r="MUA29" s="47"/>
      <c r="MUB29" s="47"/>
      <c r="MUC29" s="47"/>
      <c r="MUD29" s="47"/>
      <c r="MUE29" s="47"/>
      <c r="MUF29" s="47"/>
      <c r="MUG29" s="47"/>
      <c r="MUH29" s="47"/>
      <c r="MUI29" s="47"/>
      <c r="MUJ29" s="47"/>
      <c r="MUK29" s="47"/>
      <c r="MUL29" s="47"/>
      <c r="MUM29" s="47"/>
      <c r="MUN29" s="47"/>
      <c r="MUO29" s="47"/>
      <c r="MUP29" s="47"/>
      <c r="MUQ29" s="47"/>
      <c r="MUR29" s="47"/>
      <c r="MUS29" s="47"/>
      <c r="MUT29" s="47"/>
      <c r="MUU29" s="47"/>
      <c r="MUV29" s="47"/>
      <c r="MUW29" s="47"/>
      <c r="MUX29" s="47"/>
      <c r="MUY29" s="47"/>
      <c r="MUZ29" s="47"/>
      <c r="MVA29" s="47"/>
      <c r="MVB29" s="47"/>
      <c r="MVC29" s="47"/>
      <c r="MVD29" s="47"/>
      <c r="MVE29" s="47"/>
      <c r="MVF29" s="47"/>
      <c r="MVG29" s="47"/>
      <c r="MVH29" s="47"/>
      <c r="MVI29" s="47"/>
      <c r="MVJ29" s="47"/>
      <c r="MVK29" s="47"/>
      <c r="MVL29" s="47"/>
      <c r="MVM29" s="47"/>
      <c r="MVN29" s="47"/>
      <c r="MVO29" s="47"/>
      <c r="MVP29" s="47"/>
      <c r="MVQ29" s="47"/>
      <c r="MVR29" s="47"/>
      <c r="MVS29" s="47"/>
      <c r="MVT29" s="47"/>
      <c r="MVU29" s="47"/>
      <c r="MVV29" s="47"/>
      <c r="MVW29" s="47"/>
      <c r="MVX29" s="47"/>
      <c r="MVY29" s="47"/>
      <c r="MVZ29" s="47"/>
      <c r="MWA29" s="47"/>
      <c r="MWB29" s="47"/>
      <c r="MWC29" s="47"/>
      <c r="MWD29" s="47"/>
      <c r="MWE29" s="47"/>
      <c r="MWF29" s="47"/>
      <c r="MWG29" s="47"/>
      <c r="MWH29" s="47"/>
      <c r="MWI29" s="47"/>
      <c r="MWJ29" s="47"/>
      <c r="MWK29" s="47"/>
      <c r="MWL29" s="47"/>
      <c r="MWM29" s="47"/>
      <c r="MWN29" s="47"/>
      <c r="MWO29" s="47"/>
      <c r="MWP29" s="47"/>
      <c r="MWQ29" s="47"/>
      <c r="MWR29" s="47"/>
      <c r="MWS29" s="47"/>
      <c r="MWT29" s="47"/>
      <c r="MWU29" s="47"/>
      <c r="MWV29" s="47"/>
      <c r="MWW29" s="47"/>
      <c r="MWX29" s="47"/>
      <c r="MWY29" s="47"/>
      <c r="MWZ29" s="47"/>
      <c r="MXA29" s="47"/>
      <c r="MXB29" s="47"/>
      <c r="MXC29" s="47"/>
      <c r="MXD29" s="47"/>
      <c r="MXE29" s="47"/>
      <c r="MXF29" s="47"/>
      <c r="MXG29" s="47"/>
      <c r="MXH29" s="47"/>
      <c r="MXI29" s="47"/>
      <c r="MXJ29" s="47"/>
      <c r="MXK29" s="47"/>
      <c r="MXL29" s="47"/>
      <c r="MXM29" s="47"/>
      <c r="MXN29" s="47"/>
      <c r="MXO29" s="47"/>
      <c r="MXP29" s="47"/>
      <c r="MXQ29" s="47"/>
      <c r="MXR29" s="47"/>
      <c r="MXS29" s="47"/>
      <c r="MXT29" s="47"/>
      <c r="MXU29" s="47"/>
      <c r="MXV29" s="47"/>
      <c r="MXW29" s="47"/>
      <c r="MXX29" s="47"/>
      <c r="MXY29" s="47"/>
      <c r="MXZ29" s="47"/>
      <c r="MYA29" s="47"/>
      <c r="MYB29" s="47"/>
      <c r="MYC29" s="47"/>
      <c r="MYD29" s="47"/>
      <c r="MYE29" s="47"/>
      <c r="MYF29" s="47"/>
      <c r="MYG29" s="47"/>
      <c r="MYH29" s="47"/>
      <c r="MYI29" s="47"/>
      <c r="MYJ29" s="47"/>
      <c r="MYK29" s="47"/>
      <c r="MYL29" s="47"/>
      <c r="MYM29" s="47"/>
      <c r="MYN29" s="47"/>
      <c r="MYO29" s="47"/>
      <c r="MYP29" s="47"/>
      <c r="MYQ29" s="47"/>
      <c r="MYR29" s="47"/>
      <c r="MYS29" s="47"/>
      <c r="MYT29" s="47"/>
      <c r="MYU29" s="47"/>
      <c r="MYV29" s="47"/>
      <c r="MYW29" s="47"/>
      <c r="MYX29" s="47"/>
      <c r="MYY29" s="47"/>
      <c r="MYZ29" s="47"/>
      <c r="MZA29" s="47"/>
      <c r="MZB29" s="47"/>
      <c r="MZC29" s="47"/>
      <c r="MZD29" s="47"/>
      <c r="MZE29" s="47"/>
      <c r="MZF29" s="47"/>
      <c r="MZG29" s="47"/>
      <c r="MZH29" s="47"/>
      <c r="MZI29" s="47"/>
      <c r="MZJ29" s="47"/>
      <c r="MZK29" s="47"/>
      <c r="MZL29" s="47"/>
      <c r="MZM29" s="47"/>
      <c r="MZN29" s="47"/>
      <c r="MZO29" s="47"/>
      <c r="MZP29" s="47"/>
      <c r="MZQ29" s="47"/>
      <c r="MZR29" s="47"/>
      <c r="MZS29" s="47"/>
      <c r="MZT29" s="47"/>
      <c r="MZU29" s="47"/>
      <c r="MZV29" s="47"/>
      <c r="MZW29" s="47"/>
      <c r="MZX29" s="47"/>
      <c r="MZY29" s="47"/>
      <c r="MZZ29" s="47"/>
      <c r="NAA29" s="47"/>
      <c r="NAB29" s="47"/>
      <c r="NAC29" s="47"/>
      <c r="NAD29" s="47"/>
      <c r="NAE29" s="47"/>
      <c r="NAF29" s="47"/>
      <c r="NAG29" s="47"/>
      <c r="NAH29" s="47"/>
      <c r="NAI29" s="47"/>
      <c r="NAJ29" s="47"/>
      <c r="NAK29" s="47"/>
      <c r="NAL29" s="47"/>
      <c r="NAM29" s="47"/>
      <c r="NAN29" s="47"/>
      <c r="NAO29" s="47"/>
      <c r="NAP29" s="47"/>
      <c r="NAQ29" s="47"/>
      <c r="NAR29" s="47"/>
      <c r="NAS29" s="47"/>
      <c r="NAT29" s="47"/>
      <c r="NAU29" s="47"/>
      <c r="NAV29" s="47"/>
      <c r="NAW29" s="47"/>
      <c r="NAX29" s="47"/>
      <c r="NAY29" s="47"/>
      <c r="NAZ29" s="47"/>
      <c r="NBA29" s="47"/>
      <c r="NBB29" s="47"/>
      <c r="NBC29" s="47"/>
      <c r="NBD29" s="47"/>
      <c r="NBE29" s="47"/>
      <c r="NBF29" s="47"/>
      <c r="NBG29" s="47"/>
      <c r="NBH29" s="47"/>
      <c r="NBI29" s="47"/>
      <c r="NBJ29" s="47"/>
      <c r="NBK29" s="47"/>
      <c r="NBL29" s="47"/>
      <c r="NBM29" s="47"/>
      <c r="NBN29" s="47"/>
      <c r="NBO29" s="47"/>
      <c r="NBP29" s="47"/>
      <c r="NBQ29" s="47"/>
      <c r="NBR29" s="47"/>
      <c r="NBS29" s="47"/>
      <c r="NBT29" s="47"/>
      <c r="NBU29" s="47"/>
      <c r="NBV29" s="47"/>
      <c r="NBW29" s="47"/>
      <c r="NBX29" s="47"/>
      <c r="NBY29" s="47"/>
      <c r="NBZ29" s="47"/>
      <c r="NCA29" s="47"/>
      <c r="NCB29" s="47"/>
      <c r="NCC29" s="47"/>
      <c r="NCD29" s="47"/>
      <c r="NCE29" s="47"/>
      <c r="NCF29" s="47"/>
      <c r="NCG29" s="47"/>
      <c r="NCH29" s="47"/>
      <c r="NCI29" s="47"/>
      <c r="NCJ29" s="47"/>
      <c r="NCK29" s="47"/>
      <c r="NCL29" s="47"/>
      <c r="NCM29" s="47"/>
      <c r="NCN29" s="47"/>
      <c r="NCO29" s="47"/>
      <c r="NCP29" s="47"/>
      <c r="NCQ29" s="47"/>
      <c r="NCR29" s="47"/>
      <c r="NCS29" s="47"/>
      <c r="NCT29" s="47"/>
      <c r="NCU29" s="47"/>
      <c r="NCV29" s="47"/>
      <c r="NCW29" s="47"/>
      <c r="NCX29" s="47"/>
      <c r="NCY29" s="47"/>
      <c r="NCZ29" s="47"/>
      <c r="NDA29" s="47"/>
      <c r="NDB29" s="47"/>
      <c r="NDC29" s="47"/>
      <c r="NDD29" s="47"/>
      <c r="NDE29" s="47"/>
      <c r="NDF29" s="47"/>
      <c r="NDG29" s="47"/>
      <c r="NDH29" s="47"/>
      <c r="NDI29" s="47"/>
      <c r="NDJ29" s="47"/>
      <c r="NDK29" s="47"/>
      <c r="NDL29" s="47"/>
      <c r="NDM29" s="47"/>
      <c r="NDN29" s="47"/>
      <c r="NDO29" s="47"/>
      <c r="NDP29" s="47"/>
      <c r="NDQ29" s="47"/>
      <c r="NDR29" s="47"/>
      <c r="NDS29" s="47"/>
      <c r="NDT29" s="47"/>
      <c r="NDU29" s="47"/>
      <c r="NDV29" s="47"/>
      <c r="NDW29" s="47"/>
      <c r="NDX29" s="47"/>
      <c r="NDY29" s="47"/>
      <c r="NDZ29" s="47"/>
      <c r="NEA29" s="47"/>
      <c r="NEB29" s="47"/>
      <c r="NEC29" s="47"/>
      <c r="NED29" s="47"/>
      <c r="NEE29" s="47"/>
      <c r="NEF29" s="47"/>
      <c r="NEG29" s="47"/>
      <c r="NEH29" s="47"/>
      <c r="NEI29" s="47"/>
      <c r="NEJ29" s="47"/>
      <c r="NEK29" s="47"/>
      <c r="NEL29" s="47"/>
      <c r="NEM29" s="47"/>
      <c r="NEN29" s="47"/>
      <c r="NEO29" s="47"/>
      <c r="NEP29" s="47"/>
      <c r="NEQ29" s="47"/>
      <c r="NER29" s="47"/>
      <c r="NES29" s="47"/>
      <c r="NET29" s="47"/>
      <c r="NEU29" s="47"/>
      <c r="NEV29" s="47"/>
      <c r="NEW29" s="47"/>
      <c r="NEX29" s="47"/>
      <c r="NEY29" s="47"/>
      <c r="NEZ29" s="47"/>
      <c r="NFA29" s="47"/>
      <c r="NFB29" s="47"/>
      <c r="NFC29" s="47"/>
      <c r="NFD29" s="47"/>
      <c r="NFE29" s="47"/>
      <c r="NFF29" s="47"/>
      <c r="NFG29" s="47"/>
      <c r="NFH29" s="47"/>
      <c r="NFI29" s="47"/>
      <c r="NFJ29" s="47"/>
      <c r="NFK29" s="47"/>
      <c r="NFL29" s="47"/>
      <c r="NFM29" s="47"/>
      <c r="NFN29" s="47"/>
      <c r="NFO29" s="47"/>
      <c r="NFP29" s="47"/>
      <c r="NFQ29" s="47"/>
      <c r="NFR29" s="47"/>
      <c r="NFS29" s="47"/>
      <c r="NFT29" s="47"/>
      <c r="NFU29" s="47"/>
      <c r="NFV29" s="47"/>
      <c r="NFW29" s="47"/>
      <c r="NFX29" s="47"/>
      <c r="NFY29" s="47"/>
      <c r="NFZ29" s="47"/>
      <c r="NGA29" s="47"/>
      <c r="NGB29" s="47"/>
      <c r="NGC29" s="47"/>
      <c r="NGD29" s="47"/>
      <c r="NGE29" s="47"/>
      <c r="NGF29" s="47"/>
      <c r="NGG29" s="47"/>
      <c r="NGH29" s="47"/>
      <c r="NGI29" s="47"/>
      <c r="NGJ29" s="47"/>
      <c r="NGK29" s="47"/>
      <c r="NGL29" s="47"/>
      <c r="NGM29" s="47"/>
      <c r="NGN29" s="47"/>
      <c r="NGO29" s="47"/>
      <c r="NGP29" s="47"/>
      <c r="NGQ29" s="47"/>
      <c r="NGR29" s="47"/>
      <c r="NGS29" s="47"/>
      <c r="NGT29" s="47"/>
      <c r="NGU29" s="47"/>
      <c r="NGV29" s="47"/>
      <c r="NGW29" s="47"/>
      <c r="NGX29" s="47"/>
      <c r="NGY29" s="47"/>
      <c r="NGZ29" s="47"/>
      <c r="NHA29" s="47"/>
      <c r="NHB29" s="47"/>
      <c r="NHC29" s="47"/>
      <c r="NHD29" s="47"/>
      <c r="NHE29" s="47"/>
      <c r="NHF29" s="47"/>
      <c r="NHG29" s="47"/>
      <c r="NHH29" s="47"/>
      <c r="NHI29" s="47"/>
      <c r="NHJ29" s="47"/>
      <c r="NHK29" s="47"/>
      <c r="NHL29" s="47"/>
      <c r="NHM29" s="47"/>
      <c r="NHN29" s="47"/>
      <c r="NHO29" s="47"/>
      <c r="NHP29" s="47"/>
      <c r="NHQ29" s="47"/>
      <c r="NHR29" s="47"/>
      <c r="NHS29" s="47"/>
      <c r="NHT29" s="47"/>
      <c r="NHU29" s="47"/>
      <c r="NHV29" s="47"/>
      <c r="NHW29" s="47"/>
      <c r="NHX29" s="47"/>
      <c r="NHY29" s="47"/>
      <c r="NHZ29" s="47"/>
      <c r="NIA29" s="47"/>
      <c r="NIB29" s="47"/>
      <c r="NIC29" s="47"/>
      <c r="NID29" s="47"/>
      <c r="NIE29" s="47"/>
      <c r="NIF29" s="47"/>
      <c r="NIG29" s="47"/>
      <c r="NIH29" s="47"/>
      <c r="NII29" s="47"/>
      <c r="NIJ29" s="47"/>
      <c r="NIK29" s="47"/>
      <c r="NIL29" s="47"/>
      <c r="NIM29" s="47"/>
      <c r="NIN29" s="47"/>
      <c r="NIO29" s="47"/>
      <c r="NIP29" s="47"/>
      <c r="NIQ29" s="47"/>
      <c r="NIR29" s="47"/>
      <c r="NIS29" s="47"/>
      <c r="NIT29" s="47"/>
      <c r="NIU29" s="47"/>
      <c r="NIV29" s="47"/>
      <c r="NIW29" s="47"/>
      <c r="NIX29" s="47"/>
      <c r="NIY29" s="47"/>
      <c r="NIZ29" s="47"/>
      <c r="NJA29" s="47"/>
      <c r="NJB29" s="47"/>
      <c r="NJC29" s="47"/>
      <c r="NJD29" s="47"/>
      <c r="NJE29" s="47"/>
      <c r="NJF29" s="47"/>
      <c r="NJG29" s="47"/>
      <c r="NJH29" s="47"/>
      <c r="NJI29" s="47"/>
      <c r="NJJ29" s="47"/>
      <c r="NJK29" s="47"/>
      <c r="NJL29" s="47"/>
      <c r="NJM29" s="47"/>
      <c r="NJN29" s="47"/>
      <c r="NJO29" s="47"/>
      <c r="NJP29" s="47"/>
      <c r="NJQ29" s="47"/>
      <c r="NJR29" s="47"/>
      <c r="NJS29" s="47"/>
      <c r="NJT29" s="47"/>
      <c r="NJU29" s="47"/>
      <c r="NJV29" s="47"/>
      <c r="NJW29" s="47"/>
      <c r="NJX29" s="47"/>
      <c r="NJY29" s="47"/>
      <c r="NJZ29" s="47"/>
      <c r="NKA29" s="47"/>
      <c r="NKB29" s="47"/>
      <c r="NKC29" s="47"/>
      <c r="NKD29" s="47"/>
      <c r="NKE29" s="47"/>
      <c r="NKF29" s="47"/>
      <c r="NKG29" s="47"/>
      <c r="NKH29" s="47"/>
      <c r="NKI29" s="47"/>
      <c r="NKJ29" s="47"/>
      <c r="NKK29" s="47"/>
      <c r="NKL29" s="47"/>
      <c r="NKM29" s="47"/>
      <c r="NKN29" s="47"/>
      <c r="NKO29" s="47"/>
      <c r="NKP29" s="47"/>
      <c r="NKQ29" s="47"/>
      <c r="NKR29" s="47"/>
      <c r="NKS29" s="47"/>
      <c r="NKT29" s="47"/>
      <c r="NKU29" s="47"/>
      <c r="NKV29" s="47"/>
      <c r="NKW29" s="47"/>
      <c r="NKX29" s="47"/>
      <c r="NKY29" s="47"/>
      <c r="NKZ29" s="47"/>
      <c r="NLA29" s="47"/>
      <c r="NLB29" s="47"/>
      <c r="NLC29" s="47"/>
      <c r="NLD29" s="47"/>
      <c r="NLE29" s="47"/>
      <c r="NLF29" s="47"/>
      <c r="NLG29" s="47"/>
      <c r="NLH29" s="47"/>
      <c r="NLI29" s="47"/>
      <c r="NLJ29" s="47"/>
      <c r="NLK29" s="47"/>
      <c r="NLL29" s="47"/>
      <c r="NLM29" s="47"/>
      <c r="NLN29" s="47"/>
      <c r="NLO29" s="47"/>
      <c r="NLP29" s="47"/>
      <c r="NLQ29" s="47"/>
      <c r="NLR29" s="47"/>
      <c r="NLS29" s="47"/>
      <c r="NLT29" s="47"/>
      <c r="NLU29" s="47"/>
      <c r="NLV29" s="47"/>
      <c r="NLW29" s="47"/>
      <c r="NLX29" s="47"/>
      <c r="NLY29" s="47"/>
      <c r="NLZ29" s="47"/>
      <c r="NMA29" s="47"/>
      <c r="NMB29" s="47"/>
      <c r="NMC29" s="47"/>
      <c r="NMD29" s="47"/>
      <c r="NME29" s="47"/>
      <c r="NMF29" s="47"/>
      <c r="NMG29" s="47"/>
      <c r="NMH29" s="47"/>
      <c r="NMI29" s="47"/>
      <c r="NMJ29" s="47"/>
      <c r="NMK29" s="47"/>
      <c r="NML29" s="47"/>
      <c r="NMM29" s="47"/>
      <c r="NMN29" s="47"/>
      <c r="NMO29" s="47"/>
      <c r="NMP29" s="47"/>
      <c r="NMQ29" s="47"/>
      <c r="NMR29" s="47"/>
      <c r="NMS29" s="47"/>
      <c r="NMT29" s="47"/>
      <c r="NMU29" s="47"/>
      <c r="NMV29" s="47"/>
      <c r="NMW29" s="47"/>
      <c r="NMX29" s="47"/>
      <c r="NMY29" s="47"/>
      <c r="NMZ29" s="47"/>
      <c r="NNA29" s="47"/>
      <c r="NNB29" s="47"/>
      <c r="NNC29" s="47"/>
      <c r="NND29" s="47"/>
      <c r="NNE29" s="47"/>
      <c r="NNF29" s="47"/>
      <c r="NNG29" s="47"/>
      <c r="NNH29" s="47"/>
      <c r="NNI29" s="47"/>
      <c r="NNJ29" s="47"/>
      <c r="NNK29" s="47"/>
      <c r="NNL29" s="47"/>
      <c r="NNM29" s="47"/>
      <c r="NNN29" s="47"/>
      <c r="NNO29" s="47"/>
      <c r="NNP29" s="47"/>
      <c r="NNQ29" s="47"/>
      <c r="NNR29" s="47"/>
      <c r="NNS29" s="47"/>
      <c r="NNT29" s="47"/>
      <c r="NNU29" s="47"/>
      <c r="NNV29" s="47"/>
      <c r="NNW29" s="47"/>
      <c r="NNX29" s="47"/>
      <c r="NNY29" s="47"/>
      <c r="NNZ29" s="47"/>
      <c r="NOA29" s="47"/>
      <c r="NOB29" s="47"/>
      <c r="NOC29" s="47"/>
      <c r="NOD29" s="47"/>
      <c r="NOE29" s="47"/>
      <c r="NOF29" s="47"/>
      <c r="NOG29" s="47"/>
      <c r="NOH29" s="47"/>
      <c r="NOI29" s="47"/>
      <c r="NOJ29" s="47"/>
      <c r="NOK29" s="47"/>
      <c r="NOL29" s="47"/>
      <c r="NOM29" s="47"/>
      <c r="NON29" s="47"/>
      <c r="NOO29" s="47"/>
      <c r="NOP29" s="47"/>
      <c r="NOQ29" s="47"/>
      <c r="NOR29" s="47"/>
      <c r="NOS29" s="47"/>
      <c r="NOT29" s="47"/>
      <c r="NOU29" s="47"/>
      <c r="NOV29" s="47"/>
      <c r="NOW29" s="47"/>
      <c r="NOX29" s="47"/>
      <c r="NOY29" s="47"/>
      <c r="NOZ29" s="47"/>
      <c r="NPA29" s="47"/>
      <c r="NPB29" s="47"/>
      <c r="NPC29" s="47"/>
      <c r="NPD29" s="47"/>
      <c r="NPE29" s="47"/>
      <c r="NPF29" s="47"/>
      <c r="NPG29" s="47"/>
      <c r="NPH29" s="47"/>
      <c r="NPI29" s="47"/>
      <c r="NPJ29" s="47"/>
      <c r="NPK29" s="47"/>
      <c r="NPL29" s="47"/>
      <c r="NPM29" s="47"/>
      <c r="NPN29" s="47"/>
      <c r="NPO29" s="47"/>
      <c r="NPP29" s="47"/>
      <c r="NPQ29" s="47"/>
      <c r="NPR29" s="47"/>
      <c r="NPS29" s="47"/>
      <c r="NPT29" s="47"/>
      <c r="NPU29" s="47"/>
      <c r="NPV29" s="47"/>
      <c r="NPW29" s="47"/>
      <c r="NPX29" s="47"/>
      <c r="NPY29" s="47"/>
      <c r="NPZ29" s="47"/>
      <c r="NQA29" s="47"/>
      <c r="NQB29" s="47"/>
      <c r="NQC29" s="47"/>
      <c r="NQD29" s="47"/>
      <c r="NQE29" s="47"/>
      <c r="NQF29" s="47"/>
      <c r="NQG29" s="47"/>
      <c r="NQH29" s="47"/>
      <c r="NQI29" s="47"/>
      <c r="NQJ29" s="47"/>
      <c r="NQK29" s="47"/>
      <c r="NQL29" s="47"/>
      <c r="NQM29" s="47"/>
      <c r="NQN29" s="47"/>
      <c r="NQO29" s="47"/>
      <c r="NQP29" s="47"/>
      <c r="NQQ29" s="47"/>
      <c r="NQR29" s="47"/>
      <c r="NQS29" s="47"/>
      <c r="NQT29" s="47"/>
      <c r="NQU29" s="47"/>
      <c r="NQV29" s="47"/>
      <c r="NQW29" s="47"/>
      <c r="NQX29" s="47"/>
      <c r="NQY29" s="47"/>
      <c r="NQZ29" s="47"/>
      <c r="NRA29" s="47"/>
      <c r="NRB29" s="47"/>
      <c r="NRC29" s="47"/>
      <c r="NRD29" s="47"/>
      <c r="NRE29" s="47"/>
      <c r="NRF29" s="47"/>
      <c r="NRG29" s="47"/>
      <c r="NRH29" s="47"/>
      <c r="NRI29" s="47"/>
      <c r="NRJ29" s="47"/>
      <c r="NRK29" s="47"/>
      <c r="NRL29" s="47"/>
      <c r="NRM29" s="47"/>
      <c r="NRN29" s="47"/>
      <c r="NRO29" s="47"/>
      <c r="NRP29" s="47"/>
      <c r="NRQ29" s="47"/>
      <c r="NRR29" s="47"/>
      <c r="NRS29" s="47"/>
      <c r="NRT29" s="47"/>
      <c r="NRU29" s="47"/>
      <c r="NRV29" s="47"/>
      <c r="NRW29" s="47"/>
      <c r="NRX29" s="47"/>
      <c r="NRY29" s="47"/>
      <c r="NRZ29" s="47"/>
      <c r="NSA29" s="47"/>
      <c r="NSB29" s="47"/>
      <c r="NSC29" s="47"/>
      <c r="NSD29" s="47"/>
      <c r="NSE29" s="47"/>
      <c r="NSF29" s="47"/>
      <c r="NSG29" s="47"/>
      <c r="NSH29" s="47"/>
      <c r="NSI29" s="47"/>
      <c r="NSJ29" s="47"/>
      <c r="NSK29" s="47"/>
      <c r="NSL29" s="47"/>
      <c r="NSM29" s="47"/>
      <c r="NSN29" s="47"/>
      <c r="NSO29" s="47"/>
      <c r="NSP29" s="47"/>
      <c r="NSQ29" s="47"/>
      <c r="NSR29" s="47"/>
      <c r="NSS29" s="47"/>
      <c r="NST29" s="47"/>
      <c r="NSU29" s="47"/>
      <c r="NSV29" s="47"/>
      <c r="NSW29" s="47"/>
      <c r="NSX29" s="47"/>
      <c r="NSY29" s="47"/>
      <c r="NSZ29" s="47"/>
      <c r="NTA29" s="47"/>
      <c r="NTB29" s="47"/>
      <c r="NTC29" s="47"/>
      <c r="NTD29" s="47"/>
      <c r="NTE29" s="47"/>
      <c r="NTF29" s="47"/>
      <c r="NTG29" s="47"/>
      <c r="NTH29" s="47"/>
      <c r="NTI29" s="47"/>
      <c r="NTJ29" s="47"/>
      <c r="NTK29" s="47"/>
      <c r="NTL29" s="47"/>
      <c r="NTM29" s="47"/>
      <c r="NTN29" s="47"/>
      <c r="NTO29" s="47"/>
      <c r="NTP29" s="47"/>
      <c r="NTQ29" s="47"/>
      <c r="NTR29" s="47"/>
      <c r="NTS29" s="47"/>
      <c r="NTT29" s="47"/>
      <c r="NTU29" s="47"/>
      <c r="NTV29" s="47"/>
      <c r="NTW29" s="47"/>
      <c r="NTX29" s="47"/>
      <c r="NTY29" s="47"/>
      <c r="NTZ29" s="47"/>
      <c r="NUA29" s="47"/>
      <c r="NUB29" s="47"/>
      <c r="NUC29" s="47"/>
      <c r="NUD29" s="47"/>
      <c r="NUE29" s="47"/>
      <c r="NUF29" s="47"/>
      <c r="NUG29" s="47"/>
      <c r="NUH29" s="47"/>
      <c r="NUI29" s="47"/>
      <c r="NUJ29" s="47"/>
      <c r="NUK29" s="47"/>
      <c r="NUL29" s="47"/>
      <c r="NUM29" s="47"/>
      <c r="NUN29" s="47"/>
      <c r="NUO29" s="47"/>
      <c r="NUP29" s="47"/>
      <c r="NUQ29" s="47"/>
      <c r="NUR29" s="47"/>
      <c r="NUS29" s="47"/>
      <c r="NUT29" s="47"/>
      <c r="NUU29" s="47"/>
      <c r="NUV29" s="47"/>
      <c r="NUW29" s="47"/>
      <c r="NUX29" s="47"/>
      <c r="NUY29" s="47"/>
      <c r="NUZ29" s="47"/>
      <c r="NVA29" s="47"/>
      <c r="NVB29" s="47"/>
      <c r="NVC29" s="47"/>
      <c r="NVD29" s="47"/>
      <c r="NVE29" s="47"/>
      <c r="NVF29" s="47"/>
      <c r="NVG29" s="47"/>
      <c r="NVH29" s="47"/>
      <c r="NVI29" s="47"/>
      <c r="NVJ29" s="47"/>
      <c r="NVK29" s="47"/>
      <c r="NVL29" s="47"/>
      <c r="NVM29" s="47"/>
      <c r="NVN29" s="47"/>
      <c r="NVO29" s="47"/>
      <c r="NVP29" s="47"/>
      <c r="NVQ29" s="47"/>
      <c r="NVR29" s="47"/>
      <c r="NVS29" s="47"/>
      <c r="NVT29" s="47"/>
      <c r="NVU29" s="47"/>
      <c r="NVV29" s="47"/>
      <c r="NVW29" s="47"/>
      <c r="NVX29" s="47"/>
      <c r="NVY29" s="47"/>
      <c r="NVZ29" s="47"/>
      <c r="NWA29" s="47"/>
      <c r="NWB29" s="47"/>
      <c r="NWC29" s="47"/>
      <c r="NWD29" s="47"/>
      <c r="NWE29" s="47"/>
      <c r="NWF29" s="47"/>
      <c r="NWG29" s="47"/>
      <c r="NWH29" s="47"/>
      <c r="NWI29" s="47"/>
      <c r="NWJ29" s="47"/>
      <c r="NWK29" s="47"/>
      <c r="NWL29" s="47"/>
      <c r="NWM29" s="47"/>
      <c r="NWN29" s="47"/>
      <c r="NWO29" s="47"/>
      <c r="NWP29" s="47"/>
      <c r="NWQ29" s="47"/>
      <c r="NWR29" s="47"/>
      <c r="NWS29" s="47"/>
      <c r="NWT29" s="47"/>
      <c r="NWU29" s="47"/>
      <c r="NWV29" s="47"/>
      <c r="NWW29" s="47"/>
      <c r="NWX29" s="47"/>
      <c r="NWY29" s="47"/>
      <c r="NWZ29" s="47"/>
      <c r="NXA29" s="47"/>
      <c r="NXB29" s="47"/>
      <c r="NXC29" s="47"/>
      <c r="NXD29" s="47"/>
      <c r="NXE29" s="47"/>
      <c r="NXF29" s="47"/>
      <c r="NXG29" s="47"/>
      <c r="NXH29" s="47"/>
      <c r="NXI29" s="47"/>
      <c r="NXJ29" s="47"/>
      <c r="NXK29" s="47"/>
      <c r="NXL29" s="47"/>
      <c r="NXM29" s="47"/>
      <c r="NXN29" s="47"/>
      <c r="NXO29" s="47"/>
      <c r="NXP29" s="47"/>
      <c r="NXQ29" s="47"/>
      <c r="NXR29" s="47"/>
      <c r="NXS29" s="47"/>
      <c r="NXT29" s="47"/>
      <c r="NXU29" s="47"/>
      <c r="NXV29" s="47"/>
      <c r="NXW29" s="47"/>
      <c r="NXX29" s="47"/>
      <c r="NXY29" s="47"/>
      <c r="NXZ29" s="47"/>
      <c r="NYA29" s="47"/>
      <c r="NYB29" s="47"/>
      <c r="NYC29" s="47"/>
      <c r="NYD29" s="47"/>
      <c r="NYE29" s="47"/>
      <c r="NYF29" s="47"/>
      <c r="NYG29" s="47"/>
      <c r="NYH29" s="47"/>
      <c r="NYI29" s="47"/>
      <c r="NYJ29" s="47"/>
      <c r="NYK29" s="47"/>
      <c r="NYL29" s="47"/>
      <c r="NYM29" s="47"/>
      <c r="NYN29" s="47"/>
      <c r="NYO29" s="47"/>
      <c r="NYP29" s="47"/>
      <c r="NYQ29" s="47"/>
      <c r="NYR29" s="47"/>
      <c r="NYS29" s="47"/>
      <c r="NYT29" s="47"/>
      <c r="NYU29" s="47"/>
      <c r="NYV29" s="47"/>
      <c r="NYW29" s="47"/>
      <c r="NYX29" s="47"/>
      <c r="NYY29" s="47"/>
      <c r="NYZ29" s="47"/>
      <c r="NZA29" s="47"/>
      <c r="NZB29" s="47"/>
      <c r="NZC29" s="47"/>
      <c r="NZD29" s="47"/>
      <c r="NZE29" s="47"/>
      <c r="NZF29" s="47"/>
      <c r="NZG29" s="47"/>
      <c r="NZH29" s="47"/>
      <c r="NZI29" s="47"/>
      <c r="NZJ29" s="47"/>
      <c r="NZK29" s="47"/>
      <c r="NZL29" s="47"/>
      <c r="NZM29" s="47"/>
      <c r="NZN29" s="47"/>
      <c r="NZO29" s="47"/>
      <c r="NZP29" s="47"/>
      <c r="NZQ29" s="47"/>
      <c r="NZR29" s="47"/>
      <c r="NZS29" s="47"/>
      <c r="NZT29" s="47"/>
      <c r="NZU29" s="47"/>
      <c r="NZV29" s="47"/>
      <c r="NZW29" s="47"/>
      <c r="NZX29" s="47"/>
      <c r="NZY29" s="47"/>
      <c r="NZZ29" s="47"/>
      <c r="OAA29" s="47"/>
      <c r="OAB29" s="47"/>
      <c r="OAC29" s="47"/>
      <c r="OAD29" s="47"/>
      <c r="OAE29" s="47"/>
      <c r="OAF29" s="47"/>
      <c r="OAG29" s="47"/>
      <c r="OAH29" s="47"/>
      <c r="OAI29" s="47"/>
      <c r="OAJ29" s="47"/>
      <c r="OAK29" s="47"/>
      <c r="OAL29" s="47"/>
      <c r="OAM29" s="47"/>
      <c r="OAN29" s="47"/>
      <c r="OAO29" s="47"/>
      <c r="OAP29" s="47"/>
      <c r="OAQ29" s="47"/>
      <c r="OAR29" s="47"/>
      <c r="OAS29" s="47"/>
      <c r="OAT29" s="47"/>
      <c r="OAU29" s="47"/>
      <c r="OAV29" s="47"/>
      <c r="OAW29" s="47"/>
      <c r="OAX29" s="47"/>
      <c r="OAY29" s="47"/>
      <c r="OAZ29" s="47"/>
      <c r="OBA29" s="47"/>
      <c r="OBB29" s="47"/>
      <c r="OBC29" s="47"/>
      <c r="OBD29" s="47"/>
      <c r="OBE29" s="47"/>
      <c r="OBF29" s="47"/>
      <c r="OBG29" s="47"/>
      <c r="OBH29" s="47"/>
      <c r="OBI29" s="47"/>
      <c r="OBJ29" s="47"/>
      <c r="OBK29" s="47"/>
      <c r="OBL29" s="47"/>
      <c r="OBM29" s="47"/>
      <c r="OBN29" s="47"/>
      <c r="OBO29" s="47"/>
      <c r="OBP29" s="47"/>
      <c r="OBQ29" s="47"/>
      <c r="OBR29" s="47"/>
      <c r="OBS29" s="47"/>
      <c r="OBT29" s="47"/>
      <c r="OBU29" s="47"/>
      <c r="OBV29" s="47"/>
      <c r="OBW29" s="47"/>
      <c r="OBX29" s="47"/>
      <c r="OBY29" s="47"/>
      <c r="OBZ29" s="47"/>
      <c r="OCA29" s="47"/>
      <c r="OCB29" s="47"/>
      <c r="OCC29" s="47"/>
      <c r="OCD29" s="47"/>
      <c r="OCE29" s="47"/>
      <c r="OCF29" s="47"/>
      <c r="OCG29" s="47"/>
      <c r="OCH29" s="47"/>
      <c r="OCI29" s="47"/>
      <c r="OCJ29" s="47"/>
      <c r="OCK29" s="47"/>
      <c r="OCL29" s="47"/>
      <c r="OCM29" s="47"/>
      <c r="OCN29" s="47"/>
      <c r="OCO29" s="47"/>
      <c r="OCP29" s="47"/>
      <c r="OCQ29" s="47"/>
      <c r="OCR29" s="47"/>
      <c r="OCS29" s="47"/>
      <c r="OCT29" s="47"/>
      <c r="OCU29" s="47"/>
      <c r="OCV29" s="47"/>
      <c r="OCW29" s="47"/>
      <c r="OCX29" s="47"/>
      <c r="OCY29" s="47"/>
      <c r="OCZ29" s="47"/>
      <c r="ODA29" s="47"/>
      <c r="ODB29" s="47"/>
      <c r="ODC29" s="47"/>
      <c r="ODD29" s="47"/>
      <c r="ODE29" s="47"/>
      <c r="ODF29" s="47"/>
      <c r="ODG29" s="47"/>
      <c r="ODH29" s="47"/>
      <c r="ODI29" s="47"/>
      <c r="ODJ29" s="47"/>
      <c r="ODK29" s="47"/>
      <c r="ODL29" s="47"/>
      <c r="ODM29" s="47"/>
      <c r="ODN29" s="47"/>
      <c r="ODO29" s="47"/>
      <c r="ODP29" s="47"/>
      <c r="ODQ29" s="47"/>
      <c r="ODR29" s="47"/>
      <c r="ODS29" s="47"/>
      <c r="ODT29" s="47"/>
      <c r="ODU29" s="47"/>
      <c r="ODV29" s="47"/>
      <c r="ODW29" s="47"/>
      <c r="ODX29" s="47"/>
      <c r="ODY29" s="47"/>
      <c r="ODZ29" s="47"/>
      <c r="OEA29" s="47"/>
      <c r="OEB29" s="47"/>
      <c r="OEC29" s="47"/>
      <c r="OED29" s="47"/>
      <c r="OEE29" s="47"/>
      <c r="OEF29" s="47"/>
      <c r="OEG29" s="47"/>
      <c r="OEH29" s="47"/>
      <c r="OEI29" s="47"/>
      <c r="OEJ29" s="47"/>
      <c r="OEK29" s="47"/>
      <c r="OEL29" s="47"/>
      <c r="OEM29" s="47"/>
      <c r="OEN29" s="47"/>
      <c r="OEO29" s="47"/>
      <c r="OEP29" s="47"/>
      <c r="OEQ29" s="47"/>
      <c r="OER29" s="47"/>
      <c r="OES29" s="47"/>
      <c r="OET29" s="47"/>
      <c r="OEU29" s="47"/>
      <c r="OEV29" s="47"/>
      <c r="OEW29" s="47"/>
      <c r="OEX29" s="47"/>
      <c r="OEY29" s="47"/>
      <c r="OEZ29" s="47"/>
      <c r="OFA29" s="47"/>
      <c r="OFB29" s="47"/>
      <c r="OFC29" s="47"/>
      <c r="OFD29" s="47"/>
      <c r="OFE29" s="47"/>
      <c r="OFF29" s="47"/>
      <c r="OFG29" s="47"/>
      <c r="OFH29" s="47"/>
      <c r="OFI29" s="47"/>
      <c r="OFJ29" s="47"/>
      <c r="OFK29" s="47"/>
      <c r="OFL29" s="47"/>
      <c r="OFM29" s="47"/>
      <c r="OFN29" s="47"/>
      <c r="OFO29" s="47"/>
      <c r="OFP29" s="47"/>
      <c r="OFQ29" s="47"/>
      <c r="OFR29" s="47"/>
      <c r="OFS29" s="47"/>
      <c r="OFT29" s="47"/>
      <c r="OFU29" s="47"/>
      <c r="OFV29" s="47"/>
      <c r="OFW29" s="47"/>
      <c r="OFX29" s="47"/>
      <c r="OFY29" s="47"/>
      <c r="OFZ29" s="47"/>
      <c r="OGA29" s="47"/>
      <c r="OGB29" s="47"/>
      <c r="OGC29" s="47"/>
      <c r="OGD29" s="47"/>
      <c r="OGE29" s="47"/>
      <c r="OGF29" s="47"/>
      <c r="OGG29" s="47"/>
      <c r="OGH29" s="47"/>
      <c r="OGI29" s="47"/>
      <c r="OGJ29" s="47"/>
      <c r="OGK29" s="47"/>
      <c r="OGL29" s="47"/>
      <c r="OGM29" s="47"/>
      <c r="OGN29" s="47"/>
      <c r="OGO29" s="47"/>
      <c r="OGP29" s="47"/>
      <c r="OGQ29" s="47"/>
      <c r="OGR29" s="47"/>
      <c r="OGS29" s="47"/>
      <c r="OGT29" s="47"/>
      <c r="OGU29" s="47"/>
      <c r="OGV29" s="47"/>
      <c r="OGW29" s="47"/>
      <c r="OGX29" s="47"/>
      <c r="OGY29" s="47"/>
      <c r="OGZ29" s="47"/>
      <c r="OHA29" s="47"/>
      <c r="OHB29" s="47"/>
      <c r="OHC29" s="47"/>
      <c r="OHD29" s="47"/>
      <c r="OHE29" s="47"/>
      <c r="OHF29" s="47"/>
      <c r="OHG29" s="47"/>
      <c r="OHH29" s="47"/>
      <c r="OHI29" s="47"/>
      <c r="OHJ29" s="47"/>
      <c r="OHK29" s="47"/>
      <c r="OHL29" s="47"/>
      <c r="OHM29" s="47"/>
      <c r="OHN29" s="47"/>
      <c r="OHO29" s="47"/>
      <c r="OHP29" s="47"/>
      <c r="OHQ29" s="47"/>
      <c r="OHR29" s="47"/>
      <c r="OHS29" s="47"/>
      <c r="OHT29" s="47"/>
      <c r="OHU29" s="47"/>
      <c r="OHV29" s="47"/>
      <c r="OHW29" s="47"/>
      <c r="OHX29" s="47"/>
      <c r="OHY29" s="47"/>
      <c r="OHZ29" s="47"/>
      <c r="OIA29" s="47"/>
      <c r="OIB29" s="47"/>
      <c r="OIC29" s="47"/>
      <c r="OID29" s="47"/>
      <c r="OIE29" s="47"/>
      <c r="OIF29" s="47"/>
      <c r="OIG29" s="47"/>
      <c r="OIH29" s="47"/>
      <c r="OII29" s="47"/>
      <c r="OIJ29" s="47"/>
      <c r="OIK29" s="47"/>
      <c r="OIL29" s="47"/>
      <c r="OIM29" s="47"/>
      <c r="OIN29" s="47"/>
      <c r="OIO29" s="47"/>
      <c r="OIP29" s="47"/>
      <c r="OIQ29" s="47"/>
      <c r="OIR29" s="47"/>
      <c r="OIS29" s="47"/>
      <c r="OIT29" s="47"/>
      <c r="OIU29" s="47"/>
      <c r="OIV29" s="47"/>
      <c r="OIW29" s="47"/>
      <c r="OIX29" s="47"/>
      <c r="OIY29" s="47"/>
      <c r="OIZ29" s="47"/>
      <c r="OJA29" s="47"/>
      <c r="OJB29" s="47"/>
      <c r="OJC29" s="47"/>
      <c r="OJD29" s="47"/>
      <c r="OJE29" s="47"/>
      <c r="OJF29" s="47"/>
      <c r="OJG29" s="47"/>
      <c r="OJH29" s="47"/>
      <c r="OJI29" s="47"/>
      <c r="OJJ29" s="47"/>
      <c r="OJK29" s="47"/>
      <c r="OJL29" s="47"/>
      <c r="OJM29" s="47"/>
      <c r="OJN29" s="47"/>
      <c r="OJO29" s="47"/>
      <c r="OJP29" s="47"/>
      <c r="OJQ29" s="47"/>
      <c r="OJR29" s="47"/>
      <c r="OJS29" s="47"/>
      <c r="OJT29" s="47"/>
      <c r="OJU29" s="47"/>
      <c r="OJV29" s="47"/>
      <c r="OJW29" s="47"/>
      <c r="OJX29" s="47"/>
      <c r="OJY29" s="47"/>
      <c r="OJZ29" s="47"/>
      <c r="OKA29" s="47"/>
      <c r="OKB29" s="47"/>
      <c r="OKC29" s="47"/>
      <c r="OKD29" s="47"/>
      <c r="OKE29" s="47"/>
      <c r="OKF29" s="47"/>
      <c r="OKG29" s="47"/>
      <c r="OKH29" s="47"/>
      <c r="OKI29" s="47"/>
      <c r="OKJ29" s="47"/>
      <c r="OKK29" s="47"/>
      <c r="OKL29" s="47"/>
      <c r="OKM29" s="47"/>
      <c r="OKN29" s="47"/>
      <c r="OKO29" s="47"/>
      <c r="OKP29" s="47"/>
      <c r="OKQ29" s="47"/>
      <c r="OKR29" s="47"/>
      <c r="OKS29" s="47"/>
      <c r="OKT29" s="47"/>
      <c r="OKU29" s="47"/>
      <c r="OKV29" s="47"/>
      <c r="OKW29" s="47"/>
      <c r="OKX29" s="47"/>
      <c r="OKY29" s="47"/>
      <c r="OKZ29" s="47"/>
      <c r="OLA29" s="47"/>
      <c r="OLB29" s="47"/>
      <c r="OLC29" s="47"/>
      <c r="OLD29" s="47"/>
      <c r="OLE29" s="47"/>
      <c r="OLF29" s="47"/>
      <c r="OLG29" s="47"/>
      <c r="OLH29" s="47"/>
      <c r="OLI29" s="47"/>
      <c r="OLJ29" s="47"/>
      <c r="OLK29" s="47"/>
      <c r="OLL29" s="47"/>
      <c r="OLM29" s="47"/>
      <c r="OLN29" s="47"/>
      <c r="OLO29" s="47"/>
      <c r="OLP29" s="47"/>
      <c r="OLQ29" s="47"/>
      <c r="OLR29" s="47"/>
      <c r="OLS29" s="47"/>
      <c r="OLT29" s="47"/>
      <c r="OLU29" s="47"/>
      <c r="OLV29" s="47"/>
      <c r="OLW29" s="47"/>
      <c r="OLX29" s="47"/>
      <c r="OLY29" s="47"/>
      <c r="OLZ29" s="47"/>
      <c r="OMA29" s="47"/>
      <c r="OMB29" s="47"/>
      <c r="OMC29" s="47"/>
      <c r="OMD29" s="47"/>
      <c r="OME29" s="47"/>
      <c r="OMF29" s="47"/>
      <c r="OMG29" s="47"/>
      <c r="OMH29" s="47"/>
      <c r="OMI29" s="47"/>
      <c r="OMJ29" s="47"/>
      <c r="OMK29" s="47"/>
      <c r="OML29" s="47"/>
      <c r="OMM29" s="47"/>
      <c r="OMN29" s="47"/>
      <c r="OMO29" s="47"/>
      <c r="OMP29" s="47"/>
      <c r="OMQ29" s="47"/>
      <c r="OMR29" s="47"/>
      <c r="OMS29" s="47"/>
      <c r="OMT29" s="47"/>
      <c r="OMU29" s="47"/>
      <c r="OMV29" s="47"/>
      <c r="OMW29" s="47"/>
      <c r="OMX29" s="47"/>
      <c r="OMY29" s="47"/>
      <c r="OMZ29" s="47"/>
      <c r="ONA29" s="47"/>
      <c r="ONB29" s="47"/>
      <c r="ONC29" s="47"/>
      <c r="OND29" s="47"/>
      <c r="ONE29" s="47"/>
      <c r="ONF29" s="47"/>
      <c r="ONG29" s="47"/>
      <c r="ONH29" s="47"/>
      <c r="ONI29" s="47"/>
      <c r="ONJ29" s="47"/>
      <c r="ONK29" s="47"/>
      <c r="ONL29" s="47"/>
      <c r="ONM29" s="47"/>
      <c r="ONN29" s="47"/>
      <c r="ONO29" s="47"/>
      <c r="ONP29" s="47"/>
      <c r="ONQ29" s="47"/>
      <c r="ONR29" s="47"/>
      <c r="ONS29" s="47"/>
      <c r="ONT29" s="47"/>
      <c r="ONU29" s="47"/>
      <c r="ONV29" s="47"/>
      <c r="ONW29" s="47"/>
      <c r="ONX29" s="47"/>
      <c r="ONY29" s="47"/>
      <c r="ONZ29" s="47"/>
      <c r="OOA29" s="47"/>
      <c r="OOB29" s="47"/>
      <c r="OOC29" s="47"/>
      <c r="OOD29" s="47"/>
      <c r="OOE29" s="47"/>
      <c r="OOF29" s="47"/>
      <c r="OOG29" s="47"/>
      <c r="OOH29" s="47"/>
      <c r="OOI29" s="47"/>
      <c r="OOJ29" s="47"/>
      <c r="OOK29" s="47"/>
      <c r="OOL29" s="47"/>
      <c r="OOM29" s="47"/>
      <c r="OON29" s="47"/>
      <c r="OOO29" s="47"/>
      <c r="OOP29" s="47"/>
      <c r="OOQ29" s="47"/>
      <c r="OOR29" s="47"/>
      <c r="OOS29" s="47"/>
      <c r="OOT29" s="47"/>
      <c r="OOU29" s="47"/>
      <c r="OOV29" s="47"/>
      <c r="OOW29" s="47"/>
      <c r="OOX29" s="47"/>
      <c r="OOY29" s="47"/>
      <c r="OOZ29" s="47"/>
      <c r="OPA29" s="47"/>
      <c r="OPB29" s="47"/>
      <c r="OPC29" s="47"/>
      <c r="OPD29" s="47"/>
      <c r="OPE29" s="47"/>
      <c r="OPF29" s="47"/>
      <c r="OPG29" s="47"/>
      <c r="OPH29" s="47"/>
      <c r="OPI29" s="47"/>
      <c r="OPJ29" s="47"/>
      <c r="OPK29" s="47"/>
      <c r="OPL29" s="47"/>
      <c r="OPM29" s="47"/>
      <c r="OPN29" s="47"/>
      <c r="OPO29" s="47"/>
      <c r="OPP29" s="47"/>
      <c r="OPQ29" s="47"/>
      <c r="OPR29" s="47"/>
      <c r="OPS29" s="47"/>
      <c r="OPT29" s="47"/>
      <c r="OPU29" s="47"/>
      <c r="OPV29" s="47"/>
      <c r="OPW29" s="47"/>
      <c r="OPX29" s="47"/>
      <c r="OPY29" s="47"/>
      <c r="OPZ29" s="47"/>
      <c r="OQA29" s="47"/>
      <c r="OQB29" s="47"/>
      <c r="OQC29" s="47"/>
      <c r="OQD29" s="47"/>
      <c r="OQE29" s="47"/>
      <c r="OQF29" s="47"/>
      <c r="OQG29" s="47"/>
      <c r="OQH29" s="47"/>
      <c r="OQI29" s="47"/>
      <c r="OQJ29" s="47"/>
      <c r="OQK29" s="47"/>
      <c r="OQL29" s="47"/>
      <c r="OQM29" s="47"/>
      <c r="OQN29" s="47"/>
      <c r="OQO29" s="47"/>
      <c r="OQP29" s="47"/>
      <c r="OQQ29" s="47"/>
      <c r="OQR29" s="47"/>
      <c r="OQS29" s="47"/>
      <c r="OQT29" s="47"/>
      <c r="OQU29" s="47"/>
      <c r="OQV29" s="47"/>
      <c r="OQW29" s="47"/>
      <c r="OQX29" s="47"/>
      <c r="OQY29" s="47"/>
      <c r="OQZ29" s="47"/>
      <c r="ORA29" s="47"/>
      <c r="ORB29" s="47"/>
      <c r="ORC29" s="47"/>
      <c r="ORD29" s="47"/>
      <c r="ORE29" s="47"/>
      <c r="ORF29" s="47"/>
      <c r="ORG29" s="47"/>
      <c r="ORH29" s="47"/>
      <c r="ORI29" s="47"/>
      <c r="ORJ29" s="47"/>
      <c r="ORK29" s="47"/>
      <c r="ORL29" s="47"/>
      <c r="ORM29" s="47"/>
      <c r="ORN29" s="47"/>
      <c r="ORO29" s="47"/>
      <c r="ORP29" s="47"/>
      <c r="ORQ29" s="47"/>
      <c r="ORR29" s="47"/>
      <c r="ORS29" s="47"/>
      <c r="ORT29" s="47"/>
      <c r="ORU29" s="47"/>
      <c r="ORV29" s="47"/>
      <c r="ORW29" s="47"/>
      <c r="ORX29" s="47"/>
      <c r="ORY29" s="47"/>
      <c r="ORZ29" s="47"/>
      <c r="OSA29" s="47"/>
      <c r="OSB29" s="47"/>
      <c r="OSC29" s="47"/>
      <c r="OSD29" s="47"/>
      <c r="OSE29" s="47"/>
      <c r="OSF29" s="47"/>
      <c r="OSG29" s="47"/>
      <c r="OSH29" s="47"/>
      <c r="OSI29" s="47"/>
      <c r="OSJ29" s="47"/>
      <c r="OSK29" s="47"/>
      <c r="OSL29" s="47"/>
      <c r="OSM29" s="47"/>
      <c r="OSN29" s="47"/>
      <c r="OSO29" s="47"/>
      <c r="OSP29" s="47"/>
      <c r="OSQ29" s="47"/>
      <c r="OSR29" s="47"/>
      <c r="OSS29" s="47"/>
      <c r="OST29" s="47"/>
      <c r="OSU29" s="47"/>
      <c r="OSV29" s="47"/>
      <c r="OSW29" s="47"/>
      <c r="OSX29" s="47"/>
      <c r="OSY29" s="47"/>
      <c r="OSZ29" s="47"/>
      <c r="OTA29" s="47"/>
      <c r="OTB29" s="47"/>
      <c r="OTC29" s="47"/>
      <c r="OTD29" s="47"/>
      <c r="OTE29" s="47"/>
      <c r="OTF29" s="47"/>
      <c r="OTG29" s="47"/>
      <c r="OTH29" s="47"/>
      <c r="OTI29" s="47"/>
      <c r="OTJ29" s="47"/>
      <c r="OTK29" s="47"/>
      <c r="OTL29" s="47"/>
      <c r="OTM29" s="47"/>
      <c r="OTN29" s="47"/>
      <c r="OTO29" s="47"/>
      <c r="OTP29" s="47"/>
      <c r="OTQ29" s="47"/>
      <c r="OTR29" s="47"/>
      <c r="OTS29" s="47"/>
      <c r="OTT29" s="47"/>
      <c r="OTU29" s="47"/>
      <c r="OTV29" s="47"/>
      <c r="OTW29" s="47"/>
      <c r="OTX29" s="47"/>
      <c r="OTY29" s="47"/>
      <c r="OTZ29" s="47"/>
      <c r="OUA29" s="47"/>
      <c r="OUB29" s="47"/>
      <c r="OUC29" s="47"/>
      <c r="OUD29" s="47"/>
      <c r="OUE29" s="47"/>
      <c r="OUF29" s="47"/>
      <c r="OUG29" s="47"/>
      <c r="OUH29" s="47"/>
      <c r="OUI29" s="47"/>
      <c r="OUJ29" s="47"/>
      <c r="OUK29" s="47"/>
      <c r="OUL29" s="47"/>
      <c r="OUM29" s="47"/>
      <c r="OUN29" s="47"/>
      <c r="OUO29" s="47"/>
      <c r="OUP29" s="47"/>
      <c r="OUQ29" s="47"/>
      <c r="OUR29" s="47"/>
      <c r="OUS29" s="47"/>
      <c r="OUT29" s="47"/>
      <c r="OUU29" s="47"/>
      <c r="OUV29" s="47"/>
      <c r="OUW29" s="47"/>
      <c r="OUX29" s="47"/>
      <c r="OUY29" s="47"/>
      <c r="OUZ29" s="47"/>
      <c r="OVA29" s="47"/>
      <c r="OVB29" s="47"/>
      <c r="OVC29" s="47"/>
      <c r="OVD29" s="47"/>
      <c r="OVE29" s="47"/>
      <c r="OVF29" s="47"/>
      <c r="OVG29" s="47"/>
      <c r="OVH29" s="47"/>
      <c r="OVI29" s="47"/>
      <c r="OVJ29" s="47"/>
      <c r="OVK29" s="47"/>
      <c r="OVL29" s="47"/>
      <c r="OVM29" s="47"/>
      <c r="OVN29" s="47"/>
      <c r="OVO29" s="47"/>
      <c r="OVP29" s="47"/>
      <c r="OVQ29" s="47"/>
      <c r="OVR29" s="47"/>
      <c r="OVS29" s="47"/>
      <c r="OVT29" s="47"/>
      <c r="OVU29" s="47"/>
      <c r="OVV29" s="47"/>
      <c r="OVW29" s="47"/>
      <c r="OVX29" s="47"/>
      <c r="OVY29" s="47"/>
      <c r="OVZ29" s="47"/>
      <c r="OWA29" s="47"/>
      <c r="OWB29" s="47"/>
      <c r="OWC29" s="47"/>
      <c r="OWD29" s="47"/>
      <c r="OWE29" s="47"/>
      <c r="OWF29" s="47"/>
      <c r="OWG29" s="47"/>
      <c r="OWH29" s="47"/>
      <c r="OWI29" s="47"/>
      <c r="OWJ29" s="47"/>
      <c r="OWK29" s="47"/>
      <c r="OWL29" s="47"/>
      <c r="OWM29" s="47"/>
      <c r="OWN29" s="47"/>
      <c r="OWO29" s="47"/>
      <c r="OWP29" s="47"/>
      <c r="OWQ29" s="47"/>
      <c r="OWR29" s="47"/>
      <c r="OWS29" s="47"/>
      <c r="OWT29" s="47"/>
      <c r="OWU29" s="47"/>
      <c r="OWV29" s="47"/>
      <c r="OWW29" s="47"/>
      <c r="OWX29" s="47"/>
      <c r="OWY29" s="47"/>
      <c r="OWZ29" s="47"/>
      <c r="OXA29" s="47"/>
      <c r="OXB29" s="47"/>
      <c r="OXC29" s="47"/>
      <c r="OXD29" s="47"/>
      <c r="OXE29" s="47"/>
      <c r="OXF29" s="47"/>
      <c r="OXG29" s="47"/>
      <c r="OXH29" s="47"/>
      <c r="OXI29" s="47"/>
      <c r="OXJ29" s="47"/>
      <c r="OXK29" s="47"/>
      <c r="OXL29" s="47"/>
      <c r="OXM29" s="47"/>
      <c r="OXN29" s="47"/>
      <c r="OXO29" s="47"/>
      <c r="OXP29" s="47"/>
      <c r="OXQ29" s="47"/>
      <c r="OXR29" s="47"/>
      <c r="OXS29" s="47"/>
      <c r="OXT29" s="47"/>
      <c r="OXU29" s="47"/>
      <c r="OXV29" s="47"/>
      <c r="OXW29" s="47"/>
      <c r="OXX29" s="47"/>
      <c r="OXY29" s="47"/>
      <c r="OXZ29" s="47"/>
      <c r="OYA29" s="47"/>
      <c r="OYB29" s="47"/>
      <c r="OYC29" s="47"/>
      <c r="OYD29" s="47"/>
      <c r="OYE29" s="47"/>
      <c r="OYF29" s="47"/>
      <c r="OYG29" s="47"/>
      <c r="OYH29" s="47"/>
      <c r="OYI29" s="47"/>
      <c r="OYJ29" s="47"/>
      <c r="OYK29" s="47"/>
      <c r="OYL29" s="47"/>
      <c r="OYM29" s="47"/>
      <c r="OYN29" s="47"/>
      <c r="OYO29" s="47"/>
      <c r="OYP29" s="47"/>
      <c r="OYQ29" s="47"/>
      <c r="OYR29" s="47"/>
      <c r="OYS29" s="47"/>
      <c r="OYT29" s="47"/>
      <c r="OYU29" s="47"/>
      <c r="OYV29" s="47"/>
      <c r="OYW29" s="47"/>
      <c r="OYX29" s="47"/>
      <c r="OYY29" s="47"/>
      <c r="OYZ29" s="47"/>
      <c r="OZA29" s="47"/>
      <c r="OZB29" s="47"/>
      <c r="OZC29" s="47"/>
      <c r="OZD29" s="47"/>
      <c r="OZE29" s="47"/>
      <c r="OZF29" s="47"/>
      <c r="OZG29" s="47"/>
      <c r="OZH29" s="47"/>
      <c r="OZI29" s="47"/>
      <c r="OZJ29" s="47"/>
      <c r="OZK29" s="47"/>
      <c r="OZL29" s="47"/>
      <c r="OZM29" s="47"/>
      <c r="OZN29" s="47"/>
      <c r="OZO29" s="47"/>
      <c r="OZP29" s="47"/>
      <c r="OZQ29" s="47"/>
      <c r="OZR29" s="47"/>
      <c r="OZS29" s="47"/>
      <c r="OZT29" s="47"/>
      <c r="OZU29" s="47"/>
      <c r="OZV29" s="47"/>
      <c r="OZW29" s="47"/>
      <c r="OZX29" s="47"/>
      <c r="OZY29" s="47"/>
      <c r="OZZ29" s="47"/>
      <c r="PAA29" s="47"/>
      <c r="PAB29" s="47"/>
      <c r="PAC29" s="47"/>
      <c r="PAD29" s="47"/>
      <c r="PAE29" s="47"/>
      <c r="PAF29" s="47"/>
      <c r="PAG29" s="47"/>
      <c r="PAH29" s="47"/>
      <c r="PAI29" s="47"/>
      <c r="PAJ29" s="47"/>
      <c r="PAK29" s="47"/>
      <c r="PAL29" s="47"/>
      <c r="PAM29" s="47"/>
      <c r="PAN29" s="47"/>
      <c r="PAO29" s="47"/>
      <c r="PAP29" s="47"/>
      <c r="PAQ29" s="47"/>
      <c r="PAR29" s="47"/>
      <c r="PAS29" s="47"/>
      <c r="PAT29" s="47"/>
      <c r="PAU29" s="47"/>
      <c r="PAV29" s="47"/>
      <c r="PAW29" s="47"/>
      <c r="PAX29" s="47"/>
      <c r="PAY29" s="47"/>
      <c r="PAZ29" s="47"/>
      <c r="PBA29" s="47"/>
      <c r="PBB29" s="47"/>
      <c r="PBC29" s="47"/>
      <c r="PBD29" s="47"/>
      <c r="PBE29" s="47"/>
      <c r="PBF29" s="47"/>
      <c r="PBG29" s="47"/>
      <c r="PBH29" s="47"/>
      <c r="PBI29" s="47"/>
      <c r="PBJ29" s="47"/>
      <c r="PBK29" s="47"/>
      <c r="PBL29" s="47"/>
      <c r="PBM29" s="47"/>
      <c r="PBN29" s="47"/>
      <c r="PBO29" s="47"/>
      <c r="PBP29" s="47"/>
      <c r="PBQ29" s="47"/>
      <c r="PBR29" s="47"/>
      <c r="PBS29" s="47"/>
      <c r="PBT29" s="47"/>
      <c r="PBU29" s="47"/>
      <c r="PBV29" s="47"/>
      <c r="PBW29" s="47"/>
      <c r="PBX29" s="47"/>
      <c r="PBY29" s="47"/>
      <c r="PBZ29" s="47"/>
      <c r="PCA29" s="47"/>
      <c r="PCB29" s="47"/>
      <c r="PCC29" s="47"/>
      <c r="PCD29" s="47"/>
      <c r="PCE29" s="47"/>
      <c r="PCF29" s="47"/>
      <c r="PCG29" s="47"/>
      <c r="PCH29" s="47"/>
      <c r="PCI29" s="47"/>
      <c r="PCJ29" s="47"/>
      <c r="PCK29" s="47"/>
      <c r="PCL29" s="47"/>
      <c r="PCM29" s="47"/>
      <c r="PCN29" s="47"/>
      <c r="PCO29" s="47"/>
      <c r="PCP29" s="47"/>
      <c r="PCQ29" s="47"/>
      <c r="PCR29" s="47"/>
      <c r="PCS29" s="47"/>
      <c r="PCT29" s="47"/>
      <c r="PCU29" s="47"/>
      <c r="PCV29" s="47"/>
      <c r="PCW29" s="47"/>
      <c r="PCX29" s="47"/>
      <c r="PCY29" s="47"/>
      <c r="PCZ29" s="47"/>
      <c r="PDA29" s="47"/>
      <c r="PDB29" s="47"/>
      <c r="PDC29" s="47"/>
      <c r="PDD29" s="47"/>
      <c r="PDE29" s="47"/>
      <c r="PDF29" s="47"/>
      <c r="PDG29" s="47"/>
      <c r="PDH29" s="47"/>
      <c r="PDI29" s="47"/>
      <c r="PDJ29" s="47"/>
      <c r="PDK29" s="47"/>
      <c r="PDL29" s="47"/>
      <c r="PDM29" s="47"/>
      <c r="PDN29" s="47"/>
      <c r="PDO29" s="47"/>
      <c r="PDP29" s="47"/>
      <c r="PDQ29" s="47"/>
      <c r="PDR29" s="47"/>
      <c r="PDS29" s="47"/>
      <c r="PDT29" s="47"/>
      <c r="PDU29" s="47"/>
      <c r="PDV29" s="47"/>
      <c r="PDW29" s="47"/>
      <c r="PDX29" s="47"/>
      <c r="PDY29" s="47"/>
      <c r="PDZ29" s="47"/>
      <c r="PEA29" s="47"/>
      <c r="PEB29" s="47"/>
      <c r="PEC29" s="47"/>
      <c r="PED29" s="47"/>
      <c r="PEE29" s="47"/>
      <c r="PEF29" s="47"/>
      <c r="PEG29" s="47"/>
      <c r="PEH29" s="47"/>
      <c r="PEI29" s="47"/>
      <c r="PEJ29" s="47"/>
      <c r="PEK29" s="47"/>
      <c r="PEL29" s="47"/>
      <c r="PEM29" s="47"/>
      <c r="PEN29" s="47"/>
      <c r="PEO29" s="47"/>
      <c r="PEP29" s="47"/>
      <c r="PEQ29" s="47"/>
      <c r="PER29" s="47"/>
      <c r="PES29" s="47"/>
      <c r="PET29" s="47"/>
      <c r="PEU29" s="47"/>
      <c r="PEV29" s="47"/>
      <c r="PEW29" s="47"/>
      <c r="PEX29" s="47"/>
      <c r="PEY29" s="47"/>
      <c r="PEZ29" s="47"/>
      <c r="PFA29" s="47"/>
      <c r="PFB29" s="47"/>
      <c r="PFC29" s="47"/>
      <c r="PFD29" s="47"/>
      <c r="PFE29" s="47"/>
      <c r="PFF29" s="47"/>
      <c r="PFG29" s="47"/>
      <c r="PFH29" s="47"/>
      <c r="PFI29" s="47"/>
      <c r="PFJ29" s="47"/>
      <c r="PFK29" s="47"/>
      <c r="PFL29" s="47"/>
      <c r="PFM29" s="47"/>
      <c r="PFN29" s="47"/>
      <c r="PFO29" s="47"/>
      <c r="PFP29" s="47"/>
      <c r="PFQ29" s="47"/>
      <c r="PFR29" s="47"/>
      <c r="PFS29" s="47"/>
      <c r="PFT29" s="47"/>
      <c r="PFU29" s="47"/>
      <c r="PFV29" s="47"/>
      <c r="PFW29" s="47"/>
      <c r="PFX29" s="47"/>
      <c r="PFY29" s="47"/>
      <c r="PFZ29" s="47"/>
      <c r="PGA29" s="47"/>
      <c r="PGB29" s="47"/>
      <c r="PGC29" s="47"/>
      <c r="PGD29" s="47"/>
      <c r="PGE29" s="47"/>
      <c r="PGF29" s="47"/>
      <c r="PGG29" s="47"/>
      <c r="PGH29" s="47"/>
      <c r="PGI29" s="47"/>
      <c r="PGJ29" s="47"/>
      <c r="PGK29" s="47"/>
      <c r="PGL29" s="47"/>
      <c r="PGM29" s="47"/>
      <c r="PGN29" s="47"/>
      <c r="PGO29" s="47"/>
      <c r="PGP29" s="47"/>
      <c r="PGQ29" s="47"/>
      <c r="PGR29" s="47"/>
      <c r="PGS29" s="47"/>
      <c r="PGT29" s="47"/>
      <c r="PGU29" s="47"/>
      <c r="PGV29" s="47"/>
      <c r="PGW29" s="47"/>
      <c r="PGX29" s="47"/>
      <c r="PGY29" s="47"/>
      <c r="PGZ29" s="47"/>
      <c r="PHA29" s="47"/>
      <c r="PHB29" s="47"/>
      <c r="PHC29" s="47"/>
      <c r="PHD29" s="47"/>
      <c r="PHE29" s="47"/>
      <c r="PHF29" s="47"/>
      <c r="PHG29" s="47"/>
      <c r="PHH29" s="47"/>
      <c r="PHI29" s="47"/>
      <c r="PHJ29" s="47"/>
      <c r="PHK29" s="47"/>
      <c r="PHL29" s="47"/>
      <c r="PHM29" s="47"/>
      <c r="PHN29" s="47"/>
      <c r="PHO29" s="47"/>
      <c r="PHP29" s="47"/>
      <c r="PHQ29" s="47"/>
      <c r="PHR29" s="47"/>
      <c r="PHS29" s="47"/>
      <c r="PHT29" s="47"/>
      <c r="PHU29" s="47"/>
      <c r="PHV29" s="47"/>
      <c r="PHW29" s="47"/>
      <c r="PHX29" s="47"/>
      <c r="PHY29" s="47"/>
      <c r="PHZ29" s="47"/>
      <c r="PIA29" s="47"/>
      <c r="PIB29" s="47"/>
      <c r="PIC29" s="47"/>
      <c r="PID29" s="47"/>
      <c r="PIE29" s="47"/>
      <c r="PIF29" s="47"/>
      <c r="PIG29" s="47"/>
      <c r="PIH29" s="47"/>
      <c r="PII29" s="47"/>
      <c r="PIJ29" s="47"/>
      <c r="PIK29" s="47"/>
      <c r="PIL29" s="47"/>
      <c r="PIM29" s="47"/>
      <c r="PIN29" s="47"/>
      <c r="PIO29" s="47"/>
      <c r="PIP29" s="47"/>
      <c r="PIQ29" s="47"/>
      <c r="PIR29" s="47"/>
      <c r="PIS29" s="47"/>
      <c r="PIT29" s="47"/>
      <c r="PIU29" s="47"/>
      <c r="PIV29" s="47"/>
      <c r="PIW29" s="47"/>
      <c r="PIX29" s="47"/>
      <c r="PIY29" s="47"/>
      <c r="PIZ29" s="47"/>
      <c r="PJA29" s="47"/>
      <c r="PJB29" s="47"/>
      <c r="PJC29" s="47"/>
      <c r="PJD29" s="47"/>
      <c r="PJE29" s="47"/>
      <c r="PJF29" s="47"/>
      <c r="PJG29" s="47"/>
      <c r="PJH29" s="47"/>
      <c r="PJI29" s="47"/>
      <c r="PJJ29" s="47"/>
      <c r="PJK29" s="47"/>
      <c r="PJL29" s="47"/>
      <c r="PJM29" s="47"/>
      <c r="PJN29" s="47"/>
      <c r="PJO29" s="47"/>
      <c r="PJP29" s="47"/>
      <c r="PJQ29" s="47"/>
      <c r="PJR29" s="47"/>
      <c r="PJS29" s="47"/>
      <c r="PJT29" s="47"/>
      <c r="PJU29" s="47"/>
      <c r="PJV29" s="47"/>
      <c r="PJW29" s="47"/>
      <c r="PJX29" s="47"/>
      <c r="PJY29" s="47"/>
      <c r="PJZ29" s="47"/>
      <c r="PKA29" s="47"/>
      <c r="PKB29" s="47"/>
      <c r="PKC29" s="47"/>
      <c r="PKD29" s="47"/>
      <c r="PKE29" s="47"/>
      <c r="PKF29" s="47"/>
      <c r="PKG29" s="47"/>
      <c r="PKH29" s="47"/>
      <c r="PKI29" s="47"/>
      <c r="PKJ29" s="47"/>
      <c r="PKK29" s="47"/>
      <c r="PKL29" s="47"/>
      <c r="PKM29" s="47"/>
      <c r="PKN29" s="47"/>
      <c r="PKO29" s="47"/>
      <c r="PKP29" s="47"/>
      <c r="PKQ29" s="47"/>
      <c r="PKR29" s="47"/>
      <c r="PKS29" s="47"/>
      <c r="PKT29" s="47"/>
      <c r="PKU29" s="47"/>
      <c r="PKV29" s="47"/>
      <c r="PKW29" s="47"/>
      <c r="PKX29" s="47"/>
      <c r="PKY29" s="47"/>
      <c r="PKZ29" s="47"/>
      <c r="PLA29" s="47"/>
      <c r="PLB29" s="47"/>
      <c r="PLC29" s="47"/>
      <c r="PLD29" s="47"/>
      <c r="PLE29" s="47"/>
      <c r="PLF29" s="47"/>
      <c r="PLG29" s="47"/>
      <c r="PLH29" s="47"/>
      <c r="PLI29" s="47"/>
      <c r="PLJ29" s="47"/>
      <c r="PLK29" s="47"/>
      <c r="PLL29" s="47"/>
      <c r="PLM29" s="47"/>
      <c r="PLN29" s="47"/>
      <c r="PLO29" s="47"/>
      <c r="PLP29" s="47"/>
      <c r="PLQ29" s="47"/>
      <c r="PLR29" s="47"/>
      <c r="PLS29" s="47"/>
      <c r="PLT29" s="47"/>
      <c r="PLU29" s="47"/>
      <c r="PLV29" s="47"/>
      <c r="PLW29" s="47"/>
      <c r="PLX29" s="47"/>
      <c r="PLY29" s="47"/>
      <c r="PLZ29" s="47"/>
      <c r="PMA29" s="47"/>
      <c r="PMB29" s="47"/>
      <c r="PMC29" s="47"/>
      <c r="PMD29" s="47"/>
      <c r="PME29" s="47"/>
      <c r="PMF29" s="47"/>
      <c r="PMG29" s="47"/>
      <c r="PMH29" s="47"/>
      <c r="PMI29" s="47"/>
      <c r="PMJ29" s="47"/>
      <c r="PMK29" s="47"/>
      <c r="PML29" s="47"/>
      <c r="PMM29" s="47"/>
      <c r="PMN29" s="47"/>
      <c r="PMO29" s="47"/>
      <c r="PMP29" s="47"/>
      <c r="PMQ29" s="47"/>
      <c r="PMR29" s="47"/>
      <c r="PMS29" s="47"/>
      <c r="PMT29" s="47"/>
      <c r="PMU29" s="47"/>
      <c r="PMV29" s="47"/>
      <c r="PMW29" s="47"/>
      <c r="PMX29" s="47"/>
      <c r="PMY29" s="47"/>
      <c r="PMZ29" s="47"/>
      <c r="PNA29" s="47"/>
      <c r="PNB29" s="47"/>
      <c r="PNC29" s="47"/>
      <c r="PND29" s="47"/>
      <c r="PNE29" s="47"/>
      <c r="PNF29" s="47"/>
      <c r="PNG29" s="47"/>
      <c r="PNH29" s="47"/>
      <c r="PNI29" s="47"/>
      <c r="PNJ29" s="47"/>
      <c r="PNK29" s="47"/>
      <c r="PNL29" s="47"/>
      <c r="PNM29" s="47"/>
      <c r="PNN29" s="47"/>
      <c r="PNO29" s="47"/>
      <c r="PNP29" s="47"/>
      <c r="PNQ29" s="47"/>
      <c r="PNR29" s="47"/>
      <c r="PNS29" s="47"/>
      <c r="PNT29" s="47"/>
      <c r="PNU29" s="47"/>
      <c r="PNV29" s="47"/>
      <c r="PNW29" s="47"/>
      <c r="PNX29" s="47"/>
      <c r="PNY29" s="47"/>
      <c r="PNZ29" s="47"/>
      <c r="POA29" s="47"/>
      <c r="POB29" s="47"/>
      <c r="POC29" s="47"/>
      <c r="POD29" s="47"/>
      <c r="POE29" s="47"/>
      <c r="POF29" s="47"/>
      <c r="POG29" s="47"/>
      <c r="POH29" s="47"/>
      <c r="POI29" s="47"/>
      <c r="POJ29" s="47"/>
      <c r="POK29" s="47"/>
      <c r="POL29" s="47"/>
      <c r="POM29" s="47"/>
      <c r="PON29" s="47"/>
      <c r="POO29" s="47"/>
      <c r="POP29" s="47"/>
      <c r="POQ29" s="47"/>
      <c r="POR29" s="47"/>
      <c r="POS29" s="47"/>
      <c r="POT29" s="47"/>
      <c r="POU29" s="47"/>
      <c r="POV29" s="47"/>
      <c r="POW29" s="47"/>
      <c r="POX29" s="47"/>
      <c r="POY29" s="47"/>
      <c r="POZ29" s="47"/>
      <c r="PPA29" s="47"/>
      <c r="PPB29" s="47"/>
      <c r="PPC29" s="47"/>
      <c r="PPD29" s="47"/>
      <c r="PPE29" s="47"/>
      <c r="PPF29" s="47"/>
      <c r="PPG29" s="47"/>
      <c r="PPH29" s="47"/>
      <c r="PPI29" s="47"/>
      <c r="PPJ29" s="47"/>
      <c r="PPK29" s="47"/>
      <c r="PPL29" s="47"/>
      <c r="PPM29" s="47"/>
      <c r="PPN29" s="47"/>
      <c r="PPO29" s="47"/>
      <c r="PPP29" s="47"/>
      <c r="PPQ29" s="47"/>
      <c r="PPR29" s="47"/>
      <c r="PPS29" s="47"/>
      <c r="PPT29" s="47"/>
      <c r="PPU29" s="47"/>
      <c r="PPV29" s="47"/>
      <c r="PPW29" s="47"/>
      <c r="PPX29" s="47"/>
      <c r="PPY29" s="47"/>
      <c r="PPZ29" s="47"/>
      <c r="PQA29" s="47"/>
      <c r="PQB29" s="47"/>
      <c r="PQC29" s="47"/>
      <c r="PQD29" s="47"/>
      <c r="PQE29" s="47"/>
      <c r="PQF29" s="47"/>
      <c r="PQG29" s="47"/>
      <c r="PQH29" s="47"/>
      <c r="PQI29" s="47"/>
      <c r="PQJ29" s="47"/>
      <c r="PQK29" s="47"/>
      <c r="PQL29" s="47"/>
      <c r="PQM29" s="47"/>
      <c r="PQN29" s="47"/>
      <c r="PQO29" s="47"/>
      <c r="PQP29" s="47"/>
      <c r="PQQ29" s="47"/>
      <c r="PQR29" s="47"/>
      <c r="PQS29" s="47"/>
      <c r="PQT29" s="47"/>
      <c r="PQU29" s="47"/>
      <c r="PQV29" s="47"/>
      <c r="PQW29" s="47"/>
      <c r="PQX29" s="47"/>
      <c r="PQY29" s="47"/>
      <c r="PQZ29" s="47"/>
      <c r="PRA29" s="47"/>
      <c r="PRB29" s="47"/>
      <c r="PRC29" s="47"/>
      <c r="PRD29" s="47"/>
      <c r="PRE29" s="47"/>
      <c r="PRF29" s="47"/>
      <c r="PRG29" s="47"/>
      <c r="PRH29" s="47"/>
      <c r="PRI29" s="47"/>
      <c r="PRJ29" s="47"/>
      <c r="PRK29" s="47"/>
      <c r="PRL29" s="47"/>
      <c r="PRM29" s="47"/>
      <c r="PRN29" s="47"/>
      <c r="PRO29" s="47"/>
      <c r="PRP29" s="47"/>
      <c r="PRQ29" s="47"/>
      <c r="PRR29" s="47"/>
      <c r="PRS29" s="47"/>
      <c r="PRT29" s="47"/>
      <c r="PRU29" s="47"/>
      <c r="PRV29" s="47"/>
      <c r="PRW29" s="47"/>
      <c r="PRX29" s="47"/>
      <c r="PRY29" s="47"/>
      <c r="PRZ29" s="47"/>
      <c r="PSA29" s="47"/>
      <c r="PSB29" s="47"/>
      <c r="PSC29" s="47"/>
      <c r="PSD29" s="47"/>
      <c r="PSE29" s="47"/>
      <c r="PSF29" s="47"/>
      <c r="PSG29" s="47"/>
      <c r="PSH29" s="47"/>
      <c r="PSI29" s="47"/>
      <c r="PSJ29" s="47"/>
      <c r="PSK29" s="47"/>
      <c r="PSL29" s="47"/>
      <c r="PSM29" s="47"/>
      <c r="PSN29" s="47"/>
      <c r="PSO29" s="47"/>
      <c r="PSP29" s="47"/>
      <c r="PSQ29" s="47"/>
      <c r="PSR29" s="47"/>
      <c r="PSS29" s="47"/>
      <c r="PST29" s="47"/>
      <c r="PSU29" s="47"/>
      <c r="PSV29" s="47"/>
      <c r="PSW29" s="47"/>
      <c r="PSX29" s="47"/>
      <c r="PSY29" s="47"/>
      <c r="PSZ29" s="47"/>
      <c r="PTA29" s="47"/>
      <c r="PTB29" s="47"/>
      <c r="PTC29" s="47"/>
      <c r="PTD29" s="47"/>
      <c r="PTE29" s="47"/>
      <c r="PTF29" s="47"/>
      <c r="PTG29" s="47"/>
      <c r="PTH29" s="47"/>
      <c r="PTI29" s="47"/>
      <c r="PTJ29" s="47"/>
      <c r="PTK29" s="47"/>
      <c r="PTL29" s="47"/>
      <c r="PTM29" s="47"/>
      <c r="PTN29" s="47"/>
      <c r="PTO29" s="47"/>
      <c r="PTP29" s="47"/>
      <c r="PTQ29" s="47"/>
      <c r="PTR29" s="47"/>
      <c r="PTS29" s="47"/>
      <c r="PTT29" s="47"/>
      <c r="PTU29" s="47"/>
      <c r="PTV29" s="47"/>
      <c r="PTW29" s="47"/>
      <c r="PTX29" s="47"/>
      <c r="PTY29" s="47"/>
      <c r="PTZ29" s="47"/>
      <c r="PUA29" s="47"/>
      <c r="PUB29" s="47"/>
      <c r="PUC29" s="47"/>
      <c r="PUD29" s="47"/>
      <c r="PUE29" s="47"/>
      <c r="PUF29" s="47"/>
      <c r="PUG29" s="47"/>
      <c r="PUH29" s="47"/>
      <c r="PUI29" s="47"/>
      <c r="PUJ29" s="47"/>
      <c r="PUK29" s="47"/>
      <c r="PUL29" s="47"/>
      <c r="PUM29" s="47"/>
      <c r="PUN29" s="47"/>
      <c r="PUO29" s="47"/>
      <c r="PUP29" s="47"/>
      <c r="PUQ29" s="47"/>
      <c r="PUR29" s="47"/>
      <c r="PUS29" s="47"/>
      <c r="PUT29" s="47"/>
      <c r="PUU29" s="47"/>
      <c r="PUV29" s="47"/>
      <c r="PUW29" s="47"/>
      <c r="PUX29" s="47"/>
      <c r="PUY29" s="47"/>
      <c r="PUZ29" s="47"/>
      <c r="PVA29" s="47"/>
      <c r="PVB29" s="47"/>
      <c r="PVC29" s="47"/>
      <c r="PVD29" s="47"/>
      <c r="PVE29" s="47"/>
      <c r="PVF29" s="47"/>
      <c r="PVG29" s="47"/>
      <c r="PVH29" s="47"/>
      <c r="PVI29" s="47"/>
      <c r="PVJ29" s="47"/>
      <c r="PVK29" s="47"/>
      <c r="PVL29" s="47"/>
      <c r="PVM29" s="47"/>
      <c r="PVN29" s="47"/>
      <c r="PVO29" s="47"/>
      <c r="PVP29" s="47"/>
      <c r="PVQ29" s="47"/>
      <c r="PVR29" s="47"/>
      <c r="PVS29" s="47"/>
      <c r="PVT29" s="47"/>
      <c r="PVU29" s="47"/>
      <c r="PVV29" s="47"/>
      <c r="PVW29" s="47"/>
      <c r="PVX29" s="47"/>
      <c r="PVY29" s="47"/>
      <c r="PVZ29" s="47"/>
      <c r="PWA29" s="47"/>
      <c r="PWB29" s="47"/>
      <c r="PWC29" s="47"/>
      <c r="PWD29" s="47"/>
      <c r="PWE29" s="47"/>
      <c r="PWF29" s="47"/>
      <c r="PWG29" s="47"/>
      <c r="PWH29" s="47"/>
      <c r="PWI29" s="47"/>
      <c r="PWJ29" s="47"/>
      <c r="PWK29" s="47"/>
      <c r="PWL29" s="47"/>
      <c r="PWM29" s="47"/>
      <c r="PWN29" s="47"/>
      <c r="PWO29" s="47"/>
      <c r="PWP29" s="47"/>
      <c r="PWQ29" s="47"/>
      <c r="PWR29" s="47"/>
      <c r="PWS29" s="47"/>
      <c r="PWT29" s="47"/>
      <c r="PWU29" s="47"/>
      <c r="PWV29" s="47"/>
      <c r="PWW29" s="47"/>
      <c r="PWX29" s="47"/>
      <c r="PWY29" s="47"/>
      <c r="PWZ29" s="47"/>
      <c r="PXA29" s="47"/>
      <c r="PXB29" s="47"/>
      <c r="PXC29" s="47"/>
      <c r="PXD29" s="47"/>
      <c r="PXE29" s="47"/>
      <c r="PXF29" s="47"/>
      <c r="PXG29" s="47"/>
      <c r="PXH29" s="47"/>
      <c r="PXI29" s="47"/>
      <c r="PXJ29" s="47"/>
      <c r="PXK29" s="47"/>
      <c r="PXL29" s="47"/>
      <c r="PXM29" s="47"/>
      <c r="PXN29" s="47"/>
      <c r="PXO29" s="47"/>
      <c r="PXP29" s="47"/>
      <c r="PXQ29" s="47"/>
      <c r="PXR29" s="47"/>
      <c r="PXS29" s="47"/>
      <c r="PXT29" s="47"/>
      <c r="PXU29" s="47"/>
      <c r="PXV29" s="47"/>
      <c r="PXW29" s="47"/>
      <c r="PXX29" s="47"/>
      <c r="PXY29" s="47"/>
      <c r="PXZ29" s="47"/>
      <c r="PYA29" s="47"/>
      <c r="PYB29" s="47"/>
      <c r="PYC29" s="47"/>
      <c r="PYD29" s="47"/>
      <c r="PYE29" s="47"/>
      <c r="PYF29" s="47"/>
      <c r="PYG29" s="47"/>
      <c r="PYH29" s="47"/>
      <c r="PYI29" s="47"/>
      <c r="PYJ29" s="47"/>
      <c r="PYK29" s="47"/>
      <c r="PYL29" s="47"/>
      <c r="PYM29" s="47"/>
      <c r="PYN29" s="47"/>
      <c r="PYO29" s="47"/>
      <c r="PYP29" s="47"/>
      <c r="PYQ29" s="47"/>
      <c r="PYR29" s="47"/>
      <c r="PYS29" s="47"/>
      <c r="PYT29" s="47"/>
      <c r="PYU29" s="47"/>
      <c r="PYV29" s="47"/>
      <c r="PYW29" s="47"/>
      <c r="PYX29" s="47"/>
      <c r="PYY29" s="47"/>
      <c r="PYZ29" s="47"/>
      <c r="PZA29" s="47"/>
      <c r="PZB29" s="47"/>
      <c r="PZC29" s="47"/>
      <c r="PZD29" s="47"/>
      <c r="PZE29" s="47"/>
      <c r="PZF29" s="47"/>
      <c r="PZG29" s="47"/>
      <c r="PZH29" s="47"/>
      <c r="PZI29" s="47"/>
      <c r="PZJ29" s="47"/>
      <c r="PZK29" s="47"/>
      <c r="PZL29" s="47"/>
      <c r="PZM29" s="47"/>
      <c r="PZN29" s="47"/>
      <c r="PZO29" s="47"/>
      <c r="PZP29" s="47"/>
      <c r="PZQ29" s="47"/>
      <c r="PZR29" s="47"/>
      <c r="PZS29" s="47"/>
      <c r="PZT29" s="47"/>
      <c r="PZU29" s="47"/>
      <c r="PZV29" s="47"/>
      <c r="PZW29" s="47"/>
      <c r="PZX29" s="47"/>
      <c r="PZY29" s="47"/>
      <c r="PZZ29" s="47"/>
      <c r="QAA29" s="47"/>
      <c r="QAB29" s="47"/>
      <c r="QAC29" s="47"/>
      <c r="QAD29" s="47"/>
      <c r="QAE29" s="47"/>
      <c r="QAF29" s="47"/>
      <c r="QAG29" s="47"/>
      <c r="QAH29" s="47"/>
      <c r="QAI29" s="47"/>
      <c r="QAJ29" s="47"/>
      <c r="QAK29" s="47"/>
      <c r="QAL29" s="47"/>
      <c r="QAM29" s="47"/>
      <c r="QAN29" s="47"/>
      <c r="QAO29" s="47"/>
      <c r="QAP29" s="47"/>
      <c r="QAQ29" s="47"/>
      <c r="QAR29" s="47"/>
      <c r="QAS29" s="47"/>
      <c r="QAT29" s="47"/>
      <c r="QAU29" s="47"/>
      <c r="QAV29" s="47"/>
      <c r="QAW29" s="47"/>
      <c r="QAX29" s="47"/>
      <c r="QAY29" s="47"/>
      <c r="QAZ29" s="47"/>
      <c r="QBA29" s="47"/>
      <c r="QBB29" s="47"/>
      <c r="QBC29" s="47"/>
      <c r="QBD29" s="47"/>
      <c r="QBE29" s="47"/>
      <c r="QBF29" s="47"/>
      <c r="QBG29" s="47"/>
      <c r="QBH29" s="47"/>
      <c r="QBI29" s="47"/>
      <c r="QBJ29" s="47"/>
      <c r="QBK29" s="47"/>
      <c r="QBL29" s="47"/>
      <c r="QBM29" s="47"/>
      <c r="QBN29" s="47"/>
      <c r="QBO29" s="47"/>
      <c r="QBP29" s="47"/>
      <c r="QBQ29" s="47"/>
      <c r="QBR29" s="47"/>
      <c r="QBS29" s="47"/>
      <c r="QBT29" s="47"/>
      <c r="QBU29" s="47"/>
      <c r="QBV29" s="47"/>
      <c r="QBW29" s="47"/>
      <c r="QBX29" s="47"/>
      <c r="QBY29" s="47"/>
      <c r="QBZ29" s="47"/>
      <c r="QCA29" s="47"/>
      <c r="QCB29" s="47"/>
      <c r="QCC29" s="47"/>
      <c r="QCD29" s="47"/>
      <c r="QCE29" s="47"/>
      <c r="QCF29" s="47"/>
      <c r="QCG29" s="47"/>
      <c r="QCH29" s="47"/>
      <c r="QCI29" s="47"/>
      <c r="QCJ29" s="47"/>
      <c r="QCK29" s="47"/>
      <c r="QCL29" s="47"/>
      <c r="QCM29" s="47"/>
      <c r="QCN29" s="47"/>
      <c r="QCO29" s="47"/>
      <c r="QCP29" s="47"/>
      <c r="QCQ29" s="47"/>
      <c r="QCR29" s="47"/>
      <c r="QCS29" s="47"/>
      <c r="QCT29" s="47"/>
      <c r="QCU29" s="47"/>
      <c r="QCV29" s="47"/>
      <c r="QCW29" s="47"/>
      <c r="QCX29" s="47"/>
      <c r="QCY29" s="47"/>
      <c r="QCZ29" s="47"/>
      <c r="QDA29" s="47"/>
      <c r="QDB29" s="47"/>
      <c r="QDC29" s="47"/>
      <c r="QDD29" s="47"/>
      <c r="QDE29" s="47"/>
      <c r="QDF29" s="47"/>
      <c r="QDG29" s="47"/>
      <c r="QDH29" s="47"/>
      <c r="QDI29" s="47"/>
      <c r="QDJ29" s="47"/>
      <c r="QDK29" s="47"/>
      <c r="QDL29" s="47"/>
      <c r="QDM29" s="47"/>
      <c r="QDN29" s="47"/>
      <c r="QDO29" s="47"/>
      <c r="QDP29" s="47"/>
      <c r="QDQ29" s="47"/>
      <c r="QDR29" s="47"/>
      <c r="QDS29" s="47"/>
      <c r="QDT29" s="47"/>
      <c r="QDU29" s="47"/>
      <c r="QDV29" s="47"/>
      <c r="QDW29" s="47"/>
      <c r="QDX29" s="47"/>
      <c r="QDY29" s="47"/>
      <c r="QDZ29" s="47"/>
      <c r="QEA29" s="47"/>
      <c r="QEB29" s="47"/>
      <c r="QEC29" s="47"/>
      <c r="QED29" s="47"/>
      <c r="QEE29" s="47"/>
      <c r="QEF29" s="47"/>
      <c r="QEG29" s="47"/>
      <c r="QEH29" s="47"/>
      <c r="QEI29" s="47"/>
      <c r="QEJ29" s="47"/>
      <c r="QEK29" s="47"/>
      <c r="QEL29" s="47"/>
      <c r="QEM29" s="47"/>
      <c r="QEN29" s="47"/>
      <c r="QEO29" s="47"/>
      <c r="QEP29" s="47"/>
      <c r="QEQ29" s="47"/>
      <c r="QER29" s="47"/>
      <c r="QES29" s="47"/>
      <c r="QET29" s="47"/>
      <c r="QEU29" s="47"/>
      <c r="QEV29" s="47"/>
      <c r="QEW29" s="47"/>
      <c r="QEX29" s="47"/>
      <c r="QEY29" s="47"/>
      <c r="QEZ29" s="47"/>
      <c r="QFA29" s="47"/>
      <c r="QFB29" s="47"/>
      <c r="QFC29" s="47"/>
      <c r="QFD29" s="47"/>
      <c r="QFE29" s="47"/>
      <c r="QFF29" s="47"/>
      <c r="QFG29" s="47"/>
      <c r="QFH29" s="47"/>
      <c r="QFI29" s="47"/>
      <c r="QFJ29" s="47"/>
      <c r="QFK29" s="47"/>
      <c r="QFL29" s="47"/>
      <c r="QFM29" s="47"/>
      <c r="QFN29" s="47"/>
      <c r="QFO29" s="47"/>
      <c r="QFP29" s="47"/>
      <c r="QFQ29" s="47"/>
      <c r="QFR29" s="47"/>
      <c r="QFS29" s="47"/>
      <c r="QFT29" s="47"/>
      <c r="QFU29" s="47"/>
      <c r="QFV29" s="47"/>
      <c r="QFW29" s="47"/>
      <c r="QFX29" s="47"/>
      <c r="QFY29" s="47"/>
      <c r="QFZ29" s="47"/>
      <c r="QGA29" s="47"/>
      <c r="QGB29" s="47"/>
      <c r="QGC29" s="47"/>
      <c r="QGD29" s="47"/>
      <c r="QGE29" s="47"/>
      <c r="QGF29" s="47"/>
      <c r="QGG29" s="47"/>
      <c r="QGH29" s="47"/>
      <c r="QGI29" s="47"/>
      <c r="QGJ29" s="47"/>
      <c r="QGK29" s="47"/>
      <c r="QGL29" s="47"/>
      <c r="QGM29" s="47"/>
      <c r="QGN29" s="47"/>
      <c r="QGO29" s="47"/>
      <c r="QGP29" s="47"/>
      <c r="QGQ29" s="47"/>
      <c r="QGR29" s="47"/>
      <c r="QGS29" s="47"/>
      <c r="QGT29" s="47"/>
      <c r="QGU29" s="47"/>
      <c r="QGV29" s="47"/>
      <c r="QGW29" s="47"/>
      <c r="QGX29" s="47"/>
      <c r="QGY29" s="47"/>
      <c r="QGZ29" s="47"/>
      <c r="QHA29" s="47"/>
      <c r="QHB29" s="47"/>
      <c r="QHC29" s="47"/>
      <c r="QHD29" s="47"/>
      <c r="QHE29" s="47"/>
      <c r="QHF29" s="47"/>
      <c r="QHG29" s="47"/>
      <c r="QHH29" s="47"/>
      <c r="QHI29" s="47"/>
      <c r="QHJ29" s="47"/>
      <c r="QHK29" s="47"/>
      <c r="QHL29" s="47"/>
      <c r="QHM29" s="47"/>
      <c r="QHN29" s="47"/>
      <c r="QHO29" s="47"/>
      <c r="QHP29" s="47"/>
      <c r="QHQ29" s="47"/>
      <c r="QHR29" s="47"/>
      <c r="QHS29" s="47"/>
      <c r="QHT29" s="47"/>
      <c r="QHU29" s="47"/>
      <c r="QHV29" s="47"/>
      <c r="QHW29" s="47"/>
      <c r="QHX29" s="47"/>
      <c r="QHY29" s="47"/>
      <c r="QHZ29" s="47"/>
      <c r="QIA29" s="47"/>
      <c r="QIB29" s="47"/>
      <c r="QIC29" s="47"/>
      <c r="QID29" s="47"/>
      <c r="QIE29" s="47"/>
      <c r="QIF29" s="47"/>
      <c r="QIG29" s="47"/>
      <c r="QIH29" s="47"/>
      <c r="QII29" s="47"/>
      <c r="QIJ29" s="47"/>
      <c r="QIK29" s="47"/>
      <c r="QIL29" s="47"/>
      <c r="QIM29" s="47"/>
      <c r="QIN29" s="47"/>
      <c r="QIO29" s="47"/>
      <c r="QIP29" s="47"/>
      <c r="QIQ29" s="47"/>
      <c r="QIR29" s="47"/>
      <c r="QIS29" s="47"/>
      <c r="QIT29" s="47"/>
      <c r="QIU29" s="47"/>
      <c r="QIV29" s="47"/>
      <c r="QIW29" s="47"/>
      <c r="QIX29" s="47"/>
      <c r="QIY29" s="47"/>
      <c r="QIZ29" s="47"/>
      <c r="QJA29" s="47"/>
      <c r="QJB29" s="47"/>
      <c r="QJC29" s="47"/>
      <c r="QJD29" s="47"/>
      <c r="QJE29" s="47"/>
      <c r="QJF29" s="47"/>
      <c r="QJG29" s="47"/>
      <c r="QJH29" s="47"/>
      <c r="QJI29" s="47"/>
      <c r="QJJ29" s="47"/>
      <c r="QJK29" s="47"/>
      <c r="QJL29" s="47"/>
      <c r="QJM29" s="47"/>
      <c r="QJN29" s="47"/>
      <c r="QJO29" s="47"/>
      <c r="QJP29" s="47"/>
      <c r="QJQ29" s="47"/>
      <c r="QJR29" s="47"/>
      <c r="QJS29" s="47"/>
      <c r="QJT29" s="47"/>
      <c r="QJU29" s="47"/>
      <c r="QJV29" s="47"/>
      <c r="QJW29" s="47"/>
      <c r="QJX29" s="47"/>
      <c r="QJY29" s="47"/>
      <c r="QJZ29" s="47"/>
      <c r="QKA29" s="47"/>
      <c r="QKB29" s="47"/>
      <c r="QKC29" s="47"/>
      <c r="QKD29" s="47"/>
      <c r="QKE29" s="47"/>
      <c r="QKF29" s="47"/>
      <c r="QKG29" s="47"/>
      <c r="QKH29" s="47"/>
      <c r="QKI29" s="47"/>
      <c r="QKJ29" s="47"/>
      <c r="QKK29" s="47"/>
      <c r="QKL29" s="47"/>
      <c r="QKM29" s="47"/>
      <c r="QKN29" s="47"/>
      <c r="QKO29" s="47"/>
      <c r="QKP29" s="47"/>
      <c r="QKQ29" s="47"/>
      <c r="QKR29" s="47"/>
      <c r="QKS29" s="47"/>
      <c r="QKT29" s="47"/>
      <c r="QKU29" s="47"/>
      <c r="QKV29" s="47"/>
      <c r="QKW29" s="47"/>
      <c r="QKX29" s="47"/>
      <c r="QKY29" s="47"/>
      <c r="QKZ29" s="47"/>
      <c r="QLA29" s="47"/>
      <c r="QLB29" s="47"/>
      <c r="QLC29" s="47"/>
      <c r="QLD29" s="47"/>
      <c r="QLE29" s="47"/>
      <c r="QLF29" s="47"/>
      <c r="QLG29" s="47"/>
      <c r="QLH29" s="47"/>
      <c r="QLI29" s="47"/>
      <c r="QLJ29" s="47"/>
      <c r="QLK29" s="47"/>
      <c r="QLL29" s="47"/>
      <c r="QLM29" s="47"/>
      <c r="QLN29" s="47"/>
      <c r="QLO29" s="47"/>
      <c r="QLP29" s="47"/>
      <c r="QLQ29" s="47"/>
      <c r="QLR29" s="47"/>
      <c r="QLS29" s="47"/>
      <c r="QLT29" s="47"/>
      <c r="QLU29" s="47"/>
      <c r="QLV29" s="47"/>
      <c r="QLW29" s="47"/>
      <c r="QLX29" s="47"/>
      <c r="QLY29" s="47"/>
      <c r="QLZ29" s="47"/>
      <c r="QMA29" s="47"/>
      <c r="QMB29" s="47"/>
      <c r="QMC29" s="47"/>
      <c r="QMD29" s="47"/>
      <c r="QME29" s="47"/>
      <c r="QMF29" s="47"/>
      <c r="QMG29" s="47"/>
      <c r="QMH29" s="47"/>
      <c r="QMI29" s="47"/>
      <c r="QMJ29" s="47"/>
      <c r="QMK29" s="47"/>
      <c r="QML29" s="47"/>
      <c r="QMM29" s="47"/>
      <c r="QMN29" s="47"/>
      <c r="QMO29" s="47"/>
      <c r="QMP29" s="47"/>
      <c r="QMQ29" s="47"/>
      <c r="QMR29" s="47"/>
      <c r="QMS29" s="47"/>
      <c r="QMT29" s="47"/>
      <c r="QMU29" s="47"/>
      <c r="QMV29" s="47"/>
      <c r="QMW29" s="47"/>
      <c r="QMX29" s="47"/>
      <c r="QMY29" s="47"/>
      <c r="QMZ29" s="47"/>
      <c r="QNA29" s="47"/>
      <c r="QNB29" s="47"/>
      <c r="QNC29" s="47"/>
      <c r="QND29" s="47"/>
      <c r="QNE29" s="47"/>
      <c r="QNF29" s="47"/>
      <c r="QNG29" s="47"/>
      <c r="QNH29" s="47"/>
      <c r="QNI29" s="47"/>
      <c r="QNJ29" s="47"/>
      <c r="QNK29" s="47"/>
      <c r="QNL29" s="47"/>
      <c r="QNM29" s="47"/>
      <c r="QNN29" s="47"/>
      <c r="QNO29" s="47"/>
      <c r="QNP29" s="47"/>
      <c r="QNQ29" s="47"/>
      <c r="QNR29" s="47"/>
      <c r="QNS29" s="47"/>
      <c r="QNT29" s="47"/>
      <c r="QNU29" s="47"/>
      <c r="QNV29" s="47"/>
      <c r="QNW29" s="47"/>
      <c r="QNX29" s="47"/>
      <c r="QNY29" s="47"/>
      <c r="QNZ29" s="47"/>
      <c r="QOA29" s="47"/>
      <c r="QOB29" s="47"/>
      <c r="QOC29" s="47"/>
      <c r="QOD29" s="47"/>
      <c r="QOE29" s="47"/>
      <c r="QOF29" s="47"/>
      <c r="QOG29" s="47"/>
      <c r="QOH29" s="47"/>
      <c r="QOI29" s="47"/>
      <c r="QOJ29" s="47"/>
      <c r="QOK29" s="47"/>
      <c r="QOL29" s="47"/>
      <c r="QOM29" s="47"/>
      <c r="QON29" s="47"/>
      <c r="QOO29" s="47"/>
      <c r="QOP29" s="47"/>
      <c r="QOQ29" s="47"/>
      <c r="QOR29" s="47"/>
      <c r="QOS29" s="47"/>
      <c r="QOT29" s="47"/>
      <c r="QOU29" s="47"/>
      <c r="QOV29" s="47"/>
      <c r="QOW29" s="47"/>
      <c r="QOX29" s="47"/>
      <c r="QOY29" s="47"/>
      <c r="QOZ29" s="47"/>
      <c r="QPA29" s="47"/>
      <c r="QPB29" s="47"/>
      <c r="QPC29" s="47"/>
      <c r="QPD29" s="47"/>
      <c r="QPE29" s="47"/>
      <c r="QPF29" s="47"/>
      <c r="QPG29" s="47"/>
      <c r="QPH29" s="47"/>
      <c r="QPI29" s="47"/>
      <c r="QPJ29" s="47"/>
      <c r="QPK29" s="47"/>
      <c r="QPL29" s="47"/>
      <c r="QPM29" s="47"/>
      <c r="QPN29" s="47"/>
      <c r="QPO29" s="47"/>
      <c r="QPP29" s="47"/>
      <c r="QPQ29" s="47"/>
      <c r="QPR29" s="47"/>
      <c r="QPS29" s="47"/>
      <c r="QPT29" s="47"/>
      <c r="QPU29" s="47"/>
      <c r="QPV29" s="47"/>
      <c r="QPW29" s="47"/>
      <c r="QPX29" s="47"/>
      <c r="QPY29" s="47"/>
      <c r="QPZ29" s="47"/>
      <c r="QQA29" s="47"/>
      <c r="QQB29" s="47"/>
      <c r="QQC29" s="47"/>
      <c r="QQD29" s="47"/>
      <c r="QQE29" s="47"/>
      <c r="QQF29" s="47"/>
      <c r="QQG29" s="47"/>
      <c r="QQH29" s="47"/>
      <c r="QQI29" s="47"/>
      <c r="QQJ29" s="47"/>
      <c r="QQK29" s="47"/>
      <c r="QQL29" s="47"/>
      <c r="QQM29" s="47"/>
      <c r="QQN29" s="47"/>
      <c r="QQO29" s="47"/>
      <c r="QQP29" s="47"/>
      <c r="QQQ29" s="47"/>
      <c r="QQR29" s="47"/>
      <c r="QQS29" s="47"/>
      <c r="QQT29" s="47"/>
      <c r="QQU29" s="47"/>
      <c r="QQV29" s="47"/>
      <c r="QQW29" s="47"/>
      <c r="QQX29" s="47"/>
      <c r="QQY29" s="47"/>
      <c r="QQZ29" s="47"/>
      <c r="QRA29" s="47"/>
      <c r="QRB29" s="47"/>
      <c r="QRC29" s="47"/>
      <c r="QRD29" s="47"/>
      <c r="QRE29" s="47"/>
      <c r="QRF29" s="47"/>
      <c r="QRG29" s="47"/>
      <c r="QRH29" s="47"/>
      <c r="QRI29" s="47"/>
      <c r="QRJ29" s="47"/>
      <c r="QRK29" s="47"/>
      <c r="QRL29" s="47"/>
      <c r="QRM29" s="47"/>
      <c r="QRN29" s="47"/>
      <c r="QRO29" s="47"/>
      <c r="QRP29" s="47"/>
      <c r="QRQ29" s="47"/>
      <c r="QRR29" s="47"/>
      <c r="QRS29" s="47"/>
      <c r="QRT29" s="47"/>
      <c r="QRU29" s="47"/>
      <c r="QRV29" s="47"/>
      <c r="QRW29" s="47"/>
      <c r="QRX29" s="47"/>
      <c r="QRY29" s="47"/>
      <c r="QRZ29" s="47"/>
      <c r="QSA29" s="47"/>
      <c r="QSB29" s="47"/>
      <c r="QSC29" s="47"/>
      <c r="QSD29" s="47"/>
      <c r="QSE29" s="47"/>
      <c r="QSF29" s="47"/>
      <c r="QSG29" s="47"/>
      <c r="QSH29" s="47"/>
      <c r="QSI29" s="47"/>
      <c r="QSJ29" s="47"/>
      <c r="QSK29" s="47"/>
      <c r="QSL29" s="47"/>
      <c r="QSM29" s="47"/>
      <c r="QSN29" s="47"/>
      <c r="QSO29" s="47"/>
      <c r="QSP29" s="47"/>
      <c r="QSQ29" s="47"/>
      <c r="QSR29" s="47"/>
      <c r="QSS29" s="47"/>
      <c r="QST29" s="47"/>
      <c r="QSU29" s="47"/>
      <c r="QSV29" s="47"/>
      <c r="QSW29" s="47"/>
      <c r="QSX29" s="47"/>
      <c r="QSY29" s="47"/>
      <c r="QSZ29" s="47"/>
      <c r="QTA29" s="47"/>
      <c r="QTB29" s="47"/>
      <c r="QTC29" s="47"/>
      <c r="QTD29" s="47"/>
      <c r="QTE29" s="47"/>
      <c r="QTF29" s="47"/>
      <c r="QTG29" s="47"/>
      <c r="QTH29" s="47"/>
      <c r="QTI29" s="47"/>
      <c r="QTJ29" s="47"/>
      <c r="QTK29" s="47"/>
      <c r="QTL29" s="47"/>
      <c r="QTM29" s="47"/>
      <c r="QTN29" s="47"/>
      <c r="QTO29" s="47"/>
      <c r="QTP29" s="47"/>
      <c r="QTQ29" s="47"/>
      <c r="QTR29" s="47"/>
      <c r="QTS29" s="47"/>
      <c r="QTT29" s="47"/>
      <c r="QTU29" s="47"/>
      <c r="QTV29" s="47"/>
      <c r="QTW29" s="47"/>
      <c r="QTX29" s="47"/>
      <c r="QTY29" s="47"/>
      <c r="QTZ29" s="47"/>
      <c r="QUA29" s="47"/>
      <c r="QUB29" s="47"/>
      <c r="QUC29" s="47"/>
      <c r="QUD29" s="47"/>
      <c r="QUE29" s="47"/>
      <c r="QUF29" s="47"/>
      <c r="QUG29" s="47"/>
      <c r="QUH29" s="47"/>
      <c r="QUI29" s="47"/>
      <c r="QUJ29" s="47"/>
      <c r="QUK29" s="47"/>
      <c r="QUL29" s="47"/>
      <c r="QUM29" s="47"/>
      <c r="QUN29" s="47"/>
      <c r="QUO29" s="47"/>
      <c r="QUP29" s="47"/>
      <c r="QUQ29" s="47"/>
      <c r="QUR29" s="47"/>
      <c r="QUS29" s="47"/>
      <c r="QUT29" s="47"/>
      <c r="QUU29" s="47"/>
      <c r="QUV29" s="47"/>
      <c r="QUW29" s="47"/>
      <c r="QUX29" s="47"/>
      <c r="QUY29" s="47"/>
      <c r="QUZ29" s="47"/>
      <c r="QVA29" s="47"/>
      <c r="QVB29" s="47"/>
      <c r="QVC29" s="47"/>
      <c r="QVD29" s="47"/>
      <c r="QVE29" s="47"/>
      <c r="QVF29" s="47"/>
      <c r="QVG29" s="47"/>
      <c r="QVH29" s="47"/>
      <c r="QVI29" s="47"/>
      <c r="QVJ29" s="47"/>
      <c r="QVK29" s="47"/>
      <c r="QVL29" s="47"/>
      <c r="QVM29" s="47"/>
      <c r="QVN29" s="47"/>
      <c r="QVO29" s="47"/>
      <c r="QVP29" s="47"/>
      <c r="QVQ29" s="47"/>
      <c r="QVR29" s="47"/>
      <c r="QVS29" s="47"/>
      <c r="QVT29" s="47"/>
      <c r="QVU29" s="47"/>
      <c r="QVV29" s="47"/>
      <c r="QVW29" s="47"/>
      <c r="QVX29" s="47"/>
      <c r="QVY29" s="47"/>
      <c r="QVZ29" s="47"/>
      <c r="QWA29" s="47"/>
      <c r="QWB29" s="47"/>
      <c r="QWC29" s="47"/>
      <c r="QWD29" s="47"/>
      <c r="QWE29" s="47"/>
      <c r="QWF29" s="47"/>
      <c r="QWG29" s="47"/>
      <c r="QWH29" s="47"/>
      <c r="QWI29" s="47"/>
      <c r="QWJ29" s="47"/>
      <c r="QWK29" s="47"/>
      <c r="QWL29" s="47"/>
      <c r="QWM29" s="47"/>
      <c r="QWN29" s="47"/>
      <c r="QWO29" s="47"/>
      <c r="QWP29" s="47"/>
      <c r="QWQ29" s="47"/>
      <c r="QWR29" s="47"/>
      <c r="QWS29" s="47"/>
      <c r="QWT29" s="47"/>
      <c r="QWU29" s="47"/>
      <c r="QWV29" s="47"/>
      <c r="QWW29" s="47"/>
      <c r="QWX29" s="47"/>
      <c r="QWY29" s="47"/>
      <c r="QWZ29" s="47"/>
      <c r="QXA29" s="47"/>
      <c r="QXB29" s="47"/>
      <c r="QXC29" s="47"/>
      <c r="QXD29" s="47"/>
      <c r="QXE29" s="47"/>
      <c r="QXF29" s="47"/>
      <c r="QXG29" s="47"/>
      <c r="QXH29" s="47"/>
      <c r="QXI29" s="47"/>
      <c r="QXJ29" s="47"/>
      <c r="QXK29" s="47"/>
      <c r="QXL29" s="47"/>
      <c r="QXM29" s="47"/>
      <c r="QXN29" s="47"/>
      <c r="QXO29" s="47"/>
      <c r="QXP29" s="47"/>
      <c r="QXQ29" s="47"/>
      <c r="QXR29" s="47"/>
      <c r="QXS29" s="47"/>
      <c r="QXT29" s="47"/>
      <c r="QXU29" s="47"/>
      <c r="QXV29" s="47"/>
      <c r="QXW29" s="47"/>
      <c r="QXX29" s="47"/>
      <c r="QXY29" s="47"/>
      <c r="QXZ29" s="47"/>
      <c r="QYA29" s="47"/>
      <c r="QYB29" s="47"/>
      <c r="QYC29" s="47"/>
      <c r="QYD29" s="47"/>
      <c r="QYE29" s="47"/>
      <c r="QYF29" s="47"/>
      <c r="QYG29" s="47"/>
      <c r="QYH29" s="47"/>
      <c r="QYI29" s="47"/>
      <c r="QYJ29" s="47"/>
      <c r="QYK29" s="47"/>
      <c r="QYL29" s="47"/>
      <c r="QYM29" s="47"/>
      <c r="QYN29" s="47"/>
      <c r="QYO29" s="47"/>
      <c r="QYP29" s="47"/>
      <c r="QYQ29" s="47"/>
      <c r="QYR29" s="47"/>
      <c r="QYS29" s="47"/>
      <c r="QYT29" s="47"/>
      <c r="QYU29" s="47"/>
      <c r="QYV29" s="47"/>
      <c r="QYW29" s="47"/>
      <c r="QYX29" s="47"/>
      <c r="QYY29" s="47"/>
      <c r="QYZ29" s="47"/>
      <c r="QZA29" s="47"/>
      <c r="QZB29" s="47"/>
      <c r="QZC29" s="47"/>
      <c r="QZD29" s="47"/>
      <c r="QZE29" s="47"/>
      <c r="QZF29" s="47"/>
      <c r="QZG29" s="47"/>
      <c r="QZH29" s="47"/>
      <c r="QZI29" s="47"/>
      <c r="QZJ29" s="47"/>
      <c r="QZK29" s="47"/>
      <c r="QZL29" s="47"/>
      <c r="QZM29" s="47"/>
      <c r="QZN29" s="47"/>
      <c r="QZO29" s="47"/>
      <c r="QZP29" s="47"/>
      <c r="QZQ29" s="47"/>
      <c r="QZR29" s="47"/>
      <c r="QZS29" s="47"/>
      <c r="QZT29" s="47"/>
      <c r="QZU29" s="47"/>
      <c r="QZV29" s="47"/>
      <c r="QZW29" s="47"/>
      <c r="QZX29" s="47"/>
      <c r="QZY29" s="47"/>
      <c r="QZZ29" s="47"/>
      <c r="RAA29" s="47"/>
      <c r="RAB29" s="47"/>
      <c r="RAC29" s="47"/>
      <c r="RAD29" s="47"/>
      <c r="RAE29" s="47"/>
      <c r="RAF29" s="47"/>
      <c r="RAG29" s="47"/>
      <c r="RAH29" s="47"/>
      <c r="RAI29" s="47"/>
      <c r="RAJ29" s="47"/>
      <c r="RAK29" s="47"/>
      <c r="RAL29" s="47"/>
      <c r="RAM29" s="47"/>
      <c r="RAN29" s="47"/>
      <c r="RAO29" s="47"/>
      <c r="RAP29" s="47"/>
      <c r="RAQ29" s="47"/>
      <c r="RAR29" s="47"/>
      <c r="RAS29" s="47"/>
      <c r="RAT29" s="47"/>
      <c r="RAU29" s="47"/>
      <c r="RAV29" s="47"/>
      <c r="RAW29" s="47"/>
      <c r="RAX29" s="47"/>
      <c r="RAY29" s="47"/>
      <c r="RAZ29" s="47"/>
      <c r="RBA29" s="47"/>
      <c r="RBB29" s="47"/>
      <c r="RBC29" s="47"/>
      <c r="RBD29" s="47"/>
      <c r="RBE29" s="47"/>
      <c r="RBF29" s="47"/>
      <c r="RBG29" s="47"/>
      <c r="RBH29" s="47"/>
      <c r="RBI29" s="47"/>
      <c r="RBJ29" s="47"/>
      <c r="RBK29" s="47"/>
      <c r="RBL29" s="47"/>
      <c r="RBM29" s="47"/>
      <c r="RBN29" s="47"/>
      <c r="RBO29" s="47"/>
      <c r="RBP29" s="47"/>
      <c r="RBQ29" s="47"/>
      <c r="RBR29" s="47"/>
      <c r="RBS29" s="47"/>
      <c r="RBT29" s="47"/>
      <c r="RBU29" s="47"/>
      <c r="RBV29" s="47"/>
      <c r="RBW29" s="47"/>
      <c r="RBX29" s="47"/>
      <c r="RBY29" s="47"/>
      <c r="RBZ29" s="47"/>
      <c r="RCA29" s="47"/>
      <c r="RCB29" s="47"/>
      <c r="RCC29" s="47"/>
      <c r="RCD29" s="47"/>
      <c r="RCE29" s="47"/>
      <c r="RCF29" s="47"/>
      <c r="RCG29" s="47"/>
      <c r="RCH29" s="47"/>
      <c r="RCI29" s="47"/>
      <c r="RCJ29" s="47"/>
      <c r="RCK29" s="47"/>
      <c r="RCL29" s="47"/>
      <c r="RCM29" s="47"/>
      <c r="RCN29" s="47"/>
      <c r="RCO29" s="47"/>
      <c r="RCP29" s="47"/>
      <c r="RCQ29" s="47"/>
      <c r="RCR29" s="47"/>
      <c r="RCS29" s="47"/>
      <c r="RCT29" s="47"/>
      <c r="RCU29" s="47"/>
      <c r="RCV29" s="47"/>
      <c r="RCW29" s="47"/>
      <c r="RCX29" s="47"/>
      <c r="RCY29" s="47"/>
      <c r="RCZ29" s="47"/>
      <c r="RDA29" s="47"/>
      <c r="RDB29" s="47"/>
      <c r="RDC29" s="47"/>
      <c r="RDD29" s="47"/>
      <c r="RDE29" s="47"/>
      <c r="RDF29" s="47"/>
      <c r="RDG29" s="47"/>
      <c r="RDH29" s="47"/>
      <c r="RDI29" s="47"/>
      <c r="RDJ29" s="47"/>
      <c r="RDK29" s="47"/>
      <c r="RDL29" s="47"/>
      <c r="RDM29" s="47"/>
      <c r="RDN29" s="47"/>
      <c r="RDO29" s="47"/>
      <c r="RDP29" s="47"/>
      <c r="RDQ29" s="47"/>
      <c r="RDR29" s="47"/>
      <c r="RDS29" s="47"/>
      <c r="RDT29" s="47"/>
      <c r="RDU29" s="47"/>
      <c r="RDV29" s="47"/>
      <c r="RDW29" s="47"/>
      <c r="RDX29" s="47"/>
      <c r="RDY29" s="47"/>
      <c r="RDZ29" s="47"/>
      <c r="REA29" s="47"/>
      <c r="REB29" s="47"/>
      <c r="REC29" s="47"/>
      <c r="RED29" s="47"/>
      <c r="REE29" s="47"/>
      <c r="REF29" s="47"/>
      <c r="REG29" s="47"/>
      <c r="REH29" s="47"/>
      <c r="REI29" s="47"/>
      <c r="REJ29" s="47"/>
      <c r="REK29" s="47"/>
      <c r="REL29" s="47"/>
      <c r="REM29" s="47"/>
      <c r="REN29" s="47"/>
      <c r="REO29" s="47"/>
      <c r="REP29" s="47"/>
      <c r="REQ29" s="47"/>
      <c r="RER29" s="47"/>
      <c r="RES29" s="47"/>
      <c r="RET29" s="47"/>
      <c r="REU29" s="47"/>
      <c r="REV29" s="47"/>
      <c r="REW29" s="47"/>
      <c r="REX29" s="47"/>
      <c r="REY29" s="47"/>
      <c r="REZ29" s="47"/>
      <c r="RFA29" s="47"/>
      <c r="RFB29" s="47"/>
      <c r="RFC29" s="47"/>
      <c r="RFD29" s="47"/>
      <c r="RFE29" s="47"/>
      <c r="RFF29" s="47"/>
      <c r="RFG29" s="47"/>
      <c r="RFH29" s="47"/>
      <c r="RFI29" s="47"/>
      <c r="RFJ29" s="47"/>
      <c r="RFK29" s="47"/>
      <c r="RFL29" s="47"/>
      <c r="RFM29" s="47"/>
      <c r="RFN29" s="47"/>
      <c r="RFO29" s="47"/>
      <c r="RFP29" s="47"/>
      <c r="RFQ29" s="47"/>
      <c r="RFR29" s="47"/>
      <c r="RFS29" s="47"/>
      <c r="RFT29" s="47"/>
      <c r="RFU29" s="47"/>
      <c r="RFV29" s="47"/>
      <c r="RFW29" s="47"/>
      <c r="RFX29" s="47"/>
      <c r="RFY29" s="47"/>
      <c r="RFZ29" s="47"/>
      <c r="RGA29" s="47"/>
      <c r="RGB29" s="47"/>
      <c r="RGC29" s="47"/>
      <c r="RGD29" s="47"/>
      <c r="RGE29" s="47"/>
      <c r="RGF29" s="47"/>
      <c r="RGG29" s="47"/>
      <c r="RGH29" s="47"/>
      <c r="RGI29" s="47"/>
      <c r="RGJ29" s="47"/>
      <c r="RGK29" s="47"/>
      <c r="RGL29" s="47"/>
      <c r="RGM29" s="47"/>
      <c r="RGN29" s="47"/>
      <c r="RGO29" s="47"/>
      <c r="RGP29" s="47"/>
      <c r="RGQ29" s="47"/>
      <c r="RGR29" s="47"/>
      <c r="RGS29" s="47"/>
      <c r="RGT29" s="47"/>
      <c r="RGU29" s="47"/>
      <c r="RGV29" s="47"/>
      <c r="RGW29" s="47"/>
      <c r="RGX29" s="47"/>
      <c r="RGY29" s="47"/>
      <c r="RGZ29" s="47"/>
      <c r="RHA29" s="47"/>
      <c r="RHB29" s="47"/>
      <c r="RHC29" s="47"/>
      <c r="RHD29" s="47"/>
      <c r="RHE29" s="47"/>
      <c r="RHF29" s="47"/>
      <c r="RHG29" s="47"/>
      <c r="RHH29" s="47"/>
      <c r="RHI29" s="47"/>
      <c r="RHJ29" s="47"/>
      <c r="RHK29" s="47"/>
      <c r="RHL29" s="47"/>
      <c r="RHM29" s="47"/>
      <c r="RHN29" s="47"/>
      <c r="RHO29" s="47"/>
      <c r="RHP29" s="47"/>
      <c r="RHQ29" s="47"/>
      <c r="RHR29" s="47"/>
      <c r="RHS29" s="47"/>
      <c r="RHT29" s="47"/>
      <c r="RHU29" s="47"/>
      <c r="RHV29" s="47"/>
      <c r="RHW29" s="47"/>
      <c r="RHX29" s="47"/>
      <c r="RHY29" s="47"/>
      <c r="RHZ29" s="47"/>
      <c r="RIA29" s="47"/>
      <c r="RIB29" s="47"/>
      <c r="RIC29" s="47"/>
      <c r="RID29" s="47"/>
      <c r="RIE29" s="47"/>
      <c r="RIF29" s="47"/>
      <c r="RIG29" s="47"/>
      <c r="RIH29" s="47"/>
      <c r="RII29" s="47"/>
      <c r="RIJ29" s="47"/>
      <c r="RIK29" s="47"/>
      <c r="RIL29" s="47"/>
      <c r="RIM29" s="47"/>
      <c r="RIN29" s="47"/>
      <c r="RIO29" s="47"/>
      <c r="RIP29" s="47"/>
      <c r="RIQ29" s="47"/>
      <c r="RIR29" s="47"/>
      <c r="RIS29" s="47"/>
      <c r="RIT29" s="47"/>
      <c r="RIU29" s="47"/>
      <c r="RIV29" s="47"/>
      <c r="RIW29" s="47"/>
      <c r="RIX29" s="47"/>
      <c r="RIY29" s="47"/>
      <c r="RIZ29" s="47"/>
      <c r="RJA29" s="47"/>
      <c r="RJB29" s="47"/>
      <c r="RJC29" s="47"/>
      <c r="RJD29" s="47"/>
      <c r="RJE29" s="47"/>
      <c r="RJF29" s="47"/>
      <c r="RJG29" s="47"/>
      <c r="RJH29" s="47"/>
      <c r="RJI29" s="47"/>
      <c r="RJJ29" s="47"/>
      <c r="RJK29" s="47"/>
      <c r="RJL29" s="47"/>
      <c r="RJM29" s="47"/>
      <c r="RJN29" s="47"/>
      <c r="RJO29" s="47"/>
      <c r="RJP29" s="47"/>
      <c r="RJQ29" s="47"/>
      <c r="RJR29" s="47"/>
      <c r="RJS29" s="47"/>
      <c r="RJT29" s="47"/>
      <c r="RJU29" s="47"/>
      <c r="RJV29" s="47"/>
      <c r="RJW29" s="47"/>
      <c r="RJX29" s="47"/>
      <c r="RJY29" s="47"/>
      <c r="RJZ29" s="47"/>
      <c r="RKA29" s="47"/>
      <c r="RKB29" s="47"/>
      <c r="RKC29" s="47"/>
      <c r="RKD29" s="47"/>
      <c r="RKE29" s="47"/>
      <c r="RKF29" s="47"/>
      <c r="RKG29" s="47"/>
      <c r="RKH29" s="47"/>
      <c r="RKI29" s="47"/>
      <c r="RKJ29" s="47"/>
      <c r="RKK29" s="47"/>
      <c r="RKL29" s="47"/>
      <c r="RKM29" s="47"/>
      <c r="RKN29" s="47"/>
      <c r="RKO29" s="47"/>
      <c r="RKP29" s="47"/>
      <c r="RKQ29" s="47"/>
      <c r="RKR29" s="47"/>
      <c r="RKS29" s="47"/>
      <c r="RKT29" s="47"/>
      <c r="RKU29" s="47"/>
      <c r="RKV29" s="47"/>
      <c r="RKW29" s="47"/>
      <c r="RKX29" s="47"/>
      <c r="RKY29" s="47"/>
      <c r="RKZ29" s="47"/>
      <c r="RLA29" s="47"/>
      <c r="RLB29" s="47"/>
      <c r="RLC29" s="47"/>
      <c r="RLD29" s="47"/>
      <c r="RLE29" s="47"/>
      <c r="RLF29" s="47"/>
      <c r="RLG29" s="47"/>
      <c r="RLH29" s="47"/>
      <c r="RLI29" s="47"/>
      <c r="RLJ29" s="47"/>
      <c r="RLK29" s="47"/>
      <c r="RLL29" s="47"/>
      <c r="RLM29" s="47"/>
      <c r="RLN29" s="47"/>
      <c r="RLO29" s="47"/>
      <c r="RLP29" s="47"/>
      <c r="RLQ29" s="47"/>
      <c r="RLR29" s="47"/>
      <c r="RLS29" s="47"/>
      <c r="RLT29" s="47"/>
      <c r="RLU29" s="47"/>
      <c r="RLV29" s="47"/>
      <c r="RLW29" s="47"/>
      <c r="RLX29" s="47"/>
      <c r="RLY29" s="47"/>
      <c r="RLZ29" s="47"/>
      <c r="RMA29" s="47"/>
      <c r="RMB29" s="47"/>
      <c r="RMC29" s="47"/>
      <c r="RMD29" s="47"/>
      <c r="RME29" s="47"/>
      <c r="RMF29" s="47"/>
      <c r="RMG29" s="47"/>
      <c r="RMH29" s="47"/>
      <c r="RMI29" s="47"/>
      <c r="RMJ29" s="47"/>
      <c r="RMK29" s="47"/>
      <c r="RML29" s="47"/>
      <c r="RMM29" s="47"/>
      <c r="RMN29" s="47"/>
      <c r="RMO29" s="47"/>
      <c r="RMP29" s="47"/>
      <c r="RMQ29" s="47"/>
      <c r="RMR29" s="47"/>
      <c r="RMS29" s="47"/>
      <c r="RMT29" s="47"/>
      <c r="RMU29" s="47"/>
      <c r="RMV29" s="47"/>
      <c r="RMW29" s="47"/>
      <c r="RMX29" s="47"/>
      <c r="RMY29" s="47"/>
      <c r="RMZ29" s="47"/>
      <c r="RNA29" s="47"/>
      <c r="RNB29" s="47"/>
      <c r="RNC29" s="47"/>
      <c r="RND29" s="47"/>
      <c r="RNE29" s="47"/>
      <c r="RNF29" s="47"/>
      <c r="RNG29" s="47"/>
      <c r="RNH29" s="47"/>
      <c r="RNI29" s="47"/>
      <c r="RNJ29" s="47"/>
      <c r="RNK29" s="47"/>
      <c r="RNL29" s="47"/>
      <c r="RNM29" s="47"/>
      <c r="RNN29" s="47"/>
      <c r="RNO29" s="47"/>
      <c r="RNP29" s="47"/>
      <c r="RNQ29" s="47"/>
      <c r="RNR29" s="47"/>
      <c r="RNS29" s="47"/>
      <c r="RNT29" s="47"/>
      <c r="RNU29" s="47"/>
      <c r="RNV29" s="47"/>
      <c r="RNW29" s="47"/>
      <c r="RNX29" s="47"/>
      <c r="RNY29" s="47"/>
      <c r="RNZ29" s="47"/>
      <c r="ROA29" s="47"/>
      <c r="ROB29" s="47"/>
      <c r="ROC29" s="47"/>
      <c r="ROD29" s="47"/>
      <c r="ROE29" s="47"/>
      <c r="ROF29" s="47"/>
      <c r="ROG29" s="47"/>
      <c r="ROH29" s="47"/>
      <c r="ROI29" s="47"/>
      <c r="ROJ29" s="47"/>
      <c r="ROK29" s="47"/>
      <c r="ROL29" s="47"/>
      <c r="ROM29" s="47"/>
      <c r="RON29" s="47"/>
      <c r="ROO29" s="47"/>
      <c r="ROP29" s="47"/>
      <c r="ROQ29" s="47"/>
      <c r="ROR29" s="47"/>
      <c r="ROS29" s="47"/>
      <c r="ROT29" s="47"/>
      <c r="ROU29" s="47"/>
      <c r="ROV29" s="47"/>
      <c r="ROW29" s="47"/>
      <c r="ROX29" s="47"/>
      <c r="ROY29" s="47"/>
      <c r="ROZ29" s="47"/>
      <c r="RPA29" s="47"/>
      <c r="RPB29" s="47"/>
      <c r="RPC29" s="47"/>
      <c r="RPD29" s="47"/>
      <c r="RPE29" s="47"/>
      <c r="RPF29" s="47"/>
      <c r="RPG29" s="47"/>
      <c r="RPH29" s="47"/>
      <c r="RPI29" s="47"/>
      <c r="RPJ29" s="47"/>
      <c r="RPK29" s="47"/>
      <c r="RPL29" s="47"/>
      <c r="RPM29" s="47"/>
      <c r="RPN29" s="47"/>
      <c r="RPO29" s="47"/>
      <c r="RPP29" s="47"/>
      <c r="RPQ29" s="47"/>
      <c r="RPR29" s="47"/>
      <c r="RPS29" s="47"/>
      <c r="RPT29" s="47"/>
      <c r="RPU29" s="47"/>
      <c r="RPV29" s="47"/>
      <c r="RPW29" s="47"/>
      <c r="RPX29" s="47"/>
      <c r="RPY29" s="47"/>
      <c r="RPZ29" s="47"/>
      <c r="RQA29" s="47"/>
      <c r="RQB29" s="47"/>
      <c r="RQC29" s="47"/>
      <c r="RQD29" s="47"/>
      <c r="RQE29" s="47"/>
      <c r="RQF29" s="47"/>
      <c r="RQG29" s="47"/>
      <c r="RQH29" s="47"/>
      <c r="RQI29" s="47"/>
      <c r="RQJ29" s="47"/>
      <c r="RQK29" s="47"/>
      <c r="RQL29" s="47"/>
      <c r="RQM29" s="47"/>
      <c r="RQN29" s="47"/>
      <c r="RQO29" s="47"/>
      <c r="RQP29" s="47"/>
      <c r="RQQ29" s="47"/>
      <c r="RQR29" s="47"/>
      <c r="RQS29" s="47"/>
      <c r="RQT29" s="47"/>
      <c r="RQU29" s="47"/>
      <c r="RQV29" s="47"/>
      <c r="RQW29" s="47"/>
      <c r="RQX29" s="47"/>
      <c r="RQY29" s="47"/>
      <c r="RQZ29" s="47"/>
      <c r="RRA29" s="47"/>
      <c r="RRB29" s="47"/>
      <c r="RRC29" s="47"/>
      <c r="RRD29" s="47"/>
      <c r="RRE29" s="47"/>
      <c r="RRF29" s="47"/>
      <c r="RRG29" s="47"/>
      <c r="RRH29" s="47"/>
      <c r="RRI29" s="47"/>
      <c r="RRJ29" s="47"/>
      <c r="RRK29" s="47"/>
      <c r="RRL29" s="47"/>
      <c r="RRM29" s="47"/>
      <c r="RRN29" s="47"/>
      <c r="RRO29" s="47"/>
      <c r="RRP29" s="47"/>
      <c r="RRQ29" s="47"/>
      <c r="RRR29" s="47"/>
      <c r="RRS29" s="47"/>
      <c r="RRT29" s="47"/>
      <c r="RRU29" s="47"/>
      <c r="RRV29" s="47"/>
      <c r="RRW29" s="47"/>
      <c r="RRX29" s="47"/>
      <c r="RRY29" s="47"/>
      <c r="RRZ29" s="47"/>
      <c r="RSA29" s="47"/>
      <c r="RSB29" s="47"/>
      <c r="RSC29" s="47"/>
      <c r="RSD29" s="47"/>
      <c r="RSE29" s="47"/>
      <c r="RSF29" s="47"/>
      <c r="RSG29" s="47"/>
      <c r="RSH29" s="47"/>
      <c r="RSI29" s="47"/>
      <c r="RSJ29" s="47"/>
      <c r="RSK29" s="47"/>
      <c r="RSL29" s="47"/>
      <c r="RSM29" s="47"/>
      <c r="RSN29" s="47"/>
      <c r="RSO29" s="47"/>
      <c r="RSP29" s="47"/>
      <c r="RSQ29" s="47"/>
      <c r="RSR29" s="47"/>
      <c r="RSS29" s="47"/>
      <c r="RST29" s="47"/>
      <c r="RSU29" s="47"/>
      <c r="RSV29" s="47"/>
      <c r="RSW29" s="47"/>
      <c r="RSX29" s="47"/>
      <c r="RSY29" s="47"/>
      <c r="RSZ29" s="47"/>
      <c r="RTA29" s="47"/>
      <c r="RTB29" s="47"/>
      <c r="RTC29" s="47"/>
      <c r="RTD29" s="47"/>
      <c r="RTE29" s="47"/>
      <c r="RTF29" s="47"/>
      <c r="RTG29" s="47"/>
      <c r="RTH29" s="47"/>
      <c r="RTI29" s="47"/>
      <c r="RTJ29" s="47"/>
      <c r="RTK29" s="47"/>
      <c r="RTL29" s="47"/>
      <c r="RTM29" s="47"/>
      <c r="RTN29" s="47"/>
      <c r="RTO29" s="47"/>
      <c r="RTP29" s="47"/>
      <c r="RTQ29" s="47"/>
      <c r="RTR29" s="47"/>
      <c r="RTS29" s="47"/>
      <c r="RTT29" s="47"/>
      <c r="RTU29" s="47"/>
      <c r="RTV29" s="47"/>
      <c r="RTW29" s="47"/>
      <c r="RTX29" s="47"/>
      <c r="RTY29" s="47"/>
      <c r="RTZ29" s="47"/>
      <c r="RUA29" s="47"/>
      <c r="RUB29" s="47"/>
      <c r="RUC29" s="47"/>
      <c r="RUD29" s="47"/>
      <c r="RUE29" s="47"/>
      <c r="RUF29" s="47"/>
      <c r="RUG29" s="47"/>
      <c r="RUH29" s="47"/>
      <c r="RUI29" s="47"/>
      <c r="RUJ29" s="47"/>
      <c r="RUK29" s="47"/>
      <c r="RUL29" s="47"/>
      <c r="RUM29" s="47"/>
      <c r="RUN29" s="47"/>
      <c r="RUO29" s="47"/>
      <c r="RUP29" s="47"/>
      <c r="RUQ29" s="47"/>
      <c r="RUR29" s="47"/>
      <c r="RUS29" s="47"/>
      <c r="RUT29" s="47"/>
      <c r="RUU29" s="47"/>
      <c r="RUV29" s="47"/>
      <c r="RUW29" s="47"/>
      <c r="RUX29" s="47"/>
      <c r="RUY29" s="47"/>
      <c r="RUZ29" s="47"/>
      <c r="RVA29" s="47"/>
      <c r="RVB29" s="47"/>
      <c r="RVC29" s="47"/>
      <c r="RVD29" s="47"/>
      <c r="RVE29" s="47"/>
      <c r="RVF29" s="47"/>
      <c r="RVG29" s="47"/>
      <c r="RVH29" s="47"/>
      <c r="RVI29" s="47"/>
      <c r="RVJ29" s="47"/>
      <c r="RVK29" s="47"/>
      <c r="RVL29" s="47"/>
      <c r="RVM29" s="47"/>
      <c r="RVN29" s="47"/>
      <c r="RVO29" s="47"/>
      <c r="RVP29" s="47"/>
      <c r="RVQ29" s="47"/>
      <c r="RVR29" s="47"/>
      <c r="RVS29" s="47"/>
      <c r="RVT29" s="47"/>
      <c r="RVU29" s="47"/>
      <c r="RVV29" s="47"/>
      <c r="RVW29" s="47"/>
      <c r="RVX29" s="47"/>
      <c r="RVY29" s="47"/>
      <c r="RVZ29" s="47"/>
      <c r="RWA29" s="47"/>
      <c r="RWB29" s="47"/>
      <c r="RWC29" s="47"/>
      <c r="RWD29" s="47"/>
      <c r="RWE29" s="47"/>
      <c r="RWF29" s="47"/>
      <c r="RWG29" s="47"/>
      <c r="RWH29" s="47"/>
      <c r="RWI29" s="47"/>
      <c r="RWJ29" s="47"/>
      <c r="RWK29" s="47"/>
      <c r="RWL29" s="47"/>
      <c r="RWM29" s="47"/>
      <c r="RWN29" s="47"/>
      <c r="RWO29" s="47"/>
      <c r="RWP29" s="47"/>
      <c r="RWQ29" s="47"/>
      <c r="RWR29" s="47"/>
      <c r="RWS29" s="47"/>
      <c r="RWT29" s="47"/>
      <c r="RWU29" s="47"/>
      <c r="RWV29" s="47"/>
      <c r="RWW29" s="47"/>
      <c r="RWX29" s="47"/>
      <c r="RWY29" s="47"/>
      <c r="RWZ29" s="47"/>
      <c r="RXA29" s="47"/>
      <c r="RXB29" s="47"/>
      <c r="RXC29" s="47"/>
      <c r="RXD29" s="47"/>
      <c r="RXE29" s="47"/>
      <c r="RXF29" s="47"/>
      <c r="RXG29" s="47"/>
      <c r="RXH29" s="47"/>
      <c r="RXI29" s="47"/>
      <c r="RXJ29" s="47"/>
      <c r="RXK29" s="47"/>
      <c r="RXL29" s="47"/>
      <c r="RXM29" s="47"/>
      <c r="RXN29" s="47"/>
      <c r="RXO29" s="47"/>
      <c r="RXP29" s="47"/>
      <c r="RXQ29" s="47"/>
      <c r="RXR29" s="47"/>
      <c r="RXS29" s="47"/>
      <c r="RXT29" s="47"/>
      <c r="RXU29" s="47"/>
      <c r="RXV29" s="47"/>
      <c r="RXW29" s="47"/>
      <c r="RXX29" s="47"/>
      <c r="RXY29" s="47"/>
      <c r="RXZ29" s="47"/>
      <c r="RYA29" s="47"/>
      <c r="RYB29" s="47"/>
      <c r="RYC29" s="47"/>
      <c r="RYD29" s="47"/>
      <c r="RYE29" s="47"/>
      <c r="RYF29" s="47"/>
      <c r="RYG29" s="47"/>
      <c r="RYH29" s="47"/>
      <c r="RYI29" s="47"/>
      <c r="RYJ29" s="47"/>
      <c r="RYK29" s="47"/>
      <c r="RYL29" s="47"/>
      <c r="RYM29" s="47"/>
      <c r="RYN29" s="47"/>
      <c r="RYO29" s="47"/>
      <c r="RYP29" s="47"/>
      <c r="RYQ29" s="47"/>
      <c r="RYR29" s="47"/>
      <c r="RYS29" s="47"/>
      <c r="RYT29" s="47"/>
      <c r="RYU29" s="47"/>
      <c r="RYV29" s="47"/>
      <c r="RYW29" s="47"/>
      <c r="RYX29" s="47"/>
      <c r="RYY29" s="47"/>
      <c r="RYZ29" s="47"/>
      <c r="RZA29" s="47"/>
      <c r="RZB29" s="47"/>
      <c r="RZC29" s="47"/>
      <c r="RZD29" s="47"/>
      <c r="RZE29" s="47"/>
      <c r="RZF29" s="47"/>
      <c r="RZG29" s="47"/>
      <c r="RZH29" s="47"/>
      <c r="RZI29" s="47"/>
      <c r="RZJ29" s="47"/>
      <c r="RZK29" s="47"/>
      <c r="RZL29" s="47"/>
      <c r="RZM29" s="47"/>
      <c r="RZN29" s="47"/>
      <c r="RZO29" s="47"/>
      <c r="RZP29" s="47"/>
      <c r="RZQ29" s="47"/>
      <c r="RZR29" s="47"/>
      <c r="RZS29" s="47"/>
      <c r="RZT29" s="47"/>
      <c r="RZU29" s="47"/>
      <c r="RZV29" s="47"/>
      <c r="RZW29" s="47"/>
      <c r="RZX29" s="47"/>
      <c r="RZY29" s="47"/>
      <c r="RZZ29" s="47"/>
      <c r="SAA29" s="47"/>
      <c r="SAB29" s="47"/>
      <c r="SAC29" s="47"/>
      <c r="SAD29" s="47"/>
      <c r="SAE29" s="47"/>
      <c r="SAF29" s="47"/>
      <c r="SAG29" s="47"/>
      <c r="SAH29" s="47"/>
      <c r="SAI29" s="47"/>
      <c r="SAJ29" s="47"/>
      <c r="SAK29" s="47"/>
      <c r="SAL29" s="47"/>
      <c r="SAM29" s="47"/>
      <c r="SAN29" s="47"/>
      <c r="SAO29" s="47"/>
      <c r="SAP29" s="47"/>
      <c r="SAQ29" s="47"/>
      <c r="SAR29" s="47"/>
      <c r="SAS29" s="47"/>
      <c r="SAT29" s="47"/>
      <c r="SAU29" s="47"/>
      <c r="SAV29" s="47"/>
      <c r="SAW29" s="47"/>
      <c r="SAX29" s="47"/>
      <c r="SAY29" s="47"/>
      <c r="SAZ29" s="47"/>
      <c r="SBA29" s="47"/>
      <c r="SBB29" s="47"/>
      <c r="SBC29" s="47"/>
      <c r="SBD29" s="47"/>
      <c r="SBE29" s="47"/>
      <c r="SBF29" s="47"/>
      <c r="SBG29" s="47"/>
      <c r="SBH29" s="47"/>
      <c r="SBI29" s="47"/>
      <c r="SBJ29" s="47"/>
      <c r="SBK29" s="47"/>
      <c r="SBL29" s="47"/>
      <c r="SBM29" s="47"/>
      <c r="SBN29" s="47"/>
      <c r="SBO29" s="47"/>
      <c r="SBP29" s="47"/>
      <c r="SBQ29" s="47"/>
      <c r="SBR29" s="47"/>
      <c r="SBS29" s="47"/>
      <c r="SBT29" s="47"/>
      <c r="SBU29" s="47"/>
      <c r="SBV29" s="47"/>
      <c r="SBW29" s="47"/>
      <c r="SBX29" s="47"/>
      <c r="SBY29" s="47"/>
      <c r="SBZ29" s="47"/>
      <c r="SCA29" s="47"/>
      <c r="SCB29" s="47"/>
      <c r="SCC29" s="47"/>
      <c r="SCD29" s="47"/>
      <c r="SCE29" s="47"/>
      <c r="SCF29" s="47"/>
      <c r="SCG29" s="47"/>
      <c r="SCH29" s="47"/>
      <c r="SCI29" s="47"/>
      <c r="SCJ29" s="47"/>
      <c r="SCK29" s="47"/>
      <c r="SCL29" s="47"/>
      <c r="SCM29" s="47"/>
      <c r="SCN29" s="47"/>
      <c r="SCO29" s="47"/>
      <c r="SCP29" s="47"/>
      <c r="SCQ29" s="47"/>
      <c r="SCR29" s="47"/>
      <c r="SCS29" s="47"/>
      <c r="SCT29" s="47"/>
      <c r="SCU29" s="47"/>
      <c r="SCV29" s="47"/>
      <c r="SCW29" s="47"/>
      <c r="SCX29" s="47"/>
      <c r="SCY29" s="47"/>
      <c r="SCZ29" s="47"/>
      <c r="SDA29" s="47"/>
      <c r="SDB29" s="47"/>
      <c r="SDC29" s="47"/>
      <c r="SDD29" s="47"/>
      <c r="SDE29" s="47"/>
      <c r="SDF29" s="47"/>
      <c r="SDG29" s="47"/>
      <c r="SDH29" s="47"/>
      <c r="SDI29" s="47"/>
      <c r="SDJ29" s="47"/>
      <c r="SDK29" s="47"/>
      <c r="SDL29" s="47"/>
      <c r="SDM29" s="47"/>
      <c r="SDN29" s="47"/>
      <c r="SDO29" s="47"/>
      <c r="SDP29" s="47"/>
      <c r="SDQ29" s="47"/>
      <c r="SDR29" s="47"/>
      <c r="SDS29" s="47"/>
      <c r="SDT29" s="47"/>
      <c r="SDU29" s="47"/>
      <c r="SDV29" s="47"/>
      <c r="SDW29" s="47"/>
      <c r="SDX29" s="47"/>
      <c r="SDY29" s="47"/>
      <c r="SDZ29" s="47"/>
      <c r="SEA29" s="47"/>
      <c r="SEB29" s="47"/>
      <c r="SEC29" s="47"/>
      <c r="SED29" s="47"/>
      <c r="SEE29" s="47"/>
      <c r="SEF29" s="47"/>
      <c r="SEG29" s="47"/>
      <c r="SEH29" s="47"/>
      <c r="SEI29" s="47"/>
      <c r="SEJ29" s="47"/>
      <c r="SEK29" s="47"/>
      <c r="SEL29" s="47"/>
      <c r="SEM29" s="47"/>
      <c r="SEN29" s="47"/>
      <c r="SEO29" s="47"/>
      <c r="SEP29" s="47"/>
      <c r="SEQ29" s="47"/>
      <c r="SER29" s="47"/>
      <c r="SES29" s="47"/>
      <c r="SET29" s="47"/>
      <c r="SEU29" s="47"/>
      <c r="SEV29" s="47"/>
      <c r="SEW29" s="47"/>
      <c r="SEX29" s="47"/>
      <c r="SEY29" s="47"/>
      <c r="SEZ29" s="47"/>
      <c r="SFA29" s="47"/>
      <c r="SFB29" s="47"/>
      <c r="SFC29" s="47"/>
      <c r="SFD29" s="47"/>
      <c r="SFE29" s="47"/>
      <c r="SFF29" s="47"/>
      <c r="SFG29" s="47"/>
      <c r="SFH29" s="47"/>
      <c r="SFI29" s="47"/>
      <c r="SFJ29" s="47"/>
      <c r="SFK29" s="47"/>
      <c r="SFL29" s="47"/>
      <c r="SFM29" s="47"/>
      <c r="SFN29" s="47"/>
      <c r="SFO29" s="47"/>
      <c r="SFP29" s="47"/>
      <c r="SFQ29" s="47"/>
      <c r="SFR29" s="47"/>
      <c r="SFS29" s="47"/>
      <c r="SFT29" s="47"/>
      <c r="SFU29" s="47"/>
      <c r="SFV29" s="47"/>
      <c r="SFW29" s="47"/>
      <c r="SFX29" s="47"/>
      <c r="SFY29" s="47"/>
      <c r="SFZ29" s="47"/>
      <c r="SGA29" s="47"/>
      <c r="SGB29" s="47"/>
      <c r="SGC29" s="47"/>
      <c r="SGD29" s="47"/>
      <c r="SGE29" s="47"/>
      <c r="SGF29" s="47"/>
      <c r="SGG29" s="47"/>
      <c r="SGH29" s="47"/>
      <c r="SGI29" s="47"/>
      <c r="SGJ29" s="47"/>
      <c r="SGK29" s="47"/>
      <c r="SGL29" s="47"/>
      <c r="SGM29" s="47"/>
      <c r="SGN29" s="47"/>
      <c r="SGO29" s="47"/>
      <c r="SGP29" s="47"/>
      <c r="SGQ29" s="47"/>
      <c r="SGR29" s="47"/>
      <c r="SGS29" s="47"/>
      <c r="SGT29" s="47"/>
      <c r="SGU29" s="47"/>
      <c r="SGV29" s="47"/>
      <c r="SGW29" s="47"/>
      <c r="SGX29" s="47"/>
      <c r="SGY29" s="47"/>
      <c r="SGZ29" s="47"/>
      <c r="SHA29" s="47"/>
      <c r="SHB29" s="47"/>
      <c r="SHC29" s="47"/>
      <c r="SHD29" s="47"/>
      <c r="SHE29" s="47"/>
      <c r="SHF29" s="47"/>
      <c r="SHG29" s="47"/>
      <c r="SHH29" s="47"/>
      <c r="SHI29" s="47"/>
      <c r="SHJ29" s="47"/>
      <c r="SHK29" s="47"/>
      <c r="SHL29" s="47"/>
      <c r="SHM29" s="47"/>
      <c r="SHN29" s="47"/>
      <c r="SHO29" s="47"/>
      <c r="SHP29" s="47"/>
      <c r="SHQ29" s="47"/>
      <c r="SHR29" s="47"/>
      <c r="SHS29" s="47"/>
      <c r="SHT29" s="47"/>
      <c r="SHU29" s="47"/>
      <c r="SHV29" s="47"/>
      <c r="SHW29" s="47"/>
      <c r="SHX29" s="47"/>
      <c r="SHY29" s="47"/>
      <c r="SHZ29" s="47"/>
      <c r="SIA29" s="47"/>
      <c r="SIB29" s="47"/>
      <c r="SIC29" s="47"/>
      <c r="SID29" s="47"/>
      <c r="SIE29" s="47"/>
      <c r="SIF29" s="47"/>
      <c r="SIG29" s="47"/>
      <c r="SIH29" s="47"/>
      <c r="SII29" s="47"/>
      <c r="SIJ29" s="47"/>
      <c r="SIK29" s="47"/>
      <c r="SIL29" s="47"/>
      <c r="SIM29" s="47"/>
      <c r="SIN29" s="47"/>
      <c r="SIO29" s="47"/>
      <c r="SIP29" s="47"/>
      <c r="SIQ29" s="47"/>
      <c r="SIR29" s="47"/>
      <c r="SIS29" s="47"/>
      <c r="SIT29" s="47"/>
      <c r="SIU29" s="47"/>
      <c r="SIV29" s="47"/>
      <c r="SIW29" s="47"/>
      <c r="SIX29" s="47"/>
      <c r="SIY29" s="47"/>
      <c r="SIZ29" s="47"/>
      <c r="SJA29" s="47"/>
      <c r="SJB29" s="47"/>
      <c r="SJC29" s="47"/>
      <c r="SJD29" s="47"/>
      <c r="SJE29" s="47"/>
      <c r="SJF29" s="47"/>
      <c r="SJG29" s="47"/>
      <c r="SJH29" s="47"/>
      <c r="SJI29" s="47"/>
      <c r="SJJ29" s="47"/>
      <c r="SJK29" s="47"/>
      <c r="SJL29" s="47"/>
      <c r="SJM29" s="47"/>
      <c r="SJN29" s="47"/>
      <c r="SJO29" s="47"/>
      <c r="SJP29" s="47"/>
      <c r="SJQ29" s="47"/>
      <c r="SJR29" s="47"/>
      <c r="SJS29" s="47"/>
      <c r="SJT29" s="47"/>
      <c r="SJU29" s="47"/>
      <c r="SJV29" s="47"/>
      <c r="SJW29" s="47"/>
      <c r="SJX29" s="47"/>
      <c r="SJY29" s="47"/>
      <c r="SJZ29" s="47"/>
      <c r="SKA29" s="47"/>
      <c r="SKB29" s="47"/>
      <c r="SKC29" s="47"/>
      <c r="SKD29" s="47"/>
      <c r="SKE29" s="47"/>
      <c r="SKF29" s="47"/>
      <c r="SKG29" s="47"/>
      <c r="SKH29" s="47"/>
      <c r="SKI29" s="47"/>
      <c r="SKJ29" s="47"/>
      <c r="SKK29" s="47"/>
      <c r="SKL29" s="47"/>
      <c r="SKM29" s="47"/>
      <c r="SKN29" s="47"/>
      <c r="SKO29" s="47"/>
      <c r="SKP29" s="47"/>
      <c r="SKQ29" s="47"/>
      <c r="SKR29" s="47"/>
      <c r="SKS29" s="47"/>
      <c r="SKT29" s="47"/>
      <c r="SKU29" s="47"/>
      <c r="SKV29" s="47"/>
      <c r="SKW29" s="47"/>
      <c r="SKX29" s="47"/>
      <c r="SKY29" s="47"/>
      <c r="SKZ29" s="47"/>
      <c r="SLA29" s="47"/>
      <c r="SLB29" s="47"/>
      <c r="SLC29" s="47"/>
      <c r="SLD29" s="47"/>
      <c r="SLE29" s="47"/>
      <c r="SLF29" s="47"/>
      <c r="SLG29" s="47"/>
      <c r="SLH29" s="47"/>
      <c r="SLI29" s="47"/>
      <c r="SLJ29" s="47"/>
      <c r="SLK29" s="47"/>
      <c r="SLL29" s="47"/>
      <c r="SLM29" s="47"/>
      <c r="SLN29" s="47"/>
      <c r="SLO29" s="47"/>
      <c r="SLP29" s="47"/>
      <c r="SLQ29" s="47"/>
      <c r="SLR29" s="47"/>
      <c r="SLS29" s="47"/>
      <c r="SLT29" s="47"/>
      <c r="SLU29" s="47"/>
      <c r="SLV29" s="47"/>
      <c r="SLW29" s="47"/>
      <c r="SLX29" s="47"/>
      <c r="SLY29" s="47"/>
      <c r="SLZ29" s="47"/>
      <c r="SMA29" s="47"/>
      <c r="SMB29" s="47"/>
      <c r="SMC29" s="47"/>
      <c r="SMD29" s="47"/>
      <c r="SME29" s="47"/>
      <c r="SMF29" s="47"/>
      <c r="SMG29" s="47"/>
      <c r="SMH29" s="47"/>
      <c r="SMI29" s="47"/>
      <c r="SMJ29" s="47"/>
      <c r="SMK29" s="47"/>
      <c r="SML29" s="47"/>
      <c r="SMM29" s="47"/>
      <c r="SMN29" s="47"/>
      <c r="SMO29" s="47"/>
      <c r="SMP29" s="47"/>
      <c r="SMQ29" s="47"/>
      <c r="SMR29" s="47"/>
      <c r="SMS29" s="47"/>
      <c r="SMT29" s="47"/>
      <c r="SMU29" s="47"/>
      <c r="SMV29" s="47"/>
      <c r="SMW29" s="47"/>
      <c r="SMX29" s="47"/>
      <c r="SMY29" s="47"/>
      <c r="SMZ29" s="47"/>
      <c r="SNA29" s="47"/>
      <c r="SNB29" s="47"/>
      <c r="SNC29" s="47"/>
      <c r="SND29" s="47"/>
      <c r="SNE29" s="47"/>
      <c r="SNF29" s="47"/>
      <c r="SNG29" s="47"/>
      <c r="SNH29" s="47"/>
      <c r="SNI29" s="47"/>
      <c r="SNJ29" s="47"/>
      <c r="SNK29" s="47"/>
      <c r="SNL29" s="47"/>
      <c r="SNM29" s="47"/>
      <c r="SNN29" s="47"/>
      <c r="SNO29" s="47"/>
      <c r="SNP29" s="47"/>
      <c r="SNQ29" s="47"/>
      <c r="SNR29" s="47"/>
      <c r="SNS29" s="47"/>
      <c r="SNT29" s="47"/>
      <c r="SNU29" s="47"/>
      <c r="SNV29" s="47"/>
      <c r="SNW29" s="47"/>
      <c r="SNX29" s="47"/>
      <c r="SNY29" s="47"/>
      <c r="SNZ29" s="47"/>
      <c r="SOA29" s="47"/>
      <c r="SOB29" s="47"/>
      <c r="SOC29" s="47"/>
      <c r="SOD29" s="47"/>
      <c r="SOE29" s="47"/>
      <c r="SOF29" s="47"/>
      <c r="SOG29" s="47"/>
      <c r="SOH29" s="47"/>
      <c r="SOI29" s="47"/>
      <c r="SOJ29" s="47"/>
      <c r="SOK29" s="47"/>
      <c r="SOL29" s="47"/>
      <c r="SOM29" s="47"/>
      <c r="SON29" s="47"/>
      <c r="SOO29" s="47"/>
      <c r="SOP29" s="47"/>
      <c r="SOQ29" s="47"/>
      <c r="SOR29" s="47"/>
      <c r="SOS29" s="47"/>
      <c r="SOT29" s="47"/>
      <c r="SOU29" s="47"/>
      <c r="SOV29" s="47"/>
      <c r="SOW29" s="47"/>
      <c r="SOX29" s="47"/>
      <c r="SOY29" s="47"/>
      <c r="SOZ29" s="47"/>
      <c r="SPA29" s="47"/>
      <c r="SPB29" s="47"/>
      <c r="SPC29" s="47"/>
      <c r="SPD29" s="47"/>
      <c r="SPE29" s="47"/>
      <c r="SPF29" s="47"/>
      <c r="SPG29" s="47"/>
      <c r="SPH29" s="47"/>
      <c r="SPI29" s="47"/>
      <c r="SPJ29" s="47"/>
      <c r="SPK29" s="47"/>
      <c r="SPL29" s="47"/>
      <c r="SPM29" s="47"/>
      <c r="SPN29" s="47"/>
      <c r="SPO29" s="47"/>
      <c r="SPP29" s="47"/>
      <c r="SPQ29" s="47"/>
      <c r="SPR29" s="47"/>
      <c r="SPS29" s="47"/>
      <c r="SPT29" s="47"/>
      <c r="SPU29" s="47"/>
      <c r="SPV29" s="47"/>
      <c r="SPW29" s="47"/>
      <c r="SPX29" s="47"/>
      <c r="SPY29" s="47"/>
      <c r="SPZ29" s="47"/>
      <c r="SQA29" s="47"/>
      <c r="SQB29" s="47"/>
      <c r="SQC29" s="47"/>
      <c r="SQD29" s="47"/>
      <c r="SQE29" s="47"/>
      <c r="SQF29" s="47"/>
      <c r="SQG29" s="47"/>
      <c r="SQH29" s="47"/>
      <c r="SQI29" s="47"/>
      <c r="SQJ29" s="47"/>
      <c r="SQK29" s="47"/>
      <c r="SQL29" s="47"/>
      <c r="SQM29" s="47"/>
      <c r="SQN29" s="47"/>
      <c r="SQO29" s="47"/>
      <c r="SQP29" s="47"/>
      <c r="SQQ29" s="47"/>
      <c r="SQR29" s="47"/>
      <c r="SQS29" s="47"/>
      <c r="SQT29" s="47"/>
      <c r="SQU29" s="47"/>
      <c r="SQV29" s="47"/>
      <c r="SQW29" s="47"/>
      <c r="SQX29" s="47"/>
      <c r="SQY29" s="47"/>
      <c r="SQZ29" s="47"/>
      <c r="SRA29" s="47"/>
      <c r="SRB29" s="47"/>
      <c r="SRC29" s="47"/>
      <c r="SRD29" s="47"/>
      <c r="SRE29" s="47"/>
      <c r="SRF29" s="47"/>
      <c r="SRG29" s="47"/>
      <c r="SRH29" s="47"/>
      <c r="SRI29" s="47"/>
      <c r="SRJ29" s="47"/>
      <c r="SRK29" s="47"/>
      <c r="SRL29" s="47"/>
      <c r="SRM29" s="47"/>
      <c r="SRN29" s="47"/>
      <c r="SRO29" s="47"/>
      <c r="SRP29" s="47"/>
      <c r="SRQ29" s="47"/>
      <c r="SRR29" s="47"/>
      <c r="SRS29" s="47"/>
      <c r="SRT29" s="47"/>
      <c r="SRU29" s="47"/>
      <c r="SRV29" s="47"/>
      <c r="SRW29" s="47"/>
      <c r="SRX29" s="47"/>
      <c r="SRY29" s="47"/>
      <c r="SRZ29" s="47"/>
      <c r="SSA29" s="47"/>
      <c r="SSB29" s="47"/>
      <c r="SSC29" s="47"/>
      <c r="SSD29" s="47"/>
      <c r="SSE29" s="47"/>
      <c r="SSF29" s="47"/>
      <c r="SSG29" s="47"/>
      <c r="SSH29" s="47"/>
      <c r="SSI29" s="47"/>
      <c r="SSJ29" s="47"/>
      <c r="SSK29" s="47"/>
      <c r="SSL29" s="47"/>
      <c r="SSM29" s="47"/>
      <c r="SSN29" s="47"/>
      <c r="SSO29" s="47"/>
      <c r="SSP29" s="47"/>
      <c r="SSQ29" s="47"/>
      <c r="SSR29" s="47"/>
      <c r="SSS29" s="47"/>
      <c r="SST29" s="47"/>
      <c r="SSU29" s="47"/>
      <c r="SSV29" s="47"/>
      <c r="SSW29" s="47"/>
      <c r="SSX29" s="47"/>
      <c r="SSY29" s="47"/>
      <c r="SSZ29" s="47"/>
      <c r="STA29" s="47"/>
      <c r="STB29" s="47"/>
      <c r="STC29" s="47"/>
      <c r="STD29" s="47"/>
      <c r="STE29" s="47"/>
      <c r="STF29" s="47"/>
      <c r="STG29" s="47"/>
      <c r="STH29" s="47"/>
      <c r="STI29" s="47"/>
      <c r="STJ29" s="47"/>
      <c r="STK29" s="47"/>
      <c r="STL29" s="47"/>
      <c r="STM29" s="47"/>
      <c r="STN29" s="47"/>
      <c r="STO29" s="47"/>
      <c r="STP29" s="47"/>
      <c r="STQ29" s="47"/>
      <c r="STR29" s="47"/>
      <c r="STS29" s="47"/>
      <c r="STT29" s="47"/>
      <c r="STU29" s="47"/>
      <c r="STV29" s="47"/>
      <c r="STW29" s="47"/>
      <c r="STX29" s="47"/>
      <c r="STY29" s="47"/>
      <c r="STZ29" s="47"/>
      <c r="SUA29" s="47"/>
      <c r="SUB29" s="47"/>
      <c r="SUC29" s="47"/>
      <c r="SUD29" s="47"/>
      <c r="SUE29" s="47"/>
      <c r="SUF29" s="47"/>
      <c r="SUG29" s="47"/>
      <c r="SUH29" s="47"/>
      <c r="SUI29" s="47"/>
      <c r="SUJ29" s="47"/>
      <c r="SUK29" s="47"/>
      <c r="SUL29" s="47"/>
      <c r="SUM29" s="47"/>
      <c r="SUN29" s="47"/>
      <c r="SUO29" s="47"/>
      <c r="SUP29" s="47"/>
      <c r="SUQ29" s="47"/>
      <c r="SUR29" s="47"/>
      <c r="SUS29" s="47"/>
      <c r="SUT29" s="47"/>
      <c r="SUU29" s="47"/>
      <c r="SUV29" s="47"/>
      <c r="SUW29" s="47"/>
      <c r="SUX29" s="47"/>
      <c r="SUY29" s="47"/>
      <c r="SUZ29" s="47"/>
      <c r="SVA29" s="47"/>
      <c r="SVB29" s="47"/>
      <c r="SVC29" s="47"/>
      <c r="SVD29" s="47"/>
      <c r="SVE29" s="47"/>
      <c r="SVF29" s="47"/>
      <c r="SVG29" s="47"/>
      <c r="SVH29" s="47"/>
      <c r="SVI29" s="47"/>
      <c r="SVJ29" s="47"/>
      <c r="SVK29" s="47"/>
      <c r="SVL29" s="47"/>
      <c r="SVM29" s="47"/>
      <c r="SVN29" s="47"/>
      <c r="SVO29" s="47"/>
      <c r="SVP29" s="47"/>
      <c r="SVQ29" s="47"/>
      <c r="SVR29" s="47"/>
      <c r="SVS29" s="47"/>
      <c r="SVT29" s="47"/>
      <c r="SVU29" s="47"/>
      <c r="SVV29" s="47"/>
      <c r="SVW29" s="47"/>
      <c r="SVX29" s="47"/>
      <c r="SVY29" s="47"/>
      <c r="SVZ29" s="47"/>
      <c r="SWA29" s="47"/>
      <c r="SWB29" s="47"/>
      <c r="SWC29" s="47"/>
      <c r="SWD29" s="47"/>
      <c r="SWE29" s="47"/>
      <c r="SWF29" s="47"/>
      <c r="SWG29" s="47"/>
      <c r="SWH29" s="47"/>
      <c r="SWI29" s="47"/>
      <c r="SWJ29" s="47"/>
      <c r="SWK29" s="47"/>
      <c r="SWL29" s="47"/>
      <c r="SWM29" s="47"/>
      <c r="SWN29" s="47"/>
      <c r="SWO29" s="47"/>
      <c r="SWP29" s="47"/>
      <c r="SWQ29" s="47"/>
      <c r="SWR29" s="47"/>
      <c r="SWS29" s="47"/>
      <c r="SWT29" s="47"/>
      <c r="SWU29" s="47"/>
      <c r="SWV29" s="47"/>
      <c r="SWW29" s="47"/>
      <c r="SWX29" s="47"/>
      <c r="SWY29" s="47"/>
      <c r="SWZ29" s="47"/>
      <c r="SXA29" s="47"/>
      <c r="SXB29" s="47"/>
      <c r="SXC29" s="47"/>
      <c r="SXD29" s="47"/>
      <c r="SXE29" s="47"/>
      <c r="SXF29" s="47"/>
      <c r="SXG29" s="47"/>
      <c r="SXH29" s="47"/>
      <c r="SXI29" s="47"/>
      <c r="SXJ29" s="47"/>
      <c r="SXK29" s="47"/>
      <c r="SXL29" s="47"/>
      <c r="SXM29" s="47"/>
      <c r="SXN29" s="47"/>
      <c r="SXO29" s="47"/>
      <c r="SXP29" s="47"/>
      <c r="SXQ29" s="47"/>
      <c r="SXR29" s="47"/>
      <c r="SXS29" s="47"/>
      <c r="SXT29" s="47"/>
      <c r="SXU29" s="47"/>
      <c r="SXV29" s="47"/>
      <c r="SXW29" s="47"/>
      <c r="SXX29" s="47"/>
      <c r="SXY29" s="47"/>
      <c r="SXZ29" s="47"/>
      <c r="SYA29" s="47"/>
      <c r="SYB29" s="47"/>
      <c r="SYC29" s="47"/>
      <c r="SYD29" s="47"/>
      <c r="SYE29" s="47"/>
      <c r="SYF29" s="47"/>
      <c r="SYG29" s="47"/>
      <c r="SYH29" s="47"/>
      <c r="SYI29" s="47"/>
      <c r="SYJ29" s="47"/>
      <c r="SYK29" s="47"/>
      <c r="SYL29" s="47"/>
      <c r="SYM29" s="47"/>
      <c r="SYN29" s="47"/>
      <c r="SYO29" s="47"/>
      <c r="SYP29" s="47"/>
      <c r="SYQ29" s="47"/>
      <c r="SYR29" s="47"/>
      <c r="SYS29" s="47"/>
      <c r="SYT29" s="47"/>
      <c r="SYU29" s="47"/>
      <c r="SYV29" s="47"/>
      <c r="SYW29" s="47"/>
      <c r="SYX29" s="47"/>
      <c r="SYY29" s="47"/>
      <c r="SYZ29" s="47"/>
      <c r="SZA29" s="47"/>
      <c r="SZB29" s="47"/>
      <c r="SZC29" s="47"/>
      <c r="SZD29" s="47"/>
      <c r="SZE29" s="47"/>
      <c r="SZF29" s="47"/>
      <c r="SZG29" s="47"/>
      <c r="SZH29" s="47"/>
      <c r="SZI29" s="47"/>
      <c r="SZJ29" s="47"/>
      <c r="SZK29" s="47"/>
      <c r="SZL29" s="47"/>
      <c r="SZM29" s="47"/>
      <c r="SZN29" s="47"/>
      <c r="SZO29" s="47"/>
      <c r="SZP29" s="47"/>
      <c r="SZQ29" s="47"/>
      <c r="SZR29" s="47"/>
      <c r="SZS29" s="47"/>
      <c r="SZT29" s="47"/>
      <c r="SZU29" s="47"/>
      <c r="SZV29" s="47"/>
      <c r="SZW29" s="47"/>
      <c r="SZX29" s="47"/>
      <c r="SZY29" s="47"/>
      <c r="SZZ29" s="47"/>
      <c r="TAA29" s="47"/>
      <c r="TAB29" s="47"/>
      <c r="TAC29" s="47"/>
      <c r="TAD29" s="47"/>
      <c r="TAE29" s="47"/>
      <c r="TAF29" s="47"/>
      <c r="TAG29" s="47"/>
      <c r="TAH29" s="47"/>
      <c r="TAI29" s="47"/>
      <c r="TAJ29" s="47"/>
      <c r="TAK29" s="47"/>
      <c r="TAL29" s="47"/>
      <c r="TAM29" s="47"/>
      <c r="TAN29" s="47"/>
      <c r="TAO29" s="47"/>
      <c r="TAP29" s="47"/>
      <c r="TAQ29" s="47"/>
      <c r="TAR29" s="47"/>
      <c r="TAS29" s="47"/>
      <c r="TAT29" s="47"/>
      <c r="TAU29" s="47"/>
      <c r="TAV29" s="47"/>
      <c r="TAW29" s="47"/>
      <c r="TAX29" s="47"/>
      <c r="TAY29" s="47"/>
      <c r="TAZ29" s="47"/>
      <c r="TBA29" s="47"/>
      <c r="TBB29" s="47"/>
      <c r="TBC29" s="47"/>
      <c r="TBD29" s="47"/>
      <c r="TBE29" s="47"/>
      <c r="TBF29" s="47"/>
      <c r="TBG29" s="47"/>
      <c r="TBH29" s="47"/>
      <c r="TBI29" s="47"/>
      <c r="TBJ29" s="47"/>
      <c r="TBK29" s="47"/>
      <c r="TBL29" s="47"/>
      <c r="TBM29" s="47"/>
      <c r="TBN29" s="47"/>
      <c r="TBO29" s="47"/>
      <c r="TBP29" s="47"/>
      <c r="TBQ29" s="47"/>
      <c r="TBR29" s="47"/>
      <c r="TBS29" s="47"/>
      <c r="TBT29" s="47"/>
      <c r="TBU29" s="47"/>
      <c r="TBV29" s="47"/>
      <c r="TBW29" s="47"/>
      <c r="TBX29" s="47"/>
      <c r="TBY29" s="47"/>
      <c r="TBZ29" s="47"/>
      <c r="TCA29" s="47"/>
      <c r="TCB29" s="47"/>
      <c r="TCC29" s="47"/>
      <c r="TCD29" s="47"/>
      <c r="TCE29" s="47"/>
      <c r="TCF29" s="47"/>
      <c r="TCG29" s="47"/>
      <c r="TCH29" s="47"/>
      <c r="TCI29" s="47"/>
      <c r="TCJ29" s="47"/>
      <c r="TCK29" s="47"/>
      <c r="TCL29" s="47"/>
      <c r="TCM29" s="47"/>
      <c r="TCN29" s="47"/>
      <c r="TCO29" s="47"/>
      <c r="TCP29" s="47"/>
      <c r="TCQ29" s="47"/>
      <c r="TCR29" s="47"/>
      <c r="TCS29" s="47"/>
      <c r="TCT29" s="47"/>
      <c r="TCU29" s="47"/>
      <c r="TCV29" s="47"/>
      <c r="TCW29" s="47"/>
      <c r="TCX29" s="47"/>
      <c r="TCY29" s="47"/>
      <c r="TCZ29" s="47"/>
      <c r="TDA29" s="47"/>
      <c r="TDB29" s="47"/>
      <c r="TDC29" s="47"/>
      <c r="TDD29" s="47"/>
      <c r="TDE29" s="47"/>
      <c r="TDF29" s="47"/>
      <c r="TDG29" s="47"/>
      <c r="TDH29" s="47"/>
      <c r="TDI29" s="47"/>
      <c r="TDJ29" s="47"/>
      <c r="TDK29" s="47"/>
      <c r="TDL29" s="47"/>
      <c r="TDM29" s="47"/>
      <c r="TDN29" s="47"/>
      <c r="TDO29" s="47"/>
      <c r="TDP29" s="47"/>
      <c r="TDQ29" s="47"/>
      <c r="TDR29" s="47"/>
      <c r="TDS29" s="47"/>
      <c r="TDT29" s="47"/>
      <c r="TDU29" s="47"/>
      <c r="TDV29" s="47"/>
      <c r="TDW29" s="47"/>
      <c r="TDX29" s="47"/>
      <c r="TDY29" s="47"/>
      <c r="TDZ29" s="47"/>
      <c r="TEA29" s="47"/>
      <c r="TEB29" s="47"/>
      <c r="TEC29" s="47"/>
      <c r="TED29" s="47"/>
      <c r="TEE29" s="47"/>
      <c r="TEF29" s="47"/>
      <c r="TEG29" s="47"/>
      <c r="TEH29" s="47"/>
      <c r="TEI29" s="47"/>
      <c r="TEJ29" s="47"/>
      <c r="TEK29" s="47"/>
      <c r="TEL29" s="47"/>
      <c r="TEM29" s="47"/>
      <c r="TEN29" s="47"/>
      <c r="TEO29" s="47"/>
      <c r="TEP29" s="47"/>
      <c r="TEQ29" s="47"/>
      <c r="TER29" s="47"/>
      <c r="TES29" s="47"/>
      <c r="TET29" s="47"/>
      <c r="TEU29" s="47"/>
      <c r="TEV29" s="47"/>
      <c r="TEW29" s="47"/>
      <c r="TEX29" s="47"/>
      <c r="TEY29" s="47"/>
      <c r="TEZ29" s="47"/>
      <c r="TFA29" s="47"/>
      <c r="TFB29" s="47"/>
      <c r="TFC29" s="47"/>
      <c r="TFD29" s="47"/>
      <c r="TFE29" s="47"/>
      <c r="TFF29" s="47"/>
      <c r="TFG29" s="47"/>
      <c r="TFH29" s="47"/>
      <c r="TFI29" s="47"/>
      <c r="TFJ29" s="47"/>
      <c r="TFK29" s="47"/>
      <c r="TFL29" s="47"/>
      <c r="TFM29" s="47"/>
      <c r="TFN29" s="47"/>
      <c r="TFO29" s="47"/>
      <c r="TFP29" s="47"/>
      <c r="TFQ29" s="47"/>
      <c r="TFR29" s="47"/>
      <c r="TFS29" s="47"/>
      <c r="TFT29" s="47"/>
      <c r="TFU29" s="47"/>
      <c r="TFV29" s="47"/>
      <c r="TFW29" s="47"/>
      <c r="TFX29" s="47"/>
      <c r="TFY29" s="47"/>
      <c r="TFZ29" s="47"/>
      <c r="TGA29" s="47"/>
      <c r="TGB29" s="47"/>
      <c r="TGC29" s="47"/>
      <c r="TGD29" s="47"/>
      <c r="TGE29" s="47"/>
      <c r="TGF29" s="47"/>
      <c r="TGG29" s="47"/>
      <c r="TGH29" s="47"/>
      <c r="TGI29" s="47"/>
      <c r="TGJ29" s="47"/>
      <c r="TGK29" s="47"/>
      <c r="TGL29" s="47"/>
      <c r="TGM29" s="47"/>
      <c r="TGN29" s="47"/>
      <c r="TGO29" s="47"/>
      <c r="TGP29" s="47"/>
      <c r="TGQ29" s="47"/>
      <c r="TGR29" s="47"/>
      <c r="TGS29" s="47"/>
      <c r="TGT29" s="47"/>
      <c r="TGU29" s="47"/>
      <c r="TGV29" s="47"/>
      <c r="TGW29" s="47"/>
      <c r="TGX29" s="47"/>
      <c r="TGY29" s="47"/>
      <c r="TGZ29" s="47"/>
      <c r="THA29" s="47"/>
      <c r="THB29" s="47"/>
      <c r="THC29" s="47"/>
      <c r="THD29" s="47"/>
      <c r="THE29" s="47"/>
      <c r="THF29" s="47"/>
      <c r="THG29" s="47"/>
      <c r="THH29" s="47"/>
      <c r="THI29" s="47"/>
      <c r="THJ29" s="47"/>
      <c r="THK29" s="47"/>
      <c r="THL29" s="47"/>
      <c r="THM29" s="47"/>
      <c r="THN29" s="47"/>
      <c r="THO29" s="47"/>
      <c r="THP29" s="47"/>
      <c r="THQ29" s="47"/>
      <c r="THR29" s="47"/>
      <c r="THS29" s="47"/>
      <c r="THT29" s="47"/>
      <c r="THU29" s="47"/>
      <c r="THV29" s="47"/>
      <c r="THW29" s="47"/>
      <c r="THX29" s="47"/>
      <c r="THY29" s="47"/>
      <c r="THZ29" s="47"/>
      <c r="TIA29" s="47"/>
      <c r="TIB29" s="47"/>
      <c r="TIC29" s="47"/>
      <c r="TID29" s="47"/>
      <c r="TIE29" s="47"/>
      <c r="TIF29" s="47"/>
      <c r="TIG29" s="47"/>
      <c r="TIH29" s="47"/>
      <c r="TII29" s="47"/>
      <c r="TIJ29" s="47"/>
      <c r="TIK29" s="47"/>
      <c r="TIL29" s="47"/>
      <c r="TIM29" s="47"/>
      <c r="TIN29" s="47"/>
      <c r="TIO29" s="47"/>
      <c r="TIP29" s="47"/>
      <c r="TIQ29" s="47"/>
      <c r="TIR29" s="47"/>
      <c r="TIS29" s="47"/>
      <c r="TIT29" s="47"/>
      <c r="TIU29" s="47"/>
      <c r="TIV29" s="47"/>
      <c r="TIW29" s="47"/>
      <c r="TIX29" s="47"/>
      <c r="TIY29" s="47"/>
      <c r="TIZ29" s="47"/>
      <c r="TJA29" s="47"/>
      <c r="TJB29" s="47"/>
      <c r="TJC29" s="47"/>
      <c r="TJD29" s="47"/>
      <c r="TJE29" s="47"/>
      <c r="TJF29" s="47"/>
      <c r="TJG29" s="47"/>
      <c r="TJH29" s="47"/>
      <c r="TJI29" s="47"/>
      <c r="TJJ29" s="47"/>
      <c r="TJK29" s="47"/>
      <c r="TJL29" s="47"/>
      <c r="TJM29" s="47"/>
      <c r="TJN29" s="47"/>
      <c r="TJO29" s="47"/>
      <c r="TJP29" s="47"/>
      <c r="TJQ29" s="47"/>
      <c r="TJR29" s="47"/>
      <c r="TJS29" s="47"/>
      <c r="TJT29" s="47"/>
      <c r="TJU29" s="47"/>
      <c r="TJV29" s="47"/>
      <c r="TJW29" s="47"/>
      <c r="TJX29" s="47"/>
      <c r="TJY29" s="47"/>
      <c r="TJZ29" s="47"/>
      <c r="TKA29" s="47"/>
      <c r="TKB29" s="47"/>
      <c r="TKC29" s="47"/>
      <c r="TKD29" s="47"/>
      <c r="TKE29" s="47"/>
      <c r="TKF29" s="47"/>
      <c r="TKG29" s="47"/>
      <c r="TKH29" s="47"/>
      <c r="TKI29" s="47"/>
      <c r="TKJ29" s="47"/>
      <c r="TKK29" s="47"/>
      <c r="TKL29" s="47"/>
      <c r="TKM29" s="47"/>
      <c r="TKN29" s="47"/>
      <c r="TKO29" s="47"/>
      <c r="TKP29" s="47"/>
      <c r="TKQ29" s="47"/>
      <c r="TKR29" s="47"/>
      <c r="TKS29" s="47"/>
      <c r="TKT29" s="47"/>
      <c r="TKU29" s="47"/>
      <c r="TKV29" s="47"/>
      <c r="TKW29" s="47"/>
      <c r="TKX29" s="47"/>
      <c r="TKY29" s="47"/>
      <c r="TKZ29" s="47"/>
      <c r="TLA29" s="47"/>
      <c r="TLB29" s="47"/>
      <c r="TLC29" s="47"/>
      <c r="TLD29" s="47"/>
      <c r="TLE29" s="47"/>
      <c r="TLF29" s="47"/>
      <c r="TLG29" s="47"/>
      <c r="TLH29" s="47"/>
      <c r="TLI29" s="47"/>
      <c r="TLJ29" s="47"/>
      <c r="TLK29" s="47"/>
      <c r="TLL29" s="47"/>
      <c r="TLM29" s="47"/>
      <c r="TLN29" s="47"/>
      <c r="TLO29" s="47"/>
      <c r="TLP29" s="47"/>
      <c r="TLQ29" s="47"/>
      <c r="TLR29" s="47"/>
      <c r="TLS29" s="47"/>
      <c r="TLT29" s="47"/>
      <c r="TLU29" s="47"/>
      <c r="TLV29" s="47"/>
      <c r="TLW29" s="47"/>
      <c r="TLX29" s="47"/>
      <c r="TLY29" s="47"/>
      <c r="TLZ29" s="47"/>
      <c r="TMA29" s="47"/>
      <c r="TMB29" s="47"/>
      <c r="TMC29" s="47"/>
      <c r="TMD29" s="47"/>
      <c r="TME29" s="47"/>
      <c r="TMF29" s="47"/>
      <c r="TMG29" s="47"/>
      <c r="TMH29" s="47"/>
      <c r="TMI29" s="47"/>
      <c r="TMJ29" s="47"/>
      <c r="TMK29" s="47"/>
      <c r="TML29" s="47"/>
      <c r="TMM29" s="47"/>
      <c r="TMN29" s="47"/>
      <c r="TMO29" s="47"/>
      <c r="TMP29" s="47"/>
      <c r="TMQ29" s="47"/>
      <c r="TMR29" s="47"/>
      <c r="TMS29" s="47"/>
      <c r="TMT29" s="47"/>
      <c r="TMU29" s="47"/>
      <c r="TMV29" s="47"/>
      <c r="TMW29" s="47"/>
      <c r="TMX29" s="47"/>
      <c r="TMY29" s="47"/>
      <c r="TMZ29" s="47"/>
      <c r="TNA29" s="47"/>
      <c r="TNB29" s="47"/>
      <c r="TNC29" s="47"/>
      <c r="TND29" s="47"/>
      <c r="TNE29" s="47"/>
      <c r="TNF29" s="47"/>
      <c r="TNG29" s="47"/>
      <c r="TNH29" s="47"/>
      <c r="TNI29" s="47"/>
      <c r="TNJ29" s="47"/>
      <c r="TNK29" s="47"/>
      <c r="TNL29" s="47"/>
      <c r="TNM29" s="47"/>
      <c r="TNN29" s="47"/>
      <c r="TNO29" s="47"/>
      <c r="TNP29" s="47"/>
      <c r="TNQ29" s="47"/>
      <c r="TNR29" s="47"/>
      <c r="TNS29" s="47"/>
      <c r="TNT29" s="47"/>
      <c r="TNU29" s="47"/>
      <c r="TNV29" s="47"/>
      <c r="TNW29" s="47"/>
      <c r="TNX29" s="47"/>
      <c r="TNY29" s="47"/>
      <c r="TNZ29" s="47"/>
      <c r="TOA29" s="47"/>
      <c r="TOB29" s="47"/>
      <c r="TOC29" s="47"/>
      <c r="TOD29" s="47"/>
      <c r="TOE29" s="47"/>
      <c r="TOF29" s="47"/>
      <c r="TOG29" s="47"/>
      <c r="TOH29" s="47"/>
      <c r="TOI29" s="47"/>
      <c r="TOJ29" s="47"/>
      <c r="TOK29" s="47"/>
      <c r="TOL29" s="47"/>
      <c r="TOM29" s="47"/>
      <c r="TON29" s="47"/>
      <c r="TOO29" s="47"/>
      <c r="TOP29" s="47"/>
      <c r="TOQ29" s="47"/>
      <c r="TOR29" s="47"/>
      <c r="TOS29" s="47"/>
      <c r="TOT29" s="47"/>
      <c r="TOU29" s="47"/>
      <c r="TOV29" s="47"/>
      <c r="TOW29" s="47"/>
      <c r="TOX29" s="47"/>
      <c r="TOY29" s="47"/>
      <c r="TOZ29" s="47"/>
      <c r="TPA29" s="47"/>
      <c r="TPB29" s="47"/>
      <c r="TPC29" s="47"/>
      <c r="TPD29" s="47"/>
      <c r="TPE29" s="47"/>
      <c r="TPF29" s="47"/>
      <c r="TPG29" s="47"/>
      <c r="TPH29" s="47"/>
      <c r="TPI29" s="47"/>
      <c r="TPJ29" s="47"/>
      <c r="TPK29" s="47"/>
      <c r="TPL29" s="47"/>
      <c r="TPM29" s="47"/>
      <c r="TPN29" s="47"/>
      <c r="TPO29" s="47"/>
      <c r="TPP29" s="47"/>
      <c r="TPQ29" s="47"/>
      <c r="TPR29" s="47"/>
      <c r="TPS29" s="47"/>
      <c r="TPT29" s="47"/>
      <c r="TPU29" s="47"/>
      <c r="TPV29" s="47"/>
      <c r="TPW29" s="47"/>
      <c r="TPX29" s="47"/>
      <c r="TPY29" s="47"/>
      <c r="TPZ29" s="47"/>
      <c r="TQA29" s="47"/>
      <c r="TQB29" s="47"/>
      <c r="TQC29" s="47"/>
      <c r="TQD29" s="47"/>
      <c r="TQE29" s="47"/>
      <c r="TQF29" s="47"/>
      <c r="TQG29" s="47"/>
      <c r="TQH29" s="47"/>
      <c r="TQI29" s="47"/>
      <c r="TQJ29" s="47"/>
      <c r="TQK29" s="47"/>
      <c r="TQL29" s="47"/>
      <c r="TQM29" s="47"/>
      <c r="TQN29" s="47"/>
      <c r="TQO29" s="47"/>
      <c r="TQP29" s="47"/>
      <c r="TQQ29" s="47"/>
      <c r="TQR29" s="47"/>
      <c r="TQS29" s="47"/>
      <c r="TQT29" s="47"/>
      <c r="TQU29" s="47"/>
      <c r="TQV29" s="47"/>
      <c r="TQW29" s="47"/>
      <c r="TQX29" s="47"/>
      <c r="TQY29" s="47"/>
      <c r="TQZ29" s="47"/>
      <c r="TRA29" s="47"/>
      <c r="TRB29" s="47"/>
      <c r="TRC29" s="47"/>
      <c r="TRD29" s="47"/>
      <c r="TRE29" s="47"/>
      <c r="TRF29" s="47"/>
      <c r="TRG29" s="47"/>
      <c r="TRH29" s="47"/>
      <c r="TRI29" s="47"/>
      <c r="TRJ29" s="47"/>
      <c r="TRK29" s="47"/>
      <c r="TRL29" s="47"/>
      <c r="TRM29" s="47"/>
      <c r="TRN29" s="47"/>
      <c r="TRO29" s="47"/>
      <c r="TRP29" s="47"/>
      <c r="TRQ29" s="47"/>
      <c r="TRR29" s="47"/>
      <c r="TRS29" s="47"/>
      <c r="TRT29" s="47"/>
      <c r="TRU29" s="47"/>
      <c r="TRV29" s="47"/>
      <c r="TRW29" s="47"/>
      <c r="TRX29" s="47"/>
      <c r="TRY29" s="47"/>
      <c r="TRZ29" s="47"/>
      <c r="TSA29" s="47"/>
      <c r="TSB29" s="47"/>
      <c r="TSC29" s="47"/>
      <c r="TSD29" s="47"/>
      <c r="TSE29" s="47"/>
      <c r="TSF29" s="47"/>
      <c r="TSG29" s="47"/>
      <c r="TSH29" s="47"/>
      <c r="TSI29" s="47"/>
      <c r="TSJ29" s="47"/>
      <c r="TSK29" s="47"/>
      <c r="TSL29" s="47"/>
      <c r="TSM29" s="47"/>
      <c r="TSN29" s="47"/>
      <c r="TSO29" s="47"/>
      <c r="TSP29" s="47"/>
      <c r="TSQ29" s="47"/>
      <c r="TSR29" s="47"/>
      <c r="TSS29" s="47"/>
      <c r="TST29" s="47"/>
      <c r="TSU29" s="47"/>
      <c r="TSV29" s="47"/>
      <c r="TSW29" s="47"/>
      <c r="TSX29" s="47"/>
      <c r="TSY29" s="47"/>
      <c r="TSZ29" s="47"/>
      <c r="TTA29" s="47"/>
      <c r="TTB29" s="47"/>
      <c r="TTC29" s="47"/>
      <c r="TTD29" s="47"/>
      <c r="TTE29" s="47"/>
      <c r="TTF29" s="47"/>
      <c r="TTG29" s="47"/>
      <c r="TTH29" s="47"/>
      <c r="TTI29" s="47"/>
      <c r="TTJ29" s="47"/>
      <c r="TTK29" s="47"/>
      <c r="TTL29" s="47"/>
      <c r="TTM29" s="47"/>
      <c r="TTN29" s="47"/>
      <c r="TTO29" s="47"/>
      <c r="TTP29" s="47"/>
      <c r="TTQ29" s="47"/>
      <c r="TTR29" s="47"/>
      <c r="TTS29" s="47"/>
      <c r="TTT29" s="47"/>
      <c r="TTU29" s="47"/>
      <c r="TTV29" s="47"/>
      <c r="TTW29" s="47"/>
      <c r="TTX29" s="47"/>
      <c r="TTY29" s="47"/>
      <c r="TTZ29" s="47"/>
      <c r="TUA29" s="47"/>
      <c r="TUB29" s="47"/>
      <c r="TUC29" s="47"/>
      <c r="TUD29" s="47"/>
      <c r="TUE29" s="47"/>
      <c r="TUF29" s="47"/>
      <c r="TUG29" s="47"/>
      <c r="TUH29" s="47"/>
      <c r="TUI29" s="47"/>
      <c r="TUJ29" s="47"/>
      <c r="TUK29" s="47"/>
      <c r="TUL29" s="47"/>
      <c r="TUM29" s="47"/>
      <c r="TUN29" s="47"/>
      <c r="TUO29" s="47"/>
      <c r="TUP29" s="47"/>
      <c r="TUQ29" s="47"/>
      <c r="TUR29" s="47"/>
      <c r="TUS29" s="47"/>
      <c r="TUT29" s="47"/>
      <c r="TUU29" s="47"/>
      <c r="TUV29" s="47"/>
      <c r="TUW29" s="47"/>
      <c r="TUX29" s="47"/>
      <c r="TUY29" s="47"/>
      <c r="TUZ29" s="47"/>
      <c r="TVA29" s="47"/>
      <c r="TVB29" s="47"/>
      <c r="TVC29" s="47"/>
      <c r="TVD29" s="47"/>
      <c r="TVE29" s="47"/>
      <c r="TVF29" s="47"/>
      <c r="TVG29" s="47"/>
      <c r="TVH29" s="47"/>
      <c r="TVI29" s="47"/>
      <c r="TVJ29" s="47"/>
      <c r="TVK29" s="47"/>
      <c r="TVL29" s="47"/>
      <c r="TVM29" s="47"/>
      <c r="TVN29" s="47"/>
      <c r="TVO29" s="47"/>
      <c r="TVP29" s="47"/>
      <c r="TVQ29" s="47"/>
      <c r="TVR29" s="47"/>
      <c r="TVS29" s="47"/>
      <c r="TVT29" s="47"/>
      <c r="TVU29" s="47"/>
      <c r="TVV29" s="47"/>
      <c r="TVW29" s="47"/>
      <c r="TVX29" s="47"/>
      <c r="TVY29" s="47"/>
      <c r="TVZ29" s="47"/>
      <c r="TWA29" s="47"/>
      <c r="TWB29" s="47"/>
      <c r="TWC29" s="47"/>
      <c r="TWD29" s="47"/>
      <c r="TWE29" s="47"/>
      <c r="TWF29" s="47"/>
      <c r="TWG29" s="47"/>
      <c r="TWH29" s="47"/>
      <c r="TWI29" s="47"/>
      <c r="TWJ29" s="47"/>
      <c r="TWK29" s="47"/>
      <c r="TWL29" s="47"/>
      <c r="TWM29" s="47"/>
      <c r="TWN29" s="47"/>
      <c r="TWO29" s="47"/>
      <c r="TWP29" s="47"/>
      <c r="TWQ29" s="47"/>
      <c r="TWR29" s="47"/>
      <c r="TWS29" s="47"/>
      <c r="TWT29" s="47"/>
      <c r="TWU29" s="47"/>
      <c r="TWV29" s="47"/>
      <c r="TWW29" s="47"/>
      <c r="TWX29" s="47"/>
      <c r="TWY29" s="47"/>
      <c r="TWZ29" s="47"/>
      <c r="TXA29" s="47"/>
      <c r="TXB29" s="47"/>
      <c r="TXC29" s="47"/>
      <c r="TXD29" s="47"/>
      <c r="TXE29" s="47"/>
      <c r="TXF29" s="47"/>
      <c r="TXG29" s="47"/>
      <c r="TXH29" s="47"/>
      <c r="TXI29" s="47"/>
      <c r="TXJ29" s="47"/>
      <c r="TXK29" s="47"/>
      <c r="TXL29" s="47"/>
      <c r="TXM29" s="47"/>
      <c r="TXN29" s="47"/>
      <c r="TXO29" s="47"/>
      <c r="TXP29" s="47"/>
      <c r="TXQ29" s="47"/>
      <c r="TXR29" s="47"/>
      <c r="TXS29" s="47"/>
      <c r="TXT29" s="47"/>
      <c r="TXU29" s="47"/>
      <c r="TXV29" s="47"/>
      <c r="TXW29" s="47"/>
      <c r="TXX29" s="47"/>
      <c r="TXY29" s="47"/>
      <c r="TXZ29" s="47"/>
      <c r="TYA29" s="47"/>
      <c r="TYB29" s="47"/>
      <c r="TYC29" s="47"/>
      <c r="TYD29" s="47"/>
      <c r="TYE29" s="47"/>
      <c r="TYF29" s="47"/>
      <c r="TYG29" s="47"/>
      <c r="TYH29" s="47"/>
      <c r="TYI29" s="47"/>
      <c r="TYJ29" s="47"/>
      <c r="TYK29" s="47"/>
      <c r="TYL29" s="47"/>
      <c r="TYM29" s="47"/>
      <c r="TYN29" s="47"/>
      <c r="TYO29" s="47"/>
      <c r="TYP29" s="47"/>
      <c r="TYQ29" s="47"/>
      <c r="TYR29" s="47"/>
      <c r="TYS29" s="47"/>
      <c r="TYT29" s="47"/>
      <c r="TYU29" s="47"/>
      <c r="TYV29" s="47"/>
      <c r="TYW29" s="47"/>
      <c r="TYX29" s="47"/>
      <c r="TYY29" s="47"/>
      <c r="TYZ29" s="47"/>
      <c r="TZA29" s="47"/>
      <c r="TZB29" s="47"/>
      <c r="TZC29" s="47"/>
      <c r="TZD29" s="47"/>
      <c r="TZE29" s="47"/>
      <c r="TZF29" s="47"/>
      <c r="TZG29" s="47"/>
      <c r="TZH29" s="47"/>
      <c r="TZI29" s="47"/>
      <c r="TZJ29" s="47"/>
      <c r="TZK29" s="47"/>
      <c r="TZL29" s="47"/>
      <c r="TZM29" s="47"/>
      <c r="TZN29" s="47"/>
      <c r="TZO29" s="47"/>
      <c r="TZP29" s="47"/>
      <c r="TZQ29" s="47"/>
      <c r="TZR29" s="47"/>
      <c r="TZS29" s="47"/>
      <c r="TZT29" s="47"/>
      <c r="TZU29" s="47"/>
      <c r="TZV29" s="47"/>
      <c r="TZW29" s="47"/>
      <c r="TZX29" s="47"/>
      <c r="TZY29" s="47"/>
      <c r="TZZ29" s="47"/>
      <c r="UAA29" s="47"/>
      <c r="UAB29" s="47"/>
      <c r="UAC29" s="47"/>
      <c r="UAD29" s="47"/>
      <c r="UAE29" s="47"/>
      <c r="UAF29" s="47"/>
      <c r="UAG29" s="47"/>
      <c r="UAH29" s="47"/>
      <c r="UAI29" s="47"/>
      <c r="UAJ29" s="47"/>
      <c r="UAK29" s="47"/>
      <c r="UAL29" s="47"/>
      <c r="UAM29" s="47"/>
      <c r="UAN29" s="47"/>
      <c r="UAO29" s="47"/>
      <c r="UAP29" s="47"/>
      <c r="UAQ29" s="47"/>
      <c r="UAR29" s="47"/>
      <c r="UAS29" s="47"/>
      <c r="UAT29" s="47"/>
      <c r="UAU29" s="47"/>
      <c r="UAV29" s="47"/>
      <c r="UAW29" s="47"/>
      <c r="UAX29" s="47"/>
      <c r="UAY29" s="47"/>
      <c r="UAZ29" s="47"/>
      <c r="UBA29" s="47"/>
      <c r="UBB29" s="47"/>
      <c r="UBC29" s="47"/>
      <c r="UBD29" s="47"/>
      <c r="UBE29" s="47"/>
      <c r="UBF29" s="47"/>
      <c r="UBG29" s="47"/>
      <c r="UBH29" s="47"/>
      <c r="UBI29" s="47"/>
      <c r="UBJ29" s="47"/>
      <c r="UBK29" s="47"/>
      <c r="UBL29" s="47"/>
      <c r="UBM29" s="47"/>
      <c r="UBN29" s="47"/>
      <c r="UBO29" s="47"/>
      <c r="UBP29" s="47"/>
      <c r="UBQ29" s="47"/>
      <c r="UBR29" s="47"/>
      <c r="UBS29" s="47"/>
      <c r="UBT29" s="47"/>
      <c r="UBU29" s="47"/>
      <c r="UBV29" s="47"/>
      <c r="UBW29" s="47"/>
      <c r="UBX29" s="47"/>
      <c r="UBY29" s="47"/>
      <c r="UBZ29" s="47"/>
      <c r="UCA29" s="47"/>
      <c r="UCB29" s="47"/>
      <c r="UCC29" s="47"/>
      <c r="UCD29" s="47"/>
      <c r="UCE29" s="47"/>
      <c r="UCF29" s="47"/>
      <c r="UCG29" s="47"/>
      <c r="UCH29" s="47"/>
      <c r="UCI29" s="47"/>
      <c r="UCJ29" s="47"/>
      <c r="UCK29" s="47"/>
      <c r="UCL29" s="47"/>
      <c r="UCM29" s="47"/>
      <c r="UCN29" s="47"/>
      <c r="UCO29" s="47"/>
      <c r="UCP29" s="47"/>
      <c r="UCQ29" s="47"/>
      <c r="UCR29" s="47"/>
      <c r="UCS29" s="47"/>
      <c r="UCT29" s="47"/>
      <c r="UCU29" s="47"/>
      <c r="UCV29" s="47"/>
      <c r="UCW29" s="47"/>
      <c r="UCX29" s="47"/>
      <c r="UCY29" s="47"/>
      <c r="UCZ29" s="47"/>
      <c r="UDA29" s="47"/>
      <c r="UDB29" s="47"/>
      <c r="UDC29" s="47"/>
      <c r="UDD29" s="47"/>
      <c r="UDE29" s="47"/>
      <c r="UDF29" s="47"/>
      <c r="UDG29" s="47"/>
      <c r="UDH29" s="47"/>
      <c r="UDI29" s="47"/>
      <c r="UDJ29" s="47"/>
      <c r="UDK29" s="47"/>
      <c r="UDL29" s="47"/>
      <c r="UDM29" s="47"/>
      <c r="UDN29" s="47"/>
      <c r="UDO29" s="47"/>
      <c r="UDP29" s="47"/>
      <c r="UDQ29" s="47"/>
      <c r="UDR29" s="47"/>
      <c r="UDS29" s="47"/>
      <c r="UDT29" s="47"/>
      <c r="UDU29" s="47"/>
      <c r="UDV29" s="47"/>
      <c r="UDW29" s="47"/>
      <c r="UDX29" s="47"/>
      <c r="UDY29" s="47"/>
      <c r="UDZ29" s="47"/>
      <c r="UEA29" s="47"/>
      <c r="UEB29" s="47"/>
      <c r="UEC29" s="47"/>
      <c r="UED29" s="47"/>
      <c r="UEE29" s="47"/>
      <c r="UEF29" s="47"/>
      <c r="UEG29" s="47"/>
      <c r="UEH29" s="47"/>
      <c r="UEI29" s="47"/>
      <c r="UEJ29" s="47"/>
      <c r="UEK29" s="47"/>
      <c r="UEL29" s="47"/>
      <c r="UEM29" s="47"/>
      <c r="UEN29" s="47"/>
      <c r="UEO29" s="47"/>
      <c r="UEP29" s="47"/>
      <c r="UEQ29" s="47"/>
      <c r="UER29" s="47"/>
      <c r="UES29" s="47"/>
      <c r="UET29" s="47"/>
      <c r="UEU29" s="47"/>
      <c r="UEV29" s="47"/>
      <c r="UEW29" s="47"/>
      <c r="UEX29" s="47"/>
      <c r="UEY29" s="47"/>
      <c r="UEZ29" s="47"/>
      <c r="UFA29" s="47"/>
      <c r="UFB29" s="47"/>
      <c r="UFC29" s="47"/>
      <c r="UFD29" s="47"/>
      <c r="UFE29" s="47"/>
      <c r="UFF29" s="47"/>
      <c r="UFG29" s="47"/>
      <c r="UFH29" s="47"/>
      <c r="UFI29" s="47"/>
      <c r="UFJ29" s="47"/>
      <c r="UFK29" s="47"/>
      <c r="UFL29" s="47"/>
      <c r="UFM29" s="47"/>
      <c r="UFN29" s="47"/>
      <c r="UFO29" s="47"/>
      <c r="UFP29" s="47"/>
      <c r="UFQ29" s="47"/>
      <c r="UFR29" s="47"/>
      <c r="UFS29" s="47"/>
      <c r="UFT29" s="47"/>
      <c r="UFU29" s="47"/>
      <c r="UFV29" s="47"/>
      <c r="UFW29" s="47"/>
      <c r="UFX29" s="47"/>
      <c r="UFY29" s="47"/>
      <c r="UFZ29" s="47"/>
      <c r="UGA29" s="47"/>
      <c r="UGB29" s="47"/>
      <c r="UGC29" s="47"/>
      <c r="UGD29" s="47"/>
      <c r="UGE29" s="47"/>
      <c r="UGF29" s="47"/>
      <c r="UGG29" s="47"/>
      <c r="UGH29" s="47"/>
      <c r="UGI29" s="47"/>
      <c r="UGJ29" s="47"/>
      <c r="UGK29" s="47"/>
      <c r="UGL29" s="47"/>
      <c r="UGM29" s="47"/>
      <c r="UGN29" s="47"/>
      <c r="UGO29" s="47"/>
      <c r="UGP29" s="47"/>
      <c r="UGQ29" s="47"/>
      <c r="UGR29" s="47"/>
      <c r="UGS29" s="47"/>
      <c r="UGT29" s="47"/>
      <c r="UGU29" s="47"/>
      <c r="UGV29" s="47"/>
      <c r="UGW29" s="47"/>
      <c r="UGX29" s="47"/>
      <c r="UGY29" s="47"/>
      <c r="UGZ29" s="47"/>
      <c r="UHA29" s="47"/>
      <c r="UHB29" s="47"/>
      <c r="UHC29" s="47"/>
      <c r="UHD29" s="47"/>
      <c r="UHE29" s="47"/>
      <c r="UHF29" s="47"/>
      <c r="UHG29" s="47"/>
      <c r="UHH29" s="47"/>
      <c r="UHI29" s="47"/>
      <c r="UHJ29" s="47"/>
      <c r="UHK29" s="47"/>
      <c r="UHL29" s="47"/>
      <c r="UHM29" s="47"/>
      <c r="UHN29" s="47"/>
      <c r="UHO29" s="47"/>
      <c r="UHP29" s="47"/>
      <c r="UHQ29" s="47"/>
      <c r="UHR29" s="47"/>
      <c r="UHS29" s="47"/>
      <c r="UHT29" s="47"/>
      <c r="UHU29" s="47"/>
      <c r="UHV29" s="47"/>
      <c r="UHW29" s="47"/>
      <c r="UHX29" s="47"/>
      <c r="UHY29" s="47"/>
      <c r="UHZ29" s="47"/>
      <c r="UIA29" s="47"/>
      <c r="UIB29" s="47"/>
      <c r="UIC29" s="47"/>
      <c r="UID29" s="47"/>
      <c r="UIE29" s="47"/>
      <c r="UIF29" s="47"/>
      <c r="UIG29" s="47"/>
      <c r="UIH29" s="47"/>
      <c r="UII29" s="47"/>
      <c r="UIJ29" s="47"/>
      <c r="UIK29" s="47"/>
      <c r="UIL29" s="47"/>
      <c r="UIM29" s="47"/>
      <c r="UIN29" s="47"/>
      <c r="UIO29" s="47"/>
      <c r="UIP29" s="47"/>
      <c r="UIQ29" s="47"/>
      <c r="UIR29" s="47"/>
      <c r="UIS29" s="47"/>
      <c r="UIT29" s="47"/>
      <c r="UIU29" s="47"/>
      <c r="UIV29" s="47"/>
      <c r="UIW29" s="47"/>
      <c r="UIX29" s="47"/>
      <c r="UIY29" s="47"/>
      <c r="UIZ29" s="47"/>
      <c r="UJA29" s="47"/>
      <c r="UJB29" s="47"/>
      <c r="UJC29" s="47"/>
      <c r="UJD29" s="47"/>
      <c r="UJE29" s="47"/>
      <c r="UJF29" s="47"/>
      <c r="UJG29" s="47"/>
      <c r="UJH29" s="47"/>
      <c r="UJI29" s="47"/>
      <c r="UJJ29" s="47"/>
      <c r="UJK29" s="47"/>
      <c r="UJL29" s="47"/>
      <c r="UJM29" s="47"/>
      <c r="UJN29" s="47"/>
      <c r="UJO29" s="47"/>
      <c r="UJP29" s="47"/>
      <c r="UJQ29" s="47"/>
      <c r="UJR29" s="47"/>
      <c r="UJS29" s="47"/>
      <c r="UJT29" s="47"/>
      <c r="UJU29" s="47"/>
      <c r="UJV29" s="47"/>
      <c r="UJW29" s="47"/>
      <c r="UJX29" s="47"/>
      <c r="UJY29" s="47"/>
      <c r="UJZ29" s="47"/>
      <c r="UKA29" s="47"/>
      <c r="UKB29" s="47"/>
      <c r="UKC29" s="47"/>
      <c r="UKD29" s="47"/>
      <c r="UKE29" s="47"/>
      <c r="UKF29" s="47"/>
      <c r="UKG29" s="47"/>
      <c r="UKH29" s="47"/>
      <c r="UKI29" s="47"/>
      <c r="UKJ29" s="47"/>
      <c r="UKK29" s="47"/>
      <c r="UKL29" s="47"/>
      <c r="UKM29" s="47"/>
      <c r="UKN29" s="47"/>
      <c r="UKO29" s="47"/>
      <c r="UKP29" s="47"/>
      <c r="UKQ29" s="47"/>
      <c r="UKR29" s="47"/>
      <c r="UKS29" s="47"/>
      <c r="UKT29" s="47"/>
      <c r="UKU29" s="47"/>
      <c r="UKV29" s="47"/>
      <c r="UKW29" s="47"/>
      <c r="UKX29" s="47"/>
      <c r="UKY29" s="47"/>
      <c r="UKZ29" s="47"/>
      <c r="ULA29" s="47"/>
      <c r="ULB29" s="47"/>
      <c r="ULC29" s="47"/>
      <c r="ULD29" s="47"/>
      <c r="ULE29" s="47"/>
      <c r="ULF29" s="47"/>
      <c r="ULG29" s="47"/>
      <c r="ULH29" s="47"/>
      <c r="ULI29" s="47"/>
      <c r="ULJ29" s="47"/>
      <c r="ULK29" s="47"/>
      <c r="ULL29" s="47"/>
      <c r="ULM29" s="47"/>
      <c r="ULN29" s="47"/>
      <c r="ULO29" s="47"/>
      <c r="ULP29" s="47"/>
      <c r="ULQ29" s="47"/>
      <c r="ULR29" s="47"/>
      <c r="ULS29" s="47"/>
      <c r="ULT29" s="47"/>
      <c r="ULU29" s="47"/>
      <c r="ULV29" s="47"/>
      <c r="ULW29" s="47"/>
      <c r="ULX29" s="47"/>
      <c r="ULY29" s="47"/>
      <c r="ULZ29" s="47"/>
      <c r="UMA29" s="47"/>
      <c r="UMB29" s="47"/>
      <c r="UMC29" s="47"/>
      <c r="UMD29" s="47"/>
      <c r="UME29" s="47"/>
      <c r="UMF29" s="47"/>
      <c r="UMG29" s="47"/>
      <c r="UMH29" s="47"/>
      <c r="UMI29" s="47"/>
      <c r="UMJ29" s="47"/>
      <c r="UMK29" s="47"/>
      <c r="UML29" s="47"/>
      <c r="UMM29" s="47"/>
      <c r="UMN29" s="47"/>
      <c r="UMO29" s="47"/>
      <c r="UMP29" s="47"/>
      <c r="UMQ29" s="47"/>
      <c r="UMR29" s="47"/>
      <c r="UMS29" s="47"/>
      <c r="UMT29" s="47"/>
      <c r="UMU29" s="47"/>
      <c r="UMV29" s="47"/>
      <c r="UMW29" s="47"/>
      <c r="UMX29" s="47"/>
      <c r="UMY29" s="47"/>
      <c r="UMZ29" s="47"/>
      <c r="UNA29" s="47"/>
      <c r="UNB29" s="47"/>
      <c r="UNC29" s="47"/>
      <c r="UND29" s="47"/>
      <c r="UNE29" s="47"/>
      <c r="UNF29" s="47"/>
      <c r="UNG29" s="47"/>
      <c r="UNH29" s="47"/>
      <c r="UNI29" s="47"/>
      <c r="UNJ29" s="47"/>
      <c r="UNK29" s="47"/>
      <c r="UNL29" s="47"/>
      <c r="UNM29" s="47"/>
      <c r="UNN29" s="47"/>
      <c r="UNO29" s="47"/>
      <c r="UNP29" s="47"/>
      <c r="UNQ29" s="47"/>
      <c r="UNR29" s="47"/>
      <c r="UNS29" s="47"/>
      <c r="UNT29" s="47"/>
      <c r="UNU29" s="47"/>
      <c r="UNV29" s="47"/>
      <c r="UNW29" s="47"/>
      <c r="UNX29" s="47"/>
      <c r="UNY29" s="47"/>
      <c r="UNZ29" s="47"/>
      <c r="UOA29" s="47"/>
      <c r="UOB29" s="47"/>
      <c r="UOC29" s="47"/>
      <c r="UOD29" s="47"/>
      <c r="UOE29" s="47"/>
      <c r="UOF29" s="47"/>
      <c r="UOG29" s="47"/>
      <c r="UOH29" s="47"/>
      <c r="UOI29" s="47"/>
      <c r="UOJ29" s="47"/>
      <c r="UOK29" s="47"/>
      <c r="UOL29" s="47"/>
      <c r="UOM29" s="47"/>
      <c r="UON29" s="47"/>
      <c r="UOO29" s="47"/>
      <c r="UOP29" s="47"/>
      <c r="UOQ29" s="47"/>
      <c r="UOR29" s="47"/>
      <c r="UOS29" s="47"/>
      <c r="UOT29" s="47"/>
      <c r="UOU29" s="47"/>
      <c r="UOV29" s="47"/>
      <c r="UOW29" s="47"/>
      <c r="UOX29" s="47"/>
      <c r="UOY29" s="47"/>
      <c r="UOZ29" s="47"/>
      <c r="UPA29" s="47"/>
      <c r="UPB29" s="47"/>
      <c r="UPC29" s="47"/>
      <c r="UPD29" s="47"/>
      <c r="UPE29" s="47"/>
      <c r="UPF29" s="47"/>
      <c r="UPG29" s="47"/>
      <c r="UPH29" s="47"/>
      <c r="UPI29" s="47"/>
      <c r="UPJ29" s="47"/>
      <c r="UPK29" s="47"/>
      <c r="UPL29" s="47"/>
      <c r="UPM29" s="47"/>
      <c r="UPN29" s="47"/>
      <c r="UPO29" s="47"/>
      <c r="UPP29" s="47"/>
      <c r="UPQ29" s="47"/>
      <c r="UPR29" s="47"/>
      <c r="UPS29" s="47"/>
      <c r="UPT29" s="47"/>
      <c r="UPU29" s="47"/>
      <c r="UPV29" s="47"/>
      <c r="UPW29" s="47"/>
      <c r="UPX29" s="47"/>
      <c r="UPY29" s="47"/>
      <c r="UPZ29" s="47"/>
      <c r="UQA29" s="47"/>
      <c r="UQB29" s="47"/>
      <c r="UQC29" s="47"/>
      <c r="UQD29" s="47"/>
      <c r="UQE29" s="47"/>
      <c r="UQF29" s="47"/>
      <c r="UQG29" s="47"/>
      <c r="UQH29" s="47"/>
      <c r="UQI29" s="47"/>
      <c r="UQJ29" s="47"/>
      <c r="UQK29" s="47"/>
      <c r="UQL29" s="47"/>
      <c r="UQM29" s="47"/>
      <c r="UQN29" s="47"/>
      <c r="UQO29" s="47"/>
      <c r="UQP29" s="47"/>
      <c r="UQQ29" s="47"/>
      <c r="UQR29" s="47"/>
      <c r="UQS29" s="47"/>
      <c r="UQT29" s="47"/>
      <c r="UQU29" s="47"/>
      <c r="UQV29" s="47"/>
      <c r="UQW29" s="47"/>
      <c r="UQX29" s="47"/>
      <c r="UQY29" s="47"/>
      <c r="UQZ29" s="47"/>
      <c r="URA29" s="47"/>
      <c r="URB29" s="47"/>
      <c r="URC29" s="47"/>
      <c r="URD29" s="47"/>
      <c r="URE29" s="47"/>
      <c r="URF29" s="47"/>
      <c r="URG29" s="47"/>
      <c r="URH29" s="47"/>
      <c r="URI29" s="47"/>
      <c r="URJ29" s="47"/>
      <c r="URK29" s="47"/>
      <c r="URL29" s="47"/>
      <c r="URM29" s="47"/>
      <c r="URN29" s="47"/>
      <c r="URO29" s="47"/>
      <c r="URP29" s="47"/>
      <c r="URQ29" s="47"/>
      <c r="URR29" s="47"/>
      <c r="URS29" s="47"/>
      <c r="URT29" s="47"/>
      <c r="URU29" s="47"/>
      <c r="URV29" s="47"/>
      <c r="URW29" s="47"/>
      <c r="URX29" s="47"/>
      <c r="URY29" s="47"/>
      <c r="URZ29" s="47"/>
      <c r="USA29" s="47"/>
      <c r="USB29" s="47"/>
      <c r="USC29" s="47"/>
      <c r="USD29" s="47"/>
      <c r="USE29" s="47"/>
      <c r="USF29" s="47"/>
      <c r="USG29" s="47"/>
      <c r="USH29" s="47"/>
      <c r="USI29" s="47"/>
      <c r="USJ29" s="47"/>
      <c r="USK29" s="47"/>
      <c r="USL29" s="47"/>
      <c r="USM29" s="47"/>
      <c r="USN29" s="47"/>
      <c r="USO29" s="47"/>
      <c r="USP29" s="47"/>
      <c r="USQ29" s="47"/>
      <c r="USR29" s="47"/>
      <c r="USS29" s="47"/>
      <c r="UST29" s="47"/>
      <c r="USU29" s="47"/>
      <c r="USV29" s="47"/>
      <c r="USW29" s="47"/>
      <c r="USX29" s="47"/>
      <c r="USY29" s="47"/>
      <c r="USZ29" s="47"/>
      <c r="UTA29" s="47"/>
      <c r="UTB29" s="47"/>
      <c r="UTC29" s="47"/>
      <c r="UTD29" s="47"/>
      <c r="UTE29" s="47"/>
      <c r="UTF29" s="47"/>
      <c r="UTG29" s="47"/>
      <c r="UTH29" s="47"/>
      <c r="UTI29" s="47"/>
      <c r="UTJ29" s="47"/>
      <c r="UTK29" s="47"/>
      <c r="UTL29" s="47"/>
      <c r="UTM29" s="47"/>
      <c r="UTN29" s="47"/>
      <c r="UTO29" s="47"/>
      <c r="UTP29" s="47"/>
      <c r="UTQ29" s="47"/>
      <c r="UTR29" s="47"/>
      <c r="UTS29" s="47"/>
      <c r="UTT29" s="47"/>
      <c r="UTU29" s="47"/>
      <c r="UTV29" s="47"/>
      <c r="UTW29" s="47"/>
      <c r="UTX29" s="47"/>
      <c r="UTY29" s="47"/>
      <c r="UTZ29" s="47"/>
      <c r="UUA29" s="47"/>
      <c r="UUB29" s="47"/>
      <c r="UUC29" s="47"/>
      <c r="UUD29" s="47"/>
      <c r="UUE29" s="47"/>
      <c r="UUF29" s="47"/>
      <c r="UUG29" s="47"/>
      <c r="UUH29" s="47"/>
      <c r="UUI29" s="47"/>
      <c r="UUJ29" s="47"/>
      <c r="UUK29" s="47"/>
      <c r="UUL29" s="47"/>
      <c r="UUM29" s="47"/>
      <c r="UUN29" s="47"/>
      <c r="UUO29" s="47"/>
      <c r="UUP29" s="47"/>
      <c r="UUQ29" s="47"/>
      <c r="UUR29" s="47"/>
      <c r="UUS29" s="47"/>
      <c r="UUT29" s="47"/>
      <c r="UUU29" s="47"/>
      <c r="UUV29" s="47"/>
      <c r="UUW29" s="47"/>
      <c r="UUX29" s="47"/>
      <c r="UUY29" s="47"/>
      <c r="UUZ29" s="47"/>
      <c r="UVA29" s="47"/>
      <c r="UVB29" s="47"/>
      <c r="UVC29" s="47"/>
      <c r="UVD29" s="47"/>
      <c r="UVE29" s="47"/>
      <c r="UVF29" s="47"/>
      <c r="UVG29" s="47"/>
      <c r="UVH29" s="47"/>
      <c r="UVI29" s="47"/>
      <c r="UVJ29" s="47"/>
      <c r="UVK29" s="47"/>
      <c r="UVL29" s="47"/>
      <c r="UVM29" s="47"/>
      <c r="UVN29" s="47"/>
      <c r="UVO29" s="47"/>
      <c r="UVP29" s="47"/>
      <c r="UVQ29" s="47"/>
      <c r="UVR29" s="47"/>
      <c r="UVS29" s="47"/>
      <c r="UVT29" s="47"/>
      <c r="UVU29" s="47"/>
      <c r="UVV29" s="47"/>
      <c r="UVW29" s="47"/>
      <c r="UVX29" s="47"/>
      <c r="UVY29" s="47"/>
      <c r="UVZ29" s="47"/>
      <c r="UWA29" s="47"/>
      <c r="UWB29" s="47"/>
      <c r="UWC29" s="47"/>
      <c r="UWD29" s="47"/>
      <c r="UWE29" s="47"/>
      <c r="UWF29" s="47"/>
      <c r="UWG29" s="47"/>
      <c r="UWH29" s="47"/>
      <c r="UWI29" s="47"/>
      <c r="UWJ29" s="47"/>
      <c r="UWK29" s="47"/>
      <c r="UWL29" s="47"/>
      <c r="UWM29" s="47"/>
      <c r="UWN29" s="47"/>
      <c r="UWO29" s="47"/>
      <c r="UWP29" s="47"/>
      <c r="UWQ29" s="47"/>
      <c r="UWR29" s="47"/>
      <c r="UWS29" s="47"/>
      <c r="UWT29" s="47"/>
      <c r="UWU29" s="47"/>
      <c r="UWV29" s="47"/>
      <c r="UWW29" s="47"/>
      <c r="UWX29" s="47"/>
      <c r="UWY29" s="47"/>
      <c r="UWZ29" s="47"/>
      <c r="UXA29" s="47"/>
      <c r="UXB29" s="47"/>
      <c r="UXC29" s="47"/>
      <c r="UXD29" s="47"/>
      <c r="UXE29" s="47"/>
      <c r="UXF29" s="47"/>
      <c r="UXG29" s="47"/>
      <c r="UXH29" s="47"/>
      <c r="UXI29" s="47"/>
      <c r="UXJ29" s="47"/>
      <c r="UXK29" s="47"/>
      <c r="UXL29" s="47"/>
      <c r="UXM29" s="47"/>
      <c r="UXN29" s="47"/>
      <c r="UXO29" s="47"/>
      <c r="UXP29" s="47"/>
      <c r="UXQ29" s="47"/>
      <c r="UXR29" s="47"/>
      <c r="UXS29" s="47"/>
      <c r="UXT29" s="47"/>
      <c r="UXU29" s="47"/>
      <c r="UXV29" s="47"/>
      <c r="UXW29" s="47"/>
      <c r="UXX29" s="47"/>
      <c r="UXY29" s="47"/>
      <c r="UXZ29" s="47"/>
      <c r="UYA29" s="47"/>
      <c r="UYB29" s="47"/>
      <c r="UYC29" s="47"/>
      <c r="UYD29" s="47"/>
      <c r="UYE29" s="47"/>
      <c r="UYF29" s="47"/>
      <c r="UYG29" s="47"/>
      <c r="UYH29" s="47"/>
      <c r="UYI29" s="47"/>
      <c r="UYJ29" s="47"/>
      <c r="UYK29" s="47"/>
      <c r="UYL29" s="47"/>
      <c r="UYM29" s="47"/>
      <c r="UYN29" s="47"/>
      <c r="UYO29" s="47"/>
      <c r="UYP29" s="47"/>
      <c r="UYQ29" s="47"/>
      <c r="UYR29" s="47"/>
      <c r="UYS29" s="47"/>
      <c r="UYT29" s="47"/>
      <c r="UYU29" s="47"/>
      <c r="UYV29" s="47"/>
      <c r="UYW29" s="47"/>
      <c r="UYX29" s="47"/>
      <c r="UYY29" s="47"/>
      <c r="UYZ29" s="47"/>
      <c r="UZA29" s="47"/>
      <c r="UZB29" s="47"/>
      <c r="UZC29" s="47"/>
      <c r="UZD29" s="47"/>
      <c r="UZE29" s="47"/>
      <c r="UZF29" s="47"/>
      <c r="UZG29" s="47"/>
      <c r="UZH29" s="47"/>
      <c r="UZI29" s="47"/>
      <c r="UZJ29" s="47"/>
      <c r="UZK29" s="47"/>
      <c r="UZL29" s="47"/>
      <c r="UZM29" s="47"/>
      <c r="UZN29" s="47"/>
      <c r="UZO29" s="47"/>
      <c r="UZP29" s="47"/>
      <c r="UZQ29" s="47"/>
      <c r="UZR29" s="47"/>
      <c r="UZS29" s="47"/>
      <c r="UZT29" s="47"/>
      <c r="UZU29" s="47"/>
      <c r="UZV29" s="47"/>
      <c r="UZW29" s="47"/>
      <c r="UZX29" s="47"/>
      <c r="UZY29" s="47"/>
      <c r="UZZ29" s="47"/>
      <c r="VAA29" s="47"/>
      <c r="VAB29" s="47"/>
      <c r="VAC29" s="47"/>
      <c r="VAD29" s="47"/>
      <c r="VAE29" s="47"/>
      <c r="VAF29" s="47"/>
      <c r="VAG29" s="47"/>
      <c r="VAH29" s="47"/>
      <c r="VAI29" s="47"/>
      <c r="VAJ29" s="47"/>
      <c r="VAK29" s="47"/>
      <c r="VAL29" s="47"/>
      <c r="VAM29" s="47"/>
      <c r="VAN29" s="47"/>
      <c r="VAO29" s="47"/>
      <c r="VAP29" s="47"/>
      <c r="VAQ29" s="47"/>
      <c r="VAR29" s="47"/>
      <c r="VAS29" s="47"/>
      <c r="VAT29" s="47"/>
      <c r="VAU29" s="47"/>
      <c r="VAV29" s="47"/>
      <c r="VAW29" s="47"/>
      <c r="VAX29" s="47"/>
      <c r="VAY29" s="47"/>
      <c r="VAZ29" s="47"/>
      <c r="VBA29" s="47"/>
      <c r="VBB29" s="47"/>
      <c r="VBC29" s="47"/>
      <c r="VBD29" s="47"/>
      <c r="VBE29" s="47"/>
      <c r="VBF29" s="47"/>
      <c r="VBG29" s="47"/>
      <c r="VBH29" s="47"/>
      <c r="VBI29" s="47"/>
      <c r="VBJ29" s="47"/>
      <c r="VBK29" s="47"/>
      <c r="VBL29" s="47"/>
      <c r="VBM29" s="47"/>
      <c r="VBN29" s="47"/>
      <c r="VBO29" s="47"/>
      <c r="VBP29" s="47"/>
      <c r="VBQ29" s="47"/>
      <c r="VBR29" s="47"/>
      <c r="VBS29" s="47"/>
      <c r="VBT29" s="47"/>
      <c r="VBU29" s="47"/>
      <c r="VBV29" s="47"/>
      <c r="VBW29" s="47"/>
      <c r="VBX29" s="47"/>
      <c r="VBY29" s="47"/>
      <c r="VBZ29" s="47"/>
      <c r="VCA29" s="47"/>
      <c r="VCB29" s="47"/>
      <c r="VCC29" s="47"/>
      <c r="VCD29" s="47"/>
      <c r="VCE29" s="47"/>
      <c r="VCF29" s="47"/>
      <c r="VCG29" s="47"/>
      <c r="VCH29" s="47"/>
      <c r="VCI29" s="47"/>
      <c r="VCJ29" s="47"/>
      <c r="VCK29" s="47"/>
      <c r="VCL29" s="47"/>
      <c r="VCM29" s="47"/>
      <c r="VCN29" s="47"/>
      <c r="VCO29" s="47"/>
      <c r="VCP29" s="47"/>
      <c r="VCQ29" s="47"/>
      <c r="VCR29" s="47"/>
      <c r="VCS29" s="47"/>
      <c r="VCT29" s="47"/>
      <c r="VCU29" s="47"/>
      <c r="VCV29" s="47"/>
      <c r="VCW29" s="47"/>
      <c r="VCX29" s="47"/>
      <c r="VCY29" s="47"/>
      <c r="VCZ29" s="47"/>
      <c r="VDA29" s="47"/>
      <c r="VDB29" s="47"/>
      <c r="VDC29" s="47"/>
      <c r="VDD29" s="47"/>
      <c r="VDE29" s="47"/>
      <c r="VDF29" s="47"/>
      <c r="VDG29" s="47"/>
      <c r="VDH29" s="47"/>
      <c r="VDI29" s="47"/>
      <c r="VDJ29" s="47"/>
      <c r="VDK29" s="47"/>
      <c r="VDL29" s="47"/>
      <c r="VDM29" s="47"/>
      <c r="VDN29" s="47"/>
      <c r="VDO29" s="47"/>
      <c r="VDP29" s="47"/>
      <c r="VDQ29" s="47"/>
      <c r="VDR29" s="47"/>
      <c r="VDS29" s="47"/>
      <c r="VDT29" s="47"/>
      <c r="VDU29" s="47"/>
      <c r="VDV29" s="47"/>
      <c r="VDW29" s="47"/>
      <c r="VDX29" s="47"/>
      <c r="VDY29" s="47"/>
      <c r="VDZ29" s="47"/>
      <c r="VEA29" s="47"/>
      <c r="VEB29" s="47"/>
      <c r="VEC29" s="47"/>
      <c r="VED29" s="47"/>
      <c r="VEE29" s="47"/>
      <c r="VEF29" s="47"/>
      <c r="VEG29" s="47"/>
      <c r="VEH29" s="47"/>
      <c r="VEI29" s="47"/>
      <c r="VEJ29" s="47"/>
      <c r="VEK29" s="47"/>
      <c r="VEL29" s="47"/>
      <c r="VEM29" s="47"/>
      <c r="VEN29" s="47"/>
      <c r="VEO29" s="47"/>
      <c r="VEP29" s="47"/>
      <c r="VEQ29" s="47"/>
      <c r="VER29" s="47"/>
      <c r="VES29" s="47"/>
      <c r="VET29" s="47"/>
      <c r="VEU29" s="47"/>
      <c r="VEV29" s="47"/>
      <c r="VEW29" s="47"/>
      <c r="VEX29" s="47"/>
      <c r="VEY29" s="47"/>
      <c r="VEZ29" s="47"/>
      <c r="VFA29" s="47"/>
      <c r="VFB29" s="47"/>
      <c r="VFC29" s="47"/>
      <c r="VFD29" s="47"/>
      <c r="VFE29" s="47"/>
      <c r="VFF29" s="47"/>
      <c r="VFG29" s="47"/>
      <c r="VFH29" s="47"/>
      <c r="VFI29" s="47"/>
      <c r="VFJ29" s="47"/>
      <c r="VFK29" s="47"/>
      <c r="VFL29" s="47"/>
      <c r="VFM29" s="47"/>
      <c r="VFN29" s="47"/>
      <c r="VFO29" s="47"/>
      <c r="VFP29" s="47"/>
      <c r="VFQ29" s="47"/>
      <c r="VFR29" s="47"/>
      <c r="VFS29" s="47"/>
      <c r="VFT29" s="47"/>
      <c r="VFU29" s="47"/>
      <c r="VFV29" s="47"/>
      <c r="VFW29" s="47"/>
      <c r="VFX29" s="47"/>
      <c r="VFY29" s="47"/>
      <c r="VFZ29" s="47"/>
      <c r="VGA29" s="47"/>
      <c r="VGB29" s="47"/>
      <c r="VGC29" s="47"/>
      <c r="VGD29" s="47"/>
      <c r="VGE29" s="47"/>
      <c r="VGF29" s="47"/>
      <c r="VGG29" s="47"/>
      <c r="VGH29" s="47"/>
      <c r="VGI29" s="47"/>
      <c r="VGJ29" s="47"/>
      <c r="VGK29" s="47"/>
      <c r="VGL29" s="47"/>
      <c r="VGM29" s="47"/>
      <c r="VGN29" s="47"/>
      <c r="VGO29" s="47"/>
      <c r="VGP29" s="47"/>
      <c r="VGQ29" s="47"/>
      <c r="VGR29" s="47"/>
      <c r="VGS29" s="47"/>
      <c r="VGT29" s="47"/>
      <c r="VGU29" s="47"/>
      <c r="VGV29" s="47"/>
      <c r="VGW29" s="47"/>
      <c r="VGX29" s="47"/>
      <c r="VGY29" s="47"/>
      <c r="VGZ29" s="47"/>
      <c r="VHA29" s="47"/>
      <c r="VHB29" s="47"/>
      <c r="VHC29" s="47"/>
      <c r="VHD29" s="47"/>
      <c r="VHE29" s="47"/>
      <c r="VHF29" s="47"/>
      <c r="VHG29" s="47"/>
      <c r="VHH29" s="47"/>
      <c r="VHI29" s="47"/>
      <c r="VHJ29" s="47"/>
      <c r="VHK29" s="47"/>
      <c r="VHL29" s="47"/>
      <c r="VHM29" s="47"/>
      <c r="VHN29" s="47"/>
      <c r="VHO29" s="47"/>
      <c r="VHP29" s="47"/>
      <c r="VHQ29" s="47"/>
      <c r="VHR29" s="47"/>
      <c r="VHS29" s="47"/>
      <c r="VHT29" s="47"/>
      <c r="VHU29" s="47"/>
      <c r="VHV29" s="47"/>
      <c r="VHW29" s="47"/>
      <c r="VHX29" s="47"/>
      <c r="VHY29" s="47"/>
      <c r="VHZ29" s="47"/>
      <c r="VIA29" s="47"/>
      <c r="VIB29" s="47"/>
      <c r="VIC29" s="47"/>
      <c r="VID29" s="47"/>
      <c r="VIE29" s="47"/>
      <c r="VIF29" s="47"/>
      <c r="VIG29" s="47"/>
      <c r="VIH29" s="47"/>
      <c r="VII29" s="47"/>
      <c r="VIJ29" s="47"/>
      <c r="VIK29" s="47"/>
      <c r="VIL29" s="47"/>
      <c r="VIM29" s="47"/>
      <c r="VIN29" s="47"/>
      <c r="VIO29" s="47"/>
      <c r="VIP29" s="47"/>
      <c r="VIQ29" s="47"/>
      <c r="VIR29" s="47"/>
      <c r="VIS29" s="47"/>
      <c r="VIT29" s="47"/>
      <c r="VIU29" s="47"/>
      <c r="VIV29" s="47"/>
      <c r="VIW29" s="47"/>
      <c r="VIX29" s="47"/>
      <c r="VIY29" s="47"/>
      <c r="VIZ29" s="47"/>
      <c r="VJA29" s="47"/>
      <c r="VJB29" s="47"/>
      <c r="VJC29" s="47"/>
      <c r="VJD29" s="47"/>
      <c r="VJE29" s="47"/>
      <c r="VJF29" s="47"/>
      <c r="VJG29" s="47"/>
      <c r="VJH29" s="47"/>
      <c r="VJI29" s="47"/>
      <c r="VJJ29" s="47"/>
      <c r="VJK29" s="47"/>
      <c r="VJL29" s="47"/>
      <c r="VJM29" s="47"/>
      <c r="VJN29" s="47"/>
      <c r="VJO29" s="47"/>
      <c r="VJP29" s="47"/>
      <c r="VJQ29" s="47"/>
      <c r="VJR29" s="47"/>
      <c r="VJS29" s="47"/>
      <c r="VJT29" s="47"/>
      <c r="VJU29" s="47"/>
      <c r="VJV29" s="47"/>
      <c r="VJW29" s="47"/>
      <c r="VJX29" s="47"/>
      <c r="VJY29" s="47"/>
      <c r="VJZ29" s="47"/>
      <c r="VKA29" s="47"/>
      <c r="VKB29" s="47"/>
      <c r="VKC29" s="47"/>
      <c r="VKD29" s="47"/>
      <c r="VKE29" s="47"/>
      <c r="VKF29" s="47"/>
      <c r="VKG29" s="47"/>
      <c r="VKH29" s="47"/>
      <c r="VKI29" s="47"/>
      <c r="VKJ29" s="47"/>
      <c r="VKK29" s="47"/>
      <c r="VKL29" s="47"/>
      <c r="VKM29" s="47"/>
      <c r="VKN29" s="47"/>
      <c r="VKO29" s="47"/>
      <c r="VKP29" s="47"/>
      <c r="VKQ29" s="47"/>
      <c r="VKR29" s="47"/>
      <c r="VKS29" s="47"/>
      <c r="VKT29" s="47"/>
      <c r="VKU29" s="47"/>
      <c r="VKV29" s="47"/>
      <c r="VKW29" s="47"/>
      <c r="VKX29" s="47"/>
      <c r="VKY29" s="47"/>
      <c r="VKZ29" s="47"/>
      <c r="VLA29" s="47"/>
      <c r="VLB29" s="47"/>
      <c r="VLC29" s="47"/>
      <c r="VLD29" s="47"/>
      <c r="VLE29" s="47"/>
      <c r="VLF29" s="47"/>
      <c r="VLG29" s="47"/>
      <c r="VLH29" s="47"/>
      <c r="VLI29" s="47"/>
      <c r="VLJ29" s="47"/>
      <c r="VLK29" s="47"/>
      <c r="VLL29" s="47"/>
      <c r="VLM29" s="47"/>
      <c r="VLN29" s="47"/>
      <c r="VLO29" s="47"/>
      <c r="VLP29" s="47"/>
      <c r="VLQ29" s="47"/>
      <c r="VLR29" s="47"/>
      <c r="VLS29" s="47"/>
      <c r="VLT29" s="47"/>
      <c r="VLU29" s="47"/>
      <c r="VLV29" s="47"/>
      <c r="VLW29" s="47"/>
      <c r="VLX29" s="47"/>
      <c r="VLY29" s="47"/>
      <c r="VLZ29" s="47"/>
      <c r="VMA29" s="47"/>
      <c r="VMB29" s="47"/>
      <c r="VMC29" s="47"/>
      <c r="VMD29" s="47"/>
      <c r="VME29" s="47"/>
      <c r="VMF29" s="47"/>
      <c r="VMG29" s="47"/>
      <c r="VMH29" s="47"/>
      <c r="VMI29" s="47"/>
      <c r="VMJ29" s="47"/>
      <c r="VMK29" s="47"/>
      <c r="VML29" s="47"/>
      <c r="VMM29" s="47"/>
      <c r="VMN29" s="47"/>
      <c r="VMO29" s="47"/>
      <c r="VMP29" s="47"/>
      <c r="VMQ29" s="47"/>
      <c r="VMR29" s="47"/>
      <c r="VMS29" s="47"/>
      <c r="VMT29" s="47"/>
      <c r="VMU29" s="47"/>
      <c r="VMV29" s="47"/>
      <c r="VMW29" s="47"/>
      <c r="VMX29" s="47"/>
      <c r="VMY29" s="47"/>
      <c r="VMZ29" s="47"/>
      <c r="VNA29" s="47"/>
      <c r="VNB29" s="47"/>
      <c r="VNC29" s="47"/>
      <c r="VND29" s="47"/>
      <c r="VNE29" s="47"/>
      <c r="VNF29" s="47"/>
      <c r="VNG29" s="47"/>
      <c r="VNH29" s="47"/>
      <c r="VNI29" s="47"/>
      <c r="VNJ29" s="47"/>
      <c r="VNK29" s="47"/>
      <c r="VNL29" s="47"/>
      <c r="VNM29" s="47"/>
      <c r="VNN29" s="47"/>
      <c r="VNO29" s="47"/>
      <c r="VNP29" s="47"/>
      <c r="VNQ29" s="47"/>
      <c r="VNR29" s="47"/>
      <c r="VNS29" s="47"/>
      <c r="VNT29" s="47"/>
      <c r="VNU29" s="47"/>
      <c r="VNV29" s="47"/>
      <c r="VNW29" s="47"/>
      <c r="VNX29" s="47"/>
      <c r="VNY29" s="47"/>
      <c r="VNZ29" s="47"/>
      <c r="VOA29" s="47"/>
      <c r="VOB29" s="47"/>
      <c r="VOC29" s="47"/>
      <c r="VOD29" s="47"/>
      <c r="VOE29" s="47"/>
      <c r="VOF29" s="47"/>
      <c r="VOG29" s="47"/>
      <c r="VOH29" s="47"/>
      <c r="VOI29" s="47"/>
      <c r="VOJ29" s="47"/>
      <c r="VOK29" s="47"/>
      <c r="VOL29" s="47"/>
      <c r="VOM29" s="47"/>
      <c r="VON29" s="47"/>
      <c r="VOO29" s="47"/>
      <c r="VOP29" s="47"/>
      <c r="VOQ29" s="47"/>
      <c r="VOR29" s="47"/>
      <c r="VOS29" s="47"/>
      <c r="VOT29" s="47"/>
      <c r="VOU29" s="47"/>
      <c r="VOV29" s="47"/>
      <c r="VOW29" s="47"/>
      <c r="VOX29" s="47"/>
      <c r="VOY29" s="47"/>
      <c r="VOZ29" s="47"/>
      <c r="VPA29" s="47"/>
      <c r="VPB29" s="47"/>
      <c r="VPC29" s="47"/>
      <c r="VPD29" s="47"/>
      <c r="VPE29" s="47"/>
      <c r="VPF29" s="47"/>
      <c r="VPG29" s="47"/>
      <c r="VPH29" s="47"/>
      <c r="VPI29" s="47"/>
      <c r="VPJ29" s="47"/>
      <c r="VPK29" s="47"/>
      <c r="VPL29" s="47"/>
      <c r="VPM29" s="47"/>
      <c r="VPN29" s="47"/>
      <c r="VPO29" s="47"/>
      <c r="VPP29" s="47"/>
      <c r="VPQ29" s="47"/>
      <c r="VPR29" s="47"/>
      <c r="VPS29" s="47"/>
      <c r="VPT29" s="47"/>
      <c r="VPU29" s="47"/>
      <c r="VPV29" s="47"/>
      <c r="VPW29" s="47"/>
      <c r="VPX29" s="47"/>
      <c r="VPY29" s="47"/>
      <c r="VPZ29" s="47"/>
      <c r="VQA29" s="47"/>
      <c r="VQB29" s="47"/>
      <c r="VQC29" s="47"/>
      <c r="VQD29" s="47"/>
      <c r="VQE29" s="47"/>
      <c r="VQF29" s="47"/>
      <c r="VQG29" s="47"/>
      <c r="VQH29" s="47"/>
      <c r="VQI29" s="47"/>
      <c r="VQJ29" s="47"/>
      <c r="VQK29" s="47"/>
      <c r="VQL29" s="47"/>
      <c r="VQM29" s="47"/>
      <c r="VQN29" s="47"/>
      <c r="VQO29" s="47"/>
      <c r="VQP29" s="47"/>
      <c r="VQQ29" s="47"/>
      <c r="VQR29" s="47"/>
      <c r="VQS29" s="47"/>
      <c r="VQT29" s="47"/>
      <c r="VQU29" s="47"/>
      <c r="VQV29" s="47"/>
      <c r="VQW29" s="47"/>
      <c r="VQX29" s="47"/>
      <c r="VQY29" s="47"/>
      <c r="VQZ29" s="47"/>
      <c r="VRA29" s="47"/>
      <c r="VRB29" s="47"/>
      <c r="VRC29" s="47"/>
      <c r="VRD29" s="47"/>
      <c r="VRE29" s="47"/>
      <c r="VRF29" s="47"/>
      <c r="VRG29" s="47"/>
      <c r="VRH29" s="47"/>
      <c r="VRI29" s="47"/>
      <c r="VRJ29" s="47"/>
      <c r="VRK29" s="47"/>
      <c r="VRL29" s="47"/>
      <c r="VRM29" s="47"/>
      <c r="VRN29" s="47"/>
      <c r="VRO29" s="47"/>
      <c r="VRP29" s="47"/>
      <c r="VRQ29" s="47"/>
      <c r="VRR29" s="47"/>
      <c r="VRS29" s="47"/>
      <c r="VRT29" s="47"/>
      <c r="VRU29" s="47"/>
      <c r="VRV29" s="47"/>
      <c r="VRW29" s="47"/>
      <c r="VRX29" s="47"/>
      <c r="VRY29" s="47"/>
      <c r="VRZ29" s="47"/>
      <c r="VSA29" s="47"/>
      <c r="VSB29" s="47"/>
      <c r="VSC29" s="47"/>
      <c r="VSD29" s="47"/>
      <c r="VSE29" s="47"/>
      <c r="VSF29" s="47"/>
      <c r="VSG29" s="47"/>
      <c r="VSH29" s="47"/>
      <c r="VSI29" s="47"/>
      <c r="VSJ29" s="47"/>
      <c r="VSK29" s="47"/>
      <c r="VSL29" s="47"/>
      <c r="VSM29" s="47"/>
      <c r="VSN29" s="47"/>
      <c r="VSO29" s="47"/>
      <c r="VSP29" s="47"/>
      <c r="VSQ29" s="47"/>
      <c r="VSR29" s="47"/>
      <c r="VSS29" s="47"/>
      <c r="VST29" s="47"/>
      <c r="VSU29" s="47"/>
      <c r="VSV29" s="47"/>
      <c r="VSW29" s="47"/>
      <c r="VSX29" s="47"/>
      <c r="VSY29" s="47"/>
      <c r="VSZ29" s="47"/>
      <c r="VTA29" s="47"/>
      <c r="VTB29" s="47"/>
      <c r="VTC29" s="47"/>
      <c r="VTD29" s="47"/>
      <c r="VTE29" s="47"/>
      <c r="VTF29" s="47"/>
      <c r="VTG29" s="47"/>
      <c r="VTH29" s="47"/>
      <c r="VTI29" s="47"/>
      <c r="VTJ29" s="47"/>
      <c r="VTK29" s="47"/>
      <c r="VTL29" s="47"/>
      <c r="VTM29" s="47"/>
      <c r="VTN29" s="47"/>
      <c r="VTO29" s="47"/>
      <c r="VTP29" s="47"/>
      <c r="VTQ29" s="47"/>
      <c r="VTR29" s="47"/>
      <c r="VTS29" s="47"/>
      <c r="VTT29" s="47"/>
      <c r="VTU29" s="47"/>
      <c r="VTV29" s="47"/>
      <c r="VTW29" s="47"/>
      <c r="VTX29" s="47"/>
      <c r="VTY29" s="47"/>
      <c r="VTZ29" s="47"/>
      <c r="VUA29" s="47"/>
      <c r="VUB29" s="47"/>
      <c r="VUC29" s="47"/>
      <c r="VUD29" s="47"/>
      <c r="VUE29" s="47"/>
      <c r="VUF29" s="47"/>
      <c r="VUG29" s="47"/>
      <c r="VUH29" s="47"/>
      <c r="VUI29" s="47"/>
      <c r="VUJ29" s="47"/>
      <c r="VUK29" s="47"/>
      <c r="VUL29" s="47"/>
      <c r="VUM29" s="47"/>
      <c r="VUN29" s="47"/>
      <c r="VUO29" s="47"/>
      <c r="VUP29" s="47"/>
      <c r="VUQ29" s="47"/>
      <c r="VUR29" s="47"/>
      <c r="VUS29" s="47"/>
      <c r="VUT29" s="47"/>
      <c r="VUU29" s="47"/>
      <c r="VUV29" s="47"/>
      <c r="VUW29" s="47"/>
      <c r="VUX29" s="47"/>
      <c r="VUY29" s="47"/>
      <c r="VUZ29" s="47"/>
      <c r="VVA29" s="47"/>
      <c r="VVB29" s="47"/>
      <c r="VVC29" s="47"/>
      <c r="VVD29" s="47"/>
      <c r="VVE29" s="47"/>
      <c r="VVF29" s="47"/>
      <c r="VVG29" s="47"/>
      <c r="VVH29" s="47"/>
      <c r="VVI29" s="47"/>
      <c r="VVJ29" s="47"/>
      <c r="VVK29" s="47"/>
      <c r="VVL29" s="47"/>
      <c r="VVM29" s="47"/>
      <c r="VVN29" s="47"/>
      <c r="VVO29" s="47"/>
      <c r="VVP29" s="47"/>
      <c r="VVQ29" s="47"/>
      <c r="VVR29" s="47"/>
      <c r="VVS29" s="47"/>
      <c r="VVT29" s="47"/>
      <c r="VVU29" s="47"/>
      <c r="VVV29" s="47"/>
      <c r="VVW29" s="47"/>
      <c r="VVX29" s="47"/>
      <c r="VVY29" s="47"/>
      <c r="VVZ29" s="47"/>
      <c r="VWA29" s="47"/>
      <c r="VWB29" s="47"/>
      <c r="VWC29" s="47"/>
      <c r="VWD29" s="47"/>
      <c r="VWE29" s="47"/>
      <c r="VWF29" s="47"/>
      <c r="VWG29" s="47"/>
      <c r="VWH29" s="47"/>
      <c r="VWI29" s="47"/>
      <c r="VWJ29" s="47"/>
      <c r="VWK29" s="47"/>
      <c r="VWL29" s="47"/>
      <c r="VWM29" s="47"/>
      <c r="VWN29" s="47"/>
      <c r="VWO29" s="47"/>
      <c r="VWP29" s="47"/>
      <c r="VWQ29" s="47"/>
      <c r="VWR29" s="47"/>
      <c r="VWS29" s="47"/>
      <c r="VWT29" s="47"/>
      <c r="VWU29" s="47"/>
      <c r="VWV29" s="47"/>
      <c r="VWW29" s="47"/>
      <c r="VWX29" s="47"/>
      <c r="VWY29" s="47"/>
      <c r="VWZ29" s="47"/>
      <c r="VXA29" s="47"/>
      <c r="VXB29" s="47"/>
      <c r="VXC29" s="47"/>
      <c r="VXD29" s="47"/>
      <c r="VXE29" s="47"/>
      <c r="VXF29" s="47"/>
      <c r="VXG29" s="47"/>
      <c r="VXH29" s="47"/>
      <c r="VXI29" s="47"/>
      <c r="VXJ29" s="47"/>
      <c r="VXK29" s="47"/>
      <c r="VXL29" s="47"/>
      <c r="VXM29" s="47"/>
      <c r="VXN29" s="47"/>
      <c r="VXO29" s="47"/>
      <c r="VXP29" s="47"/>
      <c r="VXQ29" s="47"/>
      <c r="VXR29" s="47"/>
      <c r="VXS29" s="47"/>
      <c r="VXT29" s="47"/>
      <c r="VXU29" s="47"/>
      <c r="VXV29" s="47"/>
      <c r="VXW29" s="47"/>
      <c r="VXX29" s="47"/>
      <c r="VXY29" s="47"/>
      <c r="VXZ29" s="47"/>
      <c r="VYA29" s="47"/>
      <c r="VYB29" s="47"/>
      <c r="VYC29" s="47"/>
      <c r="VYD29" s="47"/>
      <c r="VYE29" s="47"/>
      <c r="VYF29" s="47"/>
      <c r="VYG29" s="47"/>
      <c r="VYH29" s="47"/>
      <c r="VYI29" s="47"/>
      <c r="VYJ29" s="47"/>
      <c r="VYK29" s="47"/>
      <c r="VYL29" s="47"/>
      <c r="VYM29" s="47"/>
      <c r="VYN29" s="47"/>
      <c r="VYO29" s="47"/>
      <c r="VYP29" s="47"/>
      <c r="VYQ29" s="47"/>
      <c r="VYR29" s="47"/>
      <c r="VYS29" s="47"/>
      <c r="VYT29" s="47"/>
      <c r="VYU29" s="47"/>
      <c r="VYV29" s="47"/>
      <c r="VYW29" s="47"/>
      <c r="VYX29" s="47"/>
      <c r="VYY29" s="47"/>
      <c r="VYZ29" s="47"/>
      <c r="VZA29" s="47"/>
      <c r="VZB29" s="47"/>
      <c r="VZC29" s="47"/>
      <c r="VZD29" s="47"/>
      <c r="VZE29" s="47"/>
      <c r="VZF29" s="47"/>
      <c r="VZG29" s="47"/>
      <c r="VZH29" s="47"/>
      <c r="VZI29" s="47"/>
      <c r="VZJ29" s="47"/>
      <c r="VZK29" s="47"/>
      <c r="VZL29" s="47"/>
      <c r="VZM29" s="47"/>
      <c r="VZN29" s="47"/>
      <c r="VZO29" s="47"/>
      <c r="VZP29" s="47"/>
      <c r="VZQ29" s="47"/>
      <c r="VZR29" s="47"/>
      <c r="VZS29" s="47"/>
      <c r="VZT29" s="47"/>
      <c r="VZU29" s="47"/>
      <c r="VZV29" s="47"/>
      <c r="VZW29" s="47"/>
      <c r="VZX29" s="47"/>
      <c r="VZY29" s="47"/>
      <c r="VZZ29" s="47"/>
      <c r="WAA29" s="47"/>
      <c r="WAB29" s="47"/>
      <c r="WAC29" s="47"/>
      <c r="WAD29" s="47"/>
      <c r="WAE29" s="47"/>
      <c r="WAF29" s="47"/>
      <c r="WAG29" s="47"/>
      <c r="WAH29" s="47"/>
      <c r="WAI29" s="47"/>
      <c r="WAJ29" s="47"/>
      <c r="WAK29" s="47"/>
      <c r="WAL29" s="47"/>
      <c r="WAM29" s="47"/>
      <c r="WAN29" s="47"/>
      <c r="WAO29" s="47"/>
      <c r="WAP29" s="47"/>
      <c r="WAQ29" s="47"/>
      <c r="WAR29" s="47"/>
      <c r="WAS29" s="47"/>
      <c r="WAT29" s="47"/>
      <c r="WAU29" s="47"/>
      <c r="WAV29" s="47"/>
      <c r="WAW29" s="47"/>
      <c r="WAX29" s="47"/>
      <c r="WAY29" s="47"/>
      <c r="WAZ29" s="47"/>
      <c r="WBA29" s="47"/>
      <c r="WBB29" s="47"/>
      <c r="WBC29" s="47"/>
      <c r="WBD29" s="47"/>
      <c r="WBE29" s="47"/>
      <c r="WBF29" s="47"/>
      <c r="WBG29" s="47"/>
      <c r="WBH29" s="47"/>
      <c r="WBI29" s="47"/>
      <c r="WBJ29" s="47"/>
      <c r="WBK29" s="47"/>
      <c r="WBL29" s="47"/>
      <c r="WBM29" s="47"/>
      <c r="WBN29" s="47"/>
      <c r="WBO29" s="47"/>
      <c r="WBP29" s="47"/>
      <c r="WBQ29" s="47"/>
      <c r="WBR29" s="47"/>
      <c r="WBS29" s="47"/>
      <c r="WBT29" s="47"/>
      <c r="WBU29" s="47"/>
      <c r="WBV29" s="47"/>
      <c r="WBW29" s="47"/>
      <c r="WBX29" s="47"/>
      <c r="WBY29" s="47"/>
      <c r="WBZ29" s="47"/>
      <c r="WCA29" s="47"/>
      <c r="WCB29" s="47"/>
      <c r="WCC29" s="47"/>
      <c r="WCD29" s="47"/>
      <c r="WCE29" s="47"/>
      <c r="WCF29" s="47"/>
      <c r="WCG29" s="47"/>
      <c r="WCH29" s="47"/>
      <c r="WCI29" s="47"/>
      <c r="WCJ29" s="47"/>
      <c r="WCK29" s="47"/>
      <c r="WCL29" s="47"/>
      <c r="WCM29" s="47"/>
      <c r="WCN29" s="47"/>
      <c r="WCO29" s="47"/>
      <c r="WCP29" s="47"/>
      <c r="WCQ29" s="47"/>
      <c r="WCR29" s="47"/>
      <c r="WCS29" s="47"/>
      <c r="WCT29" s="47"/>
      <c r="WCU29" s="47"/>
      <c r="WCV29" s="47"/>
      <c r="WCW29" s="47"/>
      <c r="WCX29" s="47"/>
      <c r="WCY29" s="47"/>
      <c r="WCZ29" s="47"/>
      <c r="WDA29" s="47"/>
      <c r="WDB29" s="47"/>
      <c r="WDC29" s="47"/>
      <c r="WDD29" s="47"/>
      <c r="WDE29" s="47"/>
      <c r="WDF29" s="47"/>
      <c r="WDG29" s="47"/>
      <c r="WDH29" s="47"/>
      <c r="WDI29" s="47"/>
      <c r="WDJ29" s="47"/>
      <c r="WDK29" s="47"/>
      <c r="WDL29" s="47"/>
      <c r="WDM29" s="47"/>
      <c r="WDN29" s="47"/>
      <c r="WDO29" s="47"/>
      <c r="WDP29" s="47"/>
      <c r="WDQ29" s="47"/>
      <c r="WDR29" s="47"/>
      <c r="WDS29" s="47"/>
      <c r="WDT29" s="47"/>
      <c r="WDU29" s="47"/>
      <c r="WDV29" s="47"/>
      <c r="WDW29" s="47"/>
      <c r="WDX29" s="47"/>
      <c r="WDY29" s="47"/>
      <c r="WDZ29" s="47"/>
      <c r="WEA29" s="47"/>
      <c r="WEB29" s="47"/>
      <c r="WEC29" s="47"/>
      <c r="WED29" s="47"/>
      <c r="WEE29" s="47"/>
      <c r="WEF29" s="47"/>
      <c r="WEG29" s="47"/>
      <c r="WEH29" s="47"/>
      <c r="WEI29" s="47"/>
      <c r="WEJ29" s="47"/>
      <c r="WEK29" s="47"/>
      <c r="WEL29" s="47"/>
      <c r="WEM29" s="47"/>
      <c r="WEN29" s="47"/>
      <c r="WEO29" s="47"/>
      <c r="WEP29" s="47"/>
      <c r="WEQ29" s="47"/>
      <c r="WER29" s="47"/>
      <c r="WES29" s="47"/>
      <c r="WET29" s="47"/>
      <c r="WEU29" s="47"/>
      <c r="WEV29" s="47"/>
      <c r="WEW29" s="47"/>
      <c r="WEX29" s="47"/>
      <c r="WEY29" s="47"/>
      <c r="WEZ29" s="47"/>
      <c r="WFA29" s="47"/>
      <c r="WFB29" s="47"/>
      <c r="WFC29" s="47"/>
      <c r="WFD29" s="47"/>
      <c r="WFE29" s="47"/>
      <c r="WFF29" s="47"/>
      <c r="WFG29" s="47"/>
      <c r="WFH29" s="47"/>
      <c r="WFI29" s="47"/>
      <c r="WFJ29" s="47"/>
      <c r="WFK29" s="47"/>
      <c r="WFL29" s="47"/>
      <c r="WFM29" s="47"/>
      <c r="WFN29" s="47"/>
      <c r="WFO29" s="47"/>
      <c r="WFP29" s="47"/>
      <c r="WFQ29" s="47"/>
      <c r="WFR29" s="47"/>
      <c r="WFS29" s="47"/>
      <c r="WFT29" s="47"/>
      <c r="WFU29" s="47"/>
      <c r="WFV29" s="47"/>
      <c r="WFW29" s="47"/>
      <c r="WFX29" s="47"/>
      <c r="WFY29" s="47"/>
      <c r="WFZ29" s="47"/>
      <c r="WGA29" s="47"/>
      <c r="WGB29" s="47"/>
      <c r="WGC29" s="47"/>
      <c r="WGD29" s="47"/>
      <c r="WGE29" s="47"/>
      <c r="WGF29" s="47"/>
      <c r="WGG29" s="47"/>
      <c r="WGH29" s="47"/>
      <c r="WGI29" s="47"/>
      <c r="WGJ29" s="47"/>
      <c r="WGK29" s="47"/>
      <c r="WGL29" s="47"/>
      <c r="WGM29" s="47"/>
      <c r="WGN29" s="47"/>
      <c r="WGO29" s="47"/>
      <c r="WGP29" s="47"/>
      <c r="WGQ29" s="47"/>
      <c r="WGR29" s="47"/>
      <c r="WGS29" s="47"/>
      <c r="WGT29" s="47"/>
      <c r="WGU29" s="47"/>
      <c r="WGV29" s="47"/>
      <c r="WGW29" s="47"/>
      <c r="WGX29" s="47"/>
      <c r="WGY29" s="47"/>
      <c r="WGZ29" s="47"/>
      <c r="WHA29" s="47"/>
      <c r="WHB29" s="47"/>
      <c r="WHC29" s="47"/>
      <c r="WHD29" s="47"/>
      <c r="WHE29" s="47"/>
      <c r="WHF29" s="47"/>
      <c r="WHG29" s="47"/>
      <c r="WHH29" s="47"/>
      <c r="WHI29" s="47"/>
      <c r="WHJ29" s="47"/>
      <c r="WHK29" s="47"/>
      <c r="WHL29" s="47"/>
      <c r="WHM29" s="47"/>
      <c r="WHN29" s="47"/>
      <c r="WHO29" s="47"/>
      <c r="WHP29" s="47"/>
      <c r="WHQ29" s="47"/>
      <c r="WHR29" s="47"/>
      <c r="WHS29" s="47"/>
      <c r="WHT29" s="47"/>
      <c r="WHU29" s="47"/>
      <c r="WHV29" s="47"/>
      <c r="WHW29" s="47"/>
      <c r="WHX29" s="47"/>
      <c r="WHY29" s="47"/>
      <c r="WHZ29" s="47"/>
      <c r="WIA29" s="47"/>
      <c r="WIB29" s="47"/>
      <c r="WIC29" s="47"/>
      <c r="WID29" s="47"/>
      <c r="WIE29" s="47"/>
      <c r="WIF29" s="47"/>
      <c r="WIG29" s="47"/>
      <c r="WIH29" s="47"/>
      <c r="WII29" s="47"/>
      <c r="WIJ29" s="47"/>
      <c r="WIK29" s="47"/>
      <c r="WIL29" s="47"/>
      <c r="WIM29" s="47"/>
      <c r="WIN29" s="47"/>
      <c r="WIO29" s="47"/>
      <c r="WIP29" s="47"/>
      <c r="WIQ29" s="47"/>
      <c r="WIR29" s="47"/>
      <c r="WIS29" s="47"/>
      <c r="WIT29" s="47"/>
      <c r="WIU29" s="47"/>
      <c r="WIV29" s="47"/>
      <c r="WIW29" s="47"/>
      <c r="WIX29" s="47"/>
      <c r="WIY29" s="47"/>
      <c r="WIZ29" s="47"/>
      <c r="WJA29" s="47"/>
      <c r="WJB29" s="47"/>
      <c r="WJC29" s="47"/>
      <c r="WJD29" s="47"/>
      <c r="WJE29" s="47"/>
      <c r="WJF29" s="47"/>
      <c r="WJG29" s="47"/>
      <c r="WJH29" s="47"/>
      <c r="WJI29" s="47"/>
      <c r="WJJ29" s="47"/>
      <c r="WJK29" s="47"/>
      <c r="WJL29" s="47"/>
      <c r="WJM29" s="47"/>
      <c r="WJN29" s="47"/>
      <c r="WJO29" s="47"/>
      <c r="WJP29" s="47"/>
      <c r="WJQ29" s="47"/>
      <c r="WJR29" s="47"/>
      <c r="WJS29" s="47"/>
      <c r="WJT29" s="47"/>
      <c r="WJU29" s="47"/>
      <c r="WJV29" s="47"/>
      <c r="WJW29" s="47"/>
      <c r="WJX29" s="47"/>
      <c r="WJY29" s="47"/>
      <c r="WJZ29" s="47"/>
      <c r="WKA29" s="47"/>
      <c r="WKB29" s="47"/>
      <c r="WKC29" s="47"/>
      <c r="WKD29" s="47"/>
      <c r="WKE29" s="47"/>
      <c r="WKF29" s="47"/>
      <c r="WKG29" s="47"/>
      <c r="WKH29" s="47"/>
      <c r="WKI29" s="47"/>
      <c r="WKJ29" s="47"/>
      <c r="WKK29" s="47"/>
      <c r="WKL29" s="47"/>
      <c r="WKM29" s="47"/>
      <c r="WKN29" s="47"/>
      <c r="WKO29" s="47"/>
      <c r="WKP29" s="47"/>
      <c r="WKQ29" s="47"/>
      <c r="WKR29" s="47"/>
      <c r="WKS29" s="47"/>
      <c r="WKT29" s="47"/>
      <c r="WKU29" s="47"/>
      <c r="WKV29" s="47"/>
      <c r="WKW29" s="47"/>
      <c r="WKX29" s="47"/>
      <c r="WKY29" s="47"/>
      <c r="WKZ29" s="47"/>
      <c r="WLA29" s="47"/>
      <c r="WLB29" s="47"/>
      <c r="WLC29" s="47"/>
      <c r="WLD29" s="47"/>
      <c r="WLE29" s="47"/>
      <c r="WLF29" s="47"/>
      <c r="WLG29" s="47"/>
      <c r="WLH29" s="47"/>
      <c r="WLI29" s="47"/>
      <c r="WLJ29" s="47"/>
      <c r="WLK29" s="47"/>
      <c r="WLL29" s="47"/>
      <c r="WLM29" s="47"/>
      <c r="WLN29" s="47"/>
      <c r="WLO29" s="47"/>
      <c r="WLP29" s="47"/>
      <c r="WLQ29" s="47"/>
      <c r="WLR29" s="47"/>
      <c r="WLS29" s="47"/>
      <c r="WLT29" s="47"/>
      <c r="WLU29" s="47"/>
      <c r="WLV29" s="47"/>
      <c r="WLW29" s="47"/>
      <c r="WLX29" s="47"/>
      <c r="WLY29" s="47"/>
      <c r="WLZ29" s="47"/>
      <c r="WMA29" s="47"/>
      <c r="WMB29" s="47"/>
      <c r="WMC29" s="47"/>
      <c r="WMD29" s="47"/>
      <c r="WME29" s="47"/>
      <c r="WMF29" s="47"/>
      <c r="WMG29" s="47"/>
      <c r="WMH29" s="47"/>
      <c r="WMI29" s="47"/>
      <c r="WMJ29" s="47"/>
      <c r="WMK29" s="47"/>
      <c r="WML29" s="47"/>
      <c r="WMM29" s="47"/>
      <c r="WMN29" s="47"/>
      <c r="WMO29" s="47"/>
      <c r="WMP29" s="47"/>
      <c r="WMQ29" s="47"/>
      <c r="WMR29" s="47"/>
      <c r="WMS29" s="47"/>
      <c r="WMT29" s="47"/>
      <c r="WMU29" s="47"/>
      <c r="WMV29" s="47"/>
      <c r="WMW29" s="47"/>
      <c r="WMX29" s="47"/>
      <c r="WMY29" s="47"/>
      <c r="WMZ29" s="47"/>
      <c r="WNA29" s="47"/>
      <c r="WNB29" s="47"/>
      <c r="WNC29" s="47"/>
      <c r="WND29" s="47"/>
      <c r="WNE29" s="47"/>
      <c r="WNF29" s="47"/>
      <c r="WNG29" s="47"/>
      <c r="WNH29" s="47"/>
      <c r="WNI29" s="47"/>
      <c r="WNJ29" s="47"/>
      <c r="WNK29" s="47"/>
      <c r="WNL29" s="47"/>
      <c r="WNM29" s="47"/>
      <c r="WNN29" s="47"/>
      <c r="WNO29" s="47"/>
      <c r="WNP29" s="47"/>
      <c r="WNQ29" s="47"/>
      <c r="WNR29" s="47"/>
      <c r="WNS29" s="47"/>
      <c r="WNT29" s="47"/>
      <c r="WNU29" s="47"/>
      <c r="WNV29" s="47"/>
      <c r="WNW29" s="47"/>
      <c r="WNX29" s="47"/>
      <c r="WNY29" s="47"/>
      <c r="WNZ29" s="47"/>
      <c r="WOA29" s="47"/>
      <c r="WOB29" s="47"/>
      <c r="WOC29" s="47"/>
      <c r="WOD29" s="47"/>
      <c r="WOE29" s="47"/>
      <c r="WOF29" s="47"/>
      <c r="WOG29" s="47"/>
      <c r="WOH29" s="47"/>
      <c r="WOI29" s="47"/>
      <c r="WOJ29" s="47"/>
      <c r="WOK29" s="47"/>
      <c r="WOL29" s="47"/>
      <c r="WOM29" s="47"/>
      <c r="WON29" s="47"/>
      <c r="WOO29" s="47"/>
      <c r="WOP29" s="47"/>
      <c r="WOQ29" s="47"/>
      <c r="WOR29" s="47"/>
      <c r="WOS29" s="47"/>
      <c r="WOT29" s="47"/>
      <c r="WOU29" s="47"/>
      <c r="WOV29" s="47"/>
      <c r="WOW29" s="47"/>
      <c r="WOX29" s="47"/>
      <c r="WOY29" s="47"/>
      <c r="WOZ29" s="47"/>
      <c r="WPA29" s="47"/>
      <c r="WPB29" s="47"/>
      <c r="WPC29" s="47"/>
      <c r="WPD29" s="47"/>
      <c r="WPE29" s="47"/>
      <c r="WPF29" s="47"/>
      <c r="WPG29" s="47"/>
      <c r="WPH29" s="47"/>
      <c r="WPI29" s="47"/>
      <c r="WPJ29" s="47"/>
      <c r="WPK29" s="47"/>
      <c r="WPL29" s="47"/>
      <c r="WPM29" s="47"/>
      <c r="WPN29" s="47"/>
      <c r="WPO29" s="47"/>
      <c r="WPP29" s="47"/>
      <c r="WPQ29" s="47"/>
      <c r="WPR29" s="47"/>
      <c r="WPS29" s="47"/>
      <c r="WPT29" s="47"/>
      <c r="WPU29" s="47"/>
      <c r="WPV29" s="47"/>
      <c r="WPW29" s="47"/>
      <c r="WPX29" s="47"/>
      <c r="WPY29" s="47"/>
      <c r="WPZ29" s="47"/>
      <c r="WQA29" s="47"/>
      <c r="WQB29" s="47"/>
      <c r="WQC29" s="47"/>
      <c r="WQD29" s="47"/>
      <c r="WQE29" s="47"/>
      <c r="WQF29" s="47"/>
      <c r="WQG29" s="47"/>
      <c r="WQH29" s="47"/>
      <c r="WQI29" s="47"/>
      <c r="WQJ29" s="47"/>
      <c r="WQK29" s="47"/>
      <c r="WQL29" s="47"/>
      <c r="WQM29" s="47"/>
      <c r="WQN29" s="47"/>
      <c r="WQO29" s="47"/>
      <c r="WQP29" s="47"/>
      <c r="WQQ29" s="47"/>
      <c r="WQR29" s="47"/>
      <c r="WQS29" s="47"/>
      <c r="WQT29" s="47"/>
      <c r="WQU29" s="47"/>
      <c r="WQV29" s="47"/>
      <c r="WQW29" s="47"/>
      <c r="WQX29" s="47"/>
      <c r="WQY29" s="47"/>
      <c r="WQZ29" s="47"/>
      <c r="WRA29" s="47"/>
      <c r="WRB29" s="47"/>
      <c r="WRC29" s="47"/>
      <c r="WRD29" s="47"/>
      <c r="WRE29" s="47"/>
      <c r="WRF29" s="47"/>
      <c r="WRG29" s="47"/>
      <c r="WRH29" s="47"/>
      <c r="WRI29" s="47"/>
      <c r="WRJ29" s="47"/>
      <c r="WRK29" s="47"/>
      <c r="WRL29" s="47"/>
      <c r="WRM29" s="47"/>
      <c r="WRN29" s="47"/>
      <c r="WRO29" s="47"/>
      <c r="WRP29" s="47"/>
      <c r="WRQ29" s="47"/>
      <c r="WRR29" s="47"/>
      <c r="WRS29" s="47"/>
      <c r="WRT29" s="47"/>
      <c r="WRU29" s="47"/>
      <c r="WRV29" s="47"/>
      <c r="WRW29" s="47"/>
      <c r="WRX29" s="47"/>
      <c r="WRY29" s="47"/>
      <c r="WRZ29" s="47"/>
      <c r="WSA29" s="47"/>
      <c r="WSB29" s="47"/>
      <c r="WSC29" s="47"/>
      <c r="WSD29" s="47"/>
      <c r="WSE29" s="47"/>
      <c r="WSF29" s="47"/>
      <c r="WSG29" s="47"/>
      <c r="WSH29" s="47"/>
      <c r="WSI29" s="47"/>
      <c r="WSJ29" s="47"/>
      <c r="WSK29" s="47"/>
      <c r="WSL29" s="47"/>
      <c r="WSM29" s="47"/>
      <c r="WSN29" s="47"/>
      <c r="WSO29" s="47"/>
      <c r="WSP29" s="47"/>
      <c r="WSQ29" s="47"/>
      <c r="WSR29" s="47"/>
      <c r="WSS29" s="47"/>
      <c r="WST29" s="47"/>
      <c r="WSU29" s="47"/>
      <c r="WSV29" s="47"/>
      <c r="WSW29" s="47"/>
      <c r="WSX29" s="47"/>
      <c r="WSY29" s="47"/>
      <c r="WSZ29" s="47"/>
      <c r="WTA29" s="47"/>
      <c r="WTB29" s="47"/>
      <c r="WTC29" s="47"/>
      <c r="WTD29" s="47"/>
      <c r="WTE29" s="47"/>
      <c r="WTF29" s="47"/>
      <c r="WTG29" s="47"/>
      <c r="WTH29" s="47"/>
      <c r="WTI29" s="47"/>
      <c r="WTJ29" s="47"/>
      <c r="WTK29" s="47"/>
      <c r="WTL29" s="47"/>
      <c r="WTM29" s="47"/>
      <c r="WTN29" s="47"/>
      <c r="WTO29" s="47"/>
      <c r="WTP29" s="47"/>
      <c r="WTQ29" s="47"/>
      <c r="WTR29" s="47"/>
      <c r="WTS29" s="47"/>
      <c r="WTT29" s="47"/>
      <c r="WTU29" s="47"/>
      <c r="WTV29" s="47"/>
      <c r="WTW29" s="47"/>
      <c r="WTX29" s="47"/>
      <c r="WTY29" s="47"/>
      <c r="WTZ29" s="47"/>
      <c r="WUA29" s="47"/>
      <c r="WUB29" s="47"/>
      <c r="WUC29" s="47"/>
      <c r="WUD29" s="47"/>
      <c r="WUE29" s="47"/>
      <c r="WUF29" s="47"/>
      <c r="WUG29" s="47"/>
      <c r="WUH29" s="47"/>
      <c r="WUI29" s="47"/>
      <c r="WUJ29" s="47"/>
      <c r="WUK29" s="47"/>
      <c r="WUL29" s="47"/>
      <c r="WUM29" s="47"/>
      <c r="WUN29" s="47"/>
      <c r="WUO29" s="47"/>
      <c r="WUP29" s="47"/>
      <c r="WUQ29" s="47"/>
      <c r="WUR29" s="47"/>
      <c r="WUS29" s="47"/>
      <c r="WUT29" s="47"/>
      <c r="WUU29" s="47"/>
      <c r="WUV29" s="47"/>
      <c r="WUW29" s="47"/>
      <c r="WUX29" s="47"/>
      <c r="WUY29" s="47"/>
      <c r="WUZ29" s="47"/>
      <c r="WVA29" s="47"/>
      <c r="WVB29" s="47"/>
      <c r="WVC29" s="47"/>
      <c r="WVD29" s="47"/>
      <c r="WVE29" s="47"/>
      <c r="WVF29" s="47"/>
      <c r="WVG29" s="47"/>
      <c r="WVH29" s="47"/>
      <c r="WVI29" s="47"/>
      <c r="WVJ29" s="47"/>
      <c r="WVK29" s="47"/>
      <c r="WVL29" s="47"/>
      <c r="WVM29" s="47"/>
      <c r="WVN29" s="47"/>
      <c r="WVO29" s="47"/>
      <c r="WVP29" s="47"/>
      <c r="WVQ29" s="47"/>
      <c r="WVR29" s="47"/>
      <c r="WVS29" s="47"/>
      <c r="WVT29" s="47"/>
      <c r="WVU29" s="47"/>
      <c r="WVV29" s="47"/>
      <c r="WVW29" s="47"/>
      <c r="WVX29" s="47"/>
      <c r="WVY29" s="47"/>
      <c r="WVZ29" s="47"/>
      <c r="WWA29" s="47"/>
      <c r="WWB29" s="47"/>
      <c r="WWC29" s="47"/>
      <c r="WWD29" s="47"/>
      <c r="WWE29" s="47"/>
      <c r="WWF29" s="47"/>
      <c r="WWG29" s="47"/>
      <c r="WWH29" s="47"/>
      <c r="WWI29" s="47"/>
      <c r="WWJ29" s="47"/>
      <c r="WWK29" s="47"/>
      <c r="WWL29" s="47"/>
    </row>
    <row r="30" spans="1:16158" x14ac:dyDescent="0.35">
      <c r="A30" s="56" t="s">
        <v>104</v>
      </c>
      <c r="B30" s="242"/>
      <c r="C30" s="242"/>
      <c r="D30" s="245"/>
      <c r="E30" s="245"/>
      <c r="G30" s="233"/>
      <c r="H30" s="246"/>
      <c r="J30" s="233"/>
      <c r="L30" s="233"/>
      <c r="M30" s="58"/>
      <c r="N30" s="58"/>
      <c r="O30" s="58"/>
      <c r="P30" s="58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47"/>
      <c r="AMI30" s="47"/>
      <c r="AMJ30" s="47"/>
      <c r="AMK30" s="47"/>
      <c r="AML30" s="47"/>
      <c r="AMM30" s="47"/>
      <c r="AMN30" s="47"/>
      <c r="AMO30" s="47"/>
      <c r="AMP30" s="47"/>
      <c r="AMQ30" s="47"/>
      <c r="AMR30" s="47"/>
      <c r="AMS30" s="47"/>
      <c r="AMT30" s="47"/>
      <c r="AMU30" s="47"/>
      <c r="AMV30" s="47"/>
      <c r="AMW30" s="47"/>
      <c r="AMX30" s="47"/>
      <c r="AMY30" s="47"/>
      <c r="AMZ30" s="47"/>
      <c r="ANA30" s="47"/>
      <c r="ANB30" s="47"/>
      <c r="ANC30" s="47"/>
      <c r="AND30" s="47"/>
      <c r="ANE30" s="47"/>
      <c r="ANF30" s="47"/>
      <c r="ANG30" s="47"/>
      <c r="ANH30" s="47"/>
      <c r="ANI30" s="47"/>
      <c r="ANJ30" s="47"/>
      <c r="ANK30" s="47"/>
      <c r="ANL30" s="47"/>
      <c r="ANM30" s="47"/>
      <c r="ANN30" s="47"/>
      <c r="ANO30" s="47"/>
      <c r="ANP30" s="47"/>
      <c r="ANQ30" s="47"/>
      <c r="ANR30" s="47"/>
      <c r="ANS30" s="47"/>
      <c r="ANT30" s="47"/>
      <c r="ANU30" s="47"/>
      <c r="ANV30" s="47"/>
      <c r="ANW30" s="47"/>
      <c r="ANX30" s="47"/>
      <c r="ANY30" s="47"/>
      <c r="ANZ30" s="47"/>
      <c r="AOA30" s="47"/>
      <c r="AOB30" s="47"/>
      <c r="AOC30" s="47"/>
      <c r="AOD30" s="47"/>
      <c r="AOE30" s="47"/>
      <c r="AOF30" s="47"/>
      <c r="AOG30" s="47"/>
      <c r="AOH30" s="47"/>
      <c r="AOI30" s="47"/>
      <c r="AOJ30" s="47"/>
      <c r="AOK30" s="47"/>
      <c r="AOL30" s="47"/>
      <c r="AOM30" s="47"/>
      <c r="AON30" s="47"/>
      <c r="AOO30" s="47"/>
      <c r="AOP30" s="47"/>
      <c r="AOQ30" s="47"/>
      <c r="AOR30" s="47"/>
      <c r="AOS30" s="47"/>
      <c r="AOT30" s="47"/>
      <c r="AOU30" s="47"/>
      <c r="AOV30" s="47"/>
      <c r="AOW30" s="47"/>
      <c r="AOX30" s="47"/>
      <c r="AOY30" s="47"/>
      <c r="AOZ30" s="47"/>
      <c r="APA30" s="47"/>
      <c r="APB30" s="47"/>
      <c r="APC30" s="47"/>
      <c r="APD30" s="47"/>
      <c r="APE30" s="47"/>
      <c r="APF30" s="47"/>
      <c r="APG30" s="47"/>
      <c r="APH30" s="47"/>
      <c r="API30" s="47"/>
      <c r="APJ30" s="47"/>
      <c r="APK30" s="47"/>
      <c r="APL30" s="47"/>
      <c r="APM30" s="47"/>
      <c r="APN30" s="47"/>
      <c r="APO30" s="47"/>
      <c r="APP30" s="47"/>
      <c r="APQ30" s="47"/>
      <c r="APR30" s="47"/>
      <c r="APS30" s="47"/>
      <c r="APT30" s="47"/>
      <c r="APU30" s="47"/>
      <c r="APV30" s="47"/>
      <c r="APW30" s="47"/>
      <c r="APX30" s="47"/>
      <c r="APY30" s="47"/>
      <c r="APZ30" s="47"/>
      <c r="AQA30" s="47"/>
      <c r="AQB30" s="47"/>
      <c r="AQC30" s="47"/>
      <c r="AQD30" s="47"/>
      <c r="AQE30" s="47"/>
      <c r="AQF30" s="47"/>
      <c r="AQG30" s="47"/>
      <c r="AQH30" s="47"/>
      <c r="AQI30" s="47"/>
      <c r="AQJ30" s="47"/>
      <c r="AQK30" s="47"/>
      <c r="AQL30" s="47"/>
      <c r="AQM30" s="47"/>
      <c r="AQN30" s="47"/>
      <c r="AQO30" s="47"/>
      <c r="AQP30" s="47"/>
      <c r="AQQ30" s="47"/>
      <c r="AQR30" s="47"/>
      <c r="AQS30" s="47"/>
      <c r="AQT30" s="47"/>
      <c r="AQU30" s="47"/>
      <c r="AQV30" s="47"/>
      <c r="AQW30" s="47"/>
      <c r="AQX30" s="47"/>
      <c r="AQY30" s="47"/>
      <c r="AQZ30" s="47"/>
      <c r="ARA30" s="47"/>
      <c r="ARB30" s="47"/>
      <c r="ARC30" s="47"/>
      <c r="ARD30" s="47"/>
      <c r="ARE30" s="47"/>
      <c r="ARF30" s="47"/>
      <c r="ARG30" s="47"/>
      <c r="ARH30" s="47"/>
      <c r="ARI30" s="47"/>
      <c r="ARJ30" s="47"/>
      <c r="ARK30" s="47"/>
      <c r="ARL30" s="47"/>
      <c r="ARM30" s="47"/>
      <c r="ARN30" s="47"/>
      <c r="ARO30" s="47"/>
      <c r="ARP30" s="47"/>
      <c r="ARQ30" s="47"/>
      <c r="ARR30" s="47"/>
      <c r="ARS30" s="47"/>
      <c r="ART30" s="47"/>
      <c r="ARU30" s="47"/>
      <c r="ARV30" s="47"/>
      <c r="ARW30" s="47"/>
      <c r="ARX30" s="47"/>
      <c r="ARY30" s="47"/>
      <c r="ARZ30" s="47"/>
      <c r="ASA30" s="47"/>
      <c r="ASB30" s="47"/>
      <c r="ASC30" s="47"/>
      <c r="ASD30" s="47"/>
      <c r="ASE30" s="47"/>
      <c r="ASF30" s="47"/>
      <c r="ASG30" s="47"/>
      <c r="ASH30" s="47"/>
      <c r="ASI30" s="47"/>
      <c r="ASJ30" s="47"/>
      <c r="ASK30" s="47"/>
      <c r="ASL30" s="47"/>
      <c r="ASM30" s="47"/>
      <c r="ASN30" s="47"/>
      <c r="ASO30" s="47"/>
      <c r="ASP30" s="47"/>
      <c r="ASQ30" s="47"/>
      <c r="ASR30" s="47"/>
      <c r="ASS30" s="47"/>
      <c r="AST30" s="47"/>
      <c r="ASU30" s="47"/>
      <c r="ASV30" s="47"/>
      <c r="ASW30" s="47"/>
      <c r="ASX30" s="47"/>
      <c r="ASY30" s="47"/>
      <c r="ASZ30" s="47"/>
      <c r="ATA30" s="47"/>
      <c r="ATB30" s="47"/>
      <c r="ATC30" s="47"/>
      <c r="ATD30" s="47"/>
      <c r="ATE30" s="47"/>
      <c r="ATF30" s="47"/>
      <c r="ATG30" s="47"/>
      <c r="ATH30" s="47"/>
      <c r="ATI30" s="47"/>
      <c r="ATJ30" s="47"/>
      <c r="ATK30" s="47"/>
      <c r="ATL30" s="47"/>
      <c r="ATM30" s="47"/>
      <c r="ATN30" s="47"/>
      <c r="ATO30" s="47"/>
      <c r="ATP30" s="47"/>
      <c r="ATQ30" s="47"/>
      <c r="ATR30" s="47"/>
      <c r="ATS30" s="47"/>
      <c r="ATT30" s="47"/>
      <c r="ATU30" s="47"/>
      <c r="ATV30" s="47"/>
      <c r="ATW30" s="47"/>
      <c r="ATX30" s="47"/>
      <c r="ATY30" s="47"/>
      <c r="ATZ30" s="47"/>
      <c r="AUA30" s="47"/>
      <c r="AUB30" s="47"/>
      <c r="AUC30" s="47"/>
      <c r="AUD30" s="47"/>
      <c r="AUE30" s="47"/>
      <c r="AUF30" s="47"/>
      <c r="AUG30" s="47"/>
      <c r="AUH30" s="47"/>
      <c r="AUI30" s="47"/>
      <c r="AUJ30" s="47"/>
      <c r="AUK30" s="47"/>
      <c r="AUL30" s="47"/>
      <c r="AUM30" s="47"/>
      <c r="AUN30" s="47"/>
      <c r="AUO30" s="47"/>
      <c r="AUP30" s="47"/>
      <c r="AUQ30" s="47"/>
      <c r="AUR30" s="47"/>
      <c r="AUS30" s="47"/>
      <c r="AUT30" s="47"/>
      <c r="AUU30" s="47"/>
      <c r="AUV30" s="47"/>
      <c r="AUW30" s="47"/>
      <c r="AUX30" s="47"/>
      <c r="AUY30" s="47"/>
      <c r="AUZ30" s="47"/>
      <c r="AVA30" s="47"/>
      <c r="AVB30" s="47"/>
      <c r="AVC30" s="47"/>
      <c r="AVD30" s="47"/>
      <c r="AVE30" s="47"/>
      <c r="AVF30" s="47"/>
      <c r="AVG30" s="47"/>
      <c r="AVH30" s="47"/>
      <c r="AVI30" s="47"/>
      <c r="AVJ30" s="47"/>
      <c r="AVK30" s="47"/>
      <c r="AVL30" s="47"/>
      <c r="AVM30" s="47"/>
      <c r="AVN30" s="47"/>
      <c r="AVO30" s="47"/>
      <c r="AVP30" s="47"/>
      <c r="AVQ30" s="47"/>
      <c r="AVR30" s="47"/>
      <c r="AVS30" s="47"/>
      <c r="AVT30" s="47"/>
      <c r="AVU30" s="47"/>
      <c r="AVV30" s="47"/>
      <c r="AVW30" s="47"/>
      <c r="AVX30" s="47"/>
      <c r="AVY30" s="47"/>
      <c r="AVZ30" s="47"/>
      <c r="AWA30" s="47"/>
      <c r="AWB30" s="47"/>
      <c r="AWC30" s="47"/>
      <c r="AWD30" s="47"/>
      <c r="AWE30" s="47"/>
      <c r="AWF30" s="47"/>
      <c r="AWG30" s="47"/>
      <c r="AWH30" s="47"/>
      <c r="AWI30" s="47"/>
      <c r="AWJ30" s="47"/>
      <c r="AWK30" s="47"/>
      <c r="AWL30" s="47"/>
      <c r="AWM30" s="47"/>
      <c r="AWN30" s="47"/>
      <c r="AWO30" s="47"/>
      <c r="AWP30" s="47"/>
      <c r="AWQ30" s="47"/>
      <c r="AWR30" s="47"/>
      <c r="AWS30" s="47"/>
      <c r="AWT30" s="47"/>
      <c r="AWU30" s="47"/>
      <c r="AWV30" s="47"/>
      <c r="AWW30" s="47"/>
      <c r="AWX30" s="47"/>
      <c r="AWY30" s="47"/>
      <c r="AWZ30" s="47"/>
      <c r="AXA30" s="47"/>
      <c r="AXB30" s="47"/>
      <c r="AXC30" s="47"/>
      <c r="AXD30" s="47"/>
      <c r="AXE30" s="47"/>
      <c r="AXF30" s="47"/>
      <c r="AXG30" s="47"/>
      <c r="AXH30" s="47"/>
      <c r="AXI30" s="47"/>
      <c r="AXJ30" s="47"/>
      <c r="AXK30" s="47"/>
      <c r="AXL30" s="47"/>
      <c r="AXM30" s="47"/>
      <c r="AXN30" s="47"/>
      <c r="AXO30" s="47"/>
      <c r="AXP30" s="47"/>
      <c r="AXQ30" s="47"/>
      <c r="AXR30" s="47"/>
      <c r="AXS30" s="47"/>
      <c r="AXT30" s="47"/>
      <c r="AXU30" s="47"/>
      <c r="AXV30" s="47"/>
      <c r="AXW30" s="47"/>
      <c r="AXX30" s="47"/>
      <c r="AXY30" s="47"/>
      <c r="AXZ30" s="47"/>
      <c r="AYA30" s="47"/>
      <c r="AYB30" s="47"/>
      <c r="AYC30" s="47"/>
      <c r="AYD30" s="47"/>
      <c r="AYE30" s="47"/>
      <c r="AYF30" s="47"/>
      <c r="AYG30" s="47"/>
      <c r="AYH30" s="47"/>
      <c r="AYI30" s="47"/>
      <c r="AYJ30" s="47"/>
      <c r="AYK30" s="47"/>
      <c r="AYL30" s="47"/>
      <c r="AYM30" s="47"/>
      <c r="AYN30" s="47"/>
      <c r="AYO30" s="47"/>
      <c r="AYP30" s="47"/>
      <c r="AYQ30" s="47"/>
      <c r="AYR30" s="47"/>
      <c r="AYS30" s="47"/>
      <c r="AYT30" s="47"/>
      <c r="AYU30" s="47"/>
      <c r="AYV30" s="47"/>
      <c r="AYW30" s="47"/>
      <c r="AYX30" s="47"/>
      <c r="AYY30" s="47"/>
      <c r="AYZ30" s="47"/>
      <c r="AZA30" s="47"/>
      <c r="AZB30" s="47"/>
      <c r="AZC30" s="47"/>
      <c r="AZD30" s="47"/>
      <c r="AZE30" s="47"/>
      <c r="AZF30" s="47"/>
      <c r="AZG30" s="47"/>
      <c r="AZH30" s="47"/>
      <c r="AZI30" s="47"/>
      <c r="AZJ30" s="47"/>
      <c r="AZK30" s="47"/>
      <c r="AZL30" s="47"/>
      <c r="AZM30" s="47"/>
      <c r="AZN30" s="47"/>
      <c r="AZO30" s="47"/>
      <c r="AZP30" s="47"/>
      <c r="AZQ30" s="47"/>
      <c r="AZR30" s="47"/>
      <c r="AZS30" s="47"/>
      <c r="AZT30" s="47"/>
      <c r="AZU30" s="47"/>
      <c r="AZV30" s="47"/>
      <c r="AZW30" s="47"/>
      <c r="AZX30" s="47"/>
      <c r="AZY30" s="47"/>
      <c r="AZZ30" s="47"/>
      <c r="BAA30" s="47"/>
      <c r="BAB30" s="47"/>
      <c r="BAC30" s="47"/>
      <c r="BAD30" s="47"/>
      <c r="BAE30" s="47"/>
      <c r="BAF30" s="47"/>
      <c r="BAG30" s="47"/>
      <c r="BAH30" s="47"/>
      <c r="BAI30" s="47"/>
      <c r="BAJ30" s="47"/>
      <c r="BAK30" s="47"/>
      <c r="BAL30" s="47"/>
      <c r="BAM30" s="47"/>
      <c r="BAN30" s="47"/>
      <c r="BAO30" s="47"/>
      <c r="BAP30" s="47"/>
      <c r="BAQ30" s="47"/>
      <c r="BAR30" s="47"/>
      <c r="BAS30" s="47"/>
      <c r="BAT30" s="47"/>
      <c r="BAU30" s="47"/>
      <c r="BAV30" s="47"/>
      <c r="BAW30" s="47"/>
      <c r="BAX30" s="47"/>
      <c r="BAY30" s="47"/>
      <c r="BAZ30" s="47"/>
      <c r="BBA30" s="47"/>
      <c r="BBB30" s="47"/>
      <c r="BBC30" s="47"/>
      <c r="BBD30" s="47"/>
      <c r="BBE30" s="47"/>
      <c r="BBF30" s="47"/>
      <c r="BBG30" s="47"/>
      <c r="BBH30" s="47"/>
      <c r="BBI30" s="47"/>
      <c r="BBJ30" s="47"/>
      <c r="BBK30" s="47"/>
      <c r="BBL30" s="47"/>
      <c r="BBM30" s="47"/>
      <c r="BBN30" s="47"/>
      <c r="BBO30" s="47"/>
      <c r="BBP30" s="47"/>
      <c r="BBQ30" s="47"/>
      <c r="BBR30" s="47"/>
      <c r="BBS30" s="47"/>
      <c r="BBT30" s="47"/>
      <c r="BBU30" s="47"/>
      <c r="BBV30" s="47"/>
      <c r="BBW30" s="47"/>
      <c r="BBX30" s="47"/>
      <c r="BBY30" s="47"/>
      <c r="BBZ30" s="47"/>
      <c r="BCA30" s="47"/>
      <c r="BCB30" s="47"/>
      <c r="BCC30" s="47"/>
      <c r="BCD30" s="47"/>
      <c r="BCE30" s="47"/>
      <c r="BCF30" s="47"/>
      <c r="BCG30" s="47"/>
      <c r="BCH30" s="47"/>
      <c r="BCI30" s="47"/>
      <c r="BCJ30" s="47"/>
      <c r="BCK30" s="47"/>
      <c r="BCL30" s="47"/>
      <c r="BCM30" s="47"/>
      <c r="BCN30" s="47"/>
      <c r="BCO30" s="47"/>
      <c r="BCP30" s="47"/>
      <c r="BCQ30" s="47"/>
      <c r="BCR30" s="47"/>
      <c r="BCS30" s="47"/>
      <c r="BCT30" s="47"/>
      <c r="BCU30" s="47"/>
      <c r="BCV30" s="47"/>
      <c r="BCW30" s="47"/>
      <c r="BCX30" s="47"/>
      <c r="BCY30" s="47"/>
      <c r="BCZ30" s="47"/>
      <c r="BDA30" s="47"/>
      <c r="BDB30" s="47"/>
      <c r="BDC30" s="47"/>
      <c r="BDD30" s="47"/>
      <c r="BDE30" s="47"/>
      <c r="BDF30" s="47"/>
      <c r="BDG30" s="47"/>
      <c r="BDH30" s="47"/>
      <c r="BDI30" s="47"/>
      <c r="BDJ30" s="47"/>
      <c r="BDK30" s="47"/>
      <c r="BDL30" s="47"/>
      <c r="BDM30" s="47"/>
      <c r="BDN30" s="47"/>
      <c r="BDO30" s="47"/>
      <c r="BDP30" s="47"/>
      <c r="BDQ30" s="47"/>
      <c r="BDR30" s="47"/>
      <c r="BDS30" s="47"/>
      <c r="BDT30" s="47"/>
      <c r="BDU30" s="47"/>
      <c r="BDV30" s="47"/>
      <c r="BDW30" s="47"/>
      <c r="BDX30" s="47"/>
      <c r="BDY30" s="47"/>
      <c r="BDZ30" s="47"/>
      <c r="BEA30" s="47"/>
      <c r="BEB30" s="47"/>
      <c r="BEC30" s="47"/>
      <c r="BED30" s="47"/>
      <c r="BEE30" s="47"/>
      <c r="BEF30" s="47"/>
      <c r="BEG30" s="47"/>
      <c r="BEH30" s="47"/>
      <c r="BEI30" s="47"/>
      <c r="BEJ30" s="47"/>
      <c r="BEK30" s="47"/>
      <c r="BEL30" s="47"/>
      <c r="BEM30" s="47"/>
      <c r="BEN30" s="47"/>
      <c r="BEO30" s="47"/>
      <c r="BEP30" s="47"/>
      <c r="BEQ30" s="47"/>
      <c r="BER30" s="47"/>
      <c r="BES30" s="47"/>
      <c r="BET30" s="47"/>
      <c r="BEU30" s="47"/>
      <c r="BEV30" s="47"/>
      <c r="BEW30" s="47"/>
      <c r="BEX30" s="47"/>
      <c r="BEY30" s="47"/>
      <c r="BEZ30" s="47"/>
      <c r="BFA30" s="47"/>
      <c r="BFB30" s="47"/>
      <c r="BFC30" s="47"/>
      <c r="BFD30" s="47"/>
      <c r="BFE30" s="47"/>
      <c r="BFF30" s="47"/>
      <c r="BFG30" s="47"/>
      <c r="BFH30" s="47"/>
      <c r="BFI30" s="47"/>
      <c r="BFJ30" s="47"/>
      <c r="BFK30" s="47"/>
      <c r="BFL30" s="47"/>
      <c r="BFM30" s="47"/>
      <c r="BFN30" s="47"/>
      <c r="BFO30" s="47"/>
      <c r="BFP30" s="47"/>
      <c r="BFQ30" s="47"/>
      <c r="BFR30" s="47"/>
      <c r="BFS30" s="47"/>
      <c r="BFT30" s="47"/>
      <c r="BFU30" s="47"/>
      <c r="BFV30" s="47"/>
      <c r="BFW30" s="47"/>
      <c r="BFX30" s="47"/>
      <c r="BFY30" s="47"/>
      <c r="BFZ30" s="47"/>
      <c r="BGA30" s="47"/>
      <c r="BGB30" s="47"/>
      <c r="BGC30" s="47"/>
      <c r="BGD30" s="47"/>
      <c r="BGE30" s="47"/>
      <c r="BGF30" s="47"/>
      <c r="BGG30" s="47"/>
      <c r="BGH30" s="47"/>
      <c r="BGI30" s="47"/>
      <c r="BGJ30" s="47"/>
      <c r="BGK30" s="47"/>
      <c r="BGL30" s="47"/>
      <c r="BGM30" s="47"/>
      <c r="BGN30" s="47"/>
      <c r="BGO30" s="47"/>
      <c r="BGP30" s="47"/>
      <c r="BGQ30" s="47"/>
      <c r="BGR30" s="47"/>
      <c r="BGS30" s="47"/>
      <c r="BGT30" s="47"/>
      <c r="BGU30" s="47"/>
      <c r="BGV30" s="47"/>
      <c r="BGW30" s="47"/>
      <c r="BGX30" s="47"/>
      <c r="BGY30" s="47"/>
      <c r="BGZ30" s="47"/>
      <c r="BHA30" s="47"/>
      <c r="BHB30" s="47"/>
      <c r="BHC30" s="47"/>
      <c r="BHD30" s="47"/>
      <c r="BHE30" s="47"/>
      <c r="BHF30" s="47"/>
      <c r="BHG30" s="47"/>
      <c r="BHH30" s="47"/>
      <c r="BHI30" s="47"/>
      <c r="BHJ30" s="47"/>
      <c r="BHK30" s="47"/>
      <c r="BHL30" s="47"/>
      <c r="BHM30" s="47"/>
      <c r="BHN30" s="47"/>
      <c r="BHO30" s="47"/>
      <c r="BHP30" s="47"/>
      <c r="BHQ30" s="47"/>
      <c r="BHR30" s="47"/>
      <c r="BHS30" s="47"/>
      <c r="BHT30" s="47"/>
      <c r="BHU30" s="47"/>
      <c r="BHV30" s="47"/>
      <c r="BHW30" s="47"/>
      <c r="BHX30" s="47"/>
      <c r="BHY30" s="47"/>
      <c r="BHZ30" s="47"/>
      <c r="BIA30" s="47"/>
      <c r="BIB30" s="47"/>
      <c r="BIC30" s="47"/>
      <c r="BID30" s="47"/>
      <c r="BIE30" s="47"/>
      <c r="BIF30" s="47"/>
      <c r="BIG30" s="47"/>
      <c r="BIH30" s="47"/>
      <c r="BII30" s="47"/>
      <c r="BIJ30" s="47"/>
      <c r="BIK30" s="47"/>
      <c r="BIL30" s="47"/>
      <c r="BIM30" s="47"/>
      <c r="BIN30" s="47"/>
      <c r="BIO30" s="47"/>
      <c r="BIP30" s="47"/>
      <c r="BIQ30" s="47"/>
      <c r="BIR30" s="47"/>
      <c r="BIS30" s="47"/>
      <c r="BIT30" s="47"/>
      <c r="BIU30" s="47"/>
      <c r="BIV30" s="47"/>
      <c r="BIW30" s="47"/>
      <c r="BIX30" s="47"/>
      <c r="BIY30" s="47"/>
      <c r="BIZ30" s="47"/>
      <c r="BJA30" s="47"/>
      <c r="BJB30" s="47"/>
      <c r="BJC30" s="47"/>
      <c r="BJD30" s="47"/>
      <c r="BJE30" s="47"/>
      <c r="BJF30" s="47"/>
      <c r="BJG30" s="47"/>
      <c r="BJH30" s="47"/>
      <c r="BJI30" s="47"/>
      <c r="BJJ30" s="47"/>
      <c r="BJK30" s="47"/>
      <c r="BJL30" s="47"/>
      <c r="BJM30" s="47"/>
      <c r="BJN30" s="47"/>
      <c r="BJO30" s="47"/>
      <c r="BJP30" s="47"/>
      <c r="BJQ30" s="47"/>
      <c r="BJR30" s="47"/>
      <c r="BJS30" s="47"/>
      <c r="BJT30" s="47"/>
      <c r="BJU30" s="47"/>
      <c r="BJV30" s="47"/>
      <c r="BJW30" s="47"/>
      <c r="BJX30" s="47"/>
      <c r="BJY30" s="47"/>
      <c r="BJZ30" s="47"/>
      <c r="BKA30" s="47"/>
      <c r="BKB30" s="47"/>
      <c r="BKC30" s="47"/>
      <c r="BKD30" s="47"/>
      <c r="BKE30" s="47"/>
      <c r="BKF30" s="47"/>
      <c r="BKG30" s="47"/>
      <c r="BKH30" s="47"/>
      <c r="BKI30" s="47"/>
      <c r="BKJ30" s="47"/>
      <c r="BKK30" s="47"/>
      <c r="BKL30" s="47"/>
      <c r="BKM30" s="47"/>
      <c r="BKN30" s="47"/>
      <c r="BKO30" s="47"/>
      <c r="BKP30" s="47"/>
      <c r="BKQ30" s="47"/>
      <c r="BKR30" s="47"/>
      <c r="BKS30" s="47"/>
      <c r="BKT30" s="47"/>
      <c r="BKU30" s="47"/>
      <c r="BKV30" s="47"/>
      <c r="BKW30" s="47"/>
      <c r="BKX30" s="47"/>
      <c r="BKY30" s="47"/>
      <c r="BKZ30" s="47"/>
      <c r="BLA30" s="47"/>
      <c r="BLB30" s="47"/>
      <c r="BLC30" s="47"/>
      <c r="BLD30" s="47"/>
      <c r="BLE30" s="47"/>
      <c r="BLF30" s="47"/>
      <c r="BLG30" s="47"/>
      <c r="BLH30" s="47"/>
      <c r="BLI30" s="47"/>
      <c r="BLJ30" s="47"/>
      <c r="BLK30" s="47"/>
      <c r="BLL30" s="47"/>
      <c r="BLM30" s="47"/>
      <c r="BLN30" s="47"/>
      <c r="BLO30" s="47"/>
      <c r="BLP30" s="47"/>
      <c r="BLQ30" s="47"/>
      <c r="BLR30" s="47"/>
      <c r="BLS30" s="47"/>
      <c r="BLT30" s="47"/>
      <c r="BLU30" s="47"/>
      <c r="BLV30" s="47"/>
      <c r="BLW30" s="47"/>
      <c r="BLX30" s="47"/>
      <c r="BLY30" s="47"/>
      <c r="BLZ30" s="47"/>
      <c r="BMA30" s="47"/>
      <c r="BMB30" s="47"/>
      <c r="BMC30" s="47"/>
      <c r="BMD30" s="47"/>
      <c r="BME30" s="47"/>
      <c r="BMF30" s="47"/>
      <c r="BMG30" s="47"/>
      <c r="BMH30" s="47"/>
      <c r="BMI30" s="47"/>
      <c r="BMJ30" s="47"/>
      <c r="BMK30" s="47"/>
      <c r="BML30" s="47"/>
      <c r="BMM30" s="47"/>
      <c r="BMN30" s="47"/>
      <c r="BMO30" s="47"/>
      <c r="BMP30" s="47"/>
      <c r="BMQ30" s="47"/>
      <c r="BMR30" s="47"/>
      <c r="BMS30" s="47"/>
      <c r="BMT30" s="47"/>
      <c r="BMU30" s="47"/>
      <c r="BMV30" s="47"/>
      <c r="BMW30" s="47"/>
      <c r="BMX30" s="47"/>
      <c r="BMY30" s="47"/>
      <c r="BMZ30" s="47"/>
      <c r="BNA30" s="47"/>
      <c r="BNB30" s="47"/>
      <c r="BNC30" s="47"/>
      <c r="BND30" s="47"/>
      <c r="BNE30" s="47"/>
      <c r="BNF30" s="47"/>
      <c r="BNG30" s="47"/>
      <c r="BNH30" s="47"/>
      <c r="BNI30" s="47"/>
      <c r="BNJ30" s="47"/>
      <c r="BNK30" s="47"/>
      <c r="BNL30" s="47"/>
      <c r="BNM30" s="47"/>
      <c r="BNN30" s="47"/>
      <c r="BNO30" s="47"/>
      <c r="BNP30" s="47"/>
      <c r="BNQ30" s="47"/>
      <c r="BNR30" s="47"/>
      <c r="BNS30" s="47"/>
      <c r="BNT30" s="47"/>
      <c r="BNU30" s="47"/>
      <c r="BNV30" s="47"/>
      <c r="BNW30" s="47"/>
      <c r="BNX30" s="47"/>
      <c r="BNY30" s="47"/>
      <c r="BNZ30" s="47"/>
      <c r="BOA30" s="47"/>
      <c r="BOB30" s="47"/>
      <c r="BOC30" s="47"/>
      <c r="BOD30" s="47"/>
      <c r="BOE30" s="47"/>
      <c r="BOF30" s="47"/>
      <c r="BOG30" s="47"/>
      <c r="BOH30" s="47"/>
      <c r="BOI30" s="47"/>
      <c r="BOJ30" s="47"/>
      <c r="BOK30" s="47"/>
      <c r="BOL30" s="47"/>
      <c r="BOM30" s="47"/>
      <c r="BON30" s="47"/>
      <c r="BOO30" s="47"/>
      <c r="BOP30" s="47"/>
      <c r="BOQ30" s="47"/>
      <c r="BOR30" s="47"/>
      <c r="BOS30" s="47"/>
      <c r="BOT30" s="47"/>
      <c r="BOU30" s="47"/>
      <c r="BOV30" s="47"/>
      <c r="BOW30" s="47"/>
      <c r="BOX30" s="47"/>
      <c r="BOY30" s="47"/>
      <c r="BOZ30" s="47"/>
      <c r="BPA30" s="47"/>
      <c r="BPB30" s="47"/>
      <c r="BPC30" s="47"/>
      <c r="BPD30" s="47"/>
      <c r="BPE30" s="47"/>
      <c r="BPF30" s="47"/>
      <c r="BPG30" s="47"/>
      <c r="BPH30" s="47"/>
      <c r="BPI30" s="47"/>
      <c r="BPJ30" s="47"/>
      <c r="BPK30" s="47"/>
      <c r="BPL30" s="47"/>
      <c r="BPM30" s="47"/>
      <c r="BPN30" s="47"/>
      <c r="BPO30" s="47"/>
      <c r="BPP30" s="47"/>
      <c r="BPQ30" s="47"/>
      <c r="BPR30" s="47"/>
      <c r="BPS30" s="47"/>
      <c r="BPT30" s="47"/>
      <c r="BPU30" s="47"/>
      <c r="BPV30" s="47"/>
      <c r="BPW30" s="47"/>
      <c r="BPX30" s="47"/>
      <c r="BPY30" s="47"/>
      <c r="BPZ30" s="47"/>
      <c r="BQA30" s="47"/>
      <c r="BQB30" s="47"/>
      <c r="BQC30" s="47"/>
      <c r="BQD30" s="47"/>
      <c r="BQE30" s="47"/>
      <c r="BQF30" s="47"/>
      <c r="BQG30" s="47"/>
      <c r="BQH30" s="47"/>
      <c r="BQI30" s="47"/>
      <c r="BQJ30" s="47"/>
      <c r="BQK30" s="47"/>
      <c r="BQL30" s="47"/>
      <c r="BQM30" s="47"/>
      <c r="BQN30" s="47"/>
      <c r="BQO30" s="47"/>
      <c r="BQP30" s="47"/>
      <c r="BQQ30" s="47"/>
      <c r="BQR30" s="47"/>
      <c r="BQS30" s="47"/>
      <c r="BQT30" s="47"/>
      <c r="BQU30" s="47"/>
      <c r="BQV30" s="47"/>
      <c r="BQW30" s="47"/>
      <c r="BQX30" s="47"/>
      <c r="BQY30" s="47"/>
      <c r="BQZ30" s="47"/>
      <c r="BRA30" s="47"/>
      <c r="BRB30" s="47"/>
      <c r="BRC30" s="47"/>
      <c r="BRD30" s="47"/>
      <c r="BRE30" s="47"/>
      <c r="BRF30" s="47"/>
      <c r="BRG30" s="47"/>
      <c r="BRH30" s="47"/>
      <c r="BRI30" s="47"/>
      <c r="BRJ30" s="47"/>
      <c r="BRK30" s="47"/>
      <c r="BRL30" s="47"/>
      <c r="BRM30" s="47"/>
      <c r="BRN30" s="47"/>
      <c r="BRO30" s="47"/>
      <c r="BRP30" s="47"/>
      <c r="BRQ30" s="47"/>
      <c r="BRR30" s="47"/>
      <c r="BRS30" s="47"/>
      <c r="BRT30" s="47"/>
      <c r="BRU30" s="47"/>
      <c r="BRV30" s="47"/>
      <c r="BRW30" s="47"/>
      <c r="BRX30" s="47"/>
      <c r="BRY30" s="47"/>
      <c r="BRZ30" s="47"/>
      <c r="BSA30" s="47"/>
      <c r="BSB30" s="47"/>
      <c r="BSC30" s="47"/>
      <c r="BSD30" s="47"/>
      <c r="BSE30" s="47"/>
      <c r="BSF30" s="47"/>
      <c r="BSG30" s="47"/>
      <c r="BSH30" s="47"/>
      <c r="BSI30" s="47"/>
      <c r="BSJ30" s="47"/>
      <c r="BSK30" s="47"/>
      <c r="BSL30" s="47"/>
      <c r="BSM30" s="47"/>
      <c r="BSN30" s="47"/>
      <c r="BSO30" s="47"/>
      <c r="BSP30" s="47"/>
      <c r="BSQ30" s="47"/>
      <c r="BSR30" s="47"/>
      <c r="BSS30" s="47"/>
      <c r="BST30" s="47"/>
      <c r="BSU30" s="47"/>
      <c r="BSV30" s="47"/>
      <c r="BSW30" s="47"/>
      <c r="BSX30" s="47"/>
      <c r="BSY30" s="47"/>
      <c r="BSZ30" s="47"/>
      <c r="BTA30" s="47"/>
      <c r="BTB30" s="47"/>
      <c r="BTC30" s="47"/>
      <c r="BTD30" s="47"/>
      <c r="BTE30" s="47"/>
      <c r="BTF30" s="47"/>
      <c r="BTG30" s="47"/>
      <c r="BTH30" s="47"/>
      <c r="BTI30" s="47"/>
      <c r="BTJ30" s="47"/>
      <c r="BTK30" s="47"/>
      <c r="BTL30" s="47"/>
      <c r="BTM30" s="47"/>
      <c r="BTN30" s="47"/>
      <c r="BTO30" s="47"/>
      <c r="BTP30" s="47"/>
      <c r="BTQ30" s="47"/>
      <c r="BTR30" s="47"/>
      <c r="BTS30" s="47"/>
      <c r="BTT30" s="47"/>
      <c r="BTU30" s="47"/>
      <c r="BTV30" s="47"/>
      <c r="BTW30" s="47"/>
      <c r="BTX30" s="47"/>
      <c r="BTY30" s="47"/>
      <c r="BTZ30" s="47"/>
      <c r="BUA30" s="47"/>
      <c r="BUB30" s="47"/>
      <c r="BUC30" s="47"/>
      <c r="BUD30" s="47"/>
      <c r="BUE30" s="47"/>
      <c r="BUF30" s="47"/>
      <c r="BUG30" s="47"/>
      <c r="BUH30" s="47"/>
      <c r="BUI30" s="47"/>
      <c r="BUJ30" s="47"/>
      <c r="BUK30" s="47"/>
      <c r="BUL30" s="47"/>
      <c r="BUM30" s="47"/>
      <c r="BUN30" s="47"/>
      <c r="BUO30" s="47"/>
      <c r="BUP30" s="47"/>
      <c r="BUQ30" s="47"/>
      <c r="BUR30" s="47"/>
      <c r="BUS30" s="47"/>
      <c r="BUT30" s="47"/>
      <c r="BUU30" s="47"/>
      <c r="BUV30" s="47"/>
      <c r="BUW30" s="47"/>
      <c r="BUX30" s="47"/>
      <c r="BUY30" s="47"/>
      <c r="BUZ30" s="47"/>
      <c r="BVA30" s="47"/>
      <c r="BVB30" s="47"/>
      <c r="BVC30" s="47"/>
      <c r="BVD30" s="47"/>
      <c r="BVE30" s="47"/>
      <c r="BVF30" s="47"/>
      <c r="BVG30" s="47"/>
      <c r="BVH30" s="47"/>
      <c r="BVI30" s="47"/>
      <c r="BVJ30" s="47"/>
      <c r="BVK30" s="47"/>
      <c r="BVL30" s="47"/>
      <c r="BVM30" s="47"/>
      <c r="BVN30" s="47"/>
      <c r="BVO30" s="47"/>
      <c r="BVP30" s="47"/>
      <c r="BVQ30" s="47"/>
      <c r="BVR30" s="47"/>
      <c r="BVS30" s="47"/>
      <c r="BVT30" s="47"/>
      <c r="BVU30" s="47"/>
      <c r="BVV30" s="47"/>
      <c r="BVW30" s="47"/>
      <c r="BVX30" s="47"/>
      <c r="BVY30" s="47"/>
      <c r="BVZ30" s="47"/>
      <c r="BWA30" s="47"/>
      <c r="BWB30" s="47"/>
      <c r="BWC30" s="47"/>
      <c r="BWD30" s="47"/>
      <c r="BWE30" s="47"/>
      <c r="BWF30" s="47"/>
      <c r="BWG30" s="47"/>
      <c r="BWH30" s="47"/>
      <c r="BWI30" s="47"/>
      <c r="BWJ30" s="47"/>
      <c r="BWK30" s="47"/>
      <c r="BWL30" s="47"/>
      <c r="BWM30" s="47"/>
      <c r="BWN30" s="47"/>
      <c r="BWO30" s="47"/>
      <c r="BWP30" s="47"/>
      <c r="BWQ30" s="47"/>
      <c r="BWR30" s="47"/>
      <c r="BWS30" s="47"/>
      <c r="BWT30" s="47"/>
      <c r="BWU30" s="47"/>
      <c r="BWV30" s="47"/>
      <c r="BWW30" s="47"/>
      <c r="BWX30" s="47"/>
      <c r="BWY30" s="47"/>
      <c r="BWZ30" s="47"/>
      <c r="BXA30" s="47"/>
      <c r="BXB30" s="47"/>
      <c r="BXC30" s="47"/>
      <c r="BXD30" s="47"/>
      <c r="BXE30" s="47"/>
      <c r="BXF30" s="47"/>
      <c r="BXG30" s="47"/>
      <c r="BXH30" s="47"/>
      <c r="BXI30" s="47"/>
      <c r="BXJ30" s="47"/>
      <c r="BXK30" s="47"/>
      <c r="BXL30" s="47"/>
      <c r="BXM30" s="47"/>
      <c r="BXN30" s="47"/>
      <c r="BXO30" s="47"/>
      <c r="BXP30" s="47"/>
      <c r="BXQ30" s="47"/>
      <c r="BXR30" s="47"/>
      <c r="BXS30" s="47"/>
      <c r="BXT30" s="47"/>
      <c r="BXU30" s="47"/>
      <c r="BXV30" s="47"/>
      <c r="BXW30" s="47"/>
      <c r="BXX30" s="47"/>
      <c r="BXY30" s="47"/>
      <c r="BXZ30" s="47"/>
      <c r="BYA30" s="47"/>
      <c r="BYB30" s="47"/>
      <c r="BYC30" s="47"/>
      <c r="BYD30" s="47"/>
      <c r="BYE30" s="47"/>
      <c r="BYF30" s="47"/>
      <c r="BYG30" s="47"/>
      <c r="BYH30" s="47"/>
      <c r="BYI30" s="47"/>
      <c r="BYJ30" s="47"/>
      <c r="BYK30" s="47"/>
      <c r="BYL30" s="47"/>
      <c r="BYM30" s="47"/>
      <c r="BYN30" s="47"/>
      <c r="BYO30" s="47"/>
      <c r="BYP30" s="47"/>
      <c r="BYQ30" s="47"/>
      <c r="BYR30" s="47"/>
      <c r="BYS30" s="47"/>
      <c r="BYT30" s="47"/>
      <c r="BYU30" s="47"/>
      <c r="BYV30" s="47"/>
      <c r="BYW30" s="47"/>
      <c r="BYX30" s="47"/>
      <c r="BYY30" s="47"/>
      <c r="BYZ30" s="47"/>
      <c r="BZA30" s="47"/>
      <c r="BZB30" s="47"/>
      <c r="BZC30" s="47"/>
      <c r="BZD30" s="47"/>
      <c r="BZE30" s="47"/>
      <c r="BZF30" s="47"/>
      <c r="BZG30" s="47"/>
      <c r="BZH30" s="47"/>
      <c r="BZI30" s="47"/>
      <c r="BZJ30" s="47"/>
      <c r="BZK30" s="47"/>
      <c r="BZL30" s="47"/>
      <c r="BZM30" s="47"/>
      <c r="BZN30" s="47"/>
      <c r="BZO30" s="47"/>
      <c r="BZP30" s="47"/>
      <c r="BZQ30" s="47"/>
      <c r="BZR30" s="47"/>
      <c r="BZS30" s="47"/>
      <c r="BZT30" s="47"/>
      <c r="BZU30" s="47"/>
      <c r="BZV30" s="47"/>
      <c r="BZW30" s="47"/>
      <c r="BZX30" s="47"/>
      <c r="BZY30" s="47"/>
      <c r="BZZ30" s="47"/>
      <c r="CAA30" s="47"/>
      <c r="CAB30" s="47"/>
      <c r="CAC30" s="47"/>
      <c r="CAD30" s="47"/>
      <c r="CAE30" s="47"/>
      <c r="CAF30" s="47"/>
      <c r="CAG30" s="47"/>
      <c r="CAH30" s="47"/>
      <c r="CAI30" s="47"/>
      <c r="CAJ30" s="47"/>
      <c r="CAK30" s="47"/>
      <c r="CAL30" s="47"/>
      <c r="CAM30" s="47"/>
      <c r="CAN30" s="47"/>
      <c r="CAO30" s="47"/>
      <c r="CAP30" s="47"/>
      <c r="CAQ30" s="47"/>
      <c r="CAR30" s="47"/>
      <c r="CAS30" s="47"/>
      <c r="CAT30" s="47"/>
      <c r="CAU30" s="47"/>
      <c r="CAV30" s="47"/>
      <c r="CAW30" s="47"/>
      <c r="CAX30" s="47"/>
      <c r="CAY30" s="47"/>
      <c r="CAZ30" s="47"/>
      <c r="CBA30" s="47"/>
      <c r="CBB30" s="47"/>
      <c r="CBC30" s="47"/>
      <c r="CBD30" s="47"/>
      <c r="CBE30" s="47"/>
      <c r="CBF30" s="47"/>
      <c r="CBG30" s="47"/>
      <c r="CBH30" s="47"/>
      <c r="CBI30" s="47"/>
      <c r="CBJ30" s="47"/>
      <c r="CBK30" s="47"/>
      <c r="CBL30" s="47"/>
      <c r="CBM30" s="47"/>
      <c r="CBN30" s="47"/>
      <c r="CBO30" s="47"/>
      <c r="CBP30" s="47"/>
      <c r="CBQ30" s="47"/>
      <c r="CBR30" s="47"/>
      <c r="CBS30" s="47"/>
      <c r="CBT30" s="47"/>
      <c r="CBU30" s="47"/>
      <c r="CBV30" s="47"/>
      <c r="CBW30" s="47"/>
      <c r="CBX30" s="47"/>
      <c r="CBY30" s="47"/>
      <c r="CBZ30" s="47"/>
      <c r="CCA30" s="47"/>
      <c r="CCB30" s="47"/>
      <c r="CCC30" s="47"/>
      <c r="CCD30" s="47"/>
      <c r="CCE30" s="47"/>
      <c r="CCF30" s="47"/>
      <c r="CCG30" s="47"/>
      <c r="CCH30" s="47"/>
      <c r="CCI30" s="47"/>
      <c r="CCJ30" s="47"/>
      <c r="CCK30" s="47"/>
      <c r="CCL30" s="47"/>
      <c r="CCM30" s="47"/>
      <c r="CCN30" s="47"/>
      <c r="CCO30" s="47"/>
      <c r="CCP30" s="47"/>
      <c r="CCQ30" s="47"/>
      <c r="CCR30" s="47"/>
      <c r="CCS30" s="47"/>
      <c r="CCT30" s="47"/>
      <c r="CCU30" s="47"/>
      <c r="CCV30" s="47"/>
      <c r="CCW30" s="47"/>
      <c r="CCX30" s="47"/>
      <c r="CCY30" s="47"/>
      <c r="CCZ30" s="47"/>
      <c r="CDA30" s="47"/>
      <c r="CDB30" s="47"/>
      <c r="CDC30" s="47"/>
      <c r="CDD30" s="47"/>
      <c r="CDE30" s="47"/>
      <c r="CDF30" s="47"/>
      <c r="CDG30" s="47"/>
      <c r="CDH30" s="47"/>
      <c r="CDI30" s="47"/>
      <c r="CDJ30" s="47"/>
      <c r="CDK30" s="47"/>
      <c r="CDL30" s="47"/>
      <c r="CDM30" s="47"/>
      <c r="CDN30" s="47"/>
      <c r="CDO30" s="47"/>
      <c r="CDP30" s="47"/>
      <c r="CDQ30" s="47"/>
      <c r="CDR30" s="47"/>
      <c r="CDS30" s="47"/>
      <c r="CDT30" s="47"/>
      <c r="CDU30" s="47"/>
      <c r="CDV30" s="47"/>
      <c r="CDW30" s="47"/>
      <c r="CDX30" s="47"/>
      <c r="CDY30" s="47"/>
      <c r="CDZ30" s="47"/>
      <c r="CEA30" s="47"/>
      <c r="CEB30" s="47"/>
      <c r="CEC30" s="47"/>
      <c r="CED30" s="47"/>
      <c r="CEE30" s="47"/>
      <c r="CEF30" s="47"/>
      <c r="CEG30" s="47"/>
      <c r="CEH30" s="47"/>
      <c r="CEI30" s="47"/>
      <c r="CEJ30" s="47"/>
      <c r="CEK30" s="47"/>
      <c r="CEL30" s="47"/>
      <c r="CEM30" s="47"/>
      <c r="CEN30" s="47"/>
      <c r="CEO30" s="47"/>
      <c r="CEP30" s="47"/>
      <c r="CEQ30" s="47"/>
      <c r="CER30" s="47"/>
      <c r="CES30" s="47"/>
      <c r="CET30" s="47"/>
      <c r="CEU30" s="47"/>
      <c r="CEV30" s="47"/>
      <c r="CEW30" s="47"/>
      <c r="CEX30" s="47"/>
      <c r="CEY30" s="47"/>
      <c r="CEZ30" s="47"/>
      <c r="CFA30" s="47"/>
      <c r="CFB30" s="47"/>
      <c r="CFC30" s="47"/>
      <c r="CFD30" s="47"/>
      <c r="CFE30" s="47"/>
      <c r="CFF30" s="47"/>
      <c r="CFG30" s="47"/>
      <c r="CFH30" s="47"/>
      <c r="CFI30" s="47"/>
      <c r="CFJ30" s="47"/>
      <c r="CFK30" s="47"/>
      <c r="CFL30" s="47"/>
      <c r="CFM30" s="47"/>
      <c r="CFN30" s="47"/>
      <c r="CFO30" s="47"/>
      <c r="CFP30" s="47"/>
      <c r="CFQ30" s="47"/>
      <c r="CFR30" s="47"/>
      <c r="CFS30" s="47"/>
      <c r="CFT30" s="47"/>
      <c r="CFU30" s="47"/>
      <c r="CFV30" s="47"/>
      <c r="CFW30" s="47"/>
      <c r="CFX30" s="47"/>
      <c r="CFY30" s="47"/>
      <c r="CFZ30" s="47"/>
      <c r="CGA30" s="47"/>
      <c r="CGB30" s="47"/>
      <c r="CGC30" s="47"/>
      <c r="CGD30" s="47"/>
      <c r="CGE30" s="47"/>
      <c r="CGF30" s="47"/>
      <c r="CGG30" s="47"/>
      <c r="CGH30" s="47"/>
      <c r="CGI30" s="47"/>
      <c r="CGJ30" s="47"/>
      <c r="CGK30" s="47"/>
      <c r="CGL30" s="47"/>
      <c r="CGM30" s="47"/>
      <c r="CGN30" s="47"/>
      <c r="CGO30" s="47"/>
      <c r="CGP30" s="47"/>
      <c r="CGQ30" s="47"/>
      <c r="CGR30" s="47"/>
      <c r="CGS30" s="47"/>
      <c r="CGT30" s="47"/>
      <c r="CGU30" s="47"/>
      <c r="CGV30" s="47"/>
      <c r="CGW30" s="47"/>
      <c r="CGX30" s="47"/>
      <c r="CGY30" s="47"/>
      <c r="CGZ30" s="47"/>
      <c r="CHA30" s="47"/>
      <c r="CHB30" s="47"/>
      <c r="CHC30" s="47"/>
      <c r="CHD30" s="47"/>
      <c r="CHE30" s="47"/>
      <c r="CHF30" s="47"/>
      <c r="CHG30" s="47"/>
      <c r="CHH30" s="47"/>
      <c r="CHI30" s="47"/>
      <c r="CHJ30" s="47"/>
      <c r="CHK30" s="47"/>
      <c r="CHL30" s="47"/>
      <c r="CHM30" s="47"/>
      <c r="CHN30" s="47"/>
      <c r="CHO30" s="47"/>
      <c r="CHP30" s="47"/>
      <c r="CHQ30" s="47"/>
      <c r="CHR30" s="47"/>
      <c r="CHS30" s="47"/>
      <c r="CHT30" s="47"/>
      <c r="CHU30" s="47"/>
      <c r="CHV30" s="47"/>
      <c r="CHW30" s="47"/>
      <c r="CHX30" s="47"/>
      <c r="CHY30" s="47"/>
      <c r="CHZ30" s="47"/>
      <c r="CIA30" s="47"/>
      <c r="CIB30" s="47"/>
      <c r="CIC30" s="47"/>
      <c r="CID30" s="47"/>
      <c r="CIE30" s="47"/>
      <c r="CIF30" s="47"/>
      <c r="CIG30" s="47"/>
      <c r="CIH30" s="47"/>
      <c r="CII30" s="47"/>
      <c r="CIJ30" s="47"/>
      <c r="CIK30" s="47"/>
      <c r="CIL30" s="47"/>
      <c r="CIM30" s="47"/>
      <c r="CIN30" s="47"/>
      <c r="CIO30" s="47"/>
      <c r="CIP30" s="47"/>
      <c r="CIQ30" s="47"/>
      <c r="CIR30" s="47"/>
      <c r="CIS30" s="47"/>
      <c r="CIT30" s="47"/>
      <c r="CIU30" s="47"/>
      <c r="CIV30" s="47"/>
      <c r="CIW30" s="47"/>
      <c r="CIX30" s="47"/>
      <c r="CIY30" s="47"/>
      <c r="CIZ30" s="47"/>
      <c r="CJA30" s="47"/>
      <c r="CJB30" s="47"/>
      <c r="CJC30" s="47"/>
      <c r="CJD30" s="47"/>
      <c r="CJE30" s="47"/>
      <c r="CJF30" s="47"/>
      <c r="CJG30" s="47"/>
      <c r="CJH30" s="47"/>
      <c r="CJI30" s="47"/>
      <c r="CJJ30" s="47"/>
      <c r="CJK30" s="47"/>
      <c r="CJL30" s="47"/>
      <c r="CJM30" s="47"/>
      <c r="CJN30" s="47"/>
      <c r="CJO30" s="47"/>
      <c r="CJP30" s="47"/>
      <c r="CJQ30" s="47"/>
      <c r="CJR30" s="47"/>
      <c r="CJS30" s="47"/>
      <c r="CJT30" s="47"/>
      <c r="CJU30" s="47"/>
      <c r="CJV30" s="47"/>
      <c r="CJW30" s="47"/>
      <c r="CJX30" s="47"/>
      <c r="CJY30" s="47"/>
      <c r="CJZ30" s="47"/>
      <c r="CKA30" s="47"/>
      <c r="CKB30" s="47"/>
      <c r="CKC30" s="47"/>
      <c r="CKD30" s="47"/>
      <c r="CKE30" s="47"/>
      <c r="CKF30" s="47"/>
      <c r="CKG30" s="47"/>
      <c r="CKH30" s="47"/>
      <c r="CKI30" s="47"/>
      <c r="CKJ30" s="47"/>
      <c r="CKK30" s="47"/>
      <c r="CKL30" s="47"/>
      <c r="CKM30" s="47"/>
      <c r="CKN30" s="47"/>
      <c r="CKO30" s="47"/>
      <c r="CKP30" s="47"/>
      <c r="CKQ30" s="47"/>
      <c r="CKR30" s="47"/>
      <c r="CKS30" s="47"/>
      <c r="CKT30" s="47"/>
      <c r="CKU30" s="47"/>
      <c r="CKV30" s="47"/>
      <c r="CKW30" s="47"/>
      <c r="CKX30" s="47"/>
      <c r="CKY30" s="47"/>
      <c r="CKZ30" s="47"/>
      <c r="CLA30" s="47"/>
      <c r="CLB30" s="47"/>
      <c r="CLC30" s="47"/>
      <c r="CLD30" s="47"/>
      <c r="CLE30" s="47"/>
      <c r="CLF30" s="47"/>
      <c r="CLG30" s="47"/>
      <c r="CLH30" s="47"/>
      <c r="CLI30" s="47"/>
      <c r="CLJ30" s="47"/>
      <c r="CLK30" s="47"/>
      <c r="CLL30" s="47"/>
      <c r="CLM30" s="47"/>
      <c r="CLN30" s="47"/>
      <c r="CLO30" s="47"/>
      <c r="CLP30" s="47"/>
      <c r="CLQ30" s="47"/>
      <c r="CLR30" s="47"/>
      <c r="CLS30" s="47"/>
      <c r="CLT30" s="47"/>
      <c r="CLU30" s="47"/>
      <c r="CLV30" s="47"/>
      <c r="CLW30" s="47"/>
      <c r="CLX30" s="47"/>
      <c r="CLY30" s="47"/>
      <c r="CLZ30" s="47"/>
      <c r="CMA30" s="47"/>
      <c r="CMB30" s="47"/>
      <c r="CMC30" s="47"/>
      <c r="CMD30" s="47"/>
      <c r="CME30" s="47"/>
      <c r="CMF30" s="47"/>
      <c r="CMG30" s="47"/>
      <c r="CMH30" s="47"/>
      <c r="CMI30" s="47"/>
      <c r="CMJ30" s="47"/>
      <c r="CMK30" s="47"/>
      <c r="CML30" s="47"/>
      <c r="CMM30" s="47"/>
      <c r="CMN30" s="47"/>
      <c r="CMO30" s="47"/>
      <c r="CMP30" s="47"/>
      <c r="CMQ30" s="47"/>
      <c r="CMR30" s="47"/>
      <c r="CMS30" s="47"/>
      <c r="CMT30" s="47"/>
      <c r="CMU30" s="47"/>
      <c r="CMV30" s="47"/>
      <c r="CMW30" s="47"/>
      <c r="CMX30" s="47"/>
      <c r="CMY30" s="47"/>
      <c r="CMZ30" s="47"/>
      <c r="CNA30" s="47"/>
      <c r="CNB30" s="47"/>
      <c r="CNC30" s="47"/>
      <c r="CND30" s="47"/>
      <c r="CNE30" s="47"/>
      <c r="CNF30" s="47"/>
      <c r="CNG30" s="47"/>
      <c r="CNH30" s="47"/>
      <c r="CNI30" s="47"/>
      <c r="CNJ30" s="47"/>
      <c r="CNK30" s="47"/>
      <c r="CNL30" s="47"/>
      <c r="CNM30" s="47"/>
      <c r="CNN30" s="47"/>
      <c r="CNO30" s="47"/>
      <c r="CNP30" s="47"/>
      <c r="CNQ30" s="47"/>
      <c r="CNR30" s="47"/>
      <c r="CNS30" s="47"/>
      <c r="CNT30" s="47"/>
      <c r="CNU30" s="47"/>
      <c r="CNV30" s="47"/>
      <c r="CNW30" s="47"/>
      <c r="CNX30" s="47"/>
      <c r="CNY30" s="47"/>
      <c r="CNZ30" s="47"/>
      <c r="COA30" s="47"/>
      <c r="COB30" s="47"/>
      <c r="COC30" s="47"/>
      <c r="COD30" s="47"/>
      <c r="COE30" s="47"/>
      <c r="COF30" s="47"/>
      <c r="COG30" s="47"/>
      <c r="COH30" s="47"/>
      <c r="COI30" s="47"/>
      <c r="COJ30" s="47"/>
      <c r="COK30" s="47"/>
      <c r="COL30" s="47"/>
      <c r="COM30" s="47"/>
      <c r="CON30" s="47"/>
      <c r="COO30" s="47"/>
      <c r="COP30" s="47"/>
      <c r="COQ30" s="47"/>
      <c r="COR30" s="47"/>
      <c r="COS30" s="47"/>
      <c r="COT30" s="47"/>
      <c r="COU30" s="47"/>
      <c r="COV30" s="47"/>
      <c r="COW30" s="47"/>
      <c r="COX30" s="47"/>
      <c r="COY30" s="47"/>
      <c r="COZ30" s="47"/>
      <c r="CPA30" s="47"/>
      <c r="CPB30" s="47"/>
      <c r="CPC30" s="47"/>
      <c r="CPD30" s="47"/>
      <c r="CPE30" s="47"/>
      <c r="CPF30" s="47"/>
      <c r="CPG30" s="47"/>
      <c r="CPH30" s="47"/>
      <c r="CPI30" s="47"/>
      <c r="CPJ30" s="47"/>
      <c r="CPK30" s="47"/>
      <c r="CPL30" s="47"/>
      <c r="CPM30" s="47"/>
      <c r="CPN30" s="47"/>
      <c r="CPO30" s="47"/>
      <c r="CPP30" s="47"/>
      <c r="CPQ30" s="47"/>
      <c r="CPR30" s="47"/>
      <c r="CPS30" s="47"/>
      <c r="CPT30" s="47"/>
      <c r="CPU30" s="47"/>
      <c r="CPV30" s="47"/>
      <c r="CPW30" s="47"/>
      <c r="CPX30" s="47"/>
      <c r="CPY30" s="47"/>
      <c r="CPZ30" s="47"/>
      <c r="CQA30" s="47"/>
      <c r="CQB30" s="47"/>
      <c r="CQC30" s="47"/>
      <c r="CQD30" s="47"/>
      <c r="CQE30" s="47"/>
      <c r="CQF30" s="47"/>
      <c r="CQG30" s="47"/>
      <c r="CQH30" s="47"/>
      <c r="CQI30" s="47"/>
      <c r="CQJ30" s="47"/>
      <c r="CQK30" s="47"/>
      <c r="CQL30" s="47"/>
      <c r="CQM30" s="47"/>
      <c r="CQN30" s="47"/>
      <c r="CQO30" s="47"/>
      <c r="CQP30" s="47"/>
      <c r="CQQ30" s="47"/>
      <c r="CQR30" s="47"/>
      <c r="CQS30" s="47"/>
      <c r="CQT30" s="47"/>
      <c r="CQU30" s="47"/>
      <c r="CQV30" s="47"/>
      <c r="CQW30" s="47"/>
      <c r="CQX30" s="47"/>
      <c r="CQY30" s="47"/>
      <c r="CQZ30" s="47"/>
      <c r="CRA30" s="47"/>
      <c r="CRB30" s="47"/>
      <c r="CRC30" s="47"/>
      <c r="CRD30" s="47"/>
      <c r="CRE30" s="47"/>
      <c r="CRF30" s="47"/>
      <c r="CRG30" s="47"/>
      <c r="CRH30" s="47"/>
      <c r="CRI30" s="47"/>
      <c r="CRJ30" s="47"/>
      <c r="CRK30" s="47"/>
      <c r="CRL30" s="47"/>
      <c r="CRM30" s="47"/>
      <c r="CRN30" s="47"/>
      <c r="CRO30" s="47"/>
      <c r="CRP30" s="47"/>
      <c r="CRQ30" s="47"/>
      <c r="CRR30" s="47"/>
      <c r="CRS30" s="47"/>
      <c r="CRT30" s="47"/>
      <c r="CRU30" s="47"/>
      <c r="CRV30" s="47"/>
      <c r="CRW30" s="47"/>
      <c r="CRX30" s="47"/>
      <c r="CRY30" s="47"/>
      <c r="CRZ30" s="47"/>
      <c r="CSA30" s="47"/>
      <c r="CSB30" s="47"/>
      <c r="CSC30" s="47"/>
      <c r="CSD30" s="47"/>
      <c r="CSE30" s="47"/>
      <c r="CSF30" s="47"/>
      <c r="CSG30" s="47"/>
      <c r="CSH30" s="47"/>
      <c r="CSI30" s="47"/>
      <c r="CSJ30" s="47"/>
      <c r="CSK30" s="47"/>
      <c r="CSL30" s="47"/>
      <c r="CSM30" s="47"/>
      <c r="CSN30" s="47"/>
      <c r="CSO30" s="47"/>
      <c r="CSP30" s="47"/>
      <c r="CSQ30" s="47"/>
      <c r="CSR30" s="47"/>
      <c r="CSS30" s="47"/>
      <c r="CST30" s="47"/>
      <c r="CSU30" s="47"/>
      <c r="CSV30" s="47"/>
      <c r="CSW30" s="47"/>
      <c r="CSX30" s="47"/>
      <c r="CSY30" s="47"/>
      <c r="CSZ30" s="47"/>
      <c r="CTA30" s="47"/>
      <c r="CTB30" s="47"/>
      <c r="CTC30" s="47"/>
      <c r="CTD30" s="47"/>
      <c r="CTE30" s="47"/>
      <c r="CTF30" s="47"/>
      <c r="CTG30" s="47"/>
      <c r="CTH30" s="47"/>
      <c r="CTI30" s="47"/>
      <c r="CTJ30" s="47"/>
      <c r="CTK30" s="47"/>
      <c r="CTL30" s="47"/>
      <c r="CTM30" s="47"/>
      <c r="CTN30" s="47"/>
      <c r="CTO30" s="47"/>
      <c r="CTP30" s="47"/>
      <c r="CTQ30" s="47"/>
      <c r="CTR30" s="47"/>
      <c r="CTS30" s="47"/>
      <c r="CTT30" s="47"/>
      <c r="CTU30" s="47"/>
      <c r="CTV30" s="47"/>
      <c r="CTW30" s="47"/>
      <c r="CTX30" s="47"/>
      <c r="CTY30" s="47"/>
      <c r="CTZ30" s="47"/>
      <c r="CUA30" s="47"/>
      <c r="CUB30" s="47"/>
      <c r="CUC30" s="47"/>
      <c r="CUD30" s="47"/>
      <c r="CUE30" s="47"/>
      <c r="CUF30" s="47"/>
      <c r="CUG30" s="47"/>
      <c r="CUH30" s="47"/>
      <c r="CUI30" s="47"/>
      <c r="CUJ30" s="47"/>
      <c r="CUK30" s="47"/>
      <c r="CUL30" s="47"/>
      <c r="CUM30" s="47"/>
      <c r="CUN30" s="47"/>
      <c r="CUO30" s="47"/>
      <c r="CUP30" s="47"/>
      <c r="CUQ30" s="47"/>
      <c r="CUR30" s="47"/>
      <c r="CUS30" s="47"/>
      <c r="CUT30" s="47"/>
      <c r="CUU30" s="47"/>
      <c r="CUV30" s="47"/>
      <c r="CUW30" s="47"/>
      <c r="CUX30" s="47"/>
      <c r="CUY30" s="47"/>
      <c r="CUZ30" s="47"/>
      <c r="CVA30" s="47"/>
      <c r="CVB30" s="47"/>
      <c r="CVC30" s="47"/>
      <c r="CVD30" s="47"/>
      <c r="CVE30" s="47"/>
      <c r="CVF30" s="47"/>
      <c r="CVG30" s="47"/>
      <c r="CVH30" s="47"/>
      <c r="CVI30" s="47"/>
      <c r="CVJ30" s="47"/>
      <c r="CVK30" s="47"/>
      <c r="CVL30" s="47"/>
      <c r="CVM30" s="47"/>
      <c r="CVN30" s="47"/>
      <c r="CVO30" s="47"/>
      <c r="CVP30" s="47"/>
      <c r="CVQ30" s="47"/>
      <c r="CVR30" s="47"/>
      <c r="CVS30" s="47"/>
      <c r="CVT30" s="47"/>
      <c r="CVU30" s="47"/>
      <c r="CVV30" s="47"/>
      <c r="CVW30" s="47"/>
      <c r="CVX30" s="47"/>
      <c r="CVY30" s="47"/>
      <c r="CVZ30" s="47"/>
      <c r="CWA30" s="47"/>
      <c r="CWB30" s="47"/>
      <c r="CWC30" s="47"/>
      <c r="CWD30" s="47"/>
      <c r="CWE30" s="47"/>
      <c r="CWF30" s="47"/>
      <c r="CWG30" s="47"/>
      <c r="CWH30" s="47"/>
      <c r="CWI30" s="47"/>
      <c r="CWJ30" s="47"/>
      <c r="CWK30" s="47"/>
      <c r="CWL30" s="47"/>
      <c r="CWM30" s="47"/>
      <c r="CWN30" s="47"/>
      <c r="CWO30" s="47"/>
      <c r="CWP30" s="47"/>
      <c r="CWQ30" s="47"/>
      <c r="CWR30" s="47"/>
      <c r="CWS30" s="47"/>
      <c r="CWT30" s="47"/>
      <c r="CWU30" s="47"/>
      <c r="CWV30" s="47"/>
      <c r="CWW30" s="47"/>
      <c r="CWX30" s="47"/>
      <c r="CWY30" s="47"/>
      <c r="CWZ30" s="47"/>
      <c r="CXA30" s="47"/>
      <c r="CXB30" s="47"/>
      <c r="CXC30" s="47"/>
      <c r="CXD30" s="47"/>
      <c r="CXE30" s="47"/>
      <c r="CXF30" s="47"/>
      <c r="CXG30" s="47"/>
      <c r="CXH30" s="47"/>
      <c r="CXI30" s="47"/>
      <c r="CXJ30" s="47"/>
      <c r="CXK30" s="47"/>
      <c r="CXL30" s="47"/>
      <c r="CXM30" s="47"/>
      <c r="CXN30" s="47"/>
      <c r="CXO30" s="47"/>
      <c r="CXP30" s="47"/>
      <c r="CXQ30" s="47"/>
      <c r="CXR30" s="47"/>
      <c r="CXS30" s="47"/>
      <c r="CXT30" s="47"/>
      <c r="CXU30" s="47"/>
      <c r="CXV30" s="47"/>
      <c r="CXW30" s="47"/>
      <c r="CXX30" s="47"/>
      <c r="CXY30" s="47"/>
      <c r="CXZ30" s="47"/>
      <c r="CYA30" s="47"/>
      <c r="CYB30" s="47"/>
      <c r="CYC30" s="47"/>
      <c r="CYD30" s="47"/>
      <c r="CYE30" s="47"/>
      <c r="CYF30" s="47"/>
      <c r="CYG30" s="47"/>
      <c r="CYH30" s="47"/>
      <c r="CYI30" s="47"/>
      <c r="CYJ30" s="47"/>
      <c r="CYK30" s="47"/>
      <c r="CYL30" s="47"/>
      <c r="CYM30" s="47"/>
      <c r="CYN30" s="47"/>
      <c r="CYO30" s="47"/>
      <c r="CYP30" s="47"/>
      <c r="CYQ30" s="47"/>
      <c r="CYR30" s="47"/>
      <c r="CYS30" s="47"/>
      <c r="CYT30" s="47"/>
      <c r="CYU30" s="47"/>
      <c r="CYV30" s="47"/>
      <c r="CYW30" s="47"/>
      <c r="CYX30" s="47"/>
      <c r="CYY30" s="47"/>
      <c r="CYZ30" s="47"/>
      <c r="CZA30" s="47"/>
      <c r="CZB30" s="47"/>
      <c r="CZC30" s="47"/>
      <c r="CZD30" s="47"/>
      <c r="CZE30" s="47"/>
      <c r="CZF30" s="47"/>
      <c r="CZG30" s="47"/>
      <c r="CZH30" s="47"/>
      <c r="CZI30" s="47"/>
      <c r="CZJ30" s="47"/>
      <c r="CZK30" s="47"/>
      <c r="CZL30" s="47"/>
      <c r="CZM30" s="47"/>
      <c r="CZN30" s="47"/>
      <c r="CZO30" s="47"/>
      <c r="CZP30" s="47"/>
      <c r="CZQ30" s="47"/>
      <c r="CZR30" s="47"/>
      <c r="CZS30" s="47"/>
      <c r="CZT30" s="47"/>
      <c r="CZU30" s="47"/>
      <c r="CZV30" s="47"/>
      <c r="CZW30" s="47"/>
      <c r="CZX30" s="47"/>
      <c r="CZY30" s="47"/>
      <c r="CZZ30" s="47"/>
      <c r="DAA30" s="47"/>
      <c r="DAB30" s="47"/>
      <c r="DAC30" s="47"/>
      <c r="DAD30" s="47"/>
      <c r="DAE30" s="47"/>
      <c r="DAF30" s="47"/>
      <c r="DAG30" s="47"/>
      <c r="DAH30" s="47"/>
      <c r="DAI30" s="47"/>
      <c r="DAJ30" s="47"/>
      <c r="DAK30" s="47"/>
      <c r="DAL30" s="47"/>
      <c r="DAM30" s="47"/>
      <c r="DAN30" s="47"/>
      <c r="DAO30" s="47"/>
      <c r="DAP30" s="47"/>
      <c r="DAQ30" s="47"/>
      <c r="DAR30" s="47"/>
      <c r="DAS30" s="47"/>
      <c r="DAT30" s="47"/>
      <c r="DAU30" s="47"/>
      <c r="DAV30" s="47"/>
      <c r="DAW30" s="47"/>
      <c r="DAX30" s="47"/>
      <c r="DAY30" s="47"/>
      <c r="DAZ30" s="47"/>
      <c r="DBA30" s="47"/>
      <c r="DBB30" s="47"/>
      <c r="DBC30" s="47"/>
      <c r="DBD30" s="47"/>
      <c r="DBE30" s="47"/>
      <c r="DBF30" s="47"/>
      <c r="DBG30" s="47"/>
      <c r="DBH30" s="47"/>
      <c r="DBI30" s="47"/>
      <c r="DBJ30" s="47"/>
      <c r="DBK30" s="47"/>
      <c r="DBL30" s="47"/>
      <c r="DBM30" s="47"/>
      <c r="DBN30" s="47"/>
      <c r="DBO30" s="47"/>
      <c r="DBP30" s="47"/>
      <c r="DBQ30" s="47"/>
      <c r="DBR30" s="47"/>
      <c r="DBS30" s="47"/>
      <c r="DBT30" s="47"/>
      <c r="DBU30" s="47"/>
      <c r="DBV30" s="47"/>
      <c r="DBW30" s="47"/>
      <c r="DBX30" s="47"/>
      <c r="DBY30" s="47"/>
      <c r="DBZ30" s="47"/>
      <c r="DCA30" s="47"/>
      <c r="DCB30" s="47"/>
      <c r="DCC30" s="47"/>
      <c r="DCD30" s="47"/>
      <c r="DCE30" s="47"/>
      <c r="DCF30" s="47"/>
      <c r="DCG30" s="47"/>
      <c r="DCH30" s="47"/>
      <c r="DCI30" s="47"/>
      <c r="DCJ30" s="47"/>
      <c r="DCK30" s="47"/>
      <c r="DCL30" s="47"/>
      <c r="DCM30" s="47"/>
      <c r="DCN30" s="47"/>
      <c r="DCO30" s="47"/>
      <c r="DCP30" s="47"/>
      <c r="DCQ30" s="47"/>
      <c r="DCR30" s="47"/>
      <c r="DCS30" s="47"/>
      <c r="DCT30" s="47"/>
      <c r="DCU30" s="47"/>
      <c r="DCV30" s="47"/>
      <c r="DCW30" s="47"/>
      <c r="DCX30" s="47"/>
      <c r="DCY30" s="47"/>
      <c r="DCZ30" s="47"/>
      <c r="DDA30" s="47"/>
      <c r="DDB30" s="47"/>
      <c r="DDC30" s="47"/>
      <c r="DDD30" s="47"/>
      <c r="DDE30" s="47"/>
      <c r="DDF30" s="47"/>
      <c r="DDG30" s="47"/>
      <c r="DDH30" s="47"/>
      <c r="DDI30" s="47"/>
      <c r="DDJ30" s="47"/>
      <c r="DDK30" s="47"/>
      <c r="DDL30" s="47"/>
      <c r="DDM30" s="47"/>
      <c r="DDN30" s="47"/>
      <c r="DDO30" s="47"/>
      <c r="DDP30" s="47"/>
      <c r="DDQ30" s="47"/>
      <c r="DDR30" s="47"/>
      <c r="DDS30" s="47"/>
      <c r="DDT30" s="47"/>
      <c r="DDU30" s="47"/>
      <c r="DDV30" s="47"/>
      <c r="DDW30" s="47"/>
      <c r="DDX30" s="47"/>
      <c r="DDY30" s="47"/>
      <c r="DDZ30" s="47"/>
      <c r="DEA30" s="47"/>
      <c r="DEB30" s="47"/>
      <c r="DEC30" s="47"/>
      <c r="DED30" s="47"/>
      <c r="DEE30" s="47"/>
      <c r="DEF30" s="47"/>
      <c r="DEG30" s="47"/>
      <c r="DEH30" s="47"/>
      <c r="DEI30" s="47"/>
      <c r="DEJ30" s="47"/>
      <c r="DEK30" s="47"/>
      <c r="DEL30" s="47"/>
      <c r="DEM30" s="47"/>
      <c r="DEN30" s="47"/>
      <c r="DEO30" s="47"/>
      <c r="DEP30" s="47"/>
      <c r="DEQ30" s="47"/>
      <c r="DER30" s="47"/>
      <c r="DES30" s="47"/>
      <c r="DET30" s="47"/>
      <c r="DEU30" s="47"/>
      <c r="DEV30" s="47"/>
      <c r="DEW30" s="47"/>
      <c r="DEX30" s="47"/>
      <c r="DEY30" s="47"/>
      <c r="DEZ30" s="47"/>
      <c r="DFA30" s="47"/>
      <c r="DFB30" s="47"/>
      <c r="DFC30" s="47"/>
      <c r="DFD30" s="47"/>
      <c r="DFE30" s="47"/>
      <c r="DFF30" s="47"/>
      <c r="DFG30" s="47"/>
      <c r="DFH30" s="47"/>
      <c r="DFI30" s="47"/>
      <c r="DFJ30" s="47"/>
      <c r="DFK30" s="47"/>
      <c r="DFL30" s="47"/>
      <c r="DFM30" s="47"/>
      <c r="DFN30" s="47"/>
      <c r="DFO30" s="47"/>
      <c r="DFP30" s="47"/>
      <c r="DFQ30" s="47"/>
      <c r="DFR30" s="47"/>
      <c r="DFS30" s="47"/>
      <c r="DFT30" s="47"/>
      <c r="DFU30" s="47"/>
      <c r="DFV30" s="47"/>
      <c r="DFW30" s="47"/>
      <c r="DFX30" s="47"/>
      <c r="DFY30" s="47"/>
      <c r="DFZ30" s="47"/>
      <c r="DGA30" s="47"/>
      <c r="DGB30" s="47"/>
      <c r="DGC30" s="47"/>
      <c r="DGD30" s="47"/>
      <c r="DGE30" s="47"/>
      <c r="DGF30" s="47"/>
      <c r="DGG30" s="47"/>
      <c r="DGH30" s="47"/>
      <c r="DGI30" s="47"/>
      <c r="DGJ30" s="47"/>
      <c r="DGK30" s="47"/>
      <c r="DGL30" s="47"/>
      <c r="DGM30" s="47"/>
      <c r="DGN30" s="47"/>
      <c r="DGO30" s="47"/>
      <c r="DGP30" s="47"/>
      <c r="DGQ30" s="47"/>
      <c r="DGR30" s="47"/>
      <c r="DGS30" s="47"/>
      <c r="DGT30" s="47"/>
      <c r="DGU30" s="47"/>
      <c r="DGV30" s="47"/>
      <c r="DGW30" s="47"/>
      <c r="DGX30" s="47"/>
      <c r="DGY30" s="47"/>
      <c r="DGZ30" s="47"/>
      <c r="DHA30" s="47"/>
      <c r="DHB30" s="47"/>
      <c r="DHC30" s="47"/>
      <c r="DHD30" s="47"/>
      <c r="DHE30" s="47"/>
      <c r="DHF30" s="47"/>
      <c r="DHG30" s="47"/>
      <c r="DHH30" s="47"/>
      <c r="DHI30" s="47"/>
      <c r="DHJ30" s="47"/>
      <c r="DHK30" s="47"/>
      <c r="DHL30" s="47"/>
      <c r="DHM30" s="47"/>
      <c r="DHN30" s="47"/>
      <c r="DHO30" s="47"/>
      <c r="DHP30" s="47"/>
      <c r="DHQ30" s="47"/>
      <c r="DHR30" s="47"/>
      <c r="DHS30" s="47"/>
      <c r="DHT30" s="47"/>
      <c r="DHU30" s="47"/>
      <c r="DHV30" s="47"/>
      <c r="DHW30" s="47"/>
      <c r="DHX30" s="47"/>
      <c r="DHY30" s="47"/>
      <c r="DHZ30" s="47"/>
      <c r="DIA30" s="47"/>
      <c r="DIB30" s="47"/>
      <c r="DIC30" s="47"/>
      <c r="DID30" s="47"/>
      <c r="DIE30" s="47"/>
      <c r="DIF30" s="47"/>
      <c r="DIG30" s="47"/>
      <c r="DIH30" s="47"/>
      <c r="DII30" s="47"/>
      <c r="DIJ30" s="47"/>
      <c r="DIK30" s="47"/>
      <c r="DIL30" s="47"/>
      <c r="DIM30" s="47"/>
      <c r="DIN30" s="47"/>
      <c r="DIO30" s="47"/>
      <c r="DIP30" s="47"/>
      <c r="DIQ30" s="47"/>
      <c r="DIR30" s="47"/>
      <c r="DIS30" s="47"/>
      <c r="DIT30" s="47"/>
      <c r="DIU30" s="47"/>
      <c r="DIV30" s="47"/>
      <c r="DIW30" s="47"/>
      <c r="DIX30" s="47"/>
      <c r="DIY30" s="47"/>
      <c r="DIZ30" s="47"/>
      <c r="DJA30" s="47"/>
      <c r="DJB30" s="47"/>
      <c r="DJC30" s="47"/>
      <c r="DJD30" s="47"/>
      <c r="DJE30" s="47"/>
      <c r="DJF30" s="47"/>
      <c r="DJG30" s="47"/>
      <c r="DJH30" s="47"/>
      <c r="DJI30" s="47"/>
      <c r="DJJ30" s="47"/>
      <c r="DJK30" s="47"/>
      <c r="DJL30" s="47"/>
      <c r="DJM30" s="47"/>
      <c r="DJN30" s="47"/>
      <c r="DJO30" s="47"/>
      <c r="DJP30" s="47"/>
      <c r="DJQ30" s="47"/>
      <c r="DJR30" s="47"/>
      <c r="DJS30" s="47"/>
      <c r="DJT30" s="47"/>
      <c r="DJU30" s="47"/>
      <c r="DJV30" s="47"/>
      <c r="DJW30" s="47"/>
      <c r="DJX30" s="47"/>
      <c r="DJY30" s="47"/>
      <c r="DJZ30" s="47"/>
      <c r="DKA30" s="47"/>
      <c r="DKB30" s="47"/>
      <c r="DKC30" s="47"/>
      <c r="DKD30" s="47"/>
      <c r="DKE30" s="47"/>
      <c r="DKF30" s="47"/>
      <c r="DKG30" s="47"/>
      <c r="DKH30" s="47"/>
      <c r="DKI30" s="47"/>
      <c r="DKJ30" s="47"/>
      <c r="DKK30" s="47"/>
      <c r="DKL30" s="47"/>
      <c r="DKM30" s="47"/>
      <c r="DKN30" s="47"/>
      <c r="DKO30" s="47"/>
      <c r="DKP30" s="47"/>
      <c r="DKQ30" s="47"/>
      <c r="DKR30" s="47"/>
      <c r="DKS30" s="47"/>
      <c r="DKT30" s="47"/>
      <c r="DKU30" s="47"/>
      <c r="DKV30" s="47"/>
      <c r="DKW30" s="47"/>
      <c r="DKX30" s="47"/>
      <c r="DKY30" s="47"/>
      <c r="DKZ30" s="47"/>
      <c r="DLA30" s="47"/>
      <c r="DLB30" s="47"/>
      <c r="DLC30" s="47"/>
      <c r="DLD30" s="47"/>
      <c r="DLE30" s="47"/>
      <c r="DLF30" s="47"/>
      <c r="DLG30" s="47"/>
      <c r="DLH30" s="47"/>
      <c r="DLI30" s="47"/>
      <c r="DLJ30" s="47"/>
      <c r="DLK30" s="47"/>
      <c r="DLL30" s="47"/>
      <c r="DLM30" s="47"/>
      <c r="DLN30" s="47"/>
      <c r="DLO30" s="47"/>
      <c r="DLP30" s="47"/>
      <c r="DLQ30" s="47"/>
      <c r="DLR30" s="47"/>
      <c r="DLS30" s="47"/>
      <c r="DLT30" s="47"/>
      <c r="DLU30" s="47"/>
      <c r="DLV30" s="47"/>
      <c r="DLW30" s="47"/>
      <c r="DLX30" s="47"/>
      <c r="DLY30" s="47"/>
      <c r="DLZ30" s="47"/>
      <c r="DMA30" s="47"/>
      <c r="DMB30" s="47"/>
      <c r="DMC30" s="47"/>
      <c r="DMD30" s="47"/>
      <c r="DME30" s="47"/>
      <c r="DMF30" s="47"/>
      <c r="DMG30" s="47"/>
      <c r="DMH30" s="47"/>
      <c r="DMI30" s="47"/>
      <c r="DMJ30" s="47"/>
      <c r="DMK30" s="47"/>
      <c r="DML30" s="47"/>
      <c r="DMM30" s="47"/>
      <c r="DMN30" s="47"/>
      <c r="DMO30" s="47"/>
      <c r="DMP30" s="47"/>
      <c r="DMQ30" s="47"/>
      <c r="DMR30" s="47"/>
      <c r="DMS30" s="47"/>
      <c r="DMT30" s="47"/>
      <c r="DMU30" s="47"/>
      <c r="DMV30" s="47"/>
      <c r="DMW30" s="47"/>
      <c r="DMX30" s="47"/>
      <c r="DMY30" s="47"/>
      <c r="DMZ30" s="47"/>
      <c r="DNA30" s="47"/>
      <c r="DNB30" s="47"/>
      <c r="DNC30" s="47"/>
      <c r="DND30" s="47"/>
      <c r="DNE30" s="47"/>
      <c r="DNF30" s="47"/>
      <c r="DNG30" s="47"/>
      <c r="DNH30" s="47"/>
      <c r="DNI30" s="47"/>
      <c r="DNJ30" s="47"/>
      <c r="DNK30" s="47"/>
      <c r="DNL30" s="47"/>
      <c r="DNM30" s="47"/>
      <c r="DNN30" s="47"/>
      <c r="DNO30" s="47"/>
      <c r="DNP30" s="47"/>
      <c r="DNQ30" s="47"/>
      <c r="DNR30" s="47"/>
      <c r="DNS30" s="47"/>
      <c r="DNT30" s="47"/>
      <c r="DNU30" s="47"/>
      <c r="DNV30" s="47"/>
      <c r="DNW30" s="47"/>
      <c r="DNX30" s="47"/>
      <c r="DNY30" s="47"/>
      <c r="DNZ30" s="47"/>
      <c r="DOA30" s="47"/>
      <c r="DOB30" s="47"/>
      <c r="DOC30" s="47"/>
      <c r="DOD30" s="47"/>
      <c r="DOE30" s="47"/>
      <c r="DOF30" s="47"/>
      <c r="DOG30" s="47"/>
      <c r="DOH30" s="47"/>
      <c r="DOI30" s="47"/>
      <c r="DOJ30" s="47"/>
      <c r="DOK30" s="47"/>
      <c r="DOL30" s="47"/>
      <c r="DOM30" s="47"/>
      <c r="DON30" s="47"/>
      <c r="DOO30" s="47"/>
      <c r="DOP30" s="47"/>
      <c r="DOQ30" s="47"/>
      <c r="DOR30" s="47"/>
      <c r="DOS30" s="47"/>
      <c r="DOT30" s="47"/>
      <c r="DOU30" s="47"/>
      <c r="DOV30" s="47"/>
      <c r="DOW30" s="47"/>
      <c r="DOX30" s="47"/>
      <c r="DOY30" s="47"/>
      <c r="DOZ30" s="47"/>
      <c r="DPA30" s="47"/>
      <c r="DPB30" s="47"/>
      <c r="DPC30" s="47"/>
      <c r="DPD30" s="47"/>
      <c r="DPE30" s="47"/>
      <c r="DPF30" s="47"/>
      <c r="DPG30" s="47"/>
      <c r="DPH30" s="47"/>
      <c r="DPI30" s="47"/>
      <c r="DPJ30" s="47"/>
      <c r="DPK30" s="47"/>
      <c r="DPL30" s="47"/>
      <c r="DPM30" s="47"/>
      <c r="DPN30" s="47"/>
      <c r="DPO30" s="47"/>
      <c r="DPP30" s="47"/>
      <c r="DPQ30" s="47"/>
      <c r="DPR30" s="47"/>
      <c r="DPS30" s="47"/>
      <c r="DPT30" s="47"/>
      <c r="DPU30" s="47"/>
      <c r="DPV30" s="47"/>
      <c r="DPW30" s="47"/>
      <c r="DPX30" s="47"/>
      <c r="DPY30" s="47"/>
      <c r="DPZ30" s="47"/>
      <c r="DQA30" s="47"/>
      <c r="DQB30" s="47"/>
      <c r="DQC30" s="47"/>
      <c r="DQD30" s="47"/>
      <c r="DQE30" s="47"/>
      <c r="DQF30" s="47"/>
      <c r="DQG30" s="47"/>
      <c r="DQH30" s="47"/>
      <c r="DQI30" s="47"/>
      <c r="DQJ30" s="47"/>
      <c r="DQK30" s="47"/>
      <c r="DQL30" s="47"/>
      <c r="DQM30" s="47"/>
      <c r="DQN30" s="47"/>
      <c r="DQO30" s="47"/>
      <c r="DQP30" s="47"/>
      <c r="DQQ30" s="47"/>
      <c r="DQR30" s="47"/>
      <c r="DQS30" s="47"/>
      <c r="DQT30" s="47"/>
      <c r="DQU30" s="47"/>
      <c r="DQV30" s="47"/>
      <c r="DQW30" s="47"/>
      <c r="DQX30" s="47"/>
      <c r="DQY30" s="47"/>
      <c r="DQZ30" s="47"/>
      <c r="DRA30" s="47"/>
      <c r="DRB30" s="47"/>
      <c r="DRC30" s="47"/>
      <c r="DRD30" s="47"/>
      <c r="DRE30" s="47"/>
      <c r="DRF30" s="47"/>
      <c r="DRG30" s="47"/>
      <c r="DRH30" s="47"/>
      <c r="DRI30" s="47"/>
      <c r="DRJ30" s="47"/>
      <c r="DRK30" s="47"/>
      <c r="DRL30" s="47"/>
      <c r="DRM30" s="47"/>
      <c r="DRN30" s="47"/>
      <c r="DRO30" s="47"/>
      <c r="DRP30" s="47"/>
      <c r="DRQ30" s="47"/>
      <c r="DRR30" s="47"/>
      <c r="DRS30" s="47"/>
      <c r="DRT30" s="47"/>
      <c r="DRU30" s="47"/>
      <c r="DRV30" s="47"/>
      <c r="DRW30" s="47"/>
      <c r="DRX30" s="47"/>
      <c r="DRY30" s="47"/>
      <c r="DRZ30" s="47"/>
      <c r="DSA30" s="47"/>
      <c r="DSB30" s="47"/>
      <c r="DSC30" s="47"/>
      <c r="DSD30" s="47"/>
      <c r="DSE30" s="47"/>
      <c r="DSF30" s="47"/>
      <c r="DSG30" s="47"/>
      <c r="DSH30" s="47"/>
      <c r="DSI30" s="47"/>
      <c r="DSJ30" s="47"/>
      <c r="DSK30" s="47"/>
      <c r="DSL30" s="47"/>
      <c r="DSM30" s="47"/>
      <c r="DSN30" s="47"/>
      <c r="DSO30" s="47"/>
      <c r="DSP30" s="47"/>
      <c r="DSQ30" s="47"/>
      <c r="DSR30" s="47"/>
      <c r="DSS30" s="47"/>
      <c r="DST30" s="47"/>
      <c r="DSU30" s="47"/>
      <c r="DSV30" s="47"/>
      <c r="DSW30" s="47"/>
      <c r="DSX30" s="47"/>
      <c r="DSY30" s="47"/>
      <c r="DSZ30" s="47"/>
      <c r="DTA30" s="47"/>
      <c r="DTB30" s="47"/>
      <c r="DTC30" s="47"/>
      <c r="DTD30" s="47"/>
      <c r="DTE30" s="47"/>
      <c r="DTF30" s="47"/>
      <c r="DTG30" s="47"/>
      <c r="DTH30" s="47"/>
      <c r="DTI30" s="47"/>
      <c r="DTJ30" s="47"/>
      <c r="DTK30" s="47"/>
      <c r="DTL30" s="47"/>
      <c r="DTM30" s="47"/>
      <c r="DTN30" s="47"/>
      <c r="DTO30" s="47"/>
      <c r="DTP30" s="47"/>
      <c r="DTQ30" s="47"/>
      <c r="DTR30" s="47"/>
      <c r="DTS30" s="47"/>
      <c r="DTT30" s="47"/>
      <c r="DTU30" s="47"/>
      <c r="DTV30" s="47"/>
      <c r="DTW30" s="47"/>
      <c r="DTX30" s="47"/>
      <c r="DTY30" s="47"/>
      <c r="DTZ30" s="47"/>
      <c r="DUA30" s="47"/>
      <c r="DUB30" s="47"/>
      <c r="DUC30" s="47"/>
      <c r="DUD30" s="47"/>
      <c r="DUE30" s="47"/>
      <c r="DUF30" s="47"/>
      <c r="DUG30" s="47"/>
      <c r="DUH30" s="47"/>
      <c r="DUI30" s="47"/>
      <c r="DUJ30" s="47"/>
      <c r="DUK30" s="47"/>
      <c r="DUL30" s="47"/>
      <c r="DUM30" s="47"/>
      <c r="DUN30" s="47"/>
      <c r="DUO30" s="47"/>
      <c r="DUP30" s="47"/>
      <c r="DUQ30" s="47"/>
      <c r="DUR30" s="47"/>
      <c r="DUS30" s="47"/>
      <c r="DUT30" s="47"/>
      <c r="DUU30" s="47"/>
      <c r="DUV30" s="47"/>
      <c r="DUW30" s="47"/>
      <c r="DUX30" s="47"/>
      <c r="DUY30" s="47"/>
      <c r="DUZ30" s="47"/>
      <c r="DVA30" s="47"/>
      <c r="DVB30" s="47"/>
      <c r="DVC30" s="47"/>
      <c r="DVD30" s="47"/>
      <c r="DVE30" s="47"/>
      <c r="DVF30" s="47"/>
      <c r="DVG30" s="47"/>
      <c r="DVH30" s="47"/>
      <c r="DVI30" s="47"/>
      <c r="DVJ30" s="47"/>
      <c r="DVK30" s="47"/>
      <c r="DVL30" s="47"/>
      <c r="DVM30" s="47"/>
      <c r="DVN30" s="47"/>
      <c r="DVO30" s="47"/>
      <c r="DVP30" s="47"/>
      <c r="DVQ30" s="47"/>
      <c r="DVR30" s="47"/>
      <c r="DVS30" s="47"/>
      <c r="DVT30" s="47"/>
      <c r="DVU30" s="47"/>
      <c r="DVV30" s="47"/>
      <c r="DVW30" s="47"/>
      <c r="DVX30" s="47"/>
      <c r="DVY30" s="47"/>
      <c r="DVZ30" s="47"/>
      <c r="DWA30" s="47"/>
      <c r="DWB30" s="47"/>
      <c r="DWC30" s="47"/>
      <c r="DWD30" s="47"/>
      <c r="DWE30" s="47"/>
      <c r="DWF30" s="47"/>
      <c r="DWG30" s="47"/>
      <c r="DWH30" s="47"/>
      <c r="DWI30" s="47"/>
      <c r="DWJ30" s="47"/>
      <c r="DWK30" s="47"/>
      <c r="DWL30" s="47"/>
      <c r="DWM30" s="47"/>
      <c r="DWN30" s="47"/>
      <c r="DWO30" s="47"/>
      <c r="DWP30" s="47"/>
      <c r="DWQ30" s="47"/>
      <c r="DWR30" s="47"/>
      <c r="DWS30" s="47"/>
      <c r="DWT30" s="47"/>
      <c r="DWU30" s="47"/>
      <c r="DWV30" s="47"/>
      <c r="DWW30" s="47"/>
      <c r="DWX30" s="47"/>
      <c r="DWY30" s="47"/>
      <c r="DWZ30" s="47"/>
      <c r="DXA30" s="47"/>
      <c r="DXB30" s="47"/>
      <c r="DXC30" s="47"/>
      <c r="DXD30" s="47"/>
      <c r="DXE30" s="47"/>
      <c r="DXF30" s="47"/>
      <c r="DXG30" s="47"/>
      <c r="DXH30" s="47"/>
      <c r="DXI30" s="47"/>
      <c r="DXJ30" s="47"/>
      <c r="DXK30" s="47"/>
      <c r="DXL30" s="47"/>
      <c r="DXM30" s="47"/>
      <c r="DXN30" s="47"/>
      <c r="DXO30" s="47"/>
      <c r="DXP30" s="47"/>
      <c r="DXQ30" s="47"/>
      <c r="DXR30" s="47"/>
      <c r="DXS30" s="47"/>
      <c r="DXT30" s="47"/>
      <c r="DXU30" s="47"/>
      <c r="DXV30" s="47"/>
      <c r="DXW30" s="47"/>
      <c r="DXX30" s="47"/>
      <c r="DXY30" s="47"/>
      <c r="DXZ30" s="47"/>
      <c r="DYA30" s="47"/>
      <c r="DYB30" s="47"/>
      <c r="DYC30" s="47"/>
      <c r="DYD30" s="47"/>
      <c r="DYE30" s="47"/>
      <c r="DYF30" s="47"/>
      <c r="DYG30" s="47"/>
      <c r="DYH30" s="47"/>
      <c r="DYI30" s="47"/>
      <c r="DYJ30" s="47"/>
      <c r="DYK30" s="47"/>
      <c r="DYL30" s="47"/>
      <c r="DYM30" s="47"/>
      <c r="DYN30" s="47"/>
      <c r="DYO30" s="47"/>
      <c r="DYP30" s="47"/>
      <c r="DYQ30" s="47"/>
      <c r="DYR30" s="47"/>
      <c r="DYS30" s="47"/>
      <c r="DYT30" s="47"/>
      <c r="DYU30" s="47"/>
      <c r="DYV30" s="47"/>
      <c r="DYW30" s="47"/>
      <c r="DYX30" s="47"/>
      <c r="DYY30" s="47"/>
      <c r="DYZ30" s="47"/>
      <c r="DZA30" s="47"/>
      <c r="DZB30" s="47"/>
      <c r="DZC30" s="47"/>
      <c r="DZD30" s="47"/>
      <c r="DZE30" s="47"/>
      <c r="DZF30" s="47"/>
      <c r="DZG30" s="47"/>
      <c r="DZH30" s="47"/>
      <c r="DZI30" s="47"/>
      <c r="DZJ30" s="47"/>
      <c r="DZK30" s="47"/>
      <c r="DZL30" s="47"/>
      <c r="DZM30" s="47"/>
      <c r="DZN30" s="47"/>
      <c r="DZO30" s="47"/>
      <c r="DZP30" s="47"/>
      <c r="DZQ30" s="47"/>
      <c r="DZR30" s="47"/>
      <c r="DZS30" s="47"/>
      <c r="DZT30" s="47"/>
      <c r="DZU30" s="47"/>
      <c r="DZV30" s="47"/>
      <c r="DZW30" s="47"/>
      <c r="DZX30" s="47"/>
      <c r="DZY30" s="47"/>
      <c r="DZZ30" s="47"/>
      <c r="EAA30" s="47"/>
      <c r="EAB30" s="47"/>
      <c r="EAC30" s="47"/>
      <c r="EAD30" s="47"/>
      <c r="EAE30" s="47"/>
      <c r="EAF30" s="47"/>
      <c r="EAG30" s="47"/>
      <c r="EAH30" s="47"/>
      <c r="EAI30" s="47"/>
      <c r="EAJ30" s="47"/>
      <c r="EAK30" s="47"/>
      <c r="EAL30" s="47"/>
      <c r="EAM30" s="47"/>
      <c r="EAN30" s="47"/>
      <c r="EAO30" s="47"/>
      <c r="EAP30" s="47"/>
      <c r="EAQ30" s="47"/>
      <c r="EAR30" s="47"/>
      <c r="EAS30" s="47"/>
      <c r="EAT30" s="47"/>
      <c r="EAU30" s="47"/>
      <c r="EAV30" s="47"/>
      <c r="EAW30" s="47"/>
      <c r="EAX30" s="47"/>
      <c r="EAY30" s="47"/>
      <c r="EAZ30" s="47"/>
      <c r="EBA30" s="47"/>
      <c r="EBB30" s="47"/>
      <c r="EBC30" s="47"/>
      <c r="EBD30" s="47"/>
      <c r="EBE30" s="47"/>
      <c r="EBF30" s="47"/>
      <c r="EBG30" s="47"/>
      <c r="EBH30" s="47"/>
      <c r="EBI30" s="47"/>
      <c r="EBJ30" s="47"/>
      <c r="EBK30" s="47"/>
      <c r="EBL30" s="47"/>
      <c r="EBM30" s="47"/>
      <c r="EBN30" s="47"/>
      <c r="EBO30" s="47"/>
      <c r="EBP30" s="47"/>
      <c r="EBQ30" s="47"/>
      <c r="EBR30" s="47"/>
      <c r="EBS30" s="47"/>
      <c r="EBT30" s="47"/>
      <c r="EBU30" s="47"/>
      <c r="EBV30" s="47"/>
      <c r="EBW30" s="47"/>
      <c r="EBX30" s="47"/>
      <c r="EBY30" s="47"/>
      <c r="EBZ30" s="47"/>
      <c r="ECA30" s="47"/>
      <c r="ECB30" s="47"/>
      <c r="ECC30" s="47"/>
      <c r="ECD30" s="47"/>
      <c r="ECE30" s="47"/>
      <c r="ECF30" s="47"/>
      <c r="ECG30" s="47"/>
      <c r="ECH30" s="47"/>
      <c r="ECI30" s="47"/>
      <c r="ECJ30" s="47"/>
      <c r="ECK30" s="47"/>
      <c r="ECL30" s="47"/>
      <c r="ECM30" s="47"/>
      <c r="ECN30" s="47"/>
      <c r="ECO30" s="47"/>
      <c r="ECP30" s="47"/>
      <c r="ECQ30" s="47"/>
      <c r="ECR30" s="47"/>
      <c r="ECS30" s="47"/>
      <c r="ECT30" s="47"/>
      <c r="ECU30" s="47"/>
      <c r="ECV30" s="47"/>
      <c r="ECW30" s="47"/>
      <c r="ECX30" s="47"/>
      <c r="ECY30" s="47"/>
      <c r="ECZ30" s="47"/>
      <c r="EDA30" s="47"/>
      <c r="EDB30" s="47"/>
      <c r="EDC30" s="47"/>
      <c r="EDD30" s="47"/>
      <c r="EDE30" s="47"/>
      <c r="EDF30" s="47"/>
      <c r="EDG30" s="47"/>
      <c r="EDH30" s="47"/>
      <c r="EDI30" s="47"/>
      <c r="EDJ30" s="47"/>
      <c r="EDK30" s="47"/>
      <c r="EDL30" s="47"/>
      <c r="EDM30" s="47"/>
      <c r="EDN30" s="47"/>
      <c r="EDO30" s="47"/>
      <c r="EDP30" s="47"/>
      <c r="EDQ30" s="47"/>
      <c r="EDR30" s="47"/>
      <c r="EDS30" s="47"/>
      <c r="EDT30" s="47"/>
      <c r="EDU30" s="47"/>
      <c r="EDV30" s="47"/>
      <c r="EDW30" s="47"/>
      <c r="EDX30" s="47"/>
      <c r="EDY30" s="47"/>
      <c r="EDZ30" s="47"/>
      <c r="EEA30" s="47"/>
      <c r="EEB30" s="47"/>
      <c r="EEC30" s="47"/>
      <c r="EED30" s="47"/>
      <c r="EEE30" s="47"/>
      <c r="EEF30" s="47"/>
      <c r="EEG30" s="47"/>
      <c r="EEH30" s="47"/>
      <c r="EEI30" s="47"/>
      <c r="EEJ30" s="47"/>
      <c r="EEK30" s="47"/>
      <c r="EEL30" s="47"/>
      <c r="EEM30" s="47"/>
      <c r="EEN30" s="47"/>
      <c r="EEO30" s="47"/>
      <c r="EEP30" s="47"/>
      <c r="EEQ30" s="47"/>
      <c r="EER30" s="47"/>
      <c r="EES30" s="47"/>
      <c r="EET30" s="47"/>
      <c r="EEU30" s="47"/>
      <c r="EEV30" s="47"/>
      <c r="EEW30" s="47"/>
      <c r="EEX30" s="47"/>
      <c r="EEY30" s="47"/>
      <c r="EEZ30" s="47"/>
      <c r="EFA30" s="47"/>
      <c r="EFB30" s="47"/>
      <c r="EFC30" s="47"/>
      <c r="EFD30" s="47"/>
      <c r="EFE30" s="47"/>
      <c r="EFF30" s="47"/>
      <c r="EFG30" s="47"/>
      <c r="EFH30" s="47"/>
      <c r="EFI30" s="47"/>
      <c r="EFJ30" s="47"/>
      <c r="EFK30" s="47"/>
      <c r="EFL30" s="47"/>
      <c r="EFM30" s="47"/>
      <c r="EFN30" s="47"/>
      <c r="EFO30" s="47"/>
      <c r="EFP30" s="47"/>
      <c r="EFQ30" s="47"/>
      <c r="EFR30" s="47"/>
      <c r="EFS30" s="47"/>
      <c r="EFT30" s="47"/>
      <c r="EFU30" s="47"/>
      <c r="EFV30" s="47"/>
      <c r="EFW30" s="47"/>
      <c r="EFX30" s="47"/>
      <c r="EFY30" s="47"/>
      <c r="EFZ30" s="47"/>
      <c r="EGA30" s="47"/>
      <c r="EGB30" s="47"/>
      <c r="EGC30" s="47"/>
      <c r="EGD30" s="47"/>
      <c r="EGE30" s="47"/>
      <c r="EGF30" s="47"/>
      <c r="EGG30" s="47"/>
      <c r="EGH30" s="47"/>
      <c r="EGI30" s="47"/>
      <c r="EGJ30" s="47"/>
      <c r="EGK30" s="47"/>
      <c r="EGL30" s="47"/>
      <c r="EGM30" s="47"/>
      <c r="EGN30" s="47"/>
      <c r="EGO30" s="47"/>
      <c r="EGP30" s="47"/>
      <c r="EGQ30" s="47"/>
      <c r="EGR30" s="47"/>
      <c r="EGS30" s="47"/>
      <c r="EGT30" s="47"/>
      <c r="EGU30" s="47"/>
      <c r="EGV30" s="47"/>
      <c r="EGW30" s="47"/>
      <c r="EGX30" s="47"/>
      <c r="EGY30" s="47"/>
      <c r="EGZ30" s="47"/>
      <c r="EHA30" s="47"/>
      <c r="EHB30" s="47"/>
      <c r="EHC30" s="47"/>
      <c r="EHD30" s="47"/>
      <c r="EHE30" s="47"/>
      <c r="EHF30" s="47"/>
      <c r="EHG30" s="47"/>
      <c r="EHH30" s="47"/>
      <c r="EHI30" s="47"/>
      <c r="EHJ30" s="47"/>
      <c r="EHK30" s="47"/>
      <c r="EHL30" s="47"/>
      <c r="EHM30" s="47"/>
      <c r="EHN30" s="47"/>
      <c r="EHO30" s="47"/>
      <c r="EHP30" s="47"/>
      <c r="EHQ30" s="47"/>
      <c r="EHR30" s="47"/>
      <c r="EHS30" s="47"/>
      <c r="EHT30" s="47"/>
      <c r="EHU30" s="47"/>
      <c r="EHV30" s="47"/>
      <c r="EHW30" s="47"/>
      <c r="EHX30" s="47"/>
      <c r="EHY30" s="47"/>
      <c r="EHZ30" s="47"/>
      <c r="EIA30" s="47"/>
      <c r="EIB30" s="47"/>
      <c r="EIC30" s="47"/>
      <c r="EID30" s="47"/>
      <c r="EIE30" s="47"/>
      <c r="EIF30" s="47"/>
      <c r="EIG30" s="47"/>
      <c r="EIH30" s="47"/>
      <c r="EII30" s="47"/>
      <c r="EIJ30" s="47"/>
      <c r="EIK30" s="47"/>
      <c r="EIL30" s="47"/>
      <c r="EIM30" s="47"/>
      <c r="EIN30" s="47"/>
      <c r="EIO30" s="47"/>
      <c r="EIP30" s="47"/>
      <c r="EIQ30" s="47"/>
      <c r="EIR30" s="47"/>
      <c r="EIS30" s="47"/>
      <c r="EIT30" s="47"/>
      <c r="EIU30" s="47"/>
      <c r="EIV30" s="47"/>
      <c r="EIW30" s="47"/>
      <c r="EIX30" s="47"/>
      <c r="EIY30" s="47"/>
      <c r="EIZ30" s="47"/>
      <c r="EJA30" s="47"/>
      <c r="EJB30" s="47"/>
      <c r="EJC30" s="47"/>
      <c r="EJD30" s="47"/>
      <c r="EJE30" s="47"/>
      <c r="EJF30" s="47"/>
      <c r="EJG30" s="47"/>
      <c r="EJH30" s="47"/>
      <c r="EJI30" s="47"/>
      <c r="EJJ30" s="47"/>
      <c r="EJK30" s="47"/>
      <c r="EJL30" s="47"/>
      <c r="EJM30" s="47"/>
      <c r="EJN30" s="47"/>
      <c r="EJO30" s="47"/>
      <c r="EJP30" s="47"/>
      <c r="EJQ30" s="47"/>
      <c r="EJR30" s="47"/>
      <c r="EJS30" s="47"/>
      <c r="EJT30" s="47"/>
      <c r="EJU30" s="47"/>
      <c r="EJV30" s="47"/>
      <c r="EJW30" s="47"/>
      <c r="EJX30" s="47"/>
      <c r="EJY30" s="47"/>
      <c r="EJZ30" s="47"/>
      <c r="EKA30" s="47"/>
      <c r="EKB30" s="47"/>
      <c r="EKC30" s="47"/>
      <c r="EKD30" s="47"/>
      <c r="EKE30" s="47"/>
      <c r="EKF30" s="47"/>
      <c r="EKG30" s="47"/>
      <c r="EKH30" s="47"/>
      <c r="EKI30" s="47"/>
      <c r="EKJ30" s="47"/>
      <c r="EKK30" s="47"/>
      <c r="EKL30" s="47"/>
      <c r="EKM30" s="47"/>
      <c r="EKN30" s="47"/>
      <c r="EKO30" s="47"/>
      <c r="EKP30" s="47"/>
      <c r="EKQ30" s="47"/>
      <c r="EKR30" s="47"/>
      <c r="EKS30" s="47"/>
      <c r="EKT30" s="47"/>
      <c r="EKU30" s="47"/>
      <c r="EKV30" s="47"/>
      <c r="EKW30" s="47"/>
      <c r="EKX30" s="47"/>
      <c r="EKY30" s="47"/>
      <c r="EKZ30" s="47"/>
      <c r="ELA30" s="47"/>
      <c r="ELB30" s="47"/>
      <c r="ELC30" s="47"/>
      <c r="ELD30" s="47"/>
      <c r="ELE30" s="47"/>
      <c r="ELF30" s="47"/>
      <c r="ELG30" s="47"/>
      <c r="ELH30" s="47"/>
      <c r="ELI30" s="47"/>
      <c r="ELJ30" s="47"/>
      <c r="ELK30" s="47"/>
      <c r="ELL30" s="47"/>
      <c r="ELM30" s="47"/>
      <c r="ELN30" s="47"/>
      <c r="ELO30" s="47"/>
      <c r="ELP30" s="47"/>
      <c r="ELQ30" s="47"/>
      <c r="ELR30" s="47"/>
      <c r="ELS30" s="47"/>
      <c r="ELT30" s="47"/>
      <c r="ELU30" s="47"/>
      <c r="ELV30" s="47"/>
      <c r="ELW30" s="47"/>
      <c r="ELX30" s="47"/>
      <c r="ELY30" s="47"/>
      <c r="ELZ30" s="47"/>
      <c r="EMA30" s="47"/>
      <c r="EMB30" s="47"/>
      <c r="EMC30" s="47"/>
      <c r="EMD30" s="47"/>
      <c r="EME30" s="47"/>
      <c r="EMF30" s="47"/>
      <c r="EMG30" s="47"/>
      <c r="EMH30" s="47"/>
      <c r="EMI30" s="47"/>
      <c r="EMJ30" s="47"/>
      <c r="EMK30" s="47"/>
      <c r="EML30" s="47"/>
      <c r="EMM30" s="47"/>
      <c r="EMN30" s="47"/>
      <c r="EMO30" s="47"/>
      <c r="EMP30" s="47"/>
      <c r="EMQ30" s="47"/>
      <c r="EMR30" s="47"/>
      <c r="EMS30" s="47"/>
      <c r="EMT30" s="47"/>
      <c r="EMU30" s="47"/>
      <c r="EMV30" s="47"/>
      <c r="EMW30" s="47"/>
      <c r="EMX30" s="47"/>
      <c r="EMY30" s="47"/>
      <c r="EMZ30" s="47"/>
      <c r="ENA30" s="47"/>
      <c r="ENB30" s="47"/>
      <c r="ENC30" s="47"/>
      <c r="END30" s="47"/>
      <c r="ENE30" s="47"/>
      <c r="ENF30" s="47"/>
      <c r="ENG30" s="47"/>
      <c r="ENH30" s="47"/>
      <c r="ENI30" s="47"/>
      <c r="ENJ30" s="47"/>
      <c r="ENK30" s="47"/>
      <c r="ENL30" s="47"/>
      <c r="ENM30" s="47"/>
      <c r="ENN30" s="47"/>
      <c r="ENO30" s="47"/>
      <c r="ENP30" s="47"/>
      <c r="ENQ30" s="47"/>
      <c r="ENR30" s="47"/>
      <c r="ENS30" s="47"/>
      <c r="ENT30" s="47"/>
      <c r="ENU30" s="47"/>
      <c r="ENV30" s="47"/>
      <c r="ENW30" s="47"/>
      <c r="ENX30" s="47"/>
      <c r="ENY30" s="47"/>
      <c r="ENZ30" s="47"/>
      <c r="EOA30" s="47"/>
      <c r="EOB30" s="47"/>
      <c r="EOC30" s="47"/>
      <c r="EOD30" s="47"/>
      <c r="EOE30" s="47"/>
      <c r="EOF30" s="47"/>
      <c r="EOG30" s="47"/>
      <c r="EOH30" s="47"/>
      <c r="EOI30" s="47"/>
      <c r="EOJ30" s="47"/>
      <c r="EOK30" s="47"/>
      <c r="EOL30" s="47"/>
      <c r="EOM30" s="47"/>
      <c r="EON30" s="47"/>
      <c r="EOO30" s="47"/>
      <c r="EOP30" s="47"/>
      <c r="EOQ30" s="47"/>
      <c r="EOR30" s="47"/>
      <c r="EOS30" s="47"/>
      <c r="EOT30" s="47"/>
      <c r="EOU30" s="47"/>
      <c r="EOV30" s="47"/>
      <c r="EOW30" s="47"/>
      <c r="EOX30" s="47"/>
      <c r="EOY30" s="47"/>
      <c r="EOZ30" s="47"/>
      <c r="EPA30" s="47"/>
      <c r="EPB30" s="47"/>
      <c r="EPC30" s="47"/>
      <c r="EPD30" s="47"/>
      <c r="EPE30" s="47"/>
      <c r="EPF30" s="47"/>
      <c r="EPG30" s="47"/>
      <c r="EPH30" s="47"/>
      <c r="EPI30" s="47"/>
      <c r="EPJ30" s="47"/>
      <c r="EPK30" s="47"/>
      <c r="EPL30" s="47"/>
      <c r="EPM30" s="47"/>
      <c r="EPN30" s="47"/>
      <c r="EPO30" s="47"/>
      <c r="EPP30" s="47"/>
      <c r="EPQ30" s="47"/>
      <c r="EPR30" s="47"/>
      <c r="EPS30" s="47"/>
      <c r="EPT30" s="47"/>
      <c r="EPU30" s="47"/>
      <c r="EPV30" s="47"/>
      <c r="EPW30" s="47"/>
      <c r="EPX30" s="47"/>
      <c r="EPY30" s="47"/>
      <c r="EPZ30" s="47"/>
      <c r="EQA30" s="47"/>
      <c r="EQB30" s="47"/>
      <c r="EQC30" s="47"/>
      <c r="EQD30" s="47"/>
      <c r="EQE30" s="47"/>
      <c r="EQF30" s="47"/>
      <c r="EQG30" s="47"/>
      <c r="EQH30" s="47"/>
      <c r="EQI30" s="47"/>
      <c r="EQJ30" s="47"/>
      <c r="EQK30" s="47"/>
      <c r="EQL30" s="47"/>
      <c r="EQM30" s="47"/>
      <c r="EQN30" s="47"/>
      <c r="EQO30" s="47"/>
      <c r="EQP30" s="47"/>
      <c r="EQQ30" s="47"/>
      <c r="EQR30" s="47"/>
      <c r="EQS30" s="47"/>
      <c r="EQT30" s="47"/>
      <c r="EQU30" s="47"/>
      <c r="EQV30" s="47"/>
      <c r="EQW30" s="47"/>
      <c r="EQX30" s="47"/>
      <c r="EQY30" s="47"/>
      <c r="EQZ30" s="47"/>
      <c r="ERA30" s="47"/>
      <c r="ERB30" s="47"/>
      <c r="ERC30" s="47"/>
      <c r="ERD30" s="47"/>
      <c r="ERE30" s="47"/>
      <c r="ERF30" s="47"/>
      <c r="ERG30" s="47"/>
      <c r="ERH30" s="47"/>
      <c r="ERI30" s="47"/>
      <c r="ERJ30" s="47"/>
      <c r="ERK30" s="47"/>
      <c r="ERL30" s="47"/>
      <c r="ERM30" s="47"/>
      <c r="ERN30" s="47"/>
      <c r="ERO30" s="47"/>
      <c r="ERP30" s="47"/>
      <c r="ERQ30" s="47"/>
      <c r="ERR30" s="47"/>
      <c r="ERS30" s="47"/>
      <c r="ERT30" s="47"/>
      <c r="ERU30" s="47"/>
      <c r="ERV30" s="47"/>
      <c r="ERW30" s="47"/>
      <c r="ERX30" s="47"/>
      <c r="ERY30" s="47"/>
      <c r="ERZ30" s="47"/>
      <c r="ESA30" s="47"/>
      <c r="ESB30" s="47"/>
      <c r="ESC30" s="47"/>
      <c r="ESD30" s="47"/>
      <c r="ESE30" s="47"/>
      <c r="ESF30" s="47"/>
      <c r="ESG30" s="47"/>
      <c r="ESH30" s="47"/>
      <c r="ESI30" s="47"/>
      <c r="ESJ30" s="47"/>
      <c r="ESK30" s="47"/>
      <c r="ESL30" s="47"/>
      <c r="ESM30" s="47"/>
      <c r="ESN30" s="47"/>
      <c r="ESO30" s="47"/>
      <c r="ESP30" s="47"/>
      <c r="ESQ30" s="47"/>
      <c r="ESR30" s="47"/>
      <c r="ESS30" s="47"/>
      <c r="EST30" s="47"/>
      <c r="ESU30" s="47"/>
      <c r="ESV30" s="47"/>
      <c r="ESW30" s="47"/>
      <c r="ESX30" s="47"/>
      <c r="ESY30" s="47"/>
      <c r="ESZ30" s="47"/>
      <c r="ETA30" s="47"/>
      <c r="ETB30" s="47"/>
      <c r="ETC30" s="47"/>
      <c r="ETD30" s="47"/>
      <c r="ETE30" s="47"/>
      <c r="ETF30" s="47"/>
      <c r="ETG30" s="47"/>
      <c r="ETH30" s="47"/>
      <c r="ETI30" s="47"/>
      <c r="ETJ30" s="47"/>
      <c r="ETK30" s="47"/>
      <c r="ETL30" s="47"/>
      <c r="ETM30" s="47"/>
      <c r="ETN30" s="47"/>
      <c r="ETO30" s="47"/>
      <c r="ETP30" s="47"/>
      <c r="ETQ30" s="47"/>
      <c r="ETR30" s="47"/>
      <c r="ETS30" s="47"/>
      <c r="ETT30" s="47"/>
      <c r="ETU30" s="47"/>
      <c r="ETV30" s="47"/>
      <c r="ETW30" s="47"/>
      <c r="ETX30" s="47"/>
      <c r="ETY30" s="47"/>
      <c r="ETZ30" s="47"/>
      <c r="EUA30" s="47"/>
      <c r="EUB30" s="47"/>
      <c r="EUC30" s="47"/>
      <c r="EUD30" s="47"/>
      <c r="EUE30" s="47"/>
      <c r="EUF30" s="47"/>
      <c r="EUG30" s="47"/>
      <c r="EUH30" s="47"/>
      <c r="EUI30" s="47"/>
      <c r="EUJ30" s="47"/>
      <c r="EUK30" s="47"/>
      <c r="EUL30" s="47"/>
      <c r="EUM30" s="47"/>
      <c r="EUN30" s="47"/>
      <c r="EUO30" s="47"/>
      <c r="EUP30" s="47"/>
      <c r="EUQ30" s="47"/>
      <c r="EUR30" s="47"/>
      <c r="EUS30" s="47"/>
      <c r="EUT30" s="47"/>
      <c r="EUU30" s="47"/>
      <c r="EUV30" s="47"/>
      <c r="EUW30" s="47"/>
      <c r="EUX30" s="47"/>
      <c r="EUY30" s="47"/>
      <c r="EUZ30" s="47"/>
      <c r="EVA30" s="47"/>
      <c r="EVB30" s="47"/>
      <c r="EVC30" s="47"/>
      <c r="EVD30" s="47"/>
      <c r="EVE30" s="47"/>
      <c r="EVF30" s="47"/>
      <c r="EVG30" s="47"/>
      <c r="EVH30" s="47"/>
      <c r="EVI30" s="47"/>
      <c r="EVJ30" s="47"/>
      <c r="EVK30" s="47"/>
      <c r="EVL30" s="47"/>
      <c r="EVM30" s="47"/>
      <c r="EVN30" s="47"/>
      <c r="EVO30" s="47"/>
      <c r="EVP30" s="47"/>
      <c r="EVQ30" s="47"/>
      <c r="EVR30" s="47"/>
      <c r="EVS30" s="47"/>
      <c r="EVT30" s="47"/>
      <c r="EVU30" s="47"/>
      <c r="EVV30" s="47"/>
      <c r="EVW30" s="47"/>
      <c r="EVX30" s="47"/>
      <c r="EVY30" s="47"/>
      <c r="EVZ30" s="47"/>
      <c r="EWA30" s="47"/>
      <c r="EWB30" s="47"/>
      <c r="EWC30" s="47"/>
      <c r="EWD30" s="47"/>
      <c r="EWE30" s="47"/>
      <c r="EWF30" s="47"/>
      <c r="EWG30" s="47"/>
      <c r="EWH30" s="47"/>
      <c r="EWI30" s="47"/>
      <c r="EWJ30" s="47"/>
      <c r="EWK30" s="47"/>
      <c r="EWL30" s="47"/>
      <c r="EWM30" s="47"/>
      <c r="EWN30" s="47"/>
      <c r="EWO30" s="47"/>
      <c r="EWP30" s="47"/>
      <c r="EWQ30" s="47"/>
      <c r="EWR30" s="47"/>
      <c r="EWS30" s="47"/>
      <c r="EWT30" s="47"/>
      <c r="EWU30" s="47"/>
      <c r="EWV30" s="47"/>
      <c r="EWW30" s="47"/>
      <c r="EWX30" s="47"/>
      <c r="EWY30" s="47"/>
      <c r="EWZ30" s="47"/>
      <c r="EXA30" s="47"/>
      <c r="EXB30" s="47"/>
      <c r="EXC30" s="47"/>
      <c r="EXD30" s="47"/>
      <c r="EXE30" s="47"/>
      <c r="EXF30" s="47"/>
      <c r="EXG30" s="47"/>
      <c r="EXH30" s="47"/>
      <c r="EXI30" s="47"/>
      <c r="EXJ30" s="47"/>
      <c r="EXK30" s="47"/>
      <c r="EXL30" s="47"/>
      <c r="EXM30" s="47"/>
      <c r="EXN30" s="47"/>
      <c r="EXO30" s="47"/>
      <c r="EXP30" s="47"/>
      <c r="EXQ30" s="47"/>
      <c r="EXR30" s="47"/>
      <c r="EXS30" s="47"/>
      <c r="EXT30" s="47"/>
      <c r="EXU30" s="47"/>
      <c r="EXV30" s="47"/>
      <c r="EXW30" s="47"/>
      <c r="EXX30" s="47"/>
      <c r="EXY30" s="47"/>
      <c r="EXZ30" s="47"/>
      <c r="EYA30" s="47"/>
      <c r="EYB30" s="47"/>
      <c r="EYC30" s="47"/>
      <c r="EYD30" s="47"/>
      <c r="EYE30" s="47"/>
      <c r="EYF30" s="47"/>
      <c r="EYG30" s="47"/>
      <c r="EYH30" s="47"/>
      <c r="EYI30" s="47"/>
      <c r="EYJ30" s="47"/>
      <c r="EYK30" s="47"/>
      <c r="EYL30" s="47"/>
      <c r="EYM30" s="47"/>
      <c r="EYN30" s="47"/>
      <c r="EYO30" s="47"/>
      <c r="EYP30" s="47"/>
      <c r="EYQ30" s="47"/>
      <c r="EYR30" s="47"/>
      <c r="EYS30" s="47"/>
      <c r="EYT30" s="47"/>
      <c r="EYU30" s="47"/>
      <c r="EYV30" s="47"/>
      <c r="EYW30" s="47"/>
      <c r="EYX30" s="47"/>
      <c r="EYY30" s="47"/>
      <c r="EYZ30" s="47"/>
      <c r="EZA30" s="47"/>
      <c r="EZB30" s="47"/>
      <c r="EZC30" s="47"/>
      <c r="EZD30" s="47"/>
      <c r="EZE30" s="47"/>
      <c r="EZF30" s="47"/>
      <c r="EZG30" s="47"/>
      <c r="EZH30" s="47"/>
      <c r="EZI30" s="47"/>
      <c r="EZJ30" s="47"/>
      <c r="EZK30" s="47"/>
      <c r="EZL30" s="47"/>
      <c r="EZM30" s="47"/>
      <c r="EZN30" s="47"/>
      <c r="EZO30" s="47"/>
      <c r="EZP30" s="47"/>
      <c r="EZQ30" s="47"/>
      <c r="EZR30" s="47"/>
      <c r="EZS30" s="47"/>
      <c r="EZT30" s="47"/>
      <c r="EZU30" s="47"/>
      <c r="EZV30" s="47"/>
      <c r="EZW30" s="47"/>
      <c r="EZX30" s="47"/>
      <c r="EZY30" s="47"/>
      <c r="EZZ30" s="47"/>
      <c r="FAA30" s="47"/>
      <c r="FAB30" s="47"/>
      <c r="FAC30" s="47"/>
      <c r="FAD30" s="47"/>
      <c r="FAE30" s="47"/>
      <c r="FAF30" s="47"/>
      <c r="FAG30" s="47"/>
      <c r="FAH30" s="47"/>
      <c r="FAI30" s="47"/>
      <c r="FAJ30" s="47"/>
      <c r="FAK30" s="47"/>
      <c r="FAL30" s="47"/>
      <c r="FAM30" s="47"/>
      <c r="FAN30" s="47"/>
      <c r="FAO30" s="47"/>
      <c r="FAP30" s="47"/>
      <c r="FAQ30" s="47"/>
      <c r="FAR30" s="47"/>
      <c r="FAS30" s="47"/>
      <c r="FAT30" s="47"/>
      <c r="FAU30" s="47"/>
      <c r="FAV30" s="47"/>
      <c r="FAW30" s="47"/>
      <c r="FAX30" s="47"/>
      <c r="FAY30" s="47"/>
      <c r="FAZ30" s="47"/>
      <c r="FBA30" s="47"/>
      <c r="FBB30" s="47"/>
      <c r="FBC30" s="47"/>
      <c r="FBD30" s="47"/>
      <c r="FBE30" s="47"/>
      <c r="FBF30" s="47"/>
      <c r="FBG30" s="47"/>
      <c r="FBH30" s="47"/>
      <c r="FBI30" s="47"/>
      <c r="FBJ30" s="47"/>
      <c r="FBK30" s="47"/>
      <c r="FBL30" s="47"/>
      <c r="FBM30" s="47"/>
      <c r="FBN30" s="47"/>
      <c r="FBO30" s="47"/>
      <c r="FBP30" s="47"/>
      <c r="FBQ30" s="47"/>
      <c r="FBR30" s="47"/>
      <c r="FBS30" s="47"/>
      <c r="FBT30" s="47"/>
      <c r="FBU30" s="47"/>
      <c r="FBV30" s="47"/>
      <c r="FBW30" s="47"/>
      <c r="FBX30" s="47"/>
      <c r="FBY30" s="47"/>
      <c r="FBZ30" s="47"/>
      <c r="FCA30" s="47"/>
      <c r="FCB30" s="47"/>
      <c r="FCC30" s="47"/>
      <c r="FCD30" s="47"/>
      <c r="FCE30" s="47"/>
      <c r="FCF30" s="47"/>
      <c r="FCG30" s="47"/>
      <c r="FCH30" s="47"/>
      <c r="FCI30" s="47"/>
      <c r="FCJ30" s="47"/>
      <c r="FCK30" s="47"/>
      <c r="FCL30" s="47"/>
      <c r="FCM30" s="47"/>
      <c r="FCN30" s="47"/>
      <c r="FCO30" s="47"/>
      <c r="FCP30" s="47"/>
      <c r="FCQ30" s="47"/>
      <c r="FCR30" s="47"/>
      <c r="FCS30" s="47"/>
      <c r="FCT30" s="47"/>
      <c r="FCU30" s="47"/>
      <c r="FCV30" s="47"/>
      <c r="FCW30" s="47"/>
      <c r="FCX30" s="47"/>
      <c r="FCY30" s="47"/>
      <c r="FCZ30" s="47"/>
      <c r="FDA30" s="47"/>
      <c r="FDB30" s="47"/>
      <c r="FDC30" s="47"/>
      <c r="FDD30" s="47"/>
      <c r="FDE30" s="47"/>
      <c r="FDF30" s="47"/>
      <c r="FDG30" s="47"/>
      <c r="FDH30" s="47"/>
      <c r="FDI30" s="47"/>
      <c r="FDJ30" s="47"/>
      <c r="FDK30" s="47"/>
      <c r="FDL30" s="47"/>
      <c r="FDM30" s="47"/>
      <c r="FDN30" s="47"/>
      <c r="FDO30" s="47"/>
      <c r="FDP30" s="47"/>
      <c r="FDQ30" s="47"/>
      <c r="FDR30" s="47"/>
      <c r="FDS30" s="47"/>
      <c r="FDT30" s="47"/>
      <c r="FDU30" s="47"/>
      <c r="FDV30" s="47"/>
      <c r="FDW30" s="47"/>
      <c r="FDX30" s="47"/>
      <c r="FDY30" s="47"/>
      <c r="FDZ30" s="47"/>
      <c r="FEA30" s="47"/>
      <c r="FEB30" s="47"/>
      <c r="FEC30" s="47"/>
      <c r="FED30" s="47"/>
      <c r="FEE30" s="47"/>
      <c r="FEF30" s="47"/>
      <c r="FEG30" s="47"/>
      <c r="FEH30" s="47"/>
      <c r="FEI30" s="47"/>
      <c r="FEJ30" s="47"/>
      <c r="FEK30" s="47"/>
      <c r="FEL30" s="47"/>
      <c r="FEM30" s="47"/>
      <c r="FEN30" s="47"/>
      <c r="FEO30" s="47"/>
      <c r="FEP30" s="47"/>
      <c r="FEQ30" s="47"/>
      <c r="FER30" s="47"/>
      <c r="FES30" s="47"/>
      <c r="FET30" s="47"/>
      <c r="FEU30" s="47"/>
      <c r="FEV30" s="47"/>
      <c r="FEW30" s="47"/>
      <c r="FEX30" s="47"/>
      <c r="FEY30" s="47"/>
      <c r="FEZ30" s="47"/>
      <c r="FFA30" s="47"/>
      <c r="FFB30" s="47"/>
      <c r="FFC30" s="47"/>
      <c r="FFD30" s="47"/>
      <c r="FFE30" s="47"/>
      <c r="FFF30" s="47"/>
      <c r="FFG30" s="47"/>
      <c r="FFH30" s="47"/>
      <c r="FFI30" s="47"/>
      <c r="FFJ30" s="47"/>
      <c r="FFK30" s="47"/>
      <c r="FFL30" s="47"/>
      <c r="FFM30" s="47"/>
      <c r="FFN30" s="47"/>
      <c r="FFO30" s="47"/>
      <c r="FFP30" s="47"/>
      <c r="FFQ30" s="47"/>
      <c r="FFR30" s="47"/>
      <c r="FFS30" s="47"/>
      <c r="FFT30" s="47"/>
      <c r="FFU30" s="47"/>
      <c r="FFV30" s="47"/>
      <c r="FFW30" s="47"/>
      <c r="FFX30" s="47"/>
      <c r="FFY30" s="47"/>
      <c r="FFZ30" s="47"/>
      <c r="FGA30" s="47"/>
      <c r="FGB30" s="47"/>
      <c r="FGC30" s="47"/>
      <c r="FGD30" s="47"/>
      <c r="FGE30" s="47"/>
      <c r="FGF30" s="47"/>
      <c r="FGG30" s="47"/>
      <c r="FGH30" s="47"/>
      <c r="FGI30" s="47"/>
      <c r="FGJ30" s="47"/>
      <c r="FGK30" s="47"/>
      <c r="FGL30" s="47"/>
      <c r="FGM30" s="47"/>
      <c r="FGN30" s="47"/>
      <c r="FGO30" s="47"/>
      <c r="FGP30" s="47"/>
      <c r="FGQ30" s="47"/>
      <c r="FGR30" s="47"/>
      <c r="FGS30" s="47"/>
      <c r="FGT30" s="47"/>
      <c r="FGU30" s="47"/>
      <c r="FGV30" s="47"/>
      <c r="FGW30" s="47"/>
      <c r="FGX30" s="47"/>
      <c r="FGY30" s="47"/>
      <c r="FGZ30" s="47"/>
      <c r="FHA30" s="47"/>
      <c r="FHB30" s="47"/>
      <c r="FHC30" s="47"/>
      <c r="FHD30" s="47"/>
      <c r="FHE30" s="47"/>
      <c r="FHF30" s="47"/>
      <c r="FHG30" s="47"/>
      <c r="FHH30" s="47"/>
      <c r="FHI30" s="47"/>
      <c r="FHJ30" s="47"/>
      <c r="FHK30" s="47"/>
      <c r="FHL30" s="47"/>
      <c r="FHM30" s="47"/>
      <c r="FHN30" s="47"/>
      <c r="FHO30" s="47"/>
      <c r="FHP30" s="47"/>
      <c r="FHQ30" s="47"/>
      <c r="FHR30" s="47"/>
      <c r="FHS30" s="47"/>
      <c r="FHT30" s="47"/>
      <c r="FHU30" s="47"/>
      <c r="FHV30" s="47"/>
      <c r="FHW30" s="47"/>
      <c r="FHX30" s="47"/>
      <c r="FHY30" s="47"/>
      <c r="FHZ30" s="47"/>
      <c r="FIA30" s="47"/>
      <c r="FIB30" s="47"/>
      <c r="FIC30" s="47"/>
      <c r="FID30" s="47"/>
      <c r="FIE30" s="47"/>
      <c r="FIF30" s="47"/>
      <c r="FIG30" s="47"/>
      <c r="FIH30" s="47"/>
      <c r="FII30" s="47"/>
      <c r="FIJ30" s="47"/>
      <c r="FIK30" s="47"/>
      <c r="FIL30" s="47"/>
      <c r="FIM30" s="47"/>
      <c r="FIN30" s="47"/>
      <c r="FIO30" s="47"/>
      <c r="FIP30" s="47"/>
      <c r="FIQ30" s="47"/>
      <c r="FIR30" s="47"/>
      <c r="FIS30" s="47"/>
      <c r="FIT30" s="47"/>
      <c r="FIU30" s="47"/>
      <c r="FIV30" s="47"/>
      <c r="FIW30" s="47"/>
      <c r="FIX30" s="47"/>
      <c r="FIY30" s="47"/>
      <c r="FIZ30" s="47"/>
      <c r="FJA30" s="47"/>
      <c r="FJB30" s="47"/>
      <c r="FJC30" s="47"/>
      <c r="FJD30" s="47"/>
      <c r="FJE30" s="47"/>
      <c r="FJF30" s="47"/>
      <c r="FJG30" s="47"/>
      <c r="FJH30" s="47"/>
      <c r="FJI30" s="47"/>
      <c r="FJJ30" s="47"/>
      <c r="FJK30" s="47"/>
      <c r="FJL30" s="47"/>
      <c r="FJM30" s="47"/>
      <c r="FJN30" s="47"/>
      <c r="FJO30" s="47"/>
      <c r="FJP30" s="47"/>
      <c r="FJQ30" s="47"/>
      <c r="FJR30" s="47"/>
      <c r="FJS30" s="47"/>
      <c r="FJT30" s="47"/>
      <c r="FJU30" s="47"/>
      <c r="FJV30" s="47"/>
      <c r="FJW30" s="47"/>
      <c r="FJX30" s="47"/>
      <c r="FJY30" s="47"/>
      <c r="FJZ30" s="47"/>
      <c r="FKA30" s="47"/>
      <c r="FKB30" s="47"/>
      <c r="FKC30" s="47"/>
      <c r="FKD30" s="47"/>
      <c r="FKE30" s="47"/>
      <c r="FKF30" s="47"/>
      <c r="FKG30" s="47"/>
      <c r="FKH30" s="47"/>
      <c r="FKI30" s="47"/>
      <c r="FKJ30" s="47"/>
      <c r="FKK30" s="47"/>
      <c r="FKL30" s="47"/>
      <c r="FKM30" s="47"/>
      <c r="FKN30" s="47"/>
      <c r="FKO30" s="47"/>
      <c r="FKP30" s="47"/>
      <c r="FKQ30" s="47"/>
      <c r="FKR30" s="47"/>
      <c r="FKS30" s="47"/>
      <c r="FKT30" s="47"/>
      <c r="FKU30" s="47"/>
      <c r="FKV30" s="47"/>
      <c r="FKW30" s="47"/>
      <c r="FKX30" s="47"/>
      <c r="FKY30" s="47"/>
      <c r="FKZ30" s="47"/>
      <c r="FLA30" s="47"/>
      <c r="FLB30" s="47"/>
      <c r="FLC30" s="47"/>
      <c r="FLD30" s="47"/>
      <c r="FLE30" s="47"/>
      <c r="FLF30" s="47"/>
      <c r="FLG30" s="47"/>
      <c r="FLH30" s="47"/>
      <c r="FLI30" s="47"/>
      <c r="FLJ30" s="47"/>
      <c r="FLK30" s="47"/>
      <c r="FLL30" s="47"/>
      <c r="FLM30" s="47"/>
      <c r="FLN30" s="47"/>
      <c r="FLO30" s="47"/>
      <c r="FLP30" s="47"/>
      <c r="FLQ30" s="47"/>
      <c r="FLR30" s="47"/>
      <c r="FLS30" s="47"/>
      <c r="FLT30" s="47"/>
      <c r="FLU30" s="47"/>
      <c r="FLV30" s="47"/>
      <c r="FLW30" s="47"/>
      <c r="FLX30" s="47"/>
      <c r="FLY30" s="47"/>
      <c r="FLZ30" s="47"/>
      <c r="FMA30" s="47"/>
      <c r="FMB30" s="47"/>
      <c r="FMC30" s="47"/>
      <c r="FMD30" s="47"/>
      <c r="FME30" s="47"/>
      <c r="FMF30" s="47"/>
      <c r="FMG30" s="47"/>
      <c r="FMH30" s="47"/>
      <c r="FMI30" s="47"/>
      <c r="FMJ30" s="47"/>
      <c r="FMK30" s="47"/>
      <c r="FML30" s="47"/>
      <c r="FMM30" s="47"/>
      <c r="FMN30" s="47"/>
      <c r="FMO30" s="47"/>
      <c r="FMP30" s="47"/>
      <c r="FMQ30" s="47"/>
      <c r="FMR30" s="47"/>
      <c r="FMS30" s="47"/>
      <c r="FMT30" s="47"/>
      <c r="FMU30" s="47"/>
      <c r="FMV30" s="47"/>
      <c r="FMW30" s="47"/>
      <c r="FMX30" s="47"/>
      <c r="FMY30" s="47"/>
      <c r="FMZ30" s="47"/>
      <c r="FNA30" s="47"/>
      <c r="FNB30" s="47"/>
      <c r="FNC30" s="47"/>
      <c r="FND30" s="47"/>
      <c r="FNE30" s="47"/>
      <c r="FNF30" s="47"/>
      <c r="FNG30" s="47"/>
      <c r="FNH30" s="47"/>
      <c r="FNI30" s="47"/>
      <c r="FNJ30" s="47"/>
      <c r="FNK30" s="47"/>
      <c r="FNL30" s="47"/>
      <c r="FNM30" s="47"/>
      <c r="FNN30" s="47"/>
      <c r="FNO30" s="47"/>
      <c r="FNP30" s="47"/>
      <c r="FNQ30" s="47"/>
      <c r="FNR30" s="47"/>
      <c r="FNS30" s="47"/>
      <c r="FNT30" s="47"/>
      <c r="FNU30" s="47"/>
      <c r="FNV30" s="47"/>
      <c r="FNW30" s="47"/>
      <c r="FNX30" s="47"/>
      <c r="FNY30" s="47"/>
      <c r="FNZ30" s="47"/>
      <c r="FOA30" s="47"/>
      <c r="FOB30" s="47"/>
      <c r="FOC30" s="47"/>
      <c r="FOD30" s="47"/>
      <c r="FOE30" s="47"/>
      <c r="FOF30" s="47"/>
      <c r="FOG30" s="47"/>
      <c r="FOH30" s="47"/>
      <c r="FOI30" s="47"/>
      <c r="FOJ30" s="47"/>
      <c r="FOK30" s="47"/>
      <c r="FOL30" s="47"/>
      <c r="FOM30" s="47"/>
      <c r="FON30" s="47"/>
      <c r="FOO30" s="47"/>
      <c r="FOP30" s="47"/>
      <c r="FOQ30" s="47"/>
      <c r="FOR30" s="47"/>
      <c r="FOS30" s="47"/>
      <c r="FOT30" s="47"/>
      <c r="FOU30" s="47"/>
      <c r="FOV30" s="47"/>
      <c r="FOW30" s="47"/>
      <c r="FOX30" s="47"/>
      <c r="FOY30" s="47"/>
      <c r="FOZ30" s="47"/>
      <c r="FPA30" s="47"/>
      <c r="FPB30" s="47"/>
      <c r="FPC30" s="47"/>
      <c r="FPD30" s="47"/>
      <c r="FPE30" s="47"/>
      <c r="FPF30" s="47"/>
      <c r="FPG30" s="47"/>
      <c r="FPH30" s="47"/>
      <c r="FPI30" s="47"/>
      <c r="FPJ30" s="47"/>
      <c r="FPK30" s="47"/>
      <c r="FPL30" s="47"/>
      <c r="FPM30" s="47"/>
      <c r="FPN30" s="47"/>
      <c r="FPO30" s="47"/>
      <c r="FPP30" s="47"/>
      <c r="FPQ30" s="47"/>
      <c r="FPR30" s="47"/>
      <c r="FPS30" s="47"/>
      <c r="FPT30" s="47"/>
      <c r="FPU30" s="47"/>
      <c r="FPV30" s="47"/>
      <c r="FPW30" s="47"/>
      <c r="FPX30" s="47"/>
      <c r="FPY30" s="47"/>
      <c r="FPZ30" s="47"/>
      <c r="FQA30" s="47"/>
      <c r="FQB30" s="47"/>
      <c r="FQC30" s="47"/>
      <c r="FQD30" s="47"/>
      <c r="FQE30" s="47"/>
      <c r="FQF30" s="47"/>
      <c r="FQG30" s="47"/>
      <c r="FQH30" s="47"/>
      <c r="FQI30" s="47"/>
      <c r="FQJ30" s="47"/>
      <c r="FQK30" s="47"/>
      <c r="FQL30" s="47"/>
      <c r="FQM30" s="47"/>
      <c r="FQN30" s="47"/>
      <c r="FQO30" s="47"/>
      <c r="FQP30" s="47"/>
      <c r="FQQ30" s="47"/>
      <c r="FQR30" s="47"/>
      <c r="FQS30" s="47"/>
      <c r="FQT30" s="47"/>
      <c r="FQU30" s="47"/>
      <c r="FQV30" s="47"/>
      <c r="FQW30" s="47"/>
      <c r="FQX30" s="47"/>
      <c r="FQY30" s="47"/>
      <c r="FQZ30" s="47"/>
      <c r="FRA30" s="47"/>
      <c r="FRB30" s="47"/>
      <c r="FRC30" s="47"/>
      <c r="FRD30" s="47"/>
      <c r="FRE30" s="47"/>
      <c r="FRF30" s="47"/>
      <c r="FRG30" s="47"/>
      <c r="FRH30" s="47"/>
      <c r="FRI30" s="47"/>
      <c r="FRJ30" s="47"/>
      <c r="FRK30" s="47"/>
      <c r="FRL30" s="47"/>
      <c r="FRM30" s="47"/>
      <c r="FRN30" s="47"/>
      <c r="FRO30" s="47"/>
      <c r="FRP30" s="47"/>
      <c r="FRQ30" s="47"/>
      <c r="FRR30" s="47"/>
      <c r="FRS30" s="47"/>
      <c r="FRT30" s="47"/>
      <c r="FRU30" s="47"/>
      <c r="FRV30" s="47"/>
      <c r="FRW30" s="47"/>
      <c r="FRX30" s="47"/>
      <c r="FRY30" s="47"/>
      <c r="FRZ30" s="47"/>
      <c r="FSA30" s="47"/>
      <c r="FSB30" s="47"/>
      <c r="FSC30" s="47"/>
      <c r="FSD30" s="47"/>
      <c r="FSE30" s="47"/>
      <c r="FSF30" s="47"/>
      <c r="FSG30" s="47"/>
      <c r="FSH30" s="47"/>
      <c r="FSI30" s="47"/>
      <c r="FSJ30" s="47"/>
      <c r="FSK30" s="47"/>
      <c r="FSL30" s="47"/>
      <c r="FSM30" s="47"/>
      <c r="FSN30" s="47"/>
      <c r="FSO30" s="47"/>
      <c r="FSP30" s="47"/>
      <c r="FSQ30" s="47"/>
      <c r="FSR30" s="47"/>
      <c r="FSS30" s="47"/>
      <c r="FST30" s="47"/>
      <c r="FSU30" s="47"/>
      <c r="FSV30" s="47"/>
      <c r="FSW30" s="47"/>
      <c r="FSX30" s="47"/>
      <c r="FSY30" s="47"/>
      <c r="FSZ30" s="47"/>
      <c r="FTA30" s="47"/>
      <c r="FTB30" s="47"/>
      <c r="FTC30" s="47"/>
      <c r="FTD30" s="47"/>
      <c r="FTE30" s="47"/>
      <c r="FTF30" s="47"/>
      <c r="FTG30" s="47"/>
      <c r="FTH30" s="47"/>
      <c r="FTI30" s="47"/>
      <c r="FTJ30" s="47"/>
      <c r="FTK30" s="47"/>
      <c r="FTL30" s="47"/>
      <c r="FTM30" s="47"/>
      <c r="FTN30" s="47"/>
      <c r="FTO30" s="47"/>
      <c r="FTP30" s="47"/>
      <c r="FTQ30" s="47"/>
      <c r="FTR30" s="47"/>
      <c r="FTS30" s="47"/>
      <c r="FTT30" s="47"/>
      <c r="FTU30" s="47"/>
      <c r="FTV30" s="47"/>
      <c r="FTW30" s="47"/>
      <c r="FTX30" s="47"/>
      <c r="FTY30" s="47"/>
      <c r="FTZ30" s="47"/>
      <c r="FUA30" s="47"/>
      <c r="FUB30" s="47"/>
      <c r="FUC30" s="47"/>
      <c r="FUD30" s="47"/>
      <c r="FUE30" s="47"/>
      <c r="FUF30" s="47"/>
      <c r="FUG30" s="47"/>
      <c r="FUH30" s="47"/>
      <c r="FUI30" s="47"/>
      <c r="FUJ30" s="47"/>
      <c r="FUK30" s="47"/>
      <c r="FUL30" s="47"/>
      <c r="FUM30" s="47"/>
      <c r="FUN30" s="47"/>
      <c r="FUO30" s="47"/>
      <c r="FUP30" s="47"/>
      <c r="FUQ30" s="47"/>
      <c r="FUR30" s="47"/>
      <c r="FUS30" s="47"/>
      <c r="FUT30" s="47"/>
      <c r="FUU30" s="47"/>
      <c r="FUV30" s="47"/>
      <c r="FUW30" s="47"/>
      <c r="FUX30" s="47"/>
      <c r="FUY30" s="47"/>
      <c r="FUZ30" s="47"/>
      <c r="FVA30" s="47"/>
      <c r="FVB30" s="47"/>
      <c r="FVC30" s="47"/>
      <c r="FVD30" s="47"/>
      <c r="FVE30" s="47"/>
      <c r="FVF30" s="47"/>
      <c r="FVG30" s="47"/>
      <c r="FVH30" s="47"/>
      <c r="FVI30" s="47"/>
      <c r="FVJ30" s="47"/>
      <c r="FVK30" s="47"/>
      <c r="FVL30" s="47"/>
      <c r="FVM30" s="47"/>
      <c r="FVN30" s="47"/>
      <c r="FVO30" s="47"/>
      <c r="FVP30" s="47"/>
      <c r="FVQ30" s="47"/>
      <c r="FVR30" s="47"/>
      <c r="FVS30" s="47"/>
      <c r="FVT30" s="47"/>
      <c r="FVU30" s="47"/>
      <c r="FVV30" s="47"/>
      <c r="FVW30" s="47"/>
      <c r="FVX30" s="47"/>
      <c r="FVY30" s="47"/>
      <c r="FVZ30" s="47"/>
      <c r="FWA30" s="47"/>
      <c r="FWB30" s="47"/>
      <c r="FWC30" s="47"/>
      <c r="FWD30" s="47"/>
      <c r="FWE30" s="47"/>
      <c r="FWF30" s="47"/>
      <c r="FWG30" s="47"/>
      <c r="FWH30" s="47"/>
      <c r="FWI30" s="47"/>
      <c r="FWJ30" s="47"/>
      <c r="FWK30" s="47"/>
      <c r="FWL30" s="47"/>
      <c r="FWM30" s="47"/>
      <c r="FWN30" s="47"/>
      <c r="FWO30" s="47"/>
      <c r="FWP30" s="47"/>
      <c r="FWQ30" s="47"/>
      <c r="FWR30" s="47"/>
      <c r="FWS30" s="47"/>
      <c r="FWT30" s="47"/>
      <c r="FWU30" s="47"/>
      <c r="FWV30" s="47"/>
      <c r="FWW30" s="47"/>
      <c r="FWX30" s="47"/>
      <c r="FWY30" s="47"/>
      <c r="FWZ30" s="47"/>
      <c r="FXA30" s="47"/>
      <c r="FXB30" s="47"/>
      <c r="FXC30" s="47"/>
      <c r="FXD30" s="47"/>
      <c r="FXE30" s="47"/>
      <c r="FXF30" s="47"/>
      <c r="FXG30" s="47"/>
      <c r="FXH30" s="47"/>
      <c r="FXI30" s="47"/>
      <c r="FXJ30" s="47"/>
      <c r="FXK30" s="47"/>
      <c r="FXL30" s="47"/>
      <c r="FXM30" s="47"/>
      <c r="FXN30" s="47"/>
      <c r="FXO30" s="47"/>
      <c r="FXP30" s="47"/>
      <c r="FXQ30" s="47"/>
      <c r="FXR30" s="47"/>
      <c r="FXS30" s="47"/>
      <c r="FXT30" s="47"/>
      <c r="FXU30" s="47"/>
      <c r="FXV30" s="47"/>
      <c r="FXW30" s="47"/>
      <c r="FXX30" s="47"/>
      <c r="FXY30" s="47"/>
      <c r="FXZ30" s="47"/>
      <c r="FYA30" s="47"/>
      <c r="FYB30" s="47"/>
      <c r="FYC30" s="47"/>
      <c r="FYD30" s="47"/>
      <c r="FYE30" s="47"/>
      <c r="FYF30" s="47"/>
      <c r="FYG30" s="47"/>
      <c r="FYH30" s="47"/>
      <c r="FYI30" s="47"/>
      <c r="FYJ30" s="47"/>
      <c r="FYK30" s="47"/>
      <c r="FYL30" s="47"/>
      <c r="FYM30" s="47"/>
      <c r="FYN30" s="47"/>
      <c r="FYO30" s="47"/>
      <c r="FYP30" s="47"/>
      <c r="FYQ30" s="47"/>
      <c r="FYR30" s="47"/>
      <c r="FYS30" s="47"/>
      <c r="FYT30" s="47"/>
      <c r="FYU30" s="47"/>
      <c r="FYV30" s="47"/>
      <c r="FYW30" s="47"/>
      <c r="FYX30" s="47"/>
      <c r="FYY30" s="47"/>
      <c r="FYZ30" s="47"/>
      <c r="FZA30" s="47"/>
      <c r="FZB30" s="47"/>
      <c r="FZC30" s="47"/>
      <c r="FZD30" s="47"/>
      <c r="FZE30" s="47"/>
      <c r="FZF30" s="47"/>
      <c r="FZG30" s="47"/>
      <c r="FZH30" s="47"/>
      <c r="FZI30" s="47"/>
      <c r="FZJ30" s="47"/>
      <c r="FZK30" s="47"/>
      <c r="FZL30" s="47"/>
      <c r="FZM30" s="47"/>
      <c r="FZN30" s="47"/>
      <c r="FZO30" s="47"/>
      <c r="FZP30" s="47"/>
      <c r="FZQ30" s="47"/>
      <c r="FZR30" s="47"/>
      <c r="FZS30" s="47"/>
      <c r="FZT30" s="47"/>
      <c r="FZU30" s="47"/>
      <c r="FZV30" s="47"/>
      <c r="FZW30" s="47"/>
      <c r="FZX30" s="47"/>
      <c r="FZY30" s="47"/>
      <c r="FZZ30" s="47"/>
      <c r="GAA30" s="47"/>
      <c r="GAB30" s="47"/>
      <c r="GAC30" s="47"/>
      <c r="GAD30" s="47"/>
      <c r="GAE30" s="47"/>
      <c r="GAF30" s="47"/>
      <c r="GAG30" s="47"/>
      <c r="GAH30" s="47"/>
      <c r="GAI30" s="47"/>
      <c r="GAJ30" s="47"/>
      <c r="GAK30" s="47"/>
      <c r="GAL30" s="47"/>
      <c r="GAM30" s="47"/>
      <c r="GAN30" s="47"/>
      <c r="GAO30" s="47"/>
      <c r="GAP30" s="47"/>
      <c r="GAQ30" s="47"/>
      <c r="GAR30" s="47"/>
      <c r="GAS30" s="47"/>
      <c r="GAT30" s="47"/>
      <c r="GAU30" s="47"/>
      <c r="GAV30" s="47"/>
      <c r="GAW30" s="47"/>
      <c r="GAX30" s="47"/>
      <c r="GAY30" s="47"/>
      <c r="GAZ30" s="47"/>
      <c r="GBA30" s="47"/>
      <c r="GBB30" s="47"/>
      <c r="GBC30" s="47"/>
      <c r="GBD30" s="47"/>
      <c r="GBE30" s="47"/>
      <c r="GBF30" s="47"/>
      <c r="GBG30" s="47"/>
      <c r="GBH30" s="47"/>
      <c r="GBI30" s="47"/>
      <c r="GBJ30" s="47"/>
      <c r="GBK30" s="47"/>
      <c r="GBL30" s="47"/>
      <c r="GBM30" s="47"/>
      <c r="GBN30" s="47"/>
      <c r="GBO30" s="47"/>
      <c r="GBP30" s="47"/>
      <c r="GBQ30" s="47"/>
      <c r="GBR30" s="47"/>
      <c r="GBS30" s="47"/>
      <c r="GBT30" s="47"/>
      <c r="GBU30" s="47"/>
      <c r="GBV30" s="47"/>
      <c r="GBW30" s="47"/>
      <c r="GBX30" s="47"/>
      <c r="GBY30" s="47"/>
      <c r="GBZ30" s="47"/>
      <c r="GCA30" s="47"/>
      <c r="GCB30" s="47"/>
      <c r="GCC30" s="47"/>
      <c r="GCD30" s="47"/>
      <c r="GCE30" s="47"/>
      <c r="GCF30" s="47"/>
      <c r="GCG30" s="47"/>
      <c r="GCH30" s="47"/>
      <c r="GCI30" s="47"/>
      <c r="GCJ30" s="47"/>
      <c r="GCK30" s="47"/>
      <c r="GCL30" s="47"/>
      <c r="GCM30" s="47"/>
      <c r="GCN30" s="47"/>
      <c r="GCO30" s="47"/>
      <c r="GCP30" s="47"/>
      <c r="GCQ30" s="47"/>
      <c r="GCR30" s="47"/>
      <c r="GCS30" s="47"/>
      <c r="GCT30" s="47"/>
      <c r="GCU30" s="47"/>
      <c r="GCV30" s="47"/>
      <c r="GCW30" s="47"/>
      <c r="GCX30" s="47"/>
      <c r="GCY30" s="47"/>
      <c r="GCZ30" s="47"/>
      <c r="GDA30" s="47"/>
      <c r="GDB30" s="47"/>
      <c r="GDC30" s="47"/>
      <c r="GDD30" s="47"/>
      <c r="GDE30" s="47"/>
      <c r="GDF30" s="47"/>
      <c r="GDG30" s="47"/>
      <c r="GDH30" s="47"/>
      <c r="GDI30" s="47"/>
      <c r="GDJ30" s="47"/>
      <c r="GDK30" s="47"/>
      <c r="GDL30" s="47"/>
      <c r="GDM30" s="47"/>
      <c r="GDN30" s="47"/>
      <c r="GDO30" s="47"/>
      <c r="GDP30" s="47"/>
      <c r="GDQ30" s="47"/>
      <c r="GDR30" s="47"/>
      <c r="GDS30" s="47"/>
      <c r="GDT30" s="47"/>
      <c r="GDU30" s="47"/>
      <c r="GDV30" s="47"/>
      <c r="GDW30" s="47"/>
      <c r="GDX30" s="47"/>
      <c r="GDY30" s="47"/>
      <c r="GDZ30" s="47"/>
      <c r="GEA30" s="47"/>
      <c r="GEB30" s="47"/>
      <c r="GEC30" s="47"/>
      <c r="GED30" s="47"/>
      <c r="GEE30" s="47"/>
      <c r="GEF30" s="47"/>
      <c r="GEG30" s="47"/>
      <c r="GEH30" s="47"/>
      <c r="GEI30" s="47"/>
      <c r="GEJ30" s="47"/>
      <c r="GEK30" s="47"/>
      <c r="GEL30" s="47"/>
      <c r="GEM30" s="47"/>
      <c r="GEN30" s="47"/>
      <c r="GEO30" s="47"/>
      <c r="GEP30" s="47"/>
      <c r="GEQ30" s="47"/>
      <c r="GER30" s="47"/>
      <c r="GES30" s="47"/>
      <c r="GET30" s="47"/>
      <c r="GEU30" s="47"/>
      <c r="GEV30" s="47"/>
      <c r="GEW30" s="47"/>
      <c r="GEX30" s="47"/>
      <c r="GEY30" s="47"/>
      <c r="GEZ30" s="47"/>
      <c r="GFA30" s="47"/>
      <c r="GFB30" s="47"/>
      <c r="GFC30" s="47"/>
      <c r="GFD30" s="47"/>
      <c r="GFE30" s="47"/>
      <c r="GFF30" s="47"/>
      <c r="GFG30" s="47"/>
      <c r="GFH30" s="47"/>
      <c r="GFI30" s="47"/>
      <c r="GFJ30" s="47"/>
      <c r="GFK30" s="47"/>
      <c r="GFL30" s="47"/>
      <c r="GFM30" s="47"/>
      <c r="GFN30" s="47"/>
      <c r="GFO30" s="47"/>
      <c r="GFP30" s="47"/>
      <c r="GFQ30" s="47"/>
      <c r="GFR30" s="47"/>
      <c r="GFS30" s="47"/>
      <c r="GFT30" s="47"/>
      <c r="GFU30" s="47"/>
      <c r="GFV30" s="47"/>
      <c r="GFW30" s="47"/>
      <c r="GFX30" s="47"/>
      <c r="GFY30" s="47"/>
      <c r="GFZ30" s="47"/>
      <c r="GGA30" s="47"/>
      <c r="GGB30" s="47"/>
      <c r="GGC30" s="47"/>
      <c r="GGD30" s="47"/>
      <c r="GGE30" s="47"/>
      <c r="GGF30" s="47"/>
      <c r="GGG30" s="47"/>
      <c r="GGH30" s="47"/>
      <c r="GGI30" s="47"/>
      <c r="GGJ30" s="47"/>
      <c r="GGK30" s="47"/>
      <c r="GGL30" s="47"/>
      <c r="GGM30" s="47"/>
      <c r="GGN30" s="47"/>
      <c r="GGO30" s="47"/>
      <c r="GGP30" s="47"/>
      <c r="GGQ30" s="47"/>
      <c r="GGR30" s="47"/>
      <c r="GGS30" s="47"/>
      <c r="GGT30" s="47"/>
      <c r="GGU30" s="47"/>
      <c r="GGV30" s="47"/>
      <c r="GGW30" s="47"/>
      <c r="GGX30" s="47"/>
      <c r="GGY30" s="47"/>
      <c r="GGZ30" s="47"/>
      <c r="GHA30" s="47"/>
      <c r="GHB30" s="47"/>
      <c r="GHC30" s="47"/>
      <c r="GHD30" s="47"/>
      <c r="GHE30" s="47"/>
      <c r="GHF30" s="47"/>
      <c r="GHG30" s="47"/>
      <c r="GHH30" s="47"/>
      <c r="GHI30" s="47"/>
      <c r="GHJ30" s="47"/>
      <c r="GHK30" s="47"/>
      <c r="GHL30" s="47"/>
      <c r="GHM30" s="47"/>
      <c r="GHN30" s="47"/>
      <c r="GHO30" s="47"/>
      <c r="GHP30" s="47"/>
      <c r="GHQ30" s="47"/>
      <c r="GHR30" s="47"/>
      <c r="GHS30" s="47"/>
      <c r="GHT30" s="47"/>
      <c r="GHU30" s="47"/>
      <c r="GHV30" s="47"/>
      <c r="GHW30" s="47"/>
      <c r="GHX30" s="47"/>
      <c r="GHY30" s="47"/>
      <c r="GHZ30" s="47"/>
      <c r="GIA30" s="47"/>
      <c r="GIB30" s="47"/>
      <c r="GIC30" s="47"/>
      <c r="GID30" s="47"/>
      <c r="GIE30" s="47"/>
      <c r="GIF30" s="47"/>
      <c r="GIG30" s="47"/>
      <c r="GIH30" s="47"/>
      <c r="GII30" s="47"/>
      <c r="GIJ30" s="47"/>
      <c r="GIK30" s="47"/>
      <c r="GIL30" s="47"/>
      <c r="GIM30" s="47"/>
      <c r="GIN30" s="47"/>
      <c r="GIO30" s="47"/>
      <c r="GIP30" s="47"/>
      <c r="GIQ30" s="47"/>
      <c r="GIR30" s="47"/>
      <c r="GIS30" s="47"/>
      <c r="GIT30" s="47"/>
      <c r="GIU30" s="47"/>
      <c r="GIV30" s="47"/>
      <c r="GIW30" s="47"/>
      <c r="GIX30" s="47"/>
      <c r="GIY30" s="47"/>
      <c r="GIZ30" s="47"/>
      <c r="GJA30" s="47"/>
      <c r="GJB30" s="47"/>
      <c r="GJC30" s="47"/>
      <c r="GJD30" s="47"/>
      <c r="GJE30" s="47"/>
      <c r="GJF30" s="47"/>
      <c r="GJG30" s="47"/>
      <c r="GJH30" s="47"/>
      <c r="GJI30" s="47"/>
      <c r="GJJ30" s="47"/>
      <c r="GJK30" s="47"/>
      <c r="GJL30" s="47"/>
      <c r="GJM30" s="47"/>
      <c r="GJN30" s="47"/>
      <c r="GJO30" s="47"/>
      <c r="GJP30" s="47"/>
      <c r="GJQ30" s="47"/>
      <c r="GJR30" s="47"/>
      <c r="GJS30" s="47"/>
      <c r="GJT30" s="47"/>
      <c r="GJU30" s="47"/>
      <c r="GJV30" s="47"/>
      <c r="GJW30" s="47"/>
      <c r="GJX30" s="47"/>
      <c r="GJY30" s="47"/>
      <c r="GJZ30" s="47"/>
      <c r="GKA30" s="47"/>
      <c r="GKB30" s="47"/>
      <c r="GKC30" s="47"/>
      <c r="GKD30" s="47"/>
      <c r="GKE30" s="47"/>
      <c r="GKF30" s="47"/>
      <c r="GKG30" s="47"/>
      <c r="GKH30" s="47"/>
      <c r="GKI30" s="47"/>
      <c r="GKJ30" s="47"/>
      <c r="GKK30" s="47"/>
      <c r="GKL30" s="47"/>
      <c r="GKM30" s="47"/>
      <c r="GKN30" s="47"/>
      <c r="GKO30" s="47"/>
      <c r="GKP30" s="47"/>
      <c r="GKQ30" s="47"/>
      <c r="GKR30" s="47"/>
      <c r="GKS30" s="47"/>
      <c r="GKT30" s="47"/>
      <c r="GKU30" s="47"/>
      <c r="GKV30" s="47"/>
      <c r="GKW30" s="47"/>
      <c r="GKX30" s="47"/>
      <c r="GKY30" s="47"/>
      <c r="GKZ30" s="47"/>
      <c r="GLA30" s="47"/>
      <c r="GLB30" s="47"/>
      <c r="GLC30" s="47"/>
      <c r="GLD30" s="47"/>
      <c r="GLE30" s="47"/>
      <c r="GLF30" s="47"/>
      <c r="GLG30" s="47"/>
      <c r="GLH30" s="47"/>
      <c r="GLI30" s="47"/>
      <c r="GLJ30" s="47"/>
      <c r="GLK30" s="47"/>
      <c r="GLL30" s="47"/>
      <c r="GLM30" s="47"/>
      <c r="GLN30" s="47"/>
      <c r="GLO30" s="47"/>
      <c r="GLP30" s="47"/>
      <c r="GLQ30" s="47"/>
      <c r="GLR30" s="47"/>
      <c r="GLS30" s="47"/>
      <c r="GLT30" s="47"/>
      <c r="GLU30" s="47"/>
      <c r="GLV30" s="47"/>
      <c r="GLW30" s="47"/>
      <c r="GLX30" s="47"/>
      <c r="GLY30" s="47"/>
      <c r="GLZ30" s="47"/>
      <c r="GMA30" s="47"/>
      <c r="GMB30" s="47"/>
      <c r="GMC30" s="47"/>
      <c r="GMD30" s="47"/>
      <c r="GME30" s="47"/>
      <c r="GMF30" s="47"/>
      <c r="GMG30" s="47"/>
      <c r="GMH30" s="47"/>
      <c r="GMI30" s="47"/>
      <c r="GMJ30" s="47"/>
      <c r="GMK30" s="47"/>
      <c r="GML30" s="47"/>
      <c r="GMM30" s="47"/>
      <c r="GMN30" s="47"/>
      <c r="GMO30" s="47"/>
      <c r="GMP30" s="47"/>
      <c r="GMQ30" s="47"/>
      <c r="GMR30" s="47"/>
      <c r="GMS30" s="47"/>
      <c r="GMT30" s="47"/>
      <c r="GMU30" s="47"/>
      <c r="GMV30" s="47"/>
      <c r="GMW30" s="47"/>
      <c r="GMX30" s="47"/>
      <c r="GMY30" s="47"/>
      <c r="GMZ30" s="47"/>
      <c r="GNA30" s="47"/>
      <c r="GNB30" s="47"/>
      <c r="GNC30" s="47"/>
      <c r="GND30" s="47"/>
      <c r="GNE30" s="47"/>
      <c r="GNF30" s="47"/>
      <c r="GNG30" s="47"/>
      <c r="GNH30" s="47"/>
      <c r="GNI30" s="47"/>
      <c r="GNJ30" s="47"/>
      <c r="GNK30" s="47"/>
      <c r="GNL30" s="47"/>
      <c r="GNM30" s="47"/>
      <c r="GNN30" s="47"/>
      <c r="GNO30" s="47"/>
      <c r="GNP30" s="47"/>
      <c r="GNQ30" s="47"/>
      <c r="GNR30" s="47"/>
      <c r="GNS30" s="47"/>
      <c r="GNT30" s="47"/>
      <c r="GNU30" s="47"/>
      <c r="GNV30" s="47"/>
      <c r="GNW30" s="47"/>
      <c r="GNX30" s="47"/>
      <c r="GNY30" s="47"/>
      <c r="GNZ30" s="47"/>
      <c r="GOA30" s="47"/>
      <c r="GOB30" s="47"/>
      <c r="GOC30" s="47"/>
      <c r="GOD30" s="47"/>
      <c r="GOE30" s="47"/>
      <c r="GOF30" s="47"/>
      <c r="GOG30" s="47"/>
      <c r="GOH30" s="47"/>
      <c r="GOI30" s="47"/>
      <c r="GOJ30" s="47"/>
      <c r="GOK30" s="47"/>
      <c r="GOL30" s="47"/>
      <c r="GOM30" s="47"/>
      <c r="GON30" s="47"/>
      <c r="GOO30" s="47"/>
      <c r="GOP30" s="47"/>
      <c r="GOQ30" s="47"/>
      <c r="GOR30" s="47"/>
      <c r="GOS30" s="47"/>
      <c r="GOT30" s="47"/>
      <c r="GOU30" s="47"/>
      <c r="GOV30" s="47"/>
      <c r="GOW30" s="47"/>
      <c r="GOX30" s="47"/>
      <c r="GOY30" s="47"/>
      <c r="GOZ30" s="47"/>
      <c r="GPA30" s="47"/>
      <c r="GPB30" s="47"/>
      <c r="GPC30" s="47"/>
      <c r="GPD30" s="47"/>
      <c r="GPE30" s="47"/>
      <c r="GPF30" s="47"/>
      <c r="GPG30" s="47"/>
      <c r="GPH30" s="47"/>
      <c r="GPI30" s="47"/>
      <c r="GPJ30" s="47"/>
      <c r="GPK30" s="47"/>
      <c r="GPL30" s="47"/>
      <c r="GPM30" s="47"/>
      <c r="GPN30" s="47"/>
      <c r="GPO30" s="47"/>
      <c r="GPP30" s="47"/>
      <c r="GPQ30" s="47"/>
      <c r="GPR30" s="47"/>
      <c r="GPS30" s="47"/>
      <c r="GPT30" s="47"/>
      <c r="GPU30" s="47"/>
      <c r="GPV30" s="47"/>
      <c r="GPW30" s="47"/>
      <c r="GPX30" s="47"/>
      <c r="GPY30" s="47"/>
      <c r="GPZ30" s="47"/>
      <c r="GQA30" s="47"/>
      <c r="GQB30" s="47"/>
      <c r="GQC30" s="47"/>
      <c r="GQD30" s="47"/>
      <c r="GQE30" s="47"/>
      <c r="GQF30" s="47"/>
      <c r="GQG30" s="47"/>
      <c r="GQH30" s="47"/>
      <c r="GQI30" s="47"/>
      <c r="GQJ30" s="47"/>
      <c r="GQK30" s="47"/>
      <c r="GQL30" s="47"/>
      <c r="GQM30" s="47"/>
      <c r="GQN30" s="47"/>
      <c r="GQO30" s="47"/>
      <c r="GQP30" s="47"/>
      <c r="GQQ30" s="47"/>
      <c r="GQR30" s="47"/>
      <c r="GQS30" s="47"/>
      <c r="GQT30" s="47"/>
      <c r="GQU30" s="47"/>
      <c r="GQV30" s="47"/>
      <c r="GQW30" s="47"/>
      <c r="GQX30" s="47"/>
      <c r="GQY30" s="47"/>
      <c r="GQZ30" s="47"/>
      <c r="GRA30" s="47"/>
      <c r="GRB30" s="47"/>
      <c r="GRC30" s="47"/>
      <c r="GRD30" s="47"/>
      <c r="GRE30" s="47"/>
      <c r="GRF30" s="47"/>
      <c r="GRG30" s="47"/>
      <c r="GRH30" s="47"/>
      <c r="GRI30" s="47"/>
      <c r="GRJ30" s="47"/>
      <c r="GRK30" s="47"/>
      <c r="GRL30" s="47"/>
      <c r="GRM30" s="47"/>
      <c r="GRN30" s="47"/>
      <c r="GRO30" s="47"/>
      <c r="GRP30" s="47"/>
      <c r="GRQ30" s="47"/>
      <c r="GRR30" s="47"/>
      <c r="GRS30" s="47"/>
      <c r="GRT30" s="47"/>
      <c r="GRU30" s="47"/>
      <c r="GRV30" s="47"/>
      <c r="GRW30" s="47"/>
      <c r="GRX30" s="47"/>
      <c r="GRY30" s="47"/>
      <c r="GRZ30" s="47"/>
      <c r="GSA30" s="47"/>
      <c r="GSB30" s="47"/>
      <c r="GSC30" s="47"/>
      <c r="GSD30" s="47"/>
      <c r="GSE30" s="47"/>
      <c r="GSF30" s="47"/>
      <c r="GSG30" s="47"/>
      <c r="GSH30" s="47"/>
      <c r="GSI30" s="47"/>
      <c r="GSJ30" s="47"/>
      <c r="GSK30" s="47"/>
      <c r="GSL30" s="47"/>
      <c r="GSM30" s="47"/>
      <c r="GSN30" s="47"/>
      <c r="GSO30" s="47"/>
      <c r="GSP30" s="47"/>
      <c r="GSQ30" s="47"/>
      <c r="GSR30" s="47"/>
      <c r="GSS30" s="47"/>
      <c r="GST30" s="47"/>
      <c r="GSU30" s="47"/>
      <c r="GSV30" s="47"/>
      <c r="GSW30" s="47"/>
      <c r="GSX30" s="47"/>
      <c r="GSY30" s="47"/>
      <c r="GSZ30" s="47"/>
      <c r="GTA30" s="47"/>
      <c r="GTB30" s="47"/>
      <c r="GTC30" s="47"/>
      <c r="GTD30" s="47"/>
      <c r="GTE30" s="47"/>
      <c r="GTF30" s="47"/>
      <c r="GTG30" s="47"/>
      <c r="GTH30" s="47"/>
      <c r="GTI30" s="47"/>
      <c r="GTJ30" s="47"/>
      <c r="GTK30" s="47"/>
      <c r="GTL30" s="47"/>
      <c r="GTM30" s="47"/>
      <c r="GTN30" s="47"/>
      <c r="GTO30" s="47"/>
      <c r="GTP30" s="47"/>
      <c r="GTQ30" s="47"/>
      <c r="GTR30" s="47"/>
      <c r="GTS30" s="47"/>
      <c r="GTT30" s="47"/>
      <c r="GTU30" s="47"/>
      <c r="GTV30" s="47"/>
      <c r="GTW30" s="47"/>
      <c r="GTX30" s="47"/>
      <c r="GTY30" s="47"/>
      <c r="GTZ30" s="47"/>
      <c r="GUA30" s="47"/>
      <c r="GUB30" s="47"/>
      <c r="GUC30" s="47"/>
      <c r="GUD30" s="47"/>
      <c r="GUE30" s="47"/>
      <c r="GUF30" s="47"/>
      <c r="GUG30" s="47"/>
      <c r="GUH30" s="47"/>
      <c r="GUI30" s="47"/>
      <c r="GUJ30" s="47"/>
      <c r="GUK30" s="47"/>
      <c r="GUL30" s="47"/>
      <c r="GUM30" s="47"/>
      <c r="GUN30" s="47"/>
      <c r="GUO30" s="47"/>
      <c r="GUP30" s="47"/>
      <c r="GUQ30" s="47"/>
      <c r="GUR30" s="47"/>
      <c r="GUS30" s="47"/>
      <c r="GUT30" s="47"/>
      <c r="GUU30" s="47"/>
      <c r="GUV30" s="47"/>
      <c r="GUW30" s="47"/>
      <c r="GUX30" s="47"/>
      <c r="GUY30" s="47"/>
      <c r="GUZ30" s="47"/>
      <c r="GVA30" s="47"/>
      <c r="GVB30" s="47"/>
      <c r="GVC30" s="47"/>
      <c r="GVD30" s="47"/>
      <c r="GVE30" s="47"/>
      <c r="GVF30" s="47"/>
      <c r="GVG30" s="47"/>
      <c r="GVH30" s="47"/>
      <c r="GVI30" s="47"/>
      <c r="GVJ30" s="47"/>
      <c r="GVK30" s="47"/>
      <c r="GVL30" s="47"/>
      <c r="GVM30" s="47"/>
      <c r="GVN30" s="47"/>
      <c r="GVO30" s="47"/>
      <c r="GVP30" s="47"/>
      <c r="GVQ30" s="47"/>
      <c r="GVR30" s="47"/>
      <c r="GVS30" s="47"/>
      <c r="GVT30" s="47"/>
      <c r="GVU30" s="47"/>
      <c r="GVV30" s="47"/>
      <c r="GVW30" s="47"/>
      <c r="GVX30" s="47"/>
      <c r="GVY30" s="47"/>
      <c r="GVZ30" s="47"/>
      <c r="GWA30" s="47"/>
      <c r="GWB30" s="47"/>
      <c r="GWC30" s="47"/>
      <c r="GWD30" s="47"/>
      <c r="GWE30" s="47"/>
      <c r="GWF30" s="47"/>
      <c r="GWG30" s="47"/>
      <c r="GWH30" s="47"/>
      <c r="GWI30" s="47"/>
      <c r="GWJ30" s="47"/>
      <c r="GWK30" s="47"/>
      <c r="GWL30" s="47"/>
      <c r="GWM30" s="47"/>
      <c r="GWN30" s="47"/>
      <c r="GWO30" s="47"/>
      <c r="GWP30" s="47"/>
      <c r="GWQ30" s="47"/>
      <c r="GWR30" s="47"/>
      <c r="GWS30" s="47"/>
      <c r="GWT30" s="47"/>
      <c r="GWU30" s="47"/>
      <c r="GWV30" s="47"/>
      <c r="GWW30" s="47"/>
      <c r="GWX30" s="47"/>
      <c r="GWY30" s="47"/>
      <c r="GWZ30" s="47"/>
      <c r="GXA30" s="47"/>
      <c r="GXB30" s="47"/>
      <c r="GXC30" s="47"/>
      <c r="GXD30" s="47"/>
      <c r="GXE30" s="47"/>
      <c r="GXF30" s="47"/>
      <c r="GXG30" s="47"/>
      <c r="GXH30" s="47"/>
      <c r="GXI30" s="47"/>
      <c r="GXJ30" s="47"/>
      <c r="GXK30" s="47"/>
      <c r="GXL30" s="47"/>
      <c r="GXM30" s="47"/>
      <c r="GXN30" s="47"/>
      <c r="GXO30" s="47"/>
      <c r="GXP30" s="47"/>
      <c r="GXQ30" s="47"/>
      <c r="GXR30" s="47"/>
      <c r="GXS30" s="47"/>
      <c r="GXT30" s="47"/>
      <c r="GXU30" s="47"/>
      <c r="GXV30" s="47"/>
      <c r="GXW30" s="47"/>
      <c r="GXX30" s="47"/>
      <c r="GXY30" s="47"/>
      <c r="GXZ30" s="47"/>
      <c r="GYA30" s="47"/>
      <c r="GYB30" s="47"/>
      <c r="GYC30" s="47"/>
      <c r="GYD30" s="47"/>
      <c r="GYE30" s="47"/>
      <c r="GYF30" s="47"/>
      <c r="GYG30" s="47"/>
      <c r="GYH30" s="47"/>
      <c r="GYI30" s="47"/>
      <c r="GYJ30" s="47"/>
      <c r="GYK30" s="47"/>
      <c r="GYL30" s="47"/>
      <c r="GYM30" s="47"/>
      <c r="GYN30" s="47"/>
      <c r="GYO30" s="47"/>
      <c r="GYP30" s="47"/>
      <c r="GYQ30" s="47"/>
      <c r="GYR30" s="47"/>
      <c r="GYS30" s="47"/>
      <c r="GYT30" s="47"/>
      <c r="GYU30" s="47"/>
      <c r="GYV30" s="47"/>
      <c r="GYW30" s="47"/>
      <c r="GYX30" s="47"/>
      <c r="GYY30" s="47"/>
      <c r="GYZ30" s="47"/>
      <c r="GZA30" s="47"/>
      <c r="GZB30" s="47"/>
      <c r="GZC30" s="47"/>
      <c r="GZD30" s="47"/>
      <c r="GZE30" s="47"/>
      <c r="GZF30" s="47"/>
      <c r="GZG30" s="47"/>
      <c r="GZH30" s="47"/>
      <c r="GZI30" s="47"/>
      <c r="GZJ30" s="47"/>
      <c r="GZK30" s="47"/>
      <c r="GZL30" s="47"/>
      <c r="GZM30" s="47"/>
      <c r="GZN30" s="47"/>
      <c r="GZO30" s="47"/>
      <c r="GZP30" s="47"/>
      <c r="GZQ30" s="47"/>
      <c r="GZR30" s="47"/>
      <c r="GZS30" s="47"/>
      <c r="GZT30" s="47"/>
      <c r="GZU30" s="47"/>
      <c r="GZV30" s="47"/>
      <c r="GZW30" s="47"/>
      <c r="GZX30" s="47"/>
      <c r="GZY30" s="47"/>
      <c r="GZZ30" s="47"/>
      <c r="HAA30" s="47"/>
      <c r="HAB30" s="47"/>
      <c r="HAC30" s="47"/>
      <c r="HAD30" s="47"/>
      <c r="HAE30" s="47"/>
      <c r="HAF30" s="47"/>
      <c r="HAG30" s="47"/>
      <c r="HAH30" s="47"/>
      <c r="HAI30" s="47"/>
      <c r="HAJ30" s="47"/>
      <c r="HAK30" s="47"/>
      <c r="HAL30" s="47"/>
      <c r="HAM30" s="47"/>
      <c r="HAN30" s="47"/>
      <c r="HAO30" s="47"/>
      <c r="HAP30" s="47"/>
      <c r="HAQ30" s="47"/>
      <c r="HAR30" s="47"/>
      <c r="HAS30" s="47"/>
      <c r="HAT30" s="47"/>
      <c r="HAU30" s="47"/>
      <c r="HAV30" s="47"/>
      <c r="HAW30" s="47"/>
      <c r="HAX30" s="47"/>
      <c r="HAY30" s="47"/>
      <c r="HAZ30" s="47"/>
      <c r="HBA30" s="47"/>
      <c r="HBB30" s="47"/>
      <c r="HBC30" s="47"/>
      <c r="HBD30" s="47"/>
      <c r="HBE30" s="47"/>
      <c r="HBF30" s="47"/>
      <c r="HBG30" s="47"/>
      <c r="HBH30" s="47"/>
      <c r="HBI30" s="47"/>
      <c r="HBJ30" s="47"/>
      <c r="HBK30" s="47"/>
      <c r="HBL30" s="47"/>
      <c r="HBM30" s="47"/>
      <c r="HBN30" s="47"/>
      <c r="HBO30" s="47"/>
      <c r="HBP30" s="47"/>
      <c r="HBQ30" s="47"/>
      <c r="HBR30" s="47"/>
      <c r="HBS30" s="47"/>
      <c r="HBT30" s="47"/>
      <c r="HBU30" s="47"/>
      <c r="HBV30" s="47"/>
      <c r="HBW30" s="47"/>
      <c r="HBX30" s="47"/>
      <c r="HBY30" s="47"/>
      <c r="HBZ30" s="47"/>
      <c r="HCA30" s="47"/>
      <c r="HCB30" s="47"/>
      <c r="HCC30" s="47"/>
      <c r="HCD30" s="47"/>
      <c r="HCE30" s="47"/>
      <c r="HCF30" s="47"/>
      <c r="HCG30" s="47"/>
      <c r="HCH30" s="47"/>
      <c r="HCI30" s="47"/>
      <c r="HCJ30" s="47"/>
      <c r="HCK30" s="47"/>
      <c r="HCL30" s="47"/>
      <c r="HCM30" s="47"/>
      <c r="HCN30" s="47"/>
      <c r="HCO30" s="47"/>
      <c r="HCP30" s="47"/>
      <c r="HCQ30" s="47"/>
      <c r="HCR30" s="47"/>
      <c r="HCS30" s="47"/>
      <c r="HCT30" s="47"/>
      <c r="HCU30" s="47"/>
      <c r="HCV30" s="47"/>
      <c r="HCW30" s="47"/>
      <c r="HCX30" s="47"/>
      <c r="HCY30" s="47"/>
      <c r="HCZ30" s="47"/>
      <c r="HDA30" s="47"/>
      <c r="HDB30" s="47"/>
      <c r="HDC30" s="47"/>
      <c r="HDD30" s="47"/>
      <c r="HDE30" s="47"/>
      <c r="HDF30" s="47"/>
      <c r="HDG30" s="47"/>
      <c r="HDH30" s="47"/>
      <c r="HDI30" s="47"/>
      <c r="HDJ30" s="47"/>
      <c r="HDK30" s="47"/>
      <c r="HDL30" s="47"/>
      <c r="HDM30" s="47"/>
      <c r="HDN30" s="47"/>
      <c r="HDO30" s="47"/>
      <c r="HDP30" s="47"/>
      <c r="HDQ30" s="47"/>
      <c r="HDR30" s="47"/>
      <c r="HDS30" s="47"/>
      <c r="HDT30" s="47"/>
      <c r="HDU30" s="47"/>
      <c r="HDV30" s="47"/>
      <c r="HDW30" s="47"/>
      <c r="HDX30" s="47"/>
      <c r="HDY30" s="47"/>
      <c r="HDZ30" s="47"/>
      <c r="HEA30" s="47"/>
      <c r="HEB30" s="47"/>
      <c r="HEC30" s="47"/>
      <c r="HED30" s="47"/>
      <c r="HEE30" s="47"/>
      <c r="HEF30" s="47"/>
      <c r="HEG30" s="47"/>
      <c r="HEH30" s="47"/>
      <c r="HEI30" s="47"/>
      <c r="HEJ30" s="47"/>
      <c r="HEK30" s="47"/>
      <c r="HEL30" s="47"/>
      <c r="HEM30" s="47"/>
      <c r="HEN30" s="47"/>
      <c r="HEO30" s="47"/>
      <c r="HEP30" s="47"/>
      <c r="HEQ30" s="47"/>
      <c r="HER30" s="47"/>
      <c r="HES30" s="47"/>
      <c r="HET30" s="47"/>
      <c r="HEU30" s="47"/>
      <c r="HEV30" s="47"/>
      <c r="HEW30" s="47"/>
      <c r="HEX30" s="47"/>
      <c r="HEY30" s="47"/>
      <c r="HEZ30" s="47"/>
      <c r="HFA30" s="47"/>
      <c r="HFB30" s="47"/>
      <c r="HFC30" s="47"/>
      <c r="HFD30" s="47"/>
      <c r="HFE30" s="47"/>
      <c r="HFF30" s="47"/>
      <c r="HFG30" s="47"/>
      <c r="HFH30" s="47"/>
      <c r="HFI30" s="47"/>
      <c r="HFJ30" s="47"/>
      <c r="HFK30" s="47"/>
      <c r="HFL30" s="47"/>
      <c r="HFM30" s="47"/>
      <c r="HFN30" s="47"/>
      <c r="HFO30" s="47"/>
      <c r="HFP30" s="47"/>
      <c r="HFQ30" s="47"/>
      <c r="HFR30" s="47"/>
      <c r="HFS30" s="47"/>
      <c r="HFT30" s="47"/>
      <c r="HFU30" s="47"/>
      <c r="HFV30" s="47"/>
      <c r="HFW30" s="47"/>
      <c r="HFX30" s="47"/>
      <c r="HFY30" s="47"/>
      <c r="HFZ30" s="47"/>
      <c r="HGA30" s="47"/>
      <c r="HGB30" s="47"/>
      <c r="HGC30" s="47"/>
      <c r="HGD30" s="47"/>
      <c r="HGE30" s="47"/>
      <c r="HGF30" s="47"/>
      <c r="HGG30" s="47"/>
      <c r="HGH30" s="47"/>
      <c r="HGI30" s="47"/>
      <c r="HGJ30" s="47"/>
      <c r="HGK30" s="47"/>
      <c r="HGL30" s="47"/>
      <c r="HGM30" s="47"/>
      <c r="HGN30" s="47"/>
      <c r="HGO30" s="47"/>
      <c r="HGP30" s="47"/>
      <c r="HGQ30" s="47"/>
      <c r="HGR30" s="47"/>
      <c r="HGS30" s="47"/>
      <c r="HGT30" s="47"/>
      <c r="HGU30" s="47"/>
      <c r="HGV30" s="47"/>
      <c r="HGW30" s="47"/>
      <c r="HGX30" s="47"/>
      <c r="HGY30" s="47"/>
      <c r="HGZ30" s="47"/>
      <c r="HHA30" s="47"/>
      <c r="HHB30" s="47"/>
      <c r="HHC30" s="47"/>
      <c r="HHD30" s="47"/>
      <c r="HHE30" s="47"/>
      <c r="HHF30" s="47"/>
      <c r="HHG30" s="47"/>
      <c r="HHH30" s="47"/>
      <c r="HHI30" s="47"/>
      <c r="HHJ30" s="47"/>
      <c r="HHK30" s="47"/>
      <c r="HHL30" s="47"/>
      <c r="HHM30" s="47"/>
      <c r="HHN30" s="47"/>
      <c r="HHO30" s="47"/>
      <c r="HHP30" s="47"/>
      <c r="HHQ30" s="47"/>
      <c r="HHR30" s="47"/>
      <c r="HHS30" s="47"/>
      <c r="HHT30" s="47"/>
      <c r="HHU30" s="47"/>
      <c r="HHV30" s="47"/>
      <c r="HHW30" s="47"/>
      <c r="HHX30" s="47"/>
      <c r="HHY30" s="47"/>
      <c r="HHZ30" s="47"/>
      <c r="HIA30" s="47"/>
      <c r="HIB30" s="47"/>
      <c r="HIC30" s="47"/>
      <c r="HID30" s="47"/>
      <c r="HIE30" s="47"/>
      <c r="HIF30" s="47"/>
      <c r="HIG30" s="47"/>
      <c r="HIH30" s="47"/>
      <c r="HII30" s="47"/>
      <c r="HIJ30" s="47"/>
      <c r="HIK30" s="47"/>
      <c r="HIL30" s="47"/>
      <c r="HIM30" s="47"/>
      <c r="HIN30" s="47"/>
      <c r="HIO30" s="47"/>
      <c r="HIP30" s="47"/>
      <c r="HIQ30" s="47"/>
      <c r="HIR30" s="47"/>
      <c r="HIS30" s="47"/>
      <c r="HIT30" s="47"/>
      <c r="HIU30" s="47"/>
      <c r="HIV30" s="47"/>
      <c r="HIW30" s="47"/>
      <c r="HIX30" s="47"/>
      <c r="HIY30" s="47"/>
      <c r="HIZ30" s="47"/>
      <c r="HJA30" s="47"/>
      <c r="HJB30" s="47"/>
      <c r="HJC30" s="47"/>
      <c r="HJD30" s="47"/>
      <c r="HJE30" s="47"/>
      <c r="HJF30" s="47"/>
      <c r="HJG30" s="47"/>
      <c r="HJH30" s="47"/>
      <c r="HJI30" s="47"/>
      <c r="HJJ30" s="47"/>
      <c r="HJK30" s="47"/>
      <c r="HJL30" s="47"/>
      <c r="HJM30" s="47"/>
      <c r="HJN30" s="47"/>
      <c r="HJO30" s="47"/>
      <c r="HJP30" s="47"/>
      <c r="HJQ30" s="47"/>
      <c r="HJR30" s="47"/>
      <c r="HJS30" s="47"/>
      <c r="HJT30" s="47"/>
      <c r="HJU30" s="47"/>
      <c r="HJV30" s="47"/>
      <c r="HJW30" s="47"/>
      <c r="HJX30" s="47"/>
      <c r="HJY30" s="47"/>
      <c r="HJZ30" s="47"/>
      <c r="HKA30" s="47"/>
      <c r="HKB30" s="47"/>
      <c r="HKC30" s="47"/>
      <c r="HKD30" s="47"/>
      <c r="HKE30" s="47"/>
      <c r="HKF30" s="47"/>
      <c r="HKG30" s="47"/>
      <c r="HKH30" s="47"/>
      <c r="HKI30" s="47"/>
      <c r="HKJ30" s="47"/>
      <c r="HKK30" s="47"/>
      <c r="HKL30" s="47"/>
      <c r="HKM30" s="47"/>
      <c r="HKN30" s="47"/>
      <c r="HKO30" s="47"/>
      <c r="HKP30" s="47"/>
      <c r="HKQ30" s="47"/>
      <c r="HKR30" s="47"/>
      <c r="HKS30" s="47"/>
      <c r="HKT30" s="47"/>
      <c r="HKU30" s="47"/>
      <c r="HKV30" s="47"/>
      <c r="HKW30" s="47"/>
      <c r="HKX30" s="47"/>
      <c r="HKY30" s="47"/>
      <c r="HKZ30" s="47"/>
      <c r="HLA30" s="47"/>
      <c r="HLB30" s="47"/>
      <c r="HLC30" s="47"/>
      <c r="HLD30" s="47"/>
      <c r="HLE30" s="47"/>
      <c r="HLF30" s="47"/>
      <c r="HLG30" s="47"/>
      <c r="HLH30" s="47"/>
      <c r="HLI30" s="47"/>
      <c r="HLJ30" s="47"/>
      <c r="HLK30" s="47"/>
      <c r="HLL30" s="47"/>
      <c r="HLM30" s="47"/>
      <c r="HLN30" s="47"/>
      <c r="HLO30" s="47"/>
      <c r="HLP30" s="47"/>
      <c r="HLQ30" s="47"/>
      <c r="HLR30" s="47"/>
      <c r="HLS30" s="47"/>
      <c r="HLT30" s="47"/>
      <c r="HLU30" s="47"/>
      <c r="HLV30" s="47"/>
      <c r="HLW30" s="47"/>
      <c r="HLX30" s="47"/>
      <c r="HLY30" s="47"/>
      <c r="HLZ30" s="47"/>
      <c r="HMA30" s="47"/>
      <c r="HMB30" s="47"/>
      <c r="HMC30" s="47"/>
      <c r="HMD30" s="47"/>
      <c r="HME30" s="47"/>
      <c r="HMF30" s="47"/>
      <c r="HMG30" s="47"/>
      <c r="HMH30" s="47"/>
      <c r="HMI30" s="47"/>
      <c r="HMJ30" s="47"/>
      <c r="HMK30" s="47"/>
      <c r="HML30" s="47"/>
      <c r="HMM30" s="47"/>
      <c r="HMN30" s="47"/>
      <c r="HMO30" s="47"/>
      <c r="HMP30" s="47"/>
      <c r="HMQ30" s="47"/>
      <c r="HMR30" s="47"/>
      <c r="HMS30" s="47"/>
      <c r="HMT30" s="47"/>
      <c r="HMU30" s="47"/>
      <c r="HMV30" s="47"/>
      <c r="HMW30" s="47"/>
      <c r="HMX30" s="47"/>
      <c r="HMY30" s="47"/>
      <c r="HMZ30" s="47"/>
      <c r="HNA30" s="47"/>
      <c r="HNB30" s="47"/>
      <c r="HNC30" s="47"/>
      <c r="HND30" s="47"/>
      <c r="HNE30" s="47"/>
      <c r="HNF30" s="47"/>
      <c r="HNG30" s="47"/>
      <c r="HNH30" s="47"/>
      <c r="HNI30" s="47"/>
      <c r="HNJ30" s="47"/>
      <c r="HNK30" s="47"/>
      <c r="HNL30" s="47"/>
      <c r="HNM30" s="47"/>
      <c r="HNN30" s="47"/>
      <c r="HNO30" s="47"/>
      <c r="HNP30" s="47"/>
      <c r="HNQ30" s="47"/>
      <c r="HNR30" s="47"/>
      <c r="HNS30" s="47"/>
      <c r="HNT30" s="47"/>
      <c r="HNU30" s="47"/>
      <c r="HNV30" s="47"/>
      <c r="HNW30" s="47"/>
      <c r="HNX30" s="47"/>
      <c r="HNY30" s="47"/>
      <c r="HNZ30" s="47"/>
      <c r="HOA30" s="47"/>
      <c r="HOB30" s="47"/>
      <c r="HOC30" s="47"/>
      <c r="HOD30" s="47"/>
      <c r="HOE30" s="47"/>
      <c r="HOF30" s="47"/>
      <c r="HOG30" s="47"/>
      <c r="HOH30" s="47"/>
      <c r="HOI30" s="47"/>
      <c r="HOJ30" s="47"/>
      <c r="HOK30" s="47"/>
      <c r="HOL30" s="47"/>
      <c r="HOM30" s="47"/>
      <c r="HON30" s="47"/>
      <c r="HOO30" s="47"/>
      <c r="HOP30" s="47"/>
      <c r="HOQ30" s="47"/>
      <c r="HOR30" s="47"/>
      <c r="HOS30" s="47"/>
      <c r="HOT30" s="47"/>
      <c r="HOU30" s="47"/>
      <c r="HOV30" s="47"/>
      <c r="HOW30" s="47"/>
      <c r="HOX30" s="47"/>
      <c r="HOY30" s="47"/>
      <c r="HOZ30" s="47"/>
      <c r="HPA30" s="47"/>
      <c r="HPB30" s="47"/>
      <c r="HPC30" s="47"/>
      <c r="HPD30" s="47"/>
      <c r="HPE30" s="47"/>
      <c r="HPF30" s="47"/>
      <c r="HPG30" s="47"/>
      <c r="HPH30" s="47"/>
      <c r="HPI30" s="47"/>
      <c r="HPJ30" s="47"/>
      <c r="HPK30" s="47"/>
      <c r="HPL30" s="47"/>
      <c r="HPM30" s="47"/>
      <c r="HPN30" s="47"/>
      <c r="HPO30" s="47"/>
      <c r="HPP30" s="47"/>
      <c r="HPQ30" s="47"/>
      <c r="HPR30" s="47"/>
      <c r="HPS30" s="47"/>
      <c r="HPT30" s="47"/>
      <c r="HPU30" s="47"/>
      <c r="HPV30" s="47"/>
      <c r="HPW30" s="47"/>
      <c r="HPX30" s="47"/>
      <c r="HPY30" s="47"/>
      <c r="HPZ30" s="47"/>
      <c r="HQA30" s="47"/>
      <c r="HQB30" s="47"/>
      <c r="HQC30" s="47"/>
      <c r="HQD30" s="47"/>
      <c r="HQE30" s="47"/>
      <c r="HQF30" s="47"/>
      <c r="HQG30" s="47"/>
      <c r="HQH30" s="47"/>
      <c r="HQI30" s="47"/>
      <c r="HQJ30" s="47"/>
      <c r="HQK30" s="47"/>
      <c r="HQL30" s="47"/>
      <c r="HQM30" s="47"/>
      <c r="HQN30" s="47"/>
      <c r="HQO30" s="47"/>
      <c r="HQP30" s="47"/>
      <c r="HQQ30" s="47"/>
      <c r="HQR30" s="47"/>
      <c r="HQS30" s="47"/>
      <c r="HQT30" s="47"/>
      <c r="HQU30" s="47"/>
      <c r="HQV30" s="47"/>
      <c r="HQW30" s="47"/>
      <c r="HQX30" s="47"/>
      <c r="HQY30" s="47"/>
      <c r="HQZ30" s="47"/>
      <c r="HRA30" s="47"/>
      <c r="HRB30" s="47"/>
      <c r="HRC30" s="47"/>
      <c r="HRD30" s="47"/>
      <c r="HRE30" s="47"/>
      <c r="HRF30" s="47"/>
      <c r="HRG30" s="47"/>
      <c r="HRH30" s="47"/>
      <c r="HRI30" s="47"/>
      <c r="HRJ30" s="47"/>
      <c r="HRK30" s="47"/>
      <c r="HRL30" s="47"/>
      <c r="HRM30" s="47"/>
      <c r="HRN30" s="47"/>
      <c r="HRO30" s="47"/>
      <c r="HRP30" s="47"/>
      <c r="HRQ30" s="47"/>
      <c r="HRR30" s="47"/>
      <c r="HRS30" s="47"/>
      <c r="HRT30" s="47"/>
      <c r="HRU30" s="47"/>
      <c r="HRV30" s="47"/>
      <c r="HRW30" s="47"/>
      <c r="HRX30" s="47"/>
      <c r="HRY30" s="47"/>
      <c r="HRZ30" s="47"/>
      <c r="HSA30" s="47"/>
      <c r="HSB30" s="47"/>
      <c r="HSC30" s="47"/>
      <c r="HSD30" s="47"/>
      <c r="HSE30" s="47"/>
      <c r="HSF30" s="47"/>
      <c r="HSG30" s="47"/>
      <c r="HSH30" s="47"/>
      <c r="HSI30" s="47"/>
      <c r="HSJ30" s="47"/>
      <c r="HSK30" s="47"/>
      <c r="HSL30" s="47"/>
      <c r="HSM30" s="47"/>
      <c r="HSN30" s="47"/>
      <c r="HSO30" s="47"/>
      <c r="HSP30" s="47"/>
      <c r="HSQ30" s="47"/>
      <c r="HSR30" s="47"/>
      <c r="HSS30" s="47"/>
      <c r="HST30" s="47"/>
      <c r="HSU30" s="47"/>
      <c r="HSV30" s="47"/>
      <c r="HSW30" s="47"/>
      <c r="HSX30" s="47"/>
      <c r="HSY30" s="47"/>
      <c r="HSZ30" s="47"/>
      <c r="HTA30" s="47"/>
      <c r="HTB30" s="47"/>
      <c r="HTC30" s="47"/>
      <c r="HTD30" s="47"/>
      <c r="HTE30" s="47"/>
      <c r="HTF30" s="47"/>
      <c r="HTG30" s="47"/>
      <c r="HTH30" s="47"/>
      <c r="HTI30" s="47"/>
      <c r="HTJ30" s="47"/>
      <c r="HTK30" s="47"/>
      <c r="HTL30" s="47"/>
      <c r="HTM30" s="47"/>
      <c r="HTN30" s="47"/>
      <c r="HTO30" s="47"/>
      <c r="HTP30" s="47"/>
      <c r="HTQ30" s="47"/>
      <c r="HTR30" s="47"/>
      <c r="HTS30" s="47"/>
      <c r="HTT30" s="47"/>
      <c r="HTU30" s="47"/>
      <c r="HTV30" s="47"/>
      <c r="HTW30" s="47"/>
      <c r="HTX30" s="47"/>
      <c r="HTY30" s="47"/>
      <c r="HTZ30" s="47"/>
      <c r="HUA30" s="47"/>
      <c r="HUB30" s="47"/>
      <c r="HUC30" s="47"/>
      <c r="HUD30" s="47"/>
      <c r="HUE30" s="47"/>
      <c r="HUF30" s="47"/>
      <c r="HUG30" s="47"/>
      <c r="HUH30" s="47"/>
      <c r="HUI30" s="47"/>
      <c r="HUJ30" s="47"/>
      <c r="HUK30" s="47"/>
      <c r="HUL30" s="47"/>
      <c r="HUM30" s="47"/>
      <c r="HUN30" s="47"/>
      <c r="HUO30" s="47"/>
      <c r="HUP30" s="47"/>
      <c r="HUQ30" s="47"/>
      <c r="HUR30" s="47"/>
      <c r="HUS30" s="47"/>
      <c r="HUT30" s="47"/>
      <c r="HUU30" s="47"/>
      <c r="HUV30" s="47"/>
      <c r="HUW30" s="47"/>
      <c r="HUX30" s="47"/>
      <c r="HUY30" s="47"/>
      <c r="HUZ30" s="47"/>
      <c r="HVA30" s="47"/>
      <c r="HVB30" s="47"/>
      <c r="HVC30" s="47"/>
      <c r="HVD30" s="47"/>
      <c r="HVE30" s="47"/>
      <c r="HVF30" s="47"/>
      <c r="HVG30" s="47"/>
      <c r="HVH30" s="47"/>
      <c r="HVI30" s="47"/>
      <c r="HVJ30" s="47"/>
      <c r="HVK30" s="47"/>
      <c r="HVL30" s="47"/>
      <c r="HVM30" s="47"/>
      <c r="HVN30" s="47"/>
      <c r="HVO30" s="47"/>
      <c r="HVP30" s="47"/>
      <c r="HVQ30" s="47"/>
      <c r="HVR30" s="47"/>
      <c r="HVS30" s="47"/>
      <c r="HVT30" s="47"/>
      <c r="HVU30" s="47"/>
      <c r="HVV30" s="47"/>
      <c r="HVW30" s="47"/>
      <c r="HVX30" s="47"/>
      <c r="HVY30" s="47"/>
      <c r="HVZ30" s="47"/>
      <c r="HWA30" s="47"/>
      <c r="HWB30" s="47"/>
      <c r="HWC30" s="47"/>
      <c r="HWD30" s="47"/>
      <c r="HWE30" s="47"/>
      <c r="HWF30" s="47"/>
      <c r="HWG30" s="47"/>
      <c r="HWH30" s="47"/>
      <c r="HWI30" s="47"/>
      <c r="HWJ30" s="47"/>
      <c r="HWK30" s="47"/>
      <c r="HWL30" s="47"/>
      <c r="HWM30" s="47"/>
      <c r="HWN30" s="47"/>
      <c r="HWO30" s="47"/>
      <c r="HWP30" s="47"/>
      <c r="HWQ30" s="47"/>
      <c r="HWR30" s="47"/>
      <c r="HWS30" s="47"/>
      <c r="HWT30" s="47"/>
      <c r="HWU30" s="47"/>
      <c r="HWV30" s="47"/>
      <c r="HWW30" s="47"/>
      <c r="HWX30" s="47"/>
      <c r="HWY30" s="47"/>
      <c r="HWZ30" s="47"/>
      <c r="HXA30" s="47"/>
      <c r="HXB30" s="47"/>
      <c r="HXC30" s="47"/>
      <c r="HXD30" s="47"/>
      <c r="HXE30" s="47"/>
      <c r="HXF30" s="47"/>
      <c r="HXG30" s="47"/>
      <c r="HXH30" s="47"/>
      <c r="HXI30" s="47"/>
      <c r="HXJ30" s="47"/>
      <c r="HXK30" s="47"/>
      <c r="HXL30" s="47"/>
      <c r="HXM30" s="47"/>
      <c r="HXN30" s="47"/>
      <c r="HXO30" s="47"/>
      <c r="HXP30" s="47"/>
      <c r="HXQ30" s="47"/>
      <c r="HXR30" s="47"/>
      <c r="HXS30" s="47"/>
      <c r="HXT30" s="47"/>
      <c r="HXU30" s="47"/>
      <c r="HXV30" s="47"/>
      <c r="HXW30" s="47"/>
      <c r="HXX30" s="47"/>
      <c r="HXY30" s="47"/>
      <c r="HXZ30" s="47"/>
      <c r="HYA30" s="47"/>
      <c r="HYB30" s="47"/>
      <c r="HYC30" s="47"/>
      <c r="HYD30" s="47"/>
      <c r="HYE30" s="47"/>
      <c r="HYF30" s="47"/>
      <c r="HYG30" s="47"/>
      <c r="HYH30" s="47"/>
      <c r="HYI30" s="47"/>
      <c r="HYJ30" s="47"/>
      <c r="HYK30" s="47"/>
      <c r="HYL30" s="47"/>
      <c r="HYM30" s="47"/>
      <c r="HYN30" s="47"/>
      <c r="HYO30" s="47"/>
      <c r="HYP30" s="47"/>
      <c r="HYQ30" s="47"/>
      <c r="HYR30" s="47"/>
      <c r="HYS30" s="47"/>
      <c r="HYT30" s="47"/>
      <c r="HYU30" s="47"/>
      <c r="HYV30" s="47"/>
      <c r="HYW30" s="47"/>
      <c r="HYX30" s="47"/>
      <c r="HYY30" s="47"/>
      <c r="HYZ30" s="47"/>
      <c r="HZA30" s="47"/>
      <c r="HZB30" s="47"/>
      <c r="HZC30" s="47"/>
      <c r="HZD30" s="47"/>
      <c r="HZE30" s="47"/>
      <c r="HZF30" s="47"/>
      <c r="HZG30" s="47"/>
      <c r="HZH30" s="47"/>
      <c r="HZI30" s="47"/>
      <c r="HZJ30" s="47"/>
      <c r="HZK30" s="47"/>
      <c r="HZL30" s="47"/>
      <c r="HZM30" s="47"/>
      <c r="HZN30" s="47"/>
      <c r="HZO30" s="47"/>
      <c r="HZP30" s="47"/>
      <c r="HZQ30" s="47"/>
      <c r="HZR30" s="47"/>
      <c r="HZS30" s="47"/>
      <c r="HZT30" s="47"/>
      <c r="HZU30" s="47"/>
      <c r="HZV30" s="47"/>
      <c r="HZW30" s="47"/>
      <c r="HZX30" s="47"/>
      <c r="HZY30" s="47"/>
      <c r="HZZ30" s="47"/>
      <c r="IAA30" s="47"/>
      <c r="IAB30" s="47"/>
      <c r="IAC30" s="47"/>
      <c r="IAD30" s="47"/>
      <c r="IAE30" s="47"/>
      <c r="IAF30" s="47"/>
      <c r="IAG30" s="47"/>
      <c r="IAH30" s="47"/>
      <c r="IAI30" s="47"/>
      <c r="IAJ30" s="47"/>
      <c r="IAK30" s="47"/>
      <c r="IAL30" s="47"/>
      <c r="IAM30" s="47"/>
      <c r="IAN30" s="47"/>
      <c r="IAO30" s="47"/>
      <c r="IAP30" s="47"/>
      <c r="IAQ30" s="47"/>
      <c r="IAR30" s="47"/>
      <c r="IAS30" s="47"/>
      <c r="IAT30" s="47"/>
      <c r="IAU30" s="47"/>
      <c r="IAV30" s="47"/>
      <c r="IAW30" s="47"/>
      <c r="IAX30" s="47"/>
      <c r="IAY30" s="47"/>
      <c r="IAZ30" s="47"/>
      <c r="IBA30" s="47"/>
      <c r="IBB30" s="47"/>
      <c r="IBC30" s="47"/>
      <c r="IBD30" s="47"/>
      <c r="IBE30" s="47"/>
      <c r="IBF30" s="47"/>
      <c r="IBG30" s="47"/>
      <c r="IBH30" s="47"/>
      <c r="IBI30" s="47"/>
      <c r="IBJ30" s="47"/>
      <c r="IBK30" s="47"/>
      <c r="IBL30" s="47"/>
      <c r="IBM30" s="47"/>
      <c r="IBN30" s="47"/>
      <c r="IBO30" s="47"/>
      <c r="IBP30" s="47"/>
      <c r="IBQ30" s="47"/>
      <c r="IBR30" s="47"/>
      <c r="IBS30" s="47"/>
      <c r="IBT30" s="47"/>
      <c r="IBU30" s="47"/>
      <c r="IBV30" s="47"/>
      <c r="IBW30" s="47"/>
      <c r="IBX30" s="47"/>
      <c r="IBY30" s="47"/>
      <c r="IBZ30" s="47"/>
      <c r="ICA30" s="47"/>
      <c r="ICB30" s="47"/>
      <c r="ICC30" s="47"/>
      <c r="ICD30" s="47"/>
      <c r="ICE30" s="47"/>
      <c r="ICF30" s="47"/>
      <c r="ICG30" s="47"/>
      <c r="ICH30" s="47"/>
      <c r="ICI30" s="47"/>
      <c r="ICJ30" s="47"/>
      <c r="ICK30" s="47"/>
      <c r="ICL30" s="47"/>
      <c r="ICM30" s="47"/>
      <c r="ICN30" s="47"/>
      <c r="ICO30" s="47"/>
      <c r="ICP30" s="47"/>
      <c r="ICQ30" s="47"/>
      <c r="ICR30" s="47"/>
      <c r="ICS30" s="47"/>
      <c r="ICT30" s="47"/>
      <c r="ICU30" s="47"/>
      <c r="ICV30" s="47"/>
      <c r="ICW30" s="47"/>
      <c r="ICX30" s="47"/>
      <c r="ICY30" s="47"/>
      <c r="ICZ30" s="47"/>
      <c r="IDA30" s="47"/>
      <c r="IDB30" s="47"/>
      <c r="IDC30" s="47"/>
      <c r="IDD30" s="47"/>
      <c r="IDE30" s="47"/>
      <c r="IDF30" s="47"/>
      <c r="IDG30" s="47"/>
      <c r="IDH30" s="47"/>
      <c r="IDI30" s="47"/>
      <c r="IDJ30" s="47"/>
      <c r="IDK30" s="47"/>
      <c r="IDL30" s="47"/>
      <c r="IDM30" s="47"/>
      <c r="IDN30" s="47"/>
      <c r="IDO30" s="47"/>
      <c r="IDP30" s="47"/>
      <c r="IDQ30" s="47"/>
      <c r="IDR30" s="47"/>
      <c r="IDS30" s="47"/>
      <c r="IDT30" s="47"/>
      <c r="IDU30" s="47"/>
      <c r="IDV30" s="47"/>
      <c r="IDW30" s="47"/>
      <c r="IDX30" s="47"/>
      <c r="IDY30" s="47"/>
      <c r="IDZ30" s="47"/>
      <c r="IEA30" s="47"/>
      <c r="IEB30" s="47"/>
      <c r="IEC30" s="47"/>
      <c r="IED30" s="47"/>
      <c r="IEE30" s="47"/>
      <c r="IEF30" s="47"/>
      <c r="IEG30" s="47"/>
      <c r="IEH30" s="47"/>
      <c r="IEI30" s="47"/>
      <c r="IEJ30" s="47"/>
      <c r="IEK30" s="47"/>
      <c r="IEL30" s="47"/>
      <c r="IEM30" s="47"/>
      <c r="IEN30" s="47"/>
      <c r="IEO30" s="47"/>
      <c r="IEP30" s="47"/>
      <c r="IEQ30" s="47"/>
      <c r="IER30" s="47"/>
      <c r="IES30" s="47"/>
      <c r="IET30" s="47"/>
      <c r="IEU30" s="47"/>
      <c r="IEV30" s="47"/>
      <c r="IEW30" s="47"/>
      <c r="IEX30" s="47"/>
      <c r="IEY30" s="47"/>
      <c r="IEZ30" s="47"/>
      <c r="IFA30" s="47"/>
      <c r="IFB30" s="47"/>
      <c r="IFC30" s="47"/>
      <c r="IFD30" s="47"/>
      <c r="IFE30" s="47"/>
      <c r="IFF30" s="47"/>
      <c r="IFG30" s="47"/>
      <c r="IFH30" s="47"/>
      <c r="IFI30" s="47"/>
      <c r="IFJ30" s="47"/>
      <c r="IFK30" s="47"/>
      <c r="IFL30" s="47"/>
      <c r="IFM30" s="47"/>
      <c r="IFN30" s="47"/>
      <c r="IFO30" s="47"/>
      <c r="IFP30" s="47"/>
      <c r="IFQ30" s="47"/>
      <c r="IFR30" s="47"/>
      <c r="IFS30" s="47"/>
      <c r="IFT30" s="47"/>
      <c r="IFU30" s="47"/>
      <c r="IFV30" s="47"/>
      <c r="IFW30" s="47"/>
      <c r="IFX30" s="47"/>
      <c r="IFY30" s="47"/>
      <c r="IFZ30" s="47"/>
      <c r="IGA30" s="47"/>
      <c r="IGB30" s="47"/>
      <c r="IGC30" s="47"/>
      <c r="IGD30" s="47"/>
      <c r="IGE30" s="47"/>
      <c r="IGF30" s="47"/>
      <c r="IGG30" s="47"/>
      <c r="IGH30" s="47"/>
      <c r="IGI30" s="47"/>
      <c r="IGJ30" s="47"/>
      <c r="IGK30" s="47"/>
      <c r="IGL30" s="47"/>
      <c r="IGM30" s="47"/>
      <c r="IGN30" s="47"/>
      <c r="IGO30" s="47"/>
      <c r="IGP30" s="47"/>
      <c r="IGQ30" s="47"/>
      <c r="IGR30" s="47"/>
      <c r="IGS30" s="47"/>
      <c r="IGT30" s="47"/>
      <c r="IGU30" s="47"/>
      <c r="IGV30" s="47"/>
      <c r="IGW30" s="47"/>
      <c r="IGX30" s="47"/>
      <c r="IGY30" s="47"/>
      <c r="IGZ30" s="47"/>
      <c r="IHA30" s="47"/>
      <c r="IHB30" s="47"/>
      <c r="IHC30" s="47"/>
      <c r="IHD30" s="47"/>
      <c r="IHE30" s="47"/>
      <c r="IHF30" s="47"/>
      <c r="IHG30" s="47"/>
      <c r="IHH30" s="47"/>
      <c r="IHI30" s="47"/>
      <c r="IHJ30" s="47"/>
      <c r="IHK30" s="47"/>
      <c r="IHL30" s="47"/>
      <c r="IHM30" s="47"/>
      <c r="IHN30" s="47"/>
      <c r="IHO30" s="47"/>
      <c r="IHP30" s="47"/>
      <c r="IHQ30" s="47"/>
      <c r="IHR30" s="47"/>
      <c r="IHS30" s="47"/>
      <c r="IHT30" s="47"/>
      <c r="IHU30" s="47"/>
      <c r="IHV30" s="47"/>
      <c r="IHW30" s="47"/>
      <c r="IHX30" s="47"/>
      <c r="IHY30" s="47"/>
      <c r="IHZ30" s="47"/>
      <c r="IIA30" s="47"/>
      <c r="IIB30" s="47"/>
      <c r="IIC30" s="47"/>
      <c r="IID30" s="47"/>
      <c r="IIE30" s="47"/>
      <c r="IIF30" s="47"/>
      <c r="IIG30" s="47"/>
      <c r="IIH30" s="47"/>
      <c r="III30" s="47"/>
      <c r="IIJ30" s="47"/>
      <c r="IIK30" s="47"/>
      <c r="IIL30" s="47"/>
      <c r="IIM30" s="47"/>
      <c r="IIN30" s="47"/>
      <c r="IIO30" s="47"/>
      <c r="IIP30" s="47"/>
      <c r="IIQ30" s="47"/>
      <c r="IIR30" s="47"/>
      <c r="IIS30" s="47"/>
      <c r="IIT30" s="47"/>
      <c r="IIU30" s="47"/>
      <c r="IIV30" s="47"/>
      <c r="IIW30" s="47"/>
      <c r="IIX30" s="47"/>
      <c r="IIY30" s="47"/>
      <c r="IIZ30" s="47"/>
      <c r="IJA30" s="47"/>
      <c r="IJB30" s="47"/>
      <c r="IJC30" s="47"/>
      <c r="IJD30" s="47"/>
      <c r="IJE30" s="47"/>
      <c r="IJF30" s="47"/>
      <c r="IJG30" s="47"/>
      <c r="IJH30" s="47"/>
      <c r="IJI30" s="47"/>
      <c r="IJJ30" s="47"/>
      <c r="IJK30" s="47"/>
      <c r="IJL30" s="47"/>
      <c r="IJM30" s="47"/>
      <c r="IJN30" s="47"/>
      <c r="IJO30" s="47"/>
      <c r="IJP30" s="47"/>
      <c r="IJQ30" s="47"/>
      <c r="IJR30" s="47"/>
      <c r="IJS30" s="47"/>
      <c r="IJT30" s="47"/>
      <c r="IJU30" s="47"/>
      <c r="IJV30" s="47"/>
      <c r="IJW30" s="47"/>
      <c r="IJX30" s="47"/>
      <c r="IJY30" s="47"/>
      <c r="IJZ30" s="47"/>
      <c r="IKA30" s="47"/>
      <c r="IKB30" s="47"/>
      <c r="IKC30" s="47"/>
      <c r="IKD30" s="47"/>
      <c r="IKE30" s="47"/>
      <c r="IKF30" s="47"/>
      <c r="IKG30" s="47"/>
      <c r="IKH30" s="47"/>
      <c r="IKI30" s="47"/>
      <c r="IKJ30" s="47"/>
      <c r="IKK30" s="47"/>
      <c r="IKL30" s="47"/>
      <c r="IKM30" s="47"/>
      <c r="IKN30" s="47"/>
      <c r="IKO30" s="47"/>
      <c r="IKP30" s="47"/>
      <c r="IKQ30" s="47"/>
      <c r="IKR30" s="47"/>
      <c r="IKS30" s="47"/>
      <c r="IKT30" s="47"/>
      <c r="IKU30" s="47"/>
      <c r="IKV30" s="47"/>
      <c r="IKW30" s="47"/>
      <c r="IKX30" s="47"/>
      <c r="IKY30" s="47"/>
      <c r="IKZ30" s="47"/>
      <c r="ILA30" s="47"/>
      <c r="ILB30" s="47"/>
      <c r="ILC30" s="47"/>
      <c r="ILD30" s="47"/>
      <c r="ILE30" s="47"/>
      <c r="ILF30" s="47"/>
      <c r="ILG30" s="47"/>
      <c r="ILH30" s="47"/>
      <c r="ILI30" s="47"/>
      <c r="ILJ30" s="47"/>
      <c r="ILK30" s="47"/>
      <c r="ILL30" s="47"/>
      <c r="ILM30" s="47"/>
      <c r="ILN30" s="47"/>
      <c r="ILO30" s="47"/>
      <c r="ILP30" s="47"/>
      <c r="ILQ30" s="47"/>
      <c r="ILR30" s="47"/>
      <c r="ILS30" s="47"/>
      <c r="ILT30" s="47"/>
      <c r="ILU30" s="47"/>
      <c r="ILV30" s="47"/>
      <c r="ILW30" s="47"/>
      <c r="ILX30" s="47"/>
      <c r="ILY30" s="47"/>
      <c r="ILZ30" s="47"/>
      <c r="IMA30" s="47"/>
      <c r="IMB30" s="47"/>
      <c r="IMC30" s="47"/>
      <c r="IMD30" s="47"/>
      <c r="IME30" s="47"/>
      <c r="IMF30" s="47"/>
      <c r="IMG30" s="47"/>
      <c r="IMH30" s="47"/>
      <c r="IMI30" s="47"/>
      <c r="IMJ30" s="47"/>
      <c r="IMK30" s="47"/>
      <c r="IML30" s="47"/>
      <c r="IMM30" s="47"/>
      <c r="IMN30" s="47"/>
      <c r="IMO30" s="47"/>
      <c r="IMP30" s="47"/>
      <c r="IMQ30" s="47"/>
      <c r="IMR30" s="47"/>
      <c r="IMS30" s="47"/>
      <c r="IMT30" s="47"/>
      <c r="IMU30" s="47"/>
      <c r="IMV30" s="47"/>
      <c r="IMW30" s="47"/>
      <c r="IMX30" s="47"/>
      <c r="IMY30" s="47"/>
      <c r="IMZ30" s="47"/>
      <c r="INA30" s="47"/>
      <c r="INB30" s="47"/>
      <c r="INC30" s="47"/>
      <c r="IND30" s="47"/>
      <c r="INE30" s="47"/>
      <c r="INF30" s="47"/>
      <c r="ING30" s="47"/>
      <c r="INH30" s="47"/>
      <c r="INI30" s="47"/>
      <c r="INJ30" s="47"/>
      <c r="INK30" s="47"/>
      <c r="INL30" s="47"/>
      <c r="INM30" s="47"/>
      <c r="INN30" s="47"/>
      <c r="INO30" s="47"/>
      <c r="INP30" s="47"/>
      <c r="INQ30" s="47"/>
      <c r="INR30" s="47"/>
      <c r="INS30" s="47"/>
      <c r="INT30" s="47"/>
      <c r="INU30" s="47"/>
      <c r="INV30" s="47"/>
      <c r="INW30" s="47"/>
      <c r="INX30" s="47"/>
      <c r="INY30" s="47"/>
      <c r="INZ30" s="47"/>
      <c r="IOA30" s="47"/>
      <c r="IOB30" s="47"/>
      <c r="IOC30" s="47"/>
      <c r="IOD30" s="47"/>
      <c r="IOE30" s="47"/>
      <c r="IOF30" s="47"/>
      <c r="IOG30" s="47"/>
      <c r="IOH30" s="47"/>
      <c r="IOI30" s="47"/>
      <c r="IOJ30" s="47"/>
      <c r="IOK30" s="47"/>
      <c r="IOL30" s="47"/>
      <c r="IOM30" s="47"/>
      <c r="ION30" s="47"/>
      <c r="IOO30" s="47"/>
      <c r="IOP30" s="47"/>
      <c r="IOQ30" s="47"/>
      <c r="IOR30" s="47"/>
      <c r="IOS30" s="47"/>
      <c r="IOT30" s="47"/>
      <c r="IOU30" s="47"/>
      <c r="IOV30" s="47"/>
      <c r="IOW30" s="47"/>
      <c r="IOX30" s="47"/>
      <c r="IOY30" s="47"/>
      <c r="IOZ30" s="47"/>
      <c r="IPA30" s="47"/>
      <c r="IPB30" s="47"/>
      <c r="IPC30" s="47"/>
      <c r="IPD30" s="47"/>
      <c r="IPE30" s="47"/>
      <c r="IPF30" s="47"/>
      <c r="IPG30" s="47"/>
      <c r="IPH30" s="47"/>
      <c r="IPI30" s="47"/>
      <c r="IPJ30" s="47"/>
      <c r="IPK30" s="47"/>
      <c r="IPL30" s="47"/>
      <c r="IPM30" s="47"/>
      <c r="IPN30" s="47"/>
      <c r="IPO30" s="47"/>
      <c r="IPP30" s="47"/>
      <c r="IPQ30" s="47"/>
      <c r="IPR30" s="47"/>
      <c r="IPS30" s="47"/>
      <c r="IPT30" s="47"/>
      <c r="IPU30" s="47"/>
      <c r="IPV30" s="47"/>
      <c r="IPW30" s="47"/>
      <c r="IPX30" s="47"/>
      <c r="IPY30" s="47"/>
      <c r="IPZ30" s="47"/>
      <c r="IQA30" s="47"/>
      <c r="IQB30" s="47"/>
      <c r="IQC30" s="47"/>
      <c r="IQD30" s="47"/>
      <c r="IQE30" s="47"/>
      <c r="IQF30" s="47"/>
      <c r="IQG30" s="47"/>
      <c r="IQH30" s="47"/>
      <c r="IQI30" s="47"/>
      <c r="IQJ30" s="47"/>
      <c r="IQK30" s="47"/>
      <c r="IQL30" s="47"/>
      <c r="IQM30" s="47"/>
      <c r="IQN30" s="47"/>
      <c r="IQO30" s="47"/>
      <c r="IQP30" s="47"/>
      <c r="IQQ30" s="47"/>
      <c r="IQR30" s="47"/>
      <c r="IQS30" s="47"/>
      <c r="IQT30" s="47"/>
      <c r="IQU30" s="47"/>
      <c r="IQV30" s="47"/>
      <c r="IQW30" s="47"/>
      <c r="IQX30" s="47"/>
      <c r="IQY30" s="47"/>
      <c r="IQZ30" s="47"/>
      <c r="IRA30" s="47"/>
      <c r="IRB30" s="47"/>
      <c r="IRC30" s="47"/>
      <c r="IRD30" s="47"/>
      <c r="IRE30" s="47"/>
      <c r="IRF30" s="47"/>
      <c r="IRG30" s="47"/>
      <c r="IRH30" s="47"/>
      <c r="IRI30" s="47"/>
      <c r="IRJ30" s="47"/>
      <c r="IRK30" s="47"/>
      <c r="IRL30" s="47"/>
      <c r="IRM30" s="47"/>
      <c r="IRN30" s="47"/>
      <c r="IRO30" s="47"/>
      <c r="IRP30" s="47"/>
      <c r="IRQ30" s="47"/>
      <c r="IRR30" s="47"/>
      <c r="IRS30" s="47"/>
      <c r="IRT30" s="47"/>
      <c r="IRU30" s="47"/>
      <c r="IRV30" s="47"/>
      <c r="IRW30" s="47"/>
      <c r="IRX30" s="47"/>
      <c r="IRY30" s="47"/>
      <c r="IRZ30" s="47"/>
      <c r="ISA30" s="47"/>
      <c r="ISB30" s="47"/>
      <c r="ISC30" s="47"/>
      <c r="ISD30" s="47"/>
      <c r="ISE30" s="47"/>
      <c r="ISF30" s="47"/>
      <c r="ISG30" s="47"/>
      <c r="ISH30" s="47"/>
      <c r="ISI30" s="47"/>
      <c r="ISJ30" s="47"/>
      <c r="ISK30" s="47"/>
      <c r="ISL30" s="47"/>
      <c r="ISM30" s="47"/>
      <c r="ISN30" s="47"/>
      <c r="ISO30" s="47"/>
      <c r="ISP30" s="47"/>
      <c r="ISQ30" s="47"/>
      <c r="ISR30" s="47"/>
      <c r="ISS30" s="47"/>
      <c r="IST30" s="47"/>
      <c r="ISU30" s="47"/>
      <c r="ISV30" s="47"/>
      <c r="ISW30" s="47"/>
      <c r="ISX30" s="47"/>
      <c r="ISY30" s="47"/>
      <c r="ISZ30" s="47"/>
      <c r="ITA30" s="47"/>
      <c r="ITB30" s="47"/>
      <c r="ITC30" s="47"/>
      <c r="ITD30" s="47"/>
      <c r="ITE30" s="47"/>
      <c r="ITF30" s="47"/>
      <c r="ITG30" s="47"/>
      <c r="ITH30" s="47"/>
      <c r="ITI30" s="47"/>
      <c r="ITJ30" s="47"/>
      <c r="ITK30" s="47"/>
      <c r="ITL30" s="47"/>
      <c r="ITM30" s="47"/>
      <c r="ITN30" s="47"/>
      <c r="ITO30" s="47"/>
      <c r="ITP30" s="47"/>
      <c r="ITQ30" s="47"/>
      <c r="ITR30" s="47"/>
      <c r="ITS30" s="47"/>
      <c r="ITT30" s="47"/>
      <c r="ITU30" s="47"/>
      <c r="ITV30" s="47"/>
      <c r="ITW30" s="47"/>
      <c r="ITX30" s="47"/>
      <c r="ITY30" s="47"/>
      <c r="ITZ30" s="47"/>
      <c r="IUA30" s="47"/>
      <c r="IUB30" s="47"/>
      <c r="IUC30" s="47"/>
      <c r="IUD30" s="47"/>
      <c r="IUE30" s="47"/>
      <c r="IUF30" s="47"/>
      <c r="IUG30" s="47"/>
      <c r="IUH30" s="47"/>
      <c r="IUI30" s="47"/>
      <c r="IUJ30" s="47"/>
      <c r="IUK30" s="47"/>
      <c r="IUL30" s="47"/>
      <c r="IUM30" s="47"/>
      <c r="IUN30" s="47"/>
      <c r="IUO30" s="47"/>
      <c r="IUP30" s="47"/>
      <c r="IUQ30" s="47"/>
      <c r="IUR30" s="47"/>
      <c r="IUS30" s="47"/>
      <c r="IUT30" s="47"/>
      <c r="IUU30" s="47"/>
      <c r="IUV30" s="47"/>
      <c r="IUW30" s="47"/>
      <c r="IUX30" s="47"/>
      <c r="IUY30" s="47"/>
      <c r="IUZ30" s="47"/>
      <c r="IVA30" s="47"/>
      <c r="IVB30" s="47"/>
      <c r="IVC30" s="47"/>
      <c r="IVD30" s="47"/>
      <c r="IVE30" s="47"/>
      <c r="IVF30" s="47"/>
      <c r="IVG30" s="47"/>
      <c r="IVH30" s="47"/>
      <c r="IVI30" s="47"/>
      <c r="IVJ30" s="47"/>
      <c r="IVK30" s="47"/>
      <c r="IVL30" s="47"/>
      <c r="IVM30" s="47"/>
      <c r="IVN30" s="47"/>
      <c r="IVO30" s="47"/>
      <c r="IVP30" s="47"/>
      <c r="IVQ30" s="47"/>
      <c r="IVR30" s="47"/>
      <c r="IVS30" s="47"/>
      <c r="IVT30" s="47"/>
      <c r="IVU30" s="47"/>
      <c r="IVV30" s="47"/>
      <c r="IVW30" s="47"/>
      <c r="IVX30" s="47"/>
      <c r="IVY30" s="47"/>
      <c r="IVZ30" s="47"/>
      <c r="IWA30" s="47"/>
      <c r="IWB30" s="47"/>
      <c r="IWC30" s="47"/>
      <c r="IWD30" s="47"/>
      <c r="IWE30" s="47"/>
      <c r="IWF30" s="47"/>
      <c r="IWG30" s="47"/>
      <c r="IWH30" s="47"/>
      <c r="IWI30" s="47"/>
      <c r="IWJ30" s="47"/>
      <c r="IWK30" s="47"/>
      <c r="IWL30" s="47"/>
      <c r="IWM30" s="47"/>
      <c r="IWN30" s="47"/>
      <c r="IWO30" s="47"/>
      <c r="IWP30" s="47"/>
      <c r="IWQ30" s="47"/>
      <c r="IWR30" s="47"/>
      <c r="IWS30" s="47"/>
      <c r="IWT30" s="47"/>
      <c r="IWU30" s="47"/>
      <c r="IWV30" s="47"/>
      <c r="IWW30" s="47"/>
      <c r="IWX30" s="47"/>
      <c r="IWY30" s="47"/>
      <c r="IWZ30" s="47"/>
      <c r="IXA30" s="47"/>
      <c r="IXB30" s="47"/>
      <c r="IXC30" s="47"/>
      <c r="IXD30" s="47"/>
      <c r="IXE30" s="47"/>
      <c r="IXF30" s="47"/>
      <c r="IXG30" s="47"/>
      <c r="IXH30" s="47"/>
      <c r="IXI30" s="47"/>
      <c r="IXJ30" s="47"/>
      <c r="IXK30" s="47"/>
      <c r="IXL30" s="47"/>
      <c r="IXM30" s="47"/>
      <c r="IXN30" s="47"/>
      <c r="IXO30" s="47"/>
      <c r="IXP30" s="47"/>
      <c r="IXQ30" s="47"/>
      <c r="IXR30" s="47"/>
      <c r="IXS30" s="47"/>
      <c r="IXT30" s="47"/>
      <c r="IXU30" s="47"/>
      <c r="IXV30" s="47"/>
      <c r="IXW30" s="47"/>
      <c r="IXX30" s="47"/>
      <c r="IXY30" s="47"/>
      <c r="IXZ30" s="47"/>
      <c r="IYA30" s="47"/>
      <c r="IYB30" s="47"/>
      <c r="IYC30" s="47"/>
      <c r="IYD30" s="47"/>
      <c r="IYE30" s="47"/>
      <c r="IYF30" s="47"/>
      <c r="IYG30" s="47"/>
      <c r="IYH30" s="47"/>
      <c r="IYI30" s="47"/>
      <c r="IYJ30" s="47"/>
      <c r="IYK30" s="47"/>
      <c r="IYL30" s="47"/>
      <c r="IYM30" s="47"/>
      <c r="IYN30" s="47"/>
      <c r="IYO30" s="47"/>
      <c r="IYP30" s="47"/>
      <c r="IYQ30" s="47"/>
      <c r="IYR30" s="47"/>
      <c r="IYS30" s="47"/>
      <c r="IYT30" s="47"/>
      <c r="IYU30" s="47"/>
      <c r="IYV30" s="47"/>
      <c r="IYW30" s="47"/>
      <c r="IYX30" s="47"/>
      <c r="IYY30" s="47"/>
      <c r="IYZ30" s="47"/>
      <c r="IZA30" s="47"/>
      <c r="IZB30" s="47"/>
      <c r="IZC30" s="47"/>
      <c r="IZD30" s="47"/>
      <c r="IZE30" s="47"/>
      <c r="IZF30" s="47"/>
      <c r="IZG30" s="47"/>
      <c r="IZH30" s="47"/>
      <c r="IZI30" s="47"/>
      <c r="IZJ30" s="47"/>
      <c r="IZK30" s="47"/>
      <c r="IZL30" s="47"/>
      <c r="IZM30" s="47"/>
      <c r="IZN30" s="47"/>
      <c r="IZO30" s="47"/>
      <c r="IZP30" s="47"/>
      <c r="IZQ30" s="47"/>
      <c r="IZR30" s="47"/>
      <c r="IZS30" s="47"/>
      <c r="IZT30" s="47"/>
      <c r="IZU30" s="47"/>
      <c r="IZV30" s="47"/>
      <c r="IZW30" s="47"/>
      <c r="IZX30" s="47"/>
      <c r="IZY30" s="47"/>
      <c r="IZZ30" s="47"/>
      <c r="JAA30" s="47"/>
      <c r="JAB30" s="47"/>
      <c r="JAC30" s="47"/>
      <c r="JAD30" s="47"/>
      <c r="JAE30" s="47"/>
      <c r="JAF30" s="47"/>
      <c r="JAG30" s="47"/>
      <c r="JAH30" s="47"/>
      <c r="JAI30" s="47"/>
      <c r="JAJ30" s="47"/>
      <c r="JAK30" s="47"/>
      <c r="JAL30" s="47"/>
      <c r="JAM30" s="47"/>
      <c r="JAN30" s="47"/>
      <c r="JAO30" s="47"/>
      <c r="JAP30" s="47"/>
      <c r="JAQ30" s="47"/>
      <c r="JAR30" s="47"/>
      <c r="JAS30" s="47"/>
      <c r="JAT30" s="47"/>
      <c r="JAU30" s="47"/>
      <c r="JAV30" s="47"/>
      <c r="JAW30" s="47"/>
      <c r="JAX30" s="47"/>
      <c r="JAY30" s="47"/>
      <c r="JAZ30" s="47"/>
      <c r="JBA30" s="47"/>
      <c r="JBB30" s="47"/>
      <c r="JBC30" s="47"/>
      <c r="JBD30" s="47"/>
      <c r="JBE30" s="47"/>
      <c r="JBF30" s="47"/>
      <c r="JBG30" s="47"/>
      <c r="JBH30" s="47"/>
      <c r="JBI30" s="47"/>
      <c r="JBJ30" s="47"/>
      <c r="JBK30" s="47"/>
      <c r="JBL30" s="47"/>
      <c r="JBM30" s="47"/>
      <c r="JBN30" s="47"/>
      <c r="JBO30" s="47"/>
      <c r="JBP30" s="47"/>
      <c r="JBQ30" s="47"/>
      <c r="JBR30" s="47"/>
      <c r="JBS30" s="47"/>
      <c r="JBT30" s="47"/>
      <c r="JBU30" s="47"/>
      <c r="JBV30" s="47"/>
      <c r="JBW30" s="47"/>
      <c r="JBX30" s="47"/>
      <c r="JBY30" s="47"/>
      <c r="JBZ30" s="47"/>
      <c r="JCA30" s="47"/>
      <c r="JCB30" s="47"/>
      <c r="JCC30" s="47"/>
      <c r="JCD30" s="47"/>
      <c r="JCE30" s="47"/>
      <c r="JCF30" s="47"/>
      <c r="JCG30" s="47"/>
      <c r="JCH30" s="47"/>
      <c r="JCI30" s="47"/>
      <c r="JCJ30" s="47"/>
      <c r="JCK30" s="47"/>
      <c r="JCL30" s="47"/>
      <c r="JCM30" s="47"/>
      <c r="JCN30" s="47"/>
      <c r="JCO30" s="47"/>
      <c r="JCP30" s="47"/>
      <c r="JCQ30" s="47"/>
      <c r="JCR30" s="47"/>
      <c r="JCS30" s="47"/>
      <c r="JCT30" s="47"/>
      <c r="JCU30" s="47"/>
      <c r="JCV30" s="47"/>
      <c r="JCW30" s="47"/>
      <c r="JCX30" s="47"/>
      <c r="JCY30" s="47"/>
      <c r="JCZ30" s="47"/>
      <c r="JDA30" s="47"/>
      <c r="JDB30" s="47"/>
      <c r="JDC30" s="47"/>
      <c r="JDD30" s="47"/>
      <c r="JDE30" s="47"/>
      <c r="JDF30" s="47"/>
      <c r="JDG30" s="47"/>
      <c r="JDH30" s="47"/>
      <c r="JDI30" s="47"/>
      <c r="JDJ30" s="47"/>
      <c r="JDK30" s="47"/>
      <c r="JDL30" s="47"/>
      <c r="JDM30" s="47"/>
      <c r="JDN30" s="47"/>
      <c r="JDO30" s="47"/>
      <c r="JDP30" s="47"/>
      <c r="JDQ30" s="47"/>
      <c r="JDR30" s="47"/>
      <c r="JDS30" s="47"/>
      <c r="JDT30" s="47"/>
      <c r="JDU30" s="47"/>
      <c r="JDV30" s="47"/>
      <c r="JDW30" s="47"/>
      <c r="JDX30" s="47"/>
      <c r="JDY30" s="47"/>
      <c r="JDZ30" s="47"/>
      <c r="JEA30" s="47"/>
      <c r="JEB30" s="47"/>
      <c r="JEC30" s="47"/>
      <c r="JED30" s="47"/>
      <c r="JEE30" s="47"/>
      <c r="JEF30" s="47"/>
      <c r="JEG30" s="47"/>
      <c r="JEH30" s="47"/>
      <c r="JEI30" s="47"/>
      <c r="JEJ30" s="47"/>
      <c r="JEK30" s="47"/>
      <c r="JEL30" s="47"/>
      <c r="JEM30" s="47"/>
      <c r="JEN30" s="47"/>
      <c r="JEO30" s="47"/>
      <c r="JEP30" s="47"/>
      <c r="JEQ30" s="47"/>
      <c r="JER30" s="47"/>
      <c r="JES30" s="47"/>
      <c r="JET30" s="47"/>
      <c r="JEU30" s="47"/>
      <c r="JEV30" s="47"/>
      <c r="JEW30" s="47"/>
      <c r="JEX30" s="47"/>
      <c r="JEY30" s="47"/>
      <c r="JEZ30" s="47"/>
      <c r="JFA30" s="47"/>
      <c r="JFB30" s="47"/>
      <c r="JFC30" s="47"/>
      <c r="JFD30" s="47"/>
      <c r="JFE30" s="47"/>
      <c r="JFF30" s="47"/>
      <c r="JFG30" s="47"/>
      <c r="JFH30" s="47"/>
      <c r="JFI30" s="47"/>
      <c r="JFJ30" s="47"/>
      <c r="JFK30" s="47"/>
      <c r="JFL30" s="47"/>
      <c r="JFM30" s="47"/>
      <c r="JFN30" s="47"/>
      <c r="JFO30" s="47"/>
      <c r="JFP30" s="47"/>
      <c r="JFQ30" s="47"/>
      <c r="JFR30" s="47"/>
      <c r="JFS30" s="47"/>
      <c r="JFT30" s="47"/>
      <c r="JFU30" s="47"/>
      <c r="JFV30" s="47"/>
      <c r="JFW30" s="47"/>
      <c r="JFX30" s="47"/>
      <c r="JFY30" s="47"/>
      <c r="JFZ30" s="47"/>
      <c r="JGA30" s="47"/>
      <c r="JGB30" s="47"/>
      <c r="JGC30" s="47"/>
      <c r="JGD30" s="47"/>
      <c r="JGE30" s="47"/>
      <c r="JGF30" s="47"/>
      <c r="JGG30" s="47"/>
      <c r="JGH30" s="47"/>
      <c r="JGI30" s="47"/>
      <c r="JGJ30" s="47"/>
      <c r="JGK30" s="47"/>
      <c r="JGL30" s="47"/>
      <c r="JGM30" s="47"/>
      <c r="JGN30" s="47"/>
      <c r="JGO30" s="47"/>
      <c r="JGP30" s="47"/>
      <c r="JGQ30" s="47"/>
      <c r="JGR30" s="47"/>
      <c r="JGS30" s="47"/>
      <c r="JGT30" s="47"/>
      <c r="JGU30" s="47"/>
      <c r="JGV30" s="47"/>
      <c r="JGW30" s="47"/>
      <c r="JGX30" s="47"/>
      <c r="JGY30" s="47"/>
      <c r="JGZ30" s="47"/>
      <c r="JHA30" s="47"/>
      <c r="JHB30" s="47"/>
      <c r="JHC30" s="47"/>
      <c r="JHD30" s="47"/>
      <c r="JHE30" s="47"/>
      <c r="JHF30" s="47"/>
      <c r="JHG30" s="47"/>
      <c r="JHH30" s="47"/>
      <c r="JHI30" s="47"/>
      <c r="JHJ30" s="47"/>
      <c r="JHK30" s="47"/>
      <c r="JHL30" s="47"/>
      <c r="JHM30" s="47"/>
      <c r="JHN30" s="47"/>
      <c r="JHO30" s="47"/>
      <c r="JHP30" s="47"/>
      <c r="JHQ30" s="47"/>
      <c r="JHR30" s="47"/>
      <c r="JHS30" s="47"/>
      <c r="JHT30" s="47"/>
      <c r="JHU30" s="47"/>
      <c r="JHV30" s="47"/>
      <c r="JHW30" s="47"/>
      <c r="JHX30" s="47"/>
      <c r="JHY30" s="47"/>
      <c r="JHZ30" s="47"/>
      <c r="JIA30" s="47"/>
      <c r="JIB30" s="47"/>
      <c r="JIC30" s="47"/>
      <c r="JID30" s="47"/>
      <c r="JIE30" s="47"/>
      <c r="JIF30" s="47"/>
      <c r="JIG30" s="47"/>
      <c r="JIH30" s="47"/>
      <c r="JII30" s="47"/>
      <c r="JIJ30" s="47"/>
      <c r="JIK30" s="47"/>
      <c r="JIL30" s="47"/>
      <c r="JIM30" s="47"/>
      <c r="JIN30" s="47"/>
      <c r="JIO30" s="47"/>
      <c r="JIP30" s="47"/>
      <c r="JIQ30" s="47"/>
      <c r="JIR30" s="47"/>
      <c r="JIS30" s="47"/>
      <c r="JIT30" s="47"/>
      <c r="JIU30" s="47"/>
      <c r="JIV30" s="47"/>
      <c r="JIW30" s="47"/>
      <c r="JIX30" s="47"/>
      <c r="JIY30" s="47"/>
      <c r="JIZ30" s="47"/>
      <c r="JJA30" s="47"/>
      <c r="JJB30" s="47"/>
      <c r="JJC30" s="47"/>
      <c r="JJD30" s="47"/>
      <c r="JJE30" s="47"/>
      <c r="JJF30" s="47"/>
      <c r="JJG30" s="47"/>
      <c r="JJH30" s="47"/>
      <c r="JJI30" s="47"/>
      <c r="JJJ30" s="47"/>
      <c r="JJK30" s="47"/>
      <c r="JJL30" s="47"/>
      <c r="JJM30" s="47"/>
      <c r="JJN30" s="47"/>
      <c r="JJO30" s="47"/>
      <c r="JJP30" s="47"/>
      <c r="JJQ30" s="47"/>
      <c r="JJR30" s="47"/>
      <c r="JJS30" s="47"/>
      <c r="JJT30" s="47"/>
      <c r="JJU30" s="47"/>
      <c r="JJV30" s="47"/>
      <c r="JJW30" s="47"/>
      <c r="JJX30" s="47"/>
      <c r="JJY30" s="47"/>
      <c r="JJZ30" s="47"/>
      <c r="JKA30" s="47"/>
      <c r="JKB30" s="47"/>
      <c r="JKC30" s="47"/>
      <c r="JKD30" s="47"/>
      <c r="JKE30" s="47"/>
      <c r="JKF30" s="47"/>
      <c r="JKG30" s="47"/>
      <c r="JKH30" s="47"/>
      <c r="JKI30" s="47"/>
      <c r="JKJ30" s="47"/>
      <c r="JKK30" s="47"/>
      <c r="JKL30" s="47"/>
      <c r="JKM30" s="47"/>
      <c r="JKN30" s="47"/>
      <c r="JKO30" s="47"/>
      <c r="JKP30" s="47"/>
      <c r="JKQ30" s="47"/>
      <c r="JKR30" s="47"/>
      <c r="JKS30" s="47"/>
      <c r="JKT30" s="47"/>
      <c r="JKU30" s="47"/>
      <c r="JKV30" s="47"/>
      <c r="JKW30" s="47"/>
      <c r="JKX30" s="47"/>
      <c r="JKY30" s="47"/>
      <c r="JKZ30" s="47"/>
      <c r="JLA30" s="47"/>
      <c r="JLB30" s="47"/>
      <c r="JLC30" s="47"/>
      <c r="JLD30" s="47"/>
      <c r="JLE30" s="47"/>
      <c r="JLF30" s="47"/>
      <c r="JLG30" s="47"/>
      <c r="JLH30" s="47"/>
      <c r="JLI30" s="47"/>
      <c r="JLJ30" s="47"/>
      <c r="JLK30" s="47"/>
      <c r="JLL30" s="47"/>
      <c r="JLM30" s="47"/>
      <c r="JLN30" s="47"/>
      <c r="JLO30" s="47"/>
      <c r="JLP30" s="47"/>
      <c r="JLQ30" s="47"/>
      <c r="JLR30" s="47"/>
      <c r="JLS30" s="47"/>
      <c r="JLT30" s="47"/>
      <c r="JLU30" s="47"/>
      <c r="JLV30" s="47"/>
      <c r="JLW30" s="47"/>
      <c r="JLX30" s="47"/>
      <c r="JLY30" s="47"/>
      <c r="JLZ30" s="47"/>
      <c r="JMA30" s="47"/>
      <c r="JMB30" s="47"/>
      <c r="JMC30" s="47"/>
      <c r="JMD30" s="47"/>
      <c r="JME30" s="47"/>
      <c r="JMF30" s="47"/>
      <c r="JMG30" s="47"/>
      <c r="JMH30" s="47"/>
      <c r="JMI30" s="47"/>
      <c r="JMJ30" s="47"/>
      <c r="JMK30" s="47"/>
      <c r="JML30" s="47"/>
      <c r="JMM30" s="47"/>
      <c r="JMN30" s="47"/>
      <c r="JMO30" s="47"/>
      <c r="JMP30" s="47"/>
      <c r="JMQ30" s="47"/>
      <c r="JMR30" s="47"/>
      <c r="JMS30" s="47"/>
      <c r="JMT30" s="47"/>
      <c r="JMU30" s="47"/>
      <c r="JMV30" s="47"/>
      <c r="JMW30" s="47"/>
      <c r="JMX30" s="47"/>
      <c r="JMY30" s="47"/>
      <c r="JMZ30" s="47"/>
      <c r="JNA30" s="47"/>
      <c r="JNB30" s="47"/>
      <c r="JNC30" s="47"/>
      <c r="JND30" s="47"/>
      <c r="JNE30" s="47"/>
      <c r="JNF30" s="47"/>
      <c r="JNG30" s="47"/>
      <c r="JNH30" s="47"/>
      <c r="JNI30" s="47"/>
      <c r="JNJ30" s="47"/>
      <c r="JNK30" s="47"/>
      <c r="JNL30" s="47"/>
      <c r="JNM30" s="47"/>
      <c r="JNN30" s="47"/>
      <c r="JNO30" s="47"/>
      <c r="JNP30" s="47"/>
      <c r="JNQ30" s="47"/>
      <c r="JNR30" s="47"/>
      <c r="JNS30" s="47"/>
      <c r="JNT30" s="47"/>
      <c r="JNU30" s="47"/>
      <c r="JNV30" s="47"/>
      <c r="JNW30" s="47"/>
      <c r="JNX30" s="47"/>
      <c r="JNY30" s="47"/>
      <c r="JNZ30" s="47"/>
      <c r="JOA30" s="47"/>
      <c r="JOB30" s="47"/>
      <c r="JOC30" s="47"/>
      <c r="JOD30" s="47"/>
      <c r="JOE30" s="47"/>
      <c r="JOF30" s="47"/>
      <c r="JOG30" s="47"/>
      <c r="JOH30" s="47"/>
      <c r="JOI30" s="47"/>
      <c r="JOJ30" s="47"/>
      <c r="JOK30" s="47"/>
      <c r="JOL30" s="47"/>
      <c r="JOM30" s="47"/>
      <c r="JON30" s="47"/>
      <c r="JOO30" s="47"/>
      <c r="JOP30" s="47"/>
      <c r="JOQ30" s="47"/>
      <c r="JOR30" s="47"/>
      <c r="JOS30" s="47"/>
      <c r="JOT30" s="47"/>
      <c r="JOU30" s="47"/>
      <c r="JOV30" s="47"/>
      <c r="JOW30" s="47"/>
      <c r="JOX30" s="47"/>
      <c r="JOY30" s="47"/>
      <c r="JOZ30" s="47"/>
      <c r="JPA30" s="47"/>
      <c r="JPB30" s="47"/>
      <c r="JPC30" s="47"/>
      <c r="JPD30" s="47"/>
      <c r="JPE30" s="47"/>
      <c r="JPF30" s="47"/>
      <c r="JPG30" s="47"/>
      <c r="JPH30" s="47"/>
      <c r="JPI30" s="47"/>
      <c r="JPJ30" s="47"/>
      <c r="JPK30" s="47"/>
      <c r="JPL30" s="47"/>
      <c r="JPM30" s="47"/>
      <c r="JPN30" s="47"/>
      <c r="JPO30" s="47"/>
      <c r="JPP30" s="47"/>
      <c r="JPQ30" s="47"/>
      <c r="JPR30" s="47"/>
      <c r="JPS30" s="47"/>
      <c r="JPT30" s="47"/>
      <c r="JPU30" s="47"/>
      <c r="JPV30" s="47"/>
      <c r="JPW30" s="47"/>
      <c r="JPX30" s="47"/>
      <c r="JPY30" s="47"/>
      <c r="JPZ30" s="47"/>
      <c r="JQA30" s="47"/>
      <c r="JQB30" s="47"/>
      <c r="JQC30" s="47"/>
      <c r="JQD30" s="47"/>
      <c r="JQE30" s="47"/>
      <c r="JQF30" s="47"/>
      <c r="JQG30" s="47"/>
      <c r="JQH30" s="47"/>
      <c r="JQI30" s="47"/>
      <c r="JQJ30" s="47"/>
      <c r="JQK30" s="47"/>
      <c r="JQL30" s="47"/>
      <c r="JQM30" s="47"/>
      <c r="JQN30" s="47"/>
      <c r="JQO30" s="47"/>
      <c r="JQP30" s="47"/>
      <c r="JQQ30" s="47"/>
      <c r="JQR30" s="47"/>
      <c r="JQS30" s="47"/>
      <c r="JQT30" s="47"/>
      <c r="JQU30" s="47"/>
      <c r="JQV30" s="47"/>
      <c r="JQW30" s="47"/>
      <c r="JQX30" s="47"/>
      <c r="JQY30" s="47"/>
      <c r="JQZ30" s="47"/>
      <c r="JRA30" s="47"/>
      <c r="JRB30" s="47"/>
      <c r="JRC30" s="47"/>
      <c r="JRD30" s="47"/>
      <c r="JRE30" s="47"/>
      <c r="JRF30" s="47"/>
      <c r="JRG30" s="47"/>
      <c r="JRH30" s="47"/>
      <c r="JRI30" s="47"/>
      <c r="JRJ30" s="47"/>
      <c r="JRK30" s="47"/>
      <c r="JRL30" s="47"/>
      <c r="JRM30" s="47"/>
      <c r="JRN30" s="47"/>
      <c r="JRO30" s="47"/>
      <c r="JRP30" s="47"/>
      <c r="JRQ30" s="47"/>
      <c r="JRR30" s="47"/>
      <c r="JRS30" s="47"/>
      <c r="JRT30" s="47"/>
      <c r="JRU30" s="47"/>
      <c r="JRV30" s="47"/>
      <c r="JRW30" s="47"/>
      <c r="JRX30" s="47"/>
      <c r="JRY30" s="47"/>
      <c r="JRZ30" s="47"/>
      <c r="JSA30" s="47"/>
      <c r="JSB30" s="47"/>
      <c r="JSC30" s="47"/>
      <c r="JSD30" s="47"/>
      <c r="JSE30" s="47"/>
      <c r="JSF30" s="47"/>
      <c r="JSG30" s="47"/>
      <c r="JSH30" s="47"/>
      <c r="JSI30" s="47"/>
      <c r="JSJ30" s="47"/>
      <c r="JSK30" s="47"/>
      <c r="JSL30" s="47"/>
      <c r="JSM30" s="47"/>
      <c r="JSN30" s="47"/>
      <c r="JSO30" s="47"/>
      <c r="JSP30" s="47"/>
      <c r="JSQ30" s="47"/>
      <c r="JSR30" s="47"/>
      <c r="JSS30" s="47"/>
      <c r="JST30" s="47"/>
      <c r="JSU30" s="47"/>
      <c r="JSV30" s="47"/>
      <c r="JSW30" s="47"/>
      <c r="JSX30" s="47"/>
      <c r="JSY30" s="47"/>
      <c r="JSZ30" s="47"/>
      <c r="JTA30" s="47"/>
      <c r="JTB30" s="47"/>
      <c r="JTC30" s="47"/>
      <c r="JTD30" s="47"/>
      <c r="JTE30" s="47"/>
      <c r="JTF30" s="47"/>
      <c r="JTG30" s="47"/>
      <c r="JTH30" s="47"/>
      <c r="JTI30" s="47"/>
      <c r="JTJ30" s="47"/>
      <c r="JTK30" s="47"/>
      <c r="JTL30" s="47"/>
      <c r="JTM30" s="47"/>
      <c r="JTN30" s="47"/>
      <c r="JTO30" s="47"/>
      <c r="JTP30" s="47"/>
      <c r="JTQ30" s="47"/>
      <c r="JTR30" s="47"/>
      <c r="JTS30" s="47"/>
      <c r="JTT30" s="47"/>
      <c r="JTU30" s="47"/>
      <c r="JTV30" s="47"/>
      <c r="JTW30" s="47"/>
      <c r="JTX30" s="47"/>
      <c r="JTY30" s="47"/>
      <c r="JTZ30" s="47"/>
      <c r="JUA30" s="47"/>
      <c r="JUB30" s="47"/>
      <c r="JUC30" s="47"/>
      <c r="JUD30" s="47"/>
      <c r="JUE30" s="47"/>
      <c r="JUF30" s="47"/>
      <c r="JUG30" s="47"/>
      <c r="JUH30" s="47"/>
      <c r="JUI30" s="47"/>
      <c r="JUJ30" s="47"/>
      <c r="JUK30" s="47"/>
      <c r="JUL30" s="47"/>
      <c r="JUM30" s="47"/>
      <c r="JUN30" s="47"/>
      <c r="JUO30" s="47"/>
      <c r="JUP30" s="47"/>
      <c r="JUQ30" s="47"/>
      <c r="JUR30" s="47"/>
      <c r="JUS30" s="47"/>
      <c r="JUT30" s="47"/>
      <c r="JUU30" s="47"/>
      <c r="JUV30" s="47"/>
      <c r="JUW30" s="47"/>
      <c r="JUX30" s="47"/>
      <c r="JUY30" s="47"/>
      <c r="JUZ30" s="47"/>
      <c r="JVA30" s="47"/>
      <c r="JVB30" s="47"/>
      <c r="JVC30" s="47"/>
      <c r="JVD30" s="47"/>
      <c r="JVE30" s="47"/>
      <c r="JVF30" s="47"/>
      <c r="JVG30" s="47"/>
      <c r="JVH30" s="47"/>
      <c r="JVI30" s="47"/>
      <c r="JVJ30" s="47"/>
      <c r="JVK30" s="47"/>
      <c r="JVL30" s="47"/>
      <c r="JVM30" s="47"/>
      <c r="JVN30" s="47"/>
      <c r="JVO30" s="47"/>
      <c r="JVP30" s="47"/>
      <c r="JVQ30" s="47"/>
      <c r="JVR30" s="47"/>
      <c r="JVS30" s="47"/>
      <c r="JVT30" s="47"/>
      <c r="JVU30" s="47"/>
      <c r="JVV30" s="47"/>
      <c r="JVW30" s="47"/>
      <c r="JVX30" s="47"/>
      <c r="JVY30" s="47"/>
      <c r="JVZ30" s="47"/>
      <c r="JWA30" s="47"/>
      <c r="JWB30" s="47"/>
      <c r="JWC30" s="47"/>
      <c r="JWD30" s="47"/>
      <c r="JWE30" s="47"/>
      <c r="JWF30" s="47"/>
      <c r="JWG30" s="47"/>
      <c r="JWH30" s="47"/>
      <c r="JWI30" s="47"/>
      <c r="JWJ30" s="47"/>
      <c r="JWK30" s="47"/>
      <c r="JWL30" s="47"/>
      <c r="JWM30" s="47"/>
      <c r="JWN30" s="47"/>
      <c r="JWO30" s="47"/>
      <c r="JWP30" s="47"/>
      <c r="JWQ30" s="47"/>
      <c r="JWR30" s="47"/>
      <c r="JWS30" s="47"/>
      <c r="JWT30" s="47"/>
      <c r="JWU30" s="47"/>
      <c r="JWV30" s="47"/>
      <c r="JWW30" s="47"/>
      <c r="JWX30" s="47"/>
      <c r="JWY30" s="47"/>
      <c r="JWZ30" s="47"/>
      <c r="JXA30" s="47"/>
      <c r="JXB30" s="47"/>
      <c r="JXC30" s="47"/>
      <c r="JXD30" s="47"/>
      <c r="JXE30" s="47"/>
      <c r="JXF30" s="47"/>
      <c r="JXG30" s="47"/>
      <c r="JXH30" s="47"/>
      <c r="JXI30" s="47"/>
      <c r="JXJ30" s="47"/>
      <c r="JXK30" s="47"/>
      <c r="JXL30" s="47"/>
      <c r="JXM30" s="47"/>
      <c r="JXN30" s="47"/>
      <c r="JXO30" s="47"/>
      <c r="JXP30" s="47"/>
      <c r="JXQ30" s="47"/>
      <c r="JXR30" s="47"/>
      <c r="JXS30" s="47"/>
      <c r="JXT30" s="47"/>
      <c r="JXU30" s="47"/>
      <c r="JXV30" s="47"/>
      <c r="JXW30" s="47"/>
      <c r="JXX30" s="47"/>
      <c r="JXY30" s="47"/>
      <c r="JXZ30" s="47"/>
      <c r="JYA30" s="47"/>
      <c r="JYB30" s="47"/>
      <c r="JYC30" s="47"/>
      <c r="JYD30" s="47"/>
      <c r="JYE30" s="47"/>
      <c r="JYF30" s="47"/>
      <c r="JYG30" s="47"/>
      <c r="JYH30" s="47"/>
      <c r="JYI30" s="47"/>
      <c r="JYJ30" s="47"/>
      <c r="JYK30" s="47"/>
      <c r="JYL30" s="47"/>
      <c r="JYM30" s="47"/>
      <c r="JYN30" s="47"/>
      <c r="JYO30" s="47"/>
      <c r="JYP30" s="47"/>
      <c r="JYQ30" s="47"/>
      <c r="JYR30" s="47"/>
      <c r="JYS30" s="47"/>
      <c r="JYT30" s="47"/>
      <c r="JYU30" s="47"/>
      <c r="JYV30" s="47"/>
      <c r="JYW30" s="47"/>
      <c r="JYX30" s="47"/>
      <c r="JYY30" s="47"/>
      <c r="JYZ30" s="47"/>
      <c r="JZA30" s="47"/>
      <c r="JZB30" s="47"/>
      <c r="JZC30" s="47"/>
      <c r="JZD30" s="47"/>
      <c r="JZE30" s="47"/>
      <c r="JZF30" s="47"/>
      <c r="JZG30" s="47"/>
      <c r="JZH30" s="47"/>
      <c r="JZI30" s="47"/>
      <c r="JZJ30" s="47"/>
      <c r="JZK30" s="47"/>
      <c r="JZL30" s="47"/>
      <c r="JZM30" s="47"/>
      <c r="JZN30" s="47"/>
      <c r="JZO30" s="47"/>
      <c r="JZP30" s="47"/>
      <c r="JZQ30" s="47"/>
      <c r="JZR30" s="47"/>
      <c r="JZS30" s="47"/>
      <c r="JZT30" s="47"/>
      <c r="JZU30" s="47"/>
      <c r="JZV30" s="47"/>
      <c r="JZW30" s="47"/>
      <c r="JZX30" s="47"/>
      <c r="JZY30" s="47"/>
      <c r="JZZ30" s="47"/>
      <c r="KAA30" s="47"/>
      <c r="KAB30" s="47"/>
      <c r="KAC30" s="47"/>
      <c r="KAD30" s="47"/>
      <c r="KAE30" s="47"/>
      <c r="KAF30" s="47"/>
      <c r="KAG30" s="47"/>
      <c r="KAH30" s="47"/>
      <c r="KAI30" s="47"/>
      <c r="KAJ30" s="47"/>
      <c r="KAK30" s="47"/>
      <c r="KAL30" s="47"/>
      <c r="KAM30" s="47"/>
      <c r="KAN30" s="47"/>
      <c r="KAO30" s="47"/>
      <c r="KAP30" s="47"/>
      <c r="KAQ30" s="47"/>
      <c r="KAR30" s="47"/>
      <c r="KAS30" s="47"/>
      <c r="KAT30" s="47"/>
      <c r="KAU30" s="47"/>
      <c r="KAV30" s="47"/>
      <c r="KAW30" s="47"/>
      <c r="KAX30" s="47"/>
      <c r="KAY30" s="47"/>
      <c r="KAZ30" s="47"/>
      <c r="KBA30" s="47"/>
      <c r="KBB30" s="47"/>
      <c r="KBC30" s="47"/>
      <c r="KBD30" s="47"/>
      <c r="KBE30" s="47"/>
      <c r="KBF30" s="47"/>
      <c r="KBG30" s="47"/>
      <c r="KBH30" s="47"/>
      <c r="KBI30" s="47"/>
      <c r="KBJ30" s="47"/>
      <c r="KBK30" s="47"/>
      <c r="KBL30" s="47"/>
      <c r="KBM30" s="47"/>
      <c r="KBN30" s="47"/>
      <c r="KBO30" s="47"/>
      <c r="KBP30" s="47"/>
      <c r="KBQ30" s="47"/>
      <c r="KBR30" s="47"/>
      <c r="KBS30" s="47"/>
      <c r="KBT30" s="47"/>
      <c r="KBU30" s="47"/>
      <c r="KBV30" s="47"/>
      <c r="KBW30" s="47"/>
      <c r="KBX30" s="47"/>
      <c r="KBY30" s="47"/>
      <c r="KBZ30" s="47"/>
      <c r="KCA30" s="47"/>
      <c r="KCB30" s="47"/>
      <c r="KCC30" s="47"/>
      <c r="KCD30" s="47"/>
      <c r="KCE30" s="47"/>
      <c r="KCF30" s="47"/>
      <c r="KCG30" s="47"/>
      <c r="KCH30" s="47"/>
      <c r="KCI30" s="47"/>
      <c r="KCJ30" s="47"/>
      <c r="KCK30" s="47"/>
      <c r="KCL30" s="47"/>
      <c r="KCM30" s="47"/>
      <c r="KCN30" s="47"/>
      <c r="KCO30" s="47"/>
      <c r="KCP30" s="47"/>
      <c r="KCQ30" s="47"/>
      <c r="KCR30" s="47"/>
      <c r="KCS30" s="47"/>
      <c r="KCT30" s="47"/>
      <c r="KCU30" s="47"/>
      <c r="KCV30" s="47"/>
      <c r="KCW30" s="47"/>
      <c r="KCX30" s="47"/>
      <c r="KCY30" s="47"/>
      <c r="KCZ30" s="47"/>
      <c r="KDA30" s="47"/>
      <c r="KDB30" s="47"/>
      <c r="KDC30" s="47"/>
      <c r="KDD30" s="47"/>
      <c r="KDE30" s="47"/>
      <c r="KDF30" s="47"/>
      <c r="KDG30" s="47"/>
      <c r="KDH30" s="47"/>
      <c r="KDI30" s="47"/>
      <c r="KDJ30" s="47"/>
      <c r="KDK30" s="47"/>
      <c r="KDL30" s="47"/>
      <c r="KDM30" s="47"/>
      <c r="KDN30" s="47"/>
      <c r="KDO30" s="47"/>
      <c r="KDP30" s="47"/>
      <c r="KDQ30" s="47"/>
      <c r="KDR30" s="47"/>
      <c r="KDS30" s="47"/>
      <c r="KDT30" s="47"/>
      <c r="KDU30" s="47"/>
      <c r="KDV30" s="47"/>
      <c r="KDW30" s="47"/>
      <c r="KDX30" s="47"/>
      <c r="KDY30" s="47"/>
      <c r="KDZ30" s="47"/>
      <c r="KEA30" s="47"/>
      <c r="KEB30" s="47"/>
      <c r="KEC30" s="47"/>
      <c r="KED30" s="47"/>
      <c r="KEE30" s="47"/>
      <c r="KEF30" s="47"/>
      <c r="KEG30" s="47"/>
      <c r="KEH30" s="47"/>
      <c r="KEI30" s="47"/>
      <c r="KEJ30" s="47"/>
      <c r="KEK30" s="47"/>
      <c r="KEL30" s="47"/>
      <c r="KEM30" s="47"/>
      <c r="KEN30" s="47"/>
      <c r="KEO30" s="47"/>
      <c r="KEP30" s="47"/>
      <c r="KEQ30" s="47"/>
      <c r="KER30" s="47"/>
      <c r="KES30" s="47"/>
      <c r="KET30" s="47"/>
      <c r="KEU30" s="47"/>
      <c r="KEV30" s="47"/>
      <c r="KEW30" s="47"/>
      <c r="KEX30" s="47"/>
      <c r="KEY30" s="47"/>
      <c r="KEZ30" s="47"/>
      <c r="KFA30" s="47"/>
      <c r="KFB30" s="47"/>
      <c r="KFC30" s="47"/>
      <c r="KFD30" s="47"/>
      <c r="KFE30" s="47"/>
      <c r="KFF30" s="47"/>
      <c r="KFG30" s="47"/>
      <c r="KFH30" s="47"/>
      <c r="KFI30" s="47"/>
      <c r="KFJ30" s="47"/>
      <c r="KFK30" s="47"/>
      <c r="KFL30" s="47"/>
      <c r="KFM30" s="47"/>
      <c r="KFN30" s="47"/>
      <c r="KFO30" s="47"/>
      <c r="KFP30" s="47"/>
      <c r="KFQ30" s="47"/>
      <c r="KFR30" s="47"/>
      <c r="KFS30" s="47"/>
      <c r="KFT30" s="47"/>
      <c r="KFU30" s="47"/>
      <c r="KFV30" s="47"/>
      <c r="KFW30" s="47"/>
      <c r="KFX30" s="47"/>
      <c r="KFY30" s="47"/>
      <c r="KFZ30" s="47"/>
      <c r="KGA30" s="47"/>
      <c r="KGB30" s="47"/>
      <c r="KGC30" s="47"/>
      <c r="KGD30" s="47"/>
      <c r="KGE30" s="47"/>
      <c r="KGF30" s="47"/>
      <c r="KGG30" s="47"/>
      <c r="KGH30" s="47"/>
      <c r="KGI30" s="47"/>
      <c r="KGJ30" s="47"/>
      <c r="KGK30" s="47"/>
      <c r="KGL30" s="47"/>
      <c r="KGM30" s="47"/>
      <c r="KGN30" s="47"/>
      <c r="KGO30" s="47"/>
      <c r="KGP30" s="47"/>
      <c r="KGQ30" s="47"/>
      <c r="KGR30" s="47"/>
      <c r="KGS30" s="47"/>
      <c r="KGT30" s="47"/>
      <c r="KGU30" s="47"/>
      <c r="KGV30" s="47"/>
      <c r="KGW30" s="47"/>
      <c r="KGX30" s="47"/>
      <c r="KGY30" s="47"/>
      <c r="KGZ30" s="47"/>
      <c r="KHA30" s="47"/>
      <c r="KHB30" s="47"/>
      <c r="KHC30" s="47"/>
      <c r="KHD30" s="47"/>
      <c r="KHE30" s="47"/>
      <c r="KHF30" s="47"/>
      <c r="KHG30" s="47"/>
      <c r="KHH30" s="47"/>
      <c r="KHI30" s="47"/>
      <c r="KHJ30" s="47"/>
      <c r="KHK30" s="47"/>
      <c r="KHL30" s="47"/>
      <c r="KHM30" s="47"/>
      <c r="KHN30" s="47"/>
      <c r="KHO30" s="47"/>
      <c r="KHP30" s="47"/>
      <c r="KHQ30" s="47"/>
      <c r="KHR30" s="47"/>
      <c r="KHS30" s="47"/>
      <c r="KHT30" s="47"/>
      <c r="KHU30" s="47"/>
      <c r="KHV30" s="47"/>
      <c r="KHW30" s="47"/>
      <c r="KHX30" s="47"/>
      <c r="KHY30" s="47"/>
      <c r="KHZ30" s="47"/>
      <c r="KIA30" s="47"/>
      <c r="KIB30" s="47"/>
      <c r="KIC30" s="47"/>
      <c r="KID30" s="47"/>
      <c r="KIE30" s="47"/>
      <c r="KIF30" s="47"/>
      <c r="KIG30" s="47"/>
      <c r="KIH30" s="47"/>
      <c r="KII30" s="47"/>
      <c r="KIJ30" s="47"/>
      <c r="KIK30" s="47"/>
      <c r="KIL30" s="47"/>
      <c r="KIM30" s="47"/>
      <c r="KIN30" s="47"/>
      <c r="KIO30" s="47"/>
      <c r="KIP30" s="47"/>
      <c r="KIQ30" s="47"/>
      <c r="KIR30" s="47"/>
      <c r="KIS30" s="47"/>
      <c r="KIT30" s="47"/>
      <c r="KIU30" s="47"/>
      <c r="KIV30" s="47"/>
      <c r="KIW30" s="47"/>
      <c r="KIX30" s="47"/>
      <c r="KIY30" s="47"/>
      <c r="KIZ30" s="47"/>
      <c r="KJA30" s="47"/>
      <c r="KJB30" s="47"/>
      <c r="KJC30" s="47"/>
      <c r="KJD30" s="47"/>
      <c r="KJE30" s="47"/>
      <c r="KJF30" s="47"/>
      <c r="KJG30" s="47"/>
      <c r="KJH30" s="47"/>
      <c r="KJI30" s="47"/>
      <c r="KJJ30" s="47"/>
      <c r="KJK30" s="47"/>
      <c r="KJL30" s="47"/>
      <c r="KJM30" s="47"/>
      <c r="KJN30" s="47"/>
      <c r="KJO30" s="47"/>
      <c r="KJP30" s="47"/>
      <c r="KJQ30" s="47"/>
      <c r="KJR30" s="47"/>
      <c r="KJS30" s="47"/>
      <c r="KJT30" s="47"/>
      <c r="KJU30" s="47"/>
      <c r="KJV30" s="47"/>
      <c r="KJW30" s="47"/>
      <c r="KJX30" s="47"/>
      <c r="KJY30" s="47"/>
      <c r="KJZ30" s="47"/>
      <c r="KKA30" s="47"/>
      <c r="KKB30" s="47"/>
      <c r="KKC30" s="47"/>
      <c r="KKD30" s="47"/>
      <c r="KKE30" s="47"/>
      <c r="KKF30" s="47"/>
      <c r="KKG30" s="47"/>
      <c r="KKH30" s="47"/>
      <c r="KKI30" s="47"/>
      <c r="KKJ30" s="47"/>
      <c r="KKK30" s="47"/>
      <c r="KKL30" s="47"/>
      <c r="KKM30" s="47"/>
      <c r="KKN30" s="47"/>
      <c r="KKO30" s="47"/>
      <c r="KKP30" s="47"/>
      <c r="KKQ30" s="47"/>
      <c r="KKR30" s="47"/>
      <c r="KKS30" s="47"/>
      <c r="KKT30" s="47"/>
      <c r="KKU30" s="47"/>
      <c r="KKV30" s="47"/>
      <c r="KKW30" s="47"/>
      <c r="KKX30" s="47"/>
      <c r="KKY30" s="47"/>
      <c r="KKZ30" s="47"/>
      <c r="KLA30" s="47"/>
      <c r="KLB30" s="47"/>
      <c r="KLC30" s="47"/>
      <c r="KLD30" s="47"/>
      <c r="KLE30" s="47"/>
      <c r="KLF30" s="47"/>
      <c r="KLG30" s="47"/>
      <c r="KLH30" s="47"/>
      <c r="KLI30" s="47"/>
      <c r="KLJ30" s="47"/>
      <c r="KLK30" s="47"/>
      <c r="KLL30" s="47"/>
      <c r="KLM30" s="47"/>
      <c r="KLN30" s="47"/>
      <c r="KLO30" s="47"/>
      <c r="KLP30" s="47"/>
      <c r="KLQ30" s="47"/>
      <c r="KLR30" s="47"/>
      <c r="KLS30" s="47"/>
      <c r="KLT30" s="47"/>
      <c r="KLU30" s="47"/>
      <c r="KLV30" s="47"/>
      <c r="KLW30" s="47"/>
      <c r="KLX30" s="47"/>
      <c r="KLY30" s="47"/>
      <c r="KLZ30" s="47"/>
      <c r="KMA30" s="47"/>
      <c r="KMB30" s="47"/>
      <c r="KMC30" s="47"/>
      <c r="KMD30" s="47"/>
      <c r="KME30" s="47"/>
      <c r="KMF30" s="47"/>
      <c r="KMG30" s="47"/>
      <c r="KMH30" s="47"/>
      <c r="KMI30" s="47"/>
      <c r="KMJ30" s="47"/>
      <c r="KMK30" s="47"/>
      <c r="KML30" s="47"/>
      <c r="KMM30" s="47"/>
      <c r="KMN30" s="47"/>
      <c r="KMO30" s="47"/>
      <c r="KMP30" s="47"/>
      <c r="KMQ30" s="47"/>
      <c r="KMR30" s="47"/>
      <c r="KMS30" s="47"/>
      <c r="KMT30" s="47"/>
      <c r="KMU30" s="47"/>
      <c r="KMV30" s="47"/>
      <c r="KMW30" s="47"/>
      <c r="KMX30" s="47"/>
      <c r="KMY30" s="47"/>
      <c r="KMZ30" s="47"/>
      <c r="KNA30" s="47"/>
      <c r="KNB30" s="47"/>
      <c r="KNC30" s="47"/>
      <c r="KND30" s="47"/>
      <c r="KNE30" s="47"/>
      <c r="KNF30" s="47"/>
      <c r="KNG30" s="47"/>
      <c r="KNH30" s="47"/>
      <c r="KNI30" s="47"/>
      <c r="KNJ30" s="47"/>
      <c r="KNK30" s="47"/>
      <c r="KNL30" s="47"/>
      <c r="KNM30" s="47"/>
      <c r="KNN30" s="47"/>
      <c r="KNO30" s="47"/>
      <c r="KNP30" s="47"/>
      <c r="KNQ30" s="47"/>
      <c r="KNR30" s="47"/>
      <c r="KNS30" s="47"/>
      <c r="KNT30" s="47"/>
      <c r="KNU30" s="47"/>
      <c r="KNV30" s="47"/>
      <c r="KNW30" s="47"/>
      <c r="KNX30" s="47"/>
      <c r="KNY30" s="47"/>
      <c r="KNZ30" s="47"/>
      <c r="KOA30" s="47"/>
      <c r="KOB30" s="47"/>
      <c r="KOC30" s="47"/>
      <c r="KOD30" s="47"/>
      <c r="KOE30" s="47"/>
      <c r="KOF30" s="47"/>
      <c r="KOG30" s="47"/>
      <c r="KOH30" s="47"/>
      <c r="KOI30" s="47"/>
      <c r="KOJ30" s="47"/>
      <c r="KOK30" s="47"/>
      <c r="KOL30" s="47"/>
      <c r="KOM30" s="47"/>
      <c r="KON30" s="47"/>
      <c r="KOO30" s="47"/>
      <c r="KOP30" s="47"/>
      <c r="KOQ30" s="47"/>
      <c r="KOR30" s="47"/>
      <c r="KOS30" s="47"/>
      <c r="KOT30" s="47"/>
      <c r="KOU30" s="47"/>
      <c r="KOV30" s="47"/>
      <c r="KOW30" s="47"/>
      <c r="KOX30" s="47"/>
      <c r="KOY30" s="47"/>
      <c r="KOZ30" s="47"/>
      <c r="KPA30" s="47"/>
      <c r="KPB30" s="47"/>
      <c r="KPC30" s="47"/>
      <c r="KPD30" s="47"/>
      <c r="KPE30" s="47"/>
      <c r="KPF30" s="47"/>
      <c r="KPG30" s="47"/>
      <c r="KPH30" s="47"/>
      <c r="KPI30" s="47"/>
      <c r="KPJ30" s="47"/>
      <c r="KPK30" s="47"/>
      <c r="KPL30" s="47"/>
      <c r="KPM30" s="47"/>
      <c r="KPN30" s="47"/>
      <c r="KPO30" s="47"/>
      <c r="KPP30" s="47"/>
      <c r="KPQ30" s="47"/>
      <c r="KPR30" s="47"/>
      <c r="KPS30" s="47"/>
      <c r="KPT30" s="47"/>
      <c r="KPU30" s="47"/>
      <c r="KPV30" s="47"/>
      <c r="KPW30" s="47"/>
      <c r="KPX30" s="47"/>
      <c r="KPY30" s="47"/>
      <c r="KPZ30" s="47"/>
      <c r="KQA30" s="47"/>
      <c r="KQB30" s="47"/>
      <c r="KQC30" s="47"/>
      <c r="KQD30" s="47"/>
      <c r="KQE30" s="47"/>
      <c r="KQF30" s="47"/>
      <c r="KQG30" s="47"/>
      <c r="KQH30" s="47"/>
      <c r="KQI30" s="47"/>
      <c r="KQJ30" s="47"/>
      <c r="KQK30" s="47"/>
      <c r="KQL30" s="47"/>
      <c r="KQM30" s="47"/>
      <c r="KQN30" s="47"/>
      <c r="KQO30" s="47"/>
      <c r="KQP30" s="47"/>
      <c r="KQQ30" s="47"/>
      <c r="KQR30" s="47"/>
      <c r="KQS30" s="47"/>
      <c r="KQT30" s="47"/>
      <c r="KQU30" s="47"/>
      <c r="KQV30" s="47"/>
      <c r="KQW30" s="47"/>
      <c r="KQX30" s="47"/>
      <c r="KQY30" s="47"/>
      <c r="KQZ30" s="47"/>
      <c r="KRA30" s="47"/>
      <c r="KRB30" s="47"/>
      <c r="KRC30" s="47"/>
      <c r="KRD30" s="47"/>
      <c r="KRE30" s="47"/>
      <c r="KRF30" s="47"/>
      <c r="KRG30" s="47"/>
      <c r="KRH30" s="47"/>
      <c r="KRI30" s="47"/>
      <c r="KRJ30" s="47"/>
      <c r="KRK30" s="47"/>
      <c r="KRL30" s="47"/>
      <c r="KRM30" s="47"/>
      <c r="KRN30" s="47"/>
      <c r="KRO30" s="47"/>
      <c r="KRP30" s="47"/>
      <c r="KRQ30" s="47"/>
      <c r="KRR30" s="47"/>
      <c r="KRS30" s="47"/>
      <c r="KRT30" s="47"/>
      <c r="KRU30" s="47"/>
      <c r="KRV30" s="47"/>
      <c r="KRW30" s="47"/>
      <c r="KRX30" s="47"/>
      <c r="KRY30" s="47"/>
      <c r="KRZ30" s="47"/>
      <c r="KSA30" s="47"/>
      <c r="KSB30" s="47"/>
      <c r="KSC30" s="47"/>
      <c r="KSD30" s="47"/>
      <c r="KSE30" s="47"/>
      <c r="KSF30" s="47"/>
      <c r="KSG30" s="47"/>
      <c r="KSH30" s="47"/>
      <c r="KSI30" s="47"/>
      <c r="KSJ30" s="47"/>
      <c r="KSK30" s="47"/>
      <c r="KSL30" s="47"/>
      <c r="KSM30" s="47"/>
      <c r="KSN30" s="47"/>
      <c r="KSO30" s="47"/>
      <c r="KSP30" s="47"/>
      <c r="KSQ30" s="47"/>
      <c r="KSR30" s="47"/>
      <c r="KSS30" s="47"/>
      <c r="KST30" s="47"/>
      <c r="KSU30" s="47"/>
      <c r="KSV30" s="47"/>
      <c r="KSW30" s="47"/>
      <c r="KSX30" s="47"/>
      <c r="KSY30" s="47"/>
      <c r="KSZ30" s="47"/>
      <c r="KTA30" s="47"/>
      <c r="KTB30" s="47"/>
      <c r="KTC30" s="47"/>
      <c r="KTD30" s="47"/>
      <c r="KTE30" s="47"/>
      <c r="KTF30" s="47"/>
      <c r="KTG30" s="47"/>
      <c r="KTH30" s="47"/>
      <c r="KTI30" s="47"/>
      <c r="KTJ30" s="47"/>
      <c r="KTK30" s="47"/>
      <c r="KTL30" s="47"/>
      <c r="KTM30" s="47"/>
      <c r="KTN30" s="47"/>
      <c r="KTO30" s="47"/>
      <c r="KTP30" s="47"/>
      <c r="KTQ30" s="47"/>
      <c r="KTR30" s="47"/>
      <c r="KTS30" s="47"/>
      <c r="KTT30" s="47"/>
      <c r="KTU30" s="47"/>
      <c r="KTV30" s="47"/>
      <c r="KTW30" s="47"/>
      <c r="KTX30" s="47"/>
      <c r="KTY30" s="47"/>
      <c r="KTZ30" s="47"/>
      <c r="KUA30" s="47"/>
      <c r="KUB30" s="47"/>
      <c r="KUC30" s="47"/>
      <c r="KUD30" s="47"/>
      <c r="KUE30" s="47"/>
      <c r="KUF30" s="47"/>
      <c r="KUG30" s="47"/>
      <c r="KUH30" s="47"/>
      <c r="KUI30" s="47"/>
      <c r="KUJ30" s="47"/>
      <c r="KUK30" s="47"/>
      <c r="KUL30" s="47"/>
      <c r="KUM30" s="47"/>
      <c r="KUN30" s="47"/>
      <c r="KUO30" s="47"/>
      <c r="KUP30" s="47"/>
      <c r="KUQ30" s="47"/>
      <c r="KUR30" s="47"/>
      <c r="KUS30" s="47"/>
      <c r="KUT30" s="47"/>
      <c r="KUU30" s="47"/>
      <c r="KUV30" s="47"/>
      <c r="KUW30" s="47"/>
      <c r="KUX30" s="47"/>
      <c r="KUY30" s="47"/>
      <c r="KUZ30" s="47"/>
      <c r="KVA30" s="47"/>
      <c r="KVB30" s="47"/>
      <c r="KVC30" s="47"/>
      <c r="KVD30" s="47"/>
      <c r="KVE30" s="47"/>
      <c r="KVF30" s="47"/>
      <c r="KVG30" s="47"/>
      <c r="KVH30" s="47"/>
      <c r="KVI30" s="47"/>
      <c r="KVJ30" s="47"/>
      <c r="KVK30" s="47"/>
      <c r="KVL30" s="47"/>
      <c r="KVM30" s="47"/>
      <c r="KVN30" s="47"/>
      <c r="KVO30" s="47"/>
      <c r="KVP30" s="47"/>
      <c r="KVQ30" s="47"/>
      <c r="KVR30" s="47"/>
      <c r="KVS30" s="47"/>
      <c r="KVT30" s="47"/>
      <c r="KVU30" s="47"/>
      <c r="KVV30" s="47"/>
      <c r="KVW30" s="47"/>
      <c r="KVX30" s="47"/>
      <c r="KVY30" s="47"/>
      <c r="KVZ30" s="47"/>
      <c r="KWA30" s="47"/>
      <c r="KWB30" s="47"/>
      <c r="KWC30" s="47"/>
      <c r="KWD30" s="47"/>
      <c r="KWE30" s="47"/>
      <c r="KWF30" s="47"/>
      <c r="KWG30" s="47"/>
      <c r="KWH30" s="47"/>
      <c r="KWI30" s="47"/>
      <c r="KWJ30" s="47"/>
      <c r="KWK30" s="47"/>
      <c r="KWL30" s="47"/>
      <c r="KWM30" s="47"/>
      <c r="KWN30" s="47"/>
      <c r="KWO30" s="47"/>
      <c r="KWP30" s="47"/>
      <c r="KWQ30" s="47"/>
      <c r="KWR30" s="47"/>
      <c r="KWS30" s="47"/>
      <c r="KWT30" s="47"/>
      <c r="KWU30" s="47"/>
      <c r="KWV30" s="47"/>
      <c r="KWW30" s="47"/>
      <c r="KWX30" s="47"/>
      <c r="KWY30" s="47"/>
      <c r="KWZ30" s="47"/>
      <c r="KXA30" s="47"/>
      <c r="KXB30" s="47"/>
      <c r="KXC30" s="47"/>
      <c r="KXD30" s="47"/>
      <c r="KXE30" s="47"/>
      <c r="KXF30" s="47"/>
      <c r="KXG30" s="47"/>
      <c r="KXH30" s="47"/>
      <c r="KXI30" s="47"/>
      <c r="KXJ30" s="47"/>
      <c r="KXK30" s="47"/>
      <c r="KXL30" s="47"/>
      <c r="KXM30" s="47"/>
      <c r="KXN30" s="47"/>
      <c r="KXO30" s="47"/>
      <c r="KXP30" s="47"/>
      <c r="KXQ30" s="47"/>
      <c r="KXR30" s="47"/>
      <c r="KXS30" s="47"/>
      <c r="KXT30" s="47"/>
      <c r="KXU30" s="47"/>
      <c r="KXV30" s="47"/>
      <c r="KXW30" s="47"/>
      <c r="KXX30" s="47"/>
      <c r="KXY30" s="47"/>
      <c r="KXZ30" s="47"/>
      <c r="KYA30" s="47"/>
      <c r="KYB30" s="47"/>
      <c r="KYC30" s="47"/>
      <c r="KYD30" s="47"/>
      <c r="KYE30" s="47"/>
      <c r="KYF30" s="47"/>
      <c r="KYG30" s="47"/>
      <c r="KYH30" s="47"/>
      <c r="KYI30" s="47"/>
      <c r="KYJ30" s="47"/>
      <c r="KYK30" s="47"/>
      <c r="KYL30" s="47"/>
      <c r="KYM30" s="47"/>
      <c r="KYN30" s="47"/>
      <c r="KYO30" s="47"/>
      <c r="KYP30" s="47"/>
      <c r="KYQ30" s="47"/>
      <c r="KYR30" s="47"/>
      <c r="KYS30" s="47"/>
      <c r="KYT30" s="47"/>
      <c r="KYU30" s="47"/>
      <c r="KYV30" s="47"/>
      <c r="KYW30" s="47"/>
      <c r="KYX30" s="47"/>
      <c r="KYY30" s="47"/>
      <c r="KYZ30" s="47"/>
      <c r="KZA30" s="47"/>
      <c r="KZB30" s="47"/>
      <c r="KZC30" s="47"/>
      <c r="KZD30" s="47"/>
      <c r="KZE30" s="47"/>
      <c r="KZF30" s="47"/>
      <c r="KZG30" s="47"/>
      <c r="KZH30" s="47"/>
      <c r="KZI30" s="47"/>
      <c r="KZJ30" s="47"/>
      <c r="KZK30" s="47"/>
      <c r="KZL30" s="47"/>
      <c r="KZM30" s="47"/>
      <c r="KZN30" s="47"/>
      <c r="KZO30" s="47"/>
      <c r="KZP30" s="47"/>
      <c r="KZQ30" s="47"/>
      <c r="KZR30" s="47"/>
      <c r="KZS30" s="47"/>
      <c r="KZT30" s="47"/>
      <c r="KZU30" s="47"/>
      <c r="KZV30" s="47"/>
      <c r="KZW30" s="47"/>
      <c r="KZX30" s="47"/>
      <c r="KZY30" s="47"/>
      <c r="KZZ30" s="47"/>
      <c r="LAA30" s="47"/>
      <c r="LAB30" s="47"/>
      <c r="LAC30" s="47"/>
      <c r="LAD30" s="47"/>
      <c r="LAE30" s="47"/>
      <c r="LAF30" s="47"/>
      <c r="LAG30" s="47"/>
      <c r="LAH30" s="47"/>
      <c r="LAI30" s="47"/>
      <c r="LAJ30" s="47"/>
      <c r="LAK30" s="47"/>
      <c r="LAL30" s="47"/>
      <c r="LAM30" s="47"/>
      <c r="LAN30" s="47"/>
      <c r="LAO30" s="47"/>
      <c r="LAP30" s="47"/>
      <c r="LAQ30" s="47"/>
      <c r="LAR30" s="47"/>
      <c r="LAS30" s="47"/>
      <c r="LAT30" s="47"/>
      <c r="LAU30" s="47"/>
      <c r="LAV30" s="47"/>
      <c r="LAW30" s="47"/>
      <c r="LAX30" s="47"/>
      <c r="LAY30" s="47"/>
      <c r="LAZ30" s="47"/>
      <c r="LBA30" s="47"/>
      <c r="LBB30" s="47"/>
      <c r="LBC30" s="47"/>
      <c r="LBD30" s="47"/>
      <c r="LBE30" s="47"/>
      <c r="LBF30" s="47"/>
      <c r="LBG30" s="47"/>
      <c r="LBH30" s="47"/>
      <c r="LBI30" s="47"/>
      <c r="LBJ30" s="47"/>
      <c r="LBK30" s="47"/>
      <c r="LBL30" s="47"/>
      <c r="LBM30" s="47"/>
      <c r="LBN30" s="47"/>
      <c r="LBO30" s="47"/>
      <c r="LBP30" s="47"/>
      <c r="LBQ30" s="47"/>
      <c r="LBR30" s="47"/>
      <c r="LBS30" s="47"/>
      <c r="LBT30" s="47"/>
      <c r="LBU30" s="47"/>
      <c r="LBV30" s="47"/>
      <c r="LBW30" s="47"/>
      <c r="LBX30" s="47"/>
      <c r="LBY30" s="47"/>
      <c r="LBZ30" s="47"/>
      <c r="LCA30" s="47"/>
      <c r="LCB30" s="47"/>
      <c r="LCC30" s="47"/>
      <c r="LCD30" s="47"/>
      <c r="LCE30" s="47"/>
      <c r="LCF30" s="47"/>
      <c r="LCG30" s="47"/>
      <c r="LCH30" s="47"/>
      <c r="LCI30" s="47"/>
      <c r="LCJ30" s="47"/>
      <c r="LCK30" s="47"/>
      <c r="LCL30" s="47"/>
      <c r="LCM30" s="47"/>
      <c r="LCN30" s="47"/>
      <c r="LCO30" s="47"/>
      <c r="LCP30" s="47"/>
      <c r="LCQ30" s="47"/>
      <c r="LCR30" s="47"/>
      <c r="LCS30" s="47"/>
      <c r="LCT30" s="47"/>
      <c r="LCU30" s="47"/>
      <c r="LCV30" s="47"/>
      <c r="LCW30" s="47"/>
      <c r="LCX30" s="47"/>
      <c r="LCY30" s="47"/>
      <c r="LCZ30" s="47"/>
      <c r="LDA30" s="47"/>
      <c r="LDB30" s="47"/>
      <c r="LDC30" s="47"/>
      <c r="LDD30" s="47"/>
      <c r="LDE30" s="47"/>
      <c r="LDF30" s="47"/>
      <c r="LDG30" s="47"/>
      <c r="LDH30" s="47"/>
      <c r="LDI30" s="47"/>
      <c r="LDJ30" s="47"/>
      <c r="LDK30" s="47"/>
      <c r="LDL30" s="47"/>
      <c r="LDM30" s="47"/>
      <c r="LDN30" s="47"/>
      <c r="LDO30" s="47"/>
      <c r="LDP30" s="47"/>
      <c r="LDQ30" s="47"/>
      <c r="LDR30" s="47"/>
      <c r="LDS30" s="47"/>
      <c r="LDT30" s="47"/>
      <c r="LDU30" s="47"/>
      <c r="LDV30" s="47"/>
      <c r="LDW30" s="47"/>
      <c r="LDX30" s="47"/>
      <c r="LDY30" s="47"/>
      <c r="LDZ30" s="47"/>
      <c r="LEA30" s="47"/>
      <c r="LEB30" s="47"/>
      <c r="LEC30" s="47"/>
      <c r="LED30" s="47"/>
      <c r="LEE30" s="47"/>
      <c r="LEF30" s="47"/>
      <c r="LEG30" s="47"/>
      <c r="LEH30" s="47"/>
      <c r="LEI30" s="47"/>
      <c r="LEJ30" s="47"/>
      <c r="LEK30" s="47"/>
      <c r="LEL30" s="47"/>
      <c r="LEM30" s="47"/>
      <c r="LEN30" s="47"/>
      <c r="LEO30" s="47"/>
      <c r="LEP30" s="47"/>
      <c r="LEQ30" s="47"/>
      <c r="LER30" s="47"/>
      <c r="LES30" s="47"/>
      <c r="LET30" s="47"/>
      <c r="LEU30" s="47"/>
      <c r="LEV30" s="47"/>
      <c r="LEW30" s="47"/>
      <c r="LEX30" s="47"/>
      <c r="LEY30" s="47"/>
      <c r="LEZ30" s="47"/>
      <c r="LFA30" s="47"/>
      <c r="LFB30" s="47"/>
      <c r="LFC30" s="47"/>
      <c r="LFD30" s="47"/>
      <c r="LFE30" s="47"/>
      <c r="LFF30" s="47"/>
      <c r="LFG30" s="47"/>
      <c r="LFH30" s="47"/>
      <c r="LFI30" s="47"/>
      <c r="LFJ30" s="47"/>
      <c r="LFK30" s="47"/>
      <c r="LFL30" s="47"/>
      <c r="LFM30" s="47"/>
      <c r="LFN30" s="47"/>
      <c r="LFO30" s="47"/>
      <c r="LFP30" s="47"/>
      <c r="LFQ30" s="47"/>
      <c r="LFR30" s="47"/>
      <c r="LFS30" s="47"/>
      <c r="LFT30" s="47"/>
      <c r="LFU30" s="47"/>
      <c r="LFV30" s="47"/>
      <c r="LFW30" s="47"/>
      <c r="LFX30" s="47"/>
      <c r="LFY30" s="47"/>
      <c r="LFZ30" s="47"/>
      <c r="LGA30" s="47"/>
      <c r="LGB30" s="47"/>
      <c r="LGC30" s="47"/>
      <c r="LGD30" s="47"/>
      <c r="LGE30" s="47"/>
      <c r="LGF30" s="47"/>
      <c r="LGG30" s="47"/>
      <c r="LGH30" s="47"/>
      <c r="LGI30" s="47"/>
      <c r="LGJ30" s="47"/>
      <c r="LGK30" s="47"/>
      <c r="LGL30" s="47"/>
      <c r="LGM30" s="47"/>
      <c r="LGN30" s="47"/>
      <c r="LGO30" s="47"/>
      <c r="LGP30" s="47"/>
      <c r="LGQ30" s="47"/>
      <c r="LGR30" s="47"/>
      <c r="LGS30" s="47"/>
      <c r="LGT30" s="47"/>
      <c r="LGU30" s="47"/>
      <c r="LGV30" s="47"/>
      <c r="LGW30" s="47"/>
      <c r="LGX30" s="47"/>
      <c r="LGY30" s="47"/>
      <c r="LGZ30" s="47"/>
      <c r="LHA30" s="47"/>
      <c r="LHB30" s="47"/>
      <c r="LHC30" s="47"/>
      <c r="LHD30" s="47"/>
      <c r="LHE30" s="47"/>
      <c r="LHF30" s="47"/>
      <c r="LHG30" s="47"/>
      <c r="LHH30" s="47"/>
      <c r="LHI30" s="47"/>
      <c r="LHJ30" s="47"/>
      <c r="LHK30" s="47"/>
      <c r="LHL30" s="47"/>
      <c r="LHM30" s="47"/>
      <c r="LHN30" s="47"/>
      <c r="LHO30" s="47"/>
      <c r="LHP30" s="47"/>
      <c r="LHQ30" s="47"/>
      <c r="LHR30" s="47"/>
      <c r="LHS30" s="47"/>
      <c r="LHT30" s="47"/>
      <c r="LHU30" s="47"/>
      <c r="LHV30" s="47"/>
      <c r="LHW30" s="47"/>
      <c r="LHX30" s="47"/>
      <c r="LHY30" s="47"/>
      <c r="LHZ30" s="47"/>
      <c r="LIA30" s="47"/>
      <c r="LIB30" s="47"/>
      <c r="LIC30" s="47"/>
      <c r="LID30" s="47"/>
      <c r="LIE30" s="47"/>
      <c r="LIF30" s="47"/>
      <c r="LIG30" s="47"/>
      <c r="LIH30" s="47"/>
      <c r="LII30" s="47"/>
      <c r="LIJ30" s="47"/>
      <c r="LIK30" s="47"/>
      <c r="LIL30" s="47"/>
      <c r="LIM30" s="47"/>
      <c r="LIN30" s="47"/>
      <c r="LIO30" s="47"/>
      <c r="LIP30" s="47"/>
      <c r="LIQ30" s="47"/>
      <c r="LIR30" s="47"/>
      <c r="LIS30" s="47"/>
      <c r="LIT30" s="47"/>
      <c r="LIU30" s="47"/>
      <c r="LIV30" s="47"/>
      <c r="LIW30" s="47"/>
      <c r="LIX30" s="47"/>
      <c r="LIY30" s="47"/>
      <c r="LIZ30" s="47"/>
      <c r="LJA30" s="47"/>
      <c r="LJB30" s="47"/>
      <c r="LJC30" s="47"/>
      <c r="LJD30" s="47"/>
      <c r="LJE30" s="47"/>
      <c r="LJF30" s="47"/>
      <c r="LJG30" s="47"/>
      <c r="LJH30" s="47"/>
      <c r="LJI30" s="47"/>
      <c r="LJJ30" s="47"/>
      <c r="LJK30" s="47"/>
      <c r="LJL30" s="47"/>
      <c r="LJM30" s="47"/>
      <c r="LJN30" s="47"/>
      <c r="LJO30" s="47"/>
      <c r="LJP30" s="47"/>
      <c r="LJQ30" s="47"/>
      <c r="LJR30" s="47"/>
      <c r="LJS30" s="47"/>
      <c r="LJT30" s="47"/>
      <c r="LJU30" s="47"/>
      <c r="LJV30" s="47"/>
      <c r="LJW30" s="47"/>
      <c r="LJX30" s="47"/>
      <c r="LJY30" s="47"/>
      <c r="LJZ30" s="47"/>
      <c r="LKA30" s="47"/>
      <c r="LKB30" s="47"/>
      <c r="LKC30" s="47"/>
      <c r="LKD30" s="47"/>
      <c r="LKE30" s="47"/>
      <c r="LKF30" s="47"/>
      <c r="LKG30" s="47"/>
      <c r="LKH30" s="47"/>
      <c r="LKI30" s="47"/>
      <c r="LKJ30" s="47"/>
      <c r="LKK30" s="47"/>
      <c r="LKL30" s="47"/>
      <c r="LKM30" s="47"/>
      <c r="LKN30" s="47"/>
      <c r="LKO30" s="47"/>
      <c r="LKP30" s="47"/>
      <c r="LKQ30" s="47"/>
      <c r="LKR30" s="47"/>
      <c r="LKS30" s="47"/>
      <c r="LKT30" s="47"/>
      <c r="LKU30" s="47"/>
      <c r="LKV30" s="47"/>
      <c r="LKW30" s="47"/>
      <c r="LKX30" s="47"/>
      <c r="LKY30" s="47"/>
      <c r="LKZ30" s="47"/>
      <c r="LLA30" s="47"/>
      <c r="LLB30" s="47"/>
      <c r="LLC30" s="47"/>
      <c r="LLD30" s="47"/>
      <c r="LLE30" s="47"/>
      <c r="LLF30" s="47"/>
      <c r="LLG30" s="47"/>
      <c r="LLH30" s="47"/>
      <c r="LLI30" s="47"/>
      <c r="LLJ30" s="47"/>
      <c r="LLK30" s="47"/>
      <c r="LLL30" s="47"/>
      <c r="LLM30" s="47"/>
      <c r="LLN30" s="47"/>
      <c r="LLO30" s="47"/>
      <c r="LLP30" s="47"/>
      <c r="LLQ30" s="47"/>
      <c r="LLR30" s="47"/>
      <c r="LLS30" s="47"/>
      <c r="LLT30" s="47"/>
      <c r="LLU30" s="47"/>
      <c r="LLV30" s="47"/>
      <c r="LLW30" s="47"/>
      <c r="LLX30" s="47"/>
      <c r="LLY30" s="47"/>
      <c r="LLZ30" s="47"/>
      <c r="LMA30" s="47"/>
      <c r="LMB30" s="47"/>
      <c r="LMC30" s="47"/>
      <c r="LMD30" s="47"/>
      <c r="LME30" s="47"/>
      <c r="LMF30" s="47"/>
      <c r="LMG30" s="47"/>
      <c r="LMH30" s="47"/>
      <c r="LMI30" s="47"/>
      <c r="LMJ30" s="47"/>
      <c r="LMK30" s="47"/>
      <c r="LML30" s="47"/>
      <c r="LMM30" s="47"/>
      <c r="LMN30" s="47"/>
      <c r="LMO30" s="47"/>
      <c r="LMP30" s="47"/>
      <c r="LMQ30" s="47"/>
      <c r="LMR30" s="47"/>
      <c r="LMS30" s="47"/>
      <c r="LMT30" s="47"/>
      <c r="LMU30" s="47"/>
      <c r="LMV30" s="47"/>
      <c r="LMW30" s="47"/>
      <c r="LMX30" s="47"/>
      <c r="LMY30" s="47"/>
      <c r="LMZ30" s="47"/>
      <c r="LNA30" s="47"/>
      <c r="LNB30" s="47"/>
      <c r="LNC30" s="47"/>
      <c r="LND30" s="47"/>
      <c r="LNE30" s="47"/>
      <c r="LNF30" s="47"/>
      <c r="LNG30" s="47"/>
      <c r="LNH30" s="47"/>
      <c r="LNI30" s="47"/>
      <c r="LNJ30" s="47"/>
      <c r="LNK30" s="47"/>
      <c r="LNL30" s="47"/>
      <c r="LNM30" s="47"/>
      <c r="LNN30" s="47"/>
      <c r="LNO30" s="47"/>
      <c r="LNP30" s="47"/>
      <c r="LNQ30" s="47"/>
      <c r="LNR30" s="47"/>
      <c r="LNS30" s="47"/>
      <c r="LNT30" s="47"/>
      <c r="LNU30" s="47"/>
      <c r="LNV30" s="47"/>
      <c r="LNW30" s="47"/>
      <c r="LNX30" s="47"/>
      <c r="LNY30" s="47"/>
      <c r="LNZ30" s="47"/>
      <c r="LOA30" s="47"/>
      <c r="LOB30" s="47"/>
      <c r="LOC30" s="47"/>
      <c r="LOD30" s="47"/>
      <c r="LOE30" s="47"/>
      <c r="LOF30" s="47"/>
      <c r="LOG30" s="47"/>
      <c r="LOH30" s="47"/>
      <c r="LOI30" s="47"/>
      <c r="LOJ30" s="47"/>
      <c r="LOK30" s="47"/>
      <c r="LOL30" s="47"/>
      <c r="LOM30" s="47"/>
      <c r="LON30" s="47"/>
      <c r="LOO30" s="47"/>
      <c r="LOP30" s="47"/>
      <c r="LOQ30" s="47"/>
      <c r="LOR30" s="47"/>
      <c r="LOS30" s="47"/>
      <c r="LOT30" s="47"/>
      <c r="LOU30" s="47"/>
      <c r="LOV30" s="47"/>
      <c r="LOW30" s="47"/>
      <c r="LOX30" s="47"/>
      <c r="LOY30" s="47"/>
      <c r="LOZ30" s="47"/>
      <c r="LPA30" s="47"/>
      <c r="LPB30" s="47"/>
      <c r="LPC30" s="47"/>
      <c r="LPD30" s="47"/>
      <c r="LPE30" s="47"/>
      <c r="LPF30" s="47"/>
      <c r="LPG30" s="47"/>
      <c r="LPH30" s="47"/>
      <c r="LPI30" s="47"/>
      <c r="LPJ30" s="47"/>
      <c r="LPK30" s="47"/>
      <c r="LPL30" s="47"/>
      <c r="LPM30" s="47"/>
      <c r="LPN30" s="47"/>
      <c r="LPO30" s="47"/>
      <c r="LPP30" s="47"/>
      <c r="LPQ30" s="47"/>
      <c r="LPR30" s="47"/>
      <c r="LPS30" s="47"/>
      <c r="LPT30" s="47"/>
      <c r="LPU30" s="47"/>
      <c r="LPV30" s="47"/>
      <c r="LPW30" s="47"/>
      <c r="LPX30" s="47"/>
      <c r="LPY30" s="47"/>
      <c r="LPZ30" s="47"/>
      <c r="LQA30" s="47"/>
      <c r="LQB30" s="47"/>
      <c r="LQC30" s="47"/>
      <c r="LQD30" s="47"/>
      <c r="LQE30" s="47"/>
      <c r="LQF30" s="47"/>
      <c r="LQG30" s="47"/>
      <c r="LQH30" s="47"/>
      <c r="LQI30" s="47"/>
      <c r="LQJ30" s="47"/>
      <c r="LQK30" s="47"/>
      <c r="LQL30" s="47"/>
      <c r="LQM30" s="47"/>
      <c r="LQN30" s="47"/>
      <c r="LQO30" s="47"/>
      <c r="LQP30" s="47"/>
      <c r="LQQ30" s="47"/>
      <c r="LQR30" s="47"/>
      <c r="LQS30" s="47"/>
      <c r="LQT30" s="47"/>
      <c r="LQU30" s="47"/>
      <c r="LQV30" s="47"/>
      <c r="LQW30" s="47"/>
      <c r="LQX30" s="47"/>
      <c r="LQY30" s="47"/>
      <c r="LQZ30" s="47"/>
      <c r="LRA30" s="47"/>
      <c r="LRB30" s="47"/>
      <c r="LRC30" s="47"/>
      <c r="LRD30" s="47"/>
      <c r="LRE30" s="47"/>
      <c r="LRF30" s="47"/>
      <c r="LRG30" s="47"/>
      <c r="LRH30" s="47"/>
      <c r="LRI30" s="47"/>
      <c r="LRJ30" s="47"/>
      <c r="LRK30" s="47"/>
      <c r="LRL30" s="47"/>
      <c r="LRM30" s="47"/>
      <c r="LRN30" s="47"/>
      <c r="LRO30" s="47"/>
      <c r="LRP30" s="47"/>
      <c r="LRQ30" s="47"/>
      <c r="LRR30" s="47"/>
      <c r="LRS30" s="47"/>
      <c r="LRT30" s="47"/>
      <c r="LRU30" s="47"/>
      <c r="LRV30" s="47"/>
      <c r="LRW30" s="47"/>
      <c r="LRX30" s="47"/>
      <c r="LRY30" s="47"/>
      <c r="LRZ30" s="47"/>
      <c r="LSA30" s="47"/>
      <c r="LSB30" s="47"/>
      <c r="LSC30" s="47"/>
      <c r="LSD30" s="47"/>
      <c r="LSE30" s="47"/>
      <c r="LSF30" s="47"/>
      <c r="LSG30" s="47"/>
      <c r="LSH30" s="47"/>
      <c r="LSI30" s="47"/>
      <c r="LSJ30" s="47"/>
      <c r="LSK30" s="47"/>
      <c r="LSL30" s="47"/>
      <c r="LSM30" s="47"/>
      <c r="LSN30" s="47"/>
      <c r="LSO30" s="47"/>
      <c r="LSP30" s="47"/>
      <c r="LSQ30" s="47"/>
      <c r="LSR30" s="47"/>
      <c r="LSS30" s="47"/>
      <c r="LST30" s="47"/>
      <c r="LSU30" s="47"/>
      <c r="LSV30" s="47"/>
      <c r="LSW30" s="47"/>
      <c r="LSX30" s="47"/>
      <c r="LSY30" s="47"/>
      <c r="LSZ30" s="47"/>
      <c r="LTA30" s="47"/>
      <c r="LTB30" s="47"/>
      <c r="LTC30" s="47"/>
      <c r="LTD30" s="47"/>
      <c r="LTE30" s="47"/>
      <c r="LTF30" s="47"/>
      <c r="LTG30" s="47"/>
      <c r="LTH30" s="47"/>
      <c r="LTI30" s="47"/>
      <c r="LTJ30" s="47"/>
      <c r="LTK30" s="47"/>
      <c r="LTL30" s="47"/>
      <c r="LTM30" s="47"/>
      <c r="LTN30" s="47"/>
      <c r="LTO30" s="47"/>
      <c r="LTP30" s="47"/>
      <c r="LTQ30" s="47"/>
      <c r="LTR30" s="47"/>
      <c r="LTS30" s="47"/>
      <c r="LTT30" s="47"/>
      <c r="LTU30" s="47"/>
      <c r="LTV30" s="47"/>
      <c r="LTW30" s="47"/>
      <c r="LTX30" s="47"/>
      <c r="LTY30" s="47"/>
      <c r="LTZ30" s="47"/>
      <c r="LUA30" s="47"/>
      <c r="LUB30" s="47"/>
      <c r="LUC30" s="47"/>
      <c r="LUD30" s="47"/>
      <c r="LUE30" s="47"/>
      <c r="LUF30" s="47"/>
      <c r="LUG30" s="47"/>
      <c r="LUH30" s="47"/>
      <c r="LUI30" s="47"/>
      <c r="LUJ30" s="47"/>
      <c r="LUK30" s="47"/>
      <c r="LUL30" s="47"/>
      <c r="LUM30" s="47"/>
      <c r="LUN30" s="47"/>
      <c r="LUO30" s="47"/>
      <c r="LUP30" s="47"/>
      <c r="LUQ30" s="47"/>
      <c r="LUR30" s="47"/>
      <c r="LUS30" s="47"/>
      <c r="LUT30" s="47"/>
      <c r="LUU30" s="47"/>
      <c r="LUV30" s="47"/>
      <c r="LUW30" s="47"/>
      <c r="LUX30" s="47"/>
      <c r="LUY30" s="47"/>
      <c r="LUZ30" s="47"/>
      <c r="LVA30" s="47"/>
      <c r="LVB30" s="47"/>
      <c r="LVC30" s="47"/>
      <c r="LVD30" s="47"/>
      <c r="LVE30" s="47"/>
      <c r="LVF30" s="47"/>
      <c r="LVG30" s="47"/>
      <c r="LVH30" s="47"/>
      <c r="LVI30" s="47"/>
      <c r="LVJ30" s="47"/>
      <c r="LVK30" s="47"/>
      <c r="LVL30" s="47"/>
      <c r="LVM30" s="47"/>
      <c r="LVN30" s="47"/>
      <c r="LVO30" s="47"/>
      <c r="LVP30" s="47"/>
      <c r="LVQ30" s="47"/>
      <c r="LVR30" s="47"/>
      <c r="LVS30" s="47"/>
      <c r="LVT30" s="47"/>
      <c r="LVU30" s="47"/>
      <c r="LVV30" s="47"/>
      <c r="LVW30" s="47"/>
      <c r="LVX30" s="47"/>
      <c r="LVY30" s="47"/>
      <c r="LVZ30" s="47"/>
      <c r="LWA30" s="47"/>
      <c r="LWB30" s="47"/>
      <c r="LWC30" s="47"/>
      <c r="LWD30" s="47"/>
      <c r="LWE30" s="47"/>
      <c r="LWF30" s="47"/>
      <c r="LWG30" s="47"/>
      <c r="LWH30" s="47"/>
      <c r="LWI30" s="47"/>
      <c r="LWJ30" s="47"/>
      <c r="LWK30" s="47"/>
      <c r="LWL30" s="47"/>
      <c r="LWM30" s="47"/>
      <c r="LWN30" s="47"/>
      <c r="LWO30" s="47"/>
      <c r="LWP30" s="47"/>
      <c r="LWQ30" s="47"/>
      <c r="LWR30" s="47"/>
      <c r="LWS30" s="47"/>
      <c r="LWT30" s="47"/>
      <c r="LWU30" s="47"/>
      <c r="LWV30" s="47"/>
      <c r="LWW30" s="47"/>
      <c r="LWX30" s="47"/>
      <c r="LWY30" s="47"/>
      <c r="LWZ30" s="47"/>
      <c r="LXA30" s="47"/>
      <c r="LXB30" s="47"/>
      <c r="LXC30" s="47"/>
      <c r="LXD30" s="47"/>
      <c r="LXE30" s="47"/>
      <c r="LXF30" s="47"/>
      <c r="LXG30" s="47"/>
      <c r="LXH30" s="47"/>
      <c r="LXI30" s="47"/>
      <c r="LXJ30" s="47"/>
      <c r="LXK30" s="47"/>
      <c r="LXL30" s="47"/>
      <c r="LXM30" s="47"/>
      <c r="LXN30" s="47"/>
      <c r="LXO30" s="47"/>
      <c r="LXP30" s="47"/>
      <c r="LXQ30" s="47"/>
      <c r="LXR30" s="47"/>
      <c r="LXS30" s="47"/>
      <c r="LXT30" s="47"/>
      <c r="LXU30" s="47"/>
      <c r="LXV30" s="47"/>
      <c r="LXW30" s="47"/>
      <c r="LXX30" s="47"/>
      <c r="LXY30" s="47"/>
      <c r="LXZ30" s="47"/>
      <c r="LYA30" s="47"/>
      <c r="LYB30" s="47"/>
      <c r="LYC30" s="47"/>
      <c r="LYD30" s="47"/>
      <c r="LYE30" s="47"/>
      <c r="LYF30" s="47"/>
      <c r="LYG30" s="47"/>
      <c r="LYH30" s="47"/>
      <c r="LYI30" s="47"/>
      <c r="LYJ30" s="47"/>
      <c r="LYK30" s="47"/>
      <c r="LYL30" s="47"/>
      <c r="LYM30" s="47"/>
      <c r="LYN30" s="47"/>
      <c r="LYO30" s="47"/>
      <c r="LYP30" s="47"/>
      <c r="LYQ30" s="47"/>
      <c r="LYR30" s="47"/>
      <c r="LYS30" s="47"/>
      <c r="LYT30" s="47"/>
      <c r="LYU30" s="47"/>
      <c r="LYV30" s="47"/>
      <c r="LYW30" s="47"/>
      <c r="LYX30" s="47"/>
      <c r="LYY30" s="47"/>
      <c r="LYZ30" s="47"/>
      <c r="LZA30" s="47"/>
      <c r="LZB30" s="47"/>
      <c r="LZC30" s="47"/>
      <c r="LZD30" s="47"/>
      <c r="LZE30" s="47"/>
      <c r="LZF30" s="47"/>
      <c r="LZG30" s="47"/>
      <c r="LZH30" s="47"/>
      <c r="LZI30" s="47"/>
      <c r="LZJ30" s="47"/>
      <c r="LZK30" s="47"/>
      <c r="LZL30" s="47"/>
      <c r="LZM30" s="47"/>
      <c r="LZN30" s="47"/>
      <c r="LZO30" s="47"/>
      <c r="LZP30" s="47"/>
      <c r="LZQ30" s="47"/>
      <c r="LZR30" s="47"/>
      <c r="LZS30" s="47"/>
      <c r="LZT30" s="47"/>
      <c r="LZU30" s="47"/>
      <c r="LZV30" s="47"/>
      <c r="LZW30" s="47"/>
      <c r="LZX30" s="47"/>
      <c r="LZY30" s="47"/>
      <c r="LZZ30" s="47"/>
      <c r="MAA30" s="47"/>
      <c r="MAB30" s="47"/>
      <c r="MAC30" s="47"/>
      <c r="MAD30" s="47"/>
      <c r="MAE30" s="47"/>
      <c r="MAF30" s="47"/>
      <c r="MAG30" s="47"/>
      <c r="MAH30" s="47"/>
      <c r="MAI30" s="47"/>
      <c r="MAJ30" s="47"/>
      <c r="MAK30" s="47"/>
      <c r="MAL30" s="47"/>
      <c r="MAM30" s="47"/>
      <c r="MAN30" s="47"/>
      <c r="MAO30" s="47"/>
      <c r="MAP30" s="47"/>
      <c r="MAQ30" s="47"/>
      <c r="MAR30" s="47"/>
      <c r="MAS30" s="47"/>
      <c r="MAT30" s="47"/>
      <c r="MAU30" s="47"/>
      <c r="MAV30" s="47"/>
      <c r="MAW30" s="47"/>
      <c r="MAX30" s="47"/>
      <c r="MAY30" s="47"/>
      <c r="MAZ30" s="47"/>
      <c r="MBA30" s="47"/>
      <c r="MBB30" s="47"/>
      <c r="MBC30" s="47"/>
      <c r="MBD30" s="47"/>
      <c r="MBE30" s="47"/>
      <c r="MBF30" s="47"/>
      <c r="MBG30" s="47"/>
      <c r="MBH30" s="47"/>
      <c r="MBI30" s="47"/>
      <c r="MBJ30" s="47"/>
      <c r="MBK30" s="47"/>
      <c r="MBL30" s="47"/>
      <c r="MBM30" s="47"/>
      <c r="MBN30" s="47"/>
      <c r="MBO30" s="47"/>
      <c r="MBP30" s="47"/>
      <c r="MBQ30" s="47"/>
      <c r="MBR30" s="47"/>
      <c r="MBS30" s="47"/>
      <c r="MBT30" s="47"/>
      <c r="MBU30" s="47"/>
      <c r="MBV30" s="47"/>
      <c r="MBW30" s="47"/>
      <c r="MBX30" s="47"/>
      <c r="MBY30" s="47"/>
      <c r="MBZ30" s="47"/>
      <c r="MCA30" s="47"/>
      <c r="MCB30" s="47"/>
      <c r="MCC30" s="47"/>
      <c r="MCD30" s="47"/>
      <c r="MCE30" s="47"/>
      <c r="MCF30" s="47"/>
      <c r="MCG30" s="47"/>
      <c r="MCH30" s="47"/>
      <c r="MCI30" s="47"/>
      <c r="MCJ30" s="47"/>
      <c r="MCK30" s="47"/>
      <c r="MCL30" s="47"/>
      <c r="MCM30" s="47"/>
      <c r="MCN30" s="47"/>
      <c r="MCO30" s="47"/>
      <c r="MCP30" s="47"/>
      <c r="MCQ30" s="47"/>
      <c r="MCR30" s="47"/>
      <c r="MCS30" s="47"/>
      <c r="MCT30" s="47"/>
      <c r="MCU30" s="47"/>
      <c r="MCV30" s="47"/>
      <c r="MCW30" s="47"/>
      <c r="MCX30" s="47"/>
      <c r="MCY30" s="47"/>
      <c r="MCZ30" s="47"/>
      <c r="MDA30" s="47"/>
      <c r="MDB30" s="47"/>
      <c r="MDC30" s="47"/>
      <c r="MDD30" s="47"/>
      <c r="MDE30" s="47"/>
      <c r="MDF30" s="47"/>
      <c r="MDG30" s="47"/>
      <c r="MDH30" s="47"/>
      <c r="MDI30" s="47"/>
      <c r="MDJ30" s="47"/>
      <c r="MDK30" s="47"/>
      <c r="MDL30" s="47"/>
      <c r="MDM30" s="47"/>
      <c r="MDN30" s="47"/>
      <c r="MDO30" s="47"/>
      <c r="MDP30" s="47"/>
      <c r="MDQ30" s="47"/>
      <c r="MDR30" s="47"/>
      <c r="MDS30" s="47"/>
      <c r="MDT30" s="47"/>
      <c r="MDU30" s="47"/>
      <c r="MDV30" s="47"/>
      <c r="MDW30" s="47"/>
      <c r="MDX30" s="47"/>
      <c r="MDY30" s="47"/>
      <c r="MDZ30" s="47"/>
      <c r="MEA30" s="47"/>
      <c r="MEB30" s="47"/>
      <c r="MEC30" s="47"/>
      <c r="MED30" s="47"/>
      <c r="MEE30" s="47"/>
      <c r="MEF30" s="47"/>
      <c r="MEG30" s="47"/>
      <c r="MEH30" s="47"/>
      <c r="MEI30" s="47"/>
      <c r="MEJ30" s="47"/>
      <c r="MEK30" s="47"/>
      <c r="MEL30" s="47"/>
      <c r="MEM30" s="47"/>
      <c r="MEN30" s="47"/>
      <c r="MEO30" s="47"/>
      <c r="MEP30" s="47"/>
      <c r="MEQ30" s="47"/>
      <c r="MER30" s="47"/>
      <c r="MES30" s="47"/>
      <c r="MET30" s="47"/>
      <c r="MEU30" s="47"/>
      <c r="MEV30" s="47"/>
      <c r="MEW30" s="47"/>
      <c r="MEX30" s="47"/>
      <c r="MEY30" s="47"/>
      <c r="MEZ30" s="47"/>
      <c r="MFA30" s="47"/>
      <c r="MFB30" s="47"/>
      <c r="MFC30" s="47"/>
      <c r="MFD30" s="47"/>
      <c r="MFE30" s="47"/>
      <c r="MFF30" s="47"/>
      <c r="MFG30" s="47"/>
      <c r="MFH30" s="47"/>
      <c r="MFI30" s="47"/>
      <c r="MFJ30" s="47"/>
      <c r="MFK30" s="47"/>
      <c r="MFL30" s="47"/>
      <c r="MFM30" s="47"/>
      <c r="MFN30" s="47"/>
      <c r="MFO30" s="47"/>
      <c r="MFP30" s="47"/>
      <c r="MFQ30" s="47"/>
      <c r="MFR30" s="47"/>
      <c r="MFS30" s="47"/>
      <c r="MFT30" s="47"/>
      <c r="MFU30" s="47"/>
      <c r="MFV30" s="47"/>
      <c r="MFW30" s="47"/>
      <c r="MFX30" s="47"/>
      <c r="MFY30" s="47"/>
      <c r="MFZ30" s="47"/>
      <c r="MGA30" s="47"/>
      <c r="MGB30" s="47"/>
      <c r="MGC30" s="47"/>
      <c r="MGD30" s="47"/>
      <c r="MGE30" s="47"/>
      <c r="MGF30" s="47"/>
      <c r="MGG30" s="47"/>
      <c r="MGH30" s="47"/>
      <c r="MGI30" s="47"/>
      <c r="MGJ30" s="47"/>
      <c r="MGK30" s="47"/>
      <c r="MGL30" s="47"/>
      <c r="MGM30" s="47"/>
      <c r="MGN30" s="47"/>
      <c r="MGO30" s="47"/>
      <c r="MGP30" s="47"/>
      <c r="MGQ30" s="47"/>
      <c r="MGR30" s="47"/>
      <c r="MGS30" s="47"/>
      <c r="MGT30" s="47"/>
      <c r="MGU30" s="47"/>
      <c r="MGV30" s="47"/>
      <c r="MGW30" s="47"/>
      <c r="MGX30" s="47"/>
      <c r="MGY30" s="47"/>
      <c r="MGZ30" s="47"/>
      <c r="MHA30" s="47"/>
      <c r="MHB30" s="47"/>
      <c r="MHC30" s="47"/>
      <c r="MHD30" s="47"/>
      <c r="MHE30" s="47"/>
      <c r="MHF30" s="47"/>
      <c r="MHG30" s="47"/>
      <c r="MHH30" s="47"/>
      <c r="MHI30" s="47"/>
      <c r="MHJ30" s="47"/>
      <c r="MHK30" s="47"/>
      <c r="MHL30" s="47"/>
      <c r="MHM30" s="47"/>
      <c r="MHN30" s="47"/>
      <c r="MHO30" s="47"/>
      <c r="MHP30" s="47"/>
      <c r="MHQ30" s="47"/>
      <c r="MHR30" s="47"/>
      <c r="MHS30" s="47"/>
      <c r="MHT30" s="47"/>
      <c r="MHU30" s="47"/>
      <c r="MHV30" s="47"/>
      <c r="MHW30" s="47"/>
      <c r="MHX30" s="47"/>
      <c r="MHY30" s="47"/>
      <c r="MHZ30" s="47"/>
      <c r="MIA30" s="47"/>
      <c r="MIB30" s="47"/>
      <c r="MIC30" s="47"/>
      <c r="MID30" s="47"/>
      <c r="MIE30" s="47"/>
      <c r="MIF30" s="47"/>
      <c r="MIG30" s="47"/>
      <c r="MIH30" s="47"/>
      <c r="MII30" s="47"/>
      <c r="MIJ30" s="47"/>
      <c r="MIK30" s="47"/>
      <c r="MIL30" s="47"/>
      <c r="MIM30" s="47"/>
      <c r="MIN30" s="47"/>
      <c r="MIO30" s="47"/>
      <c r="MIP30" s="47"/>
      <c r="MIQ30" s="47"/>
      <c r="MIR30" s="47"/>
      <c r="MIS30" s="47"/>
      <c r="MIT30" s="47"/>
      <c r="MIU30" s="47"/>
      <c r="MIV30" s="47"/>
      <c r="MIW30" s="47"/>
      <c r="MIX30" s="47"/>
      <c r="MIY30" s="47"/>
      <c r="MIZ30" s="47"/>
      <c r="MJA30" s="47"/>
      <c r="MJB30" s="47"/>
      <c r="MJC30" s="47"/>
      <c r="MJD30" s="47"/>
      <c r="MJE30" s="47"/>
      <c r="MJF30" s="47"/>
      <c r="MJG30" s="47"/>
      <c r="MJH30" s="47"/>
      <c r="MJI30" s="47"/>
      <c r="MJJ30" s="47"/>
      <c r="MJK30" s="47"/>
      <c r="MJL30" s="47"/>
      <c r="MJM30" s="47"/>
      <c r="MJN30" s="47"/>
      <c r="MJO30" s="47"/>
      <c r="MJP30" s="47"/>
      <c r="MJQ30" s="47"/>
      <c r="MJR30" s="47"/>
      <c r="MJS30" s="47"/>
      <c r="MJT30" s="47"/>
      <c r="MJU30" s="47"/>
      <c r="MJV30" s="47"/>
      <c r="MJW30" s="47"/>
      <c r="MJX30" s="47"/>
      <c r="MJY30" s="47"/>
      <c r="MJZ30" s="47"/>
      <c r="MKA30" s="47"/>
      <c r="MKB30" s="47"/>
      <c r="MKC30" s="47"/>
      <c r="MKD30" s="47"/>
      <c r="MKE30" s="47"/>
      <c r="MKF30" s="47"/>
      <c r="MKG30" s="47"/>
      <c r="MKH30" s="47"/>
      <c r="MKI30" s="47"/>
      <c r="MKJ30" s="47"/>
      <c r="MKK30" s="47"/>
      <c r="MKL30" s="47"/>
      <c r="MKM30" s="47"/>
      <c r="MKN30" s="47"/>
      <c r="MKO30" s="47"/>
      <c r="MKP30" s="47"/>
      <c r="MKQ30" s="47"/>
      <c r="MKR30" s="47"/>
      <c r="MKS30" s="47"/>
      <c r="MKT30" s="47"/>
      <c r="MKU30" s="47"/>
      <c r="MKV30" s="47"/>
      <c r="MKW30" s="47"/>
      <c r="MKX30" s="47"/>
      <c r="MKY30" s="47"/>
      <c r="MKZ30" s="47"/>
      <c r="MLA30" s="47"/>
      <c r="MLB30" s="47"/>
      <c r="MLC30" s="47"/>
      <c r="MLD30" s="47"/>
      <c r="MLE30" s="47"/>
      <c r="MLF30" s="47"/>
      <c r="MLG30" s="47"/>
      <c r="MLH30" s="47"/>
      <c r="MLI30" s="47"/>
      <c r="MLJ30" s="47"/>
      <c r="MLK30" s="47"/>
      <c r="MLL30" s="47"/>
      <c r="MLM30" s="47"/>
      <c r="MLN30" s="47"/>
      <c r="MLO30" s="47"/>
      <c r="MLP30" s="47"/>
      <c r="MLQ30" s="47"/>
      <c r="MLR30" s="47"/>
      <c r="MLS30" s="47"/>
      <c r="MLT30" s="47"/>
      <c r="MLU30" s="47"/>
      <c r="MLV30" s="47"/>
      <c r="MLW30" s="47"/>
      <c r="MLX30" s="47"/>
      <c r="MLY30" s="47"/>
      <c r="MLZ30" s="47"/>
      <c r="MMA30" s="47"/>
      <c r="MMB30" s="47"/>
      <c r="MMC30" s="47"/>
      <c r="MMD30" s="47"/>
      <c r="MME30" s="47"/>
      <c r="MMF30" s="47"/>
      <c r="MMG30" s="47"/>
      <c r="MMH30" s="47"/>
      <c r="MMI30" s="47"/>
      <c r="MMJ30" s="47"/>
      <c r="MMK30" s="47"/>
      <c r="MML30" s="47"/>
      <c r="MMM30" s="47"/>
      <c r="MMN30" s="47"/>
      <c r="MMO30" s="47"/>
      <c r="MMP30" s="47"/>
      <c r="MMQ30" s="47"/>
      <c r="MMR30" s="47"/>
      <c r="MMS30" s="47"/>
      <c r="MMT30" s="47"/>
      <c r="MMU30" s="47"/>
      <c r="MMV30" s="47"/>
      <c r="MMW30" s="47"/>
      <c r="MMX30" s="47"/>
      <c r="MMY30" s="47"/>
      <c r="MMZ30" s="47"/>
      <c r="MNA30" s="47"/>
      <c r="MNB30" s="47"/>
      <c r="MNC30" s="47"/>
      <c r="MND30" s="47"/>
      <c r="MNE30" s="47"/>
      <c r="MNF30" s="47"/>
      <c r="MNG30" s="47"/>
      <c r="MNH30" s="47"/>
      <c r="MNI30" s="47"/>
      <c r="MNJ30" s="47"/>
      <c r="MNK30" s="47"/>
      <c r="MNL30" s="47"/>
      <c r="MNM30" s="47"/>
      <c r="MNN30" s="47"/>
      <c r="MNO30" s="47"/>
      <c r="MNP30" s="47"/>
      <c r="MNQ30" s="47"/>
      <c r="MNR30" s="47"/>
      <c r="MNS30" s="47"/>
      <c r="MNT30" s="47"/>
      <c r="MNU30" s="47"/>
      <c r="MNV30" s="47"/>
      <c r="MNW30" s="47"/>
      <c r="MNX30" s="47"/>
      <c r="MNY30" s="47"/>
      <c r="MNZ30" s="47"/>
      <c r="MOA30" s="47"/>
      <c r="MOB30" s="47"/>
      <c r="MOC30" s="47"/>
      <c r="MOD30" s="47"/>
      <c r="MOE30" s="47"/>
      <c r="MOF30" s="47"/>
      <c r="MOG30" s="47"/>
      <c r="MOH30" s="47"/>
      <c r="MOI30" s="47"/>
      <c r="MOJ30" s="47"/>
      <c r="MOK30" s="47"/>
      <c r="MOL30" s="47"/>
      <c r="MOM30" s="47"/>
      <c r="MON30" s="47"/>
      <c r="MOO30" s="47"/>
      <c r="MOP30" s="47"/>
      <c r="MOQ30" s="47"/>
      <c r="MOR30" s="47"/>
      <c r="MOS30" s="47"/>
      <c r="MOT30" s="47"/>
      <c r="MOU30" s="47"/>
      <c r="MOV30" s="47"/>
      <c r="MOW30" s="47"/>
      <c r="MOX30" s="47"/>
      <c r="MOY30" s="47"/>
      <c r="MOZ30" s="47"/>
      <c r="MPA30" s="47"/>
      <c r="MPB30" s="47"/>
      <c r="MPC30" s="47"/>
      <c r="MPD30" s="47"/>
      <c r="MPE30" s="47"/>
      <c r="MPF30" s="47"/>
      <c r="MPG30" s="47"/>
      <c r="MPH30" s="47"/>
      <c r="MPI30" s="47"/>
      <c r="MPJ30" s="47"/>
      <c r="MPK30" s="47"/>
      <c r="MPL30" s="47"/>
      <c r="MPM30" s="47"/>
      <c r="MPN30" s="47"/>
      <c r="MPO30" s="47"/>
      <c r="MPP30" s="47"/>
      <c r="MPQ30" s="47"/>
      <c r="MPR30" s="47"/>
      <c r="MPS30" s="47"/>
      <c r="MPT30" s="47"/>
      <c r="MPU30" s="47"/>
      <c r="MPV30" s="47"/>
      <c r="MPW30" s="47"/>
      <c r="MPX30" s="47"/>
      <c r="MPY30" s="47"/>
      <c r="MPZ30" s="47"/>
      <c r="MQA30" s="47"/>
      <c r="MQB30" s="47"/>
      <c r="MQC30" s="47"/>
      <c r="MQD30" s="47"/>
      <c r="MQE30" s="47"/>
      <c r="MQF30" s="47"/>
      <c r="MQG30" s="47"/>
      <c r="MQH30" s="47"/>
      <c r="MQI30" s="47"/>
      <c r="MQJ30" s="47"/>
      <c r="MQK30" s="47"/>
      <c r="MQL30" s="47"/>
      <c r="MQM30" s="47"/>
      <c r="MQN30" s="47"/>
      <c r="MQO30" s="47"/>
      <c r="MQP30" s="47"/>
      <c r="MQQ30" s="47"/>
      <c r="MQR30" s="47"/>
      <c r="MQS30" s="47"/>
      <c r="MQT30" s="47"/>
      <c r="MQU30" s="47"/>
      <c r="MQV30" s="47"/>
      <c r="MQW30" s="47"/>
      <c r="MQX30" s="47"/>
      <c r="MQY30" s="47"/>
      <c r="MQZ30" s="47"/>
      <c r="MRA30" s="47"/>
      <c r="MRB30" s="47"/>
      <c r="MRC30" s="47"/>
      <c r="MRD30" s="47"/>
      <c r="MRE30" s="47"/>
      <c r="MRF30" s="47"/>
      <c r="MRG30" s="47"/>
      <c r="MRH30" s="47"/>
      <c r="MRI30" s="47"/>
      <c r="MRJ30" s="47"/>
      <c r="MRK30" s="47"/>
      <c r="MRL30" s="47"/>
      <c r="MRM30" s="47"/>
      <c r="MRN30" s="47"/>
      <c r="MRO30" s="47"/>
      <c r="MRP30" s="47"/>
      <c r="MRQ30" s="47"/>
      <c r="MRR30" s="47"/>
      <c r="MRS30" s="47"/>
      <c r="MRT30" s="47"/>
      <c r="MRU30" s="47"/>
      <c r="MRV30" s="47"/>
      <c r="MRW30" s="47"/>
      <c r="MRX30" s="47"/>
      <c r="MRY30" s="47"/>
      <c r="MRZ30" s="47"/>
      <c r="MSA30" s="47"/>
      <c r="MSB30" s="47"/>
      <c r="MSC30" s="47"/>
      <c r="MSD30" s="47"/>
      <c r="MSE30" s="47"/>
      <c r="MSF30" s="47"/>
      <c r="MSG30" s="47"/>
      <c r="MSH30" s="47"/>
      <c r="MSI30" s="47"/>
      <c r="MSJ30" s="47"/>
      <c r="MSK30" s="47"/>
      <c r="MSL30" s="47"/>
      <c r="MSM30" s="47"/>
      <c r="MSN30" s="47"/>
      <c r="MSO30" s="47"/>
      <c r="MSP30" s="47"/>
      <c r="MSQ30" s="47"/>
      <c r="MSR30" s="47"/>
      <c r="MSS30" s="47"/>
      <c r="MST30" s="47"/>
      <c r="MSU30" s="47"/>
      <c r="MSV30" s="47"/>
      <c r="MSW30" s="47"/>
      <c r="MSX30" s="47"/>
      <c r="MSY30" s="47"/>
      <c r="MSZ30" s="47"/>
      <c r="MTA30" s="47"/>
      <c r="MTB30" s="47"/>
      <c r="MTC30" s="47"/>
      <c r="MTD30" s="47"/>
      <c r="MTE30" s="47"/>
      <c r="MTF30" s="47"/>
      <c r="MTG30" s="47"/>
      <c r="MTH30" s="47"/>
      <c r="MTI30" s="47"/>
      <c r="MTJ30" s="47"/>
      <c r="MTK30" s="47"/>
      <c r="MTL30" s="47"/>
      <c r="MTM30" s="47"/>
      <c r="MTN30" s="47"/>
      <c r="MTO30" s="47"/>
      <c r="MTP30" s="47"/>
      <c r="MTQ30" s="47"/>
      <c r="MTR30" s="47"/>
      <c r="MTS30" s="47"/>
      <c r="MTT30" s="47"/>
      <c r="MTU30" s="47"/>
      <c r="MTV30" s="47"/>
      <c r="MTW30" s="47"/>
      <c r="MTX30" s="47"/>
      <c r="MTY30" s="47"/>
      <c r="MTZ30" s="47"/>
      <c r="MUA30" s="47"/>
      <c r="MUB30" s="47"/>
      <c r="MUC30" s="47"/>
      <c r="MUD30" s="47"/>
      <c r="MUE30" s="47"/>
      <c r="MUF30" s="47"/>
      <c r="MUG30" s="47"/>
      <c r="MUH30" s="47"/>
      <c r="MUI30" s="47"/>
      <c r="MUJ30" s="47"/>
      <c r="MUK30" s="47"/>
      <c r="MUL30" s="47"/>
      <c r="MUM30" s="47"/>
      <c r="MUN30" s="47"/>
      <c r="MUO30" s="47"/>
      <c r="MUP30" s="47"/>
      <c r="MUQ30" s="47"/>
      <c r="MUR30" s="47"/>
      <c r="MUS30" s="47"/>
      <c r="MUT30" s="47"/>
      <c r="MUU30" s="47"/>
      <c r="MUV30" s="47"/>
      <c r="MUW30" s="47"/>
      <c r="MUX30" s="47"/>
      <c r="MUY30" s="47"/>
      <c r="MUZ30" s="47"/>
      <c r="MVA30" s="47"/>
      <c r="MVB30" s="47"/>
      <c r="MVC30" s="47"/>
      <c r="MVD30" s="47"/>
      <c r="MVE30" s="47"/>
      <c r="MVF30" s="47"/>
      <c r="MVG30" s="47"/>
      <c r="MVH30" s="47"/>
      <c r="MVI30" s="47"/>
      <c r="MVJ30" s="47"/>
      <c r="MVK30" s="47"/>
      <c r="MVL30" s="47"/>
      <c r="MVM30" s="47"/>
      <c r="MVN30" s="47"/>
      <c r="MVO30" s="47"/>
      <c r="MVP30" s="47"/>
      <c r="MVQ30" s="47"/>
      <c r="MVR30" s="47"/>
      <c r="MVS30" s="47"/>
      <c r="MVT30" s="47"/>
      <c r="MVU30" s="47"/>
      <c r="MVV30" s="47"/>
      <c r="MVW30" s="47"/>
      <c r="MVX30" s="47"/>
      <c r="MVY30" s="47"/>
      <c r="MVZ30" s="47"/>
      <c r="MWA30" s="47"/>
      <c r="MWB30" s="47"/>
      <c r="MWC30" s="47"/>
      <c r="MWD30" s="47"/>
      <c r="MWE30" s="47"/>
      <c r="MWF30" s="47"/>
      <c r="MWG30" s="47"/>
      <c r="MWH30" s="47"/>
      <c r="MWI30" s="47"/>
      <c r="MWJ30" s="47"/>
      <c r="MWK30" s="47"/>
      <c r="MWL30" s="47"/>
      <c r="MWM30" s="47"/>
      <c r="MWN30" s="47"/>
      <c r="MWO30" s="47"/>
      <c r="MWP30" s="47"/>
      <c r="MWQ30" s="47"/>
      <c r="MWR30" s="47"/>
      <c r="MWS30" s="47"/>
      <c r="MWT30" s="47"/>
      <c r="MWU30" s="47"/>
      <c r="MWV30" s="47"/>
      <c r="MWW30" s="47"/>
      <c r="MWX30" s="47"/>
      <c r="MWY30" s="47"/>
      <c r="MWZ30" s="47"/>
      <c r="MXA30" s="47"/>
      <c r="MXB30" s="47"/>
      <c r="MXC30" s="47"/>
      <c r="MXD30" s="47"/>
      <c r="MXE30" s="47"/>
      <c r="MXF30" s="47"/>
      <c r="MXG30" s="47"/>
      <c r="MXH30" s="47"/>
      <c r="MXI30" s="47"/>
      <c r="MXJ30" s="47"/>
      <c r="MXK30" s="47"/>
      <c r="MXL30" s="47"/>
      <c r="MXM30" s="47"/>
      <c r="MXN30" s="47"/>
      <c r="MXO30" s="47"/>
      <c r="MXP30" s="47"/>
      <c r="MXQ30" s="47"/>
      <c r="MXR30" s="47"/>
      <c r="MXS30" s="47"/>
      <c r="MXT30" s="47"/>
      <c r="MXU30" s="47"/>
      <c r="MXV30" s="47"/>
      <c r="MXW30" s="47"/>
      <c r="MXX30" s="47"/>
      <c r="MXY30" s="47"/>
      <c r="MXZ30" s="47"/>
      <c r="MYA30" s="47"/>
      <c r="MYB30" s="47"/>
      <c r="MYC30" s="47"/>
      <c r="MYD30" s="47"/>
      <c r="MYE30" s="47"/>
      <c r="MYF30" s="47"/>
      <c r="MYG30" s="47"/>
      <c r="MYH30" s="47"/>
      <c r="MYI30" s="47"/>
      <c r="MYJ30" s="47"/>
      <c r="MYK30" s="47"/>
      <c r="MYL30" s="47"/>
      <c r="MYM30" s="47"/>
      <c r="MYN30" s="47"/>
      <c r="MYO30" s="47"/>
      <c r="MYP30" s="47"/>
      <c r="MYQ30" s="47"/>
      <c r="MYR30" s="47"/>
      <c r="MYS30" s="47"/>
      <c r="MYT30" s="47"/>
      <c r="MYU30" s="47"/>
      <c r="MYV30" s="47"/>
      <c r="MYW30" s="47"/>
      <c r="MYX30" s="47"/>
      <c r="MYY30" s="47"/>
      <c r="MYZ30" s="47"/>
      <c r="MZA30" s="47"/>
      <c r="MZB30" s="47"/>
      <c r="MZC30" s="47"/>
      <c r="MZD30" s="47"/>
      <c r="MZE30" s="47"/>
      <c r="MZF30" s="47"/>
      <c r="MZG30" s="47"/>
      <c r="MZH30" s="47"/>
      <c r="MZI30" s="47"/>
      <c r="MZJ30" s="47"/>
      <c r="MZK30" s="47"/>
      <c r="MZL30" s="47"/>
      <c r="MZM30" s="47"/>
      <c r="MZN30" s="47"/>
      <c r="MZO30" s="47"/>
      <c r="MZP30" s="47"/>
      <c r="MZQ30" s="47"/>
      <c r="MZR30" s="47"/>
      <c r="MZS30" s="47"/>
      <c r="MZT30" s="47"/>
      <c r="MZU30" s="47"/>
      <c r="MZV30" s="47"/>
      <c r="MZW30" s="47"/>
      <c r="MZX30" s="47"/>
      <c r="MZY30" s="47"/>
      <c r="MZZ30" s="47"/>
      <c r="NAA30" s="47"/>
      <c r="NAB30" s="47"/>
      <c r="NAC30" s="47"/>
      <c r="NAD30" s="47"/>
      <c r="NAE30" s="47"/>
      <c r="NAF30" s="47"/>
      <c r="NAG30" s="47"/>
      <c r="NAH30" s="47"/>
      <c r="NAI30" s="47"/>
      <c r="NAJ30" s="47"/>
      <c r="NAK30" s="47"/>
      <c r="NAL30" s="47"/>
      <c r="NAM30" s="47"/>
      <c r="NAN30" s="47"/>
      <c r="NAO30" s="47"/>
      <c r="NAP30" s="47"/>
      <c r="NAQ30" s="47"/>
      <c r="NAR30" s="47"/>
      <c r="NAS30" s="47"/>
      <c r="NAT30" s="47"/>
      <c r="NAU30" s="47"/>
      <c r="NAV30" s="47"/>
      <c r="NAW30" s="47"/>
      <c r="NAX30" s="47"/>
      <c r="NAY30" s="47"/>
      <c r="NAZ30" s="47"/>
      <c r="NBA30" s="47"/>
      <c r="NBB30" s="47"/>
      <c r="NBC30" s="47"/>
      <c r="NBD30" s="47"/>
      <c r="NBE30" s="47"/>
      <c r="NBF30" s="47"/>
      <c r="NBG30" s="47"/>
      <c r="NBH30" s="47"/>
      <c r="NBI30" s="47"/>
      <c r="NBJ30" s="47"/>
      <c r="NBK30" s="47"/>
      <c r="NBL30" s="47"/>
      <c r="NBM30" s="47"/>
      <c r="NBN30" s="47"/>
      <c r="NBO30" s="47"/>
      <c r="NBP30" s="47"/>
      <c r="NBQ30" s="47"/>
      <c r="NBR30" s="47"/>
      <c r="NBS30" s="47"/>
      <c r="NBT30" s="47"/>
      <c r="NBU30" s="47"/>
      <c r="NBV30" s="47"/>
      <c r="NBW30" s="47"/>
      <c r="NBX30" s="47"/>
      <c r="NBY30" s="47"/>
      <c r="NBZ30" s="47"/>
      <c r="NCA30" s="47"/>
      <c r="NCB30" s="47"/>
      <c r="NCC30" s="47"/>
      <c r="NCD30" s="47"/>
      <c r="NCE30" s="47"/>
      <c r="NCF30" s="47"/>
      <c r="NCG30" s="47"/>
      <c r="NCH30" s="47"/>
      <c r="NCI30" s="47"/>
      <c r="NCJ30" s="47"/>
      <c r="NCK30" s="47"/>
      <c r="NCL30" s="47"/>
      <c r="NCM30" s="47"/>
      <c r="NCN30" s="47"/>
      <c r="NCO30" s="47"/>
      <c r="NCP30" s="47"/>
      <c r="NCQ30" s="47"/>
      <c r="NCR30" s="47"/>
      <c r="NCS30" s="47"/>
      <c r="NCT30" s="47"/>
      <c r="NCU30" s="47"/>
      <c r="NCV30" s="47"/>
      <c r="NCW30" s="47"/>
      <c r="NCX30" s="47"/>
      <c r="NCY30" s="47"/>
      <c r="NCZ30" s="47"/>
      <c r="NDA30" s="47"/>
      <c r="NDB30" s="47"/>
      <c r="NDC30" s="47"/>
      <c r="NDD30" s="47"/>
      <c r="NDE30" s="47"/>
      <c r="NDF30" s="47"/>
      <c r="NDG30" s="47"/>
      <c r="NDH30" s="47"/>
      <c r="NDI30" s="47"/>
      <c r="NDJ30" s="47"/>
      <c r="NDK30" s="47"/>
      <c r="NDL30" s="47"/>
      <c r="NDM30" s="47"/>
      <c r="NDN30" s="47"/>
      <c r="NDO30" s="47"/>
      <c r="NDP30" s="47"/>
      <c r="NDQ30" s="47"/>
      <c r="NDR30" s="47"/>
      <c r="NDS30" s="47"/>
      <c r="NDT30" s="47"/>
      <c r="NDU30" s="47"/>
      <c r="NDV30" s="47"/>
      <c r="NDW30" s="47"/>
      <c r="NDX30" s="47"/>
      <c r="NDY30" s="47"/>
      <c r="NDZ30" s="47"/>
      <c r="NEA30" s="47"/>
      <c r="NEB30" s="47"/>
      <c r="NEC30" s="47"/>
      <c r="NED30" s="47"/>
      <c r="NEE30" s="47"/>
      <c r="NEF30" s="47"/>
      <c r="NEG30" s="47"/>
      <c r="NEH30" s="47"/>
      <c r="NEI30" s="47"/>
      <c r="NEJ30" s="47"/>
      <c r="NEK30" s="47"/>
      <c r="NEL30" s="47"/>
      <c r="NEM30" s="47"/>
      <c r="NEN30" s="47"/>
      <c r="NEO30" s="47"/>
      <c r="NEP30" s="47"/>
      <c r="NEQ30" s="47"/>
      <c r="NER30" s="47"/>
      <c r="NES30" s="47"/>
      <c r="NET30" s="47"/>
      <c r="NEU30" s="47"/>
      <c r="NEV30" s="47"/>
      <c r="NEW30" s="47"/>
      <c r="NEX30" s="47"/>
      <c r="NEY30" s="47"/>
      <c r="NEZ30" s="47"/>
      <c r="NFA30" s="47"/>
      <c r="NFB30" s="47"/>
      <c r="NFC30" s="47"/>
      <c r="NFD30" s="47"/>
      <c r="NFE30" s="47"/>
      <c r="NFF30" s="47"/>
      <c r="NFG30" s="47"/>
      <c r="NFH30" s="47"/>
      <c r="NFI30" s="47"/>
      <c r="NFJ30" s="47"/>
      <c r="NFK30" s="47"/>
      <c r="NFL30" s="47"/>
      <c r="NFM30" s="47"/>
      <c r="NFN30" s="47"/>
      <c r="NFO30" s="47"/>
      <c r="NFP30" s="47"/>
      <c r="NFQ30" s="47"/>
      <c r="NFR30" s="47"/>
      <c r="NFS30" s="47"/>
      <c r="NFT30" s="47"/>
      <c r="NFU30" s="47"/>
      <c r="NFV30" s="47"/>
      <c r="NFW30" s="47"/>
      <c r="NFX30" s="47"/>
      <c r="NFY30" s="47"/>
      <c r="NFZ30" s="47"/>
      <c r="NGA30" s="47"/>
      <c r="NGB30" s="47"/>
      <c r="NGC30" s="47"/>
      <c r="NGD30" s="47"/>
      <c r="NGE30" s="47"/>
      <c r="NGF30" s="47"/>
      <c r="NGG30" s="47"/>
      <c r="NGH30" s="47"/>
      <c r="NGI30" s="47"/>
      <c r="NGJ30" s="47"/>
      <c r="NGK30" s="47"/>
      <c r="NGL30" s="47"/>
      <c r="NGM30" s="47"/>
      <c r="NGN30" s="47"/>
      <c r="NGO30" s="47"/>
      <c r="NGP30" s="47"/>
      <c r="NGQ30" s="47"/>
      <c r="NGR30" s="47"/>
      <c r="NGS30" s="47"/>
      <c r="NGT30" s="47"/>
      <c r="NGU30" s="47"/>
      <c r="NGV30" s="47"/>
      <c r="NGW30" s="47"/>
      <c r="NGX30" s="47"/>
      <c r="NGY30" s="47"/>
      <c r="NGZ30" s="47"/>
      <c r="NHA30" s="47"/>
      <c r="NHB30" s="47"/>
      <c r="NHC30" s="47"/>
      <c r="NHD30" s="47"/>
      <c r="NHE30" s="47"/>
      <c r="NHF30" s="47"/>
      <c r="NHG30" s="47"/>
      <c r="NHH30" s="47"/>
      <c r="NHI30" s="47"/>
      <c r="NHJ30" s="47"/>
      <c r="NHK30" s="47"/>
      <c r="NHL30" s="47"/>
      <c r="NHM30" s="47"/>
      <c r="NHN30" s="47"/>
      <c r="NHO30" s="47"/>
      <c r="NHP30" s="47"/>
      <c r="NHQ30" s="47"/>
      <c r="NHR30" s="47"/>
      <c r="NHS30" s="47"/>
      <c r="NHT30" s="47"/>
      <c r="NHU30" s="47"/>
      <c r="NHV30" s="47"/>
      <c r="NHW30" s="47"/>
      <c r="NHX30" s="47"/>
      <c r="NHY30" s="47"/>
      <c r="NHZ30" s="47"/>
      <c r="NIA30" s="47"/>
      <c r="NIB30" s="47"/>
      <c r="NIC30" s="47"/>
      <c r="NID30" s="47"/>
      <c r="NIE30" s="47"/>
      <c r="NIF30" s="47"/>
      <c r="NIG30" s="47"/>
      <c r="NIH30" s="47"/>
      <c r="NII30" s="47"/>
      <c r="NIJ30" s="47"/>
      <c r="NIK30" s="47"/>
      <c r="NIL30" s="47"/>
      <c r="NIM30" s="47"/>
      <c r="NIN30" s="47"/>
      <c r="NIO30" s="47"/>
      <c r="NIP30" s="47"/>
      <c r="NIQ30" s="47"/>
      <c r="NIR30" s="47"/>
      <c r="NIS30" s="47"/>
      <c r="NIT30" s="47"/>
      <c r="NIU30" s="47"/>
      <c r="NIV30" s="47"/>
      <c r="NIW30" s="47"/>
      <c r="NIX30" s="47"/>
      <c r="NIY30" s="47"/>
      <c r="NIZ30" s="47"/>
      <c r="NJA30" s="47"/>
      <c r="NJB30" s="47"/>
      <c r="NJC30" s="47"/>
      <c r="NJD30" s="47"/>
      <c r="NJE30" s="47"/>
      <c r="NJF30" s="47"/>
      <c r="NJG30" s="47"/>
      <c r="NJH30" s="47"/>
      <c r="NJI30" s="47"/>
      <c r="NJJ30" s="47"/>
      <c r="NJK30" s="47"/>
      <c r="NJL30" s="47"/>
      <c r="NJM30" s="47"/>
      <c r="NJN30" s="47"/>
      <c r="NJO30" s="47"/>
      <c r="NJP30" s="47"/>
      <c r="NJQ30" s="47"/>
      <c r="NJR30" s="47"/>
      <c r="NJS30" s="47"/>
      <c r="NJT30" s="47"/>
      <c r="NJU30" s="47"/>
      <c r="NJV30" s="47"/>
      <c r="NJW30" s="47"/>
      <c r="NJX30" s="47"/>
      <c r="NJY30" s="47"/>
      <c r="NJZ30" s="47"/>
      <c r="NKA30" s="47"/>
      <c r="NKB30" s="47"/>
      <c r="NKC30" s="47"/>
      <c r="NKD30" s="47"/>
      <c r="NKE30" s="47"/>
      <c r="NKF30" s="47"/>
      <c r="NKG30" s="47"/>
      <c r="NKH30" s="47"/>
      <c r="NKI30" s="47"/>
      <c r="NKJ30" s="47"/>
      <c r="NKK30" s="47"/>
      <c r="NKL30" s="47"/>
      <c r="NKM30" s="47"/>
      <c r="NKN30" s="47"/>
      <c r="NKO30" s="47"/>
      <c r="NKP30" s="47"/>
      <c r="NKQ30" s="47"/>
      <c r="NKR30" s="47"/>
      <c r="NKS30" s="47"/>
      <c r="NKT30" s="47"/>
      <c r="NKU30" s="47"/>
      <c r="NKV30" s="47"/>
      <c r="NKW30" s="47"/>
      <c r="NKX30" s="47"/>
      <c r="NKY30" s="47"/>
      <c r="NKZ30" s="47"/>
      <c r="NLA30" s="47"/>
      <c r="NLB30" s="47"/>
      <c r="NLC30" s="47"/>
      <c r="NLD30" s="47"/>
      <c r="NLE30" s="47"/>
      <c r="NLF30" s="47"/>
      <c r="NLG30" s="47"/>
      <c r="NLH30" s="47"/>
      <c r="NLI30" s="47"/>
      <c r="NLJ30" s="47"/>
      <c r="NLK30" s="47"/>
      <c r="NLL30" s="47"/>
      <c r="NLM30" s="47"/>
      <c r="NLN30" s="47"/>
      <c r="NLO30" s="47"/>
      <c r="NLP30" s="47"/>
      <c r="NLQ30" s="47"/>
      <c r="NLR30" s="47"/>
      <c r="NLS30" s="47"/>
      <c r="NLT30" s="47"/>
      <c r="NLU30" s="47"/>
      <c r="NLV30" s="47"/>
      <c r="NLW30" s="47"/>
      <c r="NLX30" s="47"/>
      <c r="NLY30" s="47"/>
      <c r="NLZ30" s="47"/>
      <c r="NMA30" s="47"/>
      <c r="NMB30" s="47"/>
      <c r="NMC30" s="47"/>
      <c r="NMD30" s="47"/>
      <c r="NME30" s="47"/>
      <c r="NMF30" s="47"/>
      <c r="NMG30" s="47"/>
      <c r="NMH30" s="47"/>
      <c r="NMI30" s="47"/>
      <c r="NMJ30" s="47"/>
      <c r="NMK30" s="47"/>
      <c r="NML30" s="47"/>
      <c r="NMM30" s="47"/>
      <c r="NMN30" s="47"/>
      <c r="NMO30" s="47"/>
      <c r="NMP30" s="47"/>
      <c r="NMQ30" s="47"/>
      <c r="NMR30" s="47"/>
      <c r="NMS30" s="47"/>
      <c r="NMT30" s="47"/>
      <c r="NMU30" s="47"/>
      <c r="NMV30" s="47"/>
      <c r="NMW30" s="47"/>
      <c r="NMX30" s="47"/>
      <c r="NMY30" s="47"/>
      <c r="NMZ30" s="47"/>
      <c r="NNA30" s="47"/>
      <c r="NNB30" s="47"/>
      <c r="NNC30" s="47"/>
      <c r="NND30" s="47"/>
      <c r="NNE30" s="47"/>
      <c r="NNF30" s="47"/>
      <c r="NNG30" s="47"/>
      <c r="NNH30" s="47"/>
      <c r="NNI30" s="47"/>
      <c r="NNJ30" s="47"/>
      <c r="NNK30" s="47"/>
      <c r="NNL30" s="47"/>
      <c r="NNM30" s="47"/>
      <c r="NNN30" s="47"/>
      <c r="NNO30" s="47"/>
      <c r="NNP30" s="47"/>
      <c r="NNQ30" s="47"/>
      <c r="NNR30" s="47"/>
      <c r="NNS30" s="47"/>
      <c r="NNT30" s="47"/>
      <c r="NNU30" s="47"/>
      <c r="NNV30" s="47"/>
      <c r="NNW30" s="47"/>
      <c r="NNX30" s="47"/>
      <c r="NNY30" s="47"/>
      <c r="NNZ30" s="47"/>
      <c r="NOA30" s="47"/>
      <c r="NOB30" s="47"/>
      <c r="NOC30" s="47"/>
      <c r="NOD30" s="47"/>
      <c r="NOE30" s="47"/>
      <c r="NOF30" s="47"/>
      <c r="NOG30" s="47"/>
      <c r="NOH30" s="47"/>
      <c r="NOI30" s="47"/>
      <c r="NOJ30" s="47"/>
      <c r="NOK30" s="47"/>
      <c r="NOL30" s="47"/>
      <c r="NOM30" s="47"/>
      <c r="NON30" s="47"/>
      <c r="NOO30" s="47"/>
      <c r="NOP30" s="47"/>
      <c r="NOQ30" s="47"/>
      <c r="NOR30" s="47"/>
      <c r="NOS30" s="47"/>
      <c r="NOT30" s="47"/>
      <c r="NOU30" s="47"/>
      <c r="NOV30" s="47"/>
      <c r="NOW30" s="47"/>
      <c r="NOX30" s="47"/>
      <c r="NOY30" s="47"/>
      <c r="NOZ30" s="47"/>
      <c r="NPA30" s="47"/>
      <c r="NPB30" s="47"/>
      <c r="NPC30" s="47"/>
      <c r="NPD30" s="47"/>
      <c r="NPE30" s="47"/>
      <c r="NPF30" s="47"/>
      <c r="NPG30" s="47"/>
      <c r="NPH30" s="47"/>
      <c r="NPI30" s="47"/>
      <c r="NPJ30" s="47"/>
      <c r="NPK30" s="47"/>
      <c r="NPL30" s="47"/>
      <c r="NPM30" s="47"/>
      <c r="NPN30" s="47"/>
      <c r="NPO30" s="47"/>
      <c r="NPP30" s="47"/>
      <c r="NPQ30" s="47"/>
      <c r="NPR30" s="47"/>
      <c r="NPS30" s="47"/>
      <c r="NPT30" s="47"/>
      <c r="NPU30" s="47"/>
      <c r="NPV30" s="47"/>
      <c r="NPW30" s="47"/>
      <c r="NPX30" s="47"/>
      <c r="NPY30" s="47"/>
      <c r="NPZ30" s="47"/>
      <c r="NQA30" s="47"/>
      <c r="NQB30" s="47"/>
      <c r="NQC30" s="47"/>
      <c r="NQD30" s="47"/>
      <c r="NQE30" s="47"/>
      <c r="NQF30" s="47"/>
      <c r="NQG30" s="47"/>
      <c r="NQH30" s="47"/>
      <c r="NQI30" s="47"/>
      <c r="NQJ30" s="47"/>
      <c r="NQK30" s="47"/>
      <c r="NQL30" s="47"/>
      <c r="NQM30" s="47"/>
      <c r="NQN30" s="47"/>
      <c r="NQO30" s="47"/>
      <c r="NQP30" s="47"/>
      <c r="NQQ30" s="47"/>
      <c r="NQR30" s="47"/>
      <c r="NQS30" s="47"/>
      <c r="NQT30" s="47"/>
      <c r="NQU30" s="47"/>
      <c r="NQV30" s="47"/>
      <c r="NQW30" s="47"/>
      <c r="NQX30" s="47"/>
      <c r="NQY30" s="47"/>
      <c r="NQZ30" s="47"/>
      <c r="NRA30" s="47"/>
      <c r="NRB30" s="47"/>
      <c r="NRC30" s="47"/>
      <c r="NRD30" s="47"/>
      <c r="NRE30" s="47"/>
      <c r="NRF30" s="47"/>
      <c r="NRG30" s="47"/>
      <c r="NRH30" s="47"/>
      <c r="NRI30" s="47"/>
      <c r="NRJ30" s="47"/>
      <c r="NRK30" s="47"/>
      <c r="NRL30" s="47"/>
      <c r="NRM30" s="47"/>
      <c r="NRN30" s="47"/>
      <c r="NRO30" s="47"/>
      <c r="NRP30" s="47"/>
      <c r="NRQ30" s="47"/>
      <c r="NRR30" s="47"/>
      <c r="NRS30" s="47"/>
      <c r="NRT30" s="47"/>
      <c r="NRU30" s="47"/>
      <c r="NRV30" s="47"/>
      <c r="NRW30" s="47"/>
      <c r="NRX30" s="47"/>
      <c r="NRY30" s="47"/>
      <c r="NRZ30" s="47"/>
      <c r="NSA30" s="47"/>
      <c r="NSB30" s="47"/>
      <c r="NSC30" s="47"/>
      <c r="NSD30" s="47"/>
      <c r="NSE30" s="47"/>
      <c r="NSF30" s="47"/>
      <c r="NSG30" s="47"/>
      <c r="NSH30" s="47"/>
      <c r="NSI30" s="47"/>
      <c r="NSJ30" s="47"/>
      <c r="NSK30" s="47"/>
      <c r="NSL30" s="47"/>
      <c r="NSM30" s="47"/>
      <c r="NSN30" s="47"/>
      <c r="NSO30" s="47"/>
      <c r="NSP30" s="47"/>
      <c r="NSQ30" s="47"/>
      <c r="NSR30" s="47"/>
      <c r="NSS30" s="47"/>
      <c r="NST30" s="47"/>
      <c r="NSU30" s="47"/>
      <c r="NSV30" s="47"/>
      <c r="NSW30" s="47"/>
      <c r="NSX30" s="47"/>
      <c r="NSY30" s="47"/>
      <c r="NSZ30" s="47"/>
      <c r="NTA30" s="47"/>
      <c r="NTB30" s="47"/>
      <c r="NTC30" s="47"/>
      <c r="NTD30" s="47"/>
      <c r="NTE30" s="47"/>
      <c r="NTF30" s="47"/>
      <c r="NTG30" s="47"/>
      <c r="NTH30" s="47"/>
      <c r="NTI30" s="47"/>
      <c r="NTJ30" s="47"/>
      <c r="NTK30" s="47"/>
      <c r="NTL30" s="47"/>
      <c r="NTM30" s="47"/>
      <c r="NTN30" s="47"/>
      <c r="NTO30" s="47"/>
      <c r="NTP30" s="47"/>
      <c r="NTQ30" s="47"/>
      <c r="NTR30" s="47"/>
      <c r="NTS30" s="47"/>
      <c r="NTT30" s="47"/>
      <c r="NTU30" s="47"/>
      <c r="NTV30" s="47"/>
      <c r="NTW30" s="47"/>
      <c r="NTX30" s="47"/>
      <c r="NTY30" s="47"/>
      <c r="NTZ30" s="47"/>
      <c r="NUA30" s="47"/>
      <c r="NUB30" s="47"/>
      <c r="NUC30" s="47"/>
      <c r="NUD30" s="47"/>
      <c r="NUE30" s="47"/>
      <c r="NUF30" s="47"/>
      <c r="NUG30" s="47"/>
      <c r="NUH30" s="47"/>
      <c r="NUI30" s="47"/>
      <c r="NUJ30" s="47"/>
      <c r="NUK30" s="47"/>
      <c r="NUL30" s="47"/>
      <c r="NUM30" s="47"/>
      <c r="NUN30" s="47"/>
      <c r="NUO30" s="47"/>
      <c r="NUP30" s="47"/>
      <c r="NUQ30" s="47"/>
      <c r="NUR30" s="47"/>
      <c r="NUS30" s="47"/>
      <c r="NUT30" s="47"/>
      <c r="NUU30" s="47"/>
      <c r="NUV30" s="47"/>
      <c r="NUW30" s="47"/>
      <c r="NUX30" s="47"/>
      <c r="NUY30" s="47"/>
      <c r="NUZ30" s="47"/>
      <c r="NVA30" s="47"/>
      <c r="NVB30" s="47"/>
      <c r="NVC30" s="47"/>
      <c r="NVD30" s="47"/>
      <c r="NVE30" s="47"/>
      <c r="NVF30" s="47"/>
      <c r="NVG30" s="47"/>
      <c r="NVH30" s="47"/>
      <c r="NVI30" s="47"/>
      <c r="NVJ30" s="47"/>
      <c r="NVK30" s="47"/>
      <c r="NVL30" s="47"/>
      <c r="NVM30" s="47"/>
      <c r="NVN30" s="47"/>
      <c r="NVO30" s="47"/>
      <c r="NVP30" s="47"/>
      <c r="NVQ30" s="47"/>
      <c r="NVR30" s="47"/>
      <c r="NVS30" s="47"/>
      <c r="NVT30" s="47"/>
      <c r="NVU30" s="47"/>
      <c r="NVV30" s="47"/>
      <c r="NVW30" s="47"/>
      <c r="NVX30" s="47"/>
      <c r="NVY30" s="47"/>
      <c r="NVZ30" s="47"/>
      <c r="NWA30" s="47"/>
      <c r="NWB30" s="47"/>
      <c r="NWC30" s="47"/>
      <c r="NWD30" s="47"/>
      <c r="NWE30" s="47"/>
      <c r="NWF30" s="47"/>
      <c r="NWG30" s="47"/>
      <c r="NWH30" s="47"/>
      <c r="NWI30" s="47"/>
      <c r="NWJ30" s="47"/>
      <c r="NWK30" s="47"/>
      <c r="NWL30" s="47"/>
      <c r="NWM30" s="47"/>
      <c r="NWN30" s="47"/>
      <c r="NWO30" s="47"/>
      <c r="NWP30" s="47"/>
      <c r="NWQ30" s="47"/>
      <c r="NWR30" s="47"/>
      <c r="NWS30" s="47"/>
      <c r="NWT30" s="47"/>
      <c r="NWU30" s="47"/>
      <c r="NWV30" s="47"/>
      <c r="NWW30" s="47"/>
      <c r="NWX30" s="47"/>
      <c r="NWY30" s="47"/>
      <c r="NWZ30" s="47"/>
      <c r="NXA30" s="47"/>
      <c r="NXB30" s="47"/>
      <c r="NXC30" s="47"/>
      <c r="NXD30" s="47"/>
      <c r="NXE30" s="47"/>
      <c r="NXF30" s="47"/>
      <c r="NXG30" s="47"/>
      <c r="NXH30" s="47"/>
      <c r="NXI30" s="47"/>
      <c r="NXJ30" s="47"/>
      <c r="NXK30" s="47"/>
      <c r="NXL30" s="47"/>
      <c r="NXM30" s="47"/>
      <c r="NXN30" s="47"/>
      <c r="NXO30" s="47"/>
      <c r="NXP30" s="47"/>
      <c r="NXQ30" s="47"/>
      <c r="NXR30" s="47"/>
      <c r="NXS30" s="47"/>
      <c r="NXT30" s="47"/>
      <c r="NXU30" s="47"/>
      <c r="NXV30" s="47"/>
      <c r="NXW30" s="47"/>
      <c r="NXX30" s="47"/>
      <c r="NXY30" s="47"/>
      <c r="NXZ30" s="47"/>
      <c r="NYA30" s="47"/>
      <c r="NYB30" s="47"/>
      <c r="NYC30" s="47"/>
      <c r="NYD30" s="47"/>
      <c r="NYE30" s="47"/>
      <c r="NYF30" s="47"/>
      <c r="NYG30" s="47"/>
      <c r="NYH30" s="47"/>
      <c r="NYI30" s="47"/>
      <c r="NYJ30" s="47"/>
      <c r="NYK30" s="47"/>
      <c r="NYL30" s="47"/>
      <c r="NYM30" s="47"/>
      <c r="NYN30" s="47"/>
      <c r="NYO30" s="47"/>
      <c r="NYP30" s="47"/>
      <c r="NYQ30" s="47"/>
      <c r="NYR30" s="47"/>
      <c r="NYS30" s="47"/>
      <c r="NYT30" s="47"/>
      <c r="NYU30" s="47"/>
      <c r="NYV30" s="47"/>
      <c r="NYW30" s="47"/>
      <c r="NYX30" s="47"/>
      <c r="NYY30" s="47"/>
      <c r="NYZ30" s="47"/>
      <c r="NZA30" s="47"/>
      <c r="NZB30" s="47"/>
      <c r="NZC30" s="47"/>
      <c r="NZD30" s="47"/>
      <c r="NZE30" s="47"/>
      <c r="NZF30" s="47"/>
      <c r="NZG30" s="47"/>
      <c r="NZH30" s="47"/>
      <c r="NZI30" s="47"/>
      <c r="NZJ30" s="47"/>
      <c r="NZK30" s="47"/>
      <c r="NZL30" s="47"/>
      <c r="NZM30" s="47"/>
      <c r="NZN30" s="47"/>
      <c r="NZO30" s="47"/>
      <c r="NZP30" s="47"/>
      <c r="NZQ30" s="47"/>
      <c r="NZR30" s="47"/>
      <c r="NZS30" s="47"/>
      <c r="NZT30" s="47"/>
      <c r="NZU30" s="47"/>
      <c r="NZV30" s="47"/>
      <c r="NZW30" s="47"/>
      <c r="NZX30" s="47"/>
      <c r="NZY30" s="47"/>
      <c r="NZZ30" s="47"/>
      <c r="OAA30" s="47"/>
      <c r="OAB30" s="47"/>
      <c r="OAC30" s="47"/>
      <c r="OAD30" s="47"/>
      <c r="OAE30" s="47"/>
      <c r="OAF30" s="47"/>
      <c r="OAG30" s="47"/>
      <c r="OAH30" s="47"/>
      <c r="OAI30" s="47"/>
      <c r="OAJ30" s="47"/>
      <c r="OAK30" s="47"/>
      <c r="OAL30" s="47"/>
      <c r="OAM30" s="47"/>
      <c r="OAN30" s="47"/>
      <c r="OAO30" s="47"/>
      <c r="OAP30" s="47"/>
      <c r="OAQ30" s="47"/>
      <c r="OAR30" s="47"/>
      <c r="OAS30" s="47"/>
      <c r="OAT30" s="47"/>
      <c r="OAU30" s="47"/>
      <c r="OAV30" s="47"/>
      <c r="OAW30" s="47"/>
      <c r="OAX30" s="47"/>
      <c r="OAY30" s="47"/>
      <c r="OAZ30" s="47"/>
      <c r="OBA30" s="47"/>
      <c r="OBB30" s="47"/>
      <c r="OBC30" s="47"/>
      <c r="OBD30" s="47"/>
      <c r="OBE30" s="47"/>
      <c r="OBF30" s="47"/>
      <c r="OBG30" s="47"/>
      <c r="OBH30" s="47"/>
      <c r="OBI30" s="47"/>
      <c r="OBJ30" s="47"/>
      <c r="OBK30" s="47"/>
      <c r="OBL30" s="47"/>
      <c r="OBM30" s="47"/>
      <c r="OBN30" s="47"/>
      <c r="OBO30" s="47"/>
      <c r="OBP30" s="47"/>
      <c r="OBQ30" s="47"/>
      <c r="OBR30" s="47"/>
      <c r="OBS30" s="47"/>
      <c r="OBT30" s="47"/>
      <c r="OBU30" s="47"/>
      <c r="OBV30" s="47"/>
      <c r="OBW30" s="47"/>
      <c r="OBX30" s="47"/>
      <c r="OBY30" s="47"/>
      <c r="OBZ30" s="47"/>
      <c r="OCA30" s="47"/>
      <c r="OCB30" s="47"/>
      <c r="OCC30" s="47"/>
      <c r="OCD30" s="47"/>
      <c r="OCE30" s="47"/>
      <c r="OCF30" s="47"/>
      <c r="OCG30" s="47"/>
      <c r="OCH30" s="47"/>
      <c r="OCI30" s="47"/>
      <c r="OCJ30" s="47"/>
      <c r="OCK30" s="47"/>
      <c r="OCL30" s="47"/>
      <c r="OCM30" s="47"/>
      <c r="OCN30" s="47"/>
      <c r="OCO30" s="47"/>
      <c r="OCP30" s="47"/>
      <c r="OCQ30" s="47"/>
      <c r="OCR30" s="47"/>
      <c r="OCS30" s="47"/>
      <c r="OCT30" s="47"/>
      <c r="OCU30" s="47"/>
      <c r="OCV30" s="47"/>
      <c r="OCW30" s="47"/>
      <c r="OCX30" s="47"/>
      <c r="OCY30" s="47"/>
      <c r="OCZ30" s="47"/>
      <c r="ODA30" s="47"/>
      <c r="ODB30" s="47"/>
      <c r="ODC30" s="47"/>
      <c r="ODD30" s="47"/>
      <c r="ODE30" s="47"/>
      <c r="ODF30" s="47"/>
      <c r="ODG30" s="47"/>
      <c r="ODH30" s="47"/>
      <c r="ODI30" s="47"/>
      <c r="ODJ30" s="47"/>
      <c r="ODK30" s="47"/>
      <c r="ODL30" s="47"/>
      <c r="ODM30" s="47"/>
      <c r="ODN30" s="47"/>
      <c r="ODO30" s="47"/>
      <c r="ODP30" s="47"/>
      <c r="ODQ30" s="47"/>
      <c r="ODR30" s="47"/>
      <c r="ODS30" s="47"/>
      <c r="ODT30" s="47"/>
      <c r="ODU30" s="47"/>
      <c r="ODV30" s="47"/>
      <c r="ODW30" s="47"/>
      <c r="ODX30" s="47"/>
      <c r="ODY30" s="47"/>
      <c r="ODZ30" s="47"/>
      <c r="OEA30" s="47"/>
      <c r="OEB30" s="47"/>
      <c r="OEC30" s="47"/>
      <c r="OED30" s="47"/>
      <c r="OEE30" s="47"/>
      <c r="OEF30" s="47"/>
      <c r="OEG30" s="47"/>
      <c r="OEH30" s="47"/>
      <c r="OEI30" s="47"/>
      <c r="OEJ30" s="47"/>
      <c r="OEK30" s="47"/>
      <c r="OEL30" s="47"/>
      <c r="OEM30" s="47"/>
      <c r="OEN30" s="47"/>
      <c r="OEO30" s="47"/>
      <c r="OEP30" s="47"/>
      <c r="OEQ30" s="47"/>
      <c r="OER30" s="47"/>
      <c r="OES30" s="47"/>
      <c r="OET30" s="47"/>
      <c r="OEU30" s="47"/>
      <c r="OEV30" s="47"/>
      <c r="OEW30" s="47"/>
      <c r="OEX30" s="47"/>
      <c r="OEY30" s="47"/>
      <c r="OEZ30" s="47"/>
      <c r="OFA30" s="47"/>
      <c r="OFB30" s="47"/>
      <c r="OFC30" s="47"/>
      <c r="OFD30" s="47"/>
      <c r="OFE30" s="47"/>
      <c r="OFF30" s="47"/>
      <c r="OFG30" s="47"/>
      <c r="OFH30" s="47"/>
      <c r="OFI30" s="47"/>
      <c r="OFJ30" s="47"/>
      <c r="OFK30" s="47"/>
      <c r="OFL30" s="47"/>
      <c r="OFM30" s="47"/>
      <c r="OFN30" s="47"/>
      <c r="OFO30" s="47"/>
      <c r="OFP30" s="47"/>
      <c r="OFQ30" s="47"/>
      <c r="OFR30" s="47"/>
      <c r="OFS30" s="47"/>
      <c r="OFT30" s="47"/>
      <c r="OFU30" s="47"/>
      <c r="OFV30" s="47"/>
      <c r="OFW30" s="47"/>
      <c r="OFX30" s="47"/>
      <c r="OFY30" s="47"/>
      <c r="OFZ30" s="47"/>
      <c r="OGA30" s="47"/>
      <c r="OGB30" s="47"/>
      <c r="OGC30" s="47"/>
      <c r="OGD30" s="47"/>
      <c r="OGE30" s="47"/>
      <c r="OGF30" s="47"/>
      <c r="OGG30" s="47"/>
      <c r="OGH30" s="47"/>
      <c r="OGI30" s="47"/>
      <c r="OGJ30" s="47"/>
      <c r="OGK30" s="47"/>
      <c r="OGL30" s="47"/>
      <c r="OGM30" s="47"/>
      <c r="OGN30" s="47"/>
      <c r="OGO30" s="47"/>
      <c r="OGP30" s="47"/>
      <c r="OGQ30" s="47"/>
      <c r="OGR30" s="47"/>
      <c r="OGS30" s="47"/>
      <c r="OGT30" s="47"/>
      <c r="OGU30" s="47"/>
      <c r="OGV30" s="47"/>
      <c r="OGW30" s="47"/>
      <c r="OGX30" s="47"/>
      <c r="OGY30" s="47"/>
      <c r="OGZ30" s="47"/>
      <c r="OHA30" s="47"/>
      <c r="OHB30" s="47"/>
      <c r="OHC30" s="47"/>
      <c r="OHD30" s="47"/>
      <c r="OHE30" s="47"/>
      <c r="OHF30" s="47"/>
      <c r="OHG30" s="47"/>
      <c r="OHH30" s="47"/>
      <c r="OHI30" s="47"/>
      <c r="OHJ30" s="47"/>
      <c r="OHK30" s="47"/>
      <c r="OHL30" s="47"/>
      <c r="OHM30" s="47"/>
      <c r="OHN30" s="47"/>
      <c r="OHO30" s="47"/>
      <c r="OHP30" s="47"/>
      <c r="OHQ30" s="47"/>
      <c r="OHR30" s="47"/>
      <c r="OHS30" s="47"/>
      <c r="OHT30" s="47"/>
      <c r="OHU30" s="47"/>
      <c r="OHV30" s="47"/>
      <c r="OHW30" s="47"/>
      <c r="OHX30" s="47"/>
      <c r="OHY30" s="47"/>
      <c r="OHZ30" s="47"/>
      <c r="OIA30" s="47"/>
      <c r="OIB30" s="47"/>
      <c r="OIC30" s="47"/>
      <c r="OID30" s="47"/>
      <c r="OIE30" s="47"/>
      <c r="OIF30" s="47"/>
      <c r="OIG30" s="47"/>
      <c r="OIH30" s="47"/>
      <c r="OII30" s="47"/>
      <c r="OIJ30" s="47"/>
      <c r="OIK30" s="47"/>
      <c r="OIL30" s="47"/>
      <c r="OIM30" s="47"/>
      <c r="OIN30" s="47"/>
      <c r="OIO30" s="47"/>
      <c r="OIP30" s="47"/>
      <c r="OIQ30" s="47"/>
      <c r="OIR30" s="47"/>
      <c r="OIS30" s="47"/>
      <c r="OIT30" s="47"/>
      <c r="OIU30" s="47"/>
      <c r="OIV30" s="47"/>
      <c r="OIW30" s="47"/>
      <c r="OIX30" s="47"/>
      <c r="OIY30" s="47"/>
      <c r="OIZ30" s="47"/>
      <c r="OJA30" s="47"/>
      <c r="OJB30" s="47"/>
      <c r="OJC30" s="47"/>
      <c r="OJD30" s="47"/>
      <c r="OJE30" s="47"/>
      <c r="OJF30" s="47"/>
      <c r="OJG30" s="47"/>
      <c r="OJH30" s="47"/>
      <c r="OJI30" s="47"/>
      <c r="OJJ30" s="47"/>
      <c r="OJK30" s="47"/>
      <c r="OJL30" s="47"/>
      <c r="OJM30" s="47"/>
      <c r="OJN30" s="47"/>
      <c r="OJO30" s="47"/>
      <c r="OJP30" s="47"/>
      <c r="OJQ30" s="47"/>
      <c r="OJR30" s="47"/>
      <c r="OJS30" s="47"/>
      <c r="OJT30" s="47"/>
      <c r="OJU30" s="47"/>
      <c r="OJV30" s="47"/>
      <c r="OJW30" s="47"/>
      <c r="OJX30" s="47"/>
      <c r="OJY30" s="47"/>
      <c r="OJZ30" s="47"/>
      <c r="OKA30" s="47"/>
      <c r="OKB30" s="47"/>
      <c r="OKC30" s="47"/>
      <c r="OKD30" s="47"/>
      <c r="OKE30" s="47"/>
      <c r="OKF30" s="47"/>
      <c r="OKG30" s="47"/>
      <c r="OKH30" s="47"/>
      <c r="OKI30" s="47"/>
      <c r="OKJ30" s="47"/>
      <c r="OKK30" s="47"/>
      <c r="OKL30" s="47"/>
      <c r="OKM30" s="47"/>
      <c r="OKN30" s="47"/>
      <c r="OKO30" s="47"/>
      <c r="OKP30" s="47"/>
      <c r="OKQ30" s="47"/>
      <c r="OKR30" s="47"/>
      <c r="OKS30" s="47"/>
      <c r="OKT30" s="47"/>
      <c r="OKU30" s="47"/>
      <c r="OKV30" s="47"/>
      <c r="OKW30" s="47"/>
      <c r="OKX30" s="47"/>
      <c r="OKY30" s="47"/>
      <c r="OKZ30" s="47"/>
      <c r="OLA30" s="47"/>
      <c r="OLB30" s="47"/>
      <c r="OLC30" s="47"/>
      <c r="OLD30" s="47"/>
      <c r="OLE30" s="47"/>
      <c r="OLF30" s="47"/>
      <c r="OLG30" s="47"/>
      <c r="OLH30" s="47"/>
      <c r="OLI30" s="47"/>
      <c r="OLJ30" s="47"/>
      <c r="OLK30" s="47"/>
      <c r="OLL30" s="47"/>
      <c r="OLM30" s="47"/>
      <c r="OLN30" s="47"/>
      <c r="OLO30" s="47"/>
      <c r="OLP30" s="47"/>
      <c r="OLQ30" s="47"/>
      <c r="OLR30" s="47"/>
      <c r="OLS30" s="47"/>
      <c r="OLT30" s="47"/>
      <c r="OLU30" s="47"/>
      <c r="OLV30" s="47"/>
      <c r="OLW30" s="47"/>
      <c r="OLX30" s="47"/>
      <c r="OLY30" s="47"/>
      <c r="OLZ30" s="47"/>
      <c r="OMA30" s="47"/>
      <c r="OMB30" s="47"/>
      <c r="OMC30" s="47"/>
      <c r="OMD30" s="47"/>
      <c r="OME30" s="47"/>
      <c r="OMF30" s="47"/>
      <c r="OMG30" s="47"/>
      <c r="OMH30" s="47"/>
      <c r="OMI30" s="47"/>
      <c r="OMJ30" s="47"/>
      <c r="OMK30" s="47"/>
      <c r="OML30" s="47"/>
      <c r="OMM30" s="47"/>
      <c r="OMN30" s="47"/>
      <c r="OMO30" s="47"/>
      <c r="OMP30" s="47"/>
      <c r="OMQ30" s="47"/>
      <c r="OMR30" s="47"/>
      <c r="OMS30" s="47"/>
      <c r="OMT30" s="47"/>
      <c r="OMU30" s="47"/>
      <c r="OMV30" s="47"/>
      <c r="OMW30" s="47"/>
      <c r="OMX30" s="47"/>
      <c r="OMY30" s="47"/>
      <c r="OMZ30" s="47"/>
      <c r="ONA30" s="47"/>
      <c r="ONB30" s="47"/>
      <c r="ONC30" s="47"/>
      <c r="OND30" s="47"/>
      <c r="ONE30" s="47"/>
      <c r="ONF30" s="47"/>
      <c r="ONG30" s="47"/>
      <c r="ONH30" s="47"/>
      <c r="ONI30" s="47"/>
      <c r="ONJ30" s="47"/>
      <c r="ONK30" s="47"/>
      <c r="ONL30" s="47"/>
      <c r="ONM30" s="47"/>
      <c r="ONN30" s="47"/>
      <c r="ONO30" s="47"/>
      <c r="ONP30" s="47"/>
      <c r="ONQ30" s="47"/>
      <c r="ONR30" s="47"/>
      <c r="ONS30" s="47"/>
      <c r="ONT30" s="47"/>
      <c r="ONU30" s="47"/>
      <c r="ONV30" s="47"/>
      <c r="ONW30" s="47"/>
      <c r="ONX30" s="47"/>
      <c r="ONY30" s="47"/>
      <c r="ONZ30" s="47"/>
      <c r="OOA30" s="47"/>
      <c r="OOB30" s="47"/>
      <c r="OOC30" s="47"/>
      <c r="OOD30" s="47"/>
      <c r="OOE30" s="47"/>
      <c r="OOF30" s="47"/>
      <c r="OOG30" s="47"/>
      <c r="OOH30" s="47"/>
      <c r="OOI30" s="47"/>
      <c r="OOJ30" s="47"/>
      <c r="OOK30" s="47"/>
      <c r="OOL30" s="47"/>
      <c r="OOM30" s="47"/>
      <c r="OON30" s="47"/>
      <c r="OOO30" s="47"/>
      <c r="OOP30" s="47"/>
      <c r="OOQ30" s="47"/>
      <c r="OOR30" s="47"/>
      <c r="OOS30" s="47"/>
      <c r="OOT30" s="47"/>
      <c r="OOU30" s="47"/>
      <c r="OOV30" s="47"/>
      <c r="OOW30" s="47"/>
      <c r="OOX30" s="47"/>
      <c r="OOY30" s="47"/>
      <c r="OOZ30" s="47"/>
      <c r="OPA30" s="47"/>
      <c r="OPB30" s="47"/>
      <c r="OPC30" s="47"/>
      <c r="OPD30" s="47"/>
      <c r="OPE30" s="47"/>
      <c r="OPF30" s="47"/>
      <c r="OPG30" s="47"/>
      <c r="OPH30" s="47"/>
      <c r="OPI30" s="47"/>
      <c r="OPJ30" s="47"/>
      <c r="OPK30" s="47"/>
      <c r="OPL30" s="47"/>
      <c r="OPM30" s="47"/>
      <c r="OPN30" s="47"/>
      <c r="OPO30" s="47"/>
      <c r="OPP30" s="47"/>
      <c r="OPQ30" s="47"/>
      <c r="OPR30" s="47"/>
      <c r="OPS30" s="47"/>
      <c r="OPT30" s="47"/>
      <c r="OPU30" s="47"/>
      <c r="OPV30" s="47"/>
      <c r="OPW30" s="47"/>
      <c r="OPX30" s="47"/>
      <c r="OPY30" s="47"/>
      <c r="OPZ30" s="47"/>
      <c r="OQA30" s="47"/>
      <c r="OQB30" s="47"/>
      <c r="OQC30" s="47"/>
      <c r="OQD30" s="47"/>
      <c r="OQE30" s="47"/>
      <c r="OQF30" s="47"/>
      <c r="OQG30" s="47"/>
      <c r="OQH30" s="47"/>
      <c r="OQI30" s="47"/>
      <c r="OQJ30" s="47"/>
      <c r="OQK30" s="47"/>
      <c r="OQL30" s="47"/>
      <c r="OQM30" s="47"/>
      <c r="OQN30" s="47"/>
      <c r="OQO30" s="47"/>
      <c r="OQP30" s="47"/>
      <c r="OQQ30" s="47"/>
      <c r="OQR30" s="47"/>
      <c r="OQS30" s="47"/>
      <c r="OQT30" s="47"/>
      <c r="OQU30" s="47"/>
      <c r="OQV30" s="47"/>
      <c r="OQW30" s="47"/>
      <c r="OQX30" s="47"/>
      <c r="OQY30" s="47"/>
      <c r="OQZ30" s="47"/>
      <c r="ORA30" s="47"/>
      <c r="ORB30" s="47"/>
      <c r="ORC30" s="47"/>
      <c r="ORD30" s="47"/>
      <c r="ORE30" s="47"/>
      <c r="ORF30" s="47"/>
      <c r="ORG30" s="47"/>
      <c r="ORH30" s="47"/>
      <c r="ORI30" s="47"/>
      <c r="ORJ30" s="47"/>
      <c r="ORK30" s="47"/>
      <c r="ORL30" s="47"/>
      <c r="ORM30" s="47"/>
      <c r="ORN30" s="47"/>
      <c r="ORO30" s="47"/>
      <c r="ORP30" s="47"/>
      <c r="ORQ30" s="47"/>
      <c r="ORR30" s="47"/>
      <c r="ORS30" s="47"/>
      <c r="ORT30" s="47"/>
      <c r="ORU30" s="47"/>
      <c r="ORV30" s="47"/>
      <c r="ORW30" s="47"/>
      <c r="ORX30" s="47"/>
      <c r="ORY30" s="47"/>
      <c r="ORZ30" s="47"/>
      <c r="OSA30" s="47"/>
      <c r="OSB30" s="47"/>
      <c r="OSC30" s="47"/>
      <c r="OSD30" s="47"/>
      <c r="OSE30" s="47"/>
      <c r="OSF30" s="47"/>
      <c r="OSG30" s="47"/>
      <c r="OSH30" s="47"/>
      <c r="OSI30" s="47"/>
      <c r="OSJ30" s="47"/>
      <c r="OSK30" s="47"/>
      <c r="OSL30" s="47"/>
      <c r="OSM30" s="47"/>
      <c r="OSN30" s="47"/>
      <c r="OSO30" s="47"/>
      <c r="OSP30" s="47"/>
      <c r="OSQ30" s="47"/>
      <c r="OSR30" s="47"/>
      <c r="OSS30" s="47"/>
      <c r="OST30" s="47"/>
      <c r="OSU30" s="47"/>
      <c r="OSV30" s="47"/>
      <c r="OSW30" s="47"/>
      <c r="OSX30" s="47"/>
      <c r="OSY30" s="47"/>
      <c r="OSZ30" s="47"/>
      <c r="OTA30" s="47"/>
      <c r="OTB30" s="47"/>
      <c r="OTC30" s="47"/>
      <c r="OTD30" s="47"/>
      <c r="OTE30" s="47"/>
      <c r="OTF30" s="47"/>
      <c r="OTG30" s="47"/>
      <c r="OTH30" s="47"/>
      <c r="OTI30" s="47"/>
      <c r="OTJ30" s="47"/>
      <c r="OTK30" s="47"/>
      <c r="OTL30" s="47"/>
      <c r="OTM30" s="47"/>
      <c r="OTN30" s="47"/>
      <c r="OTO30" s="47"/>
      <c r="OTP30" s="47"/>
      <c r="OTQ30" s="47"/>
      <c r="OTR30" s="47"/>
      <c r="OTS30" s="47"/>
      <c r="OTT30" s="47"/>
      <c r="OTU30" s="47"/>
      <c r="OTV30" s="47"/>
      <c r="OTW30" s="47"/>
      <c r="OTX30" s="47"/>
      <c r="OTY30" s="47"/>
      <c r="OTZ30" s="47"/>
      <c r="OUA30" s="47"/>
      <c r="OUB30" s="47"/>
      <c r="OUC30" s="47"/>
      <c r="OUD30" s="47"/>
      <c r="OUE30" s="47"/>
      <c r="OUF30" s="47"/>
      <c r="OUG30" s="47"/>
      <c r="OUH30" s="47"/>
      <c r="OUI30" s="47"/>
      <c r="OUJ30" s="47"/>
      <c r="OUK30" s="47"/>
      <c r="OUL30" s="47"/>
      <c r="OUM30" s="47"/>
      <c r="OUN30" s="47"/>
      <c r="OUO30" s="47"/>
      <c r="OUP30" s="47"/>
      <c r="OUQ30" s="47"/>
      <c r="OUR30" s="47"/>
      <c r="OUS30" s="47"/>
      <c r="OUT30" s="47"/>
      <c r="OUU30" s="47"/>
      <c r="OUV30" s="47"/>
      <c r="OUW30" s="47"/>
      <c r="OUX30" s="47"/>
      <c r="OUY30" s="47"/>
      <c r="OUZ30" s="47"/>
      <c r="OVA30" s="47"/>
      <c r="OVB30" s="47"/>
      <c r="OVC30" s="47"/>
      <c r="OVD30" s="47"/>
      <c r="OVE30" s="47"/>
      <c r="OVF30" s="47"/>
      <c r="OVG30" s="47"/>
      <c r="OVH30" s="47"/>
      <c r="OVI30" s="47"/>
      <c r="OVJ30" s="47"/>
      <c r="OVK30" s="47"/>
      <c r="OVL30" s="47"/>
      <c r="OVM30" s="47"/>
      <c r="OVN30" s="47"/>
      <c r="OVO30" s="47"/>
      <c r="OVP30" s="47"/>
      <c r="OVQ30" s="47"/>
      <c r="OVR30" s="47"/>
      <c r="OVS30" s="47"/>
      <c r="OVT30" s="47"/>
      <c r="OVU30" s="47"/>
      <c r="OVV30" s="47"/>
      <c r="OVW30" s="47"/>
      <c r="OVX30" s="47"/>
      <c r="OVY30" s="47"/>
      <c r="OVZ30" s="47"/>
      <c r="OWA30" s="47"/>
      <c r="OWB30" s="47"/>
      <c r="OWC30" s="47"/>
      <c r="OWD30" s="47"/>
      <c r="OWE30" s="47"/>
      <c r="OWF30" s="47"/>
      <c r="OWG30" s="47"/>
      <c r="OWH30" s="47"/>
      <c r="OWI30" s="47"/>
      <c r="OWJ30" s="47"/>
      <c r="OWK30" s="47"/>
      <c r="OWL30" s="47"/>
      <c r="OWM30" s="47"/>
      <c r="OWN30" s="47"/>
      <c r="OWO30" s="47"/>
      <c r="OWP30" s="47"/>
      <c r="OWQ30" s="47"/>
      <c r="OWR30" s="47"/>
      <c r="OWS30" s="47"/>
      <c r="OWT30" s="47"/>
      <c r="OWU30" s="47"/>
      <c r="OWV30" s="47"/>
      <c r="OWW30" s="47"/>
      <c r="OWX30" s="47"/>
      <c r="OWY30" s="47"/>
      <c r="OWZ30" s="47"/>
      <c r="OXA30" s="47"/>
      <c r="OXB30" s="47"/>
      <c r="OXC30" s="47"/>
      <c r="OXD30" s="47"/>
      <c r="OXE30" s="47"/>
      <c r="OXF30" s="47"/>
      <c r="OXG30" s="47"/>
      <c r="OXH30" s="47"/>
      <c r="OXI30" s="47"/>
      <c r="OXJ30" s="47"/>
      <c r="OXK30" s="47"/>
      <c r="OXL30" s="47"/>
      <c r="OXM30" s="47"/>
      <c r="OXN30" s="47"/>
      <c r="OXO30" s="47"/>
      <c r="OXP30" s="47"/>
      <c r="OXQ30" s="47"/>
      <c r="OXR30" s="47"/>
      <c r="OXS30" s="47"/>
      <c r="OXT30" s="47"/>
      <c r="OXU30" s="47"/>
      <c r="OXV30" s="47"/>
      <c r="OXW30" s="47"/>
      <c r="OXX30" s="47"/>
      <c r="OXY30" s="47"/>
      <c r="OXZ30" s="47"/>
      <c r="OYA30" s="47"/>
      <c r="OYB30" s="47"/>
      <c r="OYC30" s="47"/>
      <c r="OYD30" s="47"/>
      <c r="OYE30" s="47"/>
      <c r="OYF30" s="47"/>
      <c r="OYG30" s="47"/>
      <c r="OYH30" s="47"/>
      <c r="OYI30" s="47"/>
      <c r="OYJ30" s="47"/>
      <c r="OYK30" s="47"/>
      <c r="OYL30" s="47"/>
      <c r="OYM30" s="47"/>
      <c r="OYN30" s="47"/>
      <c r="OYO30" s="47"/>
      <c r="OYP30" s="47"/>
      <c r="OYQ30" s="47"/>
      <c r="OYR30" s="47"/>
      <c r="OYS30" s="47"/>
      <c r="OYT30" s="47"/>
      <c r="OYU30" s="47"/>
      <c r="OYV30" s="47"/>
      <c r="OYW30" s="47"/>
      <c r="OYX30" s="47"/>
      <c r="OYY30" s="47"/>
      <c r="OYZ30" s="47"/>
      <c r="OZA30" s="47"/>
      <c r="OZB30" s="47"/>
      <c r="OZC30" s="47"/>
      <c r="OZD30" s="47"/>
      <c r="OZE30" s="47"/>
      <c r="OZF30" s="47"/>
      <c r="OZG30" s="47"/>
      <c r="OZH30" s="47"/>
      <c r="OZI30" s="47"/>
      <c r="OZJ30" s="47"/>
      <c r="OZK30" s="47"/>
      <c r="OZL30" s="47"/>
      <c r="OZM30" s="47"/>
      <c r="OZN30" s="47"/>
      <c r="OZO30" s="47"/>
      <c r="OZP30" s="47"/>
      <c r="OZQ30" s="47"/>
      <c r="OZR30" s="47"/>
      <c r="OZS30" s="47"/>
      <c r="OZT30" s="47"/>
      <c r="OZU30" s="47"/>
      <c r="OZV30" s="47"/>
      <c r="OZW30" s="47"/>
      <c r="OZX30" s="47"/>
      <c r="OZY30" s="47"/>
      <c r="OZZ30" s="47"/>
      <c r="PAA30" s="47"/>
      <c r="PAB30" s="47"/>
      <c r="PAC30" s="47"/>
      <c r="PAD30" s="47"/>
      <c r="PAE30" s="47"/>
      <c r="PAF30" s="47"/>
      <c r="PAG30" s="47"/>
      <c r="PAH30" s="47"/>
      <c r="PAI30" s="47"/>
      <c r="PAJ30" s="47"/>
      <c r="PAK30" s="47"/>
      <c r="PAL30" s="47"/>
      <c r="PAM30" s="47"/>
      <c r="PAN30" s="47"/>
      <c r="PAO30" s="47"/>
      <c r="PAP30" s="47"/>
      <c r="PAQ30" s="47"/>
      <c r="PAR30" s="47"/>
      <c r="PAS30" s="47"/>
      <c r="PAT30" s="47"/>
      <c r="PAU30" s="47"/>
      <c r="PAV30" s="47"/>
      <c r="PAW30" s="47"/>
      <c r="PAX30" s="47"/>
      <c r="PAY30" s="47"/>
      <c r="PAZ30" s="47"/>
      <c r="PBA30" s="47"/>
      <c r="PBB30" s="47"/>
      <c r="PBC30" s="47"/>
      <c r="PBD30" s="47"/>
      <c r="PBE30" s="47"/>
      <c r="PBF30" s="47"/>
      <c r="PBG30" s="47"/>
      <c r="PBH30" s="47"/>
      <c r="PBI30" s="47"/>
      <c r="PBJ30" s="47"/>
      <c r="PBK30" s="47"/>
      <c r="PBL30" s="47"/>
      <c r="PBM30" s="47"/>
      <c r="PBN30" s="47"/>
      <c r="PBO30" s="47"/>
      <c r="PBP30" s="47"/>
      <c r="PBQ30" s="47"/>
      <c r="PBR30" s="47"/>
      <c r="PBS30" s="47"/>
      <c r="PBT30" s="47"/>
      <c r="PBU30" s="47"/>
      <c r="PBV30" s="47"/>
      <c r="PBW30" s="47"/>
      <c r="PBX30" s="47"/>
      <c r="PBY30" s="47"/>
      <c r="PBZ30" s="47"/>
      <c r="PCA30" s="47"/>
      <c r="PCB30" s="47"/>
      <c r="PCC30" s="47"/>
      <c r="PCD30" s="47"/>
      <c r="PCE30" s="47"/>
      <c r="PCF30" s="47"/>
      <c r="PCG30" s="47"/>
      <c r="PCH30" s="47"/>
      <c r="PCI30" s="47"/>
      <c r="PCJ30" s="47"/>
      <c r="PCK30" s="47"/>
      <c r="PCL30" s="47"/>
      <c r="PCM30" s="47"/>
      <c r="PCN30" s="47"/>
      <c r="PCO30" s="47"/>
      <c r="PCP30" s="47"/>
      <c r="PCQ30" s="47"/>
      <c r="PCR30" s="47"/>
      <c r="PCS30" s="47"/>
      <c r="PCT30" s="47"/>
      <c r="PCU30" s="47"/>
      <c r="PCV30" s="47"/>
      <c r="PCW30" s="47"/>
      <c r="PCX30" s="47"/>
      <c r="PCY30" s="47"/>
      <c r="PCZ30" s="47"/>
      <c r="PDA30" s="47"/>
      <c r="PDB30" s="47"/>
      <c r="PDC30" s="47"/>
      <c r="PDD30" s="47"/>
      <c r="PDE30" s="47"/>
      <c r="PDF30" s="47"/>
      <c r="PDG30" s="47"/>
      <c r="PDH30" s="47"/>
      <c r="PDI30" s="47"/>
      <c r="PDJ30" s="47"/>
      <c r="PDK30" s="47"/>
      <c r="PDL30" s="47"/>
      <c r="PDM30" s="47"/>
      <c r="PDN30" s="47"/>
      <c r="PDO30" s="47"/>
      <c r="PDP30" s="47"/>
      <c r="PDQ30" s="47"/>
      <c r="PDR30" s="47"/>
      <c r="PDS30" s="47"/>
      <c r="PDT30" s="47"/>
      <c r="PDU30" s="47"/>
      <c r="PDV30" s="47"/>
      <c r="PDW30" s="47"/>
      <c r="PDX30" s="47"/>
      <c r="PDY30" s="47"/>
      <c r="PDZ30" s="47"/>
      <c r="PEA30" s="47"/>
      <c r="PEB30" s="47"/>
      <c r="PEC30" s="47"/>
      <c r="PED30" s="47"/>
      <c r="PEE30" s="47"/>
      <c r="PEF30" s="47"/>
      <c r="PEG30" s="47"/>
      <c r="PEH30" s="47"/>
      <c r="PEI30" s="47"/>
      <c r="PEJ30" s="47"/>
      <c r="PEK30" s="47"/>
      <c r="PEL30" s="47"/>
      <c r="PEM30" s="47"/>
      <c r="PEN30" s="47"/>
      <c r="PEO30" s="47"/>
      <c r="PEP30" s="47"/>
      <c r="PEQ30" s="47"/>
      <c r="PER30" s="47"/>
      <c r="PES30" s="47"/>
      <c r="PET30" s="47"/>
      <c r="PEU30" s="47"/>
      <c r="PEV30" s="47"/>
      <c r="PEW30" s="47"/>
      <c r="PEX30" s="47"/>
      <c r="PEY30" s="47"/>
      <c r="PEZ30" s="47"/>
      <c r="PFA30" s="47"/>
      <c r="PFB30" s="47"/>
      <c r="PFC30" s="47"/>
      <c r="PFD30" s="47"/>
      <c r="PFE30" s="47"/>
      <c r="PFF30" s="47"/>
      <c r="PFG30" s="47"/>
      <c r="PFH30" s="47"/>
      <c r="PFI30" s="47"/>
      <c r="PFJ30" s="47"/>
      <c r="PFK30" s="47"/>
      <c r="PFL30" s="47"/>
      <c r="PFM30" s="47"/>
      <c r="PFN30" s="47"/>
      <c r="PFO30" s="47"/>
      <c r="PFP30" s="47"/>
      <c r="PFQ30" s="47"/>
      <c r="PFR30" s="47"/>
      <c r="PFS30" s="47"/>
      <c r="PFT30" s="47"/>
      <c r="PFU30" s="47"/>
      <c r="PFV30" s="47"/>
      <c r="PFW30" s="47"/>
      <c r="PFX30" s="47"/>
      <c r="PFY30" s="47"/>
      <c r="PFZ30" s="47"/>
      <c r="PGA30" s="47"/>
      <c r="PGB30" s="47"/>
      <c r="PGC30" s="47"/>
      <c r="PGD30" s="47"/>
      <c r="PGE30" s="47"/>
      <c r="PGF30" s="47"/>
      <c r="PGG30" s="47"/>
      <c r="PGH30" s="47"/>
      <c r="PGI30" s="47"/>
      <c r="PGJ30" s="47"/>
      <c r="PGK30" s="47"/>
      <c r="PGL30" s="47"/>
      <c r="PGM30" s="47"/>
      <c r="PGN30" s="47"/>
      <c r="PGO30" s="47"/>
      <c r="PGP30" s="47"/>
      <c r="PGQ30" s="47"/>
      <c r="PGR30" s="47"/>
      <c r="PGS30" s="47"/>
      <c r="PGT30" s="47"/>
      <c r="PGU30" s="47"/>
      <c r="PGV30" s="47"/>
      <c r="PGW30" s="47"/>
      <c r="PGX30" s="47"/>
      <c r="PGY30" s="47"/>
      <c r="PGZ30" s="47"/>
      <c r="PHA30" s="47"/>
      <c r="PHB30" s="47"/>
      <c r="PHC30" s="47"/>
      <c r="PHD30" s="47"/>
      <c r="PHE30" s="47"/>
      <c r="PHF30" s="47"/>
      <c r="PHG30" s="47"/>
      <c r="PHH30" s="47"/>
      <c r="PHI30" s="47"/>
      <c r="PHJ30" s="47"/>
      <c r="PHK30" s="47"/>
      <c r="PHL30" s="47"/>
      <c r="PHM30" s="47"/>
      <c r="PHN30" s="47"/>
      <c r="PHO30" s="47"/>
      <c r="PHP30" s="47"/>
      <c r="PHQ30" s="47"/>
      <c r="PHR30" s="47"/>
      <c r="PHS30" s="47"/>
      <c r="PHT30" s="47"/>
      <c r="PHU30" s="47"/>
      <c r="PHV30" s="47"/>
      <c r="PHW30" s="47"/>
      <c r="PHX30" s="47"/>
      <c r="PHY30" s="47"/>
      <c r="PHZ30" s="47"/>
      <c r="PIA30" s="47"/>
      <c r="PIB30" s="47"/>
      <c r="PIC30" s="47"/>
      <c r="PID30" s="47"/>
      <c r="PIE30" s="47"/>
      <c r="PIF30" s="47"/>
      <c r="PIG30" s="47"/>
      <c r="PIH30" s="47"/>
      <c r="PII30" s="47"/>
      <c r="PIJ30" s="47"/>
      <c r="PIK30" s="47"/>
      <c r="PIL30" s="47"/>
      <c r="PIM30" s="47"/>
      <c r="PIN30" s="47"/>
      <c r="PIO30" s="47"/>
      <c r="PIP30" s="47"/>
      <c r="PIQ30" s="47"/>
      <c r="PIR30" s="47"/>
      <c r="PIS30" s="47"/>
      <c r="PIT30" s="47"/>
      <c r="PIU30" s="47"/>
      <c r="PIV30" s="47"/>
      <c r="PIW30" s="47"/>
      <c r="PIX30" s="47"/>
      <c r="PIY30" s="47"/>
      <c r="PIZ30" s="47"/>
      <c r="PJA30" s="47"/>
      <c r="PJB30" s="47"/>
      <c r="PJC30" s="47"/>
      <c r="PJD30" s="47"/>
      <c r="PJE30" s="47"/>
      <c r="PJF30" s="47"/>
      <c r="PJG30" s="47"/>
      <c r="PJH30" s="47"/>
      <c r="PJI30" s="47"/>
      <c r="PJJ30" s="47"/>
      <c r="PJK30" s="47"/>
      <c r="PJL30" s="47"/>
      <c r="PJM30" s="47"/>
      <c r="PJN30" s="47"/>
      <c r="PJO30" s="47"/>
      <c r="PJP30" s="47"/>
      <c r="PJQ30" s="47"/>
      <c r="PJR30" s="47"/>
      <c r="PJS30" s="47"/>
      <c r="PJT30" s="47"/>
      <c r="PJU30" s="47"/>
      <c r="PJV30" s="47"/>
      <c r="PJW30" s="47"/>
      <c r="PJX30" s="47"/>
      <c r="PJY30" s="47"/>
      <c r="PJZ30" s="47"/>
      <c r="PKA30" s="47"/>
      <c r="PKB30" s="47"/>
      <c r="PKC30" s="47"/>
      <c r="PKD30" s="47"/>
      <c r="PKE30" s="47"/>
      <c r="PKF30" s="47"/>
      <c r="PKG30" s="47"/>
      <c r="PKH30" s="47"/>
      <c r="PKI30" s="47"/>
      <c r="PKJ30" s="47"/>
      <c r="PKK30" s="47"/>
      <c r="PKL30" s="47"/>
      <c r="PKM30" s="47"/>
      <c r="PKN30" s="47"/>
      <c r="PKO30" s="47"/>
      <c r="PKP30" s="47"/>
      <c r="PKQ30" s="47"/>
      <c r="PKR30" s="47"/>
      <c r="PKS30" s="47"/>
      <c r="PKT30" s="47"/>
      <c r="PKU30" s="47"/>
      <c r="PKV30" s="47"/>
      <c r="PKW30" s="47"/>
      <c r="PKX30" s="47"/>
      <c r="PKY30" s="47"/>
      <c r="PKZ30" s="47"/>
      <c r="PLA30" s="47"/>
      <c r="PLB30" s="47"/>
      <c r="PLC30" s="47"/>
      <c r="PLD30" s="47"/>
      <c r="PLE30" s="47"/>
      <c r="PLF30" s="47"/>
      <c r="PLG30" s="47"/>
      <c r="PLH30" s="47"/>
      <c r="PLI30" s="47"/>
      <c r="PLJ30" s="47"/>
      <c r="PLK30" s="47"/>
      <c r="PLL30" s="47"/>
      <c r="PLM30" s="47"/>
      <c r="PLN30" s="47"/>
      <c r="PLO30" s="47"/>
      <c r="PLP30" s="47"/>
      <c r="PLQ30" s="47"/>
      <c r="PLR30" s="47"/>
      <c r="PLS30" s="47"/>
      <c r="PLT30" s="47"/>
      <c r="PLU30" s="47"/>
      <c r="PLV30" s="47"/>
      <c r="PLW30" s="47"/>
      <c r="PLX30" s="47"/>
      <c r="PLY30" s="47"/>
      <c r="PLZ30" s="47"/>
      <c r="PMA30" s="47"/>
      <c r="PMB30" s="47"/>
      <c r="PMC30" s="47"/>
      <c r="PMD30" s="47"/>
      <c r="PME30" s="47"/>
      <c r="PMF30" s="47"/>
      <c r="PMG30" s="47"/>
      <c r="PMH30" s="47"/>
      <c r="PMI30" s="47"/>
      <c r="PMJ30" s="47"/>
      <c r="PMK30" s="47"/>
      <c r="PML30" s="47"/>
      <c r="PMM30" s="47"/>
      <c r="PMN30" s="47"/>
      <c r="PMO30" s="47"/>
      <c r="PMP30" s="47"/>
      <c r="PMQ30" s="47"/>
      <c r="PMR30" s="47"/>
      <c r="PMS30" s="47"/>
      <c r="PMT30" s="47"/>
      <c r="PMU30" s="47"/>
      <c r="PMV30" s="47"/>
      <c r="PMW30" s="47"/>
      <c r="PMX30" s="47"/>
      <c r="PMY30" s="47"/>
      <c r="PMZ30" s="47"/>
      <c r="PNA30" s="47"/>
      <c r="PNB30" s="47"/>
      <c r="PNC30" s="47"/>
      <c r="PND30" s="47"/>
      <c r="PNE30" s="47"/>
      <c r="PNF30" s="47"/>
      <c r="PNG30" s="47"/>
      <c r="PNH30" s="47"/>
      <c r="PNI30" s="47"/>
      <c r="PNJ30" s="47"/>
      <c r="PNK30" s="47"/>
      <c r="PNL30" s="47"/>
      <c r="PNM30" s="47"/>
      <c r="PNN30" s="47"/>
      <c r="PNO30" s="47"/>
      <c r="PNP30" s="47"/>
      <c r="PNQ30" s="47"/>
      <c r="PNR30" s="47"/>
      <c r="PNS30" s="47"/>
      <c r="PNT30" s="47"/>
      <c r="PNU30" s="47"/>
      <c r="PNV30" s="47"/>
      <c r="PNW30" s="47"/>
      <c r="PNX30" s="47"/>
      <c r="PNY30" s="47"/>
      <c r="PNZ30" s="47"/>
      <c r="POA30" s="47"/>
      <c r="POB30" s="47"/>
      <c r="POC30" s="47"/>
      <c r="POD30" s="47"/>
      <c r="POE30" s="47"/>
      <c r="POF30" s="47"/>
      <c r="POG30" s="47"/>
      <c r="POH30" s="47"/>
      <c r="POI30" s="47"/>
      <c r="POJ30" s="47"/>
      <c r="POK30" s="47"/>
      <c r="POL30" s="47"/>
      <c r="POM30" s="47"/>
      <c r="PON30" s="47"/>
      <c r="POO30" s="47"/>
      <c r="POP30" s="47"/>
      <c r="POQ30" s="47"/>
      <c r="POR30" s="47"/>
      <c r="POS30" s="47"/>
      <c r="POT30" s="47"/>
      <c r="POU30" s="47"/>
      <c r="POV30" s="47"/>
      <c r="POW30" s="47"/>
      <c r="POX30" s="47"/>
      <c r="POY30" s="47"/>
      <c r="POZ30" s="47"/>
      <c r="PPA30" s="47"/>
      <c r="PPB30" s="47"/>
      <c r="PPC30" s="47"/>
      <c r="PPD30" s="47"/>
      <c r="PPE30" s="47"/>
      <c r="PPF30" s="47"/>
      <c r="PPG30" s="47"/>
      <c r="PPH30" s="47"/>
      <c r="PPI30" s="47"/>
      <c r="PPJ30" s="47"/>
      <c r="PPK30" s="47"/>
      <c r="PPL30" s="47"/>
      <c r="PPM30" s="47"/>
      <c r="PPN30" s="47"/>
      <c r="PPO30" s="47"/>
      <c r="PPP30" s="47"/>
      <c r="PPQ30" s="47"/>
      <c r="PPR30" s="47"/>
      <c r="PPS30" s="47"/>
      <c r="PPT30" s="47"/>
      <c r="PPU30" s="47"/>
      <c r="PPV30" s="47"/>
      <c r="PPW30" s="47"/>
      <c r="PPX30" s="47"/>
      <c r="PPY30" s="47"/>
      <c r="PPZ30" s="47"/>
      <c r="PQA30" s="47"/>
      <c r="PQB30" s="47"/>
      <c r="PQC30" s="47"/>
      <c r="PQD30" s="47"/>
      <c r="PQE30" s="47"/>
      <c r="PQF30" s="47"/>
      <c r="PQG30" s="47"/>
      <c r="PQH30" s="47"/>
      <c r="PQI30" s="47"/>
      <c r="PQJ30" s="47"/>
      <c r="PQK30" s="47"/>
      <c r="PQL30" s="47"/>
      <c r="PQM30" s="47"/>
      <c r="PQN30" s="47"/>
      <c r="PQO30" s="47"/>
      <c r="PQP30" s="47"/>
      <c r="PQQ30" s="47"/>
      <c r="PQR30" s="47"/>
      <c r="PQS30" s="47"/>
      <c r="PQT30" s="47"/>
      <c r="PQU30" s="47"/>
      <c r="PQV30" s="47"/>
      <c r="PQW30" s="47"/>
      <c r="PQX30" s="47"/>
      <c r="PQY30" s="47"/>
      <c r="PQZ30" s="47"/>
      <c r="PRA30" s="47"/>
      <c r="PRB30" s="47"/>
      <c r="PRC30" s="47"/>
      <c r="PRD30" s="47"/>
      <c r="PRE30" s="47"/>
      <c r="PRF30" s="47"/>
      <c r="PRG30" s="47"/>
      <c r="PRH30" s="47"/>
      <c r="PRI30" s="47"/>
      <c r="PRJ30" s="47"/>
      <c r="PRK30" s="47"/>
      <c r="PRL30" s="47"/>
      <c r="PRM30" s="47"/>
      <c r="PRN30" s="47"/>
      <c r="PRO30" s="47"/>
      <c r="PRP30" s="47"/>
      <c r="PRQ30" s="47"/>
      <c r="PRR30" s="47"/>
      <c r="PRS30" s="47"/>
      <c r="PRT30" s="47"/>
      <c r="PRU30" s="47"/>
      <c r="PRV30" s="47"/>
      <c r="PRW30" s="47"/>
      <c r="PRX30" s="47"/>
      <c r="PRY30" s="47"/>
      <c r="PRZ30" s="47"/>
      <c r="PSA30" s="47"/>
      <c r="PSB30" s="47"/>
      <c r="PSC30" s="47"/>
      <c r="PSD30" s="47"/>
      <c r="PSE30" s="47"/>
      <c r="PSF30" s="47"/>
      <c r="PSG30" s="47"/>
      <c r="PSH30" s="47"/>
      <c r="PSI30" s="47"/>
      <c r="PSJ30" s="47"/>
      <c r="PSK30" s="47"/>
      <c r="PSL30" s="47"/>
      <c r="PSM30" s="47"/>
      <c r="PSN30" s="47"/>
      <c r="PSO30" s="47"/>
      <c r="PSP30" s="47"/>
      <c r="PSQ30" s="47"/>
      <c r="PSR30" s="47"/>
      <c r="PSS30" s="47"/>
      <c r="PST30" s="47"/>
      <c r="PSU30" s="47"/>
      <c r="PSV30" s="47"/>
      <c r="PSW30" s="47"/>
      <c r="PSX30" s="47"/>
      <c r="PSY30" s="47"/>
      <c r="PSZ30" s="47"/>
      <c r="PTA30" s="47"/>
      <c r="PTB30" s="47"/>
      <c r="PTC30" s="47"/>
      <c r="PTD30" s="47"/>
      <c r="PTE30" s="47"/>
      <c r="PTF30" s="47"/>
      <c r="PTG30" s="47"/>
      <c r="PTH30" s="47"/>
      <c r="PTI30" s="47"/>
      <c r="PTJ30" s="47"/>
      <c r="PTK30" s="47"/>
      <c r="PTL30" s="47"/>
      <c r="PTM30" s="47"/>
      <c r="PTN30" s="47"/>
      <c r="PTO30" s="47"/>
      <c r="PTP30" s="47"/>
      <c r="PTQ30" s="47"/>
      <c r="PTR30" s="47"/>
      <c r="PTS30" s="47"/>
      <c r="PTT30" s="47"/>
      <c r="PTU30" s="47"/>
      <c r="PTV30" s="47"/>
      <c r="PTW30" s="47"/>
      <c r="PTX30" s="47"/>
      <c r="PTY30" s="47"/>
      <c r="PTZ30" s="47"/>
      <c r="PUA30" s="47"/>
      <c r="PUB30" s="47"/>
      <c r="PUC30" s="47"/>
      <c r="PUD30" s="47"/>
      <c r="PUE30" s="47"/>
      <c r="PUF30" s="47"/>
      <c r="PUG30" s="47"/>
      <c r="PUH30" s="47"/>
      <c r="PUI30" s="47"/>
      <c r="PUJ30" s="47"/>
      <c r="PUK30" s="47"/>
      <c r="PUL30" s="47"/>
      <c r="PUM30" s="47"/>
      <c r="PUN30" s="47"/>
      <c r="PUO30" s="47"/>
      <c r="PUP30" s="47"/>
      <c r="PUQ30" s="47"/>
      <c r="PUR30" s="47"/>
      <c r="PUS30" s="47"/>
      <c r="PUT30" s="47"/>
      <c r="PUU30" s="47"/>
      <c r="PUV30" s="47"/>
      <c r="PUW30" s="47"/>
      <c r="PUX30" s="47"/>
      <c r="PUY30" s="47"/>
      <c r="PUZ30" s="47"/>
      <c r="PVA30" s="47"/>
      <c r="PVB30" s="47"/>
      <c r="PVC30" s="47"/>
      <c r="PVD30" s="47"/>
      <c r="PVE30" s="47"/>
      <c r="PVF30" s="47"/>
      <c r="PVG30" s="47"/>
      <c r="PVH30" s="47"/>
      <c r="PVI30" s="47"/>
      <c r="PVJ30" s="47"/>
      <c r="PVK30" s="47"/>
      <c r="PVL30" s="47"/>
      <c r="PVM30" s="47"/>
      <c r="PVN30" s="47"/>
      <c r="PVO30" s="47"/>
      <c r="PVP30" s="47"/>
      <c r="PVQ30" s="47"/>
      <c r="PVR30" s="47"/>
      <c r="PVS30" s="47"/>
      <c r="PVT30" s="47"/>
      <c r="PVU30" s="47"/>
      <c r="PVV30" s="47"/>
      <c r="PVW30" s="47"/>
      <c r="PVX30" s="47"/>
      <c r="PVY30" s="47"/>
      <c r="PVZ30" s="47"/>
      <c r="PWA30" s="47"/>
      <c r="PWB30" s="47"/>
      <c r="PWC30" s="47"/>
      <c r="PWD30" s="47"/>
      <c r="PWE30" s="47"/>
      <c r="PWF30" s="47"/>
      <c r="PWG30" s="47"/>
      <c r="PWH30" s="47"/>
      <c r="PWI30" s="47"/>
      <c r="PWJ30" s="47"/>
      <c r="PWK30" s="47"/>
      <c r="PWL30" s="47"/>
      <c r="PWM30" s="47"/>
      <c r="PWN30" s="47"/>
      <c r="PWO30" s="47"/>
      <c r="PWP30" s="47"/>
      <c r="PWQ30" s="47"/>
      <c r="PWR30" s="47"/>
      <c r="PWS30" s="47"/>
      <c r="PWT30" s="47"/>
      <c r="PWU30" s="47"/>
      <c r="PWV30" s="47"/>
      <c r="PWW30" s="47"/>
      <c r="PWX30" s="47"/>
      <c r="PWY30" s="47"/>
      <c r="PWZ30" s="47"/>
      <c r="PXA30" s="47"/>
      <c r="PXB30" s="47"/>
      <c r="PXC30" s="47"/>
      <c r="PXD30" s="47"/>
      <c r="PXE30" s="47"/>
      <c r="PXF30" s="47"/>
      <c r="PXG30" s="47"/>
      <c r="PXH30" s="47"/>
      <c r="PXI30" s="47"/>
      <c r="PXJ30" s="47"/>
      <c r="PXK30" s="47"/>
      <c r="PXL30" s="47"/>
      <c r="PXM30" s="47"/>
      <c r="PXN30" s="47"/>
      <c r="PXO30" s="47"/>
      <c r="PXP30" s="47"/>
      <c r="PXQ30" s="47"/>
      <c r="PXR30" s="47"/>
      <c r="PXS30" s="47"/>
      <c r="PXT30" s="47"/>
      <c r="PXU30" s="47"/>
      <c r="PXV30" s="47"/>
      <c r="PXW30" s="47"/>
      <c r="PXX30" s="47"/>
      <c r="PXY30" s="47"/>
      <c r="PXZ30" s="47"/>
      <c r="PYA30" s="47"/>
      <c r="PYB30" s="47"/>
      <c r="PYC30" s="47"/>
      <c r="PYD30" s="47"/>
      <c r="PYE30" s="47"/>
      <c r="PYF30" s="47"/>
      <c r="PYG30" s="47"/>
      <c r="PYH30" s="47"/>
      <c r="PYI30" s="47"/>
      <c r="PYJ30" s="47"/>
      <c r="PYK30" s="47"/>
      <c r="PYL30" s="47"/>
      <c r="PYM30" s="47"/>
      <c r="PYN30" s="47"/>
      <c r="PYO30" s="47"/>
      <c r="PYP30" s="47"/>
      <c r="PYQ30" s="47"/>
      <c r="PYR30" s="47"/>
      <c r="PYS30" s="47"/>
      <c r="PYT30" s="47"/>
      <c r="PYU30" s="47"/>
      <c r="PYV30" s="47"/>
      <c r="PYW30" s="47"/>
      <c r="PYX30" s="47"/>
      <c r="PYY30" s="47"/>
      <c r="PYZ30" s="47"/>
      <c r="PZA30" s="47"/>
      <c r="PZB30" s="47"/>
      <c r="PZC30" s="47"/>
      <c r="PZD30" s="47"/>
      <c r="PZE30" s="47"/>
      <c r="PZF30" s="47"/>
      <c r="PZG30" s="47"/>
      <c r="PZH30" s="47"/>
      <c r="PZI30" s="47"/>
      <c r="PZJ30" s="47"/>
      <c r="PZK30" s="47"/>
      <c r="PZL30" s="47"/>
      <c r="PZM30" s="47"/>
      <c r="PZN30" s="47"/>
      <c r="PZO30" s="47"/>
      <c r="PZP30" s="47"/>
      <c r="PZQ30" s="47"/>
      <c r="PZR30" s="47"/>
      <c r="PZS30" s="47"/>
      <c r="PZT30" s="47"/>
      <c r="PZU30" s="47"/>
      <c r="PZV30" s="47"/>
      <c r="PZW30" s="47"/>
      <c r="PZX30" s="47"/>
      <c r="PZY30" s="47"/>
      <c r="PZZ30" s="47"/>
      <c r="QAA30" s="47"/>
      <c r="QAB30" s="47"/>
      <c r="QAC30" s="47"/>
      <c r="QAD30" s="47"/>
      <c r="QAE30" s="47"/>
      <c r="QAF30" s="47"/>
      <c r="QAG30" s="47"/>
      <c r="QAH30" s="47"/>
      <c r="QAI30" s="47"/>
      <c r="QAJ30" s="47"/>
      <c r="QAK30" s="47"/>
      <c r="QAL30" s="47"/>
      <c r="QAM30" s="47"/>
      <c r="QAN30" s="47"/>
      <c r="QAO30" s="47"/>
      <c r="QAP30" s="47"/>
      <c r="QAQ30" s="47"/>
      <c r="QAR30" s="47"/>
      <c r="QAS30" s="47"/>
      <c r="QAT30" s="47"/>
      <c r="QAU30" s="47"/>
      <c r="QAV30" s="47"/>
      <c r="QAW30" s="47"/>
      <c r="QAX30" s="47"/>
      <c r="QAY30" s="47"/>
      <c r="QAZ30" s="47"/>
      <c r="QBA30" s="47"/>
      <c r="QBB30" s="47"/>
      <c r="QBC30" s="47"/>
      <c r="QBD30" s="47"/>
      <c r="QBE30" s="47"/>
      <c r="QBF30" s="47"/>
      <c r="QBG30" s="47"/>
      <c r="QBH30" s="47"/>
      <c r="QBI30" s="47"/>
      <c r="QBJ30" s="47"/>
      <c r="QBK30" s="47"/>
      <c r="QBL30" s="47"/>
      <c r="QBM30" s="47"/>
      <c r="QBN30" s="47"/>
      <c r="QBO30" s="47"/>
      <c r="QBP30" s="47"/>
      <c r="QBQ30" s="47"/>
      <c r="QBR30" s="47"/>
      <c r="QBS30" s="47"/>
      <c r="QBT30" s="47"/>
      <c r="QBU30" s="47"/>
      <c r="QBV30" s="47"/>
      <c r="QBW30" s="47"/>
      <c r="QBX30" s="47"/>
      <c r="QBY30" s="47"/>
      <c r="QBZ30" s="47"/>
      <c r="QCA30" s="47"/>
      <c r="QCB30" s="47"/>
      <c r="QCC30" s="47"/>
      <c r="QCD30" s="47"/>
      <c r="QCE30" s="47"/>
      <c r="QCF30" s="47"/>
      <c r="QCG30" s="47"/>
      <c r="QCH30" s="47"/>
      <c r="QCI30" s="47"/>
      <c r="QCJ30" s="47"/>
      <c r="QCK30" s="47"/>
      <c r="QCL30" s="47"/>
      <c r="QCM30" s="47"/>
      <c r="QCN30" s="47"/>
      <c r="QCO30" s="47"/>
      <c r="QCP30" s="47"/>
      <c r="QCQ30" s="47"/>
      <c r="QCR30" s="47"/>
      <c r="QCS30" s="47"/>
      <c r="QCT30" s="47"/>
      <c r="QCU30" s="47"/>
      <c r="QCV30" s="47"/>
      <c r="QCW30" s="47"/>
      <c r="QCX30" s="47"/>
      <c r="QCY30" s="47"/>
      <c r="QCZ30" s="47"/>
      <c r="QDA30" s="47"/>
      <c r="QDB30" s="47"/>
      <c r="QDC30" s="47"/>
      <c r="QDD30" s="47"/>
      <c r="QDE30" s="47"/>
      <c r="QDF30" s="47"/>
      <c r="QDG30" s="47"/>
      <c r="QDH30" s="47"/>
      <c r="QDI30" s="47"/>
      <c r="QDJ30" s="47"/>
      <c r="QDK30" s="47"/>
      <c r="QDL30" s="47"/>
      <c r="QDM30" s="47"/>
      <c r="QDN30" s="47"/>
      <c r="QDO30" s="47"/>
      <c r="QDP30" s="47"/>
      <c r="QDQ30" s="47"/>
      <c r="QDR30" s="47"/>
      <c r="QDS30" s="47"/>
      <c r="QDT30" s="47"/>
      <c r="QDU30" s="47"/>
      <c r="QDV30" s="47"/>
      <c r="QDW30" s="47"/>
      <c r="QDX30" s="47"/>
      <c r="QDY30" s="47"/>
      <c r="QDZ30" s="47"/>
      <c r="QEA30" s="47"/>
      <c r="QEB30" s="47"/>
      <c r="QEC30" s="47"/>
      <c r="QED30" s="47"/>
      <c r="QEE30" s="47"/>
      <c r="QEF30" s="47"/>
      <c r="QEG30" s="47"/>
      <c r="QEH30" s="47"/>
      <c r="QEI30" s="47"/>
      <c r="QEJ30" s="47"/>
      <c r="QEK30" s="47"/>
      <c r="QEL30" s="47"/>
      <c r="QEM30" s="47"/>
      <c r="QEN30" s="47"/>
      <c r="QEO30" s="47"/>
      <c r="QEP30" s="47"/>
      <c r="QEQ30" s="47"/>
      <c r="QER30" s="47"/>
      <c r="QES30" s="47"/>
      <c r="QET30" s="47"/>
      <c r="QEU30" s="47"/>
      <c r="QEV30" s="47"/>
      <c r="QEW30" s="47"/>
      <c r="QEX30" s="47"/>
      <c r="QEY30" s="47"/>
      <c r="QEZ30" s="47"/>
      <c r="QFA30" s="47"/>
      <c r="QFB30" s="47"/>
      <c r="QFC30" s="47"/>
      <c r="QFD30" s="47"/>
      <c r="QFE30" s="47"/>
      <c r="QFF30" s="47"/>
      <c r="QFG30" s="47"/>
      <c r="QFH30" s="47"/>
      <c r="QFI30" s="47"/>
      <c r="QFJ30" s="47"/>
      <c r="QFK30" s="47"/>
      <c r="QFL30" s="47"/>
      <c r="QFM30" s="47"/>
      <c r="QFN30" s="47"/>
      <c r="QFO30" s="47"/>
      <c r="QFP30" s="47"/>
      <c r="QFQ30" s="47"/>
      <c r="QFR30" s="47"/>
      <c r="QFS30" s="47"/>
      <c r="QFT30" s="47"/>
      <c r="QFU30" s="47"/>
      <c r="QFV30" s="47"/>
      <c r="QFW30" s="47"/>
      <c r="QFX30" s="47"/>
      <c r="QFY30" s="47"/>
      <c r="QFZ30" s="47"/>
      <c r="QGA30" s="47"/>
      <c r="QGB30" s="47"/>
      <c r="QGC30" s="47"/>
      <c r="QGD30" s="47"/>
      <c r="QGE30" s="47"/>
      <c r="QGF30" s="47"/>
      <c r="QGG30" s="47"/>
      <c r="QGH30" s="47"/>
      <c r="QGI30" s="47"/>
      <c r="QGJ30" s="47"/>
      <c r="QGK30" s="47"/>
      <c r="QGL30" s="47"/>
      <c r="QGM30" s="47"/>
      <c r="QGN30" s="47"/>
      <c r="QGO30" s="47"/>
      <c r="QGP30" s="47"/>
      <c r="QGQ30" s="47"/>
      <c r="QGR30" s="47"/>
      <c r="QGS30" s="47"/>
      <c r="QGT30" s="47"/>
      <c r="QGU30" s="47"/>
      <c r="QGV30" s="47"/>
      <c r="QGW30" s="47"/>
      <c r="QGX30" s="47"/>
      <c r="QGY30" s="47"/>
      <c r="QGZ30" s="47"/>
      <c r="QHA30" s="47"/>
      <c r="QHB30" s="47"/>
      <c r="QHC30" s="47"/>
      <c r="QHD30" s="47"/>
      <c r="QHE30" s="47"/>
      <c r="QHF30" s="47"/>
      <c r="QHG30" s="47"/>
      <c r="QHH30" s="47"/>
      <c r="QHI30" s="47"/>
      <c r="QHJ30" s="47"/>
      <c r="QHK30" s="47"/>
      <c r="QHL30" s="47"/>
      <c r="QHM30" s="47"/>
      <c r="QHN30" s="47"/>
      <c r="QHO30" s="47"/>
      <c r="QHP30" s="47"/>
      <c r="QHQ30" s="47"/>
      <c r="QHR30" s="47"/>
      <c r="QHS30" s="47"/>
      <c r="QHT30" s="47"/>
      <c r="QHU30" s="47"/>
      <c r="QHV30" s="47"/>
      <c r="QHW30" s="47"/>
      <c r="QHX30" s="47"/>
      <c r="QHY30" s="47"/>
      <c r="QHZ30" s="47"/>
      <c r="QIA30" s="47"/>
      <c r="QIB30" s="47"/>
      <c r="QIC30" s="47"/>
      <c r="QID30" s="47"/>
      <c r="QIE30" s="47"/>
      <c r="QIF30" s="47"/>
      <c r="QIG30" s="47"/>
      <c r="QIH30" s="47"/>
      <c r="QII30" s="47"/>
      <c r="QIJ30" s="47"/>
      <c r="QIK30" s="47"/>
      <c r="QIL30" s="47"/>
      <c r="QIM30" s="47"/>
      <c r="QIN30" s="47"/>
      <c r="QIO30" s="47"/>
      <c r="QIP30" s="47"/>
      <c r="QIQ30" s="47"/>
      <c r="QIR30" s="47"/>
      <c r="QIS30" s="47"/>
      <c r="QIT30" s="47"/>
      <c r="QIU30" s="47"/>
      <c r="QIV30" s="47"/>
      <c r="QIW30" s="47"/>
      <c r="QIX30" s="47"/>
      <c r="QIY30" s="47"/>
      <c r="QIZ30" s="47"/>
      <c r="QJA30" s="47"/>
      <c r="QJB30" s="47"/>
      <c r="QJC30" s="47"/>
      <c r="QJD30" s="47"/>
      <c r="QJE30" s="47"/>
      <c r="QJF30" s="47"/>
      <c r="QJG30" s="47"/>
      <c r="QJH30" s="47"/>
      <c r="QJI30" s="47"/>
      <c r="QJJ30" s="47"/>
      <c r="QJK30" s="47"/>
      <c r="QJL30" s="47"/>
      <c r="QJM30" s="47"/>
      <c r="QJN30" s="47"/>
      <c r="QJO30" s="47"/>
      <c r="QJP30" s="47"/>
      <c r="QJQ30" s="47"/>
      <c r="QJR30" s="47"/>
      <c r="QJS30" s="47"/>
      <c r="QJT30" s="47"/>
      <c r="QJU30" s="47"/>
      <c r="QJV30" s="47"/>
      <c r="QJW30" s="47"/>
      <c r="QJX30" s="47"/>
      <c r="QJY30" s="47"/>
      <c r="QJZ30" s="47"/>
      <c r="QKA30" s="47"/>
      <c r="QKB30" s="47"/>
      <c r="QKC30" s="47"/>
      <c r="QKD30" s="47"/>
      <c r="QKE30" s="47"/>
      <c r="QKF30" s="47"/>
      <c r="QKG30" s="47"/>
      <c r="QKH30" s="47"/>
      <c r="QKI30" s="47"/>
      <c r="QKJ30" s="47"/>
      <c r="QKK30" s="47"/>
      <c r="QKL30" s="47"/>
      <c r="QKM30" s="47"/>
      <c r="QKN30" s="47"/>
      <c r="QKO30" s="47"/>
      <c r="QKP30" s="47"/>
      <c r="QKQ30" s="47"/>
      <c r="QKR30" s="47"/>
      <c r="QKS30" s="47"/>
      <c r="QKT30" s="47"/>
      <c r="QKU30" s="47"/>
      <c r="QKV30" s="47"/>
      <c r="QKW30" s="47"/>
      <c r="QKX30" s="47"/>
      <c r="QKY30" s="47"/>
      <c r="QKZ30" s="47"/>
      <c r="QLA30" s="47"/>
      <c r="QLB30" s="47"/>
      <c r="QLC30" s="47"/>
      <c r="QLD30" s="47"/>
      <c r="QLE30" s="47"/>
      <c r="QLF30" s="47"/>
      <c r="QLG30" s="47"/>
      <c r="QLH30" s="47"/>
      <c r="QLI30" s="47"/>
      <c r="QLJ30" s="47"/>
      <c r="QLK30" s="47"/>
      <c r="QLL30" s="47"/>
      <c r="QLM30" s="47"/>
      <c r="QLN30" s="47"/>
      <c r="QLO30" s="47"/>
      <c r="QLP30" s="47"/>
      <c r="QLQ30" s="47"/>
      <c r="QLR30" s="47"/>
      <c r="QLS30" s="47"/>
      <c r="QLT30" s="47"/>
      <c r="QLU30" s="47"/>
      <c r="QLV30" s="47"/>
      <c r="QLW30" s="47"/>
      <c r="QLX30" s="47"/>
      <c r="QLY30" s="47"/>
      <c r="QLZ30" s="47"/>
      <c r="QMA30" s="47"/>
      <c r="QMB30" s="47"/>
      <c r="QMC30" s="47"/>
      <c r="QMD30" s="47"/>
      <c r="QME30" s="47"/>
      <c r="QMF30" s="47"/>
      <c r="QMG30" s="47"/>
      <c r="QMH30" s="47"/>
      <c r="QMI30" s="47"/>
      <c r="QMJ30" s="47"/>
      <c r="QMK30" s="47"/>
      <c r="QML30" s="47"/>
      <c r="QMM30" s="47"/>
      <c r="QMN30" s="47"/>
      <c r="QMO30" s="47"/>
      <c r="QMP30" s="47"/>
      <c r="QMQ30" s="47"/>
      <c r="QMR30" s="47"/>
      <c r="QMS30" s="47"/>
      <c r="QMT30" s="47"/>
      <c r="QMU30" s="47"/>
      <c r="QMV30" s="47"/>
      <c r="QMW30" s="47"/>
      <c r="QMX30" s="47"/>
      <c r="QMY30" s="47"/>
      <c r="QMZ30" s="47"/>
      <c r="QNA30" s="47"/>
      <c r="QNB30" s="47"/>
      <c r="QNC30" s="47"/>
      <c r="QND30" s="47"/>
      <c r="QNE30" s="47"/>
      <c r="QNF30" s="47"/>
      <c r="QNG30" s="47"/>
      <c r="QNH30" s="47"/>
      <c r="QNI30" s="47"/>
      <c r="QNJ30" s="47"/>
      <c r="QNK30" s="47"/>
      <c r="QNL30" s="47"/>
      <c r="QNM30" s="47"/>
      <c r="QNN30" s="47"/>
      <c r="QNO30" s="47"/>
      <c r="QNP30" s="47"/>
      <c r="QNQ30" s="47"/>
      <c r="QNR30" s="47"/>
      <c r="QNS30" s="47"/>
      <c r="QNT30" s="47"/>
      <c r="QNU30" s="47"/>
      <c r="QNV30" s="47"/>
      <c r="QNW30" s="47"/>
      <c r="QNX30" s="47"/>
      <c r="QNY30" s="47"/>
      <c r="QNZ30" s="47"/>
      <c r="QOA30" s="47"/>
      <c r="QOB30" s="47"/>
      <c r="QOC30" s="47"/>
      <c r="QOD30" s="47"/>
      <c r="QOE30" s="47"/>
      <c r="QOF30" s="47"/>
      <c r="QOG30" s="47"/>
      <c r="QOH30" s="47"/>
      <c r="QOI30" s="47"/>
      <c r="QOJ30" s="47"/>
      <c r="QOK30" s="47"/>
      <c r="QOL30" s="47"/>
      <c r="QOM30" s="47"/>
      <c r="QON30" s="47"/>
      <c r="QOO30" s="47"/>
      <c r="QOP30" s="47"/>
      <c r="QOQ30" s="47"/>
      <c r="QOR30" s="47"/>
      <c r="QOS30" s="47"/>
      <c r="QOT30" s="47"/>
      <c r="QOU30" s="47"/>
      <c r="QOV30" s="47"/>
      <c r="QOW30" s="47"/>
      <c r="QOX30" s="47"/>
      <c r="QOY30" s="47"/>
      <c r="QOZ30" s="47"/>
      <c r="QPA30" s="47"/>
      <c r="QPB30" s="47"/>
      <c r="QPC30" s="47"/>
      <c r="QPD30" s="47"/>
      <c r="QPE30" s="47"/>
      <c r="QPF30" s="47"/>
      <c r="QPG30" s="47"/>
      <c r="QPH30" s="47"/>
      <c r="QPI30" s="47"/>
      <c r="QPJ30" s="47"/>
      <c r="QPK30" s="47"/>
      <c r="QPL30" s="47"/>
      <c r="QPM30" s="47"/>
      <c r="QPN30" s="47"/>
      <c r="QPO30" s="47"/>
      <c r="QPP30" s="47"/>
      <c r="QPQ30" s="47"/>
      <c r="QPR30" s="47"/>
      <c r="QPS30" s="47"/>
      <c r="QPT30" s="47"/>
      <c r="QPU30" s="47"/>
      <c r="QPV30" s="47"/>
      <c r="QPW30" s="47"/>
      <c r="QPX30" s="47"/>
      <c r="QPY30" s="47"/>
      <c r="QPZ30" s="47"/>
      <c r="QQA30" s="47"/>
      <c r="QQB30" s="47"/>
      <c r="QQC30" s="47"/>
      <c r="QQD30" s="47"/>
      <c r="QQE30" s="47"/>
      <c r="QQF30" s="47"/>
      <c r="QQG30" s="47"/>
      <c r="QQH30" s="47"/>
      <c r="QQI30" s="47"/>
      <c r="QQJ30" s="47"/>
      <c r="QQK30" s="47"/>
      <c r="QQL30" s="47"/>
      <c r="QQM30" s="47"/>
      <c r="QQN30" s="47"/>
      <c r="QQO30" s="47"/>
      <c r="QQP30" s="47"/>
      <c r="QQQ30" s="47"/>
      <c r="QQR30" s="47"/>
      <c r="QQS30" s="47"/>
      <c r="QQT30" s="47"/>
      <c r="QQU30" s="47"/>
      <c r="QQV30" s="47"/>
      <c r="QQW30" s="47"/>
      <c r="QQX30" s="47"/>
      <c r="QQY30" s="47"/>
      <c r="QQZ30" s="47"/>
      <c r="QRA30" s="47"/>
      <c r="QRB30" s="47"/>
      <c r="QRC30" s="47"/>
      <c r="QRD30" s="47"/>
      <c r="QRE30" s="47"/>
      <c r="QRF30" s="47"/>
      <c r="QRG30" s="47"/>
      <c r="QRH30" s="47"/>
      <c r="QRI30" s="47"/>
      <c r="QRJ30" s="47"/>
      <c r="QRK30" s="47"/>
      <c r="QRL30" s="47"/>
      <c r="QRM30" s="47"/>
      <c r="QRN30" s="47"/>
      <c r="QRO30" s="47"/>
      <c r="QRP30" s="47"/>
      <c r="QRQ30" s="47"/>
      <c r="QRR30" s="47"/>
      <c r="QRS30" s="47"/>
      <c r="QRT30" s="47"/>
      <c r="QRU30" s="47"/>
      <c r="QRV30" s="47"/>
      <c r="QRW30" s="47"/>
      <c r="QRX30" s="47"/>
      <c r="QRY30" s="47"/>
      <c r="QRZ30" s="47"/>
      <c r="QSA30" s="47"/>
      <c r="QSB30" s="47"/>
      <c r="QSC30" s="47"/>
      <c r="QSD30" s="47"/>
      <c r="QSE30" s="47"/>
      <c r="QSF30" s="47"/>
      <c r="QSG30" s="47"/>
      <c r="QSH30" s="47"/>
      <c r="QSI30" s="47"/>
      <c r="QSJ30" s="47"/>
      <c r="QSK30" s="47"/>
      <c r="QSL30" s="47"/>
      <c r="QSM30" s="47"/>
      <c r="QSN30" s="47"/>
      <c r="QSO30" s="47"/>
      <c r="QSP30" s="47"/>
      <c r="QSQ30" s="47"/>
      <c r="QSR30" s="47"/>
      <c r="QSS30" s="47"/>
      <c r="QST30" s="47"/>
      <c r="QSU30" s="47"/>
      <c r="QSV30" s="47"/>
      <c r="QSW30" s="47"/>
      <c r="QSX30" s="47"/>
      <c r="QSY30" s="47"/>
      <c r="QSZ30" s="47"/>
      <c r="QTA30" s="47"/>
      <c r="QTB30" s="47"/>
      <c r="QTC30" s="47"/>
      <c r="QTD30" s="47"/>
      <c r="QTE30" s="47"/>
      <c r="QTF30" s="47"/>
      <c r="QTG30" s="47"/>
      <c r="QTH30" s="47"/>
      <c r="QTI30" s="47"/>
      <c r="QTJ30" s="47"/>
      <c r="QTK30" s="47"/>
      <c r="QTL30" s="47"/>
      <c r="QTM30" s="47"/>
      <c r="QTN30" s="47"/>
      <c r="QTO30" s="47"/>
      <c r="QTP30" s="47"/>
      <c r="QTQ30" s="47"/>
      <c r="QTR30" s="47"/>
      <c r="QTS30" s="47"/>
      <c r="QTT30" s="47"/>
      <c r="QTU30" s="47"/>
      <c r="QTV30" s="47"/>
      <c r="QTW30" s="47"/>
      <c r="QTX30" s="47"/>
      <c r="QTY30" s="47"/>
      <c r="QTZ30" s="47"/>
      <c r="QUA30" s="47"/>
      <c r="QUB30" s="47"/>
      <c r="QUC30" s="47"/>
      <c r="QUD30" s="47"/>
      <c r="QUE30" s="47"/>
      <c r="QUF30" s="47"/>
      <c r="QUG30" s="47"/>
      <c r="QUH30" s="47"/>
      <c r="QUI30" s="47"/>
      <c r="QUJ30" s="47"/>
      <c r="QUK30" s="47"/>
      <c r="QUL30" s="47"/>
      <c r="QUM30" s="47"/>
      <c r="QUN30" s="47"/>
      <c r="QUO30" s="47"/>
      <c r="QUP30" s="47"/>
      <c r="QUQ30" s="47"/>
      <c r="QUR30" s="47"/>
      <c r="QUS30" s="47"/>
      <c r="QUT30" s="47"/>
      <c r="QUU30" s="47"/>
      <c r="QUV30" s="47"/>
      <c r="QUW30" s="47"/>
      <c r="QUX30" s="47"/>
      <c r="QUY30" s="47"/>
      <c r="QUZ30" s="47"/>
      <c r="QVA30" s="47"/>
      <c r="QVB30" s="47"/>
      <c r="QVC30" s="47"/>
      <c r="QVD30" s="47"/>
      <c r="QVE30" s="47"/>
      <c r="QVF30" s="47"/>
      <c r="QVG30" s="47"/>
      <c r="QVH30" s="47"/>
      <c r="QVI30" s="47"/>
      <c r="QVJ30" s="47"/>
      <c r="QVK30" s="47"/>
      <c r="QVL30" s="47"/>
      <c r="QVM30" s="47"/>
      <c r="QVN30" s="47"/>
      <c r="QVO30" s="47"/>
      <c r="QVP30" s="47"/>
      <c r="QVQ30" s="47"/>
      <c r="QVR30" s="47"/>
      <c r="QVS30" s="47"/>
      <c r="QVT30" s="47"/>
      <c r="QVU30" s="47"/>
      <c r="QVV30" s="47"/>
      <c r="QVW30" s="47"/>
      <c r="QVX30" s="47"/>
      <c r="QVY30" s="47"/>
      <c r="QVZ30" s="47"/>
      <c r="QWA30" s="47"/>
      <c r="QWB30" s="47"/>
      <c r="QWC30" s="47"/>
      <c r="QWD30" s="47"/>
      <c r="QWE30" s="47"/>
      <c r="QWF30" s="47"/>
      <c r="QWG30" s="47"/>
      <c r="QWH30" s="47"/>
      <c r="QWI30" s="47"/>
      <c r="QWJ30" s="47"/>
      <c r="QWK30" s="47"/>
      <c r="QWL30" s="47"/>
      <c r="QWM30" s="47"/>
      <c r="QWN30" s="47"/>
      <c r="QWO30" s="47"/>
      <c r="QWP30" s="47"/>
      <c r="QWQ30" s="47"/>
      <c r="QWR30" s="47"/>
      <c r="QWS30" s="47"/>
      <c r="QWT30" s="47"/>
      <c r="QWU30" s="47"/>
      <c r="QWV30" s="47"/>
      <c r="QWW30" s="47"/>
      <c r="QWX30" s="47"/>
      <c r="QWY30" s="47"/>
      <c r="QWZ30" s="47"/>
      <c r="QXA30" s="47"/>
      <c r="QXB30" s="47"/>
      <c r="QXC30" s="47"/>
      <c r="QXD30" s="47"/>
      <c r="QXE30" s="47"/>
      <c r="QXF30" s="47"/>
      <c r="QXG30" s="47"/>
      <c r="QXH30" s="47"/>
      <c r="QXI30" s="47"/>
      <c r="QXJ30" s="47"/>
      <c r="QXK30" s="47"/>
      <c r="QXL30" s="47"/>
      <c r="QXM30" s="47"/>
      <c r="QXN30" s="47"/>
      <c r="QXO30" s="47"/>
      <c r="QXP30" s="47"/>
      <c r="QXQ30" s="47"/>
      <c r="QXR30" s="47"/>
      <c r="QXS30" s="47"/>
      <c r="QXT30" s="47"/>
      <c r="QXU30" s="47"/>
      <c r="QXV30" s="47"/>
      <c r="QXW30" s="47"/>
      <c r="QXX30" s="47"/>
      <c r="QXY30" s="47"/>
      <c r="QXZ30" s="47"/>
      <c r="QYA30" s="47"/>
      <c r="QYB30" s="47"/>
      <c r="QYC30" s="47"/>
      <c r="QYD30" s="47"/>
      <c r="QYE30" s="47"/>
      <c r="QYF30" s="47"/>
      <c r="QYG30" s="47"/>
      <c r="QYH30" s="47"/>
      <c r="QYI30" s="47"/>
      <c r="QYJ30" s="47"/>
      <c r="QYK30" s="47"/>
      <c r="QYL30" s="47"/>
      <c r="QYM30" s="47"/>
      <c r="QYN30" s="47"/>
      <c r="QYO30" s="47"/>
      <c r="QYP30" s="47"/>
      <c r="QYQ30" s="47"/>
      <c r="QYR30" s="47"/>
      <c r="QYS30" s="47"/>
      <c r="QYT30" s="47"/>
      <c r="QYU30" s="47"/>
      <c r="QYV30" s="47"/>
      <c r="QYW30" s="47"/>
      <c r="QYX30" s="47"/>
      <c r="QYY30" s="47"/>
      <c r="QYZ30" s="47"/>
      <c r="QZA30" s="47"/>
      <c r="QZB30" s="47"/>
      <c r="QZC30" s="47"/>
      <c r="QZD30" s="47"/>
      <c r="QZE30" s="47"/>
      <c r="QZF30" s="47"/>
      <c r="QZG30" s="47"/>
      <c r="QZH30" s="47"/>
      <c r="QZI30" s="47"/>
      <c r="QZJ30" s="47"/>
      <c r="QZK30" s="47"/>
      <c r="QZL30" s="47"/>
      <c r="QZM30" s="47"/>
      <c r="QZN30" s="47"/>
      <c r="QZO30" s="47"/>
      <c r="QZP30" s="47"/>
      <c r="QZQ30" s="47"/>
      <c r="QZR30" s="47"/>
      <c r="QZS30" s="47"/>
      <c r="QZT30" s="47"/>
      <c r="QZU30" s="47"/>
      <c r="QZV30" s="47"/>
      <c r="QZW30" s="47"/>
      <c r="QZX30" s="47"/>
      <c r="QZY30" s="47"/>
      <c r="QZZ30" s="47"/>
      <c r="RAA30" s="47"/>
      <c r="RAB30" s="47"/>
      <c r="RAC30" s="47"/>
      <c r="RAD30" s="47"/>
      <c r="RAE30" s="47"/>
      <c r="RAF30" s="47"/>
      <c r="RAG30" s="47"/>
      <c r="RAH30" s="47"/>
      <c r="RAI30" s="47"/>
      <c r="RAJ30" s="47"/>
      <c r="RAK30" s="47"/>
      <c r="RAL30" s="47"/>
      <c r="RAM30" s="47"/>
      <c r="RAN30" s="47"/>
      <c r="RAO30" s="47"/>
      <c r="RAP30" s="47"/>
      <c r="RAQ30" s="47"/>
      <c r="RAR30" s="47"/>
      <c r="RAS30" s="47"/>
      <c r="RAT30" s="47"/>
      <c r="RAU30" s="47"/>
      <c r="RAV30" s="47"/>
      <c r="RAW30" s="47"/>
      <c r="RAX30" s="47"/>
      <c r="RAY30" s="47"/>
      <c r="RAZ30" s="47"/>
      <c r="RBA30" s="47"/>
      <c r="RBB30" s="47"/>
      <c r="RBC30" s="47"/>
      <c r="RBD30" s="47"/>
      <c r="RBE30" s="47"/>
      <c r="RBF30" s="47"/>
      <c r="RBG30" s="47"/>
      <c r="RBH30" s="47"/>
      <c r="RBI30" s="47"/>
      <c r="RBJ30" s="47"/>
      <c r="RBK30" s="47"/>
      <c r="RBL30" s="47"/>
      <c r="RBM30" s="47"/>
      <c r="RBN30" s="47"/>
      <c r="RBO30" s="47"/>
      <c r="RBP30" s="47"/>
      <c r="RBQ30" s="47"/>
      <c r="RBR30" s="47"/>
      <c r="RBS30" s="47"/>
      <c r="RBT30" s="47"/>
      <c r="RBU30" s="47"/>
      <c r="RBV30" s="47"/>
      <c r="RBW30" s="47"/>
      <c r="RBX30" s="47"/>
      <c r="RBY30" s="47"/>
      <c r="RBZ30" s="47"/>
      <c r="RCA30" s="47"/>
      <c r="RCB30" s="47"/>
      <c r="RCC30" s="47"/>
      <c r="RCD30" s="47"/>
      <c r="RCE30" s="47"/>
      <c r="RCF30" s="47"/>
      <c r="RCG30" s="47"/>
      <c r="RCH30" s="47"/>
      <c r="RCI30" s="47"/>
      <c r="RCJ30" s="47"/>
      <c r="RCK30" s="47"/>
      <c r="RCL30" s="47"/>
      <c r="RCM30" s="47"/>
      <c r="RCN30" s="47"/>
      <c r="RCO30" s="47"/>
      <c r="RCP30" s="47"/>
      <c r="RCQ30" s="47"/>
      <c r="RCR30" s="47"/>
      <c r="RCS30" s="47"/>
      <c r="RCT30" s="47"/>
      <c r="RCU30" s="47"/>
      <c r="RCV30" s="47"/>
      <c r="RCW30" s="47"/>
      <c r="RCX30" s="47"/>
      <c r="RCY30" s="47"/>
      <c r="RCZ30" s="47"/>
      <c r="RDA30" s="47"/>
      <c r="RDB30" s="47"/>
      <c r="RDC30" s="47"/>
      <c r="RDD30" s="47"/>
      <c r="RDE30" s="47"/>
      <c r="RDF30" s="47"/>
      <c r="RDG30" s="47"/>
      <c r="RDH30" s="47"/>
      <c r="RDI30" s="47"/>
      <c r="RDJ30" s="47"/>
      <c r="RDK30" s="47"/>
      <c r="RDL30" s="47"/>
      <c r="RDM30" s="47"/>
      <c r="RDN30" s="47"/>
      <c r="RDO30" s="47"/>
      <c r="RDP30" s="47"/>
      <c r="RDQ30" s="47"/>
      <c r="RDR30" s="47"/>
      <c r="RDS30" s="47"/>
      <c r="RDT30" s="47"/>
      <c r="RDU30" s="47"/>
      <c r="RDV30" s="47"/>
      <c r="RDW30" s="47"/>
      <c r="RDX30" s="47"/>
      <c r="RDY30" s="47"/>
      <c r="RDZ30" s="47"/>
      <c r="REA30" s="47"/>
      <c r="REB30" s="47"/>
      <c r="REC30" s="47"/>
      <c r="RED30" s="47"/>
      <c r="REE30" s="47"/>
      <c r="REF30" s="47"/>
      <c r="REG30" s="47"/>
      <c r="REH30" s="47"/>
      <c r="REI30" s="47"/>
      <c r="REJ30" s="47"/>
      <c r="REK30" s="47"/>
      <c r="REL30" s="47"/>
      <c r="REM30" s="47"/>
      <c r="REN30" s="47"/>
      <c r="REO30" s="47"/>
      <c r="REP30" s="47"/>
      <c r="REQ30" s="47"/>
      <c r="RER30" s="47"/>
      <c r="RES30" s="47"/>
      <c r="RET30" s="47"/>
      <c r="REU30" s="47"/>
      <c r="REV30" s="47"/>
      <c r="REW30" s="47"/>
      <c r="REX30" s="47"/>
      <c r="REY30" s="47"/>
      <c r="REZ30" s="47"/>
      <c r="RFA30" s="47"/>
      <c r="RFB30" s="47"/>
      <c r="RFC30" s="47"/>
      <c r="RFD30" s="47"/>
      <c r="RFE30" s="47"/>
      <c r="RFF30" s="47"/>
      <c r="RFG30" s="47"/>
      <c r="RFH30" s="47"/>
      <c r="RFI30" s="47"/>
      <c r="RFJ30" s="47"/>
      <c r="RFK30" s="47"/>
      <c r="RFL30" s="47"/>
      <c r="RFM30" s="47"/>
      <c r="RFN30" s="47"/>
      <c r="RFO30" s="47"/>
      <c r="RFP30" s="47"/>
      <c r="RFQ30" s="47"/>
      <c r="RFR30" s="47"/>
      <c r="RFS30" s="47"/>
      <c r="RFT30" s="47"/>
      <c r="RFU30" s="47"/>
      <c r="RFV30" s="47"/>
      <c r="RFW30" s="47"/>
      <c r="RFX30" s="47"/>
      <c r="RFY30" s="47"/>
      <c r="RFZ30" s="47"/>
      <c r="RGA30" s="47"/>
      <c r="RGB30" s="47"/>
      <c r="RGC30" s="47"/>
      <c r="RGD30" s="47"/>
      <c r="RGE30" s="47"/>
      <c r="RGF30" s="47"/>
      <c r="RGG30" s="47"/>
      <c r="RGH30" s="47"/>
      <c r="RGI30" s="47"/>
      <c r="RGJ30" s="47"/>
      <c r="RGK30" s="47"/>
      <c r="RGL30" s="47"/>
      <c r="RGM30" s="47"/>
      <c r="RGN30" s="47"/>
      <c r="RGO30" s="47"/>
      <c r="RGP30" s="47"/>
      <c r="RGQ30" s="47"/>
      <c r="RGR30" s="47"/>
      <c r="RGS30" s="47"/>
      <c r="RGT30" s="47"/>
      <c r="RGU30" s="47"/>
      <c r="RGV30" s="47"/>
      <c r="RGW30" s="47"/>
      <c r="RGX30" s="47"/>
      <c r="RGY30" s="47"/>
      <c r="RGZ30" s="47"/>
      <c r="RHA30" s="47"/>
      <c r="RHB30" s="47"/>
      <c r="RHC30" s="47"/>
      <c r="RHD30" s="47"/>
      <c r="RHE30" s="47"/>
      <c r="RHF30" s="47"/>
      <c r="RHG30" s="47"/>
      <c r="RHH30" s="47"/>
      <c r="RHI30" s="47"/>
      <c r="RHJ30" s="47"/>
      <c r="RHK30" s="47"/>
      <c r="RHL30" s="47"/>
      <c r="RHM30" s="47"/>
      <c r="RHN30" s="47"/>
      <c r="RHO30" s="47"/>
      <c r="RHP30" s="47"/>
      <c r="RHQ30" s="47"/>
      <c r="RHR30" s="47"/>
      <c r="RHS30" s="47"/>
      <c r="RHT30" s="47"/>
      <c r="RHU30" s="47"/>
      <c r="RHV30" s="47"/>
      <c r="RHW30" s="47"/>
      <c r="RHX30" s="47"/>
      <c r="RHY30" s="47"/>
      <c r="RHZ30" s="47"/>
      <c r="RIA30" s="47"/>
      <c r="RIB30" s="47"/>
      <c r="RIC30" s="47"/>
      <c r="RID30" s="47"/>
      <c r="RIE30" s="47"/>
      <c r="RIF30" s="47"/>
      <c r="RIG30" s="47"/>
      <c r="RIH30" s="47"/>
      <c r="RII30" s="47"/>
      <c r="RIJ30" s="47"/>
      <c r="RIK30" s="47"/>
      <c r="RIL30" s="47"/>
      <c r="RIM30" s="47"/>
      <c r="RIN30" s="47"/>
      <c r="RIO30" s="47"/>
      <c r="RIP30" s="47"/>
      <c r="RIQ30" s="47"/>
      <c r="RIR30" s="47"/>
      <c r="RIS30" s="47"/>
      <c r="RIT30" s="47"/>
      <c r="RIU30" s="47"/>
      <c r="RIV30" s="47"/>
      <c r="RIW30" s="47"/>
      <c r="RIX30" s="47"/>
      <c r="RIY30" s="47"/>
      <c r="RIZ30" s="47"/>
      <c r="RJA30" s="47"/>
      <c r="RJB30" s="47"/>
      <c r="RJC30" s="47"/>
      <c r="RJD30" s="47"/>
      <c r="RJE30" s="47"/>
      <c r="RJF30" s="47"/>
      <c r="RJG30" s="47"/>
      <c r="RJH30" s="47"/>
      <c r="RJI30" s="47"/>
      <c r="RJJ30" s="47"/>
      <c r="RJK30" s="47"/>
      <c r="RJL30" s="47"/>
      <c r="RJM30" s="47"/>
      <c r="RJN30" s="47"/>
      <c r="RJO30" s="47"/>
      <c r="RJP30" s="47"/>
      <c r="RJQ30" s="47"/>
      <c r="RJR30" s="47"/>
      <c r="RJS30" s="47"/>
      <c r="RJT30" s="47"/>
      <c r="RJU30" s="47"/>
      <c r="RJV30" s="47"/>
      <c r="RJW30" s="47"/>
      <c r="RJX30" s="47"/>
      <c r="RJY30" s="47"/>
      <c r="RJZ30" s="47"/>
      <c r="RKA30" s="47"/>
      <c r="RKB30" s="47"/>
      <c r="RKC30" s="47"/>
      <c r="RKD30" s="47"/>
      <c r="RKE30" s="47"/>
      <c r="RKF30" s="47"/>
      <c r="RKG30" s="47"/>
      <c r="RKH30" s="47"/>
      <c r="RKI30" s="47"/>
      <c r="RKJ30" s="47"/>
      <c r="RKK30" s="47"/>
      <c r="RKL30" s="47"/>
      <c r="RKM30" s="47"/>
      <c r="RKN30" s="47"/>
      <c r="RKO30" s="47"/>
      <c r="RKP30" s="47"/>
      <c r="RKQ30" s="47"/>
      <c r="RKR30" s="47"/>
      <c r="RKS30" s="47"/>
      <c r="RKT30" s="47"/>
      <c r="RKU30" s="47"/>
      <c r="RKV30" s="47"/>
      <c r="RKW30" s="47"/>
      <c r="RKX30" s="47"/>
      <c r="RKY30" s="47"/>
      <c r="RKZ30" s="47"/>
      <c r="RLA30" s="47"/>
      <c r="RLB30" s="47"/>
      <c r="RLC30" s="47"/>
      <c r="RLD30" s="47"/>
      <c r="RLE30" s="47"/>
      <c r="RLF30" s="47"/>
      <c r="RLG30" s="47"/>
      <c r="RLH30" s="47"/>
      <c r="RLI30" s="47"/>
      <c r="RLJ30" s="47"/>
      <c r="RLK30" s="47"/>
      <c r="RLL30" s="47"/>
      <c r="RLM30" s="47"/>
      <c r="RLN30" s="47"/>
      <c r="RLO30" s="47"/>
      <c r="RLP30" s="47"/>
      <c r="RLQ30" s="47"/>
      <c r="RLR30" s="47"/>
      <c r="RLS30" s="47"/>
      <c r="RLT30" s="47"/>
      <c r="RLU30" s="47"/>
      <c r="RLV30" s="47"/>
      <c r="RLW30" s="47"/>
      <c r="RLX30" s="47"/>
      <c r="RLY30" s="47"/>
      <c r="RLZ30" s="47"/>
      <c r="RMA30" s="47"/>
      <c r="RMB30" s="47"/>
      <c r="RMC30" s="47"/>
      <c r="RMD30" s="47"/>
      <c r="RME30" s="47"/>
      <c r="RMF30" s="47"/>
      <c r="RMG30" s="47"/>
      <c r="RMH30" s="47"/>
      <c r="RMI30" s="47"/>
      <c r="RMJ30" s="47"/>
      <c r="RMK30" s="47"/>
      <c r="RML30" s="47"/>
      <c r="RMM30" s="47"/>
      <c r="RMN30" s="47"/>
      <c r="RMO30" s="47"/>
      <c r="RMP30" s="47"/>
      <c r="RMQ30" s="47"/>
      <c r="RMR30" s="47"/>
      <c r="RMS30" s="47"/>
      <c r="RMT30" s="47"/>
      <c r="RMU30" s="47"/>
      <c r="RMV30" s="47"/>
      <c r="RMW30" s="47"/>
      <c r="RMX30" s="47"/>
      <c r="RMY30" s="47"/>
      <c r="RMZ30" s="47"/>
      <c r="RNA30" s="47"/>
      <c r="RNB30" s="47"/>
      <c r="RNC30" s="47"/>
      <c r="RND30" s="47"/>
      <c r="RNE30" s="47"/>
      <c r="RNF30" s="47"/>
      <c r="RNG30" s="47"/>
      <c r="RNH30" s="47"/>
      <c r="RNI30" s="47"/>
      <c r="RNJ30" s="47"/>
      <c r="RNK30" s="47"/>
      <c r="RNL30" s="47"/>
      <c r="RNM30" s="47"/>
      <c r="RNN30" s="47"/>
      <c r="RNO30" s="47"/>
      <c r="RNP30" s="47"/>
      <c r="RNQ30" s="47"/>
      <c r="RNR30" s="47"/>
      <c r="RNS30" s="47"/>
      <c r="RNT30" s="47"/>
      <c r="RNU30" s="47"/>
      <c r="RNV30" s="47"/>
      <c r="RNW30" s="47"/>
      <c r="RNX30" s="47"/>
      <c r="RNY30" s="47"/>
      <c r="RNZ30" s="47"/>
      <c r="ROA30" s="47"/>
      <c r="ROB30" s="47"/>
      <c r="ROC30" s="47"/>
      <c r="ROD30" s="47"/>
      <c r="ROE30" s="47"/>
      <c r="ROF30" s="47"/>
      <c r="ROG30" s="47"/>
      <c r="ROH30" s="47"/>
      <c r="ROI30" s="47"/>
      <c r="ROJ30" s="47"/>
      <c r="ROK30" s="47"/>
      <c r="ROL30" s="47"/>
      <c r="ROM30" s="47"/>
      <c r="RON30" s="47"/>
      <c r="ROO30" s="47"/>
      <c r="ROP30" s="47"/>
      <c r="ROQ30" s="47"/>
      <c r="ROR30" s="47"/>
      <c r="ROS30" s="47"/>
      <c r="ROT30" s="47"/>
      <c r="ROU30" s="47"/>
      <c r="ROV30" s="47"/>
      <c r="ROW30" s="47"/>
      <c r="ROX30" s="47"/>
      <c r="ROY30" s="47"/>
      <c r="ROZ30" s="47"/>
      <c r="RPA30" s="47"/>
      <c r="RPB30" s="47"/>
      <c r="RPC30" s="47"/>
      <c r="RPD30" s="47"/>
      <c r="RPE30" s="47"/>
      <c r="RPF30" s="47"/>
      <c r="RPG30" s="47"/>
      <c r="RPH30" s="47"/>
      <c r="RPI30" s="47"/>
      <c r="RPJ30" s="47"/>
      <c r="RPK30" s="47"/>
      <c r="RPL30" s="47"/>
      <c r="RPM30" s="47"/>
      <c r="RPN30" s="47"/>
      <c r="RPO30" s="47"/>
      <c r="RPP30" s="47"/>
      <c r="RPQ30" s="47"/>
      <c r="RPR30" s="47"/>
      <c r="RPS30" s="47"/>
      <c r="RPT30" s="47"/>
      <c r="RPU30" s="47"/>
      <c r="RPV30" s="47"/>
      <c r="RPW30" s="47"/>
      <c r="RPX30" s="47"/>
      <c r="RPY30" s="47"/>
      <c r="RPZ30" s="47"/>
      <c r="RQA30" s="47"/>
      <c r="RQB30" s="47"/>
      <c r="RQC30" s="47"/>
      <c r="RQD30" s="47"/>
      <c r="RQE30" s="47"/>
      <c r="RQF30" s="47"/>
      <c r="RQG30" s="47"/>
      <c r="RQH30" s="47"/>
      <c r="RQI30" s="47"/>
      <c r="RQJ30" s="47"/>
      <c r="RQK30" s="47"/>
      <c r="RQL30" s="47"/>
      <c r="RQM30" s="47"/>
      <c r="RQN30" s="47"/>
      <c r="RQO30" s="47"/>
      <c r="RQP30" s="47"/>
      <c r="RQQ30" s="47"/>
      <c r="RQR30" s="47"/>
      <c r="RQS30" s="47"/>
      <c r="RQT30" s="47"/>
      <c r="RQU30" s="47"/>
      <c r="RQV30" s="47"/>
      <c r="RQW30" s="47"/>
      <c r="RQX30" s="47"/>
      <c r="RQY30" s="47"/>
      <c r="RQZ30" s="47"/>
      <c r="RRA30" s="47"/>
      <c r="RRB30" s="47"/>
      <c r="RRC30" s="47"/>
      <c r="RRD30" s="47"/>
      <c r="RRE30" s="47"/>
      <c r="RRF30" s="47"/>
      <c r="RRG30" s="47"/>
      <c r="RRH30" s="47"/>
      <c r="RRI30" s="47"/>
      <c r="RRJ30" s="47"/>
      <c r="RRK30" s="47"/>
      <c r="RRL30" s="47"/>
      <c r="RRM30" s="47"/>
      <c r="RRN30" s="47"/>
      <c r="RRO30" s="47"/>
      <c r="RRP30" s="47"/>
      <c r="RRQ30" s="47"/>
      <c r="RRR30" s="47"/>
      <c r="RRS30" s="47"/>
      <c r="RRT30" s="47"/>
      <c r="RRU30" s="47"/>
      <c r="RRV30" s="47"/>
      <c r="RRW30" s="47"/>
      <c r="RRX30" s="47"/>
      <c r="RRY30" s="47"/>
      <c r="RRZ30" s="47"/>
      <c r="RSA30" s="47"/>
      <c r="RSB30" s="47"/>
      <c r="RSC30" s="47"/>
      <c r="RSD30" s="47"/>
      <c r="RSE30" s="47"/>
      <c r="RSF30" s="47"/>
      <c r="RSG30" s="47"/>
      <c r="RSH30" s="47"/>
      <c r="RSI30" s="47"/>
      <c r="RSJ30" s="47"/>
      <c r="RSK30" s="47"/>
      <c r="RSL30" s="47"/>
      <c r="RSM30" s="47"/>
      <c r="RSN30" s="47"/>
      <c r="RSO30" s="47"/>
      <c r="RSP30" s="47"/>
      <c r="RSQ30" s="47"/>
      <c r="RSR30" s="47"/>
      <c r="RSS30" s="47"/>
      <c r="RST30" s="47"/>
      <c r="RSU30" s="47"/>
      <c r="RSV30" s="47"/>
      <c r="RSW30" s="47"/>
      <c r="RSX30" s="47"/>
      <c r="RSY30" s="47"/>
      <c r="RSZ30" s="47"/>
      <c r="RTA30" s="47"/>
      <c r="RTB30" s="47"/>
      <c r="RTC30" s="47"/>
      <c r="RTD30" s="47"/>
      <c r="RTE30" s="47"/>
      <c r="RTF30" s="47"/>
      <c r="RTG30" s="47"/>
      <c r="RTH30" s="47"/>
      <c r="RTI30" s="47"/>
      <c r="RTJ30" s="47"/>
      <c r="RTK30" s="47"/>
      <c r="RTL30" s="47"/>
      <c r="RTM30" s="47"/>
      <c r="RTN30" s="47"/>
      <c r="RTO30" s="47"/>
      <c r="RTP30" s="47"/>
      <c r="RTQ30" s="47"/>
      <c r="RTR30" s="47"/>
      <c r="RTS30" s="47"/>
      <c r="RTT30" s="47"/>
      <c r="RTU30" s="47"/>
      <c r="RTV30" s="47"/>
      <c r="RTW30" s="47"/>
      <c r="RTX30" s="47"/>
      <c r="RTY30" s="47"/>
      <c r="RTZ30" s="47"/>
      <c r="RUA30" s="47"/>
      <c r="RUB30" s="47"/>
      <c r="RUC30" s="47"/>
      <c r="RUD30" s="47"/>
      <c r="RUE30" s="47"/>
      <c r="RUF30" s="47"/>
      <c r="RUG30" s="47"/>
      <c r="RUH30" s="47"/>
      <c r="RUI30" s="47"/>
      <c r="RUJ30" s="47"/>
      <c r="RUK30" s="47"/>
      <c r="RUL30" s="47"/>
      <c r="RUM30" s="47"/>
      <c r="RUN30" s="47"/>
      <c r="RUO30" s="47"/>
      <c r="RUP30" s="47"/>
      <c r="RUQ30" s="47"/>
      <c r="RUR30" s="47"/>
      <c r="RUS30" s="47"/>
      <c r="RUT30" s="47"/>
      <c r="RUU30" s="47"/>
      <c r="RUV30" s="47"/>
      <c r="RUW30" s="47"/>
      <c r="RUX30" s="47"/>
      <c r="RUY30" s="47"/>
      <c r="RUZ30" s="47"/>
      <c r="RVA30" s="47"/>
      <c r="RVB30" s="47"/>
      <c r="RVC30" s="47"/>
      <c r="RVD30" s="47"/>
      <c r="RVE30" s="47"/>
      <c r="RVF30" s="47"/>
      <c r="RVG30" s="47"/>
      <c r="RVH30" s="47"/>
      <c r="RVI30" s="47"/>
      <c r="RVJ30" s="47"/>
      <c r="RVK30" s="47"/>
      <c r="RVL30" s="47"/>
      <c r="RVM30" s="47"/>
      <c r="RVN30" s="47"/>
      <c r="RVO30" s="47"/>
      <c r="RVP30" s="47"/>
      <c r="RVQ30" s="47"/>
      <c r="RVR30" s="47"/>
      <c r="RVS30" s="47"/>
      <c r="RVT30" s="47"/>
      <c r="RVU30" s="47"/>
      <c r="RVV30" s="47"/>
      <c r="RVW30" s="47"/>
      <c r="RVX30" s="47"/>
      <c r="RVY30" s="47"/>
      <c r="RVZ30" s="47"/>
      <c r="RWA30" s="47"/>
      <c r="RWB30" s="47"/>
      <c r="RWC30" s="47"/>
      <c r="RWD30" s="47"/>
      <c r="RWE30" s="47"/>
      <c r="RWF30" s="47"/>
      <c r="RWG30" s="47"/>
      <c r="RWH30" s="47"/>
      <c r="RWI30" s="47"/>
      <c r="RWJ30" s="47"/>
      <c r="RWK30" s="47"/>
      <c r="RWL30" s="47"/>
      <c r="RWM30" s="47"/>
      <c r="RWN30" s="47"/>
      <c r="RWO30" s="47"/>
      <c r="RWP30" s="47"/>
      <c r="RWQ30" s="47"/>
      <c r="RWR30" s="47"/>
      <c r="RWS30" s="47"/>
      <c r="RWT30" s="47"/>
      <c r="RWU30" s="47"/>
      <c r="RWV30" s="47"/>
      <c r="RWW30" s="47"/>
      <c r="RWX30" s="47"/>
      <c r="RWY30" s="47"/>
      <c r="RWZ30" s="47"/>
      <c r="RXA30" s="47"/>
      <c r="RXB30" s="47"/>
      <c r="RXC30" s="47"/>
      <c r="RXD30" s="47"/>
      <c r="RXE30" s="47"/>
      <c r="RXF30" s="47"/>
      <c r="RXG30" s="47"/>
      <c r="RXH30" s="47"/>
      <c r="RXI30" s="47"/>
      <c r="RXJ30" s="47"/>
      <c r="RXK30" s="47"/>
      <c r="RXL30" s="47"/>
      <c r="RXM30" s="47"/>
      <c r="RXN30" s="47"/>
      <c r="RXO30" s="47"/>
      <c r="RXP30" s="47"/>
      <c r="RXQ30" s="47"/>
      <c r="RXR30" s="47"/>
      <c r="RXS30" s="47"/>
      <c r="RXT30" s="47"/>
      <c r="RXU30" s="47"/>
      <c r="RXV30" s="47"/>
      <c r="RXW30" s="47"/>
      <c r="RXX30" s="47"/>
      <c r="RXY30" s="47"/>
      <c r="RXZ30" s="47"/>
      <c r="RYA30" s="47"/>
      <c r="RYB30" s="47"/>
      <c r="RYC30" s="47"/>
      <c r="RYD30" s="47"/>
      <c r="RYE30" s="47"/>
      <c r="RYF30" s="47"/>
      <c r="RYG30" s="47"/>
      <c r="RYH30" s="47"/>
      <c r="RYI30" s="47"/>
      <c r="RYJ30" s="47"/>
      <c r="RYK30" s="47"/>
      <c r="RYL30" s="47"/>
      <c r="RYM30" s="47"/>
      <c r="RYN30" s="47"/>
      <c r="RYO30" s="47"/>
      <c r="RYP30" s="47"/>
      <c r="RYQ30" s="47"/>
      <c r="RYR30" s="47"/>
      <c r="RYS30" s="47"/>
      <c r="RYT30" s="47"/>
      <c r="RYU30" s="47"/>
      <c r="RYV30" s="47"/>
      <c r="RYW30" s="47"/>
      <c r="RYX30" s="47"/>
      <c r="RYY30" s="47"/>
      <c r="RYZ30" s="47"/>
      <c r="RZA30" s="47"/>
      <c r="RZB30" s="47"/>
      <c r="RZC30" s="47"/>
      <c r="RZD30" s="47"/>
      <c r="RZE30" s="47"/>
      <c r="RZF30" s="47"/>
      <c r="RZG30" s="47"/>
      <c r="RZH30" s="47"/>
      <c r="RZI30" s="47"/>
      <c r="RZJ30" s="47"/>
      <c r="RZK30" s="47"/>
      <c r="RZL30" s="47"/>
      <c r="RZM30" s="47"/>
      <c r="RZN30" s="47"/>
      <c r="RZO30" s="47"/>
      <c r="RZP30" s="47"/>
      <c r="RZQ30" s="47"/>
      <c r="RZR30" s="47"/>
      <c r="RZS30" s="47"/>
      <c r="RZT30" s="47"/>
      <c r="RZU30" s="47"/>
      <c r="RZV30" s="47"/>
      <c r="RZW30" s="47"/>
      <c r="RZX30" s="47"/>
      <c r="RZY30" s="47"/>
      <c r="RZZ30" s="47"/>
      <c r="SAA30" s="47"/>
      <c r="SAB30" s="47"/>
      <c r="SAC30" s="47"/>
      <c r="SAD30" s="47"/>
      <c r="SAE30" s="47"/>
      <c r="SAF30" s="47"/>
      <c r="SAG30" s="47"/>
      <c r="SAH30" s="47"/>
      <c r="SAI30" s="47"/>
      <c r="SAJ30" s="47"/>
      <c r="SAK30" s="47"/>
      <c r="SAL30" s="47"/>
      <c r="SAM30" s="47"/>
      <c r="SAN30" s="47"/>
      <c r="SAO30" s="47"/>
      <c r="SAP30" s="47"/>
      <c r="SAQ30" s="47"/>
      <c r="SAR30" s="47"/>
      <c r="SAS30" s="47"/>
      <c r="SAT30" s="47"/>
      <c r="SAU30" s="47"/>
      <c r="SAV30" s="47"/>
      <c r="SAW30" s="47"/>
      <c r="SAX30" s="47"/>
      <c r="SAY30" s="47"/>
      <c r="SAZ30" s="47"/>
      <c r="SBA30" s="47"/>
      <c r="SBB30" s="47"/>
      <c r="SBC30" s="47"/>
      <c r="SBD30" s="47"/>
      <c r="SBE30" s="47"/>
      <c r="SBF30" s="47"/>
      <c r="SBG30" s="47"/>
      <c r="SBH30" s="47"/>
      <c r="SBI30" s="47"/>
      <c r="SBJ30" s="47"/>
      <c r="SBK30" s="47"/>
      <c r="SBL30" s="47"/>
      <c r="SBM30" s="47"/>
      <c r="SBN30" s="47"/>
      <c r="SBO30" s="47"/>
      <c r="SBP30" s="47"/>
      <c r="SBQ30" s="47"/>
      <c r="SBR30" s="47"/>
      <c r="SBS30" s="47"/>
      <c r="SBT30" s="47"/>
      <c r="SBU30" s="47"/>
      <c r="SBV30" s="47"/>
      <c r="SBW30" s="47"/>
      <c r="SBX30" s="47"/>
      <c r="SBY30" s="47"/>
      <c r="SBZ30" s="47"/>
      <c r="SCA30" s="47"/>
      <c r="SCB30" s="47"/>
      <c r="SCC30" s="47"/>
      <c r="SCD30" s="47"/>
      <c r="SCE30" s="47"/>
      <c r="SCF30" s="47"/>
      <c r="SCG30" s="47"/>
      <c r="SCH30" s="47"/>
      <c r="SCI30" s="47"/>
      <c r="SCJ30" s="47"/>
      <c r="SCK30" s="47"/>
      <c r="SCL30" s="47"/>
      <c r="SCM30" s="47"/>
      <c r="SCN30" s="47"/>
      <c r="SCO30" s="47"/>
      <c r="SCP30" s="47"/>
      <c r="SCQ30" s="47"/>
      <c r="SCR30" s="47"/>
      <c r="SCS30" s="47"/>
      <c r="SCT30" s="47"/>
      <c r="SCU30" s="47"/>
      <c r="SCV30" s="47"/>
      <c r="SCW30" s="47"/>
      <c r="SCX30" s="47"/>
      <c r="SCY30" s="47"/>
      <c r="SCZ30" s="47"/>
      <c r="SDA30" s="47"/>
      <c r="SDB30" s="47"/>
      <c r="SDC30" s="47"/>
      <c r="SDD30" s="47"/>
      <c r="SDE30" s="47"/>
      <c r="SDF30" s="47"/>
      <c r="SDG30" s="47"/>
      <c r="SDH30" s="47"/>
      <c r="SDI30" s="47"/>
      <c r="SDJ30" s="47"/>
      <c r="SDK30" s="47"/>
      <c r="SDL30" s="47"/>
      <c r="SDM30" s="47"/>
      <c r="SDN30" s="47"/>
      <c r="SDO30" s="47"/>
      <c r="SDP30" s="47"/>
      <c r="SDQ30" s="47"/>
      <c r="SDR30" s="47"/>
      <c r="SDS30" s="47"/>
      <c r="SDT30" s="47"/>
      <c r="SDU30" s="47"/>
      <c r="SDV30" s="47"/>
      <c r="SDW30" s="47"/>
      <c r="SDX30" s="47"/>
      <c r="SDY30" s="47"/>
      <c r="SDZ30" s="47"/>
      <c r="SEA30" s="47"/>
      <c r="SEB30" s="47"/>
      <c r="SEC30" s="47"/>
      <c r="SED30" s="47"/>
      <c r="SEE30" s="47"/>
      <c r="SEF30" s="47"/>
      <c r="SEG30" s="47"/>
      <c r="SEH30" s="47"/>
      <c r="SEI30" s="47"/>
      <c r="SEJ30" s="47"/>
      <c r="SEK30" s="47"/>
      <c r="SEL30" s="47"/>
      <c r="SEM30" s="47"/>
      <c r="SEN30" s="47"/>
      <c r="SEO30" s="47"/>
      <c r="SEP30" s="47"/>
      <c r="SEQ30" s="47"/>
      <c r="SER30" s="47"/>
      <c r="SES30" s="47"/>
      <c r="SET30" s="47"/>
      <c r="SEU30" s="47"/>
      <c r="SEV30" s="47"/>
      <c r="SEW30" s="47"/>
      <c r="SEX30" s="47"/>
      <c r="SEY30" s="47"/>
      <c r="SEZ30" s="47"/>
      <c r="SFA30" s="47"/>
      <c r="SFB30" s="47"/>
      <c r="SFC30" s="47"/>
      <c r="SFD30" s="47"/>
      <c r="SFE30" s="47"/>
      <c r="SFF30" s="47"/>
      <c r="SFG30" s="47"/>
      <c r="SFH30" s="47"/>
      <c r="SFI30" s="47"/>
      <c r="SFJ30" s="47"/>
      <c r="SFK30" s="47"/>
      <c r="SFL30" s="47"/>
      <c r="SFM30" s="47"/>
      <c r="SFN30" s="47"/>
      <c r="SFO30" s="47"/>
      <c r="SFP30" s="47"/>
      <c r="SFQ30" s="47"/>
      <c r="SFR30" s="47"/>
      <c r="SFS30" s="47"/>
      <c r="SFT30" s="47"/>
      <c r="SFU30" s="47"/>
      <c r="SFV30" s="47"/>
      <c r="SFW30" s="47"/>
      <c r="SFX30" s="47"/>
      <c r="SFY30" s="47"/>
      <c r="SFZ30" s="47"/>
      <c r="SGA30" s="47"/>
      <c r="SGB30" s="47"/>
      <c r="SGC30" s="47"/>
      <c r="SGD30" s="47"/>
      <c r="SGE30" s="47"/>
      <c r="SGF30" s="47"/>
      <c r="SGG30" s="47"/>
      <c r="SGH30" s="47"/>
      <c r="SGI30" s="47"/>
      <c r="SGJ30" s="47"/>
      <c r="SGK30" s="47"/>
      <c r="SGL30" s="47"/>
      <c r="SGM30" s="47"/>
      <c r="SGN30" s="47"/>
      <c r="SGO30" s="47"/>
      <c r="SGP30" s="47"/>
      <c r="SGQ30" s="47"/>
      <c r="SGR30" s="47"/>
      <c r="SGS30" s="47"/>
      <c r="SGT30" s="47"/>
      <c r="SGU30" s="47"/>
      <c r="SGV30" s="47"/>
      <c r="SGW30" s="47"/>
      <c r="SGX30" s="47"/>
      <c r="SGY30" s="47"/>
      <c r="SGZ30" s="47"/>
      <c r="SHA30" s="47"/>
      <c r="SHB30" s="47"/>
      <c r="SHC30" s="47"/>
      <c r="SHD30" s="47"/>
      <c r="SHE30" s="47"/>
      <c r="SHF30" s="47"/>
      <c r="SHG30" s="47"/>
      <c r="SHH30" s="47"/>
      <c r="SHI30" s="47"/>
      <c r="SHJ30" s="47"/>
      <c r="SHK30" s="47"/>
      <c r="SHL30" s="47"/>
      <c r="SHM30" s="47"/>
      <c r="SHN30" s="47"/>
      <c r="SHO30" s="47"/>
      <c r="SHP30" s="47"/>
      <c r="SHQ30" s="47"/>
      <c r="SHR30" s="47"/>
      <c r="SHS30" s="47"/>
      <c r="SHT30" s="47"/>
      <c r="SHU30" s="47"/>
      <c r="SHV30" s="47"/>
      <c r="SHW30" s="47"/>
      <c r="SHX30" s="47"/>
      <c r="SHY30" s="47"/>
      <c r="SHZ30" s="47"/>
      <c r="SIA30" s="47"/>
      <c r="SIB30" s="47"/>
      <c r="SIC30" s="47"/>
      <c r="SID30" s="47"/>
      <c r="SIE30" s="47"/>
      <c r="SIF30" s="47"/>
      <c r="SIG30" s="47"/>
      <c r="SIH30" s="47"/>
      <c r="SII30" s="47"/>
      <c r="SIJ30" s="47"/>
      <c r="SIK30" s="47"/>
      <c r="SIL30" s="47"/>
      <c r="SIM30" s="47"/>
      <c r="SIN30" s="47"/>
      <c r="SIO30" s="47"/>
      <c r="SIP30" s="47"/>
      <c r="SIQ30" s="47"/>
      <c r="SIR30" s="47"/>
      <c r="SIS30" s="47"/>
      <c r="SIT30" s="47"/>
      <c r="SIU30" s="47"/>
      <c r="SIV30" s="47"/>
      <c r="SIW30" s="47"/>
      <c r="SIX30" s="47"/>
      <c r="SIY30" s="47"/>
      <c r="SIZ30" s="47"/>
      <c r="SJA30" s="47"/>
      <c r="SJB30" s="47"/>
      <c r="SJC30" s="47"/>
      <c r="SJD30" s="47"/>
      <c r="SJE30" s="47"/>
      <c r="SJF30" s="47"/>
      <c r="SJG30" s="47"/>
      <c r="SJH30" s="47"/>
      <c r="SJI30" s="47"/>
      <c r="SJJ30" s="47"/>
      <c r="SJK30" s="47"/>
      <c r="SJL30" s="47"/>
      <c r="SJM30" s="47"/>
      <c r="SJN30" s="47"/>
      <c r="SJO30" s="47"/>
      <c r="SJP30" s="47"/>
      <c r="SJQ30" s="47"/>
      <c r="SJR30" s="47"/>
      <c r="SJS30" s="47"/>
      <c r="SJT30" s="47"/>
      <c r="SJU30" s="47"/>
      <c r="SJV30" s="47"/>
      <c r="SJW30" s="47"/>
      <c r="SJX30" s="47"/>
      <c r="SJY30" s="47"/>
      <c r="SJZ30" s="47"/>
      <c r="SKA30" s="47"/>
      <c r="SKB30" s="47"/>
      <c r="SKC30" s="47"/>
      <c r="SKD30" s="47"/>
      <c r="SKE30" s="47"/>
      <c r="SKF30" s="47"/>
      <c r="SKG30" s="47"/>
      <c r="SKH30" s="47"/>
      <c r="SKI30" s="47"/>
      <c r="SKJ30" s="47"/>
      <c r="SKK30" s="47"/>
      <c r="SKL30" s="47"/>
      <c r="SKM30" s="47"/>
      <c r="SKN30" s="47"/>
      <c r="SKO30" s="47"/>
      <c r="SKP30" s="47"/>
      <c r="SKQ30" s="47"/>
      <c r="SKR30" s="47"/>
      <c r="SKS30" s="47"/>
      <c r="SKT30" s="47"/>
      <c r="SKU30" s="47"/>
      <c r="SKV30" s="47"/>
      <c r="SKW30" s="47"/>
      <c r="SKX30" s="47"/>
      <c r="SKY30" s="47"/>
      <c r="SKZ30" s="47"/>
      <c r="SLA30" s="47"/>
      <c r="SLB30" s="47"/>
      <c r="SLC30" s="47"/>
      <c r="SLD30" s="47"/>
      <c r="SLE30" s="47"/>
      <c r="SLF30" s="47"/>
      <c r="SLG30" s="47"/>
      <c r="SLH30" s="47"/>
      <c r="SLI30" s="47"/>
      <c r="SLJ30" s="47"/>
      <c r="SLK30" s="47"/>
      <c r="SLL30" s="47"/>
      <c r="SLM30" s="47"/>
      <c r="SLN30" s="47"/>
      <c r="SLO30" s="47"/>
      <c r="SLP30" s="47"/>
      <c r="SLQ30" s="47"/>
      <c r="SLR30" s="47"/>
      <c r="SLS30" s="47"/>
      <c r="SLT30" s="47"/>
      <c r="SLU30" s="47"/>
      <c r="SLV30" s="47"/>
      <c r="SLW30" s="47"/>
      <c r="SLX30" s="47"/>
      <c r="SLY30" s="47"/>
      <c r="SLZ30" s="47"/>
      <c r="SMA30" s="47"/>
      <c r="SMB30" s="47"/>
      <c r="SMC30" s="47"/>
      <c r="SMD30" s="47"/>
      <c r="SME30" s="47"/>
      <c r="SMF30" s="47"/>
      <c r="SMG30" s="47"/>
      <c r="SMH30" s="47"/>
      <c r="SMI30" s="47"/>
      <c r="SMJ30" s="47"/>
      <c r="SMK30" s="47"/>
      <c r="SML30" s="47"/>
      <c r="SMM30" s="47"/>
      <c r="SMN30" s="47"/>
      <c r="SMO30" s="47"/>
      <c r="SMP30" s="47"/>
      <c r="SMQ30" s="47"/>
      <c r="SMR30" s="47"/>
      <c r="SMS30" s="47"/>
      <c r="SMT30" s="47"/>
      <c r="SMU30" s="47"/>
      <c r="SMV30" s="47"/>
      <c r="SMW30" s="47"/>
      <c r="SMX30" s="47"/>
      <c r="SMY30" s="47"/>
      <c r="SMZ30" s="47"/>
      <c r="SNA30" s="47"/>
      <c r="SNB30" s="47"/>
      <c r="SNC30" s="47"/>
      <c r="SND30" s="47"/>
      <c r="SNE30" s="47"/>
      <c r="SNF30" s="47"/>
      <c r="SNG30" s="47"/>
      <c r="SNH30" s="47"/>
      <c r="SNI30" s="47"/>
      <c r="SNJ30" s="47"/>
      <c r="SNK30" s="47"/>
      <c r="SNL30" s="47"/>
      <c r="SNM30" s="47"/>
      <c r="SNN30" s="47"/>
      <c r="SNO30" s="47"/>
      <c r="SNP30" s="47"/>
      <c r="SNQ30" s="47"/>
      <c r="SNR30" s="47"/>
      <c r="SNS30" s="47"/>
      <c r="SNT30" s="47"/>
      <c r="SNU30" s="47"/>
      <c r="SNV30" s="47"/>
      <c r="SNW30" s="47"/>
      <c r="SNX30" s="47"/>
      <c r="SNY30" s="47"/>
      <c r="SNZ30" s="47"/>
      <c r="SOA30" s="47"/>
      <c r="SOB30" s="47"/>
      <c r="SOC30" s="47"/>
      <c r="SOD30" s="47"/>
      <c r="SOE30" s="47"/>
      <c r="SOF30" s="47"/>
      <c r="SOG30" s="47"/>
      <c r="SOH30" s="47"/>
      <c r="SOI30" s="47"/>
      <c r="SOJ30" s="47"/>
      <c r="SOK30" s="47"/>
      <c r="SOL30" s="47"/>
      <c r="SOM30" s="47"/>
      <c r="SON30" s="47"/>
      <c r="SOO30" s="47"/>
      <c r="SOP30" s="47"/>
      <c r="SOQ30" s="47"/>
      <c r="SOR30" s="47"/>
      <c r="SOS30" s="47"/>
      <c r="SOT30" s="47"/>
      <c r="SOU30" s="47"/>
      <c r="SOV30" s="47"/>
      <c r="SOW30" s="47"/>
      <c r="SOX30" s="47"/>
      <c r="SOY30" s="47"/>
      <c r="SOZ30" s="47"/>
      <c r="SPA30" s="47"/>
      <c r="SPB30" s="47"/>
      <c r="SPC30" s="47"/>
      <c r="SPD30" s="47"/>
      <c r="SPE30" s="47"/>
      <c r="SPF30" s="47"/>
      <c r="SPG30" s="47"/>
      <c r="SPH30" s="47"/>
      <c r="SPI30" s="47"/>
      <c r="SPJ30" s="47"/>
      <c r="SPK30" s="47"/>
      <c r="SPL30" s="47"/>
      <c r="SPM30" s="47"/>
      <c r="SPN30" s="47"/>
      <c r="SPO30" s="47"/>
      <c r="SPP30" s="47"/>
      <c r="SPQ30" s="47"/>
      <c r="SPR30" s="47"/>
      <c r="SPS30" s="47"/>
      <c r="SPT30" s="47"/>
      <c r="SPU30" s="47"/>
      <c r="SPV30" s="47"/>
      <c r="SPW30" s="47"/>
      <c r="SPX30" s="47"/>
      <c r="SPY30" s="47"/>
      <c r="SPZ30" s="47"/>
      <c r="SQA30" s="47"/>
      <c r="SQB30" s="47"/>
      <c r="SQC30" s="47"/>
      <c r="SQD30" s="47"/>
      <c r="SQE30" s="47"/>
      <c r="SQF30" s="47"/>
      <c r="SQG30" s="47"/>
      <c r="SQH30" s="47"/>
      <c r="SQI30" s="47"/>
      <c r="SQJ30" s="47"/>
      <c r="SQK30" s="47"/>
      <c r="SQL30" s="47"/>
      <c r="SQM30" s="47"/>
      <c r="SQN30" s="47"/>
      <c r="SQO30" s="47"/>
      <c r="SQP30" s="47"/>
      <c r="SQQ30" s="47"/>
      <c r="SQR30" s="47"/>
      <c r="SQS30" s="47"/>
      <c r="SQT30" s="47"/>
      <c r="SQU30" s="47"/>
      <c r="SQV30" s="47"/>
      <c r="SQW30" s="47"/>
      <c r="SQX30" s="47"/>
      <c r="SQY30" s="47"/>
      <c r="SQZ30" s="47"/>
      <c r="SRA30" s="47"/>
      <c r="SRB30" s="47"/>
      <c r="SRC30" s="47"/>
      <c r="SRD30" s="47"/>
      <c r="SRE30" s="47"/>
      <c r="SRF30" s="47"/>
      <c r="SRG30" s="47"/>
      <c r="SRH30" s="47"/>
      <c r="SRI30" s="47"/>
      <c r="SRJ30" s="47"/>
      <c r="SRK30" s="47"/>
      <c r="SRL30" s="47"/>
      <c r="SRM30" s="47"/>
      <c r="SRN30" s="47"/>
      <c r="SRO30" s="47"/>
      <c r="SRP30" s="47"/>
      <c r="SRQ30" s="47"/>
      <c r="SRR30" s="47"/>
      <c r="SRS30" s="47"/>
      <c r="SRT30" s="47"/>
      <c r="SRU30" s="47"/>
      <c r="SRV30" s="47"/>
      <c r="SRW30" s="47"/>
      <c r="SRX30" s="47"/>
      <c r="SRY30" s="47"/>
      <c r="SRZ30" s="47"/>
      <c r="SSA30" s="47"/>
      <c r="SSB30" s="47"/>
      <c r="SSC30" s="47"/>
      <c r="SSD30" s="47"/>
      <c r="SSE30" s="47"/>
      <c r="SSF30" s="47"/>
      <c r="SSG30" s="47"/>
      <c r="SSH30" s="47"/>
      <c r="SSI30" s="47"/>
      <c r="SSJ30" s="47"/>
      <c r="SSK30" s="47"/>
      <c r="SSL30" s="47"/>
      <c r="SSM30" s="47"/>
      <c r="SSN30" s="47"/>
      <c r="SSO30" s="47"/>
      <c r="SSP30" s="47"/>
      <c r="SSQ30" s="47"/>
      <c r="SSR30" s="47"/>
      <c r="SSS30" s="47"/>
      <c r="SST30" s="47"/>
      <c r="SSU30" s="47"/>
      <c r="SSV30" s="47"/>
      <c r="SSW30" s="47"/>
      <c r="SSX30" s="47"/>
      <c r="SSY30" s="47"/>
      <c r="SSZ30" s="47"/>
      <c r="STA30" s="47"/>
      <c r="STB30" s="47"/>
      <c r="STC30" s="47"/>
      <c r="STD30" s="47"/>
      <c r="STE30" s="47"/>
      <c r="STF30" s="47"/>
      <c r="STG30" s="47"/>
      <c r="STH30" s="47"/>
      <c r="STI30" s="47"/>
      <c r="STJ30" s="47"/>
      <c r="STK30" s="47"/>
      <c r="STL30" s="47"/>
      <c r="STM30" s="47"/>
      <c r="STN30" s="47"/>
      <c r="STO30" s="47"/>
      <c r="STP30" s="47"/>
      <c r="STQ30" s="47"/>
      <c r="STR30" s="47"/>
      <c r="STS30" s="47"/>
      <c r="STT30" s="47"/>
      <c r="STU30" s="47"/>
      <c r="STV30" s="47"/>
      <c r="STW30" s="47"/>
      <c r="STX30" s="47"/>
      <c r="STY30" s="47"/>
      <c r="STZ30" s="47"/>
      <c r="SUA30" s="47"/>
      <c r="SUB30" s="47"/>
      <c r="SUC30" s="47"/>
      <c r="SUD30" s="47"/>
      <c r="SUE30" s="47"/>
      <c r="SUF30" s="47"/>
      <c r="SUG30" s="47"/>
      <c r="SUH30" s="47"/>
      <c r="SUI30" s="47"/>
      <c r="SUJ30" s="47"/>
      <c r="SUK30" s="47"/>
      <c r="SUL30" s="47"/>
      <c r="SUM30" s="47"/>
      <c r="SUN30" s="47"/>
      <c r="SUO30" s="47"/>
      <c r="SUP30" s="47"/>
      <c r="SUQ30" s="47"/>
      <c r="SUR30" s="47"/>
      <c r="SUS30" s="47"/>
      <c r="SUT30" s="47"/>
      <c r="SUU30" s="47"/>
      <c r="SUV30" s="47"/>
      <c r="SUW30" s="47"/>
      <c r="SUX30" s="47"/>
      <c r="SUY30" s="47"/>
      <c r="SUZ30" s="47"/>
      <c r="SVA30" s="47"/>
      <c r="SVB30" s="47"/>
      <c r="SVC30" s="47"/>
      <c r="SVD30" s="47"/>
      <c r="SVE30" s="47"/>
      <c r="SVF30" s="47"/>
      <c r="SVG30" s="47"/>
      <c r="SVH30" s="47"/>
      <c r="SVI30" s="47"/>
      <c r="SVJ30" s="47"/>
      <c r="SVK30" s="47"/>
      <c r="SVL30" s="47"/>
      <c r="SVM30" s="47"/>
      <c r="SVN30" s="47"/>
      <c r="SVO30" s="47"/>
      <c r="SVP30" s="47"/>
      <c r="SVQ30" s="47"/>
      <c r="SVR30" s="47"/>
      <c r="SVS30" s="47"/>
      <c r="SVT30" s="47"/>
      <c r="SVU30" s="47"/>
      <c r="SVV30" s="47"/>
      <c r="SVW30" s="47"/>
      <c r="SVX30" s="47"/>
      <c r="SVY30" s="47"/>
      <c r="SVZ30" s="47"/>
      <c r="SWA30" s="47"/>
      <c r="SWB30" s="47"/>
      <c r="SWC30" s="47"/>
      <c r="SWD30" s="47"/>
      <c r="SWE30" s="47"/>
      <c r="SWF30" s="47"/>
      <c r="SWG30" s="47"/>
      <c r="SWH30" s="47"/>
      <c r="SWI30" s="47"/>
      <c r="SWJ30" s="47"/>
      <c r="SWK30" s="47"/>
      <c r="SWL30" s="47"/>
      <c r="SWM30" s="47"/>
      <c r="SWN30" s="47"/>
      <c r="SWO30" s="47"/>
      <c r="SWP30" s="47"/>
      <c r="SWQ30" s="47"/>
      <c r="SWR30" s="47"/>
      <c r="SWS30" s="47"/>
      <c r="SWT30" s="47"/>
      <c r="SWU30" s="47"/>
      <c r="SWV30" s="47"/>
      <c r="SWW30" s="47"/>
      <c r="SWX30" s="47"/>
      <c r="SWY30" s="47"/>
      <c r="SWZ30" s="47"/>
      <c r="SXA30" s="47"/>
      <c r="SXB30" s="47"/>
      <c r="SXC30" s="47"/>
      <c r="SXD30" s="47"/>
      <c r="SXE30" s="47"/>
      <c r="SXF30" s="47"/>
      <c r="SXG30" s="47"/>
      <c r="SXH30" s="47"/>
      <c r="SXI30" s="47"/>
      <c r="SXJ30" s="47"/>
      <c r="SXK30" s="47"/>
      <c r="SXL30" s="47"/>
      <c r="SXM30" s="47"/>
      <c r="SXN30" s="47"/>
      <c r="SXO30" s="47"/>
      <c r="SXP30" s="47"/>
      <c r="SXQ30" s="47"/>
      <c r="SXR30" s="47"/>
      <c r="SXS30" s="47"/>
      <c r="SXT30" s="47"/>
      <c r="SXU30" s="47"/>
      <c r="SXV30" s="47"/>
      <c r="SXW30" s="47"/>
      <c r="SXX30" s="47"/>
      <c r="SXY30" s="47"/>
      <c r="SXZ30" s="47"/>
      <c r="SYA30" s="47"/>
      <c r="SYB30" s="47"/>
      <c r="SYC30" s="47"/>
      <c r="SYD30" s="47"/>
      <c r="SYE30" s="47"/>
      <c r="SYF30" s="47"/>
      <c r="SYG30" s="47"/>
      <c r="SYH30" s="47"/>
      <c r="SYI30" s="47"/>
      <c r="SYJ30" s="47"/>
      <c r="SYK30" s="47"/>
      <c r="SYL30" s="47"/>
      <c r="SYM30" s="47"/>
      <c r="SYN30" s="47"/>
      <c r="SYO30" s="47"/>
      <c r="SYP30" s="47"/>
      <c r="SYQ30" s="47"/>
      <c r="SYR30" s="47"/>
      <c r="SYS30" s="47"/>
      <c r="SYT30" s="47"/>
      <c r="SYU30" s="47"/>
      <c r="SYV30" s="47"/>
      <c r="SYW30" s="47"/>
      <c r="SYX30" s="47"/>
      <c r="SYY30" s="47"/>
      <c r="SYZ30" s="47"/>
      <c r="SZA30" s="47"/>
      <c r="SZB30" s="47"/>
      <c r="SZC30" s="47"/>
      <c r="SZD30" s="47"/>
      <c r="SZE30" s="47"/>
      <c r="SZF30" s="47"/>
      <c r="SZG30" s="47"/>
      <c r="SZH30" s="47"/>
      <c r="SZI30" s="47"/>
      <c r="SZJ30" s="47"/>
      <c r="SZK30" s="47"/>
      <c r="SZL30" s="47"/>
      <c r="SZM30" s="47"/>
      <c r="SZN30" s="47"/>
      <c r="SZO30" s="47"/>
      <c r="SZP30" s="47"/>
      <c r="SZQ30" s="47"/>
      <c r="SZR30" s="47"/>
      <c r="SZS30" s="47"/>
      <c r="SZT30" s="47"/>
      <c r="SZU30" s="47"/>
      <c r="SZV30" s="47"/>
      <c r="SZW30" s="47"/>
      <c r="SZX30" s="47"/>
      <c r="SZY30" s="47"/>
      <c r="SZZ30" s="47"/>
      <c r="TAA30" s="47"/>
      <c r="TAB30" s="47"/>
      <c r="TAC30" s="47"/>
      <c r="TAD30" s="47"/>
      <c r="TAE30" s="47"/>
      <c r="TAF30" s="47"/>
      <c r="TAG30" s="47"/>
      <c r="TAH30" s="47"/>
      <c r="TAI30" s="47"/>
      <c r="TAJ30" s="47"/>
      <c r="TAK30" s="47"/>
      <c r="TAL30" s="47"/>
      <c r="TAM30" s="47"/>
      <c r="TAN30" s="47"/>
      <c r="TAO30" s="47"/>
      <c r="TAP30" s="47"/>
      <c r="TAQ30" s="47"/>
      <c r="TAR30" s="47"/>
      <c r="TAS30" s="47"/>
      <c r="TAT30" s="47"/>
      <c r="TAU30" s="47"/>
      <c r="TAV30" s="47"/>
      <c r="TAW30" s="47"/>
      <c r="TAX30" s="47"/>
      <c r="TAY30" s="47"/>
      <c r="TAZ30" s="47"/>
      <c r="TBA30" s="47"/>
      <c r="TBB30" s="47"/>
      <c r="TBC30" s="47"/>
      <c r="TBD30" s="47"/>
      <c r="TBE30" s="47"/>
      <c r="TBF30" s="47"/>
      <c r="TBG30" s="47"/>
      <c r="TBH30" s="47"/>
      <c r="TBI30" s="47"/>
      <c r="TBJ30" s="47"/>
      <c r="TBK30" s="47"/>
      <c r="TBL30" s="47"/>
      <c r="TBM30" s="47"/>
      <c r="TBN30" s="47"/>
      <c r="TBO30" s="47"/>
      <c r="TBP30" s="47"/>
      <c r="TBQ30" s="47"/>
      <c r="TBR30" s="47"/>
      <c r="TBS30" s="47"/>
      <c r="TBT30" s="47"/>
      <c r="TBU30" s="47"/>
      <c r="TBV30" s="47"/>
      <c r="TBW30" s="47"/>
      <c r="TBX30" s="47"/>
      <c r="TBY30" s="47"/>
      <c r="TBZ30" s="47"/>
      <c r="TCA30" s="47"/>
      <c r="TCB30" s="47"/>
      <c r="TCC30" s="47"/>
      <c r="TCD30" s="47"/>
      <c r="TCE30" s="47"/>
      <c r="TCF30" s="47"/>
      <c r="TCG30" s="47"/>
      <c r="TCH30" s="47"/>
      <c r="TCI30" s="47"/>
      <c r="TCJ30" s="47"/>
      <c r="TCK30" s="47"/>
      <c r="TCL30" s="47"/>
      <c r="TCM30" s="47"/>
      <c r="TCN30" s="47"/>
      <c r="TCO30" s="47"/>
      <c r="TCP30" s="47"/>
      <c r="TCQ30" s="47"/>
      <c r="TCR30" s="47"/>
      <c r="TCS30" s="47"/>
      <c r="TCT30" s="47"/>
      <c r="TCU30" s="47"/>
      <c r="TCV30" s="47"/>
      <c r="TCW30" s="47"/>
      <c r="TCX30" s="47"/>
      <c r="TCY30" s="47"/>
      <c r="TCZ30" s="47"/>
      <c r="TDA30" s="47"/>
      <c r="TDB30" s="47"/>
      <c r="TDC30" s="47"/>
      <c r="TDD30" s="47"/>
      <c r="TDE30" s="47"/>
      <c r="TDF30" s="47"/>
      <c r="TDG30" s="47"/>
      <c r="TDH30" s="47"/>
      <c r="TDI30" s="47"/>
      <c r="TDJ30" s="47"/>
      <c r="TDK30" s="47"/>
      <c r="TDL30" s="47"/>
      <c r="TDM30" s="47"/>
      <c r="TDN30" s="47"/>
      <c r="TDO30" s="47"/>
      <c r="TDP30" s="47"/>
      <c r="TDQ30" s="47"/>
      <c r="TDR30" s="47"/>
      <c r="TDS30" s="47"/>
      <c r="TDT30" s="47"/>
      <c r="TDU30" s="47"/>
      <c r="TDV30" s="47"/>
      <c r="TDW30" s="47"/>
      <c r="TDX30" s="47"/>
      <c r="TDY30" s="47"/>
      <c r="TDZ30" s="47"/>
      <c r="TEA30" s="47"/>
      <c r="TEB30" s="47"/>
      <c r="TEC30" s="47"/>
      <c r="TED30" s="47"/>
      <c r="TEE30" s="47"/>
      <c r="TEF30" s="47"/>
      <c r="TEG30" s="47"/>
      <c r="TEH30" s="47"/>
      <c r="TEI30" s="47"/>
      <c r="TEJ30" s="47"/>
      <c r="TEK30" s="47"/>
      <c r="TEL30" s="47"/>
      <c r="TEM30" s="47"/>
      <c r="TEN30" s="47"/>
      <c r="TEO30" s="47"/>
      <c r="TEP30" s="47"/>
      <c r="TEQ30" s="47"/>
      <c r="TER30" s="47"/>
      <c r="TES30" s="47"/>
      <c r="TET30" s="47"/>
      <c r="TEU30" s="47"/>
      <c r="TEV30" s="47"/>
      <c r="TEW30" s="47"/>
      <c r="TEX30" s="47"/>
      <c r="TEY30" s="47"/>
      <c r="TEZ30" s="47"/>
      <c r="TFA30" s="47"/>
      <c r="TFB30" s="47"/>
      <c r="TFC30" s="47"/>
      <c r="TFD30" s="47"/>
      <c r="TFE30" s="47"/>
      <c r="TFF30" s="47"/>
      <c r="TFG30" s="47"/>
      <c r="TFH30" s="47"/>
      <c r="TFI30" s="47"/>
      <c r="TFJ30" s="47"/>
      <c r="TFK30" s="47"/>
      <c r="TFL30" s="47"/>
      <c r="TFM30" s="47"/>
      <c r="TFN30" s="47"/>
      <c r="TFO30" s="47"/>
      <c r="TFP30" s="47"/>
      <c r="TFQ30" s="47"/>
      <c r="TFR30" s="47"/>
      <c r="TFS30" s="47"/>
      <c r="TFT30" s="47"/>
      <c r="TFU30" s="47"/>
      <c r="TFV30" s="47"/>
      <c r="TFW30" s="47"/>
      <c r="TFX30" s="47"/>
      <c r="TFY30" s="47"/>
      <c r="TFZ30" s="47"/>
      <c r="TGA30" s="47"/>
      <c r="TGB30" s="47"/>
      <c r="TGC30" s="47"/>
      <c r="TGD30" s="47"/>
      <c r="TGE30" s="47"/>
      <c r="TGF30" s="47"/>
      <c r="TGG30" s="47"/>
      <c r="TGH30" s="47"/>
      <c r="TGI30" s="47"/>
      <c r="TGJ30" s="47"/>
      <c r="TGK30" s="47"/>
      <c r="TGL30" s="47"/>
      <c r="TGM30" s="47"/>
      <c r="TGN30" s="47"/>
      <c r="TGO30" s="47"/>
      <c r="TGP30" s="47"/>
      <c r="TGQ30" s="47"/>
      <c r="TGR30" s="47"/>
      <c r="TGS30" s="47"/>
      <c r="TGT30" s="47"/>
      <c r="TGU30" s="47"/>
      <c r="TGV30" s="47"/>
      <c r="TGW30" s="47"/>
      <c r="TGX30" s="47"/>
      <c r="TGY30" s="47"/>
      <c r="TGZ30" s="47"/>
      <c r="THA30" s="47"/>
      <c r="THB30" s="47"/>
      <c r="THC30" s="47"/>
      <c r="THD30" s="47"/>
      <c r="THE30" s="47"/>
      <c r="THF30" s="47"/>
      <c r="THG30" s="47"/>
      <c r="THH30" s="47"/>
      <c r="THI30" s="47"/>
      <c r="THJ30" s="47"/>
      <c r="THK30" s="47"/>
      <c r="THL30" s="47"/>
      <c r="THM30" s="47"/>
      <c r="THN30" s="47"/>
      <c r="THO30" s="47"/>
      <c r="THP30" s="47"/>
      <c r="THQ30" s="47"/>
      <c r="THR30" s="47"/>
      <c r="THS30" s="47"/>
      <c r="THT30" s="47"/>
      <c r="THU30" s="47"/>
      <c r="THV30" s="47"/>
      <c r="THW30" s="47"/>
      <c r="THX30" s="47"/>
      <c r="THY30" s="47"/>
      <c r="THZ30" s="47"/>
      <c r="TIA30" s="47"/>
      <c r="TIB30" s="47"/>
      <c r="TIC30" s="47"/>
      <c r="TID30" s="47"/>
      <c r="TIE30" s="47"/>
      <c r="TIF30" s="47"/>
      <c r="TIG30" s="47"/>
      <c r="TIH30" s="47"/>
      <c r="TII30" s="47"/>
      <c r="TIJ30" s="47"/>
      <c r="TIK30" s="47"/>
      <c r="TIL30" s="47"/>
      <c r="TIM30" s="47"/>
      <c r="TIN30" s="47"/>
      <c r="TIO30" s="47"/>
      <c r="TIP30" s="47"/>
      <c r="TIQ30" s="47"/>
      <c r="TIR30" s="47"/>
      <c r="TIS30" s="47"/>
      <c r="TIT30" s="47"/>
      <c r="TIU30" s="47"/>
      <c r="TIV30" s="47"/>
      <c r="TIW30" s="47"/>
      <c r="TIX30" s="47"/>
      <c r="TIY30" s="47"/>
      <c r="TIZ30" s="47"/>
      <c r="TJA30" s="47"/>
      <c r="TJB30" s="47"/>
      <c r="TJC30" s="47"/>
      <c r="TJD30" s="47"/>
      <c r="TJE30" s="47"/>
      <c r="TJF30" s="47"/>
      <c r="TJG30" s="47"/>
      <c r="TJH30" s="47"/>
      <c r="TJI30" s="47"/>
      <c r="TJJ30" s="47"/>
      <c r="TJK30" s="47"/>
      <c r="TJL30" s="47"/>
      <c r="TJM30" s="47"/>
      <c r="TJN30" s="47"/>
      <c r="TJO30" s="47"/>
      <c r="TJP30" s="47"/>
      <c r="TJQ30" s="47"/>
      <c r="TJR30" s="47"/>
      <c r="TJS30" s="47"/>
      <c r="TJT30" s="47"/>
      <c r="TJU30" s="47"/>
      <c r="TJV30" s="47"/>
      <c r="TJW30" s="47"/>
      <c r="TJX30" s="47"/>
      <c r="TJY30" s="47"/>
      <c r="TJZ30" s="47"/>
      <c r="TKA30" s="47"/>
      <c r="TKB30" s="47"/>
      <c r="TKC30" s="47"/>
      <c r="TKD30" s="47"/>
      <c r="TKE30" s="47"/>
      <c r="TKF30" s="47"/>
      <c r="TKG30" s="47"/>
      <c r="TKH30" s="47"/>
      <c r="TKI30" s="47"/>
      <c r="TKJ30" s="47"/>
      <c r="TKK30" s="47"/>
      <c r="TKL30" s="47"/>
      <c r="TKM30" s="47"/>
      <c r="TKN30" s="47"/>
      <c r="TKO30" s="47"/>
      <c r="TKP30" s="47"/>
      <c r="TKQ30" s="47"/>
      <c r="TKR30" s="47"/>
      <c r="TKS30" s="47"/>
      <c r="TKT30" s="47"/>
      <c r="TKU30" s="47"/>
      <c r="TKV30" s="47"/>
      <c r="TKW30" s="47"/>
      <c r="TKX30" s="47"/>
      <c r="TKY30" s="47"/>
      <c r="TKZ30" s="47"/>
      <c r="TLA30" s="47"/>
      <c r="TLB30" s="47"/>
      <c r="TLC30" s="47"/>
      <c r="TLD30" s="47"/>
      <c r="TLE30" s="47"/>
      <c r="TLF30" s="47"/>
      <c r="TLG30" s="47"/>
      <c r="TLH30" s="47"/>
      <c r="TLI30" s="47"/>
      <c r="TLJ30" s="47"/>
      <c r="TLK30" s="47"/>
      <c r="TLL30" s="47"/>
      <c r="TLM30" s="47"/>
      <c r="TLN30" s="47"/>
      <c r="TLO30" s="47"/>
      <c r="TLP30" s="47"/>
      <c r="TLQ30" s="47"/>
      <c r="TLR30" s="47"/>
      <c r="TLS30" s="47"/>
      <c r="TLT30" s="47"/>
      <c r="TLU30" s="47"/>
      <c r="TLV30" s="47"/>
      <c r="TLW30" s="47"/>
      <c r="TLX30" s="47"/>
      <c r="TLY30" s="47"/>
      <c r="TLZ30" s="47"/>
      <c r="TMA30" s="47"/>
      <c r="TMB30" s="47"/>
      <c r="TMC30" s="47"/>
      <c r="TMD30" s="47"/>
      <c r="TME30" s="47"/>
      <c r="TMF30" s="47"/>
      <c r="TMG30" s="47"/>
      <c r="TMH30" s="47"/>
      <c r="TMI30" s="47"/>
      <c r="TMJ30" s="47"/>
      <c r="TMK30" s="47"/>
      <c r="TML30" s="47"/>
      <c r="TMM30" s="47"/>
      <c r="TMN30" s="47"/>
      <c r="TMO30" s="47"/>
      <c r="TMP30" s="47"/>
      <c r="TMQ30" s="47"/>
      <c r="TMR30" s="47"/>
      <c r="TMS30" s="47"/>
      <c r="TMT30" s="47"/>
      <c r="TMU30" s="47"/>
      <c r="TMV30" s="47"/>
      <c r="TMW30" s="47"/>
      <c r="TMX30" s="47"/>
      <c r="TMY30" s="47"/>
      <c r="TMZ30" s="47"/>
      <c r="TNA30" s="47"/>
      <c r="TNB30" s="47"/>
      <c r="TNC30" s="47"/>
      <c r="TND30" s="47"/>
      <c r="TNE30" s="47"/>
      <c r="TNF30" s="47"/>
      <c r="TNG30" s="47"/>
      <c r="TNH30" s="47"/>
      <c r="TNI30" s="47"/>
      <c r="TNJ30" s="47"/>
      <c r="TNK30" s="47"/>
      <c r="TNL30" s="47"/>
      <c r="TNM30" s="47"/>
      <c r="TNN30" s="47"/>
      <c r="TNO30" s="47"/>
      <c r="TNP30" s="47"/>
      <c r="TNQ30" s="47"/>
      <c r="TNR30" s="47"/>
      <c r="TNS30" s="47"/>
      <c r="TNT30" s="47"/>
      <c r="TNU30" s="47"/>
      <c r="TNV30" s="47"/>
      <c r="TNW30" s="47"/>
      <c r="TNX30" s="47"/>
      <c r="TNY30" s="47"/>
      <c r="TNZ30" s="47"/>
      <c r="TOA30" s="47"/>
      <c r="TOB30" s="47"/>
      <c r="TOC30" s="47"/>
      <c r="TOD30" s="47"/>
      <c r="TOE30" s="47"/>
      <c r="TOF30" s="47"/>
      <c r="TOG30" s="47"/>
      <c r="TOH30" s="47"/>
      <c r="TOI30" s="47"/>
      <c r="TOJ30" s="47"/>
      <c r="TOK30" s="47"/>
      <c r="TOL30" s="47"/>
      <c r="TOM30" s="47"/>
      <c r="TON30" s="47"/>
      <c r="TOO30" s="47"/>
      <c r="TOP30" s="47"/>
      <c r="TOQ30" s="47"/>
      <c r="TOR30" s="47"/>
      <c r="TOS30" s="47"/>
      <c r="TOT30" s="47"/>
      <c r="TOU30" s="47"/>
      <c r="TOV30" s="47"/>
      <c r="TOW30" s="47"/>
      <c r="TOX30" s="47"/>
      <c r="TOY30" s="47"/>
      <c r="TOZ30" s="47"/>
      <c r="TPA30" s="47"/>
      <c r="TPB30" s="47"/>
      <c r="TPC30" s="47"/>
      <c r="TPD30" s="47"/>
      <c r="TPE30" s="47"/>
      <c r="TPF30" s="47"/>
      <c r="TPG30" s="47"/>
      <c r="TPH30" s="47"/>
      <c r="TPI30" s="47"/>
      <c r="TPJ30" s="47"/>
      <c r="TPK30" s="47"/>
      <c r="TPL30" s="47"/>
      <c r="TPM30" s="47"/>
      <c r="TPN30" s="47"/>
      <c r="TPO30" s="47"/>
      <c r="TPP30" s="47"/>
      <c r="TPQ30" s="47"/>
      <c r="TPR30" s="47"/>
      <c r="TPS30" s="47"/>
      <c r="TPT30" s="47"/>
      <c r="TPU30" s="47"/>
      <c r="TPV30" s="47"/>
      <c r="TPW30" s="47"/>
      <c r="TPX30" s="47"/>
      <c r="TPY30" s="47"/>
      <c r="TPZ30" s="47"/>
      <c r="TQA30" s="47"/>
      <c r="TQB30" s="47"/>
      <c r="TQC30" s="47"/>
      <c r="TQD30" s="47"/>
      <c r="TQE30" s="47"/>
      <c r="TQF30" s="47"/>
      <c r="TQG30" s="47"/>
      <c r="TQH30" s="47"/>
      <c r="TQI30" s="47"/>
      <c r="TQJ30" s="47"/>
      <c r="TQK30" s="47"/>
      <c r="TQL30" s="47"/>
      <c r="TQM30" s="47"/>
      <c r="TQN30" s="47"/>
      <c r="TQO30" s="47"/>
      <c r="TQP30" s="47"/>
      <c r="TQQ30" s="47"/>
      <c r="TQR30" s="47"/>
      <c r="TQS30" s="47"/>
      <c r="TQT30" s="47"/>
      <c r="TQU30" s="47"/>
      <c r="TQV30" s="47"/>
      <c r="TQW30" s="47"/>
      <c r="TQX30" s="47"/>
      <c r="TQY30" s="47"/>
      <c r="TQZ30" s="47"/>
      <c r="TRA30" s="47"/>
      <c r="TRB30" s="47"/>
      <c r="TRC30" s="47"/>
      <c r="TRD30" s="47"/>
      <c r="TRE30" s="47"/>
      <c r="TRF30" s="47"/>
      <c r="TRG30" s="47"/>
      <c r="TRH30" s="47"/>
      <c r="TRI30" s="47"/>
      <c r="TRJ30" s="47"/>
      <c r="TRK30" s="47"/>
      <c r="TRL30" s="47"/>
      <c r="TRM30" s="47"/>
      <c r="TRN30" s="47"/>
      <c r="TRO30" s="47"/>
      <c r="TRP30" s="47"/>
      <c r="TRQ30" s="47"/>
      <c r="TRR30" s="47"/>
      <c r="TRS30" s="47"/>
      <c r="TRT30" s="47"/>
      <c r="TRU30" s="47"/>
      <c r="TRV30" s="47"/>
      <c r="TRW30" s="47"/>
      <c r="TRX30" s="47"/>
      <c r="TRY30" s="47"/>
      <c r="TRZ30" s="47"/>
      <c r="TSA30" s="47"/>
      <c r="TSB30" s="47"/>
      <c r="TSC30" s="47"/>
      <c r="TSD30" s="47"/>
      <c r="TSE30" s="47"/>
      <c r="TSF30" s="47"/>
      <c r="TSG30" s="47"/>
      <c r="TSH30" s="47"/>
      <c r="TSI30" s="47"/>
      <c r="TSJ30" s="47"/>
      <c r="TSK30" s="47"/>
      <c r="TSL30" s="47"/>
      <c r="TSM30" s="47"/>
      <c r="TSN30" s="47"/>
      <c r="TSO30" s="47"/>
      <c r="TSP30" s="47"/>
      <c r="TSQ30" s="47"/>
      <c r="TSR30" s="47"/>
      <c r="TSS30" s="47"/>
      <c r="TST30" s="47"/>
      <c r="TSU30" s="47"/>
      <c r="TSV30" s="47"/>
      <c r="TSW30" s="47"/>
      <c r="TSX30" s="47"/>
      <c r="TSY30" s="47"/>
      <c r="TSZ30" s="47"/>
      <c r="TTA30" s="47"/>
      <c r="TTB30" s="47"/>
      <c r="TTC30" s="47"/>
      <c r="TTD30" s="47"/>
      <c r="TTE30" s="47"/>
      <c r="TTF30" s="47"/>
      <c r="TTG30" s="47"/>
      <c r="TTH30" s="47"/>
      <c r="TTI30" s="47"/>
      <c r="TTJ30" s="47"/>
      <c r="TTK30" s="47"/>
      <c r="TTL30" s="47"/>
      <c r="TTM30" s="47"/>
      <c r="TTN30" s="47"/>
      <c r="TTO30" s="47"/>
      <c r="TTP30" s="47"/>
      <c r="TTQ30" s="47"/>
      <c r="TTR30" s="47"/>
      <c r="TTS30" s="47"/>
      <c r="TTT30" s="47"/>
      <c r="TTU30" s="47"/>
      <c r="TTV30" s="47"/>
      <c r="TTW30" s="47"/>
      <c r="TTX30" s="47"/>
      <c r="TTY30" s="47"/>
      <c r="TTZ30" s="47"/>
      <c r="TUA30" s="47"/>
      <c r="TUB30" s="47"/>
      <c r="TUC30" s="47"/>
      <c r="TUD30" s="47"/>
      <c r="TUE30" s="47"/>
      <c r="TUF30" s="47"/>
      <c r="TUG30" s="47"/>
      <c r="TUH30" s="47"/>
      <c r="TUI30" s="47"/>
      <c r="TUJ30" s="47"/>
      <c r="TUK30" s="47"/>
      <c r="TUL30" s="47"/>
      <c r="TUM30" s="47"/>
      <c r="TUN30" s="47"/>
      <c r="TUO30" s="47"/>
      <c r="TUP30" s="47"/>
      <c r="TUQ30" s="47"/>
      <c r="TUR30" s="47"/>
      <c r="TUS30" s="47"/>
      <c r="TUT30" s="47"/>
      <c r="TUU30" s="47"/>
      <c r="TUV30" s="47"/>
      <c r="TUW30" s="47"/>
      <c r="TUX30" s="47"/>
      <c r="TUY30" s="47"/>
      <c r="TUZ30" s="47"/>
      <c r="TVA30" s="47"/>
      <c r="TVB30" s="47"/>
      <c r="TVC30" s="47"/>
      <c r="TVD30" s="47"/>
      <c r="TVE30" s="47"/>
      <c r="TVF30" s="47"/>
      <c r="TVG30" s="47"/>
      <c r="TVH30" s="47"/>
      <c r="TVI30" s="47"/>
      <c r="TVJ30" s="47"/>
      <c r="TVK30" s="47"/>
      <c r="TVL30" s="47"/>
      <c r="TVM30" s="47"/>
      <c r="TVN30" s="47"/>
      <c r="TVO30" s="47"/>
      <c r="TVP30" s="47"/>
      <c r="TVQ30" s="47"/>
      <c r="TVR30" s="47"/>
      <c r="TVS30" s="47"/>
      <c r="TVT30" s="47"/>
      <c r="TVU30" s="47"/>
      <c r="TVV30" s="47"/>
      <c r="TVW30" s="47"/>
      <c r="TVX30" s="47"/>
      <c r="TVY30" s="47"/>
      <c r="TVZ30" s="47"/>
      <c r="TWA30" s="47"/>
      <c r="TWB30" s="47"/>
      <c r="TWC30" s="47"/>
      <c r="TWD30" s="47"/>
      <c r="TWE30" s="47"/>
      <c r="TWF30" s="47"/>
      <c r="TWG30" s="47"/>
      <c r="TWH30" s="47"/>
      <c r="TWI30" s="47"/>
      <c r="TWJ30" s="47"/>
      <c r="TWK30" s="47"/>
      <c r="TWL30" s="47"/>
      <c r="TWM30" s="47"/>
      <c r="TWN30" s="47"/>
      <c r="TWO30" s="47"/>
      <c r="TWP30" s="47"/>
      <c r="TWQ30" s="47"/>
      <c r="TWR30" s="47"/>
      <c r="TWS30" s="47"/>
      <c r="TWT30" s="47"/>
      <c r="TWU30" s="47"/>
      <c r="TWV30" s="47"/>
      <c r="TWW30" s="47"/>
      <c r="TWX30" s="47"/>
      <c r="TWY30" s="47"/>
      <c r="TWZ30" s="47"/>
      <c r="TXA30" s="47"/>
      <c r="TXB30" s="47"/>
      <c r="TXC30" s="47"/>
      <c r="TXD30" s="47"/>
      <c r="TXE30" s="47"/>
      <c r="TXF30" s="47"/>
      <c r="TXG30" s="47"/>
      <c r="TXH30" s="47"/>
      <c r="TXI30" s="47"/>
      <c r="TXJ30" s="47"/>
      <c r="TXK30" s="47"/>
      <c r="TXL30" s="47"/>
      <c r="TXM30" s="47"/>
      <c r="TXN30" s="47"/>
      <c r="TXO30" s="47"/>
      <c r="TXP30" s="47"/>
      <c r="TXQ30" s="47"/>
      <c r="TXR30" s="47"/>
      <c r="TXS30" s="47"/>
      <c r="TXT30" s="47"/>
      <c r="TXU30" s="47"/>
      <c r="TXV30" s="47"/>
      <c r="TXW30" s="47"/>
      <c r="TXX30" s="47"/>
      <c r="TXY30" s="47"/>
      <c r="TXZ30" s="47"/>
      <c r="TYA30" s="47"/>
      <c r="TYB30" s="47"/>
      <c r="TYC30" s="47"/>
      <c r="TYD30" s="47"/>
      <c r="TYE30" s="47"/>
      <c r="TYF30" s="47"/>
      <c r="TYG30" s="47"/>
      <c r="TYH30" s="47"/>
      <c r="TYI30" s="47"/>
      <c r="TYJ30" s="47"/>
      <c r="TYK30" s="47"/>
      <c r="TYL30" s="47"/>
      <c r="TYM30" s="47"/>
      <c r="TYN30" s="47"/>
      <c r="TYO30" s="47"/>
      <c r="TYP30" s="47"/>
      <c r="TYQ30" s="47"/>
      <c r="TYR30" s="47"/>
      <c r="TYS30" s="47"/>
      <c r="TYT30" s="47"/>
      <c r="TYU30" s="47"/>
      <c r="TYV30" s="47"/>
      <c r="TYW30" s="47"/>
      <c r="TYX30" s="47"/>
      <c r="TYY30" s="47"/>
      <c r="TYZ30" s="47"/>
      <c r="TZA30" s="47"/>
      <c r="TZB30" s="47"/>
      <c r="TZC30" s="47"/>
      <c r="TZD30" s="47"/>
      <c r="TZE30" s="47"/>
      <c r="TZF30" s="47"/>
      <c r="TZG30" s="47"/>
      <c r="TZH30" s="47"/>
      <c r="TZI30" s="47"/>
      <c r="TZJ30" s="47"/>
      <c r="TZK30" s="47"/>
      <c r="TZL30" s="47"/>
      <c r="TZM30" s="47"/>
      <c r="TZN30" s="47"/>
      <c r="TZO30" s="47"/>
      <c r="TZP30" s="47"/>
      <c r="TZQ30" s="47"/>
      <c r="TZR30" s="47"/>
      <c r="TZS30" s="47"/>
      <c r="TZT30" s="47"/>
      <c r="TZU30" s="47"/>
      <c r="TZV30" s="47"/>
      <c r="TZW30" s="47"/>
      <c r="TZX30" s="47"/>
      <c r="TZY30" s="47"/>
      <c r="TZZ30" s="47"/>
      <c r="UAA30" s="47"/>
      <c r="UAB30" s="47"/>
      <c r="UAC30" s="47"/>
      <c r="UAD30" s="47"/>
      <c r="UAE30" s="47"/>
      <c r="UAF30" s="47"/>
      <c r="UAG30" s="47"/>
      <c r="UAH30" s="47"/>
      <c r="UAI30" s="47"/>
      <c r="UAJ30" s="47"/>
      <c r="UAK30" s="47"/>
      <c r="UAL30" s="47"/>
      <c r="UAM30" s="47"/>
      <c r="UAN30" s="47"/>
      <c r="UAO30" s="47"/>
      <c r="UAP30" s="47"/>
      <c r="UAQ30" s="47"/>
      <c r="UAR30" s="47"/>
      <c r="UAS30" s="47"/>
      <c r="UAT30" s="47"/>
      <c r="UAU30" s="47"/>
      <c r="UAV30" s="47"/>
      <c r="UAW30" s="47"/>
      <c r="UAX30" s="47"/>
      <c r="UAY30" s="47"/>
      <c r="UAZ30" s="47"/>
      <c r="UBA30" s="47"/>
      <c r="UBB30" s="47"/>
      <c r="UBC30" s="47"/>
      <c r="UBD30" s="47"/>
      <c r="UBE30" s="47"/>
      <c r="UBF30" s="47"/>
      <c r="UBG30" s="47"/>
      <c r="UBH30" s="47"/>
      <c r="UBI30" s="47"/>
      <c r="UBJ30" s="47"/>
      <c r="UBK30" s="47"/>
      <c r="UBL30" s="47"/>
      <c r="UBM30" s="47"/>
      <c r="UBN30" s="47"/>
      <c r="UBO30" s="47"/>
      <c r="UBP30" s="47"/>
      <c r="UBQ30" s="47"/>
      <c r="UBR30" s="47"/>
      <c r="UBS30" s="47"/>
      <c r="UBT30" s="47"/>
      <c r="UBU30" s="47"/>
      <c r="UBV30" s="47"/>
      <c r="UBW30" s="47"/>
      <c r="UBX30" s="47"/>
      <c r="UBY30" s="47"/>
      <c r="UBZ30" s="47"/>
      <c r="UCA30" s="47"/>
      <c r="UCB30" s="47"/>
      <c r="UCC30" s="47"/>
      <c r="UCD30" s="47"/>
      <c r="UCE30" s="47"/>
      <c r="UCF30" s="47"/>
      <c r="UCG30" s="47"/>
      <c r="UCH30" s="47"/>
      <c r="UCI30" s="47"/>
      <c r="UCJ30" s="47"/>
      <c r="UCK30" s="47"/>
      <c r="UCL30" s="47"/>
      <c r="UCM30" s="47"/>
      <c r="UCN30" s="47"/>
      <c r="UCO30" s="47"/>
      <c r="UCP30" s="47"/>
      <c r="UCQ30" s="47"/>
      <c r="UCR30" s="47"/>
      <c r="UCS30" s="47"/>
      <c r="UCT30" s="47"/>
      <c r="UCU30" s="47"/>
      <c r="UCV30" s="47"/>
      <c r="UCW30" s="47"/>
      <c r="UCX30" s="47"/>
      <c r="UCY30" s="47"/>
      <c r="UCZ30" s="47"/>
      <c r="UDA30" s="47"/>
      <c r="UDB30" s="47"/>
      <c r="UDC30" s="47"/>
      <c r="UDD30" s="47"/>
      <c r="UDE30" s="47"/>
      <c r="UDF30" s="47"/>
      <c r="UDG30" s="47"/>
      <c r="UDH30" s="47"/>
      <c r="UDI30" s="47"/>
      <c r="UDJ30" s="47"/>
      <c r="UDK30" s="47"/>
      <c r="UDL30" s="47"/>
      <c r="UDM30" s="47"/>
      <c r="UDN30" s="47"/>
      <c r="UDO30" s="47"/>
      <c r="UDP30" s="47"/>
      <c r="UDQ30" s="47"/>
      <c r="UDR30" s="47"/>
      <c r="UDS30" s="47"/>
      <c r="UDT30" s="47"/>
      <c r="UDU30" s="47"/>
      <c r="UDV30" s="47"/>
      <c r="UDW30" s="47"/>
      <c r="UDX30" s="47"/>
      <c r="UDY30" s="47"/>
      <c r="UDZ30" s="47"/>
      <c r="UEA30" s="47"/>
      <c r="UEB30" s="47"/>
      <c r="UEC30" s="47"/>
      <c r="UED30" s="47"/>
      <c r="UEE30" s="47"/>
      <c r="UEF30" s="47"/>
      <c r="UEG30" s="47"/>
      <c r="UEH30" s="47"/>
      <c r="UEI30" s="47"/>
      <c r="UEJ30" s="47"/>
      <c r="UEK30" s="47"/>
      <c r="UEL30" s="47"/>
      <c r="UEM30" s="47"/>
      <c r="UEN30" s="47"/>
      <c r="UEO30" s="47"/>
      <c r="UEP30" s="47"/>
      <c r="UEQ30" s="47"/>
      <c r="UER30" s="47"/>
      <c r="UES30" s="47"/>
      <c r="UET30" s="47"/>
      <c r="UEU30" s="47"/>
      <c r="UEV30" s="47"/>
      <c r="UEW30" s="47"/>
      <c r="UEX30" s="47"/>
      <c r="UEY30" s="47"/>
      <c r="UEZ30" s="47"/>
      <c r="UFA30" s="47"/>
      <c r="UFB30" s="47"/>
      <c r="UFC30" s="47"/>
      <c r="UFD30" s="47"/>
      <c r="UFE30" s="47"/>
      <c r="UFF30" s="47"/>
      <c r="UFG30" s="47"/>
      <c r="UFH30" s="47"/>
      <c r="UFI30" s="47"/>
      <c r="UFJ30" s="47"/>
      <c r="UFK30" s="47"/>
      <c r="UFL30" s="47"/>
      <c r="UFM30" s="47"/>
      <c r="UFN30" s="47"/>
      <c r="UFO30" s="47"/>
      <c r="UFP30" s="47"/>
      <c r="UFQ30" s="47"/>
      <c r="UFR30" s="47"/>
      <c r="UFS30" s="47"/>
      <c r="UFT30" s="47"/>
      <c r="UFU30" s="47"/>
      <c r="UFV30" s="47"/>
      <c r="UFW30" s="47"/>
      <c r="UFX30" s="47"/>
      <c r="UFY30" s="47"/>
      <c r="UFZ30" s="47"/>
      <c r="UGA30" s="47"/>
      <c r="UGB30" s="47"/>
      <c r="UGC30" s="47"/>
      <c r="UGD30" s="47"/>
      <c r="UGE30" s="47"/>
      <c r="UGF30" s="47"/>
      <c r="UGG30" s="47"/>
      <c r="UGH30" s="47"/>
      <c r="UGI30" s="47"/>
      <c r="UGJ30" s="47"/>
      <c r="UGK30" s="47"/>
      <c r="UGL30" s="47"/>
      <c r="UGM30" s="47"/>
      <c r="UGN30" s="47"/>
      <c r="UGO30" s="47"/>
      <c r="UGP30" s="47"/>
      <c r="UGQ30" s="47"/>
      <c r="UGR30" s="47"/>
      <c r="UGS30" s="47"/>
      <c r="UGT30" s="47"/>
      <c r="UGU30" s="47"/>
      <c r="UGV30" s="47"/>
      <c r="UGW30" s="47"/>
      <c r="UGX30" s="47"/>
      <c r="UGY30" s="47"/>
      <c r="UGZ30" s="47"/>
      <c r="UHA30" s="47"/>
      <c r="UHB30" s="47"/>
      <c r="UHC30" s="47"/>
      <c r="UHD30" s="47"/>
      <c r="UHE30" s="47"/>
      <c r="UHF30" s="47"/>
      <c r="UHG30" s="47"/>
      <c r="UHH30" s="47"/>
      <c r="UHI30" s="47"/>
      <c r="UHJ30" s="47"/>
      <c r="UHK30" s="47"/>
      <c r="UHL30" s="47"/>
      <c r="UHM30" s="47"/>
      <c r="UHN30" s="47"/>
      <c r="UHO30" s="47"/>
      <c r="UHP30" s="47"/>
      <c r="UHQ30" s="47"/>
      <c r="UHR30" s="47"/>
      <c r="UHS30" s="47"/>
      <c r="UHT30" s="47"/>
      <c r="UHU30" s="47"/>
      <c r="UHV30" s="47"/>
      <c r="UHW30" s="47"/>
      <c r="UHX30" s="47"/>
      <c r="UHY30" s="47"/>
      <c r="UHZ30" s="47"/>
      <c r="UIA30" s="47"/>
      <c r="UIB30" s="47"/>
      <c r="UIC30" s="47"/>
      <c r="UID30" s="47"/>
      <c r="UIE30" s="47"/>
      <c r="UIF30" s="47"/>
      <c r="UIG30" s="47"/>
      <c r="UIH30" s="47"/>
      <c r="UII30" s="47"/>
      <c r="UIJ30" s="47"/>
      <c r="UIK30" s="47"/>
      <c r="UIL30" s="47"/>
      <c r="UIM30" s="47"/>
      <c r="UIN30" s="47"/>
      <c r="UIO30" s="47"/>
      <c r="UIP30" s="47"/>
      <c r="UIQ30" s="47"/>
      <c r="UIR30" s="47"/>
      <c r="UIS30" s="47"/>
      <c r="UIT30" s="47"/>
      <c r="UIU30" s="47"/>
      <c r="UIV30" s="47"/>
      <c r="UIW30" s="47"/>
      <c r="UIX30" s="47"/>
      <c r="UIY30" s="47"/>
      <c r="UIZ30" s="47"/>
      <c r="UJA30" s="47"/>
      <c r="UJB30" s="47"/>
      <c r="UJC30" s="47"/>
      <c r="UJD30" s="47"/>
      <c r="UJE30" s="47"/>
      <c r="UJF30" s="47"/>
      <c r="UJG30" s="47"/>
      <c r="UJH30" s="47"/>
      <c r="UJI30" s="47"/>
      <c r="UJJ30" s="47"/>
      <c r="UJK30" s="47"/>
      <c r="UJL30" s="47"/>
      <c r="UJM30" s="47"/>
      <c r="UJN30" s="47"/>
      <c r="UJO30" s="47"/>
      <c r="UJP30" s="47"/>
      <c r="UJQ30" s="47"/>
      <c r="UJR30" s="47"/>
      <c r="UJS30" s="47"/>
      <c r="UJT30" s="47"/>
      <c r="UJU30" s="47"/>
      <c r="UJV30" s="47"/>
      <c r="UJW30" s="47"/>
      <c r="UJX30" s="47"/>
      <c r="UJY30" s="47"/>
      <c r="UJZ30" s="47"/>
      <c r="UKA30" s="47"/>
      <c r="UKB30" s="47"/>
      <c r="UKC30" s="47"/>
      <c r="UKD30" s="47"/>
      <c r="UKE30" s="47"/>
      <c r="UKF30" s="47"/>
      <c r="UKG30" s="47"/>
      <c r="UKH30" s="47"/>
      <c r="UKI30" s="47"/>
      <c r="UKJ30" s="47"/>
      <c r="UKK30" s="47"/>
      <c r="UKL30" s="47"/>
      <c r="UKM30" s="47"/>
      <c r="UKN30" s="47"/>
      <c r="UKO30" s="47"/>
      <c r="UKP30" s="47"/>
      <c r="UKQ30" s="47"/>
      <c r="UKR30" s="47"/>
      <c r="UKS30" s="47"/>
      <c r="UKT30" s="47"/>
      <c r="UKU30" s="47"/>
      <c r="UKV30" s="47"/>
      <c r="UKW30" s="47"/>
      <c r="UKX30" s="47"/>
      <c r="UKY30" s="47"/>
      <c r="UKZ30" s="47"/>
      <c r="ULA30" s="47"/>
      <c r="ULB30" s="47"/>
      <c r="ULC30" s="47"/>
      <c r="ULD30" s="47"/>
      <c r="ULE30" s="47"/>
      <c r="ULF30" s="47"/>
      <c r="ULG30" s="47"/>
      <c r="ULH30" s="47"/>
      <c r="ULI30" s="47"/>
      <c r="ULJ30" s="47"/>
      <c r="ULK30" s="47"/>
      <c r="ULL30" s="47"/>
      <c r="ULM30" s="47"/>
      <c r="ULN30" s="47"/>
      <c r="ULO30" s="47"/>
      <c r="ULP30" s="47"/>
      <c r="ULQ30" s="47"/>
      <c r="ULR30" s="47"/>
      <c r="ULS30" s="47"/>
      <c r="ULT30" s="47"/>
      <c r="ULU30" s="47"/>
      <c r="ULV30" s="47"/>
      <c r="ULW30" s="47"/>
      <c r="ULX30" s="47"/>
      <c r="ULY30" s="47"/>
      <c r="ULZ30" s="47"/>
      <c r="UMA30" s="47"/>
      <c r="UMB30" s="47"/>
      <c r="UMC30" s="47"/>
      <c r="UMD30" s="47"/>
      <c r="UME30" s="47"/>
      <c r="UMF30" s="47"/>
      <c r="UMG30" s="47"/>
      <c r="UMH30" s="47"/>
      <c r="UMI30" s="47"/>
      <c r="UMJ30" s="47"/>
      <c r="UMK30" s="47"/>
      <c r="UML30" s="47"/>
      <c r="UMM30" s="47"/>
      <c r="UMN30" s="47"/>
      <c r="UMO30" s="47"/>
      <c r="UMP30" s="47"/>
      <c r="UMQ30" s="47"/>
      <c r="UMR30" s="47"/>
      <c r="UMS30" s="47"/>
      <c r="UMT30" s="47"/>
      <c r="UMU30" s="47"/>
      <c r="UMV30" s="47"/>
      <c r="UMW30" s="47"/>
      <c r="UMX30" s="47"/>
      <c r="UMY30" s="47"/>
      <c r="UMZ30" s="47"/>
      <c r="UNA30" s="47"/>
      <c r="UNB30" s="47"/>
      <c r="UNC30" s="47"/>
      <c r="UND30" s="47"/>
      <c r="UNE30" s="47"/>
      <c r="UNF30" s="47"/>
      <c r="UNG30" s="47"/>
      <c r="UNH30" s="47"/>
      <c r="UNI30" s="47"/>
      <c r="UNJ30" s="47"/>
      <c r="UNK30" s="47"/>
      <c r="UNL30" s="47"/>
      <c r="UNM30" s="47"/>
      <c r="UNN30" s="47"/>
      <c r="UNO30" s="47"/>
      <c r="UNP30" s="47"/>
      <c r="UNQ30" s="47"/>
      <c r="UNR30" s="47"/>
      <c r="UNS30" s="47"/>
      <c r="UNT30" s="47"/>
      <c r="UNU30" s="47"/>
      <c r="UNV30" s="47"/>
      <c r="UNW30" s="47"/>
      <c r="UNX30" s="47"/>
      <c r="UNY30" s="47"/>
      <c r="UNZ30" s="47"/>
      <c r="UOA30" s="47"/>
      <c r="UOB30" s="47"/>
      <c r="UOC30" s="47"/>
      <c r="UOD30" s="47"/>
      <c r="UOE30" s="47"/>
      <c r="UOF30" s="47"/>
      <c r="UOG30" s="47"/>
      <c r="UOH30" s="47"/>
      <c r="UOI30" s="47"/>
      <c r="UOJ30" s="47"/>
      <c r="UOK30" s="47"/>
      <c r="UOL30" s="47"/>
      <c r="UOM30" s="47"/>
      <c r="UON30" s="47"/>
      <c r="UOO30" s="47"/>
      <c r="UOP30" s="47"/>
      <c r="UOQ30" s="47"/>
      <c r="UOR30" s="47"/>
      <c r="UOS30" s="47"/>
      <c r="UOT30" s="47"/>
      <c r="UOU30" s="47"/>
      <c r="UOV30" s="47"/>
      <c r="UOW30" s="47"/>
      <c r="UOX30" s="47"/>
      <c r="UOY30" s="47"/>
      <c r="UOZ30" s="47"/>
      <c r="UPA30" s="47"/>
      <c r="UPB30" s="47"/>
      <c r="UPC30" s="47"/>
      <c r="UPD30" s="47"/>
      <c r="UPE30" s="47"/>
      <c r="UPF30" s="47"/>
      <c r="UPG30" s="47"/>
      <c r="UPH30" s="47"/>
      <c r="UPI30" s="47"/>
      <c r="UPJ30" s="47"/>
      <c r="UPK30" s="47"/>
      <c r="UPL30" s="47"/>
      <c r="UPM30" s="47"/>
      <c r="UPN30" s="47"/>
      <c r="UPO30" s="47"/>
      <c r="UPP30" s="47"/>
      <c r="UPQ30" s="47"/>
      <c r="UPR30" s="47"/>
      <c r="UPS30" s="47"/>
      <c r="UPT30" s="47"/>
      <c r="UPU30" s="47"/>
      <c r="UPV30" s="47"/>
      <c r="UPW30" s="47"/>
      <c r="UPX30" s="47"/>
      <c r="UPY30" s="47"/>
      <c r="UPZ30" s="47"/>
      <c r="UQA30" s="47"/>
      <c r="UQB30" s="47"/>
      <c r="UQC30" s="47"/>
      <c r="UQD30" s="47"/>
      <c r="UQE30" s="47"/>
      <c r="UQF30" s="47"/>
      <c r="UQG30" s="47"/>
      <c r="UQH30" s="47"/>
      <c r="UQI30" s="47"/>
      <c r="UQJ30" s="47"/>
      <c r="UQK30" s="47"/>
      <c r="UQL30" s="47"/>
      <c r="UQM30" s="47"/>
      <c r="UQN30" s="47"/>
      <c r="UQO30" s="47"/>
      <c r="UQP30" s="47"/>
      <c r="UQQ30" s="47"/>
      <c r="UQR30" s="47"/>
      <c r="UQS30" s="47"/>
      <c r="UQT30" s="47"/>
      <c r="UQU30" s="47"/>
      <c r="UQV30" s="47"/>
      <c r="UQW30" s="47"/>
      <c r="UQX30" s="47"/>
      <c r="UQY30" s="47"/>
      <c r="UQZ30" s="47"/>
      <c r="URA30" s="47"/>
      <c r="URB30" s="47"/>
      <c r="URC30" s="47"/>
      <c r="URD30" s="47"/>
      <c r="URE30" s="47"/>
      <c r="URF30" s="47"/>
      <c r="URG30" s="47"/>
      <c r="URH30" s="47"/>
      <c r="URI30" s="47"/>
      <c r="URJ30" s="47"/>
      <c r="URK30" s="47"/>
      <c r="URL30" s="47"/>
      <c r="URM30" s="47"/>
      <c r="URN30" s="47"/>
      <c r="URO30" s="47"/>
      <c r="URP30" s="47"/>
      <c r="URQ30" s="47"/>
      <c r="URR30" s="47"/>
      <c r="URS30" s="47"/>
      <c r="URT30" s="47"/>
      <c r="URU30" s="47"/>
      <c r="URV30" s="47"/>
      <c r="URW30" s="47"/>
      <c r="URX30" s="47"/>
      <c r="URY30" s="47"/>
      <c r="URZ30" s="47"/>
      <c r="USA30" s="47"/>
      <c r="USB30" s="47"/>
      <c r="USC30" s="47"/>
      <c r="USD30" s="47"/>
      <c r="USE30" s="47"/>
      <c r="USF30" s="47"/>
      <c r="USG30" s="47"/>
      <c r="USH30" s="47"/>
      <c r="USI30" s="47"/>
      <c r="USJ30" s="47"/>
      <c r="USK30" s="47"/>
      <c r="USL30" s="47"/>
      <c r="USM30" s="47"/>
      <c r="USN30" s="47"/>
      <c r="USO30" s="47"/>
      <c r="USP30" s="47"/>
      <c r="USQ30" s="47"/>
      <c r="USR30" s="47"/>
      <c r="USS30" s="47"/>
      <c r="UST30" s="47"/>
      <c r="USU30" s="47"/>
      <c r="USV30" s="47"/>
      <c r="USW30" s="47"/>
      <c r="USX30" s="47"/>
      <c r="USY30" s="47"/>
      <c r="USZ30" s="47"/>
      <c r="UTA30" s="47"/>
      <c r="UTB30" s="47"/>
      <c r="UTC30" s="47"/>
      <c r="UTD30" s="47"/>
      <c r="UTE30" s="47"/>
      <c r="UTF30" s="47"/>
      <c r="UTG30" s="47"/>
      <c r="UTH30" s="47"/>
      <c r="UTI30" s="47"/>
      <c r="UTJ30" s="47"/>
      <c r="UTK30" s="47"/>
      <c r="UTL30" s="47"/>
      <c r="UTM30" s="47"/>
      <c r="UTN30" s="47"/>
      <c r="UTO30" s="47"/>
      <c r="UTP30" s="47"/>
      <c r="UTQ30" s="47"/>
      <c r="UTR30" s="47"/>
      <c r="UTS30" s="47"/>
      <c r="UTT30" s="47"/>
      <c r="UTU30" s="47"/>
      <c r="UTV30" s="47"/>
      <c r="UTW30" s="47"/>
      <c r="UTX30" s="47"/>
      <c r="UTY30" s="47"/>
      <c r="UTZ30" s="47"/>
      <c r="UUA30" s="47"/>
      <c r="UUB30" s="47"/>
      <c r="UUC30" s="47"/>
      <c r="UUD30" s="47"/>
      <c r="UUE30" s="47"/>
      <c r="UUF30" s="47"/>
      <c r="UUG30" s="47"/>
      <c r="UUH30" s="47"/>
      <c r="UUI30" s="47"/>
      <c r="UUJ30" s="47"/>
      <c r="UUK30" s="47"/>
      <c r="UUL30" s="47"/>
      <c r="UUM30" s="47"/>
      <c r="UUN30" s="47"/>
      <c r="UUO30" s="47"/>
      <c r="UUP30" s="47"/>
      <c r="UUQ30" s="47"/>
      <c r="UUR30" s="47"/>
      <c r="UUS30" s="47"/>
      <c r="UUT30" s="47"/>
      <c r="UUU30" s="47"/>
      <c r="UUV30" s="47"/>
      <c r="UUW30" s="47"/>
      <c r="UUX30" s="47"/>
      <c r="UUY30" s="47"/>
      <c r="UUZ30" s="47"/>
      <c r="UVA30" s="47"/>
      <c r="UVB30" s="47"/>
      <c r="UVC30" s="47"/>
      <c r="UVD30" s="47"/>
      <c r="UVE30" s="47"/>
      <c r="UVF30" s="47"/>
      <c r="UVG30" s="47"/>
      <c r="UVH30" s="47"/>
      <c r="UVI30" s="47"/>
      <c r="UVJ30" s="47"/>
      <c r="UVK30" s="47"/>
      <c r="UVL30" s="47"/>
      <c r="UVM30" s="47"/>
      <c r="UVN30" s="47"/>
      <c r="UVO30" s="47"/>
      <c r="UVP30" s="47"/>
      <c r="UVQ30" s="47"/>
      <c r="UVR30" s="47"/>
      <c r="UVS30" s="47"/>
      <c r="UVT30" s="47"/>
      <c r="UVU30" s="47"/>
      <c r="UVV30" s="47"/>
      <c r="UVW30" s="47"/>
      <c r="UVX30" s="47"/>
      <c r="UVY30" s="47"/>
      <c r="UVZ30" s="47"/>
      <c r="UWA30" s="47"/>
      <c r="UWB30" s="47"/>
      <c r="UWC30" s="47"/>
      <c r="UWD30" s="47"/>
      <c r="UWE30" s="47"/>
      <c r="UWF30" s="47"/>
      <c r="UWG30" s="47"/>
      <c r="UWH30" s="47"/>
      <c r="UWI30" s="47"/>
      <c r="UWJ30" s="47"/>
      <c r="UWK30" s="47"/>
      <c r="UWL30" s="47"/>
      <c r="UWM30" s="47"/>
      <c r="UWN30" s="47"/>
      <c r="UWO30" s="47"/>
      <c r="UWP30" s="47"/>
      <c r="UWQ30" s="47"/>
      <c r="UWR30" s="47"/>
      <c r="UWS30" s="47"/>
      <c r="UWT30" s="47"/>
      <c r="UWU30" s="47"/>
      <c r="UWV30" s="47"/>
      <c r="UWW30" s="47"/>
      <c r="UWX30" s="47"/>
      <c r="UWY30" s="47"/>
      <c r="UWZ30" s="47"/>
      <c r="UXA30" s="47"/>
      <c r="UXB30" s="47"/>
      <c r="UXC30" s="47"/>
      <c r="UXD30" s="47"/>
      <c r="UXE30" s="47"/>
      <c r="UXF30" s="47"/>
      <c r="UXG30" s="47"/>
      <c r="UXH30" s="47"/>
      <c r="UXI30" s="47"/>
      <c r="UXJ30" s="47"/>
      <c r="UXK30" s="47"/>
      <c r="UXL30" s="47"/>
      <c r="UXM30" s="47"/>
      <c r="UXN30" s="47"/>
      <c r="UXO30" s="47"/>
      <c r="UXP30" s="47"/>
      <c r="UXQ30" s="47"/>
      <c r="UXR30" s="47"/>
      <c r="UXS30" s="47"/>
      <c r="UXT30" s="47"/>
      <c r="UXU30" s="47"/>
      <c r="UXV30" s="47"/>
      <c r="UXW30" s="47"/>
      <c r="UXX30" s="47"/>
      <c r="UXY30" s="47"/>
      <c r="UXZ30" s="47"/>
      <c r="UYA30" s="47"/>
      <c r="UYB30" s="47"/>
      <c r="UYC30" s="47"/>
      <c r="UYD30" s="47"/>
      <c r="UYE30" s="47"/>
      <c r="UYF30" s="47"/>
      <c r="UYG30" s="47"/>
      <c r="UYH30" s="47"/>
      <c r="UYI30" s="47"/>
      <c r="UYJ30" s="47"/>
      <c r="UYK30" s="47"/>
      <c r="UYL30" s="47"/>
      <c r="UYM30" s="47"/>
      <c r="UYN30" s="47"/>
      <c r="UYO30" s="47"/>
      <c r="UYP30" s="47"/>
      <c r="UYQ30" s="47"/>
      <c r="UYR30" s="47"/>
      <c r="UYS30" s="47"/>
      <c r="UYT30" s="47"/>
      <c r="UYU30" s="47"/>
      <c r="UYV30" s="47"/>
      <c r="UYW30" s="47"/>
      <c r="UYX30" s="47"/>
      <c r="UYY30" s="47"/>
      <c r="UYZ30" s="47"/>
      <c r="UZA30" s="47"/>
      <c r="UZB30" s="47"/>
      <c r="UZC30" s="47"/>
      <c r="UZD30" s="47"/>
      <c r="UZE30" s="47"/>
      <c r="UZF30" s="47"/>
      <c r="UZG30" s="47"/>
      <c r="UZH30" s="47"/>
      <c r="UZI30" s="47"/>
      <c r="UZJ30" s="47"/>
      <c r="UZK30" s="47"/>
      <c r="UZL30" s="47"/>
      <c r="UZM30" s="47"/>
      <c r="UZN30" s="47"/>
      <c r="UZO30" s="47"/>
      <c r="UZP30" s="47"/>
      <c r="UZQ30" s="47"/>
      <c r="UZR30" s="47"/>
      <c r="UZS30" s="47"/>
      <c r="UZT30" s="47"/>
      <c r="UZU30" s="47"/>
      <c r="UZV30" s="47"/>
      <c r="UZW30" s="47"/>
      <c r="UZX30" s="47"/>
      <c r="UZY30" s="47"/>
      <c r="UZZ30" s="47"/>
      <c r="VAA30" s="47"/>
      <c r="VAB30" s="47"/>
      <c r="VAC30" s="47"/>
      <c r="VAD30" s="47"/>
      <c r="VAE30" s="47"/>
      <c r="VAF30" s="47"/>
      <c r="VAG30" s="47"/>
      <c r="VAH30" s="47"/>
      <c r="VAI30" s="47"/>
      <c r="VAJ30" s="47"/>
      <c r="VAK30" s="47"/>
      <c r="VAL30" s="47"/>
      <c r="VAM30" s="47"/>
      <c r="VAN30" s="47"/>
      <c r="VAO30" s="47"/>
      <c r="VAP30" s="47"/>
      <c r="VAQ30" s="47"/>
      <c r="VAR30" s="47"/>
      <c r="VAS30" s="47"/>
      <c r="VAT30" s="47"/>
      <c r="VAU30" s="47"/>
      <c r="VAV30" s="47"/>
      <c r="VAW30" s="47"/>
      <c r="VAX30" s="47"/>
      <c r="VAY30" s="47"/>
      <c r="VAZ30" s="47"/>
      <c r="VBA30" s="47"/>
      <c r="VBB30" s="47"/>
      <c r="VBC30" s="47"/>
      <c r="VBD30" s="47"/>
      <c r="VBE30" s="47"/>
      <c r="VBF30" s="47"/>
      <c r="VBG30" s="47"/>
      <c r="VBH30" s="47"/>
      <c r="VBI30" s="47"/>
      <c r="VBJ30" s="47"/>
      <c r="VBK30" s="47"/>
      <c r="VBL30" s="47"/>
      <c r="VBM30" s="47"/>
      <c r="VBN30" s="47"/>
      <c r="VBO30" s="47"/>
      <c r="VBP30" s="47"/>
      <c r="VBQ30" s="47"/>
      <c r="VBR30" s="47"/>
      <c r="VBS30" s="47"/>
      <c r="VBT30" s="47"/>
      <c r="VBU30" s="47"/>
      <c r="VBV30" s="47"/>
      <c r="VBW30" s="47"/>
      <c r="VBX30" s="47"/>
      <c r="VBY30" s="47"/>
      <c r="VBZ30" s="47"/>
      <c r="VCA30" s="47"/>
      <c r="VCB30" s="47"/>
      <c r="VCC30" s="47"/>
      <c r="VCD30" s="47"/>
      <c r="VCE30" s="47"/>
      <c r="VCF30" s="47"/>
      <c r="VCG30" s="47"/>
      <c r="VCH30" s="47"/>
      <c r="VCI30" s="47"/>
      <c r="VCJ30" s="47"/>
      <c r="VCK30" s="47"/>
      <c r="VCL30" s="47"/>
      <c r="VCM30" s="47"/>
      <c r="VCN30" s="47"/>
      <c r="VCO30" s="47"/>
      <c r="VCP30" s="47"/>
      <c r="VCQ30" s="47"/>
      <c r="VCR30" s="47"/>
      <c r="VCS30" s="47"/>
      <c r="VCT30" s="47"/>
      <c r="VCU30" s="47"/>
      <c r="VCV30" s="47"/>
      <c r="VCW30" s="47"/>
      <c r="VCX30" s="47"/>
      <c r="VCY30" s="47"/>
      <c r="VCZ30" s="47"/>
      <c r="VDA30" s="47"/>
      <c r="VDB30" s="47"/>
      <c r="VDC30" s="47"/>
      <c r="VDD30" s="47"/>
      <c r="VDE30" s="47"/>
      <c r="VDF30" s="47"/>
      <c r="VDG30" s="47"/>
      <c r="VDH30" s="47"/>
      <c r="VDI30" s="47"/>
      <c r="VDJ30" s="47"/>
      <c r="VDK30" s="47"/>
      <c r="VDL30" s="47"/>
      <c r="VDM30" s="47"/>
      <c r="VDN30" s="47"/>
      <c r="VDO30" s="47"/>
      <c r="VDP30" s="47"/>
      <c r="VDQ30" s="47"/>
      <c r="VDR30" s="47"/>
      <c r="VDS30" s="47"/>
      <c r="VDT30" s="47"/>
      <c r="VDU30" s="47"/>
      <c r="VDV30" s="47"/>
      <c r="VDW30" s="47"/>
      <c r="VDX30" s="47"/>
      <c r="VDY30" s="47"/>
      <c r="VDZ30" s="47"/>
      <c r="VEA30" s="47"/>
      <c r="VEB30" s="47"/>
      <c r="VEC30" s="47"/>
      <c r="VED30" s="47"/>
      <c r="VEE30" s="47"/>
      <c r="VEF30" s="47"/>
      <c r="VEG30" s="47"/>
      <c r="VEH30" s="47"/>
      <c r="VEI30" s="47"/>
      <c r="VEJ30" s="47"/>
      <c r="VEK30" s="47"/>
      <c r="VEL30" s="47"/>
      <c r="VEM30" s="47"/>
      <c r="VEN30" s="47"/>
      <c r="VEO30" s="47"/>
      <c r="VEP30" s="47"/>
      <c r="VEQ30" s="47"/>
      <c r="VER30" s="47"/>
      <c r="VES30" s="47"/>
      <c r="VET30" s="47"/>
      <c r="VEU30" s="47"/>
      <c r="VEV30" s="47"/>
      <c r="VEW30" s="47"/>
      <c r="VEX30" s="47"/>
      <c r="VEY30" s="47"/>
      <c r="VEZ30" s="47"/>
      <c r="VFA30" s="47"/>
      <c r="VFB30" s="47"/>
      <c r="VFC30" s="47"/>
      <c r="VFD30" s="47"/>
      <c r="VFE30" s="47"/>
      <c r="VFF30" s="47"/>
      <c r="VFG30" s="47"/>
      <c r="VFH30" s="47"/>
      <c r="VFI30" s="47"/>
      <c r="VFJ30" s="47"/>
      <c r="VFK30" s="47"/>
      <c r="VFL30" s="47"/>
      <c r="VFM30" s="47"/>
      <c r="VFN30" s="47"/>
      <c r="VFO30" s="47"/>
      <c r="VFP30" s="47"/>
      <c r="VFQ30" s="47"/>
      <c r="VFR30" s="47"/>
      <c r="VFS30" s="47"/>
      <c r="VFT30" s="47"/>
      <c r="VFU30" s="47"/>
      <c r="VFV30" s="47"/>
      <c r="VFW30" s="47"/>
      <c r="VFX30" s="47"/>
      <c r="VFY30" s="47"/>
      <c r="VFZ30" s="47"/>
      <c r="VGA30" s="47"/>
      <c r="VGB30" s="47"/>
      <c r="VGC30" s="47"/>
      <c r="VGD30" s="47"/>
      <c r="VGE30" s="47"/>
      <c r="VGF30" s="47"/>
      <c r="VGG30" s="47"/>
      <c r="VGH30" s="47"/>
      <c r="VGI30" s="47"/>
      <c r="VGJ30" s="47"/>
      <c r="VGK30" s="47"/>
      <c r="VGL30" s="47"/>
      <c r="VGM30" s="47"/>
      <c r="VGN30" s="47"/>
      <c r="VGO30" s="47"/>
      <c r="VGP30" s="47"/>
      <c r="VGQ30" s="47"/>
      <c r="VGR30" s="47"/>
      <c r="VGS30" s="47"/>
      <c r="VGT30" s="47"/>
      <c r="VGU30" s="47"/>
      <c r="VGV30" s="47"/>
      <c r="VGW30" s="47"/>
      <c r="VGX30" s="47"/>
      <c r="VGY30" s="47"/>
      <c r="VGZ30" s="47"/>
      <c r="VHA30" s="47"/>
      <c r="VHB30" s="47"/>
      <c r="VHC30" s="47"/>
      <c r="VHD30" s="47"/>
      <c r="VHE30" s="47"/>
      <c r="VHF30" s="47"/>
      <c r="VHG30" s="47"/>
      <c r="VHH30" s="47"/>
      <c r="VHI30" s="47"/>
      <c r="VHJ30" s="47"/>
      <c r="VHK30" s="47"/>
      <c r="VHL30" s="47"/>
      <c r="VHM30" s="47"/>
      <c r="VHN30" s="47"/>
      <c r="VHO30" s="47"/>
      <c r="VHP30" s="47"/>
      <c r="VHQ30" s="47"/>
      <c r="VHR30" s="47"/>
      <c r="VHS30" s="47"/>
      <c r="VHT30" s="47"/>
      <c r="VHU30" s="47"/>
      <c r="VHV30" s="47"/>
      <c r="VHW30" s="47"/>
      <c r="VHX30" s="47"/>
      <c r="VHY30" s="47"/>
      <c r="VHZ30" s="47"/>
      <c r="VIA30" s="47"/>
      <c r="VIB30" s="47"/>
      <c r="VIC30" s="47"/>
      <c r="VID30" s="47"/>
      <c r="VIE30" s="47"/>
      <c r="VIF30" s="47"/>
      <c r="VIG30" s="47"/>
      <c r="VIH30" s="47"/>
      <c r="VII30" s="47"/>
      <c r="VIJ30" s="47"/>
      <c r="VIK30" s="47"/>
      <c r="VIL30" s="47"/>
      <c r="VIM30" s="47"/>
      <c r="VIN30" s="47"/>
      <c r="VIO30" s="47"/>
      <c r="VIP30" s="47"/>
      <c r="VIQ30" s="47"/>
      <c r="VIR30" s="47"/>
      <c r="VIS30" s="47"/>
      <c r="VIT30" s="47"/>
      <c r="VIU30" s="47"/>
      <c r="VIV30" s="47"/>
      <c r="VIW30" s="47"/>
      <c r="VIX30" s="47"/>
      <c r="VIY30" s="47"/>
      <c r="VIZ30" s="47"/>
      <c r="VJA30" s="47"/>
      <c r="VJB30" s="47"/>
      <c r="VJC30" s="47"/>
      <c r="VJD30" s="47"/>
      <c r="VJE30" s="47"/>
      <c r="VJF30" s="47"/>
      <c r="VJG30" s="47"/>
      <c r="VJH30" s="47"/>
      <c r="VJI30" s="47"/>
      <c r="VJJ30" s="47"/>
      <c r="VJK30" s="47"/>
      <c r="VJL30" s="47"/>
      <c r="VJM30" s="47"/>
      <c r="VJN30" s="47"/>
      <c r="VJO30" s="47"/>
      <c r="VJP30" s="47"/>
      <c r="VJQ30" s="47"/>
      <c r="VJR30" s="47"/>
      <c r="VJS30" s="47"/>
      <c r="VJT30" s="47"/>
      <c r="VJU30" s="47"/>
      <c r="VJV30" s="47"/>
      <c r="VJW30" s="47"/>
      <c r="VJX30" s="47"/>
      <c r="VJY30" s="47"/>
      <c r="VJZ30" s="47"/>
      <c r="VKA30" s="47"/>
      <c r="VKB30" s="47"/>
      <c r="VKC30" s="47"/>
      <c r="VKD30" s="47"/>
      <c r="VKE30" s="47"/>
      <c r="VKF30" s="47"/>
      <c r="VKG30" s="47"/>
      <c r="VKH30" s="47"/>
      <c r="VKI30" s="47"/>
      <c r="VKJ30" s="47"/>
      <c r="VKK30" s="47"/>
      <c r="VKL30" s="47"/>
      <c r="VKM30" s="47"/>
      <c r="VKN30" s="47"/>
      <c r="VKO30" s="47"/>
      <c r="VKP30" s="47"/>
      <c r="VKQ30" s="47"/>
      <c r="VKR30" s="47"/>
      <c r="VKS30" s="47"/>
      <c r="VKT30" s="47"/>
      <c r="VKU30" s="47"/>
      <c r="VKV30" s="47"/>
      <c r="VKW30" s="47"/>
      <c r="VKX30" s="47"/>
      <c r="VKY30" s="47"/>
      <c r="VKZ30" s="47"/>
      <c r="VLA30" s="47"/>
      <c r="VLB30" s="47"/>
      <c r="VLC30" s="47"/>
      <c r="VLD30" s="47"/>
      <c r="VLE30" s="47"/>
      <c r="VLF30" s="47"/>
      <c r="VLG30" s="47"/>
      <c r="VLH30" s="47"/>
      <c r="VLI30" s="47"/>
      <c r="VLJ30" s="47"/>
      <c r="VLK30" s="47"/>
      <c r="VLL30" s="47"/>
      <c r="VLM30" s="47"/>
      <c r="VLN30" s="47"/>
      <c r="VLO30" s="47"/>
      <c r="VLP30" s="47"/>
      <c r="VLQ30" s="47"/>
      <c r="VLR30" s="47"/>
      <c r="VLS30" s="47"/>
      <c r="VLT30" s="47"/>
      <c r="VLU30" s="47"/>
      <c r="VLV30" s="47"/>
      <c r="VLW30" s="47"/>
      <c r="VLX30" s="47"/>
      <c r="VLY30" s="47"/>
      <c r="VLZ30" s="47"/>
      <c r="VMA30" s="47"/>
      <c r="VMB30" s="47"/>
      <c r="VMC30" s="47"/>
      <c r="VMD30" s="47"/>
      <c r="VME30" s="47"/>
      <c r="VMF30" s="47"/>
      <c r="VMG30" s="47"/>
      <c r="VMH30" s="47"/>
      <c r="VMI30" s="47"/>
      <c r="VMJ30" s="47"/>
      <c r="VMK30" s="47"/>
      <c r="VML30" s="47"/>
      <c r="VMM30" s="47"/>
      <c r="VMN30" s="47"/>
      <c r="VMO30" s="47"/>
      <c r="VMP30" s="47"/>
      <c r="VMQ30" s="47"/>
      <c r="VMR30" s="47"/>
      <c r="VMS30" s="47"/>
      <c r="VMT30" s="47"/>
      <c r="VMU30" s="47"/>
      <c r="VMV30" s="47"/>
      <c r="VMW30" s="47"/>
      <c r="VMX30" s="47"/>
      <c r="VMY30" s="47"/>
      <c r="VMZ30" s="47"/>
      <c r="VNA30" s="47"/>
      <c r="VNB30" s="47"/>
      <c r="VNC30" s="47"/>
      <c r="VND30" s="47"/>
      <c r="VNE30" s="47"/>
      <c r="VNF30" s="47"/>
      <c r="VNG30" s="47"/>
      <c r="VNH30" s="47"/>
      <c r="VNI30" s="47"/>
      <c r="VNJ30" s="47"/>
      <c r="VNK30" s="47"/>
      <c r="VNL30" s="47"/>
      <c r="VNM30" s="47"/>
      <c r="VNN30" s="47"/>
      <c r="VNO30" s="47"/>
      <c r="VNP30" s="47"/>
      <c r="VNQ30" s="47"/>
      <c r="VNR30" s="47"/>
      <c r="VNS30" s="47"/>
      <c r="VNT30" s="47"/>
      <c r="VNU30" s="47"/>
      <c r="VNV30" s="47"/>
      <c r="VNW30" s="47"/>
      <c r="VNX30" s="47"/>
      <c r="VNY30" s="47"/>
      <c r="VNZ30" s="47"/>
      <c r="VOA30" s="47"/>
      <c r="VOB30" s="47"/>
      <c r="VOC30" s="47"/>
      <c r="VOD30" s="47"/>
      <c r="VOE30" s="47"/>
      <c r="VOF30" s="47"/>
      <c r="VOG30" s="47"/>
      <c r="VOH30" s="47"/>
      <c r="VOI30" s="47"/>
      <c r="VOJ30" s="47"/>
      <c r="VOK30" s="47"/>
      <c r="VOL30" s="47"/>
      <c r="VOM30" s="47"/>
      <c r="VON30" s="47"/>
      <c r="VOO30" s="47"/>
      <c r="VOP30" s="47"/>
      <c r="VOQ30" s="47"/>
      <c r="VOR30" s="47"/>
      <c r="VOS30" s="47"/>
      <c r="VOT30" s="47"/>
      <c r="VOU30" s="47"/>
      <c r="VOV30" s="47"/>
      <c r="VOW30" s="47"/>
      <c r="VOX30" s="47"/>
      <c r="VOY30" s="47"/>
      <c r="VOZ30" s="47"/>
      <c r="VPA30" s="47"/>
      <c r="VPB30" s="47"/>
      <c r="VPC30" s="47"/>
      <c r="VPD30" s="47"/>
      <c r="VPE30" s="47"/>
      <c r="VPF30" s="47"/>
      <c r="VPG30" s="47"/>
      <c r="VPH30" s="47"/>
      <c r="VPI30" s="47"/>
      <c r="VPJ30" s="47"/>
      <c r="VPK30" s="47"/>
      <c r="VPL30" s="47"/>
      <c r="VPM30" s="47"/>
      <c r="VPN30" s="47"/>
      <c r="VPO30" s="47"/>
      <c r="VPP30" s="47"/>
      <c r="VPQ30" s="47"/>
      <c r="VPR30" s="47"/>
      <c r="VPS30" s="47"/>
      <c r="VPT30" s="47"/>
      <c r="VPU30" s="47"/>
      <c r="VPV30" s="47"/>
      <c r="VPW30" s="47"/>
      <c r="VPX30" s="47"/>
      <c r="VPY30" s="47"/>
      <c r="VPZ30" s="47"/>
      <c r="VQA30" s="47"/>
      <c r="VQB30" s="47"/>
      <c r="VQC30" s="47"/>
      <c r="VQD30" s="47"/>
      <c r="VQE30" s="47"/>
      <c r="VQF30" s="47"/>
      <c r="VQG30" s="47"/>
      <c r="VQH30" s="47"/>
      <c r="VQI30" s="47"/>
      <c r="VQJ30" s="47"/>
      <c r="VQK30" s="47"/>
      <c r="VQL30" s="47"/>
      <c r="VQM30" s="47"/>
      <c r="VQN30" s="47"/>
      <c r="VQO30" s="47"/>
      <c r="VQP30" s="47"/>
      <c r="VQQ30" s="47"/>
      <c r="VQR30" s="47"/>
      <c r="VQS30" s="47"/>
      <c r="VQT30" s="47"/>
      <c r="VQU30" s="47"/>
      <c r="VQV30" s="47"/>
      <c r="VQW30" s="47"/>
      <c r="VQX30" s="47"/>
      <c r="VQY30" s="47"/>
      <c r="VQZ30" s="47"/>
      <c r="VRA30" s="47"/>
      <c r="VRB30" s="47"/>
      <c r="VRC30" s="47"/>
      <c r="VRD30" s="47"/>
      <c r="VRE30" s="47"/>
      <c r="VRF30" s="47"/>
      <c r="VRG30" s="47"/>
      <c r="VRH30" s="47"/>
      <c r="VRI30" s="47"/>
      <c r="VRJ30" s="47"/>
      <c r="VRK30" s="47"/>
      <c r="VRL30" s="47"/>
      <c r="VRM30" s="47"/>
      <c r="VRN30" s="47"/>
      <c r="VRO30" s="47"/>
      <c r="VRP30" s="47"/>
      <c r="VRQ30" s="47"/>
      <c r="VRR30" s="47"/>
      <c r="VRS30" s="47"/>
      <c r="VRT30" s="47"/>
      <c r="VRU30" s="47"/>
      <c r="VRV30" s="47"/>
      <c r="VRW30" s="47"/>
      <c r="VRX30" s="47"/>
      <c r="VRY30" s="47"/>
      <c r="VRZ30" s="47"/>
      <c r="VSA30" s="47"/>
      <c r="VSB30" s="47"/>
      <c r="VSC30" s="47"/>
      <c r="VSD30" s="47"/>
      <c r="VSE30" s="47"/>
      <c r="VSF30" s="47"/>
      <c r="VSG30" s="47"/>
      <c r="VSH30" s="47"/>
      <c r="VSI30" s="47"/>
      <c r="VSJ30" s="47"/>
      <c r="VSK30" s="47"/>
      <c r="VSL30" s="47"/>
      <c r="VSM30" s="47"/>
      <c r="VSN30" s="47"/>
      <c r="VSO30" s="47"/>
      <c r="VSP30" s="47"/>
      <c r="VSQ30" s="47"/>
      <c r="VSR30" s="47"/>
      <c r="VSS30" s="47"/>
      <c r="VST30" s="47"/>
      <c r="VSU30" s="47"/>
      <c r="VSV30" s="47"/>
      <c r="VSW30" s="47"/>
      <c r="VSX30" s="47"/>
      <c r="VSY30" s="47"/>
      <c r="VSZ30" s="47"/>
      <c r="VTA30" s="47"/>
      <c r="VTB30" s="47"/>
      <c r="VTC30" s="47"/>
      <c r="VTD30" s="47"/>
      <c r="VTE30" s="47"/>
      <c r="VTF30" s="47"/>
      <c r="VTG30" s="47"/>
      <c r="VTH30" s="47"/>
      <c r="VTI30" s="47"/>
      <c r="VTJ30" s="47"/>
      <c r="VTK30" s="47"/>
      <c r="VTL30" s="47"/>
      <c r="VTM30" s="47"/>
      <c r="VTN30" s="47"/>
      <c r="VTO30" s="47"/>
      <c r="VTP30" s="47"/>
      <c r="VTQ30" s="47"/>
      <c r="VTR30" s="47"/>
      <c r="VTS30" s="47"/>
      <c r="VTT30" s="47"/>
      <c r="VTU30" s="47"/>
      <c r="VTV30" s="47"/>
      <c r="VTW30" s="47"/>
      <c r="VTX30" s="47"/>
      <c r="VTY30" s="47"/>
      <c r="VTZ30" s="47"/>
      <c r="VUA30" s="47"/>
      <c r="VUB30" s="47"/>
      <c r="VUC30" s="47"/>
      <c r="VUD30" s="47"/>
      <c r="VUE30" s="47"/>
      <c r="VUF30" s="47"/>
      <c r="VUG30" s="47"/>
      <c r="VUH30" s="47"/>
      <c r="VUI30" s="47"/>
      <c r="VUJ30" s="47"/>
      <c r="VUK30" s="47"/>
      <c r="VUL30" s="47"/>
      <c r="VUM30" s="47"/>
      <c r="VUN30" s="47"/>
      <c r="VUO30" s="47"/>
      <c r="VUP30" s="47"/>
      <c r="VUQ30" s="47"/>
      <c r="VUR30" s="47"/>
      <c r="VUS30" s="47"/>
      <c r="VUT30" s="47"/>
      <c r="VUU30" s="47"/>
      <c r="VUV30" s="47"/>
      <c r="VUW30" s="47"/>
      <c r="VUX30" s="47"/>
      <c r="VUY30" s="47"/>
      <c r="VUZ30" s="47"/>
      <c r="VVA30" s="47"/>
      <c r="VVB30" s="47"/>
      <c r="VVC30" s="47"/>
      <c r="VVD30" s="47"/>
      <c r="VVE30" s="47"/>
      <c r="VVF30" s="47"/>
      <c r="VVG30" s="47"/>
      <c r="VVH30" s="47"/>
      <c r="VVI30" s="47"/>
      <c r="VVJ30" s="47"/>
      <c r="VVK30" s="47"/>
      <c r="VVL30" s="47"/>
      <c r="VVM30" s="47"/>
      <c r="VVN30" s="47"/>
      <c r="VVO30" s="47"/>
      <c r="VVP30" s="47"/>
      <c r="VVQ30" s="47"/>
      <c r="VVR30" s="47"/>
      <c r="VVS30" s="47"/>
      <c r="VVT30" s="47"/>
      <c r="VVU30" s="47"/>
      <c r="VVV30" s="47"/>
      <c r="VVW30" s="47"/>
      <c r="VVX30" s="47"/>
      <c r="VVY30" s="47"/>
      <c r="VVZ30" s="47"/>
      <c r="VWA30" s="47"/>
      <c r="VWB30" s="47"/>
      <c r="VWC30" s="47"/>
      <c r="VWD30" s="47"/>
      <c r="VWE30" s="47"/>
      <c r="VWF30" s="47"/>
      <c r="VWG30" s="47"/>
      <c r="VWH30" s="47"/>
      <c r="VWI30" s="47"/>
      <c r="VWJ30" s="47"/>
      <c r="VWK30" s="47"/>
      <c r="VWL30" s="47"/>
      <c r="VWM30" s="47"/>
      <c r="VWN30" s="47"/>
      <c r="VWO30" s="47"/>
      <c r="VWP30" s="47"/>
      <c r="VWQ30" s="47"/>
      <c r="VWR30" s="47"/>
      <c r="VWS30" s="47"/>
      <c r="VWT30" s="47"/>
      <c r="VWU30" s="47"/>
      <c r="VWV30" s="47"/>
      <c r="VWW30" s="47"/>
      <c r="VWX30" s="47"/>
      <c r="VWY30" s="47"/>
      <c r="VWZ30" s="47"/>
      <c r="VXA30" s="47"/>
      <c r="VXB30" s="47"/>
      <c r="VXC30" s="47"/>
      <c r="VXD30" s="47"/>
      <c r="VXE30" s="47"/>
      <c r="VXF30" s="47"/>
      <c r="VXG30" s="47"/>
      <c r="VXH30" s="47"/>
      <c r="VXI30" s="47"/>
      <c r="VXJ30" s="47"/>
      <c r="VXK30" s="47"/>
      <c r="VXL30" s="47"/>
      <c r="VXM30" s="47"/>
      <c r="VXN30" s="47"/>
      <c r="VXO30" s="47"/>
      <c r="VXP30" s="47"/>
      <c r="VXQ30" s="47"/>
      <c r="VXR30" s="47"/>
      <c r="VXS30" s="47"/>
      <c r="VXT30" s="47"/>
      <c r="VXU30" s="47"/>
      <c r="VXV30" s="47"/>
      <c r="VXW30" s="47"/>
      <c r="VXX30" s="47"/>
      <c r="VXY30" s="47"/>
      <c r="VXZ30" s="47"/>
      <c r="VYA30" s="47"/>
      <c r="VYB30" s="47"/>
      <c r="VYC30" s="47"/>
      <c r="VYD30" s="47"/>
      <c r="VYE30" s="47"/>
      <c r="VYF30" s="47"/>
      <c r="VYG30" s="47"/>
      <c r="VYH30" s="47"/>
      <c r="VYI30" s="47"/>
      <c r="VYJ30" s="47"/>
      <c r="VYK30" s="47"/>
      <c r="VYL30" s="47"/>
      <c r="VYM30" s="47"/>
      <c r="VYN30" s="47"/>
      <c r="VYO30" s="47"/>
      <c r="VYP30" s="47"/>
      <c r="VYQ30" s="47"/>
      <c r="VYR30" s="47"/>
      <c r="VYS30" s="47"/>
      <c r="VYT30" s="47"/>
      <c r="VYU30" s="47"/>
      <c r="VYV30" s="47"/>
      <c r="VYW30" s="47"/>
      <c r="VYX30" s="47"/>
      <c r="VYY30" s="47"/>
      <c r="VYZ30" s="47"/>
      <c r="VZA30" s="47"/>
      <c r="VZB30" s="47"/>
      <c r="VZC30" s="47"/>
      <c r="VZD30" s="47"/>
      <c r="VZE30" s="47"/>
      <c r="VZF30" s="47"/>
      <c r="VZG30" s="47"/>
      <c r="VZH30" s="47"/>
      <c r="VZI30" s="47"/>
      <c r="VZJ30" s="47"/>
      <c r="VZK30" s="47"/>
      <c r="VZL30" s="47"/>
      <c r="VZM30" s="47"/>
      <c r="VZN30" s="47"/>
      <c r="VZO30" s="47"/>
      <c r="VZP30" s="47"/>
      <c r="VZQ30" s="47"/>
      <c r="VZR30" s="47"/>
      <c r="VZS30" s="47"/>
      <c r="VZT30" s="47"/>
      <c r="VZU30" s="47"/>
      <c r="VZV30" s="47"/>
      <c r="VZW30" s="47"/>
      <c r="VZX30" s="47"/>
      <c r="VZY30" s="47"/>
      <c r="VZZ30" s="47"/>
      <c r="WAA30" s="47"/>
      <c r="WAB30" s="47"/>
      <c r="WAC30" s="47"/>
      <c r="WAD30" s="47"/>
      <c r="WAE30" s="47"/>
      <c r="WAF30" s="47"/>
      <c r="WAG30" s="47"/>
      <c r="WAH30" s="47"/>
      <c r="WAI30" s="47"/>
      <c r="WAJ30" s="47"/>
      <c r="WAK30" s="47"/>
      <c r="WAL30" s="47"/>
      <c r="WAM30" s="47"/>
      <c r="WAN30" s="47"/>
      <c r="WAO30" s="47"/>
      <c r="WAP30" s="47"/>
      <c r="WAQ30" s="47"/>
      <c r="WAR30" s="47"/>
      <c r="WAS30" s="47"/>
      <c r="WAT30" s="47"/>
      <c r="WAU30" s="47"/>
      <c r="WAV30" s="47"/>
      <c r="WAW30" s="47"/>
      <c r="WAX30" s="47"/>
      <c r="WAY30" s="47"/>
      <c r="WAZ30" s="47"/>
      <c r="WBA30" s="47"/>
      <c r="WBB30" s="47"/>
      <c r="WBC30" s="47"/>
      <c r="WBD30" s="47"/>
      <c r="WBE30" s="47"/>
      <c r="WBF30" s="47"/>
      <c r="WBG30" s="47"/>
      <c r="WBH30" s="47"/>
      <c r="WBI30" s="47"/>
      <c r="WBJ30" s="47"/>
      <c r="WBK30" s="47"/>
      <c r="WBL30" s="47"/>
      <c r="WBM30" s="47"/>
      <c r="WBN30" s="47"/>
      <c r="WBO30" s="47"/>
      <c r="WBP30" s="47"/>
      <c r="WBQ30" s="47"/>
      <c r="WBR30" s="47"/>
      <c r="WBS30" s="47"/>
      <c r="WBT30" s="47"/>
      <c r="WBU30" s="47"/>
      <c r="WBV30" s="47"/>
      <c r="WBW30" s="47"/>
      <c r="WBX30" s="47"/>
      <c r="WBY30" s="47"/>
      <c r="WBZ30" s="47"/>
      <c r="WCA30" s="47"/>
      <c r="WCB30" s="47"/>
      <c r="WCC30" s="47"/>
      <c r="WCD30" s="47"/>
      <c r="WCE30" s="47"/>
      <c r="WCF30" s="47"/>
      <c r="WCG30" s="47"/>
      <c r="WCH30" s="47"/>
      <c r="WCI30" s="47"/>
      <c r="WCJ30" s="47"/>
      <c r="WCK30" s="47"/>
      <c r="WCL30" s="47"/>
      <c r="WCM30" s="47"/>
      <c r="WCN30" s="47"/>
      <c r="WCO30" s="47"/>
      <c r="WCP30" s="47"/>
      <c r="WCQ30" s="47"/>
      <c r="WCR30" s="47"/>
      <c r="WCS30" s="47"/>
      <c r="WCT30" s="47"/>
      <c r="WCU30" s="47"/>
      <c r="WCV30" s="47"/>
      <c r="WCW30" s="47"/>
      <c r="WCX30" s="47"/>
      <c r="WCY30" s="47"/>
      <c r="WCZ30" s="47"/>
      <c r="WDA30" s="47"/>
      <c r="WDB30" s="47"/>
      <c r="WDC30" s="47"/>
      <c r="WDD30" s="47"/>
      <c r="WDE30" s="47"/>
      <c r="WDF30" s="47"/>
      <c r="WDG30" s="47"/>
      <c r="WDH30" s="47"/>
      <c r="WDI30" s="47"/>
      <c r="WDJ30" s="47"/>
      <c r="WDK30" s="47"/>
      <c r="WDL30" s="47"/>
      <c r="WDM30" s="47"/>
      <c r="WDN30" s="47"/>
      <c r="WDO30" s="47"/>
      <c r="WDP30" s="47"/>
      <c r="WDQ30" s="47"/>
      <c r="WDR30" s="47"/>
      <c r="WDS30" s="47"/>
      <c r="WDT30" s="47"/>
      <c r="WDU30" s="47"/>
      <c r="WDV30" s="47"/>
      <c r="WDW30" s="47"/>
      <c r="WDX30" s="47"/>
      <c r="WDY30" s="47"/>
      <c r="WDZ30" s="47"/>
      <c r="WEA30" s="47"/>
      <c r="WEB30" s="47"/>
      <c r="WEC30" s="47"/>
      <c r="WED30" s="47"/>
      <c r="WEE30" s="47"/>
      <c r="WEF30" s="47"/>
      <c r="WEG30" s="47"/>
      <c r="WEH30" s="47"/>
      <c r="WEI30" s="47"/>
      <c r="WEJ30" s="47"/>
      <c r="WEK30" s="47"/>
      <c r="WEL30" s="47"/>
      <c r="WEM30" s="47"/>
      <c r="WEN30" s="47"/>
      <c r="WEO30" s="47"/>
      <c r="WEP30" s="47"/>
      <c r="WEQ30" s="47"/>
      <c r="WER30" s="47"/>
      <c r="WES30" s="47"/>
      <c r="WET30" s="47"/>
      <c r="WEU30" s="47"/>
      <c r="WEV30" s="47"/>
      <c r="WEW30" s="47"/>
      <c r="WEX30" s="47"/>
      <c r="WEY30" s="47"/>
      <c r="WEZ30" s="47"/>
      <c r="WFA30" s="47"/>
      <c r="WFB30" s="47"/>
      <c r="WFC30" s="47"/>
      <c r="WFD30" s="47"/>
      <c r="WFE30" s="47"/>
      <c r="WFF30" s="47"/>
      <c r="WFG30" s="47"/>
      <c r="WFH30" s="47"/>
      <c r="WFI30" s="47"/>
      <c r="WFJ30" s="47"/>
      <c r="WFK30" s="47"/>
      <c r="WFL30" s="47"/>
      <c r="WFM30" s="47"/>
      <c r="WFN30" s="47"/>
      <c r="WFO30" s="47"/>
      <c r="WFP30" s="47"/>
      <c r="WFQ30" s="47"/>
      <c r="WFR30" s="47"/>
      <c r="WFS30" s="47"/>
      <c r="WFT30" s="47"/>
      <c r="WFU30" s="47"/>
      <c r="WFV30" s="47"/>
      <c r="WFW30" s="47"/>
      <c r="WFX30" s="47"/>
      <c r="WFY30" s="47"/>
      <c r="WFZ30" s="47"/>
      <c r="WGA30" s="47"/>
      <c r="WGB30" s="47"/>
      <c r="WGC30" s="47"/>
      <c r="WGD30" s="47"/>
      <c r="WGE30" s="47"/>
      <c r="WGF30" s="47"/>
      <c r="WGG30" s="47"/>
      <c r="WGH30" s="47"/>
      <c r="WGI30" s="47"/>
      <c r="WGJ30" s="47"/>
      <c r="WGK30" s="47"/>
      <c r="WGL30" s="47"/>
      <c r="WGM30" s="47"/>
      <c r="WGN30" s="47"/>
      <c r="WGO30" s="47"/>
      <c r="WGP30" s="47"/>
      <c r="WGQ30" s="47"/>
      <c r="WGR30" s="47"/>
      <c r="WGS30" s="47"/>
      <c r="WGT30" s="47"/>
      <c r="WGU30" s="47"/>
      <c r="WGV30" s="47"/>
      <c r="WGW30" s="47"/>
      <c r="WGX30" s="47"/>
      <c r="WGY30" s="47"/>
      <c r="WGZ30" s="47"/>
      <c r="WHA30" s="47"/>
      <c r="WHB30" s="47"/>
      <c r="WHC30" s="47"/>
      <c r="WHD30" s="47"/>
      <c r="WHE30" s="47"/>
      <c r="WHF30" s="47"/>
      <c r="WHG30" s="47"/>
      <c r="WHH30" s="47"/>
      <c r="WHI30" s="47"/>
      <c r="WHJ30" s="47"/>
      <c r="WHK30" s="47"/>
      <c r="WHL30" s="47"/>
      <c r="WHM30" s="47"/>
      <c r="WHN30" s="47"/>
      <c r="WHO30" s="47"/>
      <c r="WHP30" s="47"/>
      <c r="WHQ30" s="47"/>
      <c r="WHR30" s="47"/>
      <c r="WHS30" s="47"/>
      <c r="WHT30" s="47"/>
      <c r="WHU30" s="47"/>
      <c r="WHV30" s="47"/>
      <c r="WHW30" s="47"/>
      <c r="WHX30" s="47"/>
      <c r="WHY30" s="47"/>
      <c r="WHZ30" s="47"/>
      <c r="WIA30" s="47"/>
      <c r="WIB30" s="47"/>
      <c r="WIC30" s="47"/>
      <c r="WID30" s="47"/>
      <c r="WIE30" s="47"/>
      <c r="WIF30" s="47"/>
      <c r="WIG30" s="47"/>
      <c r="WIH30" s="47"/>
      <c r="WII30" s="47"/>
      <c r="WIJ30" s="47"/>
      <c r="WIK30" s="47"/>
      <c r="WIL30" s="47"/>
      <c r="WIM30" s="47"/>
      <c r="WIN30" s="47"/>
      <c r="WIO30" s="47"/>
      <c r="WIP30" s="47"/>
      <c r="WIQ30" s="47"/>
      <c r="WIR30" s="47"/>
      <c r="WIS30" s="47"/>
      <c r="WIT30" s="47"/>
      <c r="WIU30" s="47"/>
      <c r="WIV30" s="47"/>
      <c r="WIW30" s="47"/>
      <c r="WIX30" s="47"/>
      <c r="WIY30" s="47"/>
      <c r="WIZ30" s="47"/>
      <c r="WJA30" s="47"/>
      <c r="WJB30" s="47"/>
      <c r="WJC30" s="47"/>
      <c r="WJD30" s="47"/>
      <c r="WJE30" s="47"/>
      <c r="WJF30" s="47"/>
      <c r="WJG30" s="47"/>
      <c r="WJH30" s="47"/>
      <c r="WJI30" s="47"/>
      <c r="WJJ30" s="47"/>
      <c r="WJK30" s="47"/>
      <c r="WJL30" s="47"/>
      <c r="WJM30" s="47"/>
      <c r="WJN30" s="47"/>
      <c r="WJO30" s="47"/>
      <c r="WJP30" s="47"/>
      <c r="WJQ30" s="47"/>
      <c r="WJR30" s="47"/>
      <c r="WJS30" s="47"/>
      <c r="WJT30" s="47"/>
      <c r="WJU30" s="47"/>
      <c r="WJV30" s="47"/>
      <c r="WJW30" s="47"/>
      <c r="WJX30" s="47"/>
      <c r="WJY30" s="47"/>
      <c r="WJZ30" s="47"/>
      <c r="WKA30" s="47"/>
      <c r="WKB30" s="47"/>
      <c r="WKC30" s="47"/>
      <c r="WKD30" s="47"/>
      <c r="WKE30" s="47"/>
      <c r="WKF30" s="47"/>
      <c r="WKG30" s="47"/>
      <c r="WKH30" s="47"/>
      <c r="WKI30" s="47"/>
      <c r="WKJ30" s="47"/>
      <c r="WKK30" s="47"/>
      <c r="WKL30" s="47"/>
      <c r="WKM30" s="47"/>
      <c r="WKN30" s="47"/>
      <c r="WKO30" s="47"/>
      <c r="WKP30" s="47"/>
      <c r="WKQ30" s="47"/>
      <c r="WKR30" s="47"/>
      <c r="WKS30" s="47"/>
      <c r="WKT30" s="47"/>
      <c r="WKU30" s="47"/>
      <c r="WKV30" s="47"/>
      <c r="WKW30" s="47"/>
      <c r="WKX30" s="47"/>
      <c r="WKY30" s="47"/>
      <c r="WKZ30" s="47"/>
      <c r="WLA30" s="47"/>
      <c r="WLB30" s="47"/>
      <c r="WLC30" s="47"/>
      <c r="WLD30" s="47"/>
      <c r="WLE30" s="47"/>
      <c r="WLF30" s="47"/>
      <c r="WLG30" s="47"/>
      <c r="WLH30" s="47"/>
      <c r="WLI30" s="47"/>
      <c r="WLJ30" s="47"/>
      <c r="WLK30" s="47"/>
      <c r="WLL30" s="47"/>
      <c r="WLM30" s="47"/>
      <c r="WLN30" s="47"/>
      <c r="WLO30" s="47"/>
      <c r="WLP30" s="47"/>
      <c r="WLQ30" s="47"/>
      <c r="WLR30" s="47"/>
      <c r="WLS30" s="47"/>
      <c r="WLT30" s="47"/>
      <c r="WLU30" s="47"/>
      <c r="WLV30" s="47"/>
      <c r="WLW30" s="47"/>
      <c r="WLX30" s="47"/>
      <c r="WLY30" s="47"/>
      <c r="WLZ30" s="47"/>
      <c r="WMA30" s="47"/>
      <c r="WMB30" s="47"/>
      <c r="WMC30" s="47"/>
      <c r="WMD30" s="47"/>
      <c r="WME30" s="47"/>
      <c r="WMF30" s="47"/>
      <c r="WMG30" s="47"/>
      <c r="WMH30" s="47"/>
      <c r="WMI30" s="47"/>
      <c r="WMJ30" s="47"/>
      <c r="WMK30" s="47"/>
      <c r="WML30" s="47"/>
      <c r="WMM30" s="47"/>
      <c r="WMN30" s="47"/>
      <c r="WMO30" s="47"/>
      <c r="WMP30" s="47"/>
      <c r="WMQ30" s="47"/>
      <c r="WMR30" s="47"/>
      <c r="WMS30" s="47"/>
      <c r="WMT30" s="47"/>
      <c r="WMU30" s="47"/>
      <c r="WMV30" s="47"/>
      <c r="WMW30" s="47"/>
      <c r="WMX30" s="47"/>
      <c r="WMY30" s="47"/>
      <c r="WMZ30" s="47"/>
      <c r="WNA30" s="47"/>
      <c r="WNB30" s="47"/>
      <c r="WNC30" s="47"/>
      <c r="WND30" s="47"/>
      <c r="WNE30" s="47"/>
      <c r="WNF30" s="47"/>
      <c r="WNG30" s="47"/>
      <c r="WNH30" s="47"/>
      <c r="WNI30" s="47"/>
      <c r="WNJ30" s="47"/>
      <c r="WNK30" s="47"/>
      <c r="WNL30" s="47"/>
      <c r="WNM30" s="47"/>
      <c r="WNN30" s="47"/>
      <c r="WNO30" s="47"/>
      <c r="WNP30" s="47"/>
      <c r="WNQ30" s="47"/>
      <c r="WNR30" s="47"/>
      <c r="WNS30" s="47"/>
      <c r="WNT30" s="47"/>
      <c r="WNU30" s="47"/>
      <c r="WNV30" s="47"/>
      <c r="WNW30" s="47"/>
      <c r="WNX30" s="47"/>
      <c r="WNY30" s="47"/>
      <c r="WNZ30" s="47"/>
      <c r="WOA30" s="47"/>
      <c r="WOB30" s="47"/>
      <c r="WOC30" s="47"/>
      <c r="WOD30" s="47"/>
      <c r="WOE30" s="47"/>
      <c r="WOF30" s="47"/>
      <c r="WOG30" s="47"/>
      <c r="WOH30" s="47"/>
      <c r="WOI30" s="47"/>
      <c r="WOJ30" s="47"/>
      <c r="WOK30" s="47"/>
      <c r="WOL30" s="47"/>
      <c r="WOM30" s="47"/>
      <c r="WON30" s="47"/>
      <c r="WOO30" s="47"/>
      <c r="WOP30" s="47"/>
      <c r="WOQ30" s="47"/>
      <c r="WOR30" s="47"/>
      <c r="WOS30" s="47"/>
      <c r="WOT30" s="47"/>
      <c r="WOU30" s="47"/>
      <c r="WOV30" s="47"/>
      <c r="WOW30" s="47"/>
      <c r="WOX30" s="47"/>
      <c r="WOY30" s="47"/>
      <c r="WOZ30" s="47"/>
      <c r="WPA30" s="47"/>
      <c r="WPB30" s="47"/>
      <c r="WPC30" s="47"/>
      <c r="WPD30" s="47"/>
      <c r="WPE30" s="47"/>
      <c r="WPF30" s="47"/>
      <c r="WPG30" s="47"/>
      <c r="WPH30" s="47"/>
      <c r="WPI30" s="47"/>
      <c r="WPJ30" s="47"/>
      <c r="WPK30" s="47"/>
      <c r="WPL30" s="47"/>
      <c r="WPM30" s="47"/>
      <c r="WPN30" s="47"/>
      <c r="WPO30" s="47"/>
      <c r="WPP30" s="47"/>
      <c r="WPQ30" s="47"/>
      <c r="WPR30" s="47"/>
      <c r="WPS30" s="47"/>
      <c r="WPT30" s="47"/>
      <c r="WPU30" s="47"/>
      <c r="WPV30" s="47"/>
      <c r="WPW30" s="47"/>
      <c r="WPX30" s="47"/>
      <c r="WPY30" s="47"/>
      <c r="WPZ30" s="47"/>
      <c r="WQA30" s="47"/>
      <c r="WQB30" s="47"/>
      <c r="WQC30" s="47"/>
      <c r="WQD30" s="47"/>
      <c r="WQE30" s="47"/>
      <c r="WQF30" s="47"/>
      <c r="WQG30" s="47"/>
      <c r="WQH30" s="47"/>
      <c r="WQI30" s="47"/>
      <c r="WQJ30" s="47"/>
      <c r="WQK30" s="47"/>
      <c r="WQL30" s="47"/>
      <c r="WQM30" s="47"/>
      <c r="WQN30" s="47"/>
      <c r="WQO30" s="47"/>
      <c r="WQP30" s="47"/>
      <c r="WQQ30" s="47"/>
      <c r="WQR30" s="47"/>
      <c r="WQS30" s="47"/>
      <c r="WQT30" s="47"/>
      <c r="WQU30" s="47"/>
      <c r="WQV30" s="47"/>
      <c r="WQW30" s="47"/>
      <c r="WQX30" s="47"/>
      <c r="WQY30" s="47"/>
      <c r="WQZ30" s="47"/>
      <c r="WRA30" s="47"/>
      <c r="WRB30" s="47"/>
      <c r="WRC30" s="47"/>
      <c r="WRD30" s="47"/>
      <c r="WRE30" s="47"/>
      <c r="WRF30" s="47"/>
      <c r="WRG30" s="47"/>
      <c r="WRH30" s="47"/>
      <c r="WRI30" s="47"/>
      <c r="WRJ30" s="47"/>
      <c r="WRK30" s="47"/>
      <c r="WRL30" s="47"/>
      <c r="WRM30" s="47"/>
      <c r="WRN30" s="47"/>
      <c r="WRO30" s="47"/>
      <c r="WRP30" s="47"/>
      <c r="WRQ30" s="47"/>
      <c r="WRR30" s="47"/>
      <c r="WRS30" s="47"/>
      <c r="WRT30" s="47"/>
      <c r="WRU30" s="47"/>
      <c r="WRV30" s="47"/>
      <c r="WRW30" s="47"/>
      <c r="WRX30" s="47"/>
      <c r="WRY30" s="47"/>
      <c r="WRZ30" s="47"/>
      <c r="WSA30" s="47"/>
      <c r="WSB30" s="47"/>
      <c r="WSC30" s="47"/>
      <c r="WSD30" s="47"/>
      <c r="WSE30" s="47"/>
      <c r="WSF30" s="47"/>
      <c r="WSG30" s="47"/>
      <c r="WSH30" s="47"/>
      <c r="WSI30" s="47"/>
      <c r="WSJ30" s="47"/>
      <c r="WSK30" s="47"/>
      <c r="WSL30" s="47"/>
      <c r="WSM30" s="47"/>
      <c r="WSN30" s="47"/>
      <c r="WSO30" s="47"/>
      <c r="WSP30" s="47"/>
      <c r="WSQ30" s="47"/>
      <c r="WSR30" s="47"/>
      <c r="WSS30" s="47"/>
      <c r="WST30" s="47"/>
      <c r="WSU30" s="47"/>
      <c r="WSV30" s="47"/>
      <c r="WSW30" s="47"/>
      <c r="WSX30" s="47"/>
      <c r="WSY30" s="47"/>
      <c r="WSZ30" s="47"/>
      <c r="WTA30" s="47"/>
      <c r="WTB30" s="47"/>
      <c r="WTC30" s="47"/>
      <c r="WTD30" s="47"/>
      <c r="WTE30" s="47"/>
      <c r="WTF30" s="47"/>
      <c r="WTG30" s="47"/>
      <c r="WTH30" s="47"/>
      <c r="WTI30" s="47"/>
      <c r="WTJ30" s="47"/>
      <c r="WTK30" s="47"/>
      <c r="WTL30" s="47"/>
      <c r="WTM30" s="47"/>
      <c r="WTN30" s="47"/>
      <c r="WTO30" s="47"/>
      <c r="WTP30" s="47"/>
      <c r="WTQ30" s="47"/>
      <c r="WTR30" s="47"/>
      <c r="WTS30" s="47"/>
      <c r="WTT30" s="47"/>
      <c r="WTU30" s="47"/>
      <c r="WTV30" s="47"/>
      <c r="WTW30" s="47"/>
      <c r="WTX30" s="47"/>
      <c r="WTY30" s="47"/>
      <c r="WTZ30" s="47"/>
      <c r="WUA30" s="47"/>
      <c r="WUB30" s="47"/>
      <c r="WUC30" s="47"/>
      <c r="WUD30" s="47"/>
      <c r="WUE30" s="47"/>
      <c r="WUF30" s="47"/>
      <c r="WUG30" s="47"/>
      <c r="WUH30" s="47"/>
      <c r="WUI30" s="47"/>
      <c r="WUJ30" s="47"/>
      <c r="WUK30" s="47"/>
      <c r="WUL30" s="47"/>
      <c r="WUM30" s="47"/>
      <c r="WUN30" s="47"/>
      <c r="WUO30" s="47"/>
      <c r="WUP30" s="47"/>
      <c r="WUQ30" s="47"/>
      <c r="WUR30" s="47"/>
      <c r="WUS30" s="47"/>
      <c r="WUT30" s="47"/>
      <c r="WUU30" s="47"/>
      <c r="WUV30" s="47"/>
      <c r="WUW30" s="47"/>
      <c r="WUX30" s="47"/>
      <c r="WUY30" s="47"/>
      <c r="WUZ30" s="47"/>
      <c r="WVA30" s="47"/>
      <c r="WVB30" s="47"/>
      <c r="WVC30" s="47"/>
      <c r="WVD30" s="47"/>
      <c r="WVE30" s="47"/>
      <c r="WVF30" s="47"/>
      <c r="WVG30" s="47"/>
      <c r="WVH30" s="47"/>
      <c r="WVI30" s="47"/>
      <c r="WVJ30" s="47"/>
      <c r="WVK30" s="47"/>
      <c r="WVL30" s="47"/>
      <c r="WVM30" s="47"/>
      <c r="WVN30" s="47"/>
      <c r="WVO30" s="47"/>
      <c r="WVP30" s="47"/>
      <c r="WVQ30" s="47"/>
      <c r="WVR30" s="47"/>
      <c r="WVS30" s="47"/>
      <c r="WVT30" s="47"/>
      <c r="WVU30" s="47"/>
      <c r="WVV30" s="47"/>
      <c r="WVW30" s="47"/>
      <c r="WVX30" s="47"/>
      <c r="WVY30" s="47"/>
      <c r="WVZ30" s="47"/>
      <c r="WWA30" s="47"/>
      <c r="WWB30" s="47"/>
      <c r="WWC30" s="47"/>
      <c r="WWD30" s="47"/>
      <c r="WWE30" s="47"/>
      <c r="WWF30" s="47"/>
      <c r="WWG30" s="47"/>
      <c r="WWH30" s="47"/>
      <c r="WWI30" s="47"/>
      <c r="WWJ30" s="47"/>
      <c r="WWK30" s="47"/>
      <c r="WWL30" s="47"/>
    </row>
    <row r="31" spans="1:16158" x14ac:dyDescent="0.35">
      <c r="A31" s="49" t="s">
        <v>105</v>
      </c>
      <c r="B31" s="242"/>
      <c r="C31" s="242"/>
      <c r="D31" s="245"/>
      <c r="E31" s="245"/>
      <c r="G31" s="233"/>
      <c r="H31" s="246"/>
      <c r="J31" s="233"/>
      <c r="L31" s="233"/>
      <c r="M31" s="58"/>
      <c r="N31" s="58"/>
      <c r="O31" s="58"/>
      <c r="P31" s="58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  <c r="AGG31" s="47"/>
      <c r="AGH31" s="47"/>
      <c r="AGI31" s="47"/>
      <c r="AGJ31" s="47"/>
      <c r="AGK31" s="47"/>
      <c r="AGL31" s="47"/>
      <c r="AGM31" s="47"/>
      <c r="AGN31" s="47"/>
      <c r="AGO31" s="47"/>
      <c r="AGP31" s="47"/>
      <c r="AGQ31" s="47"/>
      <c r="AGR31" s="47"/>
      <c r="AGS31" s="47"/>
      <c r="AGT31" s="47"/>
      <c r="AGU31" s="47"/>
      <c r="AGV31" s="47"/>
      <c r="AGW31" s="47"/>
      <c r="AGX31" s="47"/>
      <c r="AGY31" s="47"/>
      <c r="AGZ31" s="47"/>
      <c r="AHA31" s="47"/>
      <c r="AHB31" s="47"/>
      <c r="AHC31" s="47"/>
      <c r="AHD31" s="47"/>
      <c r="AHE31" s="47"/>
      <c r="AHF31" s="47"/>
      <c r="AHG31" s="47"/>
      <c r="AHH31" s="47"/>
      <c r="AHI31" s="47"/>
      <c r="AHJ31" s="47"/>
      <c r="AHK31" s="47"/>
      <c r="AHL31" s="47"/>
      <c r="AHM31" s="47"/>
      <c r="AHN31" s="47"/>
      <c r="AHO31" s="47"/>
      <c r="AHP31" s="47"/>
      <c r="AHQ31" s="47"/>
      <c r="AHR31" s="47"/>
      <c r="AHS31" s="47"/>
      <c r="AHT31" s="47"/>
      <c r="AHU31" s="47"/>
      <c r="AHV31" s="47"/>
      <c r="AHW31" s="47"/>
      <c r="AHX31" s="47"/>
      <c r="AHY31" s="47"/>
      <c r="AHZ31" s="47"/>
      <c r="AIA31" s="47"/>
      <c r="AIB31" s="47"/>
      <c r="AIC31" s="47"/>
      <c r="AID31" s="47"/>
      <c r="AIE31" s="47"/>
      <c r="AIF31" s="47"/>
      <c r="AIG31" s="47"/>
      <c r="AIH31" s="47"/>
      <c r="AII31" s="47"/>
      <c r="AIJ31" s="47"/>
      <c r="AIK31" s="47"/>
      <c r="AIL31" s="47"/>
      <c r="AIM31" s="47"/>
      <c r="AIN31" s="47"/>
      <c r="AIO31" s="47"/>
      <c r="AIP31" s="47"/>
      <c r="AIQ31" s="47"/>
      <c r="AIR31" s="47"/>
      <c r="AIS31" s="47"/>
      <c r="AIT31" s="47"/>
      <c r="AIU31" s="47"/>
      <c r="AIV31" s="47"/>
      <c r="AIW31" s="47"/>
      <c r="AIX31" s="47"/>
      <c r="AIY31" s="47"/>
      <c r="AIZ31" s="47"/>
      <c r="AJA31" s="47"/>
      <c r="AJB31" s="47"/>
      <c r="AJC31" s="47"/>
      <c r="AJD31" s="47"/>
      <c r="AJE31" s="47"/>
      <c r="AJF31" s="47"/>
      <c r="AJG31" s="47"/>
      <c r="AJH31" s="47"/>
      <c r="AJI31" s="47"/>
      <c r="AJJ31" s="47"/>
      <c r="AJK31" s="47"/>
      <c r="AJL31" s="47"/>
      <c r="AJM31" s="47"/>
      <c r="AJN31" s="47"/>
      <c r="AJO31" s="47"/>
      <c r="AJP31" s="47"/>
      <c r="AJQ31" s="47"/>
      <c r="AJR31" s="47"/>
      <c r="AJS31" s="47"/>
      <c r="AJT31" s="47"/>
      <c r="AJU31" s="47"/>
      <c r="AJV31" s="47"/>
      <c r="AJW31" s="47"/>
      <c r="AJX31" s="47"/>
      <c r="AJY31" s="47"/>
      <c r="AJZ31" s="47"/>
      <c r="AKA31" s="47"/>
      <c r="AKB31" s="47"/>
      <c r="AKC31" s="47"/>
      <c r="AKD31" s="47"/>
      <c r="AKE31" s="47"/>
      <c r="AKF31" s="47"/>
      <c r="AKG31" s="47"/>
      <c r="AKH31" s="47"/>
      <c r="AKI31" s="47"/>
      <c r="AKJ31" s="47"/>
      <c r="AKK31" s="47"/>
      <c r="AKL31" s="47"/>
      <c r="AKM31" s="47"/>
      <c r="AKN31" s="47"/>
      <c r="AKO31" s="47"/>
      <c r="AKP31" s="47"/>
      <c r="AKQ31" s="47"/>
      <c r="AKR31" s="47"/>
      <c r="AKS31" s="47"/>
      <c r="AKT31" s="47"/>
      <c r="AKU31" s="47"/>
      <c r="AKV31" s="47"/>
      <c r="AKW31" s="47"/>
      <c r="AKX31" s="47"/>
      <c r="AKY31" s="47"/>
      <c r="AKZ31" s="47"/>
      <c r="ALA31" s="47"/>
      <c r="ALB31" s="47"/>
      <c r="ALC31" s="47"/>
      <c r="ALD31" s="47"/>
      <c r="ALE31" s="47"/>
      <c r="ALF31" s="47"/>
      <c r="ALG31" s="47"/>
      <c r="ALH31" s="47"/>
      <c r="ALI31" s="47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47"/>
      <c r="AMI31" s="47"/>
      <c r="AMJ31" s="47"/>
      <c r="AMK31" s="47"/>
      <c r="AML31" s="47"/>
      <c r="AMM31" s="47"/>
      <c r="AMN31" s="47"/>
      <c r="AMO31" s="47"/>
      <c r="AMP31" s="47"/>
      <c r="AMQ31" s="47"/>
      <c r="AMR31" s="47"/>
      <c r="AMS31" s="47"/>
      <c r="AMT31" s="47"/>
      <c r="AMU31" s="47"/>
      <c r="AMV31" s="47"/>
      <c r="AMW31" s="47"/>
      <c r="AMX31" s="47"/>
      <c r="AMY31" s="47"/>
      <c r="AMZ31" s="47"/>
      <c r="ANA31" s="47"/>
      <c r="ANB31" s="47"/>
      <c r="ANC31" s="47"/>
      <c r="AND31" s="47"/>
      <c r="ANE31" s="47"/>
      <c r="ANF31" s="47"/>
      <c r="ANG31" s="47"/>
      <c r="ANH31" s="47"/>
      <c r="ANI31" s="47"/>
      <c r="ANJ31" s="47"/>
      <c r="ANK31" s="47"/>
      <c r="ANL31" s="47"/>
      <c r="ANM31" s="47"/>
      <c r="ANN31" s="47"/>
      <c r="ANO31" s="47"/>
      <c r="ANP31" s="47"/>
      <c r="ANQ31" s="47"/>
      <c r="ANR31" s="47"/>
      <c r="ANS31" s="47"/>
      <c r="ANT31" s="47"/>
      <c r="ANU31" s="47"/>
      <c r="ANV31" s="47"/>
      <c r="ANW31" s="47"/>
      <c r="ANX31" s="47"/>
      <c r="ANY31" s="47"/>
      <c r="ANZ31" s="47"/>
      <c r="AOA31" s="47"/>
      <c r="AOB31" s="47"/>
      <c r="AOC31" s="47"/>
      <c r="AOD31" s="47"/>
      <c r="AOE31" s="47"/>
      <c r="AOF31" s="47"/>
      <c r="AOG31" s="47"/>
      <c r="AOH31" s="47"/>
      <c r="AOI31" s="47"/>
      <c r="AOJ31" s="47"/>
      <c r="AOK31" s="47"/>
      <c r="AOL31" s="47"/>
      <c r="AOM31" s="47"/>
      <c r="AON31" s="47"/>
      <c r="AOO31" s="47"/>
      <c r="AOP31" s="47"/>
      <c r="AOQ31" s="47"/>
      <c r="AOR31" s="47"/>
      <c r="AOS31" s="47"/>
      <c r="AOT31" s="47"/>
      <c r="AOU31" s="47"/>
      <c r="AOV31" s="47"/>
      <c r="AOW31" s="47"/>
      <c r="AOX31" s="47"/>
      <c r="AOY31" s="47"/>
      <c r="AOZ31" s="47"/>
      <c r="APA31" s="47"/>
      <c r="APB31" s="47"/>
      <c r="APC31" s="47"/>
      <c r="APD31" s="47"/>
      <c r="APE31" s="47"/>
      <c r="APF31" s="47"/>
      <c r="APG31" s="47"/>
      <c r="APH31" s="47"/>
      <c r="API31" s="47"/>
      <c r="APJ31" s="47"/>
      <c r="APK31" s="47"/>
      <c r="APL31" s="47"/>
      <c r="APM31" s="47"/>
      <c r="APN31" s="47"/>
      <c r="APO31" s="47"/>
      <c r="APP31" s="47"/>
      <c r="APQ31" s="47"/>
      <c r="APR31" s="47"/>
      <c r="APS31" s="47"/>
      <c r="APT31" s="47"/>
      <c r="APU31" s="47"/>
      <c r="APV31" s="47"/>
      <c r="APW31" s="47"/>
      <c r="APX31" s="47"/>
      <c r="APY31" s="47"/>
      <c r="APZ31" s="47"/>
      <c r="AQA31" s="47"/>
      <c r="AQB31" s="47"/>
      <c r="AQC31" s="47"/>
      <c r="AQD31" s="47"/>
      <c r="AQE31" s="47"/>
      <c r="AQF31" s="47"/>
      <c r="AQG31" s="47"/>
      <c r="AQH31" s="47"/>
      <c r="AQI31" s="47"/>
      <c r="AQJ31" s="47"/>
      <c r="AQK31" s="47"/>
      <c r="AQL31" s="47"/>
      <c r="AQM31" s="47"/>
      <c r="AQN31" s="47"/>
      <c r="AQO31" s="47"/>
      <c r="AQP31" s="47"/>
      <c r="AQQ31" s="47"/>
      <c r="AQR31" s="47"/>
      <c r="AQS31" s="47"/>
      <c r="AQT31" s="47"/>
      <c r="AQU31" s="47"/>
      <c r="AQV31" s="47"/>
      <c r="AQW31" s="47"/>
      <c r="AQX31" s="47"/>
      <c r="AQY31" s="47"/>
      <c r="AQZ31" s="47"/>
      <c r="ARA31" s="47"/>
      <c r="ARB31" s="47"/>
      <c r="ARC31" s="47"/>
      <c r="ARD31" s="47"/>
      <c r="ARE31" s="47"/>
      <c r="ARF31" s="47"/>
      <c r="ARG31" s="47"/>
      <c r="ARH31" s="47"/>
      <c r="ARI31" s="47"/>
      <c r="ARJ31" s="47"/>
      <c r="ARK31" s="47"/>
      <c r="ARL31" s="47"/>
      <c r="ARM31" s="47"/>
      <c r="ARN31" s="47"/>
      <c r="ARO31" s="47"/>
      <c r="ARP31" s="47"/>
      <c r="ARQ31" s="47"/>
      <c r="ARR31" s="47"/>
      <c r="ARS31" s="47"/>
      <c r="ART31" s="47"/>
      <c r="ARU31" s="47"/>
      <c r="ARV31" s="47"/>
      <c r="ARW31" s="47"/>
      <c r="ARX31" s="47"/>
      <c r="ARY31" s="47"/>
      <c r="ARZ31" s="47"/>
      <c r="ASA31" s="47"/>
      <c r="ASB31" s="47"/>
      <c r="ASC31" s="47"/>
      <c r="ASD31" s="47"/>
      <c r="ASE31" s="47"/>
      <c r="ASF31" s="47"/>
      <c r="ASG31" s="47"/>
      <c r="ASH31" s="47"/>
      <c r="ASI31" s="47"/>
      <c r="ASJ31" s="47"/>
      <c r="ASK31" s="47"/>
      <c r="ASL31" s="47"/>
      <c r="ASM31" s="47"/>
      <c r="ASN31" s="47"/>
      <c r="ASO31" s="47"/>
      <c r="ASP31" s="47"/>
      <c r="ASQ31" s="47"/>
      <c r="ASR31" s="47"/>
      <c r="ASS31" s="47"/>
      <c r="AST31" s="47"/>
      <c r="ASU31" s="47"/>
      <c r="ASV31" s="47"/>
      <c r="ASW31" s="47"/>
      <c r="ASX31" s="47"/>
      <c r="ASY31" s="47"/>
      <c r="ASZ31" s="47"/>
      <c r="ATA31" s="47"/>
      <c r="ATB31" s="47"/>
      <c r="ATC31" s="47"/>
      <c r="ATD31" s="47"/>
      <c r="ATE31" s="47"/>
      <c r="ATF31" s="47"/>
      <c r="ATG31" s="47"/>
      <c r="ATH31" s="47"/>
      <c r="ATI31" s="47"/>
      <c r="ATJ31" s="47"/>
      <c r="ATK31" s="47"/>
      <c r="ATL31" s="47"/>
      <c r="ATM31" s="47"/>
      <c r="ATN31" s="47"/>
      <c r="ATO31" s="47"/>
      <c r="ATP31" s="47"/>
      <c r="ATQ31" s="47"/>
      <c r="ATR31" s="47"/>
      <c r="ATS31" s="47"/>
      <c r="ATT31" s="47"/>
      <c r="ATU31" s="47"/>
      <c r="ATV31" s="47"/>
      <c r="ATW31" s="47"/>
      <c r="ATX31" s="47"/>
      <c r="ATY31" s="47"/>
      <c r="ATZ31" s="47"/>
      <c r="AUA31" s="47"/>
      <c r="AUB31" s="47"/>
      <c r="AUC31" s="47"/>
      <c r="AUD31" s="47"/>
      <c r="AUE31" s="47"/>
      <c r="AUF31" s="47"/>
      <c r="AUG31" s="47"/>
      <c r="AUH31" s="47"/>
      <c r="AUI31" s="47"/>
      <c r="AUJ31" s="47"/>
      <c r="AUK31" s="47"/>
      <c r="AUL31" s="47"/>
      <c r="AUM31" s="47"/>
      <c r="AUN31" s="47"/>
      <c r="AUO31" s="47"/>
      <c r="AUP31" s="47"/>
      <c r="AUQ31" s="47"/>
      <c r="AUR31" s="47"/>
      <c r="AUS31" s="47"/>
      <c r="AUT31" s="47"/>
      <c r="AUU31" s="47"/>
      <c r="AUV31" s="47"/>
      <c r="AUW31" s="47"/>
      <c r="AUX31" s="47"/>
      <c r="AUY31" s="47"/>
      <c r="AUZ31" s="47"/>
      <c r="AVA31" s="47"/>
      <c r="AVB31" s="47"/>
      <c r="AVC31" s="47"/>
      <c r="AVD31" s="47"/>
      <c r="AVE31" s="47"/>
      <c r="AVF31" s="47"/>
      <c r="AVG31" s="47"/>
      <c r="AVH31" s="47"/>
      <c r="AVI31" s="47"/>
      <c r="AVJ31" s="47"/>
      <c r="AVK31" s="47"/>
      <c r="AVL31" s="47"/>
      <c r="AVM31" s="47"/>
      <c r="AVN31" s="47"/>
      <c r="AVO31" s="47"/>
      <c r="AVP31" s="47"/>
      <c r="AVQ31" s="47"/>
      <c r="AVR31" s="47"/>
      <c r="AVS31" s="47"/>
      <c r="AVT31" s="47"/>
      <c r="AVU31" s="47"/>
      <c r="AVV31" s="47"/>
      <c r="AVW31" s="47"/>
      <c r="AVX31" s="47"/>
      <c r="AVY31" s="47"/>
      <c r="AVZ31" s="47"/>
      <c r="AWA31" s="47"/>
      <c r="AWB31" s="47"/>
      <c r="AWC31" s="47"/>
      <c r="AWD31" s="47"/>
      <c r="AWE31" s="47"/>
      <c r="AWF31" s="47"/>
      <c r="AWG31" s="47"/>
      <c r="AWH31" s="47"/>
      <c r="AWI31" s="47"/>
      <c r="AWJ31" s="47"/>
      <c r="AWK31" s="47"/>
      <c r="AWL31" s="47"/>
      <c r="AWM31" s="47"/>
      <c r="AWN31" s="47"/>
      <c r="AWO31" s="47"/>
      <c r="AWP31" s="47"/>
      <c r="AWQ31" s="47"/>
      <c r="AWR31" s="47"/>
      <c r="AWS31" s="47"/>
      <c r="AWT31" s="47"/>
      <c r="AWU31" s="47"/>
      <c r="AWV31" s="47"/>
      <c r="AWW31" s="47"/>
      <c r="AWX31" s="47"/>
      <c r="AWY31" s="47"/>
      <c r="AWZ31" s="47"/>
      <c r="AXA31" s="47"/>
      <c r="AXB31" s="47"/>
      <c r="AXC31" s="47"/>
      <c r="AXD31" s="47"/>
      <c r="AXE31" s="47"/>
      <c r="AXF31" s="47"/>
      <c r="AXG31" s="47"/>
      <c r="AXH31" s="47"/>
      <c r="AXI31" s="47"/>
      <c r="AXJ31" s="47"/>
      <c r="AXK31" s="47"/>
      <c r="AXL31" s="47"/>
      <c r="AXM31" s="47"/>
      <c r="AXN31" s="47"/>
      <c r="AXO31" s="47"/>
      <c r="AXP31" s="47"/>
      <c r="AXQ31" s="47"/>
      <c r="AXR31" s="47"/>
      <c r="AXS31" s="47"/>
      <c r="AXT31" s="47"/>
      <c r="AXU31" s="47"/>
      <c r="AXV31" s="47"/>
      <c r="AXW31" s="47"/>
      <c r="AXX31" s="47"/>
      <c r="AXY31" s="47"/>
      <c r="AXZ31" s="47"/>
      <c r="AYA31" s="47"/>
      <c r="AYB31" s="47"/>
      <c r="AYC31" s="47"/>
      <c r="AYD31" s="47"/>
      <c r="AYE31" s="47"/>
      <c r="AYF31" s="47"/>
      <c r="AYG31" s="47"/>
      <c r="AYH31" s="47"/>
      <c r="AYI31" s="47"/>
      <c r="AYJ31" s="47"/>
      <c r="AYK31" s="47"/>
      <c r="AYL31" s="47"/>
      <c r="AYM31" s="47"/>
      <c r="AYN31" s="47"/>
      <c r="AYO31" s="47"/>
      <c r="AYP31" s="47"/>
      <c r="AYQ31" s="47"/>
      <c r="AYR31" s="47"/>
      <c r="AYS31" s="47"/>
      <c r="AYT31" s="47"/>
      <c r="AYU31" s="47"/>
      <c r="AYV31" s="47"/>
      <c r="AYW31" s="47"/>
      <c r="AYX31" s="47"/>
      <c r="AYY31" s="47"/>
      <c r="AYZ31" s="47"/>
      <c r="AZA31" s="47"/>
      <c r="AZB31" s="47"/>
      <c r="AZC31" s="47"/>
      <c r="AZD31" s="47"/>
      <c r="AZE31" s="47"/>
      <c r="AZF31" s="47"/>
      <c r="AZG31" s="47"/>
      <c r="AZH31" s="47"/>
      <c r="AZI31" s="47"/>
      <c r="AZJ31" s="47"/>
      <c r="AZK31" s="47"/>
      <c r="AZL31" s="47"/>
      <c r="AZM31" s="47"/>
      <c r="AZN31" s="47"/>
      <c r="AZO31" s="47"/>
      <c r="AZP31" s="47"/>
      <c r="AZQ31" s="47"/>
      <c r="AZR31" s="47"/>
      <c r="AZS31" s="47"/>
      <c r="AZT31" s="47"/>
      <c r="AZU31" s="47"/>
      <c r="AZV31" s="47"/>
      <c r="AZW31" s="47"/>
      <c r="AZX31" s="47"/>
      <c r="AZY31" s="47"/>
      <c r="AZZ31" s="47"/>
      <c r="BAA31" s="47"/>
      <c r="BAB31" s="47"/>
      <c r="BAC31" s="47"/>
      <c r="BAD31" s="47"/>
      <c r="BAE31" s="47"/>
      <c r="BAF31" s="47"/>
      <c r="BAG31" s="47"/>
      <c r="BAH31" s="47"/>
      <c r="BAI31" s="47"/>
      <c r="BAJ31" s="47"/>
      <c r="BAK31" s="47"/>
      <c r="BAL31" s="47"/>
      <c r="BAM31" s="47"/>
      <c r="BAN31" s="47"/>
      <c r="BAO31" s="47"/>
      <c r="BAP31" s="47"/>
      <c r="BAQ31" s="47"/>
      <c r="BAR31" s="47"/>
      <c r="BAS31" s="47"/>
      <c r="BAT31" s="47"/>
      <c r="BAU31" s="47"/>
      <c r="BAV31" s="47"/>
      <c r="BAW31" s="47"/>
      <c r="BAX31" s="47"/>
      <c r="BAY31" s="47"/>
      <c r="BAZ31" s="47"/>
      <c r="BBA31" s="47"/>
      <c r="BBB31" s="47"/>
      <c r="BBC31" s="47"/>
      <c r="BBD31" s="47"/>
      <c r="BBE31" s="47"/>
      <c r="BBF31" s="47"/>
      <c r="BBG31" s="47"/>
      <c r="BBH31" s="47"/>
      <c r="BBI31" s="47"/>
      <c r="BBJ31" s="47"/>
      <c r="BBK31" s="47"/>
      <c r="BBL31" s="47"/>
      <c r="BBM31" s="47"/>
      <c r="BBN31" s="47"/>
      <c r="BBO31" s="47"/>
      <c r="BBP31" s="47"/>
      <c r="BBQ31" s="47"/>
      <c r="BBR31" s="47"/>
      <c r="BBS31" s="47"/>
      <c r="BBT31" s="47"/>
      <c r="BBU31" s="47"/>
      <c r="BBV31" s="47"/>
      <c r="BBW31" s="47"/>
      <c r="BBX31" s="47"/>
      <c r="BBY31" s="47"/>
      <c r="BBZ31" s="47"/>
      <c r="BCA31" s="47"/>
      <c r="BCB31" s="47"/>
      <c r="BCC31" s="47"/>
      <c r="BCD31" s="47"/>
      <c r="BCE31" s="47"/>
      <c r="BCF31" s="47"/>
      <c r="BCG31" s="47"/>
      <c r="BCH31" s="47"/>
      <c r="BCI31" s="47"/>
      <c r="BCJ31" s="47"/>
      <c r="BCK31" s="47"/>
      <c r="BCL31" s="47"/>
      <c r="BCM31" s="47"/>
      <c r="BCN31" s="47"/>
      <c r="BCO31" s="47"/>
      <c r="BCP31" s="47"/>
      <c r="BCQ31" s="47"/>
      <c r="BCR31" s="47"/>
      <c r="BCS31" s="47"/>
      <c r="BCT31" s="47"/>
      <c r="BCU31" s="47"/>
      <c r="BCV31" s="47"/>
      <c r="BCW31" s="47"/>
      <c r="BCX31" s="47"/>
      <c r="BCY31" s="47"/>
      <c r="BCZ31" s="47"/>
      <c r="BDA31" s="47"/>
      <c r="BDB31" s="47"/>
      <c r="BDC31" s="47"/>
      <c r="BDD31" s="47"/>
      <c r="BDE31" s="47"/>
      <c r="BDF31" s="47"/>
      <c r="BDG31" s="47"/>
      <c r="BDH31" s="47"/>
      <c r="BDI31" s="47"/>
      <c r="BDJ31" s="47"/>
      <c r="BDK31" s="47"/>
      <c r="BDL31" s="47"/>
      <c r="BDM31" s="47"/>
      <c r="BDN31" s="47"/>
      <c r="BDO31" s="47"/>
      <c r="BDP31" s="47"/>
      <c r="BDQ31" s="47"/>
      <c r="BDR31" s="47"/>
      <c r="BDS31" s="47"/>
      <c r="BDT31" s="47"/>
      <c r="BDU31" s="47"/>
      <c r="BDV31" s="47"/>
      <c r="BDW31" s="47"/>
      <c r="BDX31" s="47"/>
      <c r="BDY31" s="47"/>
      <c r="BDZ31" s="47"/>
      <c r="BEA31" s="47"/>
      <c r="BEB31" s="47"/>
      <c r="BEC31" s="47"/>
      <c r="BED31" s="47"/>
      <c r="BEE31" s="47"/>
      <c r="BEF31" s="47"/>
      <c r="BEG31" s="47"/>
      <c r="BEH31" s="47"/>
      <c r="BEI31" s="47"/>
      <c r="BEJ31" s="47"/>
      <c r="BEK31" s="47"/>
      <c r="BEL31" s="47"/>
      <c r="BEM31" s="47"/>
      <c r="BEN31" s="47"/>
      <c r="BEO31" s="47"/>
      <c r="BEP31" s="47"/>
      <c r="BEQ31" s="47"/>
      <c r="BER31" s="47"/>
      <c r="BES31" s="47"/>
      <c r="BET31" s="47"/>
      <c r="BEU31" s="47"/>
      <c r="BEV31" s="47"/>
      <c r="BEW31" s="47"/>
      <c r="BEX31" s="47"/>
      <c r="BEY31" s="47"/>
      <c r="BEZ31" s="47"/>
      <c r="BFA31" s="47"/>
      <c r="BFB31" s="47"/>
      <c r="BFC31" s="47"/>
      <c r="BFD31" s="47"/>
      <c r="BFE31" s="47"/>
      <c r="BFF31" s="47"/>
      <c r="BFG31" s="47"/>
      <c r="BFH31" s="47"/>
      <c r="BFI31" s="47"/>
      <c r="BFJ31" s="47"/>
      <c r="BFK31" s="47"/>
      <c r="BFL31" s="47"/>
      <c r="BFM31" s="47"/>
      <c r="BFN31" s="47"/>
      <c r="BFO31" s="47"/>
      <c r="BFP31" s="47"/>
      <c r="BFQ31" s="47"/>
      <c r="BFR31" s="47"/>
      <c r="BFS31" s="47"/>
      <c r="BFT31" s="47"/>
      <c r="BFU31" s="47"/>
      <c r="BFV31" s="47"/>
      <c r="BFW31" s="47"/>
      <c r="BFX31" s="47"/>
      <c r="BFY31" s="47"/>
      <c r="BFZ31" s="47"/>
      <c r="BGA31" s="47"/>
      <c r="BGB31" s="47"/>
      <c r="BGC31" s="47"/>
      <c r="BGD31" s="47"/>
      <c r="BGE31" s="47"/>
      <c r="BGF31" s="47"/>
      <c r="BGG31" s="47"/>
      <c r="BGH31" s="47"/>
      <c r="BGI31" s="47"/>
      <c r="BGJ31" s="47"/>
      <c r="BGK31" s="47"/>
      <c r="BGL31" s="47"/>
      <c r="BGM31" s="47"/>
      <c r="BGN31" s="47"/>
      <c r="BGO31" s="47"/>
      <c r="BGP31" s="47"/>
      <c r="BGQ31" s="47"/>
      <c r="BGR31" s="47"/>
      <c r="BGS31" s="47"/>
      <c r="BGT31" s="47"/>
      <c r="BGU31" s="47"/>
      <c r="BGV31" s="47"/>
      <c r="BGW31" s="47"/>
      <c r="BGX31" s="47"/>
      <c r="BGY31" s="47"/>
      <c r="BGZ31" s="47"/>
      <c r="BHA31" s="47"/>
      <c r="BHB31" s="47"/>
      <c r="BHC31" s="47"/>
      <c r="BHD31" s="47"/>
      <c r="BHE31" s="47"/>
      <c r="BHF31" s="47"/>
      <c r="BHG31" s="47"/>
      <c r="BHH31" s="47"/>
      <c r="BHI31" s="47"/>
      <c r="BHJ31" s="47"/>
      <c r="BHK31" s="47"/>
      <c r="BHL31" s="47"/>
      <c r="BHM31" s="47"/>
      <c r="BHN31" s="47"/>
      <c r="BHO31" s="47"/>
      <c r="BHP31" s="47"/>
      <c r="BHQ31" s="47"/>
      <c r="BHR31" s="47"/>
      <c r="BHS31" s="47"/>
      <c r="BHT31" s="47"/>
      <c r="BHU31" s="47"/>
      <c r="BHV31" s="47"/>
      <c r="BHW31" s="47"/>
      <c r="BHX31" s="47"/>
      <c r="BHY31" s="47"/>
      <c r="BHZ31" s="47"/>
      <c r="BIA31" s="47"/>
      <c r="BIB31" s="47"/>
      <c r="BIC31" s="47"/>
      <c r="BID31" s="47"/>
      <c r="BIE31" s="47"/>
      <c r="BIF31" s="47"/>
      <c r="BIG31" s="47"/>
      <c r="BIH31" s="47"/>
      <c r="BII31" s="47"/>
      <c r="BIJ31" s="47"/>
      <c r="BIK31" s="47"/>
      <c r="BIL31" s="47"/>
      <c r="BIM31" s="47"/>
      <c r="BIN31" s="47"/>
      <c r="BIO31" s="47"/>
      <c r="BIP31" s="47"/>
      <c r="BIQ31" s="47"/>
      <c r="BIR31" s="47"/>
      <c r="BIS31" s="47"/>
      <c r="BIT31" s="47"/>
      <c r="BIU31" s="47"/>
      <c r="BIV31" s="47"/>
      <c r="BIW31" s="47"/>
      <c r="BIX31" s="47"/>
      <c r="BIY31" s="47"/>
      <c r="BIZ31" s="47"/>
      <c r="BJA31" s="47"/>
      <c r="BJB31" s="47"/>
      <c r="BJC31" s="47"/>
      <c r="BJD31" s="47"/>
      <c r="BJE31" s="47"/>
      <c r="BJF31" s="47"/>
      <c r="BJG31" s="47"/>
      <c r="BJH31" s="47"/>
      <c r="BJI31" s="47"/>
      <c r="BJJ31" s="47"/>
      <c r="BJK31" s="47"/>
      <c r="BJL31" s="47"/>
      <c r="BJM31" s="47"/>
      <c r="BJN31" s="47"/>
      <c r="BJO31" s="47"/>
      <c r="BJP31" s="47"/>
      <c r="BJQ31" s="47"/>
      <c r="BJR31" s="47"/>
      <c r="BJS31" s="47"/>
      <c r="BJT31" s="47"/>
      <c r="BJU31" s="47"/>
      <c r="BJV31" s="47"/>
      <c r="BJW31" s="47"/>
      <c r="BJX31" s="47"/>
      <c r="BJY31" s="47"/>
      <c r="BJZ31" s="47"/>
      <c r="BKA31" s="47"/>
      <c r="BKB31" s="47"/>
      <c r="BKC31" s="47"/>
      <c r="BKD31" s="47"/>
      <c r="BKE31" s="47"/>
      <c r="BKF31" s="47"/>
      <c r="BKG31" s="47"/>
      <c r="BKH31" s="47"/>
      <c r="BKI31" s="47"/>
      <c r="BKJ31" s="47"/>
      <c r="BKK31" s="47"/>
      <c r="BKL31" s="47"/>
      <c r="BKM31" s="47"/>
      <c r="BKN31" s="47"/>
      <c r="BKO31" s="47"/>
      <c r="BKP31" s="47"/>
      <c r="BKQ31" s="47"/>
      <c r="BKR31" s="47"/>
      <c r="BKS31" s="47"/>
      <c r="BKT31" s="47"/>
      <c r="BKU31" s="47"/>
      <c r="BKV31" s="47"/>
      <c r="BKW31" s="47"/>
      <c r="BKX31" s="47"/>
      <c r="BKY31" s="47"/>
      <c r="BKZ31" s="47"/>
      <c r="BLA31" s="47"/>
      <c r="BLB31" s="47"/>
      <c r="BLC31" s="47"/>
      <c r="BLD31" s="47"/>
      <c r="BLE31" s="47"/>
      <c r="BLF31" s="47"/>
      <c r="BLG31" s="47"/>
      <c r="BLH31" s="47"/>
      <c r="BLI31" s="47"/>
      <c r="BLJ31" s="47"/>
      <c r="BLK31" s="47"/>
      <c r="BLL31" s="47"/>
      <c r="BLM31" s="47"/>
      <c r="BLN31" s="47"/>
      <c r="BLO31" s="47"/>
      <c r="BLP31" s="47"/>
      <c r="BLQ31" s="47"/>
      <c r="BLR31" s="47"/>
      <c r="BLS31" s="47"/>
      <c r="BLT31" s="47"/>
      <c r="BLU31" s="47"/>
      <c r="BLV31" s="47"/>
      <c r="BLW31" s="47"/>
      <c r="BLX31" s="47"/>
      <c r="BLY31" s="47"/>
      <c r="BLZ31" s="47"/>
      <c r="BMA31" s="47"/>
      <c r="BMB31" s="47"/>
      <c r="BMC31" s="47"/>
      <c r="BMD31" s="47"/>
      <c r="BME31" s="47"/>
      <c r="BMF31" s="47"/>
      <c r="BMG31" s="47"/>
      <c r="BMH31" s="47"/>
      <c r="BMI31" s="47"/>
      <c r="BMJ31" s="47"/>
      <c r="BMK31" s="47"/>
      <c r="BML31" s="47"/>
      <c r="BMM31" s="47"/>
      <c r="BMN31" s="47"/>
      <c r="BMO31" s="47"/>
      <c r="BMP31" s="47"/>
      <c r="BMQ31" s="47"/>
      <c r="BMR31" s="47"/>
      <c r="BMS31" s="47"/>
      <c r="BMT31" s="47"/>
      <c r="BMU31" s="47"/>
      <c r="BMV31" s="47"/>
      <c r="BMW31" s="47"/>
      <c r="BMX31" s="47"/>
      <c r="BMY31" s="47"/>
      <c r="BMZ31" s="47"/>
      <c r="BNA31" s="47"/>
      <c r="BNB31" s="47"/>
      <c r="BNC31" s="47"/>
      <c r="BND31" s="47"/>
      <c r="BNE31" s="47"/>
      <c r="BNF31" s="47"/>
      <c r="BNG31" s="47"/>
      <c r="BNH31" s="47"/>
      <c r="BNI31" s="47"/>
      <c r="BNJ31" s="47"/>
      <c r="BNK31" s="47"/>
      <c r="BNL31" s="47"/>
      <c r="BNM31" s="47"/>
      <c r="BNN31" s="47"/>
      <c r="BNO31" s="47"/>
      <c r="BNP31" s="47"/>
      <c r="BNQ31" s="47"/>
      <c r="BNR31" s="47"/>
      <c r="BNS31" s="47"/>
      <c r="BNT31" s="47"/>
      <c r="BNU31" s="47"/>
      <c r="BNV31" s="47"/>
      <c r="BNW31" s="47"/>
      <c r="BNX31" s="47"/>
      <c r="BNY31" s="47"/>
      <c r="BNZ31" s="47"/>
      <c r="BOA31" s="47"/>
      <c r="BOB31" s="47"/>
      <c r="BOC31" s="47"/>
      <c r="BOD31" s="47"/>
      <c r="BOE31" s="47"/>
      <c r="BOF31" s="47"/>
      <c r="BOG31" s="47"/>
      <c r="BOH31" s="47"/>
      <c r="BOI31" s="47"/>
      <c r="BOJ31" s="47"/>
      <c r="BOK31" s="47"/>
      <c r="BOL31" s="47"/>
      <c r="BOM31" s="47"/>
      <c r="BON31" s="47"/>
      <c r="BOO31" s="47"/>
      <c r="BOP31" s="47"/>
      <c r="BOQ31" s="47"/>
      <c r="BOR31" s="47"/>
      <c r="BOS31" s="47"/>
      <c r="BOT31" s="47"/>
      <c r="BOU31" s="47"/>
      <c r="BOV31" s="47"/>
      <c r="BOW31" s="47"/>
      <c r="BOX31" s="47"/>
      <c r="BOY31" s="47"/>
      <c r="BOZ31" s="47"/>
      <c r="BPA31" s="47"/>
      <c r="BPB31" s="47"/>
      <c r="BPC31" s="47"/>
      <c r="BPD31" s="47"/>
      <c r="BPE31" s="47"/>
      <c r="BPF31" s="47"/>
      <c r="BPG31" s="47"/>
      <c r="BPH31" s="47"/>
      <c r="BPI31" s="47"/>
      <c r="BPJ31" s="47"/>
      <c r="BPK31" s="47"/>
      <c r="BPL31" s="47"/>
      <c r="BPM31" s="47"/>
      <c r="BPN31" s="47"/>
      <c r="BPO31" s="47"/>
      <c r="BPP31" s="47"/>
      <c r="BPQ31" s="47"/>
      <c r="BPR31" s="47"/>
      <c r="BPS31" s="47"/>
      <c r="BPT31" s="47"/>
      <c r="BPU31" s="47"/>
      <c r="BPV31" s="47"/>
      <c r="BPW31" s="47"/>
      <c r="BPX31" s="47"/>
      <c r="BPY31" s="47"/>
      <c r="BPZ31" s="47"/>
      <c r="BQA31" s="47"/>
      <c r="BQB31" s="47"/>
      <c r="BQC31" s="47"/>
      <c r="BQD31" s="47"/>
      <c r="BQE31" s="47"/>
      <c r="BQF31" s="47"/>
      <c r="BQG31" s="47"/>
      <c r="BQH31" s="47"/>
      <c r="BQI31" s="47"/>
      <c r="BQJ31" s="47"/>
      <c r="BQK31" s="47"/>
      <c r="BQL31" s="47"/>
      <c r="BQM31" s="47"/>
      <c r="BQN31" s="47"/>
      <c r="BQO31" s="47"/>
      <c r="BQP31" s="47"/>
      <c r="BQQ31" s="47"/>
      <c r="BQR31" s="47"/>
      <c r="BQS31" s="47"/>
      <c r="BQT31" s="47"/>
      <c r="BQU31" s="47"/>
      <c r="BQV31" s="47"/>
      <c r="BQW31" s="47"/>
      <c r="BQX31" s="47"/>
      <c r="BQY31" s="47"/>
      <c r="BQZ31" s="47"/>
      <c r="BRA31" s="47"/>
      <c r="BRB31" s="47"/>
      <c r="BRC31" s="47"/>
      <c r="BRD31" s="47"/>
      <c r="BRE31" s="47"/>
      <c r="BRF31" s="47"/>
      <c r="BRG31" s="47"/>
      <c r="BRH31" s="47"/>
      <c r="BRI31" s="47"/>
      <c r="BRJ31" s="47"/>
      <c r="BRK31" s="47"/>
      <c r="BRL31" s="47"/>
      <c r="BRM31" s="47"/>
      <c r="BRN31" s="47"/>
      <c r="BRO31" s="47"/>
      <c r="BRP31" s="47"/>
      <c r="BRQ31" s="47"/>
      <c r="BRR31" s="47"/>
      <c r="BRS31" s="47"/>
      <c r="BRT31" s="47"/>
      <c r="BRU31" s="47"/>
      <c r="BRV31" s="47"/>
      <c r="BRW31" s="47"/>
      <c r="BRX31" s="47"/>
      <c r="BRY31" s="47"/>
      <c r="BRZ31" s="47"/>
      <c r="BSA31" s="47"/>
      <c r="BSB31" s="47"/>
      <c r="BSC31" s="47"/>
      <c r="BSD31" s="47"/>
      <c r="BSE31" s="47"/>
      <c r="BSF31" s="47"/>
      <c r="BSG31" s="47"/>
      <c r="BSH31" s="47"/>
      <c r="BSI31" s="47"/>
      <c r="BSJ31" s="47"/>
      <c r="BSK31" s="47"/>
      <c r="BSL31" s="47"/>
      <c r="BSM31" s="47"/>
      <c r="BSN31" s="47"/>
      <c r="BSO31" s="47"/>
      <c r="BSP31" s="47"/>
      <c r="BSQ31" s="47"/>
      <c r="BSR31" s="47"/>
      <c r="BSS31" s="47"/>
      <c r="BST31" s="47"/>
      <c r="BSU31" s="47"/>
      <c r="BSV31" s="47"/>
      <c r="BSW31" s="47"/>
      <c r="BSX31" s="47"/>
      <c r="BSY31" s="47"/>
      <c r="BSZ31" s="47"/>
      <c r="BTA31" s="47"/>
      <c r="BTB31" s="47"/>
      <c r="BTC31" s="47"/>
      <c r="BTD31" s="47"/>
      <c r="BTE31" s="47"/>
      <c r="BTF31" s="47"/>
      <c r="BTG31" s="47"/>
      <c r="BTH31" s="47"/>
      <c r="BTI31" s="47"/>
      <c r="BTJ31" s="47"/>
      <c r="BTK31" s="47"/>
      <c r="BTL31" s="47"/>
      <c r="BTM31" s="47"/>
      <c r="BTN31" s="47"/>
      <c r="BTO31" s="47"/>
      <c r="BTP31" s="47"/>
      <c r="BTQ31" s="47"/>
      <c r="BTR31" s="47"/>
      <c r="BTS31" s="47"/>
      <c r="BTT31" s="47"/>
      <c r="BTU31" s="47"/>
      <c r="BTV31" s="47"/>
      <c r="BTW31" s="47"/>
      <c r="BTX31" s="47"/>
      <c r="BTY31" s="47"/>
      <c r="BTZ31" s="47"/>
      <c r="BUA31" s="47"/>
      <c r="BUB31" s="47"/>
      <c r="BUC31" s="47"/>
      <c r="BUD31" s="47"/>
      <c r="BUE31" s="47"/>
      <c r="BUF31" s="47"/>
      <c r="BUG31" s="47"/>
      <c r="BUH31" s="47"/>
      <c r="BUI31" s="47"/>
      <c r="BUJ31" s="47"/>
      <c r="BUK31" s="47"/>
      <c r="BUL31" s="47"/>
      <c r="BUM31" s="47"/>
      <c r="BUN31" s="47"/>
      <c r="BUO31" s="47"/>
      <c r="BUP31" s="47"/>
      <c r="BUQ31" s="47"/>
      <c r="BUR31" s="47"/>
      <c r="BUS31" s="47"/>
      <c r="BUT31" s="47"/>
      <c r="BUU31" s="47"/>
      <c r="BUV31" s="47"/>
      <c r="BUW31" s="47"/>
      <c r="BUX31" s="47"/>
      <c r="BUY31" s="47"/>
      <c r="BUZ31" s="47"/>
      <c r="BVA31" s="47"/>
      <c r="BVB31" s="47"/>
      <c r="BVC31" s="47"/>
      <c r="BVD31" s="47"/>
      <c r="BVE31" s="47"/>
      <c r="BVF31" s="47"/>
      <c r="BVG31" s="47"/>
      <c r="BVH31" s="47"/>
      <c r="BVI31" s="47"/>
      <c r="BVJ31" s="47"/>
      <c r="BVK31" s="47"/>
      <c r="BVL31" s="47"/>
      <c r="BVM31" s="47"/>
      <c r="BVN31" s="47"/>
      <c r="BVO31" s="47"/>
      <c r="BVP31" s="47"/>
      <c r="BVQ31" s="47"/>
      <c r="BVR31" s="47"/>
      <c r="BVS31" s="47"/>
      <c r="BVT31" s="47"/>
      <c r="BVU31" s="47"/>
      <c r="BVV31" s="47"/>
      <c r="BVW31" s="47"/>
      <c r="BVX31" s="47"/>
      <c r="BVY31" s="47"/>
      <c r="BVZ31" s="47"/>
      <c r="BWA31" s="47"/>
      <c r="BWB31" s="47"/>
      <c r="BWC31" s="47"/>
      <c r="BWD31" s="47"/>
      <c r="BWE31" s="47"/>
      <c r="BWF31" s="47"/>
      <c r="BWG31" s="47"/>
      <c r="BWH31" s="47"/>
      <c r="BWI31" s="47"/>
      <c r="BWJ31" s="47"/>
      <c r="BWK31" s="47"/>
      <c r="BWL31" s="47"/>
      <c r="BWM31" s="47"/>
      <c r="BWN31" s="47"/>
      <c r="BWO31" s="47"/>
      <c r="BWP31" s="47"/>
      <c r="BWQ31" s="47"/>
      <c r="BWR31" s="47"/>
      <c r="BWS31" s="47"/>
      <c r="BWT31" s="47"/>
      <c r="BWU31" s="47"/>
      <c r="BWV31" s="47"/>
      <c r="BWW31" s="47"/>
      <c r="BWX31" s="47"/>
      <c r="BWY31" s="47"/>
      <c r="BWZ31" s="47"/>
      <c r="BXA31" s="47"/>
      <c r="BXB31" s="47"/>
      <c r="BXC31" s="47"/>
      <c r="BXD31" s="47"/>
      <c r="BXE31" s="47"/>
      <c r="BXF31" s="47"/>
      <c r="BXG31" s="47"/>
      <c r="BXH31" s="47"/>
      <c r="BXI31" s="47"/>
      <c r="BXJ31" s="47"/>
      <c r="BXK31" s="47"/>
      <c r="BXL31" s="47"/>
      <c r="BXM31" s="47"/>
      <c r="BXN31" s="47"/>
      <c r="BXO31" s="47"/>
      <c r="BXP31" s="47"/>
      <c r="BXQ31" s="47"/>
      <c r="BXR31" s="47"/>
      <c r="BXS31" s="47"/>
      <c r="BXT31" s="47"/>
      <c r="BXU31" s="47"/>
      <c r="BXV31" s="47"/>
      <c r="BXW31" s="47"/>
      <c r="BXX31" s="47"/>
      <c r="BXY31" s="47"/>
      <c r="BXZ31" s="47"/>
      <c r="BYA31" s="47"/>
      <c r="BYB31" s="47"/>
      <c r="BYC31" s="47"/>
      <c r="BYD31" s="47"/>
      <c r="BYE31" s="47"/>
      <c r="BYF31" s="47"/>
      <c r="BYG31" s="47"/>
      <c r="BYH31" s="47"/>
      <c r="BYI31" s="47"/>
      <c r="BYJ31" s="47"/>
      <c r="BYK31" s="47"/>
      <c r="BYL31" s="47"/>
      <c r="BYM31" s="47"/>
      <c r="BYN31" s="47"/>
      <c r="BYO31" s="47"/>
      <c r="BYP31" s="47"/>
      <c r="BYQ31" s="47"/>
      <c r="BYR31" s="47"/>
      <c r="BYS31" s="47"/>
      <c r="BYT31" s="47"/>
      <c r="BYU31" s="47"/>
      <c r="BYV31" s="47"/>
      <c r="BYW31" s="47"/>
      <c r="BYX31" s="47"/>
      <c r="BYY31" s="47"/>
      <c r="BYZ31" s="47"/>
      <c r="BZA31" s="47"/>
      <c r="BZB31" s="47"/>
      <c r="BZC31" s="47"/>
      <c r="BZD31" s="47"/>
      <c r="BZE31" s="47"/>
      <c r="BZF31" s="47"/>
      <c r="BZG31" s="47"/>
      <c r="BZH31" s="47"/>
      <c r="BZI31" s="47"/>
      <c r="BZJ31" s="47"/>
      <c r="BZK31" s="47"/>
      <c r="BZL31" s="47"/>
      <c r="BZM31" s="47"/>
      <c r="BZN31" s="47"/>
      <c r="BZO31" s="47"/>
      <c r="BZP31" s="47"/>
      <c r="BZQ31" s="47"/>
      <c r="BZR31" s="47"/>
      <c r="BZS31" s="47"/>
      <c r="BZT31" s="47"/>
      <c r="BZU31" s="47"/>
      <c r="BZV31" s="47"/>
      <c r="BZW31" s="47"/>
      <c r="BZX31" s="47"/>
      <c r="BZY31" s="47"/>
      <c r="BZZ31" s="47"/>
      <c r="CAA31" s="47"/>
      <c r="CAB31" s="47"/>
      <c r="CAC31" s="47"/>
      <c r="CAD31" s="47"/>
      <c r="CAE31" s="47"/>
      <c r="CAF31" s="47"/>
      <c r="CAG31" s="47"/>
      <c r="CAH31" s="47"/>
      <c r="CAI31" s="47"/>
      <c r="CAJ31" s="47"/>
      <c r="CAK31" s="47"/>
      <c r="CAL31" s="47"/>
      <c r="CAM31" s="47"/>
      <c r="CAN31" s="47"/>
      <c r="CAO31" s="47"/>
      <c r="CAP31" s="47"/>
      <c r="CAQ31" s="47"/>
      <c r="CAR31" s="47"/>
      <c r="CAS31" s="47"/>
      <c r="CAT31" s="47"/>
      <c r="CAU31" s="47"/>
      <c r="CAV31" s="47"/>
      <c r="CAW31" s="47"/>
      <c r="CAX31" s="47"/>
      <c r="CAY31" s="47"/>
      <c r="CAZ31" s="47"/>
      <c r="CBA31" s="47"/>
      <c r="CBB31" s="47"/>
      <c r="CBC31" s="47"/>
      <c r="CBD31" s="47"/>
      <c r="CBE31" s="47"/>
      <c r="CBF31" s="47"/>
      <c r="CBG31" s="47"/>
      <c r="CBH31" s="47"/>
      <c r="CBI31" s="47"/>
      <c r="CBJ31" s="47"/>
      <c r="CBK31" s="47"/>
      <c r="CBL31" s="47"/>
      <c r="CBM31" s="47"/>
      <c r="CBN31" s="47"/>
      <c r="CBO31" s="47"/>
      <c r="CBP31" s="47"/>
      <c r="CBQ31" s="47"/>
      <c r="CBR31" s="47"/>
      <c r="CBS31" s="47"/>
      <c r="CBT31" s="47"/>
      <c r="CBU31" s="47"/>
      <c r="CBV31" s="47"/>
      <c r="CBW31" s="47"/>
      <c r="CBX31" s="47"/>
      <c r="CBY31" s="47"/>
      <c r="CBZ31" s="47"/>
      <c r="CCA31" s="47"/>
      <c r="CCB31" s="47"/>
      <c r="CCC31" s="47"/>
      <c r="CCD31" s="47"/>
      <c r="CCE31" s="47"/>
      <c r="CCF31" s="47"/>
      <c r="CCG31" s="47"/>
      <c r="CCH31" s="47"/>
      <c r="CCI31" s="47"/>
      <c r="CCJ31" s="47"/>
      <c r="CCK31" s="47"/>
      <c r="CCL31" s="47"/>
      <c r="CCM31" s="47"/>
      <c r="CCN31" s="47"/>
      <c r="CCO31" s="47"/>
      <c r="CCP31" s="47"/>
      <c r="CCQ31" s="47"/>
      <c r="CCR31" s="47"/>
      <c r="CCS31" s="47"/>
      <c r="CCT31" s="47"/>
      <c r="CCU31" s="47"/>
      <c r="CCV31" s="47"/>
      <c r="CCW31" s="47"/>
      <c r="CCX31" s="47"/>
      <c r="CCY31" s="47"/>
      <c r="CCZ31" s="47"/>
      <c r="CDA31" s="47"/>
      <c r="CDB31" s="47"/>
      <c r="CDC31" s="47"/>
      <c r="CDD31" s="47"/>
      <c r="CDE31" s="47"/>
      <c r="CDF31" s="47"/>
      <c r="CDG31" s="47"/>
      <c r="CDH31" s="47"/>
      <c r="CDI31" s="47"/>
      <c r="CDJ31" s="47"/>
      <c r="CDK31" s="47"/>
      <c r="CDL31" s="47"/>
      <c r="CDM31" s="47"/>
      <c r="CDN31" s="47"/>
      <c r="CDO31" s="47"/>
      <c r="CDP31" s="47"/>
      <c r="CDQ31" s="47"/>
      <c r="CDR31" s="47"/>
      <c r="CDS31" s="47"/>
      <c r="CDT31" s="47"/>
      <c r="CDU31" s="47"/>
      <c r="CDV31" s="47"/>
      <c r="CDW31" s="47"/>
      <c r="CDX31" s="47"/>
      <c r="CDY31" s="47"/>
      <c r="CDZ31" s="47"/>
      <c r="CEA31" s="47"/>
      <c r="CEB31" s="47"/>
      <c r="CEC31" s="47"/>
      <c r="CED31" s="47"/>
      <c r="CEE31" s="47"/>
      <c r="CEF31" s="47"/>
      <c r="CEG31" s="47"/>
      <c r="CEH31" s="47"/>
      <c r="CEI31" s="47"/>
      <c r="CEJ31" s="47"/>
      <c r="CEK31" s="47"/>
      <c r="CEL31" s="47"/>
      <c r="CEM31" s="47"/>
      <c r="CEN31" s="47"/>
      <c r="CEO31" s="47"/>
      <c r="CEP31" s="47"/>
      <c r="CEQ31" s="47"/>
      <c r="CER31" s="47"/>
      <c r="CES31" s="47"/>
      <c r="CET31" s="47"/>
      <c r="CEU31" s="47"/>
      <c r="CEV31" s="47"/>
      <c r="CEW31" s="47"/>
      <c r="CEX31" s="47"/>
      <c r="CEY31" s="47"/>
      <c r="CEZ31" s="47"/>
      <c r="CFA31" s="47"/>
      <c r="CFB31" s="47"/>
      <c r="CFC31" s="47"/>
      <c r="CFD31" s="47"/>
      <c r="CFE31" s="47"/>
      <c r="CFF31" s="47"/>
      <c r="CFG31" s="47"/>
      <c r="CFH31" s="47"/>
      <c r="CFI31" s="47"/>
      <c r="CFJ31" s="47"/>
      <c r="CFK31" s="47"/>
      <c r="CFL31" s="47"/>
      <c r="CFM31" s="47"/>
      <c r="CFN31" s="47"/>
      <c r="CFO31" s="47"/>
      <c r="CFP31" s="47"/>
      <c r="CFQ31" s="47"/>
      <c r="CFR31" s="47"/>
      <c r="CFS31" s="47"/>
      <c r="CFT31" s="47"/>
      <c r="CFU31" s="47"/>
      <c r="CFV31" s="47"/>
      <c r="CFW31" s="47"/>
      <c r="CFX31" s="47"/>
      <c r="CFY31" s="47"/>
      <c r="CFZ31" s="47"/>
      <c r="CGA31" s="47"/>
      <c r="CGB31" s="47"/>
      <c r="CGC31" s="47"/>
      <c r="CGD31" s="47"/>
      <c r="CGE31" s="47"/>
      <c r="CGF31" s="47"/>
      <c r="CGG31" s="47"/>
      <c r="CGH31" s="47"/>
      <c r="CGI31" s="47"/>
      <c r="CGJ31" s="47"/>
      <c r="CGK31" s="47"/>
      <c r="CGL31" s="47"/>
      <c r="CGM31" s="47"/>
      <c r="CGN31" s="47"/>
      <c r="CGO31" s="47"/>
      <c r="CGP31" s="47"/>
      <c r="CGQ31" s="47"/>
      <c r="CGR31" s="47"/>
      <c r="CGS31" s="47"/>
      <c r="CGT31" s="47"/>
      <c r="CGU31" s="47"/>
      <c r="CGV31" s="47"/>
      <c r="CGW31" s="47"/>
      <c r="CGX31" s="47"/>
      <c r="CGY31" s="47"/>
      <c r="CGZ31" s="47"/>
      <c r="CHA31" s="47"/>
      <c r="CHB31" s="47"/>
      <c r="CHC31" s="47"/>
      <c r="CHD31" s="47"/>
      <c r="CHE31" s="47"/>
      <c r="CHF31" s="47"/>
      <c r="CHG31" s="47"/>
      <c r="CHH31" s="47"/>
      <c r="CHI31" s="47"/>
      <c r="CHJ31" s="47"/>
      <c r="CHK31" s="47"/>
      <c r="CHL31" s="47"/>
      <c r="CHM31" s="47"/>
      <c r="CHN31" s="47"/>
      <c r="CHO31" s="47"/>
      <c r="CHP31" s="47"/>
      <c r="CHQ31" s="47"/>
      <c r="CHR31" s="47"/>
      <c r="CHS31" s="47"/>
      <c r="CHT31" s="47"/>
      <c r="CHU31" s="47"/>
      <c r="CHV31" s="47"/>
      <c r="CHW31" s="47"/>
      <c r="CHX31" s="47"/>
      <c r="CHY31" s="47"/>
      <c r="CHZ31" s="47"/>
      <c r="CIA31" s="47"/>
      <c r="CIB31" s="47"/>
      <c r="CIC31" s="47"/>
      <c r="CID31" s="47"/>
      <c r="CIE31" s="47"/>
      <c r="CIF31" s="47"/>
      <c r="CIG31" s="47"/>
      <c r="CIH31" s="47"/>
      <c r="CII31" s="47"/>
      <c r="CIJ31" s="47"/>
      <c r="CIK31" s="47"/>
      <c r="CIL31" s="47"/>
      <c r="CIM31" s="47"/>
      <c r="CIN31" s="47"/>
      <c r="CIO31" s="47"/>
      <c r="CIP31" s="47"/>
      <c r="CIQ31" s="47"/>
      <c r="CIR31" s="47"/>
      <c r="CIS31" s="47"/>
      <c r="CIT31" s="47"/>
      <c r="CIU31" s="47"/>
      <c r="CIV31" s="47"/>
      <c r="CIW31" s="47"/>
      <c r="CIX31" s="47"/>
      <c r="CIY31" s="47"/>
      <c r="CIZ31" s="47"/>
      <c r="CJA31" s="47"/>
      <c r="CJB31" s="47"/>
      <c r="CJC31" s="47"/>
      <c r="CJD31" s="47"/>
      <c r="CJE31" s="47"/>
      <c r="CJF31" s="47"/>
      <c r="CJG31" s="47"/>
      <c r="CJH31" s="47"/>
      <c r="CJI31" s="47"/>
      <c r="CJJ31" s="47"/>
      <c r="CJK31" s="47"/>
      <c r="CJL31" s="47"/>
      <c r="CJM31" s="47"/>
      <c r="CJN31" s="47"/>
      <c r="CJO31" s="47"/>
      <c r="CJP31" s="47"/>
      <c r="CJQ31" s="47"/>
      <c r="CJR31" s="47"/>
      <c r="CJS31" s="47"/>
      <c r="CJT31" s="47"/>
      <c r="CJU31" s="47"/>
      <c r="CJV31" s="47"/>
      <c r="CJW31" s="47"/>
      <c r="CJX31" s="47"/>
      <c r="CJY31" s="47"/>
      <c r="CJZ31" s="47"/>
      <c r="CKA31" s="47"/>
      <c r="CKB31" s="47"/>
      <c r="CKC31" s="47"/>
      <c r="CKD31" s="47"/>
      <c r="CKE31" s="47"/>
      <c r="CKF31" s="47"/>
      <c r="CKG31" s="47"/>
      <c r="CKH31" s="47"/>
      <c r="CKI31" s="47"/>
      <c r="CKJ31" s="47"/>
      <c r="CKK31" s="47"/>
      <c r="CKL31" s="47"/>
      <c r="CKM31" s="47"/>
      <c r="CKN31" s="47"/>
      <c r="CKO31" s="47"/>
      <c r="CKP31" s="47"/>
      <c r="CKQ31" s="47"/>
      <c r="CKR31" s="47"/>
      <c r="CKS31" s="47"/>
      <c r="CKT31" s="47"/>
      <c r="CKU31" s="47"/>
      <c r="CKV31" s="47"/>
      <c r="CKW31" s="47"/>
      <c r="CKX31" s="47"/>
      <c r="CKY31" s="47"/>
      <c r="CKZ31" s="47"/>
      <c r="CLA31" s="47"/>
      <c r="CLB31" s="47"/>
      <c r="CLC31" s="47"/>
      <c r="CLD31" s="47"/>
      <c r="CLE31" s="47"/>
      <c r="CLF31" s="47"/>
      <c r="CLG31" s="47"/>
      <c r="CLH31" s="47"/>
      <c r="CLI31" s="47"/>
      <c r="CLJ31" s="47"/>
      <c r="CLK31" s="47"/>
      <c r="CLL31" s="47"/>
      <c r="CLM31" s="47"/>
      <c r="CLN31" s="47"/>
      <c r="CLO31" s="47"/>
      <c r="CLP31" s="47"/>
      <c r="CLQ31" s="47"/>
      <c r="CLR31" s="47"/>
      <c r="CLS31" s="47"/>
      <c r="CLT31" s="47"/>
      <c r="CLU31" s="47"/>
      <c r="CLV31" s="47"/>
      <c r="CLW31" s="47"/>
      <c r="CLX31" s="47"/>
      <c r="CLY31" s="47"/>
      <c r="CLZ31" s="47"/>
      <c r="CMA31" s="47"/>
      <c r="CMB31" s="47"/>
      <c r="CMC31" s="47"/>
      <c r="CMD31" s="47"/>
      <c r="CME31" s="47"/>
      <c r="CMF31" s="47"/>
      <c r="CMG31" s="47"/>
      <c r="CMH31" s="47"/>
      <c r="CMI31" s="47"/>
      <c r="CMJ31" s="47"/>
      <c r="CMK31" s="47"/>
      <c r="CML31" s="47"/>
      <c r="CMM31" s="47"/>
      <c r="CMN31" s="47"/>
      <c r="CMO31" s="47"/>
      <c r="CMP31" s="47"/>
      <c r="CMQ31" s="47"/>
      <c r="CMR31" s="47"/>
      <c r="CMS31" s="47"/>
      <c r="CMT31" s="47"/>
      <c r="CMU31" s="47"/>
      <c r="CMV31" s="47"/>
      <c r="CMW31" s="47"/>
      <c r="CMX31" s="47"/>
      <c r="CMY31" s="47"/>
      <c r="CMZ31" s="47"/>
      <c r="CNA31" s="47"/>
      <c r="CNB31" s="47"/>
      <c r="CNC31" s="47"/>
      <c r="CND31" s="47"/>
      <c r="CNE31" s="47"/>
      <c r="CNF31" s="47"/>
      <c r="CNG31" s="47"/>
      <c r="CNH31" s="47"/>
      <c r="CNI31" s="47"/>
      <c r="CNJ31" s="47"/>
      <c r="CNK31" s="47"/>
      <c r="CNL31" s="47"/>
      <c r="CNM31" s="47"/>
      <c r="CNN31" s="47"/>
      <c r="CNO31" s="47"/>
      <c r="CNP31" s="47"/>
      <c r="CNQ31" s="47"/>
      <c r="CNR31" s="47"/>
      <c r="CNS31" s="47"/>
      <c r="CNT31" s="47"/>
      <c r="CNU31" s="47"/>
      <c r="CNV31" s="47"/>
      <c r="CNW31" s="47"/>
      <c r="CNX31" s="47"/>
      <c r="CNY31" s="47"/>
      <c r="CNZ31" s="47"/>
      <c r="COA31" s="47"/>
      <c r="COB31" s="47"/>
      <c r="COC31" s="47"/>
      <c r="COD31" s="47"/>
      <c r="COE31" s="47"/>
      <c r="COF31" s="47"/>
      <c r="COG31" s="47"/>
      <c r="COH31" s="47"/>
      <c r="COI31" s="47"/>
      <c r="COJ31" s="47"/>
      <c r="COK31" s="47"/>
      <c r="COL31" s="47"/>
      <c r="COM31" s="47"/>
      <c r="CON31" s="47"/>
      <c r="COO31" s="47"/>
      <c r="COP31" s="47"/>
      <c r="COQ31" s="47"/>
      <c r="COR31" s="47"/>
      <c r="COS31" s="47"/>
      <c r="COT31" s="47"/>
      <c r="COU31" s="47"/>
      <c r="COV31" s="47"/>
      <c r="COW31" s="47"/>
      <c r="COX31" s="47"/>
      <c r="COY31" s="47"/>
      <c r="COZ31" s="47"/>
      <c r="CPA31" s="47"/>
      <c r="CPB31" s="47"/>
      <c r="CPC31" s="47"/>
      <c r="CPD31" s="47"/>
      <c r="CPE31" s="47"/>
      <c r="CPF31" s="47"/>
      <c r="CPG31" s="47"/>
      <c r="CPH31" s="47"/>
      <c r="CPI31" s="47"/>
      <c r="CPJ31" s="47"/>
      <c r="CPK31" s="47"/>
      <c r="CPL31" s="47"/>
      <c r="CPM31" s="47"/>
      <c r="CPN31" s="47"/>
      <c r="CPO31" s="47"/>
      <c r="CPP31" s="47"/>
      <c r="CPQ31" s="47"/>
      <c r="CPR31" s="47"/>
      <c r="CPS31" s="47"/>
      <c r="CPT31" s="47"/>
      <c r="CPU31" s="47"/>
      <c r="CPV31" s="47"/>
      <c r="CPW31" s="47"/>
      <c r="CPX31" s="47"/>
      <c r="CPY31" s="47"/>
      <c r="CPZ31" s="47"/>
      <c r="CQA31" s="47"/>
      <c r="CQB31" s="47"/>
      <c r="CQC31" s="47"/>
      <c r="CQD31" s="47"/>
      <c r="CQE31" s="47"/>
      <c r="CQF31" s="47"/>
      <c r="CQG31" s="47"/>
      <c r="CQH31" s="47"/>
      <c r="CQI31" s="47"/>
      <c r="CQJ31" s="47"/>
      <c r="CQK31" s="47"/>
      <c r="CQL31" s="47"/>
      <c r="CQM31" s="47"/>
      <c r="CQN31" s="47"/>
      <c r="CQO31" s="47"/>
      <c r="CQP31" s="47"/>
      <c r="CQQ31" s="47"/>
      <c r="CQR31" s="47"/>
      <c r="CQS31" s="47"/>
      <c r="CQT31" s="47"/>
      <c r="CQU31" s="47"/>
      <c r="CQV31" s="47"/>
      <c r="CQW31" s="47"/>
      <c r="CQX31" s="47"/>
      <c r="CQY31" s="47"/>
      <c r="CQZ31" s="47"/>
      <c r="CRA31" s="47"/>
      <c r="CRB31" s="47"/>
      <c r="CRC31" s="47"/>
      <c r="CRD31" s="47"/>
      <c r="CRE31" s="47"/>
      <c r="CRF31" s="47"/>
      <c r="CRG31" s="47"/>
      <c r="CRH31" s="47"/>
      <c r="CRI31" s="47"/>
      <c r="CRJ31" s="47"/>
      <c r="CRK31" s="47"/>
      <c r="CRL31" s="47"/>
      <c r="CRM31" s="47"/>
      <c r="CRN31" s="47"/>
      <c r="CRO31" s="47"/>
      <c r="CRP31" s="47"/>
      <c r="CRQ31" s="47"/>
      <c r="CRR31" s="47"/>
      <c r="CRS31" s="47"/>
      <c r="CRT31" s="47"/>
      <c r="CRU31" s="47"/>
      <c r="CRV31" s="47"/>
      <c r="CRW31" s="47"/>
      <c r="CRX31" s="47"/>
      <c r="CRY31" s="47"/>
      <c r="CRZ31" s="47"/>
      <c r="CSA31" s="47"/>
      <c r="CSB31" s="47"/>
      <c r="CSC31" s="47"/>
      <c r="CSD31" s="47"/>
      <c r="CSE31" s="47"/>
      <c r="CSF31" s="47"/>
      <c r="CSG31" s="47"/>
      <c r="CSH31" s="47"/>
      <c r="CSI31" s="47"/>
      <c r="CSJ31" s="47"/>
      <c r="CSK31" s="47"/>
      <c r="CSL31" s="47"/>
      <c r="CSM31" s="47"/>
      <c r="CSN31" s="47"/>
      <c r="CSO31" s="47"/>
      <c r="CSP31" s="47"/>
      <c r="CSQ31" s="47"/>
      <c r="CSR31" s="47"/>
      <c r="CSS31" s="47"/>
      <c r="CST31" s="47"/>
      <c r="CSU31" s="47"/>
      <c r="CSV31" s="47"/>
      <c r="CSW31" s="47"/>
      <c r="CSX31" s="47"/>
      <c r="CSY31" s="47"/>
      <c r="CSZ31" s="47"/>
      <c r="CTA31" s="47"/>
      <c r="CTB31" s="47"/>
      <c r="CTC31" s="47"/>
      <c r="CTD31" s="47"/>
      <c r="CTE31" s="47"/>
      <c r="CTF31" s="47"/>
      <c r="CTG31" s="47"/>
      <c r="CTH31" s="47"/>
      <c r="CTI31" s="47"/>
      <c r="CTJ31" s="47"/>
      <c r="CTK31" s="47"/>
      <c r="CTL31" s="47"/>
      <c r="CTM31" s="47"/>
      <c r="CTN31" s="47"/>
      <c r="CTO31" s="47"/>
      <c r="CTP31" s="47"/>
      <c r="CTQ31" s="47"/>
      <c r="CTR31" s="47"/>
      <c r="CTS31" s="47"/>
      <c r="CTT31" s="47"/>
      <c r="CTU31" s="47"/>
      <c r="CTV31" s="47"/>
      <c r="CTW31" s="47"/>
      <c r="CTX31" s="47"/>
      <c r="CTY31" s="47"/>
      <c r="CTZ31" s="47"/>
      <c r="CUA31" s="47"/>
      <c r="CUB31" s="47"/>
      <c r="CUC31" s="47"/>
      <c r="CUD31" s="47"/>
      <c r="CUE31" s="47"/>
      <c r="CUF31" s="47"/>
      <c r="CUG31" s="47"/>
      <c r="CUH31" s="47"/>
      <c r="CUI31" s="47"/>
      <c r="CUJ31" s="47"/>
      <c r="CUK31" s="47"/>
      <c r="CUL31" s="47"/>
      <c r="CUM31" s="47"/>
      <c r="CUN31" s="47"/>
      <c r="CUO31" s="47"/>
      <c r="CUP31" s="47"/>
      <c r="CUQ31" s="47"/>
      <c r="CUR31" s="47"/>
      <c r="CUS31" s="47"/>
      <c r="CUT31" s="47"/>
      <c r="CUU31" s="47"/>
      <c r="CUV31" s="47"/>
      <c r="CUW31" s="47"/>
      <c r="CUX31" s="47"/>
      <c r="CUY31" s="47"/>
      <c r="CUZ31" s="47"/>
      <c r="CVA31" s="47"/>
      <c r="CVB31" s="47"/>
      <c r="CVC31" s="47"/>
      <c r="CVD31" s="47"/>
      <c r="CVE31" s="47"/>
      <c r="CVF31" s="47"/>
      <c r="CVG31" s="47"/>
      <c r="CVH31" s="47"/>
      <c r="CVI31" s="47"/>
      <c r="CVJ31" s="47"/>
      <c r="CVK31" s="47"/>
      <c r="CVL31" s="47"/>
      <c r="CVM31" s="47"/>
      <c r="CVN31" s="47"/>
      <c r="CVO31" s="47"/>
      <c r="CVP31" s="47"/>
      <c r="CVQ31" s="47"/>
      <c r="CVR31" s="47"/>
      <c r="CVS31" s="47"/>
      <c r="CVT31" s="47"/>
      <c r="CVU31" s="47"/>
      <c r="CVV31" s="47"/>
      <c r="CVW31" s="47"/>
      <c r="CVX31" s="47"/>
      <c r="CVY31" s="47"/>
      <c r="CVZ31" s="47"/>
      <c r="CWA31" s="47"/>
      <c r="CWB31" s="47"/>
      <c r="CWC31" s="47"/>
      <c r="CWD31" s="47"/>
      <c r="CWE31" s="47"/>
      <c r="CWF31" s="47"/>
      <c r="CWG31" s="47"/>
      <c r="CWH31" s="47"/>
      <c r="CWI31" s="47"/>
      <c r="CWJ31" s="47"/>
      <c r="CWK31" s="47"/>
      <c r="CWL31" s="47"/>
      <c r="CWM31" s="47"/>
      <c r="CWN31" s="47"/>
      <c r="CWO31" s="47"/>
      <c r="CWP31" s="47"/>
      <c r="CWQ31" s="47"/>
      <c r="CWR31" s="47"/>
      <c r="CWS31" s="47"/>
      <c r="CWT31" s="47"/>
      <c r="CWU31" s="47"/>
      <c r="CWV31" s="47"/>
      <c r="CWW31" s="47"/>
      <c r="CWX31" s="47"/>
      <c r="CWY31" s="47"/>
      <c r="CWZ31" s="47"/>
      <c r="CXA31" s="47"/>
      <c r="CXB31" s="47"/>
      <c r="CXC31" s="47"/>
      <c r="CXD31" s="47"/>
      <c r="CXE31" s="47"/>
      <c r="CXF31" s="47"/>
      <c r="CXG31" s="47"/>
      <c r="CXH31" s="47"/>
      <c r="CXI31" s="47"/>
      <c r="CXJ31" s="47"/>
      <c r="CXK31" s="47"/>
      <c r="CXL31" s="47"/>
      <c r="CXM31" s="47"/>
      <c r="CXN31" s="47"/>
      <c r="CXO31" s="47"/>
      <c r="CXP31" s="47"/>
      <c r="CXQ31" s="47"/>
      <c r="CXR31" s="47"/>
      <c r="CXS31" s="47"/>
      <c r="CXT31" s="47"/>
      <c r="CXU31" s="47"/>
      <c r="CXV31" s="47"/>
      <c r="CXW31" s="47"/>
      <c r="CXX31" s="47"/>
      <c r="CXY31" s="47"/>
      <c r="CXZ31" s="47"/>
      <c r="CYA31" s="47"/>
      <c r="CYB31" s="47"/>
      <c r="CYC31" s="47"/>
      <c r="CYD31" s="47"/>
      <c r="CYE31" s="47"/>
      <c r="CYF31" s="47"/>
      <c r="CYG31" s="47"/>
      <c r="CYH31" s="47"/>
      <c r="CYI31" s="47"/>
      <c r="CYJ31" s="47"/>
      <c r="CYK31" s="47"/>
      <c r="CYL31" s="47"/>
      <c r="CYM31" s="47"/>
      <c r="CYN31" s="47"/>
      <c r="CYO31" s="47"/>
      <c r="CYP31" s="47"/>
      <c r="CYQ31" s="47"/>
      <c r="CYR31" s="47"/>
      <c r="CYS31" s="47"/>
      <c r="CYT31" s="47"/>
      <c r="CYU31" s="47"/>
      <c r="CYV31" s="47"/>
      <c r="CYW31" s="47"/>
      <c r="CYX31" s="47"/>
      <c r="CYY31" s="47"/>
      <c r="CYZ31" s="47"/>
      <c r="CZA31" s="47"/>
      <c r="CZB31" s="47"/>
      <c r="CZC31" s="47"/>
      <c r="CZD31" s="47"/>
      <c r="CZE31" s="47"/>
      <c r="CZF31" s="47"/>
      <c r="CZG31" s="47"/>
      <c r="CZH31" s="47"/>
      <c r="CZI31" s="47"/>
      <c r="CZJ31" s="47"/>
      <c r="CZK31" s="47"/>
      <c r="CZL31" s="47"/>
      <c r="CZM31" s="47"/>
      <c r="CZN31" s="47"/>
      <c r="CZO31" s="47"/>
      <c r="CZP31" s="47"/>
      <c r="CZQ31" s="47"/>
      <c r="CZR31" s="47"/>
      <c r="CZS31" s="47"/>
      <c r="CZT31" s="47"/>
      <c r="CZU31" s="47"/>
      <c r="CZV31" s="47"/>
      <c r="CZW31" s="47"/>
      <c r="CZX31" s="47"/>
      <c r="CZY31" s="47"/>
      <c r="CZZ31" s="47"/>
      <c r="DAA31" s="47"/>
      <c r="DAB31" s="47"/>
      <c r="DAC31" s="47"/>
      <c r="DAD31" s="47"/>
      <c r="DAE31" s="47"/>
      <c r="DAF31" s="47"/>
      <c r="DAG31" s="47"/>
      <c r="DAH31" s="47"/>
      <c r="DAI31" s="47"/>
      <c r="DAJ31" s="47"/>
      <c r="DAK31" s="47"/>
      <c r="DAL31" s="47"/>
      <c r="DAM31" s="47"/>
      <c r="DAN31" s="47"/>
      <c r="DAO31" s="47"/>
      <c r="DAP31" s="47"/>
      <c r="DAQ31" s="47"/>
      <c r="DAR31" s="47"/>
      <c r="DAS31" s="47"/>
      <c r="DAT31" s="47"/>
      <c r="DAU31" s="47"/>
      <c r="DAV31" s="47"/>
      <c r="DAW31" s="47"/>
      <c r="DAX31" s="47"/>
      <c r="DAY31" s="47"/>
      <c r="DAZ31" s="47"/>
      <c r="DBA31" s="47"/>
      <c r="DBB31" s="47"/>
      <c r="DBC31" s="47"/>
      <c r="DBD31" s="47"/>
      <c r="DBE31" s="47"/>
      <c r="DBF31" s="47"/>
      <c r="DBG31" s="47"/>
      <c r="DBH31" s="47"/>
      <c r="DBI31" s="47"/>
      <c r="DBJ31" s="47"/>
      <c r="DBK31" s="47"/>
      <c r="DBL31" s="47"/>
      <c r="DBM31" s="47"/>
      <c r="DBN31" s="47"/>
      <c r="DBO31" s="47"/>
      <c r="DBP31" s="47"/>
      <c r="DBQ31" s="47"/>
      <c r="DBR31" s="47"/>
      <c r="DBS31" s="47"/>
      <c r="DBT31" s="47"/>
      <c r="DBU31" s="47"/>
      <c r="DBV31" s="47"/>
      <c r="DBW31" s="47"/>
      <c r="DBX31" s="47"/>
      <c r="DBY31" s="47"/>
      <c r="DBZ31" s="47"/>
      <c r="DCA31" s="47"/>
      <c r="DCB31" s="47"/>
      <c r="DCC31" s="47"/>
      <c r="DCD31" s="47"/>
      <c r="DCE31" s="47"/>
      <c r="DCF31" s="47"/>
      <c r="DCG31" s="47"/>
      <c r="DCH31" s="47"/>
      <c r="DCI31" s="47"/>
      <c r="DCJ31" s="47"/>
      <c r="DCK31" s="47"/>
      <c r="DCL31" s="47"/>
      <c r="DCM31" s="47"/>
      <c r="DCN31" s="47"/>
      <c r="DCO31" s="47"/>
      <c r="DCP31" s="47"/>
      <c r="DCQ31" s="47"/>
      <c r="DCR31" s="47"/>
      <c r="DCS31" s="47"/>
      <c r="DCT31" s="47"/>
      <c r="DCU31" s="47"/>
      <c r="DCV31" s="47"/>
      <c r="DCW31" s="47"/>
      <c r="DCX31" s="47"/>
      <c r="DCY31" s="47"/>
      <c r="DCZ31" s="47"/>
      <c r="DDA31" s="47"/>
      <c r="DDB31" s="47"/>
      <c r="DDC31" s="47"/>
      <c r="DDD31" s="47"/>
      <c r="DDE31" s="47"/>
      <c r="DDF31" s="47"/>
      <c r="DDG31" s="47"/>
      <c r="DDH31" s="47"/>
      <c r="DDI31" s="47"/>
      <c r="DDJ31" s="47"/>
      <c r="DDK31" s="47"/>
      <c r="DDL31" s="47"/>
      <c r="DDM31" s="47"/>
      <c r="DDN31" s="47"/>
      <c r="DDO31" s="47"/>
      <c r="DDP31" s="47"/>
      <c r="DDQ31" s="47"/>
      <c r="DDR31" s="47"/>
      <c r="DDS31" s="47"/>
      <c r="DDT31" s="47"/>
      <c r="DDU31" s="47"/>
      <c r="DDV31" s="47"/>
      <c r="DDW31" s="47"/>
      <c r="DDX31" s="47"/>
      <c r="DDY31" s="47"/>
      <c r="DDZ31" s="47"/>
      <c r="DEA31" s="47"/>
      <c r="DEB31" s="47"/>
      <c r="DEC31" s="47"/>
      <c r="DED31" s="47"/>
      <c r="DEE31" s="47"/>
      <c r="DEF31" s="47"/>
      <c r="DEG31" s="47"/>
      <c r="DEH31" s="47"/>
      <c r="DEI31" s="47"/>
      <c r="DEJ31" s="47"/>
      <c r="DEK31" s="47"/>
      <c r="DEL31" s="47"/>
      <c r="DEM31" s="47"/>
      <c r="DEN31" s="47"/>
      <c r="DEO31" s="47"/>
      <c r="DEP31" s="47"/>
      <c r="DEQ31" s="47"/>
      <c r="DER31" s="47"/>
      <c r="DES31" s="47"/>
      <c r="DET31" s="47"/>
      <c r="DEU31" s="47"/>
      <c r="DEV31" s="47"/>
      <c r="DEW31" s="47"/>
      <c r="DEX31" s="47"/>
      <c r="DEY31" s="47"/>
      <c r="DEZ31" s="47"/>
      <c r="DFA31" s="47"/>
      <c r="DFB31" s="47"/>
      <c r="DFC31" s="47"/>
      <c r="DFD31" s="47"/>
      <c r="DFE31" s="47"/>
      <c r="DFF31" s="47"/>
      <c r="DFG31" s="47"/>
      <c r="DFH31" s="47"/>
      <c r="DFI31" s="47"/>
      <c r="DFJ31" s="47"/>
      <c r="DFK31" s="47"/>
      <c r="DFL31" s="47"/>
      <c r="DFM31" s="47"/>
      <c r="DFN31" s="47"/>
      <c r="DFO31" s="47"/>
      <c r="DFP31" s="47"/>
      <c r="DFQ31" s="47"/>
      <c r="DFR31" s="47"/>
      <c r="DFS31" s="47"/>
      <c r="DFT31" s="47"/>
      <c r="DFU31" s="47"/>
      <c r="DFV31" s="47"/>
      <c r="DFW31" s="47"/>
      <c r="DFX31" s="47"/>
      <c r="DFY31" s="47"/>
      <c r="DFZ31" s="47"/>
      <c r="DGA31" s="47"/>
      <c r="DGB31" s="47"/>
      <c r="DGC31" s="47"/>
      <c r="DGD31" s="47"/>
      <c r="DGE31" s="47"/>
      <c r="DGF31" s="47"/>
      <c r="DGG31" s="47"/>
      <c r="DGH31" s="47"/>
      <c r="DGI31" s="47"/>
      <c r="DGJ31" s="47"/>
      <c r="DGK31" s="47"/>
      <c r="DGL31" s="47"/>
      <c r="DGM31" s="47"/>
      <c r="DGN31" s="47"/>
      <c r="DGO31" s="47"/>
      <c r="DGP31" s="47"/>
      <c r="DGQ31" s="47"/>
      <c r="DGR31" s="47"/>
      <c r="DGS31" s="47"/>
      <c r="DGT31" s="47"/>
      <c r="DGU31" s="47"/>
      <c r="DGV31" s="47"/>
      <c r="DGW31" s="47"/>
      <c r="DGX31" s="47"/>
      <c r="DGY31" s="47"/>
      <c r="DGZ31" s="47"/>
      <c r="DHA31" s="47"/>
      <c r="DHB31" s="47"/>
      <c r="DHC31" s="47"/>
      <c r="DHD31" s="47"/>
      <c r="DHE31" s="47"/>
      <c r="DHF31" s="47"/>
      <c r="DHG31" s="47"/>
      <c r="DHH31" s="47"/>
      <c r="DHI31" s="47"/>
      <c r="DHJ31" s="47"/>
      <c r="DHK31" s="47"/>
      <c r="DHL31" s="47"/>
      <c r="DHM31" s="47"/>
      <c r="DHN31" s="47"/>
      <c r="DHO31" s="47"/>
      <c r="DHP31" s="47"/>
      <c r="DHQ31" s="47"/>
      <c r="DHR31" s="47"/>
      <c r="DHS31" s="47"/>
      <c r="DHT31" s="47"/>
      <c r="DHU31" s="47"/>
      <c r="DHV31" s="47"/>
      <c r="DHW31" s="47"/>
      <c r="DHX31" s="47"/>
      <c r="DHY31" s="47"/>
      <c r="DHZ31" s="47"/>
      <c r="DIA31" s="47"/>
      <c r="DIB31" s="47"/>
      <c r="DIC31" s="47"/>
      <c r="DID31" s="47"/>
      <c r="DIE31" s="47"/>
      <c r="DIF31" s="47"/>
      <c r="DIG31" s="47"/>
      <c r="DIH31" s="47"/>
      <c r="DII31" s="47"/>
      <c r="DIJ31" s="47"/>
      <c r="DIK31" s="47"/>
      <c r="DIL31" s="47"/>
      <c r="DIM31" s="47"/>
      <c r="DIN31" s="47"/>
      <c r="DIO31" s="47"/>
      <c r="DIP31" s="47"/>
      <c r="DIQ31" s="47"/>
      <c r="DIR31" s="47"/>
      <c r="DIS31" s="47"/>
      <c r="DIT31" s="47"/>
      <c r="DIU31" s="47"/>
      <c r="DIV31" s="47"/>
      <c r="DIW31" s="47"/>
      <c r="DIX31" s="47"/>
      <c r="DIY31" s="47"/>
      <c r="DIZ31" s="47"/>
      <c r="DJA31" s="47"/>
      <c r="DJB31" s="47"/>
      <c r="DJC31" s="47"/>
      <c r="DJD31" s="47"/>
      <c r="DJE31" s="47"/>
      <c r="DJF31" s="47"/>
      <c r="DJG31" s="47"/>
      <c r="DJH31" s="47"/>
      <c r="DJI31" s="47"/>
      <c r="DJJ31" s="47"/>
      <c r="DJK31" s="47"/>
      <c r="DJL31" s="47"/>
      <c r="DJM31" s="47"/>
      <c r="DJN31" s="47"/>
      <c r="DJO31" s="47"/>
      <c r="DJP31" s="47"/>
      <c r="DJQ31" s="47"/>
      <c r="DJR31" s="47"/>
      <c r="DJS31" s="47"/>
      <c r="DJT31" s="47"/>
      <c r="DJU31" s="47"/>
      <c r="DJV31" s="47"/>
      <c r="DJW31" s="47"/>
      <c r="DJX31" s="47"/>
      <c r="DJY31" s="47"/>
      <c r="DJZ31" s="47"/>
      <c r="DKA31" s="47"/>
      <c r="DKB31" s="47"/>
      <c r="DKC31" s="47"/>
      <c r="DKD31" s="47"/>
      <c r="DKE31" s="47"/>
      <c r="DKF31" s="47"/>
      <c r="DKG31" s="47"/>
      <c r="DKH31" s="47"/>
      <c r="DKI31" s="47"/>
      <c r="DKJ31" s="47"/>
      <c r="DKK31" s="47"/>
      <c r="DKL31" s="47"/>
      <c r="DKM31" s="47"/>
      <c r="DKN31" s="47"/>
      <c r="DKO31" s="47"/>
      <c r="DKP31" s="47"/>
      <c r="DKQ31" s="47"/>
      <c r="DKR31" s="47"/>
      <c r="DKS31" s="47"/>
      <c r="DKT31" s="47"/>
      <c r="DKU31" s="47"/>
      <c r="DKV31" s="47"/>
      <c r="DKW31" s="47"/>
      <c r="DKX31" s="47"/>
      <c r="DKY31" s="47"/>
      <c r="DKZ31" s="47"/>
      <c r="DLA31" s="47"/>
      <c r="DLB31" s="47"/>
      <c r="DLC31" s="47"/>
      <c r="DLD31" s="47"/>
      <c r="DLE31" s="47"/>
      <c r="DLF31" s="47"/>
      <c r="DLG31" s="47"/>
      <c r="DLH31" s="47"/>
      <c r="DLI31" s="47"/>
      <c r="DLJ31" s="47"/>
      <c r="DLK31" s="47"/>
      <c r="DLL31" s="47"/>
      <c r="DLM31" s="47"/>
      <c r="DLN31" s="47"/>
      <c r="DLO31" s="47"/>
      <c r="DLP31" s="47"/>
      <c r="DLQ31" s="47"/>
      <c r="DLR31" s="47"/>
      <c r="DLS31" s="47"/>
      <c r="DLT31" s="47"/>
      <c r="DLU31" s="47"/>
      <c r="DLV31" s="47"/>
      <c r="DLW31" s="47"/>
      <c r="DLX31" s="47"/>
      <c r="DLY31" s="47"/>
      <c r="DLZ31" s="47"/>
      <c r="DMA31" s="47"/>
      <c r="DMB31" s="47"/>
      <c r="DMC31" s="47"/>
      <c r="DMD31" s="47"/>
      <c r="DME31" s="47"/>
      <c r="DMF31" s="47"/>
      <c r="DMG31" s="47"/>
      <c r="DMH31" s="47"/>
      <c r="DMI31" s="47"/>
      <c r="DMJ31" s="47"/>
      <c r="DMK31" s="47"/>
      <c r="DML31" s="47"/>
      <c r="DMM31" s="47"/>
      <c r="DMN31" s="47"/>
      <c r="DMO31" s="47"/>
      <c r="DMP31" s="47"/>
      <c r="DMQ31" s="47"/>
      <c r="DMR31" s="47"/>
      <c r="DMS31" s="47"/>
      <c r="DMT31" s="47"/>
      <c r="DMU31" s="47"/>
      <c r="DMV31" s="47"/>
      <c r="DMW31" s="47"/>
      <c r="DMX31" s="47"/>
      <c r="DMY31" s="47"/>
      <c r="DMZ31" s="47"/>
      <c r="DNA31" s="47"/>
      <c r="DNB31" s="47"/>
      <c r="DNC31" s="47"/>
      <c r="DND31" s="47"/>
      <c r="DNE31" s="47"/>
      <c r="DNF31" s="47"/>
      <c r="DNG31" s="47"/>
      <c r="DNH31" s="47"/>
      <c r="DNI31" s="47"/>
      <c r="DNJ31" s="47"/>
      <c r="DNK31" s="47"/>
      <c r="DNL31" s="47"/>
      <c r="DNM31" s="47"/>
      <c r="DNN31" s="47"/>
      <c r="DNO31" s="47"/>
      <c r="DNP31" s="47"/>
      <c r="DNQ31" s="47"/>
      <c r="DNR31" s="47"/>
      <c r="DNS31" s="47"/>
      <c r="DNT31" s="47"/>
      <c r="DNU31" s="47"/>
      <c r="DNV31" s="47"/>
      <c r="DNW31" s="47"/>
      <c r="DNX31" s="47"/>
      <c r="DNY31" s="47"/>
      <c r="DNZ31" s="47"/>
      <c r="DOA31" s="47"/>
      <c r="DOB31" s="47"/>
      <c r="DOC31" s="47"/>
      <c r="DOD31" s="47"/>
      <c r="DOE31" s="47"/>
      <c r="DOF31" s="47"/>
      <c r="DOG31" s="47"/>
      <c r="DOH31" s="47"/>
      <c r="DOI31" s="47"/>
      <c r="DOJ31" s="47"/>
      <c r="DOK31" s="47"/>
      <c r="DOL31" s="47"/>
      <c r="DOM31" s="47"/>
      <c r="DON31" s="47"/>
      <c r="DOO31" s="47"/>
      <c r="DOP31" s="47"/>
      <c r="DOQ31" s="47"/>
      <c r="DOR31" s="47"/>
      <c r="DOS31" s="47"/>
      <c r="DOT31" s="47"/>
      <c r="DOU31" s="47"/>
      <c r="DOV31" s="47"/>
      <c r="DOW31" s="47"/>
      <c r="DOX31" s="47"/>
      <c r="DOY31" s="47"/>
      <c r="DOZ31" s="47"/>
      <c r="DPA31" s="47"/>
      <c r="DPB31" s="47"/>
      <c r="DPC31" s="47"/>
      <c r="DPD31" s="47"/>
      <c r="DPE31" s="47"/>
      <c r="DPF31" s="47"/>
      <c r="DPG31" s="47"/>
      <c r="DPH31" s="47"/>
      <c r="DPI31" s="47"/>
      <c r="DPJ31" s="47"/>
      <c r="DPK31" s="47"/>
      <c r="DPL31" s="47"/>
      <c r="DPM31" s="47"/>
      <c r="DPN31" s="47"/>
      <c r="DPO31" s="47"/>
      <c r="DPP31" s="47"/>
      <c r="DPQ31" s="47"/>
      <c r="DPR31" s="47"/>
      <c r="DPS31" s="47"/>
      <c r="DPT31" s="47"/>
      <c r="DPU31" s="47"/>
      <c r="DPV31" s="47"/>
      <c r="DPW31" s="47"/>
      <c r="DPX31" s="47"/>
      <c r="DPY31" s="47"/>
      <c r="DPZ31" s="47"/>
      <c r="DQA31" s="47"/>
      <c r="DQB31" s="47"/>
      <c r="DQC31" s="47"/>
      <c r="DQD31" s="47"/>
      <c r="DQE31" s="47"/>
      <c r="DQF31" s="47"/>
      <c r="DQG31" s="47"/>
      <c r="DQH31" s="47"/>
      <c r="DQI31" s="47"/>
      <c r="DQJ31" s="47"/>
      <c r="DQK31" s="47"/>
      <c r="DQL31" s="47"/>
      <c r="DQM31" s="47"/>
      <c r="DQN31" s="47"/>
      <c r="DQO31" s="47"/>
      <c r="DQP31" s="47"/>
      <c r="DQQ31" s="47"/>
      <c r="DQR31" s="47"/>
      <c r="DQS31" s="47"/>
      <c r="DQT31" s="47"/>
      <c r="DQU31" s="47"/>
      <c r="DQV31" s="47"/>
      <c r="DQW31" s="47"/>
      <c r="DQX31" s="47"/>
      <c r="DQY31" s="47"/>
      <c r="DQZ31" s="47"/>
      <c r="DRA31" s="47"/>
      <c r="DRB31" s="47"/>
      <c r="DRC31" s="47"/>
      <c r="DRD31" s="47"/>
      <c r="DRE31" s="47"/>
      <c r="DRF31" s="47"/>
      <c r="DRG31" s="47"/>
      <c r="DRH31" s="47"/>
      <c r="DRI31" s="47"/>
      <c r="DRJ31" s="47"/>
      <c r="DRK31" s="47"/>
      <c r="DRL31" s="47"/>
      <c r="DRM31" s="47"/>
      <c r="DRN31" s="47"/>
      <c r="DRO31" s="47"/>
      <c r="DRP31" s="47"/>
      <c r="DRQ31" s="47"/>
      <c r="DRR31" s="47"/>
      <c r="DRS31" s="47"/>
      <c r="DRT31" s="47"/>
      <c r="DRU31" s="47"/>
      <c r="DRV31" s="47"/>
      <c r="DRW31" s="47"/>
      <c r="DRX31" s="47"/>
      <c r="DRY31" s="47"/>
      <c r="DRZ31" s="47"/>
      <c r="DSA31" s="47"/>
      <c r="DSB31" s="47"/>
      <c r="DSC31" s="47"/>
      <c r="DSD31" s="47"/>
      <c r="DSE31" s="47"/>
      <c r="DSF31" s="47"/>
      <c r="DSG31" s="47"/>
      <c r="DSH31" s="47"/>
      <c r="DSI31" s="47"/>
      <c r="DSJ31" s="47"/>
      <c r="DSK31" s="47"/>
      <c r="DSL31" s="47"/>
      <c r="DSM31" s="47"/>
      <c r="DSN31" s="47"/>
      <c r="DSO31" s="47"/>
      <c r="DSP31" s="47"/>
      <c r="DSQ31" s="47"/>
      <c r="DSR31" s="47"/>
      <c r="DSS31" s="47"/>
      <c r="DST31" s="47"/>
      <c r="DSU31" s="47"/>
      <c r="DSV31" s="47"/>
      <c r="DSW31" s="47"/>
      <c r="DSX31" s="47"/>
      <c r="DSY31" s="47"/>
      <c r="DSZ31" s="47"/>
      <c r="DTA31" s="47"/>
      <c r="DTB31" s="47"/>
      <c r="DTC31" s="47"/>
      <c r="DTD31" s="47"/>
      <c r="DTE31" s="47"/>
      <c r="DTF31" s="47"/>
      <c r="DTG31" s="47"/>
      <c r="DTH31" s="47"/>
      <c r="DTI31" s="47"/>
      <c r="DTJ31" s="47"/>
      <c r="DTK31" s="47"/>
      <c r="DTL31" s="47"/>
      <c r="DTM31" s="47"/>
      <c r="DTN31" s="47"/>
      <c r="DTO31" s="47"/>
      <c r="DTP31" s="47"/>
      <c r="DTQ31" s="47"/>
      <c r="DTR31" s="47"/>
      <c r="DTS31" s="47"/>
      <c r="DTT31" s="47"/>
      <c r="DTU31" s="47"/>
      <c r="DTV31" s="47"/>
      <c r="DTW31" s="47"/>
      <c r="DTX31" s="47"/>
      <c r="DTY31" s="47"/>
      <c r="DTZ31" s="47"/>
      <c r="DUA31" s="47"/>
      <c r="DUB31" s="47"/>
      <c r="DUC31" s="47"/>
      <c r="DUD31" s="47"/>
      <c r="DUE31" s="47"/>
      <c r="DUF31" s="47"/>
      <c r="DUG31" s="47"/>
      <c r="DUH31" s="47"/>
      <c r="DUI31" s="47"/>
      <c r="DUJ31" s="47"/>
      <c r="DUK31" s="47"/>
      <c r="DUL31" s="47"/>
      <c r="DUM31" s="47"/>
      <c r="DUN31" s="47"/>
      <c r="DUO31" s="47"/>
      <c r="DUP31" s="47"/>
      <c r="DUQ31" s="47"/>
      <c r="DUR31" s="47"/>
      <c r="DUS31" s="47"/>
      <c r="DUT31" s="47"/>
      <c r="DUU31" s="47"/>
      <c r="DUV31" s="47"/>
      <c r="DUW31" s="47"/>
      <c r="DUX31" s="47"/>
      <c r="DUY31" s="47"/>
      <c r="DUZ31" s="47"/>
      <c r="DVA31" s="47"/>
      <c r="DVB31" s="47"/>
      <c r="DVC31" s="47"/>
      <c r="DVD31" s="47"/>
      <c r="DVE31" s="47"/>
      <c r="DVF31" s="47"/>
      <c r="DVG31" s="47"/>
      <c r="DVH31" s="47"/>
      <c r="DVI31" s="47"/>
      <c r="DVJ31" s="47"/>
      <c r="DVK31" s="47"/>
      <c r="DVL31" s="47"/>
      <c r="DVM31" s="47"/>
      <c r="DVN31" s="47"/>
      <c r="DVO31" s="47"/>
      <c r="DVP31" s="47"/>
      <c r="DVQ31" s="47"/>
      <c r="DVR31" s="47"/>
      <c r="DVS31" s="47"/>
      <c r="DVT31" s="47"/>
      <c r="DVU31" s="47"/>
      <c r="DVV31" s="47"/>
      <c r="DVW31" s="47"/>
      <c r="DVX31" s="47"/>
      <c r="DVY31" s="47"/>
      <c r="DVZ31" s="47"/>
      <c r="DWA31" s="47"/>
      <c r="DWB31" s="47"/>
      <c r="DWC31" s="47"/>
      <c r="DWD31" s="47"/>
      <c r="DWE31" s="47"/>
      <c r="DWF31" s="47"/>
      <c r="DWG31" s="47"/>
      <c r="DWH31" s="47"/>
      <c r="DWI31" s="47"/>
      <c r="DWJ31" s="47"/>
      <c r="DWK31" s="47"/>
      <c r="DWL31" s="47"/>
      <c r="DWM31" s="47"/>
      <c r="DWN31" s="47"/>
      <c r="DWO31" s="47"/>
      <c r="DWP31" s="47"/>
      <c r="DWQ31" s="47"/>
      <c r="DWR31" s="47"/>
      <c r="DWS31" s="47"/>
      <c r="DWT31" s="47"/>
      <c r="DWU31" s="47"/>
      <c r="DWV31" s="47"/>
      <c r="DWW31" s="47"/>
      <c r="DWX31" s="47"/>
      <c r="DWY31" s="47"/>
      <c r="DWZ31" s="47"/>
      <c r="DXA31" s="47"/>
      <c r="DXB31" s="47"/>
      <c r="DXC31" s="47"/>
      <c r="DXD31" s="47"/>
      <c r="DXE31" s="47"/>
      <c r="DXF31" s="47"/>
      <c r="DXG31" s="47"/>
      <c r="DXH31" s="47"/>
      <c r="DXI31" s="47"/>
      <c r="DXJ31" s="47"/>
      <c r="DXK31" s="47"/>
      <c r="DXL31" s="47"/>
      <c r="DXM31" s="47"/>
      <c r="DXN31" s="47"/>
      <c r="DXO31" s="47"/>
      <c r="DXP31" s="47"/>
      <c r="DXQ31" s="47"/>
      <c r="DXR31" s="47"/>
      <c r="DXS31" s="47"/>
      <c r="DXT31" s="47"/>
      <c r="DXU31" s="47"/>
      <c r="DXV31" s="47"/>
      <c r="DXW31" s="47"/>
      <c r="DXX31" s="47"/>
      <c r="DXY31" s="47"/>
      <c r="DXZ31" s="47"/>
      <c r="DYA31" s="47"/>
      <c r="DYB31" s="47"/>
      <c r="DYC31" s="47"/>
      <c r="DYD31" s="47"/>
      <c r="DYE31" s="47"/>
      <c r="DYF31" s="47"/>
      <c r="DYG31" s="47"/>
      <c r="DYH31" s="47"/>
      <c r="DYI31" s="47"/>
      <c r="DYJ31" s="47"/>
      <c r="DYK31" s="47"/>
      <c r="DYL31" s="47"/>
      <c r="DYM31" s="47"/>
      <c r="DYN31" s="47"/>
      <c r="DYO31" s="47"/>
      <c r="DYP31" s="47"/>
      <c r="DYQ31" s="47"/>
      <c r="DYR31" s="47"/>
      <c r="DYS31" s="47"/>
      <c r="DYT31" s="47"/>
      <c r="DYU31" s="47"/>
      <c r="DYV31" s="47"/>
      <c r="DYW31" s="47"/>
      <c r="DYX31" s="47"/>
      <c r="DYY31" s="47"/>
      <c r="DYZ31" s="47"/>
      <c r="DZA31" s="47"/>
      <c r="DZB31" s="47"/>
      <c r="DZC31" s="47"/>
      <c r="DZD31" s="47"/>
      <c r="DZE31" s="47"/>
      <c r="DZF31" s="47"/>
      <c r="DZG31" s="47"/>
      <c r="DZH31" s="47"/>
      <c r="DZI31" s="47"/>
      <c r="DZJ31" s="47"/>
      <c r="DZK31" s="47"/>
      <c r="DZL31" s="47"/>
      <c r="DZM31" s="47"/>
      <c r="DZN31" s="47"/>
      <c r="DZO31" s="47"/>
      <c r="DZP31" s="47"/>
      <c r="DZQ31" s="47"/>
      <c r="DZR31" s="47"/>
      <c r="DZS31" s="47"/>
      <c r="DZT31" s="47"/>
      <c r="DZU31" s="47"/>
      <c r="DZV31" s="47"/>
      <c r="DZW31" s="47"/>
      <c r="DZX31" s="47"/>
      <c r="DZY31" s="47"/>
      <c r="DZZ31" s="47"/>
      <c r="EAA31" s="47"/>
      <c r="EAB31" s="47"/>
      <c r="EAC31" s="47"/>
      <c r="EAD31" s="47"/>
      <c r="EAE31" s="47"/>
      <c r="EAF31" s="47"/>
      <c r="EAG31" s="47"/>
      <c r="EAH31" s="47"/>
      <c r="EAI31" s="47"/>
      <c r="EAJ31" s="47"/>
      <c r="EAK31" s="47"/>
      <c r="EAL31" s="47"/>
      <c r="EAM31" s="47"/>
      <c r="EAN31" s="47"/>
      <c r="EAO31" s="47"/>
      <c r="EAP31" s="47"/>
      <c r="EAQ31" s="47"/>
      <c r="EAR31" s="47"/>
      <c r="EAS31" s="47"/>
      <c r="EAT31" s="47"/>
      <c r="EAU31" s="47"/>
      <c r="EAV31" s="47"/>
      <c r="EAW31" s="47"/>
      <c r="EAX31" s="47"/>
      <c r="EAY31" s="47"/>
      <c r="EAZ31" s="47"/>
      <c r="EBA31" s="47"/>
      <c r="EBB31" s="47"/>
      <c r="EBC31" s="47"/>
      <c r="EBD31" s="47"/>
      <c r="EBE31" s="47"/>
      <c r="EBF31" s="47"/>
      <c r="EBG31" s="47"/>
      <c r="EBH31" s="47"/>
      <c r="EBI31" s="47"/>
      <c r="EBJ31" s="47"/>
      <c r="EBK31" s="47"/>
      <c r="EBL31" s="47"/>
      <c r="EBM31" s="47"/>
      <c r="EBN31" s="47"/>
      <c r="EBO31" s="47"/>
      <c r="EBP31" s="47"/>
      <c r="EBQ31" s="47"/>
      <c r="EBR31" s="47"/>
      <c r="EBS31" s="47"/>
      <c r="EBT31" s="47"/>
      <c r="EBU31" s="47"/>
      <c r="EBV31" s="47"/>
      <c r="EBW31" s="47"/>
      <c r="EBX31" s="47"/>
      <c r="EBY31" s="47"/>
      <c r="EBZ31" s="47"/>
      <c r="ECA31" s="47"/>
      <c r="ECB31" s="47"/>
      <c r="ECC31" s="47"/>
      <c r="ECD31" s="47"/>
      <c r="ECE31" s="47"/>
      <c r="ECF31" s="47"/>
      <c r="ECG31" s="47"/>
      <c r="ECH31" s="47"/>
      <c r="ECI31" s="47"/>
      <c r="ECJ31" s="47"/>
      <c r="ECK31" s="47"/>
      <c r="ECL31" s="47"/>
      <c r="ECM31" s="47"/>
      <c r="ECN31" s="47"/>
      <c r="ECO31" s="47"/>
      <c r="ECP31" s="47"/>
      <c r="ECQ31" s="47"/>
      <c r="ECR31" s="47"/>
      <c r="ECS31" s="47"/>
      <c r="ECT31" s="47"/>
      <c r="ECU31" s="47"/>
      <c r="ECV31" s="47"/>
      <c r="ECW31" s="47"/>
      <c r="ECX31" s="47"/>
      <c r="ECY31" s="47"/>
      <c r="ECZ31" s="47"/>
      <c r="EDA31" s="47"/>
      <c r="EDB31" s="47"/>
      <c r="EDC31" s="47"/>
      <c r="EDD31" s="47"/>
      <c r="EDE31" s="47"/>
      <c r="EDF31" s="47"/>
      <c r="EDG31" s="47"/>
      <c r="EDH31" s="47"/>
      <c r="EDI31" s="47"/>
      <c r="EDJ31" s="47"/>
      <c r="EDK31" s="47"/>
      <c r="EDL31" s="47"/>
      <c r="EDM31" s="47"/>
      <c r="EDN31" s="47"/>
      <c r="EDO31" s="47"/>
      <c r="EDP31" s="47"/>
      <c r="EDQ31" s="47"/>
      <c r="EDR31" s="47"/>
      <c r="EDS31" s="47"/>
      <c r="EDT31" s="47"/>
      <c r="EDU31" s="47"/>
      <c r="EDV31" s="47"/>
      <c r="EDW31" s="47"/>
      <c r="EDX31" s="47"/>
      <c r="EDY31" s="47"/>
      <c r="EDZ31" s="47"/>
      <c r="EEA31" s="47"/>
      <c r="EEB31" s="47"/>
      <c r="EEC31" s="47"/>
      <c r="EED31" s="47"/>
      <c r="EEE31" s="47"/>
      <c r="EEF31" s="47"/>
      <c r="EEG31" s="47"/>
      <c r="EEH31" s="47"/>
      <c r="EEI31" s="47"/>
      <c r="EEJ31" s="47"/>
      <c r="EEK31" s="47"/>
      <c r="EEL31" s="47"/>
      <c r="EEM31" s="47"/>
      <c r="EEN31" s="47"/>
      <c r="EEO31" s="47"/>
      <c r="EEP31" s="47"/>
      <c r="EEQ31" s="47"/>
      <c r="EER31" s="47"/>
      <c r="EES31" s="47"/>
      <c r="EET31" s="47"/>
      <c r="EEU31" s="47"/>
      <c r="EEV31" s="47"/>
      <c r="EEW31" s="47"/>
      <c r="EEX31" s="47"/>
      <c r="EEY31" s="47"/>
      <c r="EEZ31" s="47"/>
      <c r="EFA31" s="47"/>
      <c r="EFB31" s="47"/>
      <c r="EFC31" s="47"/>
      <c r="EFD31" s="47"/>
      <c r="EFE31" s="47"/>
      <c r="EFF31" s="47"/>
      <c r="EFG31" s="47"/>
      <c r="EFH31" s="47"/>
      <c r="EFI31" s="47"/>
      <c r="EFJ31" s="47"/>
      <c r="EFK31" s="47"/>
      <c r="EFL31" s="47"/>
      <c r="EFM31" s="47"/>
      <c r="EFN31" s="47"/>
      <c r="EFO31" s="47"/>
      <c r="EFP31" s="47"/>
      <c r="EFQ31" s="47"/>
      <c r="EFR31" s="47"/>
      <c r="EFS31" s="47"/>
      <c r="EFT31" s="47"/>
      <c r="EFU31" s="47"/>
      <c r="EFV31" s="47"/>
      <c r="EFW31" s="47"/>
      <c r="EFX31" s="47"/>
      <c r="EFY31" s="47"/>
      <c r="EFZ31" s="47"/>
      <c r="EGA31" s="47"/>
      <c r="EGB31" s="47"/>
      <c r="EGC31" s="47"/>
      <c r="EGD31" s="47"/>
      <c r="EGE31" s="47"/>
      <c r="EGF31" s="47"/>
      <c r="EGG31" s="47"/>
      <c r="EGH31" s="47"/>
      <c r="EGI31" s="47"/>
      <c r="EGJ31" s="47"/>
      <c r="EGK31" s="47"/>
      <c r="EGL31" s="47"/>
      <c r="EGM31" s="47"/>
      <c r="EGN31" s="47"/>
      <c r="EGO31" s="47"/>
      <c r="EGP31" s="47"/>
      <c r="EGQ31" s="47"/>
      <c r="EGR31" s="47"/>
      <c r="EGS31" s="47"/>
      <c r="EGT31" s="47"/>
      <c r="EGU31" s="47"/>
      <c r="EGV31" s="47"/>
      <c r="EGW31" s="47"/>
      <c r="EGX31" s="47"/>
      <c r="EGY31" s="47"/>
      <c r="EGZ31" s="47"/>
      <c r="EHA31" s="47"/>
      <c r="EHB31" s="47"/>
      <c r="EHC31" s="47"/>
      <c r="EHD31" s="47"/>
      <c r="EHE31" s="47"/>
      <c r="EHF31" s="47"/>
      <c r="EHG31" s="47"/>
      <c r="EHH31" s="47"/>
      <c r="EHI31" s="47"/>
      <c r="EHJ31" s="47"/>
      <c r="EHK31" s="47"/>
      <c r="EHL31" s="47"/>
      <c r="EHM31" s="47"/>
      <c r="EHN31" s="47"/>
      <c r="EHO31" s="47"/>
      <c r="EHP31" s="47"/>
      <c r="EHQ31" s="47"/>
      <c r="EHR31" s="47"/>
      <c r="EHS31" s="47"/>
      <c r="EHT31" s="47"/>
      <c r="EHU31" s="47"/>
      <c r="EHV31" s="47"/>
      <c r="EHW31" s="47"/>
      <c r="EHX31" s="47"/>
      <c r="EHY31" s="47"/>
      <c r="EHZ31" s="47"/>
      <c r="EIA31" s="47"/>
      <c r="EIB31" s="47"/>
      <c r="EIC31" s="47"/>
      <c r="EID31" s="47"/>
      <c r="EIE31" s="47"/>
      <c r="EIF31" s="47"/>
      <c r="EIG31" s="47"/>
      <c r="EIH31" s="47"/>
      <c r="EII31" s="47"/>
      <c r="EIJ31" s="47"/>
      <c r="EIK31" s="47"/>
      <c r="EIL31" s="47"/>
      <c r="EIM31" s="47"/>
      <c r="EIN31" s="47"/>
      <c r="EIO31" s="47"/>
      <c r="EIP31" s="47"/>
      <c r="EIQ31" s="47"/>
      <c r="EIR31" s="47"/>
      <c r="EIS31" s="47"/>
      <c r="EIT31" s="47"/>
      <c r="EIU31" s="47"/>
      <c r="EIV31" s="47"/>
      <c r="EIW31" s="47"/>
      <c r="EIX31" s="47"/>
      <c r="EIY31" s="47"/>
      <c r="EIZ31" s="47"/>
      <c r="EJA31" s="47"/>
      <c r="EJB31" s="47"/>
      <c r="EJC31" s="47"/>
      <c r="EJD31" s="47"/>
      <c r="EJE31" s="47"/>
      <c r="EJF31" s="47"/>
      <c r="EJG31" s="47"/>
      <c r="EJH31" s="47"/>
      <c r="EJI31" s="47"/>
      <c r="EJJ31" s="47"/>
      <c r="EJK31" s="47"/>
      <c r="EJL31" s="47"/>
      <c r="EJM31" s="47"/>
      <c r="EJN31" s="47"/>
      <c r="EJO31" s="47"/>
      <c r="EJP31" s="47"/>
      <c r="EJQ31" s="47"/>
      <c r="EJR31" s="47"/>
      <c r="EJS31" s="47"/>
      <c r="EJT31" s="47"/>
      <c r="EJU31" s="47"/>
      <c r="EJV31" s="47"/>
      <c r="EJW31" s="47"/>
      <c r="EJX31" s="47"/>
      <c r="EJY31" s="47"/>
      <c r="EJZ31" s="47"/>
      <c r="EKA31" s="47"/>
      <c r="EKB31" s="47"/>
      <c r="EKC31" s="47"/>
      <c r="EKD31" s="47"/>
      <c r="EKE31" s="47"/>
      <c r="EKF31" s="47"/>
      <c r="EKG31" s="47"/>
      <c r="EKH31" s="47"/>
      <c r="EKI31" s="47"/>
      <c r="EKJ31" s="47"/>
      <c r="EKK31" s="47"/>
      <c r="EKL31" s="47"/>
      <c r="EKM31" s="47"/>
      <c r="EKN31" s="47"/>
      <c r="EKO31" s="47"/>
      <c r="EKP31" s="47"/>
      <c r="EKQ31" s="47"/>
      <c r="EKR31" s="47"/>
      <c r="EKS31" s="47"/>
      <c r="EKT31" s="47"/>
      <c r="EKU31" s="47"/>
      <c r="EKV31" s="47"/>
      <c r="EKW31" s="47"/>
      <c r="EKX31" s="47"/>
      <c r="EKY31" s="47"/>
      <c r="EKZ31" s="47"/>
      <c r="ELA31" s="47"/>
      <c r="ELB31" s="47"/>
      <c r="ELC31" s="47"/>
      <c r="ELD31" s="47"/>
      <c r="ELE31" s="47"/>
      <c r="ELF31" s="47"/>
      <c r="ELG31" s="47"/>
      <c r="ELH31" s="47"/>
      <c r="ELI31" s="47"/>
      <c r="ELJ31" s="47"/>
      <c r="ELK31" s="47"/>
      <c r="ELL31" s="47"/>
      <c r="ELM31" s="47"/>
      <c r="ELN31" s="47"/>
      <c r="ELO31" s="47"/>
      <c r="ELP31" s="47"/>
      <c r="ELQ31" s="47"/>
      <c r="ELR31" s="47"/>
      <c r="ELS31" s="47"/>
      <c r="ELT31" s="47"/>
      <c r="ELU31" s="47"/>
      <c r="ELV31" s="47"/>
      <c r="ELW31" s="47"/>
      <c r="ELX31" s="47"/>
      <c r="ELY31" s="47"/>
      <c r="ELZ31" s="47"/>
      <c r="EMA31" s="47"/>
      <c r="EMB31" s="47"/>
      <c r="EMC31" s="47"/>
      <c r="EMD31" s="47"/>
      <c r="EME31" s="47"/>
      <c r="EMF31" s="47"/>
      <c r="EMG31" s="47"/>
      <c r="EMH31" s="47"/>
      <c r="EMI31" s="47"/>
      <c r="EMJ31" s="47"/>
      <c r="EMK31" s="47"/>
      <c r="EML31" s="47"/>
      <c r="EMM31" s="47"/>
      <c r="EMN31" s="47"/>
      <c r="EMO31" s="47"/>
      <c r="EMP31" s="47"/>
      <c r="EMQ31" s="47"/>
      <c r="EMR31" s="47"/>
      <c r="EMS31" s="47"/>
      <c r="EMT31" s="47"/>
      <c r="EMU31" s="47"/>
      <c r="EMV31" s="47"/>
      <c r="EMW31" s="47"/>
      <c r="EMX31" s="47"/>
      <c r="EMY31" s="47"/>
      <c r="EMZ31" s="47"/>
      <c r="ENA31" s="47"/>
      <c r="ENB31" s="47"/>
      <c r="ENC31" s="47"/>
      <c r="END31" s="47"/>
      <c r="ENE31" s="47"/>
      <c r="ENF31" s="47"/>
      <c r="ENG31" s="47"/>
      <c r="ENH31" s="47"/>
      <c r="ENI31" s="47"/>
      <c r="ENJ31" s="47"/>
      <c r="ENK31" s="47"/>
      <c r="ENL31" s="47"/>
      <c r="ENM31" s="47"/>
      <c r="ENN31" s="47"/>
      <c r="ENO31" s="47"/>
      <c r="ENP31" s="47"/>
      <c r="ENQ31" s="47"/>
      <c r="ENR31" s="47"/>
      <c r="ENS31" s="47"/>
      <c r="ENT31" s="47"/>
      <c r="ENU31" s="47"/>
      <c r="ENV31" s="47"/>
      <c r="ENW31" s="47"/>
      <c r="ENX31" s="47"/>
      <c r="ENY31" s="47"/>
      <c r="ENZ31" s="47"/>
      <c r="EOA31" s="47"/>
      <c r="EOB31" s="47"/>
      <c r="EOC31" s="47"/>
      <c r="EOD31" s="47"/>
      <c r="EOE31" s="47"/>
      <c r="EOF31" s="47"/>
      <c r="EOG31" s="47"/>
      <c r="EOH31" s="47"/>
      <c r="EOI31" s="47"/>
      <c r="EOJ31" s="47"/>
      <c r="EOK31" s="47"/>
      <c r="EOL31" s="47"/>
      <c r="EOM31" s="47"/>
      <c r="EON31" s="47"/>
      <c r="EOO31" s="47"/>
      <c r="EOP31" s="47"/>
      <c r="EOQ31" s="47"/>
      <c r="EOR31" s="47"/>
      <c r="EOS31" s="47"/>
      <c r="EOT31" s="47"/>
      <c r="EOU31" s="47"/>
      <c r="EOV31" s="47"/>
      <c r="EOW31" s="47"/>
      <c r="EOX31" s="47"/>
      <c r="EOY31" s="47"/>
      <c r="EOZ31" s="47"/>
      <c r="EPA31" s="47"/>
      <c r="EPB31" s="47"/>
      <c r="EPC31" s="47"/>
      <c r="EPD31" s="47"/>
      <c r="EPE31" s="47"/>
      <c r="EPF31" s="47"/>
      <c r="EPG31" s="47"/>
      <c r="EPH31" s="47"/>
      <c r="EPI31" s="47"/>
      <c r="EPJ31" s="47"/>
      <c r="EPK31" s="47"/>
      <c r="EPL31" s="47"/>
      <c r="EPM31" s="47"/>
      <c r="EPN31" s="47"/>
      <c r="EPO31" s="47"/>
      <c r="EPP31" s="47"/>
      <c r="EPQ31" s="47"/>
      <c r="EPR31" s="47"/>
      <c r="EPS31" s="47"/>
      <c r="EPT31" s="47"/>
      <c r="EPU31" s="47"/>
      <c r="EPV31" s="47"/>
      <c r="EPW31" s="47"/>
      <c r="EPX31" s="47"/>
      <c r="EPY31" s="47"/>
      <c r="EPZ31" s="47"/>
      <c r="EQA31" s="47"/>
      <c r="EQB31" s="47"/>
      <c r="EQC31" s="47"/>
      <c r="EQD31" s="47"/>
      <c r="EQE31" s="47"/>
      <c r="EQF31" s="47"/>
      <c r="EQG31" s="47"/>
      <c r="EQH31" s="47"/>
      <c r="EQI31" s="47"/>
      <c r="EQJ31" s="47"/>
      <c r="EQK31" s="47"/>
      <c r="EQL31" s="47"/>
      <c r="EQM31" s="47"/>
      <c r="EQN31" s="47"/>
      <c r="EQO31" s="47"/>
      <c r="EQP31" s="47"/>
      <c r="EQQ31" s="47"/>
      <c r="EQR31" s="47"/>
      <c r="EQS31" s="47"/>
      <c r="EQT31" s="47"/>
      <c r="EQU31" s="47"/>
      <c r="EQV31" s="47"/>
      <c r="EQW31" s="47"/>
      <c r="EQX31" s="47"/>
      <c r="EQY31" s="47"/>
      <c r="EQZ31" s="47"/>
      <c r="ERA31" s="47"/>
      <c r="ERB31" s="47"/>
      <c r="ERC31" s="47"/>
      <c r="ERD31" s="47"/>
      <c r="ERE31" s="47"/>
      <c r="ERF31" s="47"/>
      <c r="ERG31" s="47"/>
      <c r="ERH31" s="47"/>
      <c r="ERI31" s="47"/>
      <c r="ERJ31" s="47"/>
      <c r="ERK31" s="47"/>
      <c r="ERL31" s="47"/>
      <c r="ERM31" s="47"/>
      <c r="ERN31" s="47"/>
      <c r="ERO31" s="47"/>
      <c r="ERP31" s="47"/>
      <c r="ERQ31" s="47"/>
      <c r="ERR31" s="47"/>
      <c r="ERS31" s="47"/>
      <c r="ERT31" s="47"/>
      <c r="ERU31" s="47"/>
      <c r="ERV31" s="47"/>
      <c r="ERW31" s="47"/>
      <c r="ERX31" s="47"/>
      <c r="ERY31" s="47"/>
      <c r="ERZ31" s="47"/>
      <c r="ESA31" s="47"/>
      <c r="ESB31" s="47"/>
      <c r="ESC31" s="47"/>
      <c r="ESD31" s="47"/>
      <c r="ESE31" s="47"/>
      <c r="ESF31" s="47"/>
      <c r="ESG31" s="47"/>
      <c r="ESH31" s="47"/>
      <c r="ESI31" s="47"/>
      <c r="ESJ31" s="47"/>
      <c r="ESK31" s="47"/>
      <c r="ESL31" s="47"/>
      <c r="ESM31" s="47"/>
      <c r="ESN31" s="47"/>
      <c r="ESO31" s="47"/>
      <c r="ESP31" s="47"/>
      <c r="ESQ31" s="47"/>
      <c r="ESR31" s="47"/>
      <c r="ESS31" s="47"/>
      <c r="EST31" s="47"/>
      <c r="ESU31" s="47"/>
      <c r="ESV31" s="47"/>
      <c r="ESW31" s="47"/>
      <c r="ESX31" s="47"/>
      <c r="ESY31" s="47"/>
      <c r="ESZ31" s="47"/>
      <c r="ETA31" s="47"/>
      <c r="ETB31" s="47"/>
      <c r="ETC31" s="47"/>
      <c r="ETD31" s="47"/>
      <c r="ETE31" s="47"/>
      <c r="ETF31" s="47"/>
      <c r="ETG31" s="47"/>
      <c r="ETH31" s="47"/>
      <c r="ETI31" s="47"/>
      <c r="ETJ31" s="47"/>
      <c r="ETK31" s="47"/>
      <c r="ETL31" s="47"/>
      <c r="ETM31" s="47"/>
      <c r="ETN31" s="47"/>
      <c r="ETO31" s="47"/>
      <c r="ETP31" s="47"/>
      <c r="ETQ31" s="47"/>
      <c r="ETR31" s="47"/>
      <c r="ETS31" s="47"/>
      <c r="ETT31" s="47"/>
      <c r="ETU31" s="47"/>
      <c r="ETV31" s="47"/>
      <c r="ETW31" s="47"/>
      <c r="ETX31" s="47"/>
      <c r="ETY31" s="47"/>
      <c r="ETZ31" s="47"/>
      <c r="EUA31" s="47"/>
      <c r="EUB31" s="47"/>
      <c r="EUC31" s="47"/>
      <c r="EUD31" s="47"/>
      <c r="EUE31" s="47"/>
      <c r="EUF31" s="47"/>
      <c r="EUG31" s="47"/>
      <c r="EUH31" s="47"/>
      <c r="EUI31" s="47"/>
      <c r="EUJ31" s="47"/>
      <c r="EUK31" s="47"/>
      <c r="EUL31" s="47"/>
      <c r="EUM31" s="47"/>
      <c r="EUN31" s="47"/>
      <c r="EUO31" s="47"/>
      <c r="EUP31" s="47"/>
      <c r="EUQ31" s="47"/>
      <c r="EUR31" s="47"/>
      <c r="EUS31" s="47"/>
      <c r="EUT31" s="47"/>
      <c r="EUU31" s="47"/>
      <c r="EUV31" s="47"/>
      <c r="EUW31" s="47"/>
      <c r="EUX31" s="47"/>
      <c r="EUY31" s="47"/>
      <c r="EUZ31" s="47"/>
      <c r="EVA31" s="47"/>
      <c r="EVB31" s="47"/>
      <c r="EVC31" s="47"/>
      <c r="EVD31" s="47"/>
      <c r="EVE31" s="47"/>
      <c r="EVF31" s="47"/>
      <c r="EVG31" s="47"/>
      <c r="EVH31" s="47"/>
      <c r="EVI31" s="47"/>
      <c r="EVJ31" s="47"/>
      <c r="EVK31" s="47"/>
      <c r="EVL31" s="47"/>
      <c r="EVM31" s="47"/>
      <c r="EVN31" s="47"/>
      <c r="EVO31" s="47"/>
      <c r="EVP31" s="47"/>
      <c r="EVQ31" s="47"/>
      <c r="EVR31" s="47"/>
      <c r="EVS31" s="47"/>
      <c r="EVT31" s="47"/>
      <c r="EVU31" s="47"/>
      <c r="EVV31" s="47"/>
      <c r="EVW31" s="47"/>
      <c r="EVX31" s="47"/>
      <c r="EVY31" s="47"/>
      <c r="EVZ31" s="47"/>
      <c r="EWA31" s="47"/>
      <c r="EWB31" s="47"/>
      <c r="EWC31" s="47"/>
      <c r="EWD31" s="47"/>
      <c r="EWE31" s="47"/>
      <c r="EWF31" s="47"/>
      <c r="EWG31" s="47"/>
      <c r="EWH31" s="47"/>
      <c r="EWI31" s="47"/>
      <c r="EWJ31" s="47"/>
      <c r="EWK31" s="47"/>
      <c r="EWL31" s="47"/>
      <c r="EWM31" s="47"/>
      <c r="EWN31" s="47"/>
      <c r="EWO31" s="47"/>
      <c r="EWP31" s="47"/>
      <c r="EWQ31" s="47"/>
      <c r="EWR31" s="47"/>
      <c r="EWS31" s="47"/>
      <c r="EWT31" s="47"/>
      <c r="EWU31" s="47"/>
      <c r="EWV31" s="47"/>
      <c r="EWW31" s="47"/>
      <c r="EWX31" s="47"/>
      <c r="EWY31" s="47"/>
      <c r="EWZ31" s="47"/>
      <c r="EXA31" s="47"/>
      <c r="EXB31" s="47"/>
      <c r="EXC31" s="47"/>
      <c r="EXD31" s="47"/>
      <c r="EXE31" s="47"/>
      <c r="EXF31" s="47"/>
      <c r="EXG31" s="47"/>
      <c r="EXH31" s="47"/>
      <c r="EXI31" s="47"/>
      <c r="EXJ31" s="47"/>
      <c r="EXK31" s="47"/>
      <c r="EXL31" s="47"/>
      <c r="EXM31" s="47"/>
      <c r="EXN31" s="47"/>
      <c r="EXO31" s="47"/>
      <c r="EXP31" s="47"/>
      <c r="EXQ31" s="47"/>
      <c r="EXR31" s="47"/>
      <c r="EXS31" s="47"/>
      <c r="EXT31" s="47"/>
      <c r="EXU31" s="47"/>
      <c r="EXV31" s="47"/>
      <c r="EXW31" s="47"/>
      <c r="EXX31" s="47"/>
      <c r="EXY31" s="47"/>
      <c r="EXZ31" s="47"/>
      <c r="EYA31" s="47"/>
      <c r="EYB31" s="47"/>
      <c r="EYC31" s="47"/>
      <c r="EYD31" s="47"/>
      <c r="EYE31" s="47"/>
      <c r="EYF31" s="47"/>
      <c r="EYG31" s="47"/>
      <c r="EYH31" s="47"/>
      <c r="EYI31" s="47"/>
      <c r="EYJ31" s="47"/>
      <c r="EYK31" s="47"/>
      <c r="EYL31" s="47"/>
      <c r="EYM31" s="47"/>
      <c r="EYN31" s="47"/>
      <c r="EYO31" s="47"/>
      <c r="EYP31" s="47"/>
      <c r="EYQ31" s="47"/>
      <c r="EYR31" s="47"/>
      <c r="EYS31" s="47"/>
      <c r="EYT31" s="47"/>
      <c r="EYU31" s="47"/>
      <c r="EYV31" s="47"/>
      <c r="EYW31" s="47"/>
      <c r="EYX31" s="47"/>
      <c r="EYY31" s="47"/>
      <c r="EYZ31" s="47"/>
      <c r="EZA31" s="47"/>
      <c r="EZB31" s="47"/>
      <c r="EZC31" s="47"/>
      <c r="EZD31" s="47"/>
      <c r="EZE31" s="47"/>
      <c r="EZF31" s="47"/>
      <c r="EZG31" s="47"/>
      <c r="EZH31" s="47"/>
      <c r="EZI31" s="47"/>
      <c r="EZJ31" s="47"/>
      <c r="EZK31" s="47"/>
      <c r="EZL31" s="47"/>
      <c r="EZM31" s="47"/>
      <c r="EZN31" s="47"/>
      <c r="EZO31" s="47"/>
      <c r="EZP31" s="47"/>
      <c r="EZQ31" s="47"/>
      <c r="EZR31" s="47"/>
      <c r="EZS31" s="47"/>
      <c r="EZT31" s="47"/>
      <c r="EZU31" s="47"/>
      <c r="EZV31" s="47"/>
      <c r="EZW31" s="47"/>
      <c r="EZX31" s="47"/>
      <c r="EZY31" s="47"/>
      <c r="EZZ31" s="47"/>
      <c r="FAA31" s="47"/>
      <c r="FAB31" s="47"/>
      <c r="FAC31" s="47"/>
      <c r="FAD31" s="47"/>
      <c r="FAE31" s="47"/>
      <c r="FAF31" s="47"/>
      <c r="FAG31" s="47"/>
      <c r="FAH31" s="47"/>
      <c r="FAI31" s="47"/>
      <c r="FAJ31" s="47"/>
      <c r="FAK31" s="47"/>
      <c r="FAL31" s="47"/>
      <c r="FAM31" s="47"/>
      <c r="FAN31" s="47"/>
      <c r="FAO31" s="47"/>
      <c r="FAP31" s="47"/>
      <c r="FAQ31" s="47"/>
      <c r="FAR31" s="47"/>
      <c r="FAS31" s="47"/>
      <c r="FAT31" s="47"/>
      <c r="FAU31" s="47"/>
      <c r="FAV31" s="47"/>
      <c r="FAW31" s="47"/>
      <c r="FAX31" s="47"/>
      <c r="FAY31" s="47"/>
      <c r="FAZ31" s="47"/>
      <c r="FBA31" s="47"/>
      <c r="FBB31" s="47"/>
      <c r="FBC31" s="47"/>
      <c r="FBD31" s="47"/>
      <c r="FBE31" s="47"/>
      <c r="FBF31" s="47"/>
      <c r="FBG31" s="47"/>
      <c r="FBH31" s="47"/>
      <c r="FBI31" s="47"/>
      <c r="FBJ31" s="47"/>
      <c r="FBK31" s="47"/>
      <c r="FBL31" s="47"/>
      <c r="FBM31" s="47"/>
      <c r="FBN31" s="47"/>
      <c r="FBO31" s="47"/>
      <c r="FBP31" s="47"/>
      <c r="FBQ31" s="47"/>
      <c r="FBR31" s="47"/>
      <c r="FBS31" s="47"/>
      <c r="FBT31" s="47"/>
      <c r="FBU31" s="47"/>
      <c r="FBV31" s="47"/>
      <c r="FBW31" s="47"/>
      <c r="FBX31" s="47"/>
      <c r="FBY31" s="47"/>
      <c r="FBZ31" s="47"/>
      <c r="FCA31" s="47"/>
      <c r="FCB31" s="47"/>
      <c r="FCC31" s="47"/>
      <c r="FCD31" s="47"/>
      <c r="FCE31" s="47"/>
      <c r="FCF31" s="47"/>
      <c r="FCG31" s="47"/>
      <c r="FCH31" s="47"/>
      <c r="FCI31" s="47"/>
      <c r="FCJ31" s="47"/>
      <c r="FCK31" s="47"/>
      <c r="FCL31" s="47"/>
      <c r="FCM31" s="47"/>
      <c r="FCN31" s="47"/>
      <c r="FCO31" s="47"/>
      <c r="FCP31" s="47"/>
      <c r="FCQ31" s="47"/>
      <c r="FCR31" s="47"/>
      <c r="FCS31" s="47"/>
      <c r="FCT31" s="47"/>
      <c r="FCU31" s="47"/>
      <c r="FCV31" s="47"/>
      <c r="FCW31" s="47"/>
      <c r="FCX31" s="47"/>
      <c r="FCY31" s="47"/>
      <c r="FCZ31" s="47"/>
      <c r="FDA31" s="47"/>
      <c r="FDB31" s="47"/>
      <c r="FDC31" s="47"/>
      <c r="FDD31" s="47"/>
      <c r="FDE31" s="47"/>
      <c r="FDF31" s="47"/>
      <c r="FDG31" s="47"/>
      <c r="FDH31" s="47"/>
      <c r="FDI31" s="47"/>
      <c r="FDJ31" s="47"/>
      <c r="FDK31" s="47"/>
      <c r="FDL31" s="47"/>
      <c r="FDM31" s="47"/>
      <c r="FDN31" s="47"/>
      <c r="FDO31" s="47"/>
      <c r="FDP31" s="47"/>
      <c r="FDQ31" s="47"/>
      <c r="FDR31" s="47"/>
      <c r="FDS31" s="47"/>
      <c r="FDT31" s="47"/>
      <c r="FDU31" s="47"/>
      <c r="FDV31" s="47"/>
      <c r="FDW31" s="47"/>
      <c r="FDX31" s="47"/>
      <c r="FDY31" s="47"/>
      <c r="FDZ31" s="47"/>
      <c r="FEA31" s="47"/>
      <c r="FEB31" s="47"/>
      <c r="FEC31" s="47"/>
      <c r="FED31" s="47"/>
      <c r="FEE31" s="47"/>
      <c r="FEF31" s="47"/>
      <c r="FEG31" s="47"/>
      <c r="FEH31" s="47"/>
      <c r="FEI31" s="47"/>
      <c r="FEJ31" s="47"/>
      <c r="FEK31" s="47"/>
      <c r="FEL31" s="47"/>
      <c r="FEM31" s="47"/>
      <c r="FEN31" s="47"/>
      <c r="FEO31" s="47"/>
      <c r="FEP31" s="47"/>
      <c r="FEQ31" s="47"/>
      <c r="FER31" s="47"/>
      <c r="FES31" s="47"/>
      <c r="FET31" s="47"/>
      <c r="FEU31" s="47"/>
      <c r="FEV31" s="47"/>
      <c r="FEW31" s="47"/>
      <c r="FEX31" s="47"/>
      <c r="FEY31" s="47"/>
      <c r="FEZ31" s="47"/>
      <c r="FFA31" s="47"/>
      <c r="FFB31" s="47"/>
      <c r="FFC31" s="47"/>
      <c r="FFD31" s="47"/>
      <c r="FFE31" s="47"/>
      <c r="FFF31" s="47"/>
      <c r="FFG31" s="47"/>
      <c r="FFH31" s="47"/>
      <c r="FFI31" s="47"/>
      <c r="FFJ31" s="47"/>
      <c r="FFK31" s="47"/>
      <c r="FFL31" s="47"/>
      <c r="FFM31" s="47"/>
      <c r="FFN31" s="47"/>
      <c r="FFO31" s="47"/>
      <c r="FFP31" s="47"/>
      <c r="FFQ31" s="47"/>
      <c r="FFR31" s="47"/>
      <c r="FFS31" s="47"/>
      <c r="FFT31" s="47"/>
      <c r="FFU31" s="47"/>
      <c r="FFV31" s="47"/>
      <c r="FFW31" s="47"/>
      <c r="FFX31" s="47"/>
      <c r="FFY31" s="47"/>
      <c r="FFZ31" s="47"/>
      <c r="FGA31" s="47"/>
      <c r="FGB31" s="47"/>
      <c r="FGC31" s="47"/>
      <c r="FGD31" s="47"/>
      <c r="FGE31" s="47"/>
      <c r="FGF31" s="47"/>
      <c r="FGG31" s="47"/>
      <c r="FGH31" s="47"/>
      <c r="FGI31" s="47"/>
      <c r="FGJ31" s="47"/>
      <c r="FGK31" s="47"/>
      <c r="FGL31" s="47"/>
      <c r="FGM31" s="47"/>
      <c r="FGN31" s="47"/>
      <c r="FGO31" s="47"/>
      <c r="FGP31" s="47"/>
      <c r="FGQ31" s="47"/>
      <c r="FGR31" s="47"/>
      <c r="FGS31" s="47"/>
      <c r="FGT31" s="47"/>
      <c r="FGU31" s="47"/>
      <c r="FGV31" s="47"/>
      <c r="FGW31" s="47"/>
      <c r="FGX31" s="47"/>
      <c r="FGY31" s="47"/>
      <c r="FGZ31" s="47"/>
      <c r="FHA31" s="47"/>
      <c r="FHB31" s="47"/>
      <c r="FHC31" s="47"/>
      <c r="FHD31" s="47"/>
      <c r="FHE31" s="47"/>
      <c r="FHF31" s="47"/>
      <c r="FHG31" s="47"/>
      <c r="FHH31" s="47"/>
      <c r="FHI31" s="47"/>
      <c r="FHJ31" s="47"/>
      <c r="FHK31" s="47"/>
      <c r="FHL31" s="47"/>
      <c r="FHM31" s="47"/>
      <c r="FHN31" s="47"/>
      <c r="FHO31" s="47"/>
      <c r="FHP31" s="47"/>
      <c r="FHQ31" s="47"/>
      <c r="FHR31" s="47"/>
      <c r="FHS31" s="47"/>
      <c r="FHT31" s="47"/>
      <c r="FHU31" s="47"/>
      <c r="FHV31" s="47"/>
      <c r="FHW31" s="47"/>
      <c r="FHX31" s="47"/>
      <c r="FHY31" s="47"/>
      <c r="FHZ31" s="47"/>
      <c r="FIA31" s="47"/>
      <c r="FIB31" s="47"/>
      <c r="FIC31" s="47"/>
      <c r="FID31" s="47"/>
      <c r="FIE31" s="47"/>
      <c r="FIF31" s="47"/>
      <c r="FIG31" s="47"/>
      <c r="FIH31" s="47"/>
      <c r="FII31" s="47"/>
      <c r="FIJ31" s="47"/>
      <c r="FIK31" s="47"/>
      <c r="FIL31" s="47"/>
      <c r="FIM31" s="47"/>
      <c r="FIN31" s="47"/>
      <c r="FIO31" s="47"/>
      <c r="FIP31" s="47"/>
      <c r="FIQ31" s="47"/>
      <c r="FIR31" s="47"/>
      <c r="FIS31" s="47"/>
      <c r="FIT31" s="47"/>
      <c r="FIU31" s="47"/>
      <c r="FIV31" s="47"/>
      <c r="FIW31" s="47"/>
      <c r="FIX31" s="47"/>
      <c r="FIY31" s="47"/>
      <c r="FIZ31" s="47"/>
      <c r="FJA31" s="47"/>
      <c r="FJB31" s="47"/>
      <c r="FJC31" s="47"/>
      <c r="FJD31" s="47"/>
      <c r="FJE31" s="47"/>
      <c r="FJF31" s="47"/>
      <c r="FJG31" s="47"/>
      <c r="FJH31" s="47"/>
      <c r="FJI31" s="47"/>
      <c r="FJJ31" s="47"/>
      <c r="FJK31" s="47"/>
      <c r="FJL31" s="47"/>
      <c r="FJM31" s="47"/>
      <c r="FJN31" s="47"/>
      <c r="FJO31" s="47"/>
      <c r="FJP31" s="47"/>
      <c r="FJQ31" s="47"/>
      <c r="FJR31" s="47"/>
      <c r="FJS31" s="47"/>
      <c r="FJT31" s="47"/>
      <c r="FJU31" s="47"/>
      <c r="FJV31" s="47"/>
      <c r="FJW31" s="47"/>
      <c r="FJX31" s="47"/>
      <c r="FJY31" s="47"/>
      <c r="FJZ31" s="47"/>
      <c r="FKA31" s="47"/>
      <c r="FKB31" s="47"/>
      <c r="FKC31" s="47"/>
      <c r="FKD31" s="47"/>
      <c r="FKE31" s="47"/>
      <c r="FKF31" s="47"/>
      <c r="FKG31" s="47"/>
      <c r="FKH31" s="47"/>
      <c r="FKI31" s="47"/>
      <c r="FKJ31" s="47"/>
      <c r="FKK31" s="47"/>
      <c r="FKL31" s="47"/>
      <c r="FKM31" s="47"/>
      <c r="FKN31" s="47"/>
      <c r="FKO31" s="47"/>
      <c r="FKP31" s="47"/>
      <c r="FKQ31" s="47"/>
      <c r="FKR31" s="47"/>
      <c r="FKS31" s="47"/>
      <c r="FKT31" s="47"/>
      <c r="FKU31" s="47"/>
      <c r="FKV31" s="47"/>
      <c r="FKW31" s="47"/>
      <c r="FKX31" s="47"/>
      <c r="FKY31" s="47"/>
      <c r="FKZ31" s="47"/>
      <c r="FLA31" s="47"/>
      <c r="FLB31" s="47"/>
      <c r="FLC31" s="47"/>
      <c r="FLD31" s="47"/>
      <c r="FLE31" s="47"/>
      <c r="FLF31" s="47"/>
      <c r="FLG31" s="47"/>
      <c r="FLH31" s="47"/>
      <c r="FLI31" s="47"/>
      <c r="FLJ31" s="47"/>
      <c r="FLK31" s="47"/>
      <c r="FLL31" s="47"/>
      <c r="FLM31" s="47"/>
      <c r="FLN31" s="47"/>
      <c r="FLO31" s="47"/>
      <c r="FLP31" s="47"/>
      <c r="FLQ31" s="47"/>
      <c r="FLR31" s="47"/>
      <c r="FLS31" s="47"/>
      <c r="FLT31" s="47"/>
      <c r="FLU31" s="47"/>
      <c r="FLV31" s="47"/>
      <c r="FLW31" s="47"/>
      <c r="FLX31" s="47"/>
      <c r="FLY31" s="47"/>
      <c r="FLZ31" s="47"/>
      <c r="FMA31" s="47"/>
      <c r="FMB31" s="47"/>
      <c r="FMC31" s="47"/>
      <c r="FMD31" s="47"/>
      <c r="FME31" s="47"/>
      <c r="FMF31" s="47"/>
      <c r="FMG31" s="47"/>
      <c r="FMH31" s="47"/>
      <c r="FMI31" s="47"/>
      <c r="FMJ31" s="47"/>
      <c r="FMK31" s="47"/>
      <c r="FML31" s="47"/>
      <c r="FMM31" s="47"/>
      <c r="FMN31" s="47"/>
      <c r="FMO31" s="47"/>
      <c r="FMP31" s="47"/>
      <c r="FMQ31" s="47"/>
      <c r="FMR31" s="47"/>
      <c r="FMS31" s="47"/>
      <c r="FMT31" s="47"/>
      <c r="FMU31" s="47"/>
      <c r="FMV31" s="47"/>
      <c r="FMW31" s="47"/>
      <c r="FMX31" s="47"/>
      <c r="FMY31" s="47"/>
      <c r="FMZ31" s="47"/>
      <c r="FNA31" s="47"/>
      <c r="FNB31" s="47"/>
      <c r="FNC31" s="47"/>
      <c r="FND31" s="47"/>
      <c r="FNE31" s="47"/>
      <c r="FNF31" s="47"/>
      <c r="FNG31" s="47"/>
      <c r="FNH31" s="47"/>
      <c r="FNI31" s="47"/>
      <c r="FNJ31" s="47"/>
      <c r="FNK31" s="47"/>
      <c r="FNL31" s="47"/>
      <c r="FNM31" s="47"/>
      <c r="FNN31" s="47"/>
      <c r="FNO31" s="47"/>
      <c r="FNP31" s="47"/>
      <c r="FNQ31" s="47"/>
      <c r="FNR31" s="47"/>
      <c r="FNS31" s="47"/>
      <c r="FNT31" s="47"/>
      <c r="FNU31" s="47"/>
      <c r="FNV31" s="47"/>
      <c r="FNW31" s="47"/>
      <c r="FNX31" s="47"/>
      <c r="FNY31" s="47"/>
      <c r="FNZ31" s="47"/>
      <c r="FOA31" s="47"/>
      <c r="FOB31" s="47"/>
      <c r="FOC31" s="47"/>
      <c r="FOD31" s="47"/>
      <c r="FOE31" s="47"/>
      <c r="FOF31" s="47"/>
      <c r="FOG31" s="47"/>
      <c r="FOH31" s="47"/>
      <c r="FOI31" s="47"/>
      <c r="FOJ31" s="47"/>
      <c r="FOK31" s="47"/>
      <c r="FOL31" s="47"/>
      <c r="FOM31" s="47"/>
      <c r="FON31" s="47"/>
      <c r="FOO31" s="47"/>
      <c r="FOP31" s="47"/>
      <c r="FOQ31" s="47"/>
      <c r="FOR31" s="47"/>
      <c r="FOS31" s="47"/>
      <c r="FOT31" s="47"/>
      <c r="FOU31" s="47"/>
      <c r="FOV31" s="47"/>
      <c r="FOW31" s="47"/>
      <c r="FOX31" s="47"/>
      <c r="FOY31" s="47"/>
      <c r="FOZ31" s="47"/>
      <c r="FPA31" s="47"/>
      <c r="FPB31" s="47"/>
      <c r="FPC31" s="47"/>
      <c r="FPD31" s="47"/>
      <c r="FPE31" s="47"/>
      <c r="FPF31" s="47"/>
      <c r="FPG31" s="47"/>
      <c r="FPH31" s="47"/>
      <c r="FPI31" s="47"/>
      <c r="FPJ31" s="47"/>
      <c r="FPK31" s="47"/>
      <c r="FPL31" s="47"/>
      <c r="FPM31" s="47"/>
      <c r="FPN31" s="47"/>
      <c r="FPO31" s="47"/>
      <c r="FPP31" s="47"/>
      <c r="FPQ31" s="47"/>
      <c r="FPR31" s="47"/>
      <c r="FPS31" s="47"/>
      <c r="FPT31" s="47"/>
      <c r="FPU31" s="47"/>
      <c r="FPV31" s="47"/>
      <c r="FPW31" s="47"/>
      <c r="FPX31" s="47"/>
      <c r="FPY31" s="47"/>
      <c r="FPZ31" s="47"/>
      <c r="FQA31" s="47"/>
      <c r="FQB31" s="47"/>
      <c r="FQC31" s="47"/>
      <c r="FQD31" s="47"/>
      <c r="FQE31" s="47"/>
      <c r="FQF31" s="47"/>
      <c r="FQG31" s="47"/>
      <c r="FQH31" s="47"/>
      <c r="FQI31" s="47"/>
      <c r="FQJ31" s="47"/>
      <c r="FQK31" s="47"/>
      <c r="FQL31" s="47"/>
      <c r="FQM31" s="47"/>
      <c r="FQN31" s="47"/>
      <c r="FQO31" s="47"/>
      <c r="FQP31" s="47"/>
      <c r="FQQ31" s="47"/>
      <c r="FQR31" s="47"/>
      <c r="FQS31" s="47"/>
      <c r="FQT31" s="47"/>
      <c r="FQU31" s="47"/>
      <c r="FQV31" s="47"/>
      <c r="FQW31" s="47"/>
      <c r="FQX31" s="47"/>
      <c r="FQY31" s="47"/>
      <c r="FQZ31" s="47"/>
      <c r="FRA31" s="47"/>
      <c r="FRB31" s="47"/>
      <c r="FRC31" s="47"/>
      <c r="FRD31" s="47"/>
      <c r="FRE31" s="47"/>
      <c r="FRF31" s="47"/>
      <c r="FRG31" s="47"/>
      <c r="FRH31" s="47"/>
      <c r="FRI31" s="47"/>
      <c r="FRJ31" s="47"/>
      <c r="FRK31" s="47"/>
      <c r="FRL31" s="47"/>
      <c r="FRM31" s="47"/>
      <c r="FRN31" s="47"/>
      <c r="FRO31" s="47"/>
      <c r="FRP31" s="47"/>
      <c r="FRQ31" s="47"/>
      <c r="FRR31" s="47"/>
      <c r="FRS31" s="47"/>
      <c r="FRT31" s="47"/>
      <c r="FRU31" s="47"/>
      <c r="FRV31" s="47"/>
      <c r="FRW31" s="47"/>
      <c r="FRX31" s="47"/>
      <c r="FRY31" s="47"/>
      <c r="FRZ31" s="47"/>
      <c r="FSA31" s="47"/>
      <c r="FSB31" s="47"/>
      <c r="FSC31" s="47"/>
      <c r="FSD31" s="47"/>
      <c r="FSE31" s="47"/>
      <c r="FSF31" s="47"/>
      <c r="FSG31" s="47"/>
      <c r="FSH31" s="47"/>
      <c r="FSI31" s="47"/>
      <c r="FSJ31" s="47"/>
      <c r="FSK31" s="47"/>
      <c r="FSL31" s="47"/>
      <c r="FSM31" s="47"/>
      <c r="FSN31" s="47"/>
      <c r="FSO31" s="47"/>
      <c r="FSP31" s="47"/>
      <c r="FSQ31" s="47"/>
      <c r="FSR31" s="47"/>
      <c r="FSS31" s="47"/>
      <c r="FST31" s="47"/>
      <c r="FSU31" s="47"/>
      <c r="FSV31" s="47"/>
      <c r="FSW31" s="47"/>
      <c r="FSX31" s="47"/>
      <c r="FSY31" s="47"/>
      <c r="FSZ31" s="47"/>
      <c r="FTA31" s="47"/>
      <c r="FTB31" s="47"/>
      <c r="FTC31" s="47"/>
      <c r="FTD31" s="47"/>
      <c r="FTE31" s="47"/>
      <c r="FTF31" s="47"/>
      <c r="FTG31" s="47"/>
      <c r="FTH31" s="47"/>
      <c r="FTI31" s="47"/>
      <c r="FTJ31" s="47"/>
      <c r="FTK31" s="47"/>
      <c r="FTL31" s="47"/>
      <c r="FTM31" s="47"/>
      <c r="FTN31" s="47"/>
      <c r="FTO31" s="47"/>
      <c r="FTP31" s="47"/>
      <c r="FTQ31" s="47"/>
      <c r="FTR31" s="47"/>
      <c r="FTS31" s="47"/>
      <c r="FTT31" s="47"/>
      <c r="FTU31" s="47"/>
      <c r="FTV31" s="47"/>
      <c r="FTW31" s="47"/>
      <c r="FTX31" s="47"/>
      <c r="FTY31" s="47"/>
      <c r="FTZ31" s="47"/>
      <c r="FUA31" s="47"/>
      <c r="FUB31" s="47"/>
      <c r="FUC31" s="47"/>
      <c r="FUD31" s="47"/>
      <c r="FUE31" s="47"/>
      <c r="FUF31" s="47"/>
      <c r="FUG31" s="47"/>
      <c r="FUH31" s="47"/>
      <c r="FUI31" s="47"/>
      <c r="FUJ31" s="47"/>
      <c r="FUK31" s="47"/>
      <c r="FUL31" s="47"/>
      <c r="FUM31" s="47"/>
      <c r="FUN31" s="47"/>
      <c r="FUO31" s="47"/>
      <c r="FUP31" s="47"/>
      <c r="FUQ31" s="47"/>
      <c r="FUR31" s="47"/>
      <c r="FUS31" s="47"/>
      <c r="FUT31" s="47"/>
      <c r="FUU31" s="47"/>
      <c r="FUV31" s="47"/>
      <c r="FUW31" s="47"/>
      <c r="FUX31" s="47"/>
      <c r="FUY31" s="47"/>
      <c r="FUZ31" s="47"/>
      <c r="FVA31" s="47"/>
      <c r="FVB31" s="47"/>
      <c r="FVC31" s="47"/>
      <c r="FVD31" s="47"/>
      <c r="FVE31" s="47"/>
      <c r="FVF31" s="47"/>
      <c r="FVG31" s="47"/>
      <c r="FVH31" s="47"/>
      <c r="FVI31" s="47"/>
      <c r="FVJ31" s="47"/>
      <c r="FVK31" s="47"/>
      <c r="FVL31" s="47"/>
      <c r="FVM31" s="47"/>
      <c r="FVN31" s="47"/>
      <c r="FVO31" s="47"/>
      <c r="FVP31" s="47"/>
      <c r="FVQ31" s="47"/>
      <c r="FVR31" s="47"/>
      <c r="FVS31" s="47"/>
      <c r="FVT31" s="47"/>
      <c r="FVU31" s="47"/>
      <c r="FVV31" s="47"/>
      <c r="FVW31" s="47"/>
      <c r="FVX31" s="47"/>
      <c r="FVY31" s="47"/>
      <c r="FVZ31" s="47"/>
      <c r="FWA31" s="47"/>
      <c r="FWB31" s="47"/>
      <c r="FWC31" s="47"/>
      <c r="FWD31" s="47"/>
      <c r="FWE31" s="47"/>
      <c r="FWF31" s="47"/>
      <c r="FWG31" s="47"/>
      <c r="FWH31" s="47"/>
      <c r="FWI31" s="47"/>
      <c r="FWJ31" s="47"/>
      <c r="FWK31" s="47"/>
      <c r="FWL31" s="47"/>
      <c r="FWM31" s="47"/>
      <c r="FWN31" s="47"/>
      <c r="FWO31" s="47"/>
      <c r="FWP31" s="47"/>
      <c r="FWQ31" s="47"/>
      <c r="FWR31" s="47"/>
      <c r="FWS31" s="47"/>
      <c r="FWT31" s="47"/>
      <c r="FWU31" s="47"/>
      <c r="FWV31" s="47"/>
      <c r="FWW31" s="47"/>
      <c r="FWX31" s="47"/>
      <c r="FWY31" s="47"/>
      <c r="FWZ31" s="47"/>
      <c r="FXA31" s="47"/>
      <c r="FXB31" s="47"/>
      <c r="FXC31" s="47"/>
      <c r="FXD31" s="47"/>
      <c r="FXE31" s="47"/>
      <c r="FXF31" s="47"/>
      <c r="FXG31" s="47"/>
      <c r="FXH31" s="47"/>
      <c r="FXI31" s="47"/>
      <c r="FXJ31" s="47"/>
      <c r="FXK31" s="47"/>
      <c r="FXL31" s="47"/>
      <c r="FXM31" s="47"/>
      <c r="FXN31" s="47"/>
      <c r="FXO31" s="47"/>
      <c r="FXP31" s="47"/>
      <c r="FXQ31" s="47"/>
      <c r="FXR31" s="47"/>
      <c r="FXS31" s="47"/>
      <c r="FXT31" s="47"/>
      <c r="FXU31" s="47"/>
      <c r="FXV31" s="47"/>
      <c r="FXW31" s="47"/>
      <c r="FXX31" s="47"/>
      <c r="FXY31" s="47"/>
      <c r="FXZ31" s="47"/>
      <c r="FYA31" s="47"/>
      <c r="FYB31" s="47"/>
      <c r="FYC31" s="47"/>
      <c r="FYD31" s="47"/>
      <c r="FYE31" s="47"/>
      <c r="FYF31" s="47"/>
      <c r="FYG31" s="47"/>
      <c r="FYH31" s="47"/>
      <c r="FYI31" s="47"/>
      <c r="FYJ31" s="47"/>
      <c r="FYK31" s="47"/>
      <c r="FYL31" s="47"/>
      <c r="FYM31" s="47"/>
      <c r="FYN31" s="47"/>
      <c r="FYO31" s="47"/>
      <c r="FYP31" s="47"/>
      <c r="FYQ31" s="47"/>
      <c r="FYR31" s="47"/>
      <c r="FYS31" s="47"/>
      <c r="FYT31" s="47"/>
      <c r="FYU31" s="47"/>
      <c r="FYV31" s="47"/>
      <c r="FYW31" s="47"/>
      <c r="FYX31" s="47"/>
      <c r="FYY31" s="47"/>
      <c r="FYZ31" s="47"/>
      <c r="FZA31" s="47"/>
      <c r="FZB31" s="47"/>
      <c r="FZC31" s="47"/>
      <c r="FZD31" s="47"/>
      <c r="FZE31" s="47"/>
      <c r="FZF31" s="47"/>
      <c r="FZG31" s="47"/>
      <c r="FZH31" s="47"/>
      <c r="FZI31" s="47"/>
      <c r="FZJ31" s="47"/>
      <c r="FZK31" s="47"/>
      <c r="FZL31" s="47"/>
      <c r="FZM31" s="47"/>
      <c r="FZN31" s="47"/>
      <c r="FZO31" s="47"/>
      <c r="FZP31" s="47"/>
      <c r="FZQ31" s="47"/>
      <c r="FZR31" s="47"/>
      <c r="FZS31" s="47"/>
      <c r="FZT31" s="47"/>
      <c r="FZU31" s="47"/>
      <c r="FZV31" s="47"/>
      <c r="FZW31" s="47"/>
      <c r="FZX31" s="47"/>
      <c r="FZY31" s="47"/>
      <c r="FZZ31" s="47"/>
      <c r="GAA31" s="47"/>
      <c r="GAB31" s="47"/>
      <c r="GAC31" s="47"/>
      <c r="GAD31" s="47"/>
      <c r="GAE31" s="47"/>
      <c r="GAF31" s="47"/>
      <c r="GAG31" s="47"/>
      <c r="GAH31" s="47"/>
      <c r="GAI31" s="47"/>
      <c r="GAJ31" s="47"/>
      <c r="GAK31" s="47"/>
      <c r="GAL31" s="47"/>
      <c r="GAM31" s="47"/>
      <c r="GAN31" s="47"/>
      <c r="GAO31" s="47"/>
      <c r="GAP31" s="47"/>
      <c r="GAQ31" s="47"/>
      <c r="GAR31" s="47"/>
      <c r="GAS31" s="47"/>
      <c r="GAT31" s="47"/>
      <c r="GAU31" s="47"/>
      <c r="GAV31" s="47"/>
      <c r="GAW31" s="47"/>
      <c r="GAX31" s="47"/>
      <c r="GAY31" s="47"/>
      <c r="GAZ31" s="47"/>
      <c r="GBA31" s="47"/>
      <c r="GBB31" s="47"/>
      <c r="GBC31" s="47"/>
      <c r="GBD31" s="47"/>
      <c r="GBE31" s="47"/>
      <c r="GBF31" s="47"/>
      <c r="GBG31" s="47"/>
      <c r="GBH31" s="47"/>
      <c r="GBI31" s="47"/>
      <c r="GBJ31" s="47"/>
      <c r="GBK31" s="47"/>
      <c r="GBL31" s="47"/>
      <c r="GBM31" s="47"/>
      <c r="GBN31" s="47"/>
      <c r="GBO31" s="47"/>
      <c r="GBP31" s="47"/>
      <c r="GBQ31" s="47"/>
      <c r="GBR31" s="47"/>
      <c r="GBS31" s="47"/>
      <c r="GBT31" s="47"/>
      <c r="GBU31" s="47"/>
      <c r="GBV31" s="47"/>
      <c r="GBW31" s="47"/>
      <c r="GBX31" s="47"/>
      <c r="GBY31" s="47"/>
      <c r="GBZ31" s="47"/>
      <c r="GCA31" s="47"/>
      <c r="GCB31" s="47"/>
      <c r="GCC31" s="47"/>
      <c r="GCD31" s="47"/>
      <c r="GCE31" s="47"/>
      <c r="GCF31" s="47"/>
      <c r="GCG31" s="47"/>
      <c r="GCH31" s="47"/>
      <c r="GCI31" s="47"/>
      <c r="GCJ31" s="47"/>
      <c r="GCK31" s="47"/>
      <c r="GCL31" s="47"/>
      <c r="GCM31" s="47"/>
      <c r="GCN31" s="47"/>
      <c r="GCO31" s="47"/>
      <c r="GCP31" s="47"/>
      <c r="GCQ31" s="47"/>
      <c r="GCR31" s="47"/>
      <c r="GCS31" s="47"/>
      <c r="GCT31" s="47"/>
      <c r="GCU31" s="47"/>
      <c r="GCV31" s="47"/>
      <c r="GCW31" s="47"/>
      <c r="GCX31" s="47"/>
      <c r="GCY31" s="47"/>
      <c r="GCZ31" s="47"/>
      <c r="GDA31" s="47"/>
      <c r="GDB31" s="47"/>
      <c r="GDC31" s="47"/>
      <c r="GDD31" s="47"/>
      <c r="GDE31" s="47"/>
      <c r="GDF31" s="47"/>
      <c r="GDG31" s="47"/>
      <c r="GDH31" s="47"/>
      <c r="GDI31" s="47"/>
      <c r="GDJ31" s="47"/>
      <c r="GDK31" s="47"/>
      <c r="GDL31" s="47"/>
      <c r="GDM31" s="47"/>
      <c r="GDN31" s="47"/>
      <c r="GDO31" s="47"/>
      <c r="GDP31" s="47"/>
      <c r="GDQ31" s="47"/>
      <c r="GDR31" s="47"/>
      <c r="GDS31" s="47"/>
      <c r="GDT31" s="47"/>
      <c r="GDU31" s="47"/>
      <c r="GDV31" s="47"/>
      <c r="GDW31" s="47"/>
      <c r="GDX31" s="47"/>
      <c r="GDY31" s="47"/>
      <c r="GDZ31" s="47"/>
      <c r="GEA31" s="47"/>
      <c r="GEB31" s="47"/>
      <c r="GEC31" s="47"/>
      <c r="GED31" s="47"/>
      <c r="GEE31" s="47"/>
      <c r="GEF31" s="47"/>
      <c r="GEG31" s="47"/>
      <c r="GEH31" s="47"/>
      <c r="GEI31" s="47"/>
      <c r="GEJ31" s="47"/>
      <c r="GEK31" s="47"/>
      <c r="GEL31" s="47"/>
      <c r="GEM31" s="47"/>
      <c r="GEN31" s="47"/>
      <c r="GEO31" s="47"/>
      <c r="GEP31" s="47"/>
      <c r="GEQ31" s="47"/>
      <c r="GER31" s="47"/>
      <c r="GES31" s="47"/>
      <c r="GET31" s="47"/>
      <c r="GEU31" s="47"/>
      <c r="GEV31" s="47"/>
      <c r="GEW31" s="47"/>
      <c r="GEX31" s="47"/>
      <c r="GEY31" s="47"/>
      <c r="GEZ31" s="47"/>
      <c r="GFA31" s="47"/>
      <c r="GFB31" s="47"/>
      <c r="GFC31" s="47"/>
      <c r="GFD31" s="47"/>
      <c r="GFE31" s="47"/>
      <c r="GFF31" s="47"/>
      <c r="GFG31" s="47"/>
      <c r="GFH31" s="47"/>
      <c r="GFI31" s="47"/>
      <c r="GFJ31" s="47"/>
      <c r="GFK31" s="47"/>
      <c r="GFL31" s="47"/>
      <c r="GFM31" s="47"/>
      <c r="GFN31" s="47"/>
      <c r="GFO31" s="47"/>
      <c r="GFP31" s="47"/>
      <c r="GFQ31" s="47"/>
      <c r="GFR31" s="47"/>
      <c r="GFS31" s="47"/>
      <c r="GFT31" s="47"/>
      <c r="GFU31" s="47"/>
      <c r="GFV31" s="47"/>
      <c r="GFW31" s="47"/>
      <c r="GFX31" s="47"/>
      <c r="GFY31" s="47"/>
      <c r="GFZ31" s="47"/>
      <c r="GGA31" s="47"/>
      <c r="GGB31" s="47"/>
      <c r="GGC31" s="47"/>
      <c r="GGD31" s="47"/>
      <c r="GGE31" s="47"/>
      <c r="GGF31" s="47"/>
      <c r="GGG31" s="47"/>
      <c r="GGH31" s="47"/>
      <c r="GGI31" s="47"/>
      <c r="GGJ31" s="47"/>
      <c r="GGK31" s="47"/>
      <c r="GGL31" s="47"/>
      <c r="GGM31" s="47"/>
      <c r="GGN31" s="47"/>
      <c r="GGO31" s="47"/>
      <c r="GGP31" s="47"/>
      <c r="GGQ31" s="47"/>
      <c r="GGR31" s="47"/>
      <c r="GGS31" s="47"/>
      <c r="GGT31" s="47"/>
      <c r="GGU31" s="47"/>
      <c r="GGV31" s="47"/>
      <c r="GGW31" s="47"/>
      <c r="GGX31" s="47"/>
      <c r="GGY31" s="47"/>
      <c r="GGZ31" s="47"/>
      <c r="GHA31" s="47"/>
      <c r="GHB31" s="47"/>
      <c r="GHC31" s="47"/>
      <c r="GHD31" s="47"/>
      <c r="GHE31" s="47"/>
      <c r="GHF31" s="47"/>
      <c r="GHG31" s="47"/>
      <c r="GHH31" s="47"/>
      <c r="GHI31" s="47"/>
      <c r="GHJ31" s="47"/>
      <c r="GHK31" s="47"/>
      <c r="GHL31" s="47"/>
      <c r="GHM31" s="47"/>
      <c r="GHN31" s="47"/>
      <c r="GHO31" s="47"/>
      <c r="GHP31" s="47"/>
      <c r="GHQ31" s="47"/>
      <c r="GHR31" s="47"/>
      <c r="GHS31" s="47"/>
      <c r="GHT31" s="47"/>
      <c r="GHU31" s="47"/>
      <c r="GHV31" s="47"/>
      <c r="GHW31" s="47"/>
      <c r="GHX31" s="47"/>
      <c r="GHY31" s="47"/>
      <c r="GHZ31" s="47"/>
      <c r="GIA31" s="47"/>
      <c r="GIB31" s="47"/>
      <c r="GIC31" s="47"/>
      <c r="GID31" s="47"/>
      <c r="GIE31" s="47"/>
      <c r="GIF31" s="47"/>
      <c r="GIG31" s="47"/>
      <c r="GIH31" s="47"/>
      <c r="GII31" s="47"/>
      <c r="GIJ31" s="47"/>
      <c r="GIK31" s="47"/>
      <c r="GIL31" s="47"/>
      <c r="GIM31" s="47"/>
      <c r="GIN31" s="47"/>
      <c r="GIO31" s="47"/>
      <c r="GIP31" s="47"/>
      <c r="GIQ31" s="47"/>
      <c r="GIR31" s="47"/>
      <c r="GIS31" s="47"/>
      <c r="GIT31" s="47"/>
      <c r="GIU31" s="47"/>
      <c r="GIV31" s="47"/>
      <c r="GIW31" s="47"/>
      <c r="GIX31" s="47"/>
      <c r="GIY31" s="47"/>
      <c r="GIZ31" s="47"/>
      <c r="GJA31" s="47"/>
      <c r="GJB31" s="47"/>
      <c r="GJC31" s="47"/>
      <c r="GJD31" s="47"/>
      <c r="GJE31" s="47"/>
      <c r="GJF31" s="47"/>
      <c r="GJG31" s="47"/>
      <c r="GJH31" s="47"/>
      <c r="GJI31" s="47"/>
      <c r="GJJ31" s="47"/>
      <c r="GJK31" s="47"/>
      <c r="GJL31" s="47"/>
      <c r="GJM31" s="47"/>
      <c r="GJN31" s="47"/>
      <c r="GJO31" s="47"/>
      <c r="GJP31" s="47"/>
      <c r="GJQ31" s="47"/>
      <c r="GJR31" s="47"/>
      <c r="GJS31" s="47"/>
      <c r="GJT31" s="47"/>
      <c r="GJU31" s="47"/>
      <c r="GJV31" s="47"/>
      <c r="GJW31" s="47"/>
      <c r="GJX31" s="47"/>
      <c r="GJY31" s="47"/>
      <c r="GJZ31" s="47"/>
      <c r="GKA31" s="47"/>
      <c r="GKB31" s="47"/>
      <c r="GKC31" s="47"/>
      <c r="GKD31" s="47"/>
      <c r="GKE31" s="47"/>
      <c r="GKF31" s="47"/>
      <c r="GKG31" s="47"/>
      <c r="GKH31" s="47"/>
      <c r="GKI31" s="47"/>
      <c r="GKJ31" s="47"/>
      <c r="GKK31" s="47"/>
      <c r="GKL31" s="47"/>
      <c r="GKM31" s="47"/>
      <c r="GKN31" s="47"/>
      <c r="GKO31" s="47"/>
      <c r="GKP31" s="47"/>
      <c r="GKQ31" s="47"/>
      <c r="GKR31" s="47"/>
      <c r="GKS31" s="47"/>
      <c r="GKT31" s="47"/>
      <c r="GKU31" s="47"/>
      <c r="GKV31" s="47"/>
      <c r="GKW31" s="47"/>
      <c r="GKX31" s="47"/>
      <c r="GKY31" s="47"/>
      <c r="GKZ31" s="47"/>
      <c r="GLA31" s="47"/>
      <c r="GLB31" s="47"/>
      <c r="GLC31" s="47"/>
      <c r="GLD31" s="47"/>
      <c r="GLE31" s="47"/>
      <c r="GLF31" s="47"/>
      <c r="GLG31" s="47"/>
      <c r="GLH31" s="47"/>
      <c r="GLI31" s="47"/>
      <c r="GLJ31" s="47"/>
      <c r="GLK31" s="47"/>
      <c r="GLL31" s="47"/>
      <c r="GLM31" s="47"/>
      <c r="GLN31" s="47"/>
      <c r="GLO31" s="47"/>
      <c r="GLP31" s="47"/>
      <c r="GLQ31" s="47"/>
      <c r="GLR31" s="47"/>
      <c r="GLS31" s="47"/>
      <c r="GLT31" s="47"/>
      <c r="GLU31" s="47"/>
      <c r="GLV31" s="47"/>
      <c r="GLW31" s="47"/>
      <c r="GLX31" s="47"/>
      <c r="GLY31" s="47"/>
      <c r="GLZ31" s="47"/>
      <c r="GMA31" s="47"/>
      <c r="GMB31" s="47"/>
      <c r="GMC31" s="47"/>
      <c r="GMD31" s="47"/>
      <c r="GME31" s="47"/>
      <c r="GMF31" s="47"/>
      <c r="GMG31" s="47"/>
      <c r="GMH31" s="47"/>
      <c r="GMI31" s="47"/>
      <c r="GMJ31" s="47"/>
      <c r="GMK31" s="47"/>
      <c r="GML31" s="47"/>
      <c r="GMM31" s="47"/>
      <c r="GMN31" s="47"/>
      <c r="GMO31" s="47"/>
      <c r="GMP31" s="47"/>
      <c r="GMQ31" s="47"/>
      <c r="GMR31" s="47"/>
      <c r="GMS31" s="47"/>
      <c r="GMT31" s="47"/>
      <c r="GMU31" s="47"/>
      <c r="GMV31" s="47"/>
      <c r="GMW31" s="47"/>
      <c r="GMX31" s="47"/>
      <c r="GMY31" s="47"/>
      <c r="GMZ31" s="47"/>
      <c r="GNA31" s="47"/>
      <c r="GNB31" s="47"/>
      <c r="GNC31" s="47"/>
      <c r="GND31" s="47"/>
      <c r="GNE31" s="47"/>
      <c r="GNF31" s="47"/>
      <c r="GNG31" s="47"/>
      <c r="GNH31" s="47"/>
      <c r="GNI31" s="47"/>
      <c r="GNJ31" s="47"/>
      <c r="GNK31" s="47"/>
      <c r="GNL31" s="47"/>
      <c r="GNM31" s="47"/>
      <c r="GNN31" s="47"/>
      <c r="GNO31" s="47"/>
      <c r="GNP31" s="47"/>
      <c r="GNQ31" s="47"/>
      <c r="GNR31" s="47"/>
      <c r="GNS31" s="47"/>
      <c r="GNT31" s="47"/>
      <c r="GNU31" s="47"/>
      <c r="GNV31" s="47"/>
      <c r="GNW31" s="47"/>
      <c r="GNX31" s="47"/>
      <c r="GNY31" s="47"/>
      <c r="GNZ31" s="47"/>
      <c r="GOA31" s="47"/>
      <c r="GOB31" s="47"/>
      <c r="GOC31" s="47"/>
      <c r="GOD31" s="47"/>
      <c r="GOE31" s="47"/>
      <c r="GOF31" s="47"/>
      <c r="GOG31" s="47"/>
      <c r="GOH31" s="47"/>
      <c r="GOI31" s="47"/>
      <c r="GOJ31" s="47"/>
      <c r="GOK31" s="47"/>
      <c r="GOL31" s="47"/>
      <c r="GOM31" s="47"/>
      <c r="GON31" s="47"/>
      <c r="GOO31" s="47"/>
      <c r="GOP31" s="47"/>
      <c r="GOQ31" s="47"/>
      <c r="GOR31" s="47"/>
      <c r="GOS31" s="47"/>
      <c r="GOT31" s="47"/>
      <c r="GOU31" s="47"/>
      <c r="GOV31" s="47"/>
      <c r="GOW31" s="47"/>
      <c r="GOX31" s="47"/>
      <c r="GOY31" s="47"/>
      <c r="GOZ31" s="47"/>
      <c r="GPA31" s="47"/>
      <c r="GPB31" s="47"/>
      <c r="GPC31" s="47"/>
      <c r="GPD31" s="47"/>
      <c r="GPE31" s="47"/>
      <c r="GPF31" s="47"/>
      <c r="GPG31" s="47"/>
      <c r="GPH31" s="47"/>
      <c r="GPI31" s="47"/>
      <c r="GPJ31" s="47"/>
      <c r="GPK31" s="47"/>
      <c r="GPL31" s="47"/>
      <c r="GPM31" s="47"/>
      <c r="GPN31" s="47"/>
      <c r="GPO31" s="47"/>
      <c r="GPP31" s="47"/>
      <c r="GPQ31" s="47"/>
      <c r="GPR31" s="47"/>
      <c r="GPS31" s="47"/>
      <c r="GPT31" s="47"/>
      <c r="GPU31" s="47"/>
      <c r="GPV31" s="47"/>
      <c r="GPW31" s="47"/>
      <c r="GPX31" s="47"/>
      <c r="GPY31" s="47"/>
      <c r="GPZ31" s="47"/>
      <c r="GQA31" s="47"/>
      <c r="GQB31" s="47"/>
      <c r="GQC31" s="47"/>
      <c r="GQD31" s="47"/>
      <c r="GQE31" s="47"/>
      <c r="GQF31" s="47"/>
      <c r="GQG31" s="47"/>
      <c r="GQH31" s="47"/>
      <c r="GQI31" s="47"/>
      <c r="GQJ31" s="47"/>
      <c r="GQK31" s="47"/>
      <c r="GQL31" s="47"/>
      <c r="GQM31" s="47"/>
      <c r="GQN31" s="47"/>
      <c r="GQO31" s="47"/>
      <c r="GQP31" s="47"/>
      <c r="GQQ31" s="47"/>
      <c r="GQR31" s="47"/>
      <c r="GQS31" s="47"/>
      <c r="GQT31" s="47"/>
      <c r="GQU31" s="47"/>
      <c r="GQV31" s="47"/>
      <c r="GQW31" s="47"/>
      <c r="GQX31" s="47"/>
      <c r="GQY31" s="47"/>
      <c r="GQZ31" s="47"/>
      <c r="GRA31" s="47"/>
      <c r="GRB31" s="47"/>
      <c r="GRC31" s="47"/>
      <c r="GRD31" s="47"/>
      <c r="GRE31" s="47"/>
      <c r="GRF31" s="47"/>
      <c r="GRG31" s="47"/>
      <c r="GRH31" s="47"/>
      <c r="GRI31" s="47"/>
      <c r="GRJ31" s="47"/>
      <c r="GRK31" s="47"/>
      <c r="GRL31" s="47"/>
      <c r="GRM31" s="47"/>
      <c r="GRN31" s="47"/>
      <c r="GRO31" s="47"/>
      <c r="GRP31" s="47"/>
      <c r="GRQ31" s="47"/>
      <c r="GRR31" s="47"/>
      <c r="GRS31" s="47"/>
      <c r="GRT31" s="47"/>
      <c r="GRU31" s="47"/>
      <c r="GRV31" s="47"/>
      <c r="GRW31" s="47"/>
      <c r="GRX31" s="47"/>
      <c r="GRY31" s="47"/>
      <c r="GRZ31" s="47"/>
      <c r="GSA31" s="47"/>
      <c r="GSB31" s="47"/>
      <c r="GSC31" s="47"/>
      <c r="GSD31" s="47"/>
      <c r="GSE31" s="47"/>
      <c r="GSF31" s="47"/>
      <c r="GSG31" s="47"/>
      <c r="GSH31" s="47"/>
      <c r="GSI31" s="47"/>
      <c r="GSJ31" s="47"/>
      <c r="GSK31" s="47"/>
      <c r="GSL31" s="47"/>
      <c r="GSM31" s="47"/>
      <c r="GSN31" s="47"/>
      <c r="GSO31" s="47"/>
      <c r="GSP31" s="47"/>
      <c r="GSQ31" s="47"/>
      <c r="GSR31" s="47"/>
      <c r="GSS31" s="47"/>
      <c r="GST31" s="47"/>
      <c r="GSU31" s="47"/>
      <c r="GSV31" s="47"/>
      <c r="GSW31" s="47"/>
      <c r="GSX31" s="47"/>
      <c r="GSY31" s="47"/>
      <c r="GSZ31" s="47"/>
      <c r="GTA31" s="47"/>
      <c r="GTB31" s="47"/>
      <c r="GTC31" s="47"/>
      <c r="GTD31" s="47"/>
      <c r="GTE31" s="47"/>
      <c r="GTF31" s="47"/>
      <c r="GTG31" s="47"/>
      <c r="GTH31" s="47"/>
      <c r="GTI31" s="47"/>
      <c r="GTJ31" s="47"/>
      <c r="GTK31" s="47"/>
      <c r="GTL31" s="47"/>
      <c r="GTM31" s="47"/>
      <c r="GTN31" s="47"/>
      <c r="GTO31" s="47"/>
      <c r="GTP31" s="47"/>
      <c r="GTQ31" s="47"/>
      <c r="GTR31" s="47"/>
      <c r="GTS31" s="47"/>
      <c r="GTT31" s="47"/>
      <c r="GTU31" s="47"/>
      <c r="GTV31" s="47"/>
      <c r="GTW31" s="47"/>
      <c r="GTX31" s="47"/>
      <c r="GTY31" s="47"/>
      <c r="GTZ31" s="47"/>
      <c r="GUA31" s="47"/>
      <c r="GUB31" s="47"/>
      <c r="GUC31" s="47"/>
      <c r="GUD31" s="47"/>
      <c r="GUE31" s="47"/>
      <c r="GUF31" s="47"/>
      <c r="GUG31" s="47"/>
      <c r="GUH31" s="47"/>
      <c r="GUI31" s="47"/>
      <c r="GUJ31" s="47"/>
      <c r="GUK31" s="47"/>
      <c r="GUL31" s="47"/>
      <c r="GUM31" s="47"/>
      <c r="GUN31" s="47"/>
      <c r="GUO31" s="47"/>
      <c r="GUP31" s="47"/>
      <c r="GUQ31" s="47"/>
      <c r="GUR31" s="47"/>
      <c r="GUS31" s="47"/>
      <c r="GUT31" s="47"/>
      <c r="GUU31" s="47"/>
      <c r="GUV31" s="47"/>
      <c r="GUW31" s="47"/>
      <c r="GUX31" s="47"/>
      <c r="GUY31" s="47"/>
      <c r="GUZ31" s="47"/>
      <c r="GVA31" s="47"/>
      <c r="GVB31" s="47"/>
      <c r="GVC31" s="47"/>
      <c r="GVD31" s="47"/>
      <c r="GVE31" s="47"/>
      <c r="GVF31" s="47"/>
      <c r="GVG31" s="47"/>
      <c r="GVH31" s="47"/>
      <c r="GVI31" s="47"/>
      <c r="GVJ31" s="47"/>
      <c r="GVK31" s="47"/>
      <c r="GVL31" s="47"/>
      <c r="GVM31" s="47"/>
      <c r="GVN31" s="47"/>
      <c r="GVO31" s="47"/>
      <c r="GVP31" s="47"/>
      <c r="GVQ31" s="47"/>
      <c r="GVR31" s="47"/>
      <c r="GVS31" s="47"/>
      <c r="GVT31" s="47"/>
      <c r="GVU31" s="47"/>
      <c r="GVV31" s="47"/>
      <c r="GVW31" s="47"/>
      <c r="GVX31" s="47"/>
      <c r="GVY31" s="47"/>
      <c r="GVZ31" s="47"/>
      <c r="GWA31" s="47"/>
      <c r="GWB31" s="47"/>
      <c r="GWC31" s="47"/>
      <c r="GWD31" s="47"/>
      <c r="GWE31" s="47"/>
      <c r="GWF31" s="47"/>
      <c r="GWG31" s="47"/>
      <c r="GWH31" s="47"/>
      <c r="GWI31" s="47"/>
      <c r="GWJ31" s="47"/>
      <c r="GWK31" s="47"/>
      <c r="GWL31" s="47"/>
      <c r="GWM31" s="47"/>
      <c r="GWN31" s="47"/>
      <c r="GWO31" s="47"/>
      <c r="GWP31" s="47"/>
      <c r="GWQ31" s="47"/>
      <c r="GWR31" s="47"/>
      <c r="GWS31" s="47"/>
      <c r="GWT31" s="47"/>
      <c r="GWU31" s="47"/>
      <c r="GWV31" s="47"/>
      <c r="GWW31" s="47"/>
      <c r="GWX31" s="47"/>
      <c r="GWY31" s="47"/>
      <c r="GWZ31" s="47"/>
      <c r="GXA31" s="47"/>
      <c r="GXB31" s="47"/>
      <c r="GXC31" s="47"/>
      <c r="GXD31" s="47"/>
      <c r="GXE31" s="47"/>
      <c r="GXF31" s="47"/>
      <c r="GXG31" s="47"/>
      <c r="GXH31" s="47"/>
      <c r="GXI31" s="47"/>
      <c r="GXJ31" s="47"/>
      <c r="GXK31" s="47"/>
      <c r="GXL31" s="47"/>
      <c r="GXM31" s="47"/>
      <c r="GXN31" s="47"/>
      <c r="GXO31" s="47"/>
      <c r="GXP31" s="47"/>
      <c r="GXQ31" s="47"/>
      <c r="GXR31" s="47"/>
      <c r="GXS31" s="47"/>
      <c r="GXT31" s="47"/>
      <c r="GXU31" s="47"/>
      <c r="GXV31" s="47"/>
      <c r="GXW31" s="47"/>
      <c r="GXX31" s="47"/>
      <c r="GXY31" s="47"/>
      <c r="GXZ31" s="47"/>
      <c r="GYA31" s="47"/>
      <c r="GYB31" s="47"/>
      <c r="GYC31" s="47"/>
      <c r="GYD31" s="47"/>
      <c r="GYE31" s="47"/>
      <c r="GYF31" s="47"/>
      <c r="GYG31" s="47"/>
      <c r="GYH31" s="47"/>
      <c r="GYI31" s="47"/>
      <c r="GYJ31" s="47"/>
      <c r="GYK31" s="47"/>
      <c r="GYL31" s="47"/>
      <c r="GYM31" s="47"/>
      <c r="GYN31" s="47"/>
      <c r="GYO31" s="47"/>
      <c r="GYP31" s="47"/>
      <c r="GYQ31" s="47"/>
      <c r="GYR31" s="47"/>
      <c r="GYS31" s="47"/>
      <c r="GYT31" s="47"/>
      <c r="GYU31" s="47"/>
      <c r="GYV31" s="47"/>
      <c r="GYW31" s="47"/>
      <c r="GYX31" s="47"/>
      <c r="GYY31" s="47"/>
      <c r="GYZ31" s="47"/>
      <c r="GZA31" s="47"/>
      <c r="GZB31" s="47"/>
      <c r="GZC31" s="47"/>
      <c r="GZD31" s="47"/>
      <c r="GZE31" s="47"/>
      <c r="GZF31" s="47"/>
      <c r="GZG31" s="47"/>
      <c r="GZH31" s="47"/>
      <c r="GZI31" s="47"/>
      <c r="GZJ31" s="47"/>
      <c r="GZK31" s="47"/>
      <c r="GZL31" s="47"/>
      <c r="GZM31" s="47"/>
      <c r="GZN31" s="47"/>
      <c r="GZO31" s="47"/>
      <c r="GZP31" s="47"/>
      <c r="GZQ31" s="47"/>
      <c r="GZR31" s="47"/>
      <c r="GZS31" s="47"/>
      <c r="GZT31" s="47"/>
      <c r="GZU31" s="47"/>
      <c r="GZV31" s="47"/>
      <c r="GZW31" s="47"/>
      <c r="GZX31" s="47"/>
      <c r="GZY31" s="47"/>
      <c r="GZZ31" s="47"/>
      <c r="HAA31" s="47"/>
      <c r="HAB31" s="47"/>
      <c r="HAC31" s="47"/>
      <c r="HAD31" s="47"/>
      <c r="HAE31" s="47"/>
      <c r="HAF31" s="47"/>
      <c r="HAG31" s="47"/>
      <c r="HAH31" s="47"/>
      <c r="HAI31" s="47"/>
      <c r="HAJ31" s="47"/>
      <c r="HAK31" s="47"/>
      <c r="HAL31" s="47"/>
      <c r="HAM31" s="47"/>
      <c r="HAN31" s="47"/>
      <c r="HAO31" s="47"/>
      <c r="HAP31" s="47"/>
      <c r="HAQ31" s="47"/>
      <c r="HAR31" s="47"/>
      <c r="HAS31" s="47"/>
      <c r="HAT31" s="47"/>
      <c r="HAU31" s="47"/>
      <c r="HAV31" s="47"/>
      <c r="HAW31" s="47"/>
      <c r="HAX31" s="47"/>
      <c r="HAY31" s="47"/>
      <c r="HAZ31" s="47"/>
      <c r="HBA31" s="47"/>
      <c r="HBB31" s="47"/>
      <c r="HBC31" s="47"/>
      <c r="HBD31" s="47"/>
      <c r="HBE31" s="47"/>
      <c r="HBF31" s="47"/>
      <c r="HBG31" s="47"/>
      <c r="HBH31" s="47"/>
      <c r="HBI31" s="47"/>
      <c r="HBJ31" s="47"/>
      <c r="HBK31" s="47"/>
      <c r="HBL31" s="47"/>
      <c r="HBM31" s="47"/>
      <c r="HBN31" s="47"/>
      <c r="HBO31" s="47"/>
      <c r="HBP31" s="47"/>
      <c r="HBQ31" s="47"/>
      <c r="HBR31" s="47"/>
      <c r="HBS31" s="47"/>
      <c r="HBT31" s="47"/>
      <c r="HBU31" s="47"/>
      <c r="HBV31" s="47"/>
      <c r="HBW31" s="47"/>
      <c r="HBX31" s="47"/>
      <c r="HBY31" s="47"/>
      <c r="HBZ31" s="47"/>
      <c r="HCA31" s="47"/>
      <c r="HCB31" s="47"/>
      <c r="HCC31" s="47"/>
      <c r="HCD31" s="47"/>
      <c r="HCE31" s="47"/>
      <c r="HCF31" s="47"/>
      <c r="HCG31" s="47"/>
      <c r="HCH31" s="47"/>
      <c r="HCI31" s="47"/>
      <c r="HCJ31" s="47"/>
      <c r="HCK31" s="47"/>
      <c r="HCL31" s="47"/>
      <c r="HCM31" s="47"/>
      <c r="HCN31" s="47"/>
      <c r="HCO31" s="47"/>
      <c r="HCP31" s="47"/>
      <c r="HCQ31" s="47"/>
      <c r="HCR31" s="47"/>
      <c r="HCS31" s="47"/>
      <c r="HCT31" s="47"/>
      <c r="HCU31" s="47"/>
      <c r="HCV31" s="47"/>
      <c r="HCW31" s="47"/>
      <c r="HCX31" s="47"/>
      <c r="HCY31" s="47"/>
      <c r="HCZ31" s="47"/>
      <c r="HDA31" s="47"/>
      <c r="HDB31" s="47"/>
      <c r="HDC31" s="47"/>
      <c r="HDD31" s="47"/>
      <c r="HDE31" s="47"/>
      <c r="HDF31" s="47"/>
      <c r="HDG31" s="47"/>
      <c r="HDH31" s="47"/>
      <c r="HDI31" s="47"/>
      <c r="HDJ31" s="47"/>
      <c r="HDK31" s="47"/>
      <c r="HDL31" s="47"/>
      <c r="HDM31" s="47"/>
      <c r="HDN31" s="47"/>
      <c r="HDO31" s="47"/>
      <c r="HDP31" s="47"/>
      <c r="HDQ31" s="47"/>
      <c r="HDR31" s="47"/>
      <c r="HDS31" s="47"/>
      <c r="HDT31" s="47"/>
      <c r="HDU31" s="47"/>
      <c r="HDV31" s="47"/>
      <c r="HDW31" s="47"/>
      <c r="HDX31" s="47"/>
      <c r="HDY31" s="47"/>
      <c r="HDZ31" s="47"/>
      <c r="HEA31" s="47"/>
      <c r="HEB31" s="47"/>
      <c r="HEC31" s="47"/>
      <c r="HED31" s="47"/>
      <c r="HEE31" s="47"/>
      <c r="HEF31" s="47"/>
      <c r="HEG31" s="47"/>
      <c r="HEH31" s="47"/>
      <c r="HEI31" s="47"/>
      <c r="HEJ31" s="47"/>
      <c r="HEK31" s="47"/>
      <c r="HEL31" s="47"/>
      <c r="HEM31" s="47"/>
      <c r="HEN31" s="47"/>
      <c r="HEO31" s="47"/>
      <c r="HEP31" s="47"/>
      <c r="HEQ31" s="47"/>
      <c r="HER31" s="47"/>
      <c r="HES31" s="47"/>
      <c r="HET31" s="47"/>
      <c r="HEU31" s="47"/>
      <c r="HEV31" s="47"/>
      <c r="HEW31" s="47"/>
      <c r="HEX31" s="47"/>
      <c r="HEY31" s="47"/>
      <c r="HEZ31" s="47"/>
      <c r="HFA31" s="47"/>
      <c r="HFB31" s="47"/>
      <c r="HFC31" s="47"/>
      <c r="HFD31" s="47"/>
      <c r="HFE31" s="47"/>
      <c r="HFF31" s="47"/>
      <c r="HFG31" s="47"/>
      <c r="HFH31" s="47"/>
      <c r="HFI31" s="47"/>
      <c r="HFJ31" s="47"/>
      <c r="HFK31" s="47"/>
      <c r="HFL31" s="47"/>
      <c r="HFM31" s="47"/>
      <c r="HFN31" s="47"/>
      <c r="HFO31" s="47"/>
      <c r="HFP31" s="47"/>
      <c r="HFQ31" s="47"/>
      <c r="HFR31" s="47"/>
      <c r="HFS31" s="47"/>
      <c r="HFT31" s="47"/>
      <c r="HFU31" s="47"/>
      <c r="HFV31" s="47"/>
      <c r="HFW31" s="47"/>
      <c r="HFX31" s="47"/>
      <c r="HFY31" s="47"/>
      <c r="HFZ31" s="47"/>
      <c r="HGA31" s="47"/>
      <c r="HGB31" s="47"/>
      <c r="HGC31" s="47"/>
      <c r="HGD31" s="47"/>
      <c r="HGE31" s="47"/>
      <c r="HGF31" s="47"/>
      <c r="HGG31" s="47"/>
      <c r="HGH31" s="47"/>
      <c r="HGI31" s="47"/>
      <c r="HGJ31" s="47"/>
      <c r="HGK31" s="47"/>
      <c r="HGL31" s="47"/>
      <c r="HGM31" s="47"/>
      <c r="HGN31" s="47"/>
      <c r="HGO31" s="47"/>
      <c r="HGP31" s="47"/>
      <c r="HGQ31" s="47"/>
      <c r="HGR31" s="47"/>
      <c r="HGS31" s="47"/>
      <c r="HGT31" s="47"/>
      <c r="HGU31" s="47"/>
      <c r="HGV31" s="47"/>
      <c r="HGW31" s="47"/>
      <c r="HGX31" s="47"/>
      <c r="HGY31" s="47"/>
      <c r="HGZ31" s="47"/>
      <c r="HHA31" s="47"/>
      <c r="HHB31" s="47"/>
      <c r="HHC31" s="47"/>
      <c r="HHD31" s="47"/>
      <c r="HHE31" s="47"/>
      <c r="HHF31" s="47"/>
      <c r="HHG31" s="47"/>
      <c r="HHH31" s="47"/>
      <c r="HHI31" s="47"/>
      <c r="HHJ31" s="47"/>
      <c r="HHK31" s="47"/>
      <c r="HHL31" s="47"/>
      <c r="HHM31" s="47"/>
      <c r="HHN31" s="47"/>
      <c r="HHO31" s="47"/>
      <c r="HHP31" s="47"/>
      <c r="HHQ31" s="47"/>
      <c r="HHR31" s="47"/>
      <c r="HHS31" s="47"/>
      <c r="HHT31" s="47"/>
      <c r="HHU31" s="47"/>
      <c r="HHV31" s="47"/>
      <c r="HHW31" s="47"/>
      <c r="HHX31" s="47"/>
      <c r="HHY31" s="47"/>
      <c r="HHZ31" s="47"/>
      <c r="HIA31" s="47"/>
      <c r="HIB31" s="47"/>
      <c r="HIC31" s="47"/>
      <c r="HID31" s="47"/>
      <c r="HIE31" s="47"/>
      <c r="HIF31" s="47"/>
      <c r="HIG31" s="47"/>
      <c r="HIH31" s="47"/>
      <c r="HII31" s="47"/>
      <c r="HIJ31" s="47"/>
      <c r="HIK31" s="47"/>
      <c r="HIL31" s="47"/>
      <c r="HIM31" s="47"/>
      <c r="HIN31" s="47"/>
      <c r="HIO31" s="47"/>
      <c r="HIP31" s="47"/>
      <c r="HIQ31" s="47"/>
      <c r="HIR31" s="47"/>
      <c r="HIS31" s="47"/>
      <c r="HIT31" s="47"/>
      <c r="HIU31" s="47"/>
      <c r="HIV31" s="47"/>
      <c r="HIW31" s="47"/>
      <c r="HIX31" s="47"/>
      <c r="HIY31" s="47"/>
      <c r="HIZ31" s="47"/>
      <c r="HJA31" s="47"/>
      <c r="HJB31" s="47"/>
      <c r="HJC31" s="47"/>
      <c r="HJD31" s="47"/>
      <c r="HJE31" s="47"/>
      <c r="HJF31" s="47"/>
      <c r="HJG31" s="47"/>
      <c r="HJH31" s="47"/>
      <c r="HJI31" s="47"/>
      <c r="HJJ31" s="47"/>
      <c r="HJK31" s="47"/>
      <c r="HJL31" s="47"/>
      <c r="HJM31" s="47"/>
      <c r="HJN31" s="47"/>
      <c r="HJO31" s="47"/>
      <c r="HJP31" s="47"/>
      <c r="HJQ31" s="47"/>
      <c r="HJR31" s="47"/>
      <c r="HJS31" s="47"/>
      <c r="HJT31" s="47"/>
      <c r="HJU31" s="47"/>
      <c r="HJV31" s="47"/>
      <c r="HJW31" s="47"/>
      <c r="HJX31" s="47"/>
      <c r="HJY31" s="47"/>
      <c r="HJZ31" s="47"/>
      <c r="HKA31" s="47"/>
      <c r="HKB31" s="47"/>
      <c r="HKC31" s="47"/>
      <c r="HKD31" s="47"/>
      <c r="HKE31" s="47"/>
      <c r="HKF31" s="47"/>
      <c r="HKG31" s="47"/>
      <c r="HKH31" s="47"/>
      <c r="HKI31" s="47"/>
      <c r="HKJ31" s="47"/>
      <c r="HKK31" s="47"/>
      <c r="HKL31" s="47"/>
      <c r="HKM31" s="47"/>
      <c r="HKN31" s="47"/>
      <c r="HKO31" s="47"/>
      <c r="HKP31" s="47"/>
      <c r="HKQ31" s="47"/>
      <c r="HKR31" s="47"/>
      <c r="HKS31" s="47"/>
      <c r="HKT31" s="47"/>
      <c r="HKU31" s="47"/>
      <c r="HKV31" s="47"/>
      <c r="HKW31" s="47"/>
      <c r="HKX31" s="47"/>
      <c r="HKY31" s="47"/>
      <c r="HKZ31" s="47"/>
      <c r="HLA31" s="47"/>
      <c r="HLB31" s="47"/>
      <c r="HLC31" s="47"/>
      <c r="HLD31" s="47"/>
      <c r="HLE31" s="47"/>
      <c r="HLF31" s="47"/>
      <c r="HLG31" s="47"/>
      <c r="HLH31" s="47"/>
      <c r="HLI31" s="47"/>
      <c r="HLJ31" s="47"/>
      <c r="HLK31" s="47"/>
      <c r="HLL31" s="47"/>
      <c r="HLM31" s="47"/>
      <c r="HLN31" s="47"/>
      <c r="HLO31" s="47"/>
      <c r="HLP31" s="47"/>
      <c r="HLQ31" s="47"/>
      <c r="HLR31" s="47"/>
      <c r="HLS31" s="47"/>
      <c r="HLT31" s="47"/>
      <c r="HLU31" s="47"/>
      <c r="HLV31" s="47"/>
      <c r="HLW31" s="47"/>
      <c r="HLX31" s="47"/>
      <c r="HLY31" s="47"/>
      <c r="HLZ31" s="47"/>
      <c r="HMA31" s="47"/>
      <c r="HMB31" s="47"/>
      <c r="HMC31" s="47"/>
      <c r="HMD31" s="47"/>
      <c r="HME31" s="47"/>
      <c r="HMF31" s="47"/>
      <c r="HMG31" s="47"/>
      <c r="HMH31" s="47"/>
      <c r="HMI31" s="47"/>
      <c r="HMJ31" s="47"/>
      <c r="HMK31" s="47"/>
      <c r="HML31" s="47"/>
      <c r="HMM31" s="47"/>
      <c r="HMN31" s="47"/>
      <c r="HMO31" s="47"/>
      <c r="HMP31" s="47"/>
      <c r="HMQ31" s="47"/>
      <c r="HMR31" s="47"/>
      <c r="HMS31" s="47"/>
      <c r="HMT31" s="47"/>
      <c r="HMU31" s="47"/>
      <c r="HMV31" s="47"/>
      <c r="HMW31" s="47"/>
      <c r="HMX31" s="47"/>
      <c r="HMY31" s="47"/>
      <c r="HMZ31" s="47"/>
      <c r="HNA31" s="47"/>
      <c r="HNB31" s="47"/>
      <c r="HNC31" s="47"/>
      <c r="HND31" s="47"/>
      <c r="HNE31" s="47"/>
      <c r="HNF31" s="47"/>
      <c r="HNG31" s="47"/>
      <c r="HNH31" s="47"/>
      <c r="HNI31" s="47"/>
      <c r="HNJ31" s="47"/>
      <c r="HNK31" s="47"/>
      <c r="HNL31" s="47"/>
      <c r="HNM31" s="47"/>
      <c r="HNN31" s="47"/>
      <c r="HNO31" s="47"/>
      <c r="HNP31" s="47"/>
      <c r="HNQ31" s="47"/>
      <c r="HNR31" s="47"/>
      <c r="HNS31" s="47"/>
      <c r="HNT31" s="47"/>
      <c r="HNU31" s="47"/>
      <c r="HNV31" s="47"/>
      <c r="HNW31" s="47"/>
      <c r="HNX31" s="47"/>
      <c r="HNY31" s="47"/>
      <c r="HNZ31" s="47"/>
      <c r="HOA31" s="47"/>
      <c r="HOB31" s="47"/>
      <c r="HOC31" s="47"/>
      <c r="HOD31" s="47"/>
      <c r="HOE31" s="47"/>
      <c r="HOF31" s="47"/>
      <c r="HOG31" s="47"/>
      <c r="HOH31" s="47"/>
      <c r="HOI31" s="47"/>
      <c r="HOJ31" s="47"/>
      <c r="HOK31" s="47"/>
      <c r="HOL31" s="47"/>
      <c r="HOM31" s="47"/>
      <c r="HON31" s="47"/>
      <c r="HOO31" s="47"/>
      <c r="HOP31" s="47"/>
      <c r="HOQ31" s="47"/>
      <c r="HOR31" s="47"/>
      <c r="HOS31" s="47"/>
      <c r="HOT31" s="47"/>
      <c r="HOU31" s="47"/>
      <c r="HOV31" s="47"/>
      <c r="HOW31" s="47"/>
      <c r="HOX31" s="47"/>
      <c r="HOY31" s="47"/>
      <c r="HOZ31" s="47"/>
      <c r="HPA31" s="47"/>
      <c r="HPB31" s="47"/>
      <c r="HPC31" s="47"/>
      <c r="HPD31" s="47"/>
      <c r="HPE31" s="47"/>
      <c r="HPF31" s="47"/>
      <c r="HPG31" s="47"/>
      <c r="HPH31" s="47"/>
      <c r="HPI31" s="47"/>
      <c r="HPJ31" s="47"/>
      <c r="HPK31" s="47"/>
      <c r="HPL31" s="47"/>
      <c r="HPM31" s="47"/>
      <c r="HPN31" s="47"/>
      <c r="HPO31" s="47"/>
      <c r="HPP31" s="47"/>
      <c r="HPQ31" s="47"/>
      <c r="HPR31" s="47"/>
      <c r="HPS31" s="47"/>
      <c r="HPT31" s="47"/>
      <c r="HPU31" s="47"/>
      <c r="HPV31" s="47"/>
      <c r="HPW31" s="47"/>
      <c r="HPX31" s="47"/>
      <c r="HPY31" s="47"/>
      <c r="HPZ31" s="47"/>
      <c r="HQA31" s="47"/>
      <c r="HQB31" s="47"/>
      <c r="HQC31" s="47"/>
      <c r="HQD31" s="47"/>
      <c r="HQE31" s="47"/>
      <c r="HQF31" s="47"/>
      <c r="HQG31" s="47"/>
      <c r="HQH31" s="47"/>
      <c r="HQI31" s="47"/>
      <c r="HQJ31" s="47"/>
      <c r="HQK31" s="47"/>
      <c r="HQL31" s="47"/>
      <c r="HQM31" s="47"/>
      <c r="HQN31" s="47"/>
      <c r="HQO31" s="47"/>
      <c r="HQP31" s="47"/>
      <c r="HQQ31" s="47"/>
      <c r="HQR31" s="47"/>
      <c r="HQS31" s="47"/>
      <c r="HQT31" s="47"/>
      <c r="HQU31" s="47"/>
      <c r="HQV31" s="47"/>
      <c r="HQW31" s="47"/>
      <c r="HQX31" s="47"/>
      <c r="HQY31" s="47"/>
      <c r="HQZ31" s="47"/>
      <c r="HRA31" s="47"/>
      <c r="HRB31" s="47"/>
      <c r="HRC31" s="47"/>
      <c r="HRD31" s="47"/>
      <c r="HRE31" s="47"/>
      <c r="HRF31" s="47"/>
      <c r="HRG31" s="47"/>
      <c r="HRH31" s="47"/>
      <c r="HRI31" s="47"/>
      <c r="HRJ31" s="47"/>
      <c r="HRK31" s="47"/>
      <c r="HRL31" s="47"/>
      <c r="HRM31" s="47"/>
      <c r="HRN31" s="47"/>
      <c r="HRO31" s="47"/>
      <c r="HRP31" s="47"/>
      <c r="HRQ31" s="47"/>
      <c r="HRR31" s="47"/>
      <c r="HRS31" s="47"/>
      <c r="HRT31" s="47"/>
      <c r="HRU31" s="47"/>
      <c r="HRV31" s="47"/>
      <c r="HRW31" s="47"/>
      <c r="HRX31" s="47"/>
      <c r="HRY31" s="47"/>
      <c r="HRZ31" s="47"/>
      <c r="HSA31" s="47"/>
      <c r="HSB31" s="47"/>
      <c r="HSC31" s="47"/>
      <c r="HSD31" s="47"/>
      <c r="HSE31" s="47"/>
      <c r="HSF31" s="47"/>
      <c r="HSG31" s="47"/>
      <c r="HSH31" s="47"/>
      <c r="HSI31" s="47"/>
      <c r="HSJ31" s="47"/>
      <c r="HSK31" s="47"/>
      <c r="HSL31" s="47"/>
      <c r="HSM31" s="47"/>
      <c r="HSN31" s="47"/>
      <c r="HSO31" s="47"/>
      <c r="HSP31" s="47"/>
      <c r="HSQ31" s="47"/>
      <c r="HSR31" s="47"/>
      <c r="HSS31" s="47"/>
      <c r="HST31" s="47"/>
      <c r="HSU31" s="47"/>
      <c r="HSV31" s="47"/>
      <c r="HSW31" s="47"/>
      <c r="HSX31" s="47"/>
      <c r="HSY31" s="47"/>
      <c r="HSZ31" s="47"/>
      <c r="HTA31" s="47"/>
      <c r="HTB31" s="47"/>
      <c r="HTC31" s="47"/>
      <c r="HTD31" s="47"/>
      <c r="HTE31" s="47"/>
      <c r="HTF31" s="47"/>
      <c r="HTG31" s="47"/>
      <c r="HTH31" s="47"/>
      <c r="HTI31" s="47"/>
      <c r="HTJ31" s="47"/>
      <c r="HTK31" s="47"/>
      <c r="HTL31" s="47"/>
      <c r="HTM31" s="47"/>
      <c r="HTN31" s="47"/>
      <c r="HTO31" s="47"/>
      <c r="HTP31" s="47"/>
      <c r="HTQ31" s="47"/>
      <c r="HTR31" s="47"/>
      <c r="HTS31" s="47"/>
      <c r="HTT31" s="47"/>
      <c r="HTU31" s="47"/>
      <c r="HTV31" s="47"/>
      <c r="HTW31" s="47"/>
      <c r="HTX31" s="47"/>
      <c r="HTY31" s="47"/>
      <c r="HTZ31" s="47"/>
      <c r="HUA31" s="47"/>
      <c r="HUB31" s="47"/>
      <c r="HUC31" s="47"/>
      <c r="HUD31" s="47"/>
      <c r="HUE31" s="47"/>
      <c r="HUF31" s="47"/>
      <c r="HUG31" s="47"/>
      <c r="HUH31" s="47"/>
      <c r="HUI31" s="47"/>
      <c r="HUJ31" s="47"/>
      <c r="HUK31" s="47"/>
      <c r="HUL31" s="47"/>
      <c r="HUM31" s="47"/>
      <c r="HUN31" s="47"/>
      <c r="HUO31" s="47"/>
      <c r="HUP31" s="47"/>
      <c r="HUQ31" s="47"/>
      <c r="HUR31" s="47"/>
      <c r="HUS31" s="47"/>
      <c r="HUT31" s="47"/>
      <c r="HUU31" s="47"/>
      <c r="HUV31" s="47"/>
      <c r="HUW31" s="47"/>
      <c r="HUX31" s="47"/>
      <c r="HUY31" s="47"/>
      <c r="HUZ31" s="47"/>
      <c r="HVA31" s="47"/>
      <c r="HVB31" s="47"/>
      <c r="HVC31" s="47"/>
      <c r="HVD31" s="47"/>
      <c r="HVE31" s="47"/>
      <c r="HVF31" s="47"/>
      <c r="HVG31" s="47"/>
      <c r="HVH31" s="47"/>
      <c r="HVI31" s="47"/>
      <c r="HVJ31" s="47"/>
      <c r="HVK31" s="47"/>
      <c r="HVL31" s="47"/>
      <c r="HVM31" s="47"/>
      <c r="HVN31" s="47"/>
      <c r="HVO31" s="47"/>
      <c r="HVP31" s="47"/>
      <c r="HVQ31" s="47"/>
      <c r="HVR31" s="47"/>
      <c r="HVS31" s="47"/>
      <c r="HVT31" s="47"/>
      <c r="HVU31" s="47"/>
      <c r="HVV31" s="47"/>
      <c r="HVW31" s="47"/>
      <c r="HVX31" s="47"/>
      <c r="HVY31" s="47"/>
      <c r="HVZ31" s="47"/>
      <c r="HWA31" s="47"/>
      <c r="HWB31" s="47"/>
      <c r="HWC31" s="47"/>
      <c r="HWD31" s="47"/>
      <c r="HWE31" s="47"/>
      <c r="HWF31" s="47"/>
      <c r="HWG31" s="47"/>
      <c r="HWH31" s="47"/>
      <c r="HWI31" s="47"/>
      <c r="HWJ31" s="47"/>
      <c r="HWK31" s="47"/>
      <c r="HWL31" s="47"/>
      <c r="HWM31" s="47"/>
      <c r="HWN31" s="47"/>
      <c r="HWO31" s="47"/>
      <c r="HWP31" s="47"/>
      <c r="HWQ31" s="47"/>
      <c r="HWR31" s="47"/>
      <c r="HWS31" s="47"/>
      <c r="HWT31" s="47"/>
      <c r="HWU31" s="47"/>
      <c r="HWV31" s="47"/>
      <c r="HWW31" s="47"/>
      <c r="HWX31" s="47"/>
      <c r="HWY31" s="47"/>
      <c r="HWZ31" s="47"/>
      <c r="HXA31" s="47"/>
      <c r="HXB31" s="47"/>
      <c r="HXC31" s="47"/>
      <c r="HXD31" s="47"/>
      <c r="HXE31" s="47"/>
      <c r="HXF31" s="47"/>
      <c r="HXG31" s="47"/>
      <c r="HXH31" s="47"/>
      <c r="HXI31" s="47"/>
      <c r="HXJ31" s="47"/>
      <c r="HXK31" s="47"/>
      <c r="HXL31" s="47"/>
      <c r="HXM31" s="47"/>
      <c r="HXN31" s="47"/>
      <c r="HXO31" s="47"/>
      <c r="HXP31" s="47"/>
      <c r="HXQ31" s="47"/>
      <c r="HXR31" s="47"/>
      <c r="HXS31" s="47"/>
      <c r="HXT31" s="47"/>
      <c r="HXU31" s="47"/>
      <c r="HXV31" s="47"/>
      <c r="HXW31" s="47"/>
      <c r="HXX31" s="47"/>
      <c r="HXY31" s="47"/>
      <c r="HXZ31" s="47"/>
      <c r="HYA31" s="47"/>
      <c r="HYB31" s="47"/>
      <c r="HYC31" s="47"/>
      <c r="HYD31" s="47"/>
      <c r="HYE31" s="47"/>
      <c r="HYF31" s="47"/>
      <c r="HYG31" s="47"/>
      <c r="HYH31" s="47"/>
      <c r="HYI31" s="47"/>
      <c r="HYJ31" s="47"/>
      <c r="HYK31" s="47"/>
      <c r="HYL31" s="47"/>
      <c r="HYM31" s="47"/>
      <c r="HYN31" s="47"/>
      <c r="HYO31" s="47"/>
      <c r="HYP31" s="47"/>
      <c r="HYQ31" s="47"/>
      <c r="HYR31" s="47"/>
      <c r="HYS31" s="47"/>
      <c r="HYT31" s="47"/>
      <c r="HYU31" s="47"/>
      <c r="HYV31" s="47"/>
      <c r="HYW31" s="47"/>
      <c r="HYX31" s="47"/>
      <c r="HYY31" s="47"/>
      <c r="HYZ31" s="47"/>
      <c r="HZA31" s="47"/>
      <c r="HZB31" s="47"/>
      <c r="HZC31" s="47"/>
      <c r="HZD31" s="47"/>
      <c r="HZE31" s="47"/>
      <c r="HZF31" s="47"/>
      <c r="HZG31" s="47"/>
      <c r="HZH31" s="47"/>
      <c r="HZI31" s="47"/>
      <c r="HZJ31" s="47"/>
      <c r="HZK31" s="47"/>
      <c r="HZL31" s="47"/>
      <c r="HZM31" s="47"/>
      <c r="HZN31" s="47"/>
      <c r="HZO31" s="47"/>
      <c r="HZP31" s="47"/>
      <c r="HZQ31" s="47"/>
      <c r="HZR31" s="47"/>
      <c r="HZS31" s="47"/>
      <c r="HZT31" s="47"/>
      <c r="HZU31" s="47"/>
      <c r="HZV31" s="47"/>
      <c r="HZW31" s="47"/>
      <c r="HZX31" s="47"/>
      <c r="HZY31" s="47"/>
      <c r="HZZ31" s="47"/>
      <c r="IAA31" s="47"/>
      <c r="IAB31" s="47"/>
      <c r="IAC31" s="47"/>
      <c r="IAD31" s="47"/>
      <c r="IAE31" s="47"/>
      <c r="IAF31" s="47"/>
      <c r="IAG31" s="47"/>
      <c r="IAH31" s="47"/>
      <c r="IAI31" s="47"/>
      <c r="IAJ31" s="47"/>
      <c r="IAK31" s="47"/>
      <c r="IAL31" s="47"/>
      <c r="IAM31" s="47"/>
      <c r="IAN31" s="47"/>
      <c r="IAO31" s="47"/>
      <c r="IAP31" s="47"/>
      <c r="IAQ31" s="47"/>
      <c r="IAR31" s="47"/>
      <c r="IAS31" s="47"/>
      <c r="IAT31" s="47"/>
      <c r="IAU31" s="47"/>
      <c r="IAV31" s="47"/>
      <c r="IAW31" s="47"/>
      <c r="IAX31" s="47"/>
      <c r="IAY31" s="47"/>
      <c r="IAZ31" s="47"/>
      <c r="IBA31" s="47"/>
      <c r="IBB31" s="47"/>
      <c r="IBC31" s="47"/>
      <c r="IBD31" s="47"/>
      <c r="IBE31" s="47"/>
      <c r="IBF31" s="47"/>
      <c r="IBG31" s="47"/>
      <c r="IBH31" s="47"/>
      <c r="IBI31" s="47"/>
      <c r="IBJ31" s="47"/>
      <c r="IBK31" s="47"/>
      <c r="IBL31" s="47"/>
      <c r="IBM31" s="47"/>
      <c r="IBN31" s="47"/>
      <c r="IBO31" s="47"/>
      <c r="IBP31" s="47"/>
      <c r="IBQ31" s="47"/>
      <c r="IBR31" s="47"/>
      <c r="IBS31" s="47"/>
      <c r="IBT31" s="47"/>
      <c r="IBU31" s="47"/>
      <c r="IBV31" s="47"/>
      <c r="IBW31" s="47"/>
      <c r="IBX31" s="47"/>
      <c r="IBY31" s="47"/>
      <c r="IBZ31" s="47"/>
      <c r="ICA31" s="47"/>
      <c r="ICB31" s="47"/>
      <c r="ICC31" s="47"/>
      <c r="ICD31" s="47"/>
      <c r="ICE31" s="47"/>
      <c r="ICF31" s="47"/>
      <c r="ICG31" s="47"/>
      <c r="ICH31" s="47"/>
      <c r="ICI31" s="47"/>
      <c r="ICJ31" s="47"/>
      <c r="ICK31" s="47"/>
      <c r="ICL31" s="47"/>
      <c r="ICM31" s="47"/>
      <c r="ICN31" s="47"/>
      <c r="ICO31" s="47"/>
      <c r="ICP31" s="47"/>
      <c r="ICQ31" s="47"/>
      <c r="ICR31" s="47"/>
      <c r="ICS31" s="47"/>
      <c r="ICT31" s="47"/>
      <c r="ICU31" s="47"/>
      <c r="ICV31" s="47"/>
      <c r="ICW31" s="47"/>
      <c r="ICX31" s="47"/>
      <c r="ICY31" s="47"/>
      <c r="ICZ31" s="47"/>
      <c r="IDA31" s="47"/>
      <c r="IDB31" s="47"/>
      <c r="IDC31" s="47"/>
      <c r="IDD31" s="47"/>
      <c r="IDE31" s="47"/>
      <c r="IDF31" s="47"/>
      <c r="IDG31" s="47"/>
      <c r="IDH31" s="47"/>
      <c r="IDI31" s="47"/>
      <c r="IDJ31" s="47"/>
      <c r="IDK31" s="47"/>
      <c r="IDL31" s="47"/>
      <c r="IDM31" s="47"/>
      <c r="IDN31" s="47"/>
      <c r="IDO31" s="47"/>
      <c r="IDP31" s="47"/>
      <c r="IDQ31" s="47"/>
      <c r="IDR31" s="47"/>
      <c r="IDS31" s="47"/>
      <c r="IDT31" s="47"/>
      <c r="IDU31" s="47"/>
      <c r="IDV31" s="47"/>
      <c r="IDW31" s="47"/>
      <c r="IDX31" s="47"/>
      <c r="IDY31" s="47"/>
      <c r="IDZ31" s="47"/>
      <c r="IEA31" s="47"/>
      <c r="IEB31" s="47"/>
      <c r="IEC31" s="47"/>
      <c r="IED31" s="47"/>
      <c r="IEE31" s="47"/>
      <c r="IEF31" s="47"/>
      <c r="IEG31" s="47"/>
      <c r="IEH31" s="47"/>
      <c r="IEI31" s="47"/>
      <c r="IEJ31" s="47"/>
      <c r="IEK31" s="47"/>
      <c r="IEL31" s="47"/>
      <c r="IEM31" s="47"/>
      <c r="IEN31" s="47"/>
      <c r="IEO31" s="47"/>
      <c r="IEP31" s="47"/>
      <c r="IEQ31" s="47"/>
      <c r="IER31" s="47"/>
      <c r="IES31" s="47"/>
      <c r="IET31" s="47"/>
      <c r="IEU31" s="47"/>
      <c r="IEV31" s="47"/>
      <c r="IEW31" s="47"/>
      <c r="IEX31" s="47"/>
      <c r="IEY31" s="47"/>
      <c r="IEZ31" s="47"/>
      <c r="IFA31" s="47"/>
      <c r="IFB31" s="47"/>
      <c r="IFC31" s="47"/>
      <c r="IFD31" s="47"/>
      <c r="IFE31" s="47"/>
      <c r="IFF31" s="47"/>
      <c r="IFG31" s="47"/>
      <c r="IFH31" s="47"/>
      <c r="IFI31" s="47"/>
      <c r="IFJ31" s="47"/>
      <c r="IFK31" s="47"/>
      <c r="IFL31" s="47"/>
      <c r="IFM31" s="47"/>
      <c r="IFN31" s="47"/>
      <c r="IFO31" s="47"/>
      <c r="IFP31" s="47"/>
      <c r="IFQ31" s="47"/>
      <c r="IFR31" s="47"/>
      <c r="IFS31" s="47"/>
      <c r="IFT31" s="47"/>
      <c r="IFU31" s="47"/>
      <c r="IFV31" s="47"/>
      <c r="IFW31" s="47"/>
      <c r="IFX31" s="47"/>
      <c r="IFY31" s="47"/>
      <c r="IFZ31" s="47"/>
      <c r="IGA31" s="47"/>
      <c r="IGB31" s="47"/>
      <c r="IGC31" s="47"/>
      <c r="IGD31" s="47"/>
      <c r="IGE31" s="47"/>
      <c r="IGF31" s="47"/>
      <c r="IGG31" s="47"/>
      <c r="IGH31" s="47"/>
      <c r="IGI31" s="47"/>
      <c r="IGJ31" s="47"/>
      <c r="IGK31" s="47"/>
      <c r="IGL31" s="47"/>
      <c r="IGM31" s="47"/>
      <c r="IGN31" s="47"/>
      <c r="IGO31" s="47"/>
      <c r="IGP31" s="47"/>
      <c r="IGQ31" s="47"/>
      <c r="IGR31" s="47"/>
      <c r="IGS31" s="47"/>
      <c r="IGT31" s="47"/>
      <c r="IGU31" s="47"/>
      <c r="IGV31" s="47"/>
      <c r="IGW31" s="47"/>
      <c r="IGX31" s="47"/>
      <c r="IGY31" s="47"/>
      <c r="IGZ31" s="47"/>
      <c r="IHA31" s="47"/>
      <c r="IHB31" s="47"/>
      <c r="IHC31" s="47"/>
      <c r="IHD31" s="47"/>
      <c r="IHE31" s="47"/>
      <c r="IHF31" s="47"/>
      <c r="IHG31" s="47"/>
      <c r="IHH31" s="47"/>
      <c r="IHI31" s="47"/>
      <c r="IHJ31" s="47"/>
      <c r="IHK31" s="47"/>
      <c r="IHL31" s="47"/>
      <c r="IHM31" s="47"/>
      <c r="IHN31" s="47"/>
      <c r="IHO31" s="47"/>
      <c r="IHP31" s="47"/>
      <c r="IHQ31" s="47"/>
      <c r="IHR31" s="47"/>
      <c r="IHS31" s="47"/>
      <c r="IHT31" s="47"/>
      <c r="IHU31" s="47"/>
      <c r="IHV31" s="47"/>
      <c r="IHW31" s="47"/>
      <c r="IHX31" s="47"/>
      <c r="IHY31" s="47"/>
      <c r="IHZ31" s="47"/>
      <c r="IIA31" s="47"/>
      <c r="IIB31" s="47"/>
      <c r="IIC31" s="47"/>
      <c r="IID31" s="47"/>
      <c r="IIE31" s="47"/>
      <c r="IIF31" s="47"/>
      <c r="IIG31" s="47"/>
      <c r="IIH31" s="47"/>
      <c r="III31" s="47"/>
      <c r="IIJ31" s="47"/>
      <c r="IIK31" s="47"/>
      <c r="IIL31" s="47"/>
      <c r="IIM31" s="47"/>
      <c r="IIN31" s="47"/>
      <c r="IIO31" s="47"/>
      <c r="IIP31" s="47"/>
      <c r="IIQ31" s="47"/>
      <c r="IIR31" s="47"/>
      <c r="IIS31" s="47"/>
      <c r="IIT31" s="47"/>
      <c r="IIU31" s="47"/>
      <c r="IIV31" s="47"/>
      <c r="IIW31" s="47"/>
      <c r="IIX31" s="47"/>
      <c r="IIY31" s="47"/>
      <c r="IIZ31" s="47"/>
      <c r="IJA31" s="47"/>
      <c r="IJB31" s="47"/>
      <c r="IJC31" s="47"/>
      <c r="IJD31" s="47"/>
      <c r="IJE31" s="47"/>
      <c r="IJF31" s="47"/>
      <c r="IJG31" s="47"/>
      <c r="IJH31" s="47"/>
      <c r="IJI31" s="47"/>
      <c r="IJJ31" s="47"/>
      <c r="IJK31" s="47"/>
      <c r="IJL31" s="47"/>
      <c r="IJM31" s="47"/>
      <c r="IJN31" s="47"/>
      <c r="IJO31" s="47"/>
      <c r="IJP31" s="47"/>
      <c r="IJQ31" s="47"/>
      <c r="IJR31" s="47"/>
      <c r="IJS31" s="47"/>
      <c r="IJT31" s="47"/>
      <c r="IJU31" s="47"/>
      <c r="IJV31" s="47"/>
      <c r="IJW31" s="47"/>
      <c r="IJX31" s="47"/>
      <c r="IJY31" s="47"/>
      <c r="IJZ31" s="47"/>
      <c r="IKA31" s="47"/>
      <c r="IKB31" s="47"/>
      <c r="IKC31" s="47"/>
      <c r="IKD31" s="47"/>
      <c r="IKE31" s="47"/>
      <c r="IKF31" s="47"/>
      <c r="IKG31" s="47"/>
      <c r="IKH31" s="47"/>
      <c r="IKI31" s="47"/>
      <c r="IKJ31" s="47"/>
      <c r="IKK31" s="47"/>
      <c r="IKL31" s="47"/>
      <c r="IKM31" s="47"/>
      <c r="IKN31" s="47"/>
      <c r="IKO31" s="47"/>
      <c r="IKP31" s="47"/>
      <c r="IKQ31" s="47"/>
      <c r="IKR31" s="47"/>
      <c r="IKS31" s="47"/>
      <c r="IKT31" s="47"/>
      <c r="IKU31" s="47"/>
      <c r="IKV31" s="47"/>
      <c r="IKW31" s="47"/>
      <c r="IKX31" s="47"/>
      <c r="IKY31" s="47"/>
      <c r="IKZ31" s="47"/>
      <c r="ILA31" s="47"/>
      <c r="ILB31" s="47"/>
      <c r="ILC31" s="47"/>
      <c r="ILD31" s="47"/>
      <c r="ILE31" s="47"/>
      <c r="ILF31" s="47"/>
      <c r="ILG31" s="47"/>
      <c r="ILH31" s="47"/>
      <c r="ILI31" s="47"/>
      <c r="ILJ31" s="47"/>
      <c r="ILK31" s="47"/>
      <c r="ILL31" s="47"/>
      <c r="ILM31" s="47"/>
      <c r="ILN31" s="47"/>
      <c r="ILO31" s="47"/>
      <c r="ILP31" s="47"/>
      <c r="ILQ31" s="47"/>
      <c r="ILR31" s="47"/>
      <c r="ILS31" s="47"/>
      <c r="ILT31" s="47"/>
      <c r="ILU31" s="47"/>
      <c r="ILV31" s="47"/>
      <c r="ILW31" s="47"/>
      <c r="ILX31" s="47"/>
      <c r="ILY31" s="47"/>
      <c r="ILZ31" s="47"/>
      <c r="IMA31" s="47"/>
      <c r="IMB31" s="47"/>
      <c r="IMC31" s="47"/>
      <c r="IMD31" s="47"/>
      <c r="IME31" s="47"/>
      <c r="IMF31" s="47"/>
      <c r="IMG31" s="47"/>
      <c r="IMH31" s="47"/>
      <c r="IMI31" s="47"/>
      <c r="IMJ31" s="47"/>
      <c r="IMK31" s="47"/>
      <c r="IML31" s="47"/>
      <c r="IMM31" s="47"/>
      <c r="IMN31" s="47"/>
      <c r="IMO31" s="47"/>
      <c r="IMP31" s="47"/>
      <c r="IMQ31" s="47"/>
      <c r="IMR31" s="47"/>
      <c r="IMS31" s="47"/>
      <c r="IMT31" s="47"/>
      <c r="IMU31" s="47"/>
      <c r="IMV31" s="47"/>
      <c r="IMW31" s="47"/>
      <c r="IMX31" s="47"/>
      <c r="IMY31" s="47"/>
      <c r="IMZ31" s="47"/>
      <c r="INA31" s="47"/>
      <c r="INB31" s="47"/>
      <c r="INC31" s="47"/>
      <c r="IND31" s="47"/>
      <c r="INE31" s="47"/>
      <c r="INF31" s="47"/>
      <c r="ING31" s="47"/>
      <c r="INH31" s="47"/>
      <c r="INI31" s="47"/>
      <c r="INJ31" s="47"/>
      <c r="INK31" s="47"/>
      <c r="INL31" s="47"/>
      <c r="INM31" s="47"/>
      <c r="INN31" s="47"/>
      <c r="INO31" s="47"/>
      <c r="INP31" s="47"/>
      <c r="INQ31" s="47"/>
      <c r="INR31" s="47"/>
      <c r="INS31" s="47"/>
      <c r="INT31" s="47"/>
      <c r="INU31" s="47"/>
      <c r="INV31" s="47"/>
      <c r="INW31" s="47"/>
      <c r="INX31" s="47"/>
      <c r="INY31" s="47"/>
      <c r="INZ31" s="47"/>
      <c r="IOA31" s="47"/>
      <c r="IOB31" s="47"/>
      <c r="IOC31" s="47"/>
      <c r="IOD31" s="47"/>
      <c r="IOE31" s="47"/>
      <c r="IOF31" s="47"/>
      <c r="IOG31" s="47"/>
      <c r="IOH31" s="47"/>
      <c r="IOI31" s="47"/>
      <c r="IOJ31" s="47"/>
      <c r="IOK31" s="47"/>
      <c r="IOL31" s="47"/>
      <c r="IOM31" s="47"/>
      <c r="ION31" s="47"/>
      <c r="IOO31" s="47"/>
      <c r="IOP31" s="47"/>
      <c r="IOQ31" s="47"/>
      <c r="IOR31" s="47"/>
      <c r="IOS31" s="47"/>
      <c r="IOT31" s="47"/>
      <c r="IOU31" s="47"/>
      <c r="IOV31" s="47"/>
      <c r="IOW31" s="47"/>
      <c r="IOX31" s="47"/>
      <c r="IOY31" s="47"/>
      <c r="IOZ31" s="47"/>
      <c r="IPA31" s="47"/>
      <c r="IPB31" s="47"/>
      <c r="IPC31" s="47"/>
      <c r="IPD31" s="47"/>
      <c r="IPE31" s="47"/>
      <c r="IPF31" s="47"/>
      <c r="IPG31" s="47"/>
      <c r="IPH31" s="47"/>
      <c r="IPI31" s="47"/>
      <c r="IPJ31" s="47"/>
      <c r="IPK31" s="47"/>
      <c r="IPL31" s="47"/>
      <c r="IPM31" s="47"/>
      <c r="IPN31" s="47"/>
      <c r="IPO31" s="47"/>
      <c r="IPP31" s="47"/>
      <c r="IPQ31" s="47"/>
      <c r="IPR31" s="47"/>
      <c r="IPS31" s="47"/>
      <c r="IPT31" s="47"/>
      <c r="IPU31" s="47"/>
      <c r="IPV31" s="47"/>
      <c r="IPW31" s="47"/>
      <c r="IPX31" s="47"/>
      <c r="IPY31" s="47"/>
      <c r="IPZ31" s="47"/>
      <c r="IQA31" s="47"/>
      <c r="IQB31" s="47"/>
      <c r="IQC31" s="47"/>
      <c r="IQD31" s="47"/>
      <c r="IQE31" s="47"/>
      <c r="IQF31" s="47"/>
      <c r="IQG31" s="47"/>
      <c r="IQH31" s="47"/>
      <c r="IQI31" s="47"/>
      <c r="IQJ31" s="47"/>
      <c r="IQK31" s="47"/>
      <c r="IQL31" s="47"/>
      <c r="IQM31" s="47"/>
      <c r="IQN31" s="47"/>
      <c r="IQO31" s="47"/>
      <c r="IQP31" s="47"/>
      <c r="IQQ31" s="47"/>
      <c r="IQR31" s="47"/>
      <c r="IQS31" s="47"/>
      <c r="IQT31" s="47"/>
      <c r="IQU31" s="47"/>
      <c r="IQV31" s="47"/>
      <c r="IQW31" s="47"/>
      <c r="IQX31" s="47"/>
      <c r="IQY31" s="47"/>
      <c r="IQZ31" s="47"/>
      <c r="IRA31" s="47"/>
      <c r="IRB31" s="47"/>
      <c r="IRC31" s="47"/>
      <c r="IRD31" s="47"/>
      <c r="IRE31" s="47"/>
      <c r="IRF31" s="47"/>
      <c r="IRG31" s="47"/>
      <c r="IRH31" s="47"/>
      <c r="IRI31" s="47"/>
      <c r="IRJ31" s="47"/>
      <c r="IRK31" s="47"/>
      <c r="IRL31" s="47"/>
      <c r="IRM31" s="47"/>
      <c r="IRN31" s="47"/>
      <c r="IRO31" s="47"/>
      <c r="IRP31" s="47"/>
      <c r="IRQ31" s="47"/>
      <c r="IRR31" s="47"/>
      <c r="IRS31" s="47"/>
      <c r="IRT31" s="47"/>
      <c r="IRU31" s="47"/>
      <c r="IRV31" s="47"/>
      <c r="IRW31" s="47"/>
      <c r="IRX31" s="47"/>
      <c r="IRY31" s="47"/>
      <c r="IRZ31" s="47"/>
      <c r="ISA31" s="47"/>
      <c r="ISB31" s="47"/>
      <c r="ISC31" s="47"/>
      <c r="ISD31" s="47"/>
      <c r="ISE31" s="47"/>
      <c r="ISF31" s="47"/>
      <c r="ISG31" s="47"/>
      <c r="ISH31" s="47"/>
      <c r="ISI31" s="47"/>
      <c r="ISJ31" s="47"/>
      <c r="ISK31" s="47"/>
      <c r="ISL31" s="47"/>
      <c r="ISM31" s="47"/>
      <c r="ISN31" s="47"/>
      <c r="ISO31" s="47"/>
      <c r="ISP31" s="47"/>
      <c r="ISQ31" s="47"/>
      <c r="ISR31" s="47"/>
      <c r="ISS31" s="47"/>
      <c r="IST31" s="47"/>
      <c r="ISU31" s="47"/>
      <c r="ISV31" s="47"/>
      <c r="ISW31" s="47"/>
      <c r="ISX31" s="47"/>
      <c r="ISY31" s="47"/>
      <c r="ISZ31" s="47"/>
      <c r="ITA31" s="47"/>
      <c r="ITB31" s="47"/>
      <c r="ITC31" s="47"/>
      <c r="ITD31" s="47"/>
      <c r="ITE31" s="47"/>
      <c r="ITF31" s="47"/>
      <c r="ITG31" s="47"/>
      <c r="ITH31" s="47"/>
      <c r="ITI31" s="47"/>
      <c r="ITJ31" s="47"/>
      <c r="ITK31" s="47"/>
      <c r="ITL31" s="47"/>
      <c r="ITM31" s="47"/>
      <c r="ITN31" s="47"/>
      <c r="ITO31" s="47"/>
      <c r="ITP31" s="47"/>
      <c r="ITQ31" s="47"/>
      <c r="ITR31" s="47"/>
      <c r="ITS31" s="47"/>
      <c r="ITT31" s="47"/>
      <c r="ITU31" s="47"/>
      <c r="ITV31" s="47"/>
      <c r="ITW31" s="47"/>
      <c r="ITX31" s="47"/>
      <c r="ITY31" s="47"/>
      <c r="ITZ31" s="47"/>
      <c r="IUA31" s="47"/>
      <c r="IUB31" s="47"/>
      <c r="IUC31" s="47"/>
      <c r="IUD31" s="47"/>
      <c r="IUE31" s="47"/>
      <c r="IUF31" s="47"/>
      <c r="IUG31" s="47"/>
      <c r="IUH31" s="47"/>
      <c r="IUI31" s="47"/>
      <c r="IUJ31" s="47"/>
      <c r="IUK31" s="47"/>
      <c r="IUL31" s="47"/>
      <c r="IUM31" s="47"/>
      <c r="IUN31" s="47"/>
      <c r="IUO31" s="47"/>
      <c r="IUP31" s="47"/>
      <c r="IUQ31" s="47"/>
      <c r="IUR31" s="47"/>
      <c r="IUS31" s="47"/>
      <c r="IUT31" s="47"/>
      <c r="IUU31" s="47"/>
      <c r="IUV31" s="47"/>
      <c r="IUW31" s="47"/>
      <c r="IUX31" s="47"/>
      <c r="IUY31" s="47"/>
      <c r="IUZ31" s="47"/>
      <c r="IVA31" s="47"/>
      <c r="IVB31" s="47"/>
      <c r="IVC31" s="47"/>
      <c r="IVD31" s="47"/>
      <c r="IVE31" s="47"/>
      <c r="IVF31" s="47"/>
      <c r="IVG31" s="47"/>
      <c r="IVH31" s="47"/>
      <c r="IVI31" s="47"/>
      <c r="IVJ31" s="47"/>
      <c r="IVK31" s="47"/>
      <c r="IVL31" s="47"/>
      <c r="IVM31" s="47"/>
      <c r="IVN31" s="47"/>
      <c r="IVO31" s="47"/>
      <c r="IVP31" s="47"/>
      <c r="IVQ31" s="47"/>
      <c r="IVR31" s="47"/>
      <c r="IVS31" s="47"/>
      <c r="IVT31" s="47"/>
      <c r="IVU31" s="47"/>
      <c r="IVV31" s="47"/>
      <c r="IVW31" s="47"/>
      <c r="IVX31" s="47"/>
      <c r="IVY31" s="47"/>
      <c r="IVZ31" s="47"/>
      <c r="IWA31" s="47"/>
      <c r="IWB31" s="47"/>
      <c r="IWC31" s="47"/>
      <c r="IWD31" s="47"/>
      <c r="IWE31" s="47"/>
      <c r="IWF31" s="47"/>
      <c r="IWG31" s="47"/>
      <c r="IWH31" s="47"/>
      <c r="IWI31" s="47"/>
      <c r="IWJ31" s="47"/>
      <c r="IWK31" s="47"/>
      <c r="IWL31" s="47"/>
      <c r="IWM31" s="47"/>
      <c r="IWN31" s="47"/>
      <c r="IWO31" s="47"/>
      <c r="IWP31" s="47"/>
      <c r="IWQ31" s="47"/>
      <c r="IWR31" s="47"/>
      <c r="IWS31" s="47"/>
      <c r="IWT31" s="47"/>
      <c r="IWU31" s="47"/>
      <c r="IWV31" s="47"/>
      <c r="IWW31" s="47"/>
      <c r="IWX31" s="47"/>
      <c r="IWY31" s="47"/>
      <c r="IWZ31" s="47"/>
      <c r="IXA31" s="47"/>
      <c r="IXB31" s="47"/>
      <c r="IXC31" s="47"/>
      <c r="IXD31" s="47"/>
      <c r="IXE31" s="47"/>
      <c r="IXF31" s="47"/>
      <c r="IXG31" s="47"/>
      <c r="IXH31" s="47"/>
      <c r="IXI31" s="47"/>
      <c r="IXJ31" s="47"/>
      <c r="IXK31" s="47"/>
      <c r="IXL31" s="47"/>
      <c r="IXM31" s="47"/>
      <c r="IXN31" s="47"/>
      <c r="IXO31" s="47"/>
      <c r="IXP31" s="47"/>
      <c r="IXQ31" s="47"/>
      <c r="IXR31" s="47"/>
      <c r="IXS31" s="47"/>
      <c r="IXT31" s="47"/>
      <c r="IXU31" s="47"/>
      <c r="IXV31" s="47"/>
      <c r="IXW31" s="47"/>
      <c r="IXX31" s="47"/>
      <c r="IXY31" s="47"/>
      <c r="IXZ31" s="47"/>
      <c r="IYA31" s="47"/>
      <c r="IYB31" s="47"/>
      <c r="IYC31" s="47"/>
      <c r="IYD31" s="47"/>
      <c r="IYE31" s="47"/>
      <c r="IYF31" s="47"/>
      <c r="IYG31" s="47"/>
      <c r="IYH31" s="47"/>
      <c r="IYI31" s="47"/>
      <c r="IYJ31" s="47"/>
      <c r="IYK31" s="47"/>
      <c r="IYL31" s="47"/>
      <c r="IYM31" s="47"/>
      <c r="IYN31" s="47"/>
      <c r="IYO31" s="47"/>
      <c r="IYP31" s="47"/>
      <c r="IYQ31" s="47"/>
      <c r="IYR31" s="47"/>
      <c r="IYS31" s="47"/>
      <c r="IYT31" s="47"/>
      <c r="IYU31" s="47"/>
      <c r="IYV31" s="47"/>
      <c r="IYW31" s="47"/>
      <c r="IYX31" s="47"/>
      <c r="IYY31" s="47"/>
      <c r="IYZ31" s="47"/>
      <c r="IZA31" s="47"/>
      <c r="IZB31" s="47"/>
      <c r="IZC31" s="47"/>
      <c r="IZD31" s="47"/>
      <c r="IZE31" s="47"/>
      <c r="IZF31" s="47"/>
      <c r="IZG31" s="47"/>
      <c r="IZH31" s="47"/>
      <c r="IZI31" s="47"/>
      <c r="IZJ31" s="47"/>
      <c r="IZK31" s="47"/>
      <c r="IZL31" s="47"/>
      <c r="IZM31" s="47"/>
      <c r="IZN31" s="47"/>
      <c r="IZO31" s="47"/>
      <c r="IZP31" s="47"/>
      <c r="IZQ31" s="47"/>
      <c r="IZR31" s="47"/>
      <c r="IZS31" s="47"/>
      <c r="IZT31" s="47"/>
      <c r="IZU31" s="47"/>
      <c r="IZV31" s="47"/>
      <c r="IZW31" s="47"/>
      <c r="IZX31" s="47"/>
      <c r="IZY31" s="47"/>
      <c r="IZZ31" s="47"/>
      <c r="JAA31" s="47"/>
      <c r="JAB31" s="47"/>
      <c r="JAC31" s="47"/>
      <c r="JAD31" s="47"/>
      <c r="JAE31" s="47"/>
      <c r="JAF31" s="47"/>
      <c r="JAG31" s="47"/>
      <c r="JAH31" s="47"/>
      <c r="JAI31" s="47"/>
      <c r="JAJ31" s="47"/>
      <c r="JAK31" s="47"/>
      <c r="JAL31" s="47"/>
      <c r="JAM31" s="47"/>
      <c r="JAN31" s="47"/>
      <c r="JAO31" s="47"/>
      <c r="JAP31" s="47"/>
      <c r="JAQ31" s="47"/>
      <c r="JAR31" s="47"/>
      <c r="JAS31" s="47"/>
      <c r="JAT31" s="47"/>
      <c r="JAU31" s="47"/>
      <c r="JAV31" s="47"/>
      <c r="JAW31" s="47"/>
      <c r="JAX31" s="47"/>
      <c r="JAY31" s="47"/>
      <c r="JAZ31" s="47"/>
      <c r="JBA31" s="47"/>
      <c r="JBB31" s="47"/>
      <c r="JBC31" s="47"/>
      <c r="JBD31" s="47"/>
      <c r="JBE31" s="47"/>
      <c r="JBF31" s="47"/>
      <c r="JBG31" s="47"/>
      <c r="JBH31" s="47"/>
      <c r="JBI31" s="47"/>
      <c r="JBJ31" s="47"/>
      <c r="JBK31" s="47"/>
      <c r="JBL31" s="47"/>
      <c r="JBM31" s="47"/>
      <c r="JBN31" s="47"/>
      <c r="JBO31" s="47"/>
      <c r="JBP31" s="47"/>
      <c r="JBQ31" s="47"/>
      <c r="JBR31" s="47"/>
      <c r="JBS31" s="47"/>
      <c r="JBT31" s="47"/>
      <c r="JBU31" s="47"/>
      <c r="JBV31" s="47"/>
      <c r="JBW31" s="47"/>
      <c r="JBX31" s="47"/>
      <c r="JBY31" s="47"/>
      <c r="JBZ31" s="47"/>
      <c r="JCA31" s="47"/>
      <c r="JCB31" s="47"/>
      <c r="JCC31" s="47"/>
      <c r="JCD31" s="47"/>
      <c r="JCE31" s="47"/>
      <c r="JCF31" s="47"/>
      <c r="JCG31" s="47"/>
      <c r="JCH31" s="47"/>
      <c r="JCI31" s="47"/>
      <c r="JCJ31" s="47"/>
      <c r="JCK31" s="47"/>
      <c r="JCL31" s="47"/>
      <c r="JCM31" s="47"/>
      <c r="JCN31" s="47"/>
      <c r="JCO31" s="47"/>
      <c r="JCP31" s="47"/>
      <c r="JCQ31" s="47"/>
      <c r="JCR31" s="47"/>
      <c r="JCS31" s="47"/>
      <c r="JCT31" s="47"/>
      <c r="JCU31" s="47"/>
      <c r="JCV31" s="47"/>
      <c r="JCW31" s="47"/>
      <c r="JCX31" s="47"/>
      <c r="JCY31" s="47"/>
      <c r="JCZ31" s="47"/>
      <c r="JDA31" s="47"/>
      <c r="JDB31" s="47"/>
      <c r="JDC31" s="47"/>
      <c r="JDD31" s="47"/>
      <c r="JDE31" s="47"/>
      <c r="JDF31" s="47"/>
      <c r="JDG31" s="47"/>
      <c r="JDH31" s="47"/>
      <c r="JDI31" s="47"/>
      <c r="JDJ31" s="47"/>
      <c r="JDK31" s="47"/>
      <c r="JDL31" s="47"/>
      <c r="JDM31" s="47"/>
      <c r="JDN31" s="47"/>
      <c r="JDO31" s="47"/>
      <c r="JDP31" s="47"/>
      <c r="JDQ31" s="47"/>
      <c r="JDR31" s="47"/>
      <c r="JDS31" s="47"/>
      <c r="JDT31" s="47"/>
      <c r="JDU31" s="47"/>
      <c r="JDV31" s="47"/>
      <c r="JDW31" s="47"/>
      <c r="JDX31" s="47"/>
      <c r="JDY31" s="47"/>
      <c r="JDZ31" s="47"/>
      <c r="JEA31" s="47"/>
      <c r="JEB31" s="47"/>
      <c r="JEC31" s="47"/>
      <c r="JED31" s="47"/>
      <c r="JEE31" s="47"/>
      <c r="JEF31" s="47"/>
      <c r="JEG31" s="47"/>
      <c r="JEH31" s="47"/>
      <c r="JEI31" s="47"/>
      <c r="JEJ31" s="47"/>
      <c r="JEK31" s="47"/>
      <c r="JEL31" s="47"/>
      <c r="JEM31" s="47"/>
      <c r="JEN31" s="47"/>
      <c r="JEO31" s="47"/>
      <c r="JEP31" s="47"/>
      <c r="JEQ31" s="47"/>
      <c r="JER31" s="47"/>
      <c r="JES31" s="47"/>
      <c r="JET31" s="47"/>
      <c r="JEU31" s="47"/>
      <c r="JEV31" s="47"/>
      <c r="JEW31" s="47"/>
      <c r="JEX31" s="47"/>
      <c r="JEY31" s="47"/>
      <c r="JEZ31" s="47"/>
      <c r="JFA31" s="47"/>
      <c r="JFB31" s="47"/>
      <c r="JFC31" s="47"/>
      <c r="JFD31" s="47"/>
      <c r="JFE31" s="47"/>
      <c r="JFF31" s="47"/>
      <c r="JFG31" s="47"/>
      <c r="JFH31" s="47"/>
      <c r="JFI31" s="47"/>
      <c r="JFJ31" s="47"/>
      <c r="JFK31" s="47"/>
      <c r="JFL31" s="47"/>
      <c r="JFM31" s="47"/>
      <c r="JFN31" s="47"/>
      <c r="JFO31" s="47"/>
      <c r="JFP31" s="47"/>
      <c r="JFQ31" s="47"/>
      <c r="JFR31" s="47"/>
      <c r="JFS31" s="47"/>
      <c r="JFT31" s="47"/>
      <c r="JFU31" s="47"/>
      <c r="JFV31" s="47"/>
      <c r="JFW31" s="47"/>
      <c r="JFX31" s="47"/>
      <c r="JFY31" s="47"/>
      <c r="JFZ31" s="47"/>
      <c r="JGA31" s="47"/>
      <c r="JGB31" s="47"/>
      <c r="JGC31" s="47"/>
      <c r="JGD31" s="47"/>
      <c r="JGE31" s="47"/>
      <c r="JGF31" s="47"/>
      <c r="JGG31" s="47"/>
      <c r="JGH31" s="47"/>
      <c r="JGI31" s="47"/>
      <c r="JGJ31" s="47"/>
      <c r="JGK31" s="47"/>
      <c r="JGL31" s="47"/>
      <c r="JGM31" s="47"/>
      <c r="JGN31" s="47"/>
      <c r="JGO31" s="47"/>
      <c r="JGP31" s="47"/>
      <c r="JGQ31" s="47"/>
      <c r="JGR31" s="47"/>
      <c r="JGS31" s="47"/>
      <c r="JGT31" s="47"/>
      <c r="JGU31" s="47"/>
      <c r="JGV31" s="47"/>
      <c r="JGW31" s="47"/>
      <c r="JGX31" s="47"/>
      <c r="JGY31" s="47"/>
      <c r="JGZ31" s="47"/>
      <c r="JHA31" s="47"/>
      <c r="JHB31" s="47"/>
      <c r="JHC31" s="47"/>
      <c r="JHD31" s="47"/>
      <c r="JHE31" s="47"/>
      <c r="JHF31" s="47"/>
      <c r="JHG31" s="47"/>
      <c r="JHH31" s="47"/>
      <c r="JHI31" s="47"/>
      <c r="JHJ31" s="47"/>
      <c r="JHK31" s="47"/>
      <c r="JHL31" s="47"/>
      <c r="JHM31" s="47"/>
      <c r="JHN31" s="47"/>
      <c r="JHO31" s="47"/>
      <c r="JHP31" s="47"/>
      <c r="JHQ31" s="47"/>
      <c r="JHR31" s="47"/>
      <c r="JHS31" s="47"/>
      <c r="JHT31" s="47"/>
      <c r="JHU31" s="47"/>
      <c r="JHV31" s="47"/>
      <c r="JHW31" s="47"/>
      <c r="JHX31" s="47"/>
      <c r="JHY31" s="47"/>
      <c r="JHZ31" s="47"/>
      <c r="JIA31" s="47"/>
      <c r="JIB31" s="47"/>
      <c r="JIC31" s="47"/>
      <c r="JID31" s="47"/>
      <c r="JIE31" s="47"/>
      <c r="JIF31" s="47"/>
      <c r="JIG31" s="47"/>
      <c r="JIH31" s="47"/>
      <c r="JII31" s="47"/>
      <c r="JIJ31" s="47"/>
      <c r="JIK31" s="47"/>
      <c r="JIL31" s="47"/>
      <c r="JIM31" s="47"/>
      <c r="JIN31" s="47"/>
      <c r="JIO31" s="47"/>
      <c r="JIP31" s="47"/>
      <c r="JIQ31" s="47"/>
      <c r="JIR31" s="47"/>
      <c r="JIS31" s="47"/>
      <c r="JIT31" s="47"/>
      <c r="JIU31" s="47"/>
      <c r="JIV31" s="47"/>
      <c r="JIW31" s="47"/>
      <c r="JIX31" s="47"/>
      <c r="JIY31" s="47"/>
      <c r="JIZ31" s="47"/>
      <c r="JJA31" s="47"/>
      <c r="JJB31" s="47"/>
      <c r="JJC31" s="47"/>
      <c r="JJD31" s="47"/>
      <c r="JJE31" s="47"/>
      <c r="JJF31" s="47"/>
      <c r="JJG31" s="47"/>
      <c r="JJH31" s="47"/>
      <c r="JJI31" s="47"/>
      <c r="JJJ31" s="47"/>
      <c r="JJK31" s="47"/>
      <c r="JJL31" s="47"/>
      <c r="JJM31" s="47"/>
      <c r="JJN31" s="47"/>
      <c r="JJO31" s="47"/>
      <c r="JJP31" s="47"/>
      <c r="JJQ31" s="47"/>
      <c r="JJR31" s="47"/>
      <c r="JJS31" s="47"/>
      <c r="JJT31" s="47"/>
      <c r="JJU31" s="47"/>
      <c r="JJV31" s="47"/>
      <c r="JJW31" s="47"/>
      <c r="JJX31" s="47"/>
      <c r="JJY31" s="47"/>
      <c r="JJZ31" s="47"/>
      <c r="JKA31" s="47"/>
      <c r="JKB31" s="47"/>
      <c r="JKC31" s="47"/>
      <c r="JKD31" s="47"/>
      <c r="JKE31" s="47"/>
      <c r="JKF31" s="47"/>
      <c r="JKG31" s="47"/>
      <c r="JKH31" s="47"/>
      <c r="JKI31" s="47"/>
      <c r="JKJ31" s="47"/>
      <c r="JKK31" s="47"/>
      <c r="JKL31" s="47"/>
      <c r="JKM31" s="47"/>
      <c r="JKN31" s="47"/>
      <c r="JKO31" s="47"/>
      <c r="JKP31" s="47"/>
      <c r="JKQ31" s="47"/>
      <c r="JKR31" s="47"/>
      <c r="JKS31" s="47"/>
      <c r="JKT31" s="47"/>
      <c r="JKU31" s="47"/>
      <c r="JKV31" s="47"/>
      <c r="JKW31" s="47"/>
      <c r="JKX31" s="47"/>
      <c r="JKY31" s="47"/>
      <c r="JKZ31" s="47"/>
      <c r="JLA31" s="47"/>
      <c r="JLB31" s="47"/>
      <c r="JLC31" s="47"/>
      <c r="JLD31" s="47"/>
      <c r="JLE31" s="47"/>
      <c r="JLF31" s="47"/>
      <c r="JLG31" s="47"/>
      <c r="JLH31" s="47"/>
      <c r="JLI31" s="47"/>
      <c r="JLJ31" s="47"/>
      <c r="JLK31" s="47"/>
      <c r="JLL31" s="47"/>
      <c r="JLM31" s="47"/>
      <c r="JLN31" s="47"/>
      <c r="JLO31" s="47"/>
      <c r="JLP31" s="47"/>
      <c r="JLQ31" s="47"/>
      <c r="JLR31" s="47"/>
      <c r="JLS31" s="47"/>
      <c r="JLT31" s="47"/>
      <c r="JLU31" s="47"/>
      <c r="JLV31" s="47"/>
      <c r="JLW31" s="47"/>
      <c r="JLX31" s="47"/>
      <c r="JLY31" s="47"/>
      <c r="JLZ31" s="47"/>
      <c r="JMA31" s="47"/>
      <c r="JMB31" s="47"/>
      <c r="JMC31" s="47"/>
      <c r="JMD31" s="47"/>
      <c r="JME31" s="47"/>
      <c r="JMF31" s="47"/>
      <c r="JMG31" s="47"/>
      <c r="JMH31" s="47"/>
      <c r="JMI31" s="47"/>
      <c r="JMJ31" s="47"/>
      <c r="JMK31" s="47"/>
      <c r="JML31" s="47"/>
      <c r="JMM31" s="47"/>
      <c r="JMN31" s="47"/>
      <c r="JMO31" s="47"/>
      <c r="JMP31" s="47"/>
      <c r="JMQ31" s="47"/>
      <c r="JMR31" s="47"/>
      <c r="JMS31" s="47"/>
      <c r="JMT31" s="47"/>
      <c r="JMU31" s="47"/>
      <c r="JMV31" s="47"/>
      <c r="JMW31" s="47"/>
      <c r="JMX31" s="47"/>
      <c r="JMY31" s="47"/>
      <c r="JMZ31" s="47"/>
      <c r="JNA31" s="47"/>
      <c r="JNB31" s="47"/>
      <c r="JNC31" s="47"/>
      <c r="JND31" s="47"/>
      <c r="JNE31" s="47"/>
      <c r="JNF31" s="47"/>
      <c r="JNG31" s="47"/>
      <c r="JNH31" s="47"/>
      <c r="JNI31" s="47"/>
      <c r="JNJ31" s="47"/>
      <c r="JNK31" s="47"/>
      <c r="JNL31" s="47"/>
      <c r="JNM31" s="47"/>
      <c r="JNN31" s="47"/>
      <c r="JNO31" s="47"/>
      <c r="JNP31" s="47"/>
      <c r="JNQ31" s="47"/>
      <c r="JNR31" s="47"/>
      <c r="JNS31" s="47"/>
      <c r="JNT31" s="47"/>
      <c r="JNU31" s="47"/>
      <c r="JNV31" s="47"/>
      <c r="JNW31" s="47"/>
      <c r="JNX31" s="47"/>
      <c r="JNY31" s="47"/>
      <c r="JNZ31" s="47"/>
      <c r="JOA31" s="47"/>
      <c r="JOB31" s="47"/>
      <c r="JOC31" s="47"/>
      <c r="JOD31" s="47"/>
      <c r="JOE31" s="47"/>
      <c r="JOF31" s="47"/>
      <c r="JOG31" s="47"/>
      <c r="JOH31" s="47"/>
      <c r="JOI31" s="47"/>
      <c r="JOJ31" s="47"/>
      <c r="JOK31" s="47"/>
      <c r="JOL31" s="47"/>
      <c r="JOM31" s="47"/>
      <c r="JON31" s="47"/>
      <c r="JOO31" s="47"/>
      <c r="JOP31" s="47"/>
      <c r="JOQ31" s="47"/>
      <c r="JOR31" s="47"/>
      <c r="JOS31" s="47"/>
      <c r="JOT31" s="47"/>
      <c r="JOU31" s="47"/>
      <c r="JOV31" s="47"/>
      <c r="JOW31" s="47"/>
      <c r="JOX31" s="47"/>
      <c r="JOY31" s="47"/>
      <c r="JOZ31" s="47"/>
      <c r="JPA31" s="47"/>
      <c r="JPB31" s="47"/>
      <c r="JPC31" s="47"/>
      <c r="JPD31" s="47"/>
      <c r="JPE31" s="47"/>
      <c r="JPF31" s="47"/>
      <c r="JPG31" s="47"/>
      <c r="JPH31" s="47"/>
      <c r="JPI31" s="47"/>
      <c r="JPJ31" s="47"/>
      <c r="JPK31" s="47"/>
      <c r="JPL31" s="47"/>
      <c r="JPM31" s="47"/>
      <c r="JPN31" s="47"/>
      <c r="JPO31" s="47"/>
      <c r="JPP31" s="47"/>
      <c r="JPQ31" s="47"/>
      <c r="JPR31" s="47"/>
      <c r="JPS31" s="47"/>
      <c r="JPT31" s="47"/>
      <c r="JPU31" s="47"/>
      <c r="JPV31" s="47"/>
      <c r="JPW31" s="47"/>
      <c r="JPX31" s="47"/>
      <c r="JPY31" s="47"/>
      <c r="JPZ31" s="47"/>
      <c r="JQA31" s="47"/>
      <c r="JQB31" s="47"/>
      <c r="JQC31" s="47"/>
      <c r="JQD31" s="47"/>
      <c r="JQE31" s="47"/>
      <c r="JQF31" s="47"/>
      <c r="JQG31" s="47"/>
      <c r="JQH31" s="47"/>
      <c r="JQI31" s="47"/>
      <c r="JQJ31" s="47"/>
      <c r="JQK31" s="47"/>
      <c r="JQL31" s="47"/>
      <c r="JQM31" s="47"/>
      <c r="JQN31" s="47"/>
      <c r="JQO31" s="47"/>
      <c r="JQP31" s="47"/>
      <c r="JQQ31" s="47"/>
      <c r="JQR31" s="47"/>
      <c r="JQS31" s="47"/>
      <c r="JQT31" s="47"/>
      <c r="JQU31" s="47"/>
      <c r="JQV31" s="47"/>
      <c r="JQW31" s="47"/>
      <c r="JQX31" s="47"/>
      <c r="JQY31" s="47"/>
      <c r="JQZ31" s="47"/>
      <c r="JRA31" s="47"/>
      <c r="JRB31" s="47"/>
      <c r="JRC31" s="47"/>
      <c r="JRD31" s="47"/>
      <c r="JRE31" s="47"/>
      <c r="JRF31" s="47"/>
      <c r="JRG31" s="47"/>
      <c r="JRH31" s="47"/>
      <c r="JRI31" s="47"/>
      <c r="JRJ31" s="47"/>
      <c r="JRK31" s="47"/>
      <c r="JRL31" s="47"/>
      <c r="JRM31" s="47"/>
      <c r="JRN31" s="47"/>
      <c r="JRO31" s="47"/>
      <c r="JRP31" s="47"/>
      <c r="JRQ31" s="47"/>
      <c r="JRR31" s="47"/>
      <c r="JRS31" s="47"/>
      <c r="JRT31" s="47"/>
      <c r="JRU31" s="47"/>
      <c r="JRV31" s="47"/>
      <c r="JRW31" s="47"/>
      <c r="JRX31" s="47"/>
      <c r="JRY31" s="47"/>
      <c r="JRZ31" s="47"/>
      <c r="JSA31" s="47"/>
      <c r="JSB31" s="47"/>
      <c r="JSC31" s="47"/>
      <c r="JSD31" s="47"/>
      <c r="JSE31" s="47"/>
      <c r="JSF31" s="47"/>
      <c r="JSG31" s="47"/>
      <c r="JSH31" s="47"/>
      <c r="JSI31" s="47"/>
      <c r="JSJ31" s="47"/>
      <c r="JSK31" s="47"/>
      <c r="JSL31" s="47"/>
      <c r="JSM31" s="47"/>
      <c r="JSN31" s="47"/>
      <c r="JSO31" s="47"/>
      <c r="JSP31" s="47"/>
      <c r="JSQ31" s="47"/>
      <c r="JSR31" s="47"/>
      <c r="JSS31" s="47"/>
      <c r="JST31" s="47"/>
      <c r="JSU31" s="47"/>
      <c r="JSV31" s="47"/>
      <c r="JSW31" s="47"/>
      <c r="JSX31" s="47"/>
      <c r="JSY31" s="47"/>
      <c r="JSZ31" s="47"/>
      <c r="JTA31" s="47"/>
      <c r="JTB31" s="47"/>
      <c r="JTC31" s="47"/>
      <c r="JTD31" s="47"/>
      <c r="JTE31" s="47"/>
      <c r="JTF31" s="47"/>
      <c r="JTG31" s="47"/>
      <c r="JTH31" s="47"/>
      <c r="JTI31" s="47"/>
      <c r="JTJ31" s="47"/>
      <c r="JTK31" s="47"/>
      <c r="JTL31" s="47"/>
      <c r="JTM31" s="47"/>
      <c r="JTN31" s="47"/>
      <c r="JTO31" s="47"/>
      <c r="JTP31" s="47"/>
      <c r="JTQ31" s="47"/>
      <c r="JTR31" s="47"/>
      <c r="JTS31" s="47"/>
      <c r="JTT31" s="47"/>
      <c r="JTU31" s="47"/>
      <c r="JTV31" s="47"/>
      <c r="JTW31" s="47"/>
      <c r="JTX31" s="47"/>
      <c r="JTY31" s="47"/>
      <c r="JTZ31" s="47"/>
      <c r="JUA31" s="47"/>
      <c r="JUB31" s="47"/>
      <c r="JUC31" s="47"/>
      <c r="JUD31" s="47"/>
      <c r="JUE31" s="47"/>
      <c r="JUF31" s="47"/>
      <c r="JUG31" s="47"/>
      <c r="JUH31" s="47"/>
      <c r="JUI31" s="47"/>
      <c r="JUJ31" s="47"/>
      <c r="JUK31" s="47"/>
      <c r="JUL31" s="47"/>
      <c r="JUM31" s="47"/>
      <c r="JUN31" s="47"/>
      <c r="JUO31" s="47"/>
      <c r="JUP31" s="47"/>
      <c r="JUQ31" s="47"/>
      <c r="JUR31" s="47"/>
      <c r="JUS31" s="47"/>
      <c r="JUT31" s="47"/>
      <c r="JUU31" s="47"/>
      <c r="JUV31" s="47"/>
      <c r="JUW31" s="47"/>
      <c r="JUX31" s="47"/>
      <c r="JUY31" s="47"/>
      <c r="JUZ31" s="47"/>
      <c r="JVA31" s="47"/>
      <c r="JVB31" s="47"/>
      <c r="JVC31" s="47"/>
      <c r="JVD31" s="47"/>
      <c r="JVE31" s="47"/>
      <c r="JVF31" s="47"/>
      <c r="JVG31" s="47"/>
      <c r="JVH31" s="47"/>
      <c r="JVI31" s="47"/>
      <c r="JVJ31" s="47"/>
      <c r="JVK31" s="47"/>
      <c r="JVL31" s="47"/>
      <c r="JVM31" s="47"/>
      <c r="JVN31" s="47"/>
      <c r="JVO31" s="47"/>
      <c r="JVP31" s="47"/>
      <c r="JVQ31" s="47"/>
      <c r="JVR31" s="47"/>
      <c r="JVS31" s="47"/>
      <c r="JVT31" s="47"/>
      <c r="JVU31" s="47"/>
      <c r="JVV31" s="47"/>
      <c r="JVW31" s="47"/>
      <c r="JVX31" s="47"/>
      <c r="JVY31" s="47"/>
      <c r="JVZ31" s="47"/>
      <c r="JWA31" s="47"/>
      <c r="JWB31" s="47"/>
      <c r="JWC31" s="47"/>
      <c r="JWD31" s="47"/>
      <c r="JWE31" s="47"/>
      <c r="JWF31" s="47"/>
      <c r="JWG31" s="47"/>
      <c r="JWH31" s="47"/>
      <c r="JWI31" s="47"/>
      <c r="JWJ31" s="47"/>
      <c r="JWK31" s="47"/>
      <c r="JWL31" s="47"/>
      <c r="JWM31" s="47"/>
      <c r="JWN31" s="47"/>
      <c r="JWO31" s="47"/>
      <c r="JWP31" s="47"/>
      <c r="JWQ31" s="47"/>
      <c r="JWR31" s="47"/>
      <c r="JWS31" s="47"/>
      <c r="JWT31" s="47"/>
      <c r="JWU31" s="47"/>
      <c r="JWV31" s="47"/>
      <c r="JWW31" s="47"/>
      <c r="JWX31" s="47"/>
      <c r="JWY31" s="47"/>
      <c r="JWZ31" s="47"/>
      <c r="JXA31" s="47"/>
      <c r="JXB31" s="47"/>
      <c r="JXC31" s="47"/>
      <c r="JXD31" s="47"/>
      <c r="JXE31" s="47"/>
      <c r="JXF31" s="47"/>
      <c r="JXG31" s="47"/>
      <c r="JXH31" s="47"/>
      <c r="JXI31" s="47"/>
      <c r="JXJ31" s="47"/>
      <c r="JXK31" s="47"/>
      <c r="JXL31" s="47"/>
      <c r="JXM31" s="47"/>
      <c r="JXN31" s="47"/>
      <c r="JXO31" s="47"/>
      <c r="JXP31" s="47"/>
      <c r="JXQ31" s="47"/>
      <c r="JXR31" s="47"/>
      <c r="JXS31" s="47"/>
      <c r="JXT31" s="47"/>
      <c r="JXU31" s="47"/>
      <c r="JXV31" s="47"/>
      <c r="JXW31" s="47"/>
      <c r="JXX31" s="47"/>
      <c r="JXY31" s="47"/>
      <c r="JXZ31" s="47"/>
      <c r="JYA31" s="47"/>
      <c r="JYB31" s="47"/>
      <c r="JYC31" s="47"/>
      <c r="JYD31" s="47"/>
      <c r="JYE31" s="47"/>
      <c r="JYF31" s="47"/>
      <c r="JYG31" s="47"/>
      <c r="JYH31" s="47"/>
      <c r="JYI31" s="47"/>
      <c r="JYJ31" s="47"/>
      <c r="JYK31" s="47"/>
      <c r="JYL31" s="47"/>
      <c r="JYM31" s="47"/>
      <c r="JYN31" s="47"/>
      <c r="JYO31" s="47"/>
      <c r="JYP31" s="47"/>
      <c r="JYQ31" s="47"/>
      <c r="JYR31" s="47"/>
      <c r="JYS31" s="47"/>
      <c r="JYT31" s="47"/>
      <c r="JYU31" s="47"/>
      <c r="JYV31" s="47"/>
      <c r="JYW31" s="47"/>
      <c r="JYX31" s="47"/>
      <c r="JYY31" s="47"/>
      <c r="JYZ31" s="47"/>
      <c r="JZA31" s="47"/>
      <c r="JZB31" s="47"/>
      <c r="JZC31" s="47"/>
      <c r="JZD31" s="47"/>
      <c r="JZE31" s="47"/>
      <c r="JZF31" s="47"/>
      <c r="JZG31" s="47"/>
      <c r="JZH31" s="47"/>
      <c r="JZI31" s="47"/>
      <c r="JZJ31" s="47"/>
      <c r="JZK31" s="47"/>
      <c r="JZL31" s="47"/>
      <c r="JZM31" s="47"/>
      <c r="JZN31" s="47"/>
      <c r="JZO31" s="47"/>
      <c r="JZP31" s="47"/>
      <c r="JZQ31" s="47"/>
      <c r="JZR31" s="47"/>
      <c r="JZS31" s="47"/>
      <c r="JZT31" s="47"/>
      <c r="JZU31" s="47"/>
      <c r="JZV31" s="47"/>
      <c r="JZW31" s="47"/>
      <c r="JZX31" s="47"/>
      <c r="JZY31" s="47"/>
      <c r="JZZ31" s="47"/>
      <c r="KAA31" s="47"/>
      <c r="KAB31" s="47"/>
      <c r="KAC31" s="47"/>
      <c r="KAD31" s="47"/>
      <c r="KAE31" s="47"/>
      <c r="KAF31" s="47"/>
      <c r="KAG31" s="47"/>
      <c r="KAH31" s="47"/>
      <c r="KAI31" s="47"/>
      <c r="KAJ31" s="47"/>
      <c r="KAK31" s="47"/>
      <c r="KAL31" s="47"/>
      <c r="KAM31" s="47"/>
      <c r="KAN31" s="47"/>
      <c r="KAO31" s="47"/>
      <c r="KAP31" s="47"/>
      <c r="KAQ31" s="47"/>
      <c r="KAR31" s="47"/>
      <c r="KAS31" s="47"/>
      <c r="KAT31" s="47"/>
      <c r="KAU31" s="47"/>
      <c r="KAV31" s="47"/>
      <c r="KAW31" s="47"/>
      <c r="KAX31" s="47"/>
      <c r="KAY31" s="47"/>
      <c r="KAZ31" s="47"/>
      <c r="KBA31" s="47"/>
      <c r="KBB31" s="47"/>
      <c r="KBC31" s="47"/>
      <c r="KBD31" s="47"/>
      <c r="KBE31" s="47"/>
      <c r="KBF31" s="47"/>
      <c r="KBG31" s="47"/>
      <c r="KBH31" s="47"/>
      <c r="KBI31" s="47"/>
      <c r="KBJ31" s="47"/>
      <c r="KBK31" s="47"/>
      <c r="KBL31" s="47"/>
      <c r="KBM31" s="47"/>
      <c r="KBN31" s="47"/>
      <c r="KBO31" s="47"/>
      <c r="KBP31" s="47"/>
      <c r="KBQ31" s="47"/>
      <c r="KBR31" s="47"/>
      <c r="KBS31" s="47"/>
      <c r="KBT31" s="47"/>
      <c r="KBU31" s="47"/>
      <c r="KBV31" s="47"/>
      <c r="KBW31" s="47"/>
      <c r="KBX31" s="47"/>
      <c r="KBY31" s="47"/>
      <c r="KBZ31" s="47"/>
      <c r="KCA31" s="47"/>
      <c r="KCB31" s="47"/>
      <c r="KCC31" s="47"/>
      <c r="KCD31" s="47"/>
      <c r="KCE31" s="47"/>
      <c r="KCF31" s="47"/>
      <c r="KCG31" s="47"/>
      <c r="KCH31" s="47"/>
      <c r="KCI31" s="47"/>
      <c r="KCJ31" s="47"/>
      <c r="KCK31" s="47"/>
      <c r="KCL31" s="47"/>
      <c r="KCM31" s="47"/>
      <c r="KCN31" s="47"/>
      <c r="KCO31" s="47"/>
      <c r="KCP31" s="47"/>
      <c r="KCQ31" s="47"/>
      <c r="KCR31" s="47"/>
      <c r="KCS31" s="47"/>
      <c r="KCT31" s="47"/>
      <c r="KCU31" s="47"/>
      <c r="KCV31" s="47"/>
      <c r="KCW31" s="47"/>
      <c r="KCX31" s="47"/>
      <c r="KCY31" s="47"/>
      <c r="KCZ31" s="47"/>
      <c r="KDA31" s="47"/>
      <c r="KDB31" s="47"/>
      <c r="KDC31" s="47"/>
      <c r="KDD31" s="47"/>
      <c r="KDE31" s="47"/>
      <c r="KDF31" s="47"/>
      <c r="KDG31" s="47"/>
      <c r="KDH31" s="47"/>
      <c r="KDI31" s="47"/>
      <c r="KDJ31" s="47"/>
      <c r="KDK31" s="47"/>
      <c r="KDL31" s="47"/>
      <c r="KDM31" s="47"/>
      <c r="KDN31" s="47"/>
      <c r="KDO31" s="47"/>
      <c r="KDP31" s="47"/>
      <c r="KDQ31" s="47"/>
      <c r="KDR31" s="47"/>
      <c r="KDS31" s="47"/>
      <c r="KDT31" s="47"/>
      <c r="KDU31" s="47"/>
      <c r="KDV31" s="47"/>
      <c r="KDW31" s="47"/>
      <c r="KDX31" s="47"/>
      <c r="KDY31" s="47"/>
      <c r="KDZ31" s="47"/>
      <c r="KEA31" s="47"/>
      <c r="KEB31" s="47"/>
      <c r="KEC31" s="47"/>
      <c r="KED31" s="47"/>
      <c r="KEE31" s="47"/>
      <c r="KEF31" s="47"/>
      <c r="KEG31" s="47"/>
      <c r="KEH31" s="47"/>
      <c r="KEI31" s="47"/>
      <c r="KEJ31" s="47"/>
      <c r="KEK31" s="47"/>
      <c r="KEL31" s="47"/>
      <c r="KEM31" s="47"/>
      <c r="KEN31" s="47"/>
      <c r="KEO31" s="47"/>
      <c r="KEP31" s="47"/>
      <c r="KEQ31" s="47"/>
      <c r="KER31" s="47"/>
      <c r="KES31" s="47"/>
      <c r="KET31" s="47"/>
      <c r="KEU31" s="47"/>
      <c r="KEV31" s="47"/>
      <c r="KEW31" s="47"/>
      <c r="KEX31" s="47"/>
      <c r="KEY31" s="47"/>
      <c r="KEZ31" s="47"/>
      <c r="KFA31" s="47"/>
      <c r="KFB31" s="47"/>
      <c r="KFC31" s="47"/>
      <c r="KFD31" s="47"/>
      <c r="KFE31" s="47"/>
      <c r="KFF31" s="47"/>
      <c r="KFG31" s="47"/>
      <c r="KFH31" s="47"/>
      <c r="KFI31" s="47"/>
      <c r="KFJ31" s="47"/>
      <c r="KFK31" s="47"/>
      <c r="KFL31" s="47"/>
      <c r="KFM31" s="47"/>
      <c r="KFN31" s="47"/>
      <c r="KFO31" s="47"/>
      <c r="KFP31" s="47"/>
      <c r="KFQ31" s="47"/>
      <c r="KFR31" s="47"/>
      <c r="KFS31" s="47"/>
      <c r="KFT31" s="47"/>
      <c r="KFU31" s="47"/>
      <c r="KFV31" s="47"/>
      <c r="KFW31" s="47"/>
      <c r="KFX31" s="47"/>
      <c r="KFY31" s="47"/>
      <c r="KFZ31" s="47"/>
      <c r="KGA31" s="47"/>
      <c r="KGB31" s="47"/>
      <c r="KGC31" s="47"/>
      <c r="KGD31" s="47"/>
      <c r="KGE31" s="47"/>
      <c r="KGF31" s="47"/>
      <c r="KGG31" s="47"/>
      <c r="KGH31" s="47"/>
      <c r="KGI31" s="47"/>
      <c r="KGJ31" s="47"/>
      <c r="KGK31" s="47"/>
      <c r="KGL31" s="47"/>
      <c r="KGM31" s="47"/>
      <c r="KGN31" s="47"/>
      <c r="KGO31" s="47"/>
      <c r="KGP31" s="47"/>
      <c r="KGQ31" s="47"/>
      <c r="KGR31" s="47"/>
      <c r="KGS31" s="47"/>
      <c r="KGT31" s="47"/>
      <c r="KGU31" s="47"/>
      <c r="KGV31" s="47"/>
      <c r="KGW31" s="47"/>
      <c r="KGX31" s="47"/>
      <c r="KGY31" s="47"/>
      <c r="KGZ31" s="47"/>
      <c r="KHA31" s="47"/>
      <c r="KHB31" s="47"/>
      <c r="KHC31" s="47"/>
      <c r="KHD31" s="47"/>
      <c r="KHE31" s="47"/>
      <c r="KHF31" s="47"/>
      <c r="KHG31" s="47"/>
      <c r="KHH31" s="47"/>
      <c r="KHI31" s="47"/>
      <c r="KHJ31" s="47"/>
      <c r="KHK31" s="47"/>
      <c r="KHL31" s="47"/>
      <c r="KHM31" s="47"/>
      <c r="KHN31" s="47"/>
      <c r="KHO31" s="47"/>
      <c r="KHP31" s="47"/>
      <c r="KHQ31" s="47"/>
      <c r="KHR31" s="47"/>
      <c r="KHS31" s="47"/>
      <c r="KHT31" s="47"/>
      <c r="KHU31" s="47"/>
      <c r="KHV31" s="47"/>
      <c r="KHW31" s="47"/>
      <c r="KHX31" s="47"/>
      <c r="KHY31" s="47"/>
      <c r="KHZ31" s="47"/>
      <c r="KIA31" s="47"/>
      <c r="KIB31" s="47"/>
      <c r="KIC31" s="47"/>
      <c r="KID31" s="47"/>
      <c r="KIE31" s="47"/>
      <c r="KIF31" s="47"/>
      <c r="KIG31" s="47"/>
      <c r="KIH31" s="47"/>
      <c r="KII31" s="47"/>
      <c r="KIJ31" s="47"/>
      <c r="KIK31" s="47"/>
      <c r="KIL31" s="47"/>
      <c r="KIM31" s="47"/>
      <c r="KIN31" s="47"/>
      <c r="KIO31" s="47"/>
      <c r="KIP31" s="47"/>
      <c r="KIQ31" s="47"/>
      <c r="KIR31" s="47"/>
      <c r="KIS31" s="47"/>
      <c r="KIT31" s="47"/>
      <c r="KIU31" s="47"/>
      <c r="KIV31" s="47"/>
      <c r="KIW31" s="47"/>
      <c r="KIX31" s="47"/>
      <c r="KIY31" s="47"/>
      <c r="KIZ31" s="47"/>
      <c r="KJA31" s="47"/>
      <c r="KJB31" s="47"/>
      <c r="KJC31" s="47"/>
      <c r="KJD31" s="47"/>
      <c r="KJE31" s="47"/>
      <c r="KJF31" s="47"/>
      <c r="KJG31" s="47"/>
      <c r="KJH31" s="47"/>
      <c r="KJI31" s="47"/>
      <c r="KJJ31" s="47"/>
      <c r="KJK31" s="47"/>
      <c r="KJL31" s="47"/>
      <c r="KJM31" s="47"/>
      <c r="KJN31" s="47"/>
      <c r="KJO31" s="47"/>
      <c r="KJP31" s="47"/>
      <c r="KJQ31" s="47"/>
      <c r="KJR31" s="47"/>
      <c r="KJS31" s="47"/>
      <c r="KJT31" s="47"/>
      <c r="KJU31" s="47"/>
      <c r="KJV31" s="47"/>
      <c r="KJW31" s="47"/>
      <c r="KJX31" s="47"/>
      <c r="KJY31" s="47"/>
      <c r="KJZ31" s="47"/>
      <c r="KKA31" s="47"/>
      <c r="KKB31" s="47"/>
      <c r="KKC31" s="47"/>
      <c r="KKD31" s="47"/>
      <c r="KKE31" s="47"/>
      <c r="KKF31" s="47"/>
      <c r="KKG31" s="47"/>
      <c r="KKH31" s="47"/>
      <c r="KKI31" s="47"/>
      <c r="KKJ31" s="47"/>
      <c r="KKK31" s="47"/>
      <c r="KKL31" s="47"/>
      <c r="KKM31" s="47"/>
      <c r="KKN31" s="47"/>
      <c r="KKO31" s="47"/>
      <c r="KKP31" s="47"/>
      <c r="KKQ31" s="47"/>
      <c r="KKR31" s="47"/>
      <c r="KKS31" s="47"/>
      <c r="KKT31" s="47"/>
      <c r="KKU31" s="47"/>
      <c r="KKV31" s="47"/>
      <c r="KKW31" s="47"/>
      <c r="KKX31" s="47"/>
      <c r="KKY31" s="47"/>
      <c r="KKZ31" s="47"/>
      <c r="KLA31" s="47"/>
      <c r="KLB31" s="47"/>
      <c r="KLC31" s="47"/>
      <c r="KLD31" s="47"/>
      <c r="KLE31" s="47"/>
      <c r="KLF31" s="47"/>
      <c r="KLG31" s="47"/>
      <c r="KLH31" s="47"/>
      <c r="KLI31" s="47"/>
      <c r="KLJ31" s="47"/>
      <c r="KLK31" s="47"/>
      <c r="KLL31" s="47"/>
      <c r="KLM31" s="47"/>
      <c r="KLN31" s="47"/>
      <c r="KLO31" s="47"/>
      <c r="KLP31" s="47"/>
      <c r="KLQ31" s="47"/>
      <c r="KLR31" s="47"/>
      <c r="KLS31" s="47"/>
      <c r="KLT31" s="47"/>
      <c r="KLU31" s="47"/>
      <c r="KLV31" s="47"/>
      <c r="KLW31" s="47"/>
      <c r="KLX31" s="47"/>
      <c r="KLY31" s="47"/>
      <c r="KLZ31" s="47"/>
      <c r="KMA31" s="47"/>
      <c r="KMB31" s="47"/>
      <c r="KMC31" s="47"/>
      <c r="KMD31" s="47"/>
      <c r="KME31" s="47"/>
      <c r="KMF31" s="47"/>
      <c r="KMG31" s="47"/>
      <c r="KMH31" s="47"/>
      <c r="KMI31" s="47"/>
      <c r="KMJ31" s="47"/>
      <c r="KMK31" s="47"/>
      <c r="KML31" s="47"/>
      <c r="KMM31" s="47"/>
      <c r="KMN31" s="47"/>
      <c r="KMO31" s="47"/>
      <c r="KMP31" s="47"/>
      <c r="KMQ31" s="47"/>
      <c r="KMR31" s="47"/>
      <c r="KMS31" s="47"/>
      <c r="KMT31" s="47"/>
      <c r="KMU31" s="47"/>
      <c r="KMV31" s="47"/>
      <c r="KMW31" s="47"/>
      <c r="KMX31" s="47"/>
      <c r="KMY31" s="47"/>
      <c r="KMZ31" s="47"/>
      <c r="KNA31" s="47"/>
      <c r="KNB31" s="47"/>
      <c r="KNC31" s="47"/>
      <c r="KND31" s="47"/>
      <c r="KNE31" s="47"/>
      <c r="KNF31" s="47"/>
      <c r="KNG31" s="47"/>
      <c r="KNH31" s="47"/>
      <c r="KNI31" s="47"/>
      <c r="KNJ31" s="47"/>
      <c r="KNK31" s="47"/>
      <c r="KNL31" s="47"/>
      <c r="KNM31" s="47"/>
      <c r="KNN31" s="47"/>
      <c r="KNO31" s="47"/>
      <c r="KNP31" s="47"/>
      <c r="KNQ31" s="47"/>
      <c r="KNR31" s="47"/>
      <c r="KNS31" s="47"/>
      <c r="KNT31" s="47"/>
      <c r="KNU31" s="47"/>
      <c r="KNV31" s="47"/>
      <c r="KNW31" s="47"/>
      <c r="KNX31" s="47"/>
      <c r="KNY31" s="47"/>
      <c r="KNZ31" s="47"/>
      <c r="KOA31" s="47"/>
      <c r="KOB31" s="47"/>
      <c r="KOC31" s="47"/>
      <c r="KOD31" s="47"/>
      <c r="KOE31" s="47"/>
      <c r="KOF31" s="47"/>
      <c r="KOG31" s="47"/>
      <c r="KOH31" s="47"/>
      <c r="KOI31" s="47"/>
      <c r="KOJ31" s="47"/>
      <c r="KOK31" s="47"/>
      <c r="KOL31" s="47"/>
      <c r="KOM31" s="47"/>
      <c r="KON31" s="47"/>
      <c r="KOO31" s="47"/>
      <c r="KOP31" s="47"/>
      <c r="KOQ31" s="47"/>
      <c r="KOR31" s="47"/>
      <c r="KOS31" s="47"/>
      <c r="KOT31" s="47"/>
      <c r="KOU31" s="47"/>
      <c r="KOV31" s="47"/>
      <c r="KOW31" s="47"/>
      <c r="KOX31" s="47"/>
      <c r="KOY31" s="47"/>
      <c r="KOZ31" s="47"/>
      <c r="KPA31" s="47"/>
      <c r="KPB31" s="47"/>
      <c r="KPC31" s="47"/>
      <c r="KPD31" s="47"/>
      <c r="KPE31" s="47"/>
      <c r="KPF31" s="47"/>
      <c r="KPG31" s="47"/>
      <c r="KPH31" s="47"/>
      <c r="KPI31" s="47"/>
      <c r="KPJ31" s="47"/>
      <c r="KPK31" s="47"/>
      <c r="KPL31" s="47"/>
      <c r="KPM31" s="47"/>
      <c r="KPN31" s="47"/>
      <c r="KPO31" s="47"/>
      <c r="KPP31" s="47"/>
      <c r="KPQ31" s="47"/>
      <c r="KPR31" s="47"/>
      <c r="KPS31" s="47"/>
      <c r="KPT31" s="47"/>
      <c r="KPU31" s="47"/>
      <c r="KPV31" s="47"/>
      <c r="KPW31" s="47"/>
      <c r="KPX31" s="47"/>
      <c r="KPY31" s="47"/>
      <c r="KPZ31" s="47"/>
      <c r="KQA31" s="47"/>
      <c r="KQB31" s="47"/>
      <c r="KQC31" s="47"/>
      <c r="KQD31" s="47"/>
      <c r="KQE31" s="47"/>
      <c r="KQF31" s="47"/>
      <c r="KQG31" s="47"/>
      <c r="KQH31" s="47"/>
      <c r="KQI31" s="47"/>
      <c r="KQJ31" s="47"/>
      <c r="KQK31" s="47"/>
      <c r="KQL31" s="47"/>
      <c r="KQM31" s="47"/>
      <c r="KQN31" s="47"/>
      <c r="KQO31" s="47"/>
      <c r="KQP31" s="47"/>
      <c r="KQQ31" s="47"/>
      <c r="KQR31" s="47"/>
      <c r="KQS31" s="47"/>
      <c r="KQT31" s="47"/>
      <c r="KQU31" s="47"/>
      <c r="KQV31" s="47"/>
      <c r="KQW31" s="47"/>
      <c r="KQX31" s="47"/>
      <c r="KQY31" s="47"/>
      <c r="KQZ31" s="47"/>
      <c r="KRA31" s="47"/>
      <c r="KRB31" s="47"/>
      <c r="KRC31" s="47"/>
      <c r="KRD31" s="47"/>
      <c r="KRE31" s="47"/>
      <c r="KRF31" s="47"/>
      <c r="KRG31" s="47"/>
      <c r="KRH31" s="47"/>
      <c r="KRI31" s="47"/>
      <c r="KRJ31" s="47"/>
      <c r="KRK31" s="47"/>
      <c r="KRL31" s="47"/>
      <c r="KRM31" s="47"/>
      <c r="KRN31" s="47"/>
      <c r="KRO31" s="47"/>
      <c r="KRP31" s="47"/>
      <c r="KRQ31" s="47"/>
      <c r="KRR31" s="47"/>
      <c r="KRS31" s="47"/>
      <c r="KRT31" s="47"/>
      <c r="KRU31" s="47"/>
      <c r="KRV31" s="47"/>
      <c r="KRW31" s="47"/>
      <c r="KRX31" s="47"/>
      <c r="KRY31" s="47"/>
      <c r="KRZ31" s="47"/>
      <c r="KSA31" s="47"/>
      <c r="KSB31" s="47"/>
      <c r="KSC31" s="47"/>
      <c r="KSD31" s="47"/>
      <c r="KSE31" s="47"/>
      <c r="KSF31" s="47"/>
      <c r="KSG31" s="47"/>
      <c r="KSH31" s="47"/>
      <c r="KSI31" s="47"/>
      <c r="KSJ31" s="47"/>
      <c r="KSK31" s="47"/>
      <c r="KSL31" s="47"/>
      <c r="KSM31" s="47"/>
      <c r="KSN31" s="47"/>
      <c r="KSO31" s="47"/>
      <c r="KSP31" s="47"/>
      <c r="KSQ31" s="47"/>
      <c r="KSR31" s="47"/>
      <c r="KSS31" s="47"/>
      <c r="KST31" s="47"/>
      <c r="KSU31" s="47"/>
      <c r="KSV31" s="47"/>
      <c r="KSW31" s="47"/>
      <c r="KSX31" s="47"/>
      <c r="KSY31" s="47"/>
      <c r="KSZ31" s="47"/>
      <c r="KTA31" s="47"/>
      <c r="KTB31" s="47"/>
      <c r="KTC31" s="47"/>
      <c r="KTD31" s="47"/>
      <c r="KTE31" s="47"/>
      <c r="KTF31" s="47"/>
      <c r="KTG31" s="47"/>
      <c r="KTH31" s="47"/>
      <c r="KTI31" s="47"/>
      <c r="KTJ31" s="47"/>
      <c r="KTK31" s="47"/>
      <c r="KTL31" s="47"/>
      <c r="KTM31" s="47"/>
      <c r="KTN31" s="47"/>
      <c r="KTO31" s="47"/>
      <c r="KTP31" s="47"/>
      <c r="KTQ31" s="47"/>
      <c r="KTR31" s="47"/>
      <c r="KTS31" s="47"/>
      <c r="KTT31" s="47"/>
      <c r="KTU31" s="47"/>
      <c r="KTV31" s="47"/>
      <c r="KTW31" s="47"/>
      <c r="KTX31" s="47"/>
      <c r="KTY31" s="47"/>
      <c r="KTZ31" s="47"/>
      <c r="KUA31" s="47"/>
      <c r="KUB31" s="47"/>
      <c r="KUC31" s="47"/>
      <c r="KUD31" s="47"/>
      <c r="KUE31" s="47"/>
      <c r="KUF31" s="47"/>
      <c r="KUG31" s="47"/>
      <c r="KUH31" s="47"/>
      <c r="KUI31" s="47"/>
      <c r="KUJ31" s="47"/>
      <c r="KUK31" s="47"/>
      <c r="KUL31" s="47"/>
      <c r="KUM31" s="47"/>
      <c r="KUN31" s="47"/>
      <c r="KUO31" s="47"/>
      <c r="KUP31" s="47"/>
      <c r="KUQ31" s="47"/>
      <c r="KUR31" s="47"/>
      <c r="KUS31" s="47"/>
      <c r="KUT31" s="47"/>
      <c r="KUU31" s="47"/>
      <c r="KUV31" s="47"/>
      <c r="KUW31" s="47"/>
      <c r="KUX31" s="47"/>
      <c r="KUY31" s="47"/>
      <c r="KUZ31" s="47"/>
      <c r="KVA31" s="47"/>
      <c r="KVB31" s="47"/>
      <c r="KVC31" s="47"/>
      <c r="KVD31" s="47"/>
      <c r="KVE31" s="47"/>
      <c r="KVF31" s="47"/>
      <c r="KVG31" s="47"/>
      <c r="KVH31" s="47"/>
      <c r="KVI31" s="47"/>
      <c r="KVJ31" s="47"/>
      <c r="KVK31" s="47"/>
      <c r="KVL31" s="47"/>
      <c r="KVM31" s="47"/>
      <c r="KVN31" s="47"/>
      <c r="KVO31" s="47"/>
      <c r="KVP31" s="47"/>
      <c r="KVQ31" s="47"/>
      <c r="KVR31" s="47"/>
      <c r="KVS31" s="47"/>
      <c r="KVT31" s="47"/>
      <c r="KVU31" s="47"/>
      <c r="KVV31" s="47"/>
      <c r="KVW31" s="47"/>
      <c r="KVX31" s="47"/>
      <c r="KVY31" s="47"/>
      <c r="KVZ31" s="47"/>
      <c r="KWA31" s="47"/>
      <c r="KWB31" s="47"/>
      <c r="KWC31" s="47"/>
      <c r="KWD31" s="47"/>
      <c r="KWE31" s="47"/>
      <c r="KWF31" s="47"/>
      <c r="KWG31" s="47"/>
      <c r="KWH31" s="47"/>
      <c r="KWI31" s="47"/>
      <c r="KWJ31" s="47"/>
      <c r="KWK31" s="47"/>
      <c r="KWL31" s="47"/>
      <c r="KWM31" s="47"/>
      <c r="KWN31" s="47"/>
      <c r="KWO31" s="47"/>
      <c r="KWP31" s="47"/>
      <c r="KWQ31" s="47"/>
      <c r="KWR31" s="47"/>
      <c r="KWS31" s="47"/>
      <c r="KWT31" s="47"/>
      <c r="KWU31" s="47"/>
      <c r="KWV31" s="47"/>
      <c r="KWW31" s="47"/>
      <c r="KWX31" s="47"/>
      <c r="KWY31" s="47"/>
      <c r="KWZ31" s="47"/>
      <c r="KXA31" s="47"/>
      <c r="KXB31" s="47"/>
      <c r="KXC31" s="47"/>
      <c r="KXD31" s="47"/>
      <c r="KXE31" s="47"/>
      <c r="KXF31" s="47"/>
      <c r="KXG31" s="47"/>
      <c r="KXH31" s="47"/>
      <c r="KXI31" s="47"/>
      <c r="KXJ31" s="47"/>
      <c r="KXK31" s="47"/>
      <c r="KXL31" s="47"/>
      <c r="KXM31" s="47"/>
      <c r="KXN31" s="47"/>
      <c r="KXO31" s="47"/>
      <c r="KXP31" s="47"/>
      <c r="KXQ31" s="47"/>
      <c r="KXR31" s="47"/>
      <c r="KXS31" s="47"/>
      <c r="KXT31" s="47"/>
      <c r="KXU31" s="47"/>
      <c r="KXV31" s="47"/>
      <c r="KXW31" s="47"/>
      <c r="KXX31" s="47"/>
      <c r="KXY31" s="47"/>
      <c r="KXZ31" s="47"/>
      <c r="KYA31" s="47"/>
      <c r="KYB31" s="47"/>
      <c r="KYC31" s="47"/>
      <c r="KYD31" s="47"/>
      <c r="KYE31" s="47"/>
      <c r="KYF31" s="47"/>
      <c r="KYG31" s="47"/>
      <c r="KYH31" s="47"/>
      <c r="KYI31" s="47"/>
      <c r="KYJ31" s="47"/>
      <c r="KYK31" s="47"/>
      <c r="KYL31" s="47"/>
      <c r="KYM31" s="47"/>
      <c r="KYN31" s="47"/>
      <c r="KYO31" s="47"/>
      <c r="KYP31" s="47"/>
      <c r="KYQ31" s="47"/>
      <c r="KYR31" s="47"/>
      <c r="KYS31" s="47"/>
      <c r="KYT31" s="47"/>
      <c r="KYU31" s="47"/>
      <c r="KYV31" s="47"/>
      <c r="KYW31" s="47"/>
      <c r="KYX31" s="47"/>
      <c r="KYY31" s="47"/>
      <c r="KYZ31" s="47"/>
      <c r="KZA31" s="47"/>
      <c r="KZB31" s="47"/>
      <c r="KZC31" s="47"/>
      <c r="KZD31" s="47"/>
      <c r="KZE31" s="47"/>
      <c r="KZF31" s="47"/>
      <c r="KZG31" s="47"/>
      <c r="KZH31" s="47"/>
      <c r="KZI31" s="47"/>
      <c r="KZJ31" s="47"/>
      <c r="KZK31" s="47"/>
      <c r="KZL31" s="47"/>
      <c r="KZM31" s="47"/>
      <c r="KZN31" s="47"/>
      <c r="KZO31" s="47"/>
      <c r="KZP31" s="47"/>
      <c r="KZQ31" s="47"/>
      <c r="KZR31" s="47"/>
      <c r="KZS31" s="47"/>
      <c r="KZT31" s="47"/>
      <c r="KZU31" s="47"/>
      <c r="KZV31" s="47"/>
      <c r="KZW31" s="47"/>
      <c r="KZX31" s="47"/>
      <c r="KZY31" s="47"/>
      <c r="KZZ31" s="47"/>
      <c r="LAA31" s="47"/>
      <c r="LAB31" s="47"/>
      <c r="LAC31" s="47"/>
      <c r="LAD31" s="47"/>
      <c r="LAE31" s="47"/>
      <c r="LAF31" s="47"/>
      <c r="LAG31" s="47"/>
      <c r="LAH31" s="47"/>
      <c r="LAI31" s="47"/>
      <c r="LAJ31" s="47"/>
      <c r="LAK31" s="47"/>
      <c r="LAL31" s="47"/>
      <c r="LAM31" s="47"/>
      <c r="LAN31" s="47"/>
      <c r="LAO31" s="47"/>
      <c r="LAP31" s="47"/>
      <c r="LAQ31" s="47"/>
      <c r="LAR31" s="47"/>
      <c r="LAS31" s="47"/>
      <c r="LAT31" s="47"/>
      <c r="LAU31" s="47"/>
      <c r="LAV31" s="47"/>
      <c r="LAW31" s="47"/>
      <c r="LAX31" s="47"/>
      <c r="LAY31" s="47"/>
      <c r="LAZ31" s="47"/>
      <c r="LBA31" s="47"/>
      <c r="LBB31" s="47"/>
      <c r="LBC31" s="47"/>
      <c r="LBD31" s="47"/>
      <c r="LBE31" s="47"/>
      <c r="LBF31" s="47"/>
      <c r="LBG31" s="47"/>
      <c r="LBH31" s="47"/>
      <c r="LBI31" s="47"/>
      <c r="LBJ31" s="47"/>
      <c r="LBK31" s="47"/>
      <c r="LBL31" s="47"/>
      <c r="LBM31" s="47"/>
      <c r="LBN31" s="47"/>
      <c r="LBO31" s="47"/>
      <c r="LBP31" s="47"/>
      <c r="LBQ31" s="47"/>
      <c r="LBR31" s="47"/>
      <c r="LBS31" s="47"/>
      <c r="LBT31" s="47"/>
      <c r="LBU31" s="47"/>
      <c r="LBV31" s="47"/>
      <c r="LBW31" s="47"/>
      <c r="LBX31" s="47"/>
      <c r="LBY31" s="47"/>
      <c r="LBZ31" s="47"/>
      <c r="LCA31" s="47"/>
      <c r="LCB31" s="47"/>
      <c r="LCC31" s="47"/>
      <c r="LCD31" s="47"/>
      <c r="LCE31" s="47"/>
      <c r="LCF31" s="47"/>
      <c r="LCG31" s="47"/>
      <c r="LCH31" s="47"/>
      <c r="LCI31" s="47"/>
      <c r="LCJ31" s="47"/>
      <c r="LCK31" s="47"/>
      <c r="LCL31" s="47"/>
      <c r="LCM31" s="47"/>
      <c r="LCN31" s="47"/>
      <c r="LCO31" s="47"/>
      <c r="LCP31" s="47"/>
      <c r="LCQ31" s="47"/>
      <c r="LCR31" s="47"/>
      <c r="LCS31" s="47"/>
      <c r="LCT31" s="47"/>
      <c r="LCU31" s="47"/>
      <c r="LCV31" s="47"/>
      <c r="LCW31" s="47"/>
      <c r="LCX31" s="47"/>
      <c r="LCY31" s="47"/>
      <c r="LCZ31" s="47"/>
      <c r="LDA31" s="47"/>
      <c r="LDB31" s="47"/>
      <c r="LDC31" s="47"/>
      <c r="LDD31" s="47"/>
      <c r="LDE31" s="47"/>
      <c r="LDF31" s="47"/>
      <c r="LDG31" s="47"/>
      <c r="LDH31" s="47"/>
      <c r="LDI31" s="47"/>
      <c r="LDJ31" s="47"/>
      <c r="LDK31" s="47"/>
      <c r="LDL31" s="47"/>
      <c r="LDM31" s="47"/>
      <c r="LDN31" s="47"/>
      <c r="LDO31" s="47"/>
      <c r="LDP31" s="47"/>
      <c r="LDQ31" s="47"/>
      <c r="LDR31" s="47"/>
      <c r="LDS31" s="47"/>
      <c r="LDT31" s="47"/>
      <c r="LDU31" s="47"/>
      <c r="LDV31" s="47"/>
      <c r="LDW31" s="47"/>
      <c r="LDX31" s="47"/>
      <c r="LDY31" s="47"/>
      <c r="LDZ31" s="47"/>
      <c r="LEA31" s="47"/>
      <c r="LEB31" s="47"/>
      <c r="LEC31" s="47"/>
      <c r="LED31" s="47"/>
      <c r="LEE31" s="47"/>
      <c r="LEF31" s="47"/>
      <c r="LEG31" s="47"/>
      <c r="LEH31" s="47"/>
      <c r="LEI31" s="47"/>
      <c r="LEJ31" s="47"/>
      <c r="LEK31" s="47"/>
      <c r="LEL31" s="47"/>
      <c r="LEM31" s="47"/>
      <c r="LEN31" s="47"/>
      <c r="LEO31" s="47"/>
      <c r="LEP31" s="47"/>
      <c r="LEQ31" s="47"/>
      <c r="LER31" s="47"/>
      <c r="LES31" s="47"/>
      <c r="LET31" s="47"/>
      <c r="LEU31" s="47"/>
      <c r="LEV31" s="47"/>
      <c r="LEW31" s="47"/>
      <c r="LEX31" s="47"/>
      <c r="LEY31" s="47"/>
      <c r="LEZ31" s="47"/>
      <c r="LFA31" s="47"/>
      <c r="LFB31" s="47"/>
      <c r="LFC31" s="47"/>
      <c r="LFD31" s="47"/>
      <c r="LFE31" s="47"/>
      <c r="LFF31" s="47"/>
      <c r="LFG31" s="47"/>
      <c r="LFH31" s="47"/>
      <c r="LFI31" s="47"/>
      <c r="LFJ31" s="47"/>
      <c r="LFK31" s="47"/>
      <c r="LFL31" s="47"/>
      <c r="LFM31" s="47"/>
      <c r="LFN31" s="47"/>
      <c r="LFO31" s="47"/>
      <c r="LFP31" s="47"/>
      <c r="LFQ31" s="47"/>
      <c r="LFR31" s="47"/>
      <c r="LFS31" s="47"/>
      <c r="LFT31" s="47"/>
      <c r="LFU31" s="47"/>
      <c r="LFV31" s="47"/>
      <c r="LFW31" s="47"/>
      <c r="LFX31" s="47"/>
      <c r="LFY31" s="47"/>
      <c r="LFZ31" s="47"/>
      <c r="LGA31" s="47"/>
      <c r="LGB31" s="47"/>
      <c r="LGC31" s="47"/>
      <c r="LGD31" s="47"/>
      <c r="LGE31" s="47"/>
      <c r="LGF31" s="47"/>
      <c r="LGG31" s="47"/>
      <c r="LGH31" s="47"/>
      <c r="LGI31" s="47"/>
      <c r="LGJ31" s="47"/>
      <c r="LGK31" s="47"/>
      <c r="LGL31" s="47"/>
      <c r="LGM31" s="47"/>
      <c r="LGN31" s="47"/>
      <c r="LGO31" s="47"/>
      <c r="LGP31" s="47"/>
      <c r="LGQ31" s="47"/>
      <c r="LGR31" s="47"/>
      <c r="LGS31" s="47"/>
      <c r="LGT31" s="47"/>
      <c r="LGU31" s="47"/>
      <c r="LGV31" s="47"/>
      <c r="LGW31" s="47"/>
      <c r="LGX31" s="47"/>
      <c r="LGY31" s="47"/>
      <c r="LGZ31" s="47"/>
      <c r="LHA31" s="47"/>
      <c r="LHB31" s="47"/>
      <c r="LHC31" s="47"/>
      <c r="LHD31" s="47"/>
      <c r="LHE31" s="47"/>
      <c r="LHF31" s="47"/>
      <c r="LHG31" s="47"/>
      <c r="LHH31" s="47"/>
      <c r="LHI31" s="47"/>
      <c r="LHJ31" s="47"/>
      <c r="LHK31" s="47"/>
      <c r="LHL31" s="47"/>
      <c r="LHM31" s="47"/>
      <c r="LHN31" s="47"/>
      <c r="LHO31" s="47"/>
      <c r="LHP31" s="47"/>
      <c r="LHQ31" s="47"/>
      <c r="LHR31" s="47"/>
      <c r="LHS31" s="47"/>
      <c r="LHT31" s="47"/>
      <c r="LHU31" s="47"/>
      <c r="LHV31" s="47"/>
      <c r="LHW31" s="47"/>
      <c r="LHX31" s="47"/>
      <c r="LHY31" s="47"/>
      <c r="LHZ31" s="47"/>
      <c r="LIA31" s="47"/>
      <c r="LIB31" s="47"/>
      <c r="LIC31" s="47"/>
      <c r="LID31" s="47"/>
      <c r="LIE31" s="47"/>
      <c r="LIF31" s="47"/>
      <c r="LIG31" s="47"/>
      <c r="LIH31" s="47"/>
      <c r="LII31" s="47"/>
      <c r="LIJ31" s="47"/>
      <c r="LIK31" s="47"/>
      <c r="LIL31" s="47"/>
      <c r="LIM31" s="47"/>
      <c r="LIN31" s="47"/>
      <c r="LIO31" s="47"/>
      <c r="LIP31" s="47"/>
      <c r="LIQ31" s="47"/>
      <c r="LIR31" s="47"/>
      <c r="LIS31" s="47"/>
      <c r="LIT31" s="47"/>
      <c r="LIU31" s="47"/>
      <c r="LIV31" s="47"/>
      <c r="LIW31" s="47"/>
      <c r="LIX31" s="47"/>
      <c r="LIY31" s="47"/>
      <c r="LIZ31" s="47"/>
      <c r="LJA31" s="47"/>
      <c r="LJB31" s="47"/>
      <c r="LJC31" s="47"/>
      <c r="LJD31" s="47"/>
      <c r="LJE31" s="47"/>
      <c r="LJF31" s="47"/>
      <c r="LJG31" s="47"/>
      <c r="LJH31" s="47"/>
      <c r="LJI31" s="47"/>
      <c r="LJJ31" s="47"/>
      <c r="LJK31" s="47"/>
      <c r="LJL31" s="47"/>
      <c r="LJM31" s="47"/>
      <c r="LJN31" s="47"/>
      <c r="LJO31" s="47"/>
      <c r="LJP31" s="47"/>
      <c r="LJQ31" s="47"/>
      <c r="LJR31" s="47"/>
      <c r="LJS31" s="47"/>
      <c r="LJT31" s="47"/>
      <c r="LJU31" s="47"/>
      <c r="LJV31" s="47"/>
      <c r="LJW31" s="47"/>
      <c r="LJX31" s="47"/>
      <c r="LJY31" s="47"/>
      <c r="LJZ31" s="47"/>
      <c r="LKA31" s="47"/>
      <c r="LKB31" s="47"/>
      <c r="LKC31" s="47"/>
      <c r="LKD31" s="47"/>
      <c r="LKE31" s="47"/>
      <c r="LKF31" s="47"/>
      <c r="LKG31" s="47"/>
      <c r="LKH31" s="47"/>
      <c r="LKI31" s="47"/>
      <c r="LKJ31" s="47"/>
      <c r="LKK31" s="47"/>
      <c r="LKL31" s="47"/>
      <c r="LKM31" s="47"/>
      <c r="LKN31" s="47"/>
      <c r="LKO31" s="47"/>
      <c r="LKP31" s="47"/>
      <c r="LKQ31" s="47"/>
      <c r="LKR31" s="47"/>
      <c r="LKS31" s="47"/>
      <c r="LKT31" s="47"/>
      <c r="LKU31" s="47"/>
      <c r="LKV31" s="47"/>
      <c r="LKW31" s="47"/>
      <c r="LKX31" s="47"/>
      <c r="LKY31" s="47"/>
      <c r="LKZ31" s="47"/>
      <c r="LLA31" s="47"/>
      <c r="LLB31" s="47"/>
      <c r="LLC31" s="47"/>
      <c r="LLD31" s="47"/>
      <c r="LLE31" s="47"/>
      <c r="LLF31" s="47"/>
      <c r="LLG31" s="47"/>
      <c r="LLH31" s="47"/>
      <c r="LLI31" s="47"/>
      <c r="LLJ31" s="47"/>
      <c r="LLK31" s="47"/>
      <c r="LLL31" s="47"/>
      <c r="LLM31" s="47"/>
      <c r="LLN31" s="47"/>
      <c r="LLO31" s="47"/>
      <c r="LLP31" s="47"/>
      <c r="LLQ31" s="47"/>
      <c r="LLR31" s="47"/>
      <c r="LLS31" s="47"/>
      <c r="LLT31" s="47"/>
      <c r="LLU31" s="47"/>
      <c r="LLV31" s="47"/>
      <c r="LLW31" s="47"/>
      <c r="LLX31" s="47"/>
      <c r="LLY31" s="47"/>
      <c r="LLZ31" s="47"/>
      <c r="LMA31" s="47"/>
      <c r="LMB31" s="47"/>
      <c r="LMC31" s="47"/>
      <c r="LMD31" s="47"/>
      <c r="LME31" s="47"/>
      <c r="LMF31" s="47"/>
      <c r="LMG31" s="47"/>
      <c r="LMH31" s="47"/>
      <c r="LMI31" s="47"/>
      <c r="LMJ31" s="47"/>
      <c r="LMK31" s="47"/>
      <c r="LML31" s="47"/>
      <c r="LMM31" s="47"/>
      <c r="LMN31" s="47"/>
      <c r="LMO31" s="47"/>
      <c r="LMP31" s="47"/>
      <c r="LMQ31" s="47"/>
      <c r="LMR31" s="47"/>
      <c r="LMS31" s="47"/>
      <c r="LMT31" s="47"/>
      <c r="LMU31" s="47"/>
      <c r="LMV31" s="47"/>
      <c r="LMW31" s="47"/>
      <c r="LMX31" s="47"/>
      <c r="LMY31" s="47"/>
      <c r="LMZ31" s="47"/>
      <c r="LNA31" s="47"/>
      <c r="LNB31" s="47"/>
      <c r="LNC31" s="47"/>
      <c r="LND31" s="47"/>
      <c r="LNE31" s="47"/>
      <c r="LNF31" s="47"/>
      <c r="LNG31" s="47"/>
      <c r="LNH31" s="47"/>
      <c r="LNI31" s="47"/>
      <c r="LNJ31" s="47"/>
      <c r="LNK31" s="47"/>
      <c r="LNL31" s="47"/>
      <c r="LNM31" s="47"/>
      <c r="LNN31" s="47"/>
      <c r="LNO31" s="47"/>
      <c r="LNP31" s="47"/>
      <c r="LNQ31" s="47"/>
      <c r="LNR31" s="47"/>
      <c r="LNS31" s="47"/>
      <c r="LNT31" s="47"/>
      <c r="LNU31" s="47"/>
      <c r="LNV31" s="47"/>
      <c r="LNW31" s="47"/>
      <c r="LNX31" s="47"/>
      <c r="LNY31" s="47"/>
      <c r="LNZ31" s="47"/>
      <c r="LOA31" s="47"/>
      <c r="LOB31" s="47"/>
      <c r="LOC31" s="47"/>
      <c r="LOD31" s="47"/>
      <c r="LOE31" s="47"/>
      <c r="LOF31" s="47"/>
      <c r="LOG31" s="47"/>
      <c r="LOH31" s="47"/>
      <c r="LOI31" s="47"/>
      <c r="LOJ31" s="47"/>
      <c r="LOK31" s="47"/>
      <c r="LOL31" s="47"/>
      <c r="LOM31" s="47"/>
      <c r="LON31" s="47"/>
      <c r="LOO31" s="47"/>
      <c r="LOP31" s="47"/>
      <c r="LOQ31" s="47"/>
      <c r="LOR31" s="47"/>
      <c r="LOS31" s="47"/>
      <c r="LOT31" s="47"/>
      <c r="LOU31" s="47"/>
      <c r="LOV31" s="47"/>
      <c r="LOW31" s="47"/>
      <c r="LOX31" s="47"/>
      <c r="LOY31" s="47"/>
      <c r="LOZ31" s="47"/>
      <c r="LPA31" s="47"/>
      <c r="LPB31" s="47"/>
      <c r="LPC31" s="47"/>
      <c r="LPD31" s="47"/>
      <c r="LPE31" s="47"/>
      <c r="LPF31" s="47"/>
      <c r="LPG31" s="47"/>
      <c r="LPH31" s="47"/>
      <c r="LPI31" s="47"/>
      <c r="LPJ31" s="47"/>
      <c r="LPK31" s="47"/>
      <c r="LPL31" s="47"/>
      <c r="LPM31" s="47"/>
      <c r="LPN31" s="47"/>
      <c r="LPO31" s="47"/>
      <c r="LPP31" s="47"/>
      <c r="LPQ31" s="47"/>
      <c r="LPR31" s="47"/>
      <c r="LPS31" s="47"/>
      <c r="LPT31" s="47"/>
      <c r="LPU31" s="47"/>
      <c r="LPV31" s="47"/>
      <c r="LPW31" s="47"/>
      <c r="LPX31" s="47"/>
      <c r="LPY31" s="47"/>
      <c r="LPZ31" s="47"/>
      <c r="LQA31" s="47"/>
      <c r="LQB31" s="47"/>
      <c r="LQC31" s="47"/>
      <c r="LQD31" s="47"/>
      <c r="LQE31" s="47"/>
      <c r="LQF31" s="47"/>
      <c r="LQG31" s="47"/>
      <c r="LQH31" s="47"/>
      <c r="LQI31" s="47"/>
      <c r="LQJ31" s="47"/>
      <c r="LQK31" s="47"/>
      <c r="LQL31" s="47"/>
      <c r="LQM31" s="47"/>
      <c r="LQN31" s="47"/>
      <c r="LQO31" s="47"/>
      <c r="LQP31" s="47"/>
      <c r="LQQ31" s="47"/>
      <c r="LQR31" s="47"/>
      <c r="LQS31" s="47"/>
      <c r="LQT31" s="47"/>
      <c r="LQU31" s="47"/>
      <c r="LQV31" s="47"/>
      <c r="LQW31" s="47"/>
      <c r="LQX31" s="47"/>
      <c r="LQY31" s="47"/>
      <c r="LQZ31" s="47"/>
      <c r="LRA31" s="47"/>
      <c r="LRB31" s="47"/>
      <c r="LRC31" s="47"/>
      <c r="LRD31" s="47"/>
      <c r="LRE31" s="47"/>
      <c r="LRF31" s="47"/>
      <c r="LRG31" s="47"/>
      <c r="LRH31" s="47"/>
      <c r="LRI31" s="47"/>
      <c r="LRJ31" s="47"/>
      <c r="LRK31" s="47"/>
      <c r="LRL31" s="47"/>
      <c r="LRM31" s="47"/>
      <c r="LRN31" s="47"/>
      <c r="LRO31" s="47"/>
      <c r="LRP31" s="47"/>
      <c r="LRQ31" s="47"/>
      <c r="LRR31" s="47"/>
      <c r="LRS31" s="47"/>
      <c r="LRT31" s="47"/>
      <c r="LRU31" s="47"/>
      <c r="LRV31" s="47"/>
      <c r="LRW31" s="47"/>
      <c r="LRX31" s="47"/>
      <c r="LRY31" s="47"/>
      <c r="LRZ31" s="47"/>
      <c r="LSA31" s="47"/>
      <c r="LSB31" s="47"/>
      <c r="LSC31" s="47"/>
      <c r="LSD31" s="47"/>
      <c r="LSE31" s="47"/>
      <c r="LSF31" s="47"/>
      <c r="LSG31" s="47"/>
      <c r="LSH31" s="47"/>
      <c r="LSI31" s="47"/>
      <c r="LSJ31" s="47"/>
      <c r="LSK31" s="47"/>
      <c r="LSL31" s="47"/>
      <c r="LSM31" s="47"/>
      <c r="LSN31" s="47"/>
      <c r="LSO31" s="47"/>
      <c r="LSP31" s="47"/>
      <c r="LSQ31" s="47"/>
      <c r="LSR31" s="47"/>
      <c r="LSS31" s="47"/>
      <c r="LST31" s="47"/>
      <c r="LSU31" s="47"/>
      <c r="LSV31" s="47"/>
      <c r="LSW31" s="47"/>
      <c r="LSX31" s="47"/>
      <c r="LSY31" s="47"/>
      <c r="LSZ31" s="47"/>
      <c r="LTA31" s="47"/>
      <c r="LTB31" s="47"/>
      <c r="LTC31" s="47"/>
      <c r="LTD31" s="47"/>
      <c r="LTE31" s="47"/>
      <c r="LTF31" s="47"/>
      <c r="LTG31" s="47"/>
      <c r="LTH31" s="47"/>
      <c r="LTI31" s="47"/>
      <c r="LTJ31" s="47"/>
      <c r="LTK31" s="47"/>
      <c r="LTL31" s="47"/>
      <c r="LTM31" s="47"/>
      <c r="LTN31" s="47"/>
      <c r="LTO31" s="47"/>
      <c r="LTP31" s="47"/>
      <c r="LTQ31" s="47"/>
      <c r="LTR31" s="47"/>
      <c r="LTS31" s="47"/>
      <c r="LTT31" s="47"/>
      <c r="LTU31" s="47"/>
      <c r="LTV31" s="47"/>
      <c r="LTW31" s="47"/>
      <c r="LTX31" s="47"/>
      <c r="LTY31" s="47"/>
      <c r="LTZ31" s="47"/>
      <c r="LUA31" s="47"/>
      <c r="LUB31" s="47"/>
      <c r="LUC31" s="47"/>
      <c r="LUD31" s="47"/>
      <c r="LUE31" s="47"/>
      <c r="LUF31" s="47"/>
      <c r="LUG31" s="47"/>
      <c r="LUH31" s="47"/>
      <c r="LUI31" s="47"/>
      <c r="LUJ31" s="47"/>
      <c r="LUK31" s="47"/>
      <c r="LUL31" s="47"/>
      <c r="LUM31" s="47"/>
      <c r="LUN31" s="47"/>
      <c r="LUO31" s="47"/>
      <c r="LUP31" s="47"/>
      <c r="LUQ31" s="47"/>
      <c r="LUR31" s="47"/>
      <c r="LUS31" s="47"/>
      <c r="LUT31" s="47"/>
      <c r="LUU31" s="47"/>
      <c r="LUV31" s="47"/>
      <c r="LUW31" s="47"/>
      <c r="LUX31" s="47"/>
      <c r="LUY31" s="47"/>
      <c r="LUZ31" s="47"/>
      <c r="LVA31" s="47"/>
      <c r="LVB31" s="47"/>
      <c r="LVC31" s="47"/>
      <c r="LVD31" s="47"/>
      <c r="LVE31" s="47"/>
      <c r="LVF31" s="47"/>
      <c r="LVG31" s="47"/>
      <c r="LVH31" s="47"/>
      <c r="LVI31" s="47"/>
      <c r="LVJ31" s="47"/>
      <c r="LVK31" s="47"/>
      <c r="LVL31" s="47"/>
      <c r="LVM31" s="47"/>
      <c r="LVN31" s="47"/>
      <c r="LVO31" s="47"/>
      <c r="LVP31" s="47"/>
      <c r="LVQ31" s="47"/>
      <c r="LVR31" s="47"/>
      <c r="LVS31" s="47"/>
      <c r="LVT31" s="47"/>
      <c r="LVU31" s="47"/>
      <c r="LVV31" s="47"/>
      <c r="LVW31" s="47"/>
      <c r="LVX31" s="47"/>
      <c r="LVY31" s="47"/>
      <c r="LVZ31" s="47"/>
      <c r="LWA31" s="47"/>
      <c r="LWB31" s="47"/>
      <c r="LWC31" s="47"/>
      <c r="LWD31" s="47"/>
      <c r="LWE31" s="47"/>
      <c r="LWF31" s="47"/>
      <c r="LWG31" s="47"/>
      <c r="LWH31" s="47"/>
      <c r="LWI31" s="47"/>
      <c r="LWJ31" s="47"/>
      <c r="LWK31" s="47"/>
      <c r="LWL31" s="47"/>
      <c r="LWM31" s="47"/>
      <c r="LWN31" s="47"/>
      <c r="LWO31" s="47"/>
      <c r="LWP31" s="47"/>
      <c r="LWQ31" s="47"/>
      <c r="LWR31" s="47"/>
      <c r="LWS31" s="47"/>
      <c r="LWT31" s="47"/>
      <c r="LWU31" s="47"/>
      <c r="LWV31" s="47"/>
      <c r="LWW31" s="47"/>
      <c r="LWX31" s="47"/>
      <c r="LWY31" s="47"/>
      <c r="LWZ31" s="47"/>
      <c r="LXA31" s="47"/>
      <c r="LXB31" s="47"/>
      <c r="LXC31" s="47"/>
      <c r="LXD31" s="47"/>
      <c r="LXE31" s="47"/>
      <c r="LXF31" s="47"/>
      <c r="LXG31" s="47"/>
      <c r="LXH31" s="47"/>
      <c r="LXI31" s="47"/>
      <c r="LXJ31" s="47"/>
      <c r="LXK31" s="47"/>
      <c r="LXL31" s="47"/>
      <c r="LXM31" s="47"/>
      <c r="LXN31" s="47"/>
      <c r="LXO31" s="47"/>
      <c r="LXP31" s="47"/>
      <c r="LXQ31" s="47"/>
      <c r="LXR31" s="47"/>
      <c r="LXS31" s="47"/>
      <c r="LXT31" s="47"/>
      <c r="LXU31" s="47"/>
      <c r="LXV31" s="47"/>
      <c r="LXW31" s="47"/>
      <c r="LXX31" s="47"/>
      <c r="LXY31" s="47"/>
      <c r="LXZ31" s="47"/>
      <c r="LYA31" s="47"/>
      <c r="LYB31" s="47"/>
      <c r="LYC31" s="47"/>
      <c r="LYD31" s="47"/>
      <c r="LYE31" s="47"/>
      <c r="LYF31" s="47"/>
      <c r="LYG31" s="47"/>
      <c r="LYH31" s="47"/>
      <c r="LYI31" s="47"/>
      <c r="LYJ31" s="47"/>
      <c r="LYK31" s="47"/>
      <c r="LYL31" s="47"/>
      <c r="LYM31" s="47"/>
      <c r="LYN31" s="47"/>
      <c r="LYO31" s="47"/>
      <c r="LYP31" s="47"/>
      <c r="LYQ31" s="47"/>
      <c r="LYR31" s="47"/>
      <c r="LYS31" s="47"/>
      <c r="LYT31" s="47"/>
      <c r="LYU31" s="47"/>
      <c r="LYV31" s="47"/>
      <c r="LYW31" s="47"/>
      <c r="LYX31" s="47"/>
      <c r="LYY31" s="47"/>
      <c r="LYZ31" s="47"/>
      <c r="LZA31" s="47"/>
      <c r="LZB31" s="47"/>
      <c r="LZC31" s="47"/>
      <c r="LZD31" s="47"/>
      <c r="LZE31" s="47"/>
      <c r="LZF31" s="47"/>
      <c r="LZG31" s="47"/>
      <c r="LZH31" s="47"/>
      <c r="LZI31" s="47"/>
      <c r="LZJ31" s="47"/>
      <c r="LZK31" s="47"/>
      <c r="LZL31" s="47"/>
      <c r="LZM31" s="47"/>
      <c r="LZN31" s="47"/>
      <c r="LZO31" s="47"/>
      <c r="LZP31" s="47"/>
      <c r="LZQ31" s="47"/>
      <c r="LZR31" s="47"/>
      <c r="LZS31" s="47"/>
      <c r="LZT31" s="47"/>
      <c r="LZU31" s="47"/>
      <c r="LZV31" s="47"/>
      <c r="LZW31" s="47"/>
      <c r="LZX31" s="47"/>
      <c r="LZY31" s="47"/>
      <c r="LZZ31" s="47"/>
      <c r="MAA31" s="47"/>
      <c r="MAB31" s="47"/>
      <c r="MAC31" s="47"/>
      <c r="MAD31" s="47"/>
      <c r="MAE31" s="47"/>
      <c r="MAF31" s="47"/>
      <c r="MAG31" s="47"/>
      <c r="MAH31" s="47"/>
      <c r="MAI31" s="47"/>
      <c r="MAJ31" s="47"/>
      <c r="MAK31" s="47"/>
      <c r="MAL31" s="47"/>
      <c r="MAM31" s="47"/>
      <c r="MAN31" s="47"/>
      <c r="MAO31" s="47"/>
      <c r="MAP31" s="47"/>
      <c r="MAQ31" s="47"/>
      <c r="MAR31" s="47"/>
      <c r="MAS31" s="47"/>
      <c r="MAT31" s="47"/>
      <c r="MAU31" s="47"/>
      <c r="MAV31" s="47"/>
      <c r="MAW31" s="47"/>
      <c r="MAX31" s="47"/>
      <c r="MAY31" s="47"/>
      <c r="MAZ31" s="47"/>
      <c r="MBA31" s="47"/>
      <c r="MBB31" s="47"/>
      <c r="MBC31" s="47"/>
      <c r="MBD31" s="47"/>
      <c r="MBE31" s="47"/>
      <c r="MBF31" s="47"/>
      <c r="MBG31" s="47"/>
      <c r="MBH31" s="47"/>
      <c r="MBI31" s="47"/>
      <c r="MBJ31" s="47"/>
      <c r="MBK31" s="47"/>
      <c r="MBL31" s="47"/>
      <c r="MBM31" s="47"/>
      <c r="MBN31" s="47"/>
      <c r="MBO31" s="47"/>
      <c r="MBP31" s="47"/>
      <c r="MBQ31" s="47"/>
      <c r="MBR31" s="47"/>
      <c r="MBS31" s="47"/>
      <c r="MBT31" s="47"/>
      <c r="MBU31" s="47"/>
      <c r="MBV31" s="47"/>
      <c r="MBW31" s="47"/>
      <c r="MBX31" s="47"/>
      <c r="MBY31" s="47"/>
      <c r="MBZ31" s="47"/>
      <c r="MCA31" s="47"/>
      <c r="MCB31" s="47"/>
      <c r="MCC31" s="47"/>
      <c r="MCD31" s="47"/>
      <c r="MCE31" s="47"/>
      <c r="MCF31" s="47"/>
      <c r="MCG31" s="47"/>
      <c r="MCH31" s="47"/>
      <c r="MCI31" s="47"/>
      <c r="MCJ31" s="47"/>
      <c r="MCK31" s="47"/>
      <c r="MCL31" s="47"/>
      <c r="MCM31" s="47"/>
      <c r="MCN31" s="47"/>
      <c r="MCO31" s="47"/>
      <c r="MCP31" s="47"/>
      <c r="MCQ31" s="47"/>
      <c r="MCR31" s="47"/>
      <c r="MCS31" s="47"/>
      <c r="MCT31" s="47"/>
      <c r="MCU31" s="47"/>
      <c r="MCV31" s="47"/>
      <c r="MCW31" s="47"/>
      <c r="MCX31" s="47"/>
      <c r="MCY31" s="47"/>
      <c r="MCZ31" s="47"/>
      <c r="MDA31" s="47"/>
      <c r="MDB31" s="47"/>
      <c r="MDC31" s="47"/>
      <c r="MDD31" s="47"/>
      <c r="MDE31" s="47"/>
      <c r="MDF31" s="47"/>
      <c r="MDG31" s="47"/>
      <c r="MDH31" s="47"/>
      <c r="MDI31" s="47"/>
      <c r="MDJ31" s="47"/>
      <c r="MDK31" s="47"/>
      <c r="MDL31" s="47"/>
      <c r="MDM31" s="47"/>
      <c r="MDN31" s="47"/>
      <c r="MDO31" s="47"/>
      <c r="MDP31" s="47"/>
      <c r="MDQ31" s="47"/>
      <c r="MDR31" s="47"/>
      <c r="MDS31" s="47"/>
      <c r="MDT31" s="47"/>
      <c r="MDU31" s="47"/>
      <c r="MDV31" s="47"/>
      <c r="MDW31" s="47"/>
      <c r="MDX31" s="47"/>
      <c r="MDY31" s="47"/>
      <c r="MDZ31" s="47"/>
      <c r="MEA31" s="47"/>
      <c r="MEB31" s="47"/>
      <c r="MEC31" s="47"/>
      <c r="MED31" s="47"/>
      <c r="MEE31" s="47"/>
      <c r="MEF31" s="47"/>
      <c r="MEG31" s="47"/>
      <c r="MEH31" s="47"/>
      <c r="MEI31" s="47"/>
      <c r="MEJ31" s="47"/>
      <c r="MEK31" s="47"/>
      <c r="MEL31" s="47"/>
      <c r="MEM31" s="47"/>
      <c r="MEN31" s="47"/>
      <c r="MEO31" s="47"/>
      <c r="MEP31" s="47"/>
      <c r="MEQ31" s="47"/>
      <c r="MER31" s="47"/>
      <c r="MES31" s="47"/>
      <c r="MET31" s="47"/>
      <c r="MEU31" s="47"/>
      <c r="MEV31" s="47"/>
      <c r="MEW31" s="47"/>
      <c r="MEX31" s="47"/>
      <c r="MEY31" s="47"/>
      <c r="MEZ31" s="47"/>
      <c r="MFA31" s="47"/>
      <c r="MFB31" s="47"/>
      <c r="MFC31" s="47"/>
      <c r="MFD31" s="47"/>
      <c r="MFE31" s="47"/>
      <c r="MFF31" s="47"/>
      <c r="MFG31" s="47"/>
      <c r="MFH31" s="47"/>
      <c r="MFI31" s="47"/>
      <c r="MFJ31" s="47"/>
      <c r="MFK31" s="47"/>
      <c r="MFL31" s="47"/>
      <c r="MFM31" s="47"/>
      <c r="MFN31" s="47"/>
      <c r="MFO31" s="47"/>
      <c r="MFP31" s="47"/>
      <c r="MFQ31" s="47"/>
      <c r="MFR31" s="47"/>
      <c r="MFS31" s="47"/>
      <c r="MFT31" s="47"/>
      <c r="MFU31" s="47"/>
      <c r="MFV31" s="47"/>
      <c r="MFW31" s="47"/>
      <c r="MFX31" s="47"/>
      <c r="MFY31" s="47"/>
      <c r="MFZ31" s="47"/>
      <c r="MGA31" s="47"/>
      <c r="MGB31" s="47"/>
      <c r="MGC31" s="47"/>
      <c r="MGD31" s="47"/>
      <c r="MGE31" s="47"/>
      <c r="MGF31" s="47"/>
      <c r="MGG31" s="47"/>
      <c r="MGH31" s="47"/>
      <c r="MGI31" s="47"/>
      <c r="MGJ31" s="47"/>
      <c r="MGK31" s="47"/>
      <c r="MGL31" s="47"/>
      <c r="MGM31" s="47"/>
      <c r="MGN31" s="47"/>
      <c r="MGO31" s="47"/>
      <c r="MGP31" s="47"/>
      <c r="MGQ31" s="47"/>
      <c r="MGR31" s="47"/>
      <c r="MGS31" s="47"/>
      <c r="MGT31" s="47"/>
      <c r="MGU31" s="47"/>
      <c r="MGV31" s="47"/>
      <c r="MGW31" s="47"/>
      <c r="MGX31" s="47"/>
      <c r="MGY31" s="47"/>
      <c r="MGZ31" s="47"/>
      <c r="MHA31" s="47"/>
      <c r="MHB31" s="47"/>
      <c r="MHC31" s="47"/>
      <c r="MHD31" s="47"/>
      <c r="MHE31" s="47"/>
      <c r="MHF31" s="47"/>
      <c r="MHG31" s="47"/>
      <c r="MHH31" s="47"/>
      <c r="MHI31" s="47"/>
      <c r="MHJ31" s="47"/>
      <c r="MHK31" s="47"/>
      <c r="MHL31" s="47"/>
      <c r="MHM31" s="47"/>
      <c r="MHN31" s="47"/>
      <c r="MHO31" s="47"/>
      <c r="MHP31" s="47"/>
      <c r="MHQ31" s="47"/>
      <c r="MHR31" s="47"/>
      <c r="MHS31" s="47"/>
      <c r="MHT31" s="47"/>
      <c r="MHU31" s="47"/>
      <c r="MHV31" s="47"/>
      <c r="MHW31" s="47"/>
      <c r="MHX31" s="47"/>
      <c r="MHY31" s="47"/>
      <c r="MHZ31" s="47"/>
      <c r="MIA31" s="47"/>
      <c r="MIB31" s="47"/>
      <c r="MIC31" s="47"/>
      <c r="MID31" s="47"/>
      <c r="MIE31" s="47"/>
      <c r="MIF31" s="47"/>
      <c r="MIG31" s="47"/>
      <c r="MIH31" s="47"/>
      <c r="MII31" s="47"/>
      <c r="MIJ31" s="47"/>
      <c r="MIK31" s="47"/>
      <c r="MIL31" s="47"/>
      <c r="MIM31" s="47"/>
      <c r="MIN31" s="47"/>
      <c r="MIO31" s="47"/>
      <c r="MIP31" s="47"/>
      <c r="MIQ31" s="47"/>
      <c r="MIR31" s="47"/>
      <c r="MIS31" s="47"/>
      <c r="MIT31" s="47"/>
      <c r="MIU31" s="47"/>
      <c r="MIV31" s="47"/>
      <c r="MIW31" s="47"/>
      <c r="MIX31" s="47"/>
      <c r="MIY31" s="47"/>
      <c r="MIZ31" s="47"/>
      <c r="MJA31" s="47"/>
      <c r="MJB31" s="47"/>
      <c r="MJC31" s="47"/>
      <c r="MJD31" s="47"/>
      <c r="MJE31" s="47"/>
      <c r="MJF31" s="47"/>
      <c r="MJG31" s="47"/>
      <c r="MJH31" s="47"/>
      <c r="MJI31" s="47"/>
      <c r="MJJ31" s="47"/>
      <c r="MJK31" s="47"/>
      <c r="MJL31" s="47"/>
      <c r="MJM31" s="47"/>
      <c r="MJN31" s="47"/>
      <c r="MJO31" s="47"/>
      <c r="MJP31" s="47"/>
      <c r="MJQ31" s="47"/>
      <c r="MJR31" s="47"/>
      <c r="MJS31" s="47"/>
      <c r="MJT31" s="47"/>
      <c r="MJU31" s="47"/>
      <c r="MJV31" s="47"/>
      <c r="MJW31" s="47"/>
      <c r="MJX31" s="47"/>
      <c r="MJY31" s="47"/>
      <c r="MJZ31" s="47"/>
      <c r="MKA31" s="47"/>
      <c r="MKB31" s="47"/>
      <c r="MKC31" s="47"/>
      <c r="MKD31" s="47"/>
      <c r="MKE31" s="47"/>
      <c r="MKF31" s="47"/>
      <c r="MKG31" s="47"/>
      <c r="MKH31" s="47"/>
      <c r="MKI31" s="47"/>
      <c r="MKJ31" s="47"/>
      <c r="MKK31" s="47"/>
      <c r="MKL31" s="47"/>
      <c r="MKM31" s="47"/>
      <c r="MKN31" s="47"/>
      <c r="MKO31" s="47"/>
      <c r="MKP31" s="47"/>
      <c r="MKQ31" s="47"/>
      <c r="MKR31" s="47"/>
      <c r="MKS31" s="47"/>
      <c r="MKT31" s="47"/>
      <c r="MKU31" s="47"/>
      <c r="MKV31" s="47"/>
      <c r="MKW31" s="47"/>
      <c r="MKX31" s="47"/>
      <c r="MKY31" s="47"/>
      <c r="MKZ31" s="47"/>
      <c r="MLA31" s="47"/>
      <c r="MLB31" s="47"/>
      <c r="MLC31" s="47"/>
      <c r="MLD31" s="47"/>
      <c r="MLE31" s="47"/>
      <c r="MLF31" s="47"/>
      <c r="MLG31" s="47"/>
      <c r="MLH31" s="47"/>
      <c r="MLI31" s="47"/>
      <c r="MLJ31" s="47"/>
      <c r="MLK31" s="47"/>
      <c r="MLL31" s="47"/>
      <c r="MLM31" s="47"/>
      <c r="MLN31" s="47"/>
      <c r="MLO31" s="47"/>
      <c r="MLP31" s="47"/>
      <c r="MLQ31" s="47"/>
      <c r="MLR31" s="47"/>
      <c r="MLS31" s="47"/>
      <c r="MLT31" s="47"/>
      <c r="MLU31" s="47"/>
      <c r="MLV31" s="47"/>
      <c r="MLW31" s="47"/>
      <c r="MLX31" s="47"/>
      <c r="MLY31" s="47"/>
      <c r="MLZ31" s="47"/>
      <c r="MMA31" s="47"/>
      <c r="MMB31" s="47"/>
      <c r="MMC31" s="47"/>
      <c r="MMD31" s="47"/>
      <c r="MME31" s="47"/>
      <c r="MMF31" s="47"/>
      <c r="MMG31" s="47"/>
      <c r="MMH31" s="47"/>
      <c r="MMI31" s="47"/>
      <c r="MMJ31" s="47"/>
      <c r="MMK31" s="47"/>
      <c r="MML31" s="47"/>
      <c r="MMM31" s="47"/>
      <c r="MMN31" s="47"/>
      <c r="MMO31" s="47"/>
      <c r="MMP31" s="47"/>
      <c r="MMQ31" s="47"/>
      <c r="MMR31" s="47"/>
      <c r="MMS31" s="47"/>
      <c r="MMT31" s="47"/>
      <c r="MMU31" s="47"/>
      <c r="MMV31" s="47"/>
      <c r="MMW31" s="47"/>
      <c r="MMX31" s="47"/>
      <c r="MMY31" s="47"/>
      <c r="MMZ31" s="47"/>
      <c r="MNA31" s="47"/>
      <c r="MNB31" s="47"/>
      <c r="MNC31" s="47"/>
      <c r="MND31" s="47"/>
      <c r="MNE31" s="47"/>
      <c r="MNF31" s="47"/>
      <c r="MNG31" s="47"/>
      <c r="MNH31" s="47"/>
      <c r="MNI31" s="47"/>
      <c r="MNJ31" s="47"/>
      <c r="MNK31" s="47"/>
      <c r="MNL31" s="47"/>
      <c r="MNM31" s="47"/>
      <c r="MNN31" s="47"/>
      <c r="MNO31" s="47"/>
      <c r="MNP31" s="47"/>
      <c r="MNQ31" s="47"/>
      <c r="MNR31" s="47"/>
      <c r="MNS31" s="47"/>
      <c r="MNT31" s="47"/>
      <c r="MNU31" s="47"/>
      <c r="MNV31" s="47"/>
      <c r="MNW31" s="47"/>
      <c r="MNX31" s="47"/>
      <c r="MNY31" s="47"/>
      <c r="MNZ31" s="47"/>
      <c r="MOA31" s="47"/>
      <c r="MOB31" s="47"/>
      <c r="MOC31" s="47"/>
      <c r="MOD31" s="47"/>
      <c r="MOE31" s="47"/>
      <c r="MOF31" s="47"/>
      <c r="MOG31" s="47"/>
      <c r="MOH31" s="47"/>
      <c r="MOI31" s="47"/>
      <c r="MOJ31" s="47"/>
      <c r="MOK31" s="47"/>
      <c r="MOL31" s="47"/>
      <c r="MOM31" s="47"/>
      <c r="MON31" s="47"/>
      <c r="MOO31" s="47"/>
      <c r="MOP31" s="47"/>
      <c r="MOQ31" s="47"/>
      <c r="MOR31" s="47"/>
      <c r="MOS31" s="47"/>
      <c r="MOT31" s="47"/>
      <c r="MOU31" s="47"/>
      <c r="MOV31" s="47"/>
      <c r="MOW31" s="47"/>
      <c r="MOX31" s="47"/>
      <c r="MOY31" s="47"/>
      <c r="MOZ31" s="47"/>
      <c r="MPA31" s="47"/>
      <c r="MPB31" s="47"/>
      <c r="MPC31" s="47"/>
      <c r="MPD31" s="47"/>
      <c r="MPE31" s="47"/>
      <c r="MPF31" s="47"/>
      <c r="MPG31" s="47"/>
      <c r="MPH31" s="47"/>
      <c r="MPI31" s="47"/>
      <c r="MPJ31" s="47"/>
      <c r="MPK31" s="47"/>
      <c r="MPL31" s="47"/>
      <c r="MPM31" s="47"/>
      <c r="MPN31" s="47"/>
      <c r="MPO31" s="47"/>
      <c r="MPP31" s="47"/>
      <c r="MPQ31" s="47"/>
      <c r="MPR31" s="47"/>
      <c r="MPS31" s="47"/>
      <c r="MPT31" s="47"/>
      <c r="MPU31" s="47"/>
      <c r="MPV31" s="47"/>
      <c r="MPW31" s="47"/>
      <c r="MPX31" s="47"/>
      <c r="MPY31" s="47"/>
      <c r="MPZ31" s="47"/>
      <c r="MQA31" s="47"/>
      <c r="MQB31" s="47"/>
      <c r="MQC31" s="47"/>
      <c r="MQD31" s="47"/>
      <c r="MQE31" s="47"/>
      <c r="MQF31" s="47"/>
      <c r="MQG31" s="47"/>
      <c r="MQH31" s="47"/>
      <c r="MQI31" s="47"/>
      <c r="MQJ31" s="47"/>
      <c r="MQK31" s="47"/>
      <c r="MQL31" s="47"/>
      <c r="MQM31" s="47"/>
      <c r="MQN31" s="47"/>
      <c r="MQO31" s="47"/>
      <c r="MQP31" s="47"/>
      <c r="MQQ31" s="47"/>
      <c r="MQR31" s="47"/>
      <c r="MQS31" s="47"/>
      <c r="MQT31" s="47"/>
      <c r="MQU31" s="47"/>
      <c r="MQV31" s="47"/>
      <c r="MQW31" s="47"/>
      <c r="MQX31" s="47"/>
      <c r="MQY31" s="47"/>
      <c r="MQZ31" s="47"/>
      <c r="MRA31" s="47"/>
      <c r="MRB31" s="47"/>
      <c r="MRC31" s="47"/>
      <c r="MRD31" s="47"/>
      <c r="MRE31" s="47"/>
      <c r="MRF31" s="47"/>
      <c r="MRG31" s="47"/>
      <c r="MRH31" s="47"/>
      <c r="MRI31" s="47"/>
      <c r="MRJ31" s="47"/>
      <c r="MRK31" s="47"/>
      <c r="MRL31" s="47"/>
      <c r="MRM31" s="47"/>
      <c r="MRN31" s="47"/>
      <c r="MRO31" s="47"/>
      <c r="MRP31" s="47"/>
      <c r="MRQ31" s="47"/>
      <c r="MRR31" s="47"/>
      <c r="MRS31" s="47"/>
      <c r="MRT31" s="47"/>
      <c r="MRU31" s="47"/>
      <c r="MRV31" s="47"/>
      <c r="MRW31" s="47"/>
      <c r="MRX31" s="47"/>
      <c r="MRY31" s="47"/>
      <c r="MRZ31" s="47"/>
      <c r="MSA31" s="47"/>
      <c r="MSB31" s="47"/>
      <c r="MSC31" s="47"/>
      <c r="MSD31" s="47"/>
      <c r="MSE31" s="47"/>
      <c r="MSF31" s="47"/>
      <c r="MSG31" s="47"/>
      <c r="MSH31" s="47"/>
      <c r="MSI31" s="47"/>
      <c r="MSJ31" s="47"/>
      <c r="MSK31" s="47"/>
      <c r="MSL31" s="47"/>
      <c r="MSM31" s="47"/>
      <c r="MSN31" s="47"/>
      <c r="MSO31" s="47"/>
      <c r="MSP31" s="47"/>
      <c r="MSQ31" s="47"/>
      <c r="MSR31" s="47"/>
      <c r="MSS31" s="47"/>
      <c r="MST31" s="47"/>
      <c r="MSU31" s="47"/>
      <c r="MSV31" s="47"/>
      <c r="MSW31" s="47"/>
      <c r="MSX31" s="47"/>
      <c r="MSY31" s="47"/>
      <c r="MSZ31" s="47"/>
      <c r="MTA31" s="47"/>
      <c r="MTB31" s="47"/>
      <c r="MTC31" s="47"/>
      <c r="MTD31" s="47"/>
      <c r="MTE31" s="47"/>
      <c r="MTF31" s="47"/>
      <c r="MTG31" s="47"/>
      <c r="MTH31" s="47"/>
      <c r="MTI31" s="47"/>
      <c r="MTJ31" s="47"/>
      <c r="MTK31" s="47"/>
      <c r="MTL31" s="47"/>
      <c r="MTM31" s="47"/>
      <c r="MTN31" s="47"/>
      <c r="MTO31" s="47"/>
      <c r="MTP31" s="47"/>
      <c r="MTQ31" s="47"/>
      <c r="MTR31" s="47"/>
      <c r="MTS31" s="47"/>
      <c r="MTT31" s="47"/>
      <c r="MTU31" s="47"/>
      <c r="MTV31" s="47"/>
      <c r="MTW31" s="47"/>
      <c r="MTX31" s="47"/>
      <c r="MTY31" s="47"/>
      <c r="MTZ31" s="47"/>
      <c r="MUA31" s="47"/>
      <c r="MUB31" s="47"/>
      <c r="MUC31" s="47"/>
      <c r="MUD31" s="47"/>
      <c r="MUE31" s="47"/>
      <c r="MUF31" s="47"/>
      <c r="MUG31" s="47"/>
      <c r="MUH31" s="47"/>
      <c r="MUI31" s="47"/>
      <c r="MUJ31" s="47"/>
      <c r="MUK31" s="47"/>
      <c r="MUL31" s="47"/>
      <c r="MUM31" s="47"/>
      <c r="MUN31" s="47"/>
      <c r="MUO31" s="47"/>
      <c r="MUP31" s="47"/>
      <c r="MUQ31" s="47"/>
      <c r="MUR31" s="47"/>
      <c r="MUS31" s="47"/>
      <c r="MUT31" s="47"/>
      <c r="MUU31" s="47"/>
      <c r="MUV31" s="47"/>
      <c r="MUW31" s="47"/>
      <c r="MUX31" s="47"/>
      <c r="MUY31" s="47"/>
      <c r="MUZ31" s="47"/>
      <c r="MVA31" s="47"/>
      <c r="MVB31" s="47"/>
      <c r="MVC31" s="47"/>
      <c r="MVD31" s="47"/>
      <c r="MVE31" s="47"/>
      <c r="MVF31" s="47"/>
      <c r="MVG31" s="47"/>
      <c r="MVH31" s="47"/>
      <c r="MVI31" s="47"/>
      <c r="MVJ31" s="47"/>
      <c r="MVK31" s="47"/>
      <c r="MVL31" s="47"/>
      <c r="MVM31" s="47"/>
      <c r="MVN31" s="47"/>
      <c r="MVO31" s="47"/>
      <c r="MVP31" s="47"/>
      <c r="MVQ31" s="47"/>
      <c r="MVR31" s="47"/>
      <c r="MVS31" s="47"/>
      <c r="MVT31" s="47"/>
      <c r="MVU31" s="47"/>
      <c r="MVV31" s="47"/>
      <c r="MVW31" s="47"/>
      <c r="MVX31" s="47"/>
      <c r="MVY31" s="47"/>
      <c r="MVZ31" s="47"/>
      <c r="MWA31" s="47"/>
      <c r="MWB31" s="47"/>
      <c r="MWC31" s="47"/>
      <c r="MWD31" s="47"/>
      <c r="MWE31" s="47"/>
      <c r="MWF31" s="47"/>
      <c r="MWG31" s="47"/>
      <c r="MWH31" s="47"/>
      <c r="MWI31" s="47"/>
      <c r="MWJ31" s="47"/>
      <c r="MWK31" s="47"/>
      <c r="MWL31" s="47"/>
      <c r="MWM31" s="47"/>
      <c r="MWN31" s="47"/>
      <c r="MWO31" s="47"/>
      <c r="MWP31" s="47"/>
      <c r="MWQ31" s="47"/>
      <c r="MWR31" s="47"/>
      <c r="MWS31" s="47"/>
      <c r="MWT31" s="47"/>
      <c r="MWU31" s="47"/>
      <c r="MWV31" s="47"/>
      <c r="MWW31" s="47"/>
      <c r="MWX31" s="47"/>
      <c r="MWY31" s="47"/>
      <c r="MWZ31" s="47"/>
      <c r="MXA31" s="47"/>
      <c r="MXB31" s="47"/>
      <c r="MXC31" s="47"/>
      <c r="MXD31" s="47"/>
      <c r="MXE31" s="47"/>
      <c r="MXF31" s="47"/>
      <c r="MXG31" s="47"/>
      <c r="MXH31" s="47"/>
      <c r="MXI31" s="47"/>
      <c r="MXJ31" s="47"/>
      <c r="MXK31" s="47"/>
      <c r="MXL31" s="47"/>
      <c r="MXM31" s="47"/>
      <c r="MXN31" s="47"/>
      <c r="MXO31" s="47"/>
      <c r="MXP31" s="47"/>
      <c r="MXQ31" s="47"/>
      <c r="MXR31" s="47"/>
      <c r="MXS31" s="47"/>
      <c r="MXT31" s="47"/>
      <c r="MXU31" s="47"/>
      <c r="MXV31" s="47"/>
      <c r="MXW31" s="47"/>
      <c r="MXX31" s="47"/>
      <c r="MXY31" s="47"/>
      <c r="MXZ31" s="47"/>
      <c r="MYA31" s="47"/>
      <c r="MYB31" s="47"/>
      <c r="MYC31" s="47"/>
      <c r="MYD31" s="47"/>
      <c r="MYE31" s="47"/>
      <c r="MYF31" s="47"/>
      <c r="MYG31" s="47"/>
      <c r="MYH31" s="47"/>
      <c r="MYI31" s="47"/>
      <c r="MYJ31" s="47"/>
      <c r="MYK31" s="47"/>
      <c r="MYL31" s="47"/>
      <c r="MYM31" s="47"/>
      <c r="MYN31" s="47"/>
      <c r="MYO31" s="47"/>
      <c r="MYP31" s="47"/>
      <c r="MYQ31" s="47"/>
      <c r="MYR31" s="47"/>
      <c r="MYS31" s="47"/>
      <c r="MYT31" s="47"/>
      <c r="MYU31" s="47"/>
      <c r="MYV31" s="47"/>
      <c r="MYW31" s="47"/>
      <c r="MYX31" s="47"/>
      <c r="MYY31" s="47"/>
      <c r="MYZ31" s="47"/>
      <c r="MZA31" s="47"/>
      <c r="MZB31" s="47"/>
      <c r="MZC31" s="47"/>
      <c r="MZD31" s="47"/>
      <c r="MZE31" s="47"/>
      <c r="MZF31" s="47"/>
      <c r="MZG31" s="47"/>
      <c r="MZH31" s="47"/>
      <c r="MZI31" s="47"/>
      <c r="MZJ31" s="47"/>
      <c r="MZK31" s="47"/>
      <c r="MZL31" s="47"/>
      <c r="MZM31" s="47"/>
      <c r="MZN31" s="47"/>
      <c r="MZO31" s="47"/>
      <c r="MZP31" s="47"/>
      <c r="MZQ31" s="47"/>
      <c r="MZR31" s="47"/>
      <c r="MZS31" s="47"/>
      <c r="MZT31" s="47"/>
      <c r="MZU31" s="47"/>
      <c r="MZV31" s="47"/>
      <c r="MZW31" s="47"/>
      <c r="MZX31" s="47"/>
      <c r="MZY31" s="47"/>
      <c r="MZZ31" s="47"/>
      <c r="NAA31" s="47"/>
      <c r="NAB31" s="47"/>
      <c r="NAC31" s="47"/>
      <c r="NAD31" s="47"/>
      <c r="NAE31" s="47"/>
      <c r="NAF31" s="47"/>
      <c r="NAG31" s="47"/>
      <c r="NAH31" s="47"/>
      <c r="NAI31" s="47"/>
      <c r="NAJ31" s="47"/>
      <c r="NAK31" s="47"/>
      <c r="NAL31" s="47"/>
      <c r="NAM31" s="47"/>
      <c r="NAN31" s="47"/>
      <c r="NAO31" s="47"/>
      <c r="NAP31" s="47"/>
      <c r="NAQ31" s="47"/>
      <c r="NAR31" s="47"/>
      <c r="NAS31" s="47"/>
      <c r="NAT31" s="47"/>
      <c r="NAU31" s="47"/>
      <c r="NAV31" s="47"/>
      <c r="NAW31" s="47"/>
      <c r="NAX31" s="47"/>
      <c r="NAY31" s="47"/>
      <c r="NAZ31" s="47"/>
      <c r="NBA31" s="47"/>
      <c r="NBB31" s="47"/>
      <c r="NBC31" s="47"/>
      <c r="NBD31" s="47"/>
      <c r="NBE31" s="47"/>
      <c r="NBF31" s="47"/>
      <c r="NBG31" s="47"/>
      <c r="NBH31" s="47"/>
      <c r="NBI31" s="47"/>
      <c r="NBJ31" s="47"/>
      <c r="NBK31" s="47"/>
      <c r="NBL31" s="47"/>
      <c r="NBM31" s="47"/>
      <c r="NBN31" s="47"/>
      <c r="NBO31" s="47"/>
      <c r="NBP31" s="47"/>
      <c r="NBQ31" s="47"/>
      <c r="NBR31" s="47"/>
      <c r="NBS31" s="47"/>
      <c r="NBT31" s="47"/>
      <c r="NBU31" s="47"/>
      <c r="NBV31" s="47"/>
      <c r="NBW31" s="47"/>
      <c r="NBX31" s="47"/>
      <c r="NBY31" s="47"/>
      <c r="NBZ31" s="47"/>
      <c r="NCA31" s="47"/>
      <c r="NCB31" s="47"/>
      <c r="NCC31" s="47"/>
      <c r="NCD31" s="47"/>
      <c r="NCE31" s="47"/>
      <c r="NCF31" s="47"/>
      <c r="NCG31" s="47"/>
      <c r="NCH31" s="47"/>
      <c r="NCI31" s="47"/>
      <c r="NCJ31" s="47"/>
      <c r="NCK31" s="47"/>
      <c r="NCL31" s="47"/>
      <c r="NCM31" s="47"/>
      <c r="NCN31" s="47"/>
      <c r="NCO31" s="47"/>
      <c r="NCP31" s="47"/>
      <c r="NCQ31" s="47"/>
      <c r="NCR31" s="47"/>
      <c r="NCS31" s="47"/>
      <c r="NCT31" s="47"/>
      <c r="NCU31" s="47"/>
      <c r="NCV31" s="47"/>
      <c r="NCW31" s="47"/>
      <c r="NCX31" s="47"/>
      <c r="NCY31" s="47"/>
      <c r="NCZ31" s="47"/>
      <c r="NDA31" s="47"/>
      <c r="NDB31" s="47"/>
      <c r="NDC31" s="47"/>
      <c r="NDD31" s="47"/>
      <c r="NDE31" s="47"/>
      <c r="NDF31" s="47"/>
      <c r="NDG31" s="47"/>
      <c r="NDH31" s="47"/>
      <c r="NDI31" s="47"/>
      <c r="NDJ31" s="47"/>
      <c r="NDK31" s="47"/>
      <c r="NDL31" s="47"/>
      <c r="NDM31" s="47"/>
      <c r="NDN31" s="47"/>
      <c r="NDO31" s="47"/>
      <c r="NDP31" s="47"/>
      <c r="NDQ31" s="47"/>
      <c r="NDR31" s="47"/>
      <c r="NDS31" s="47"/>
      <c r="NDT31" s="47"/>
      <c r="NDU31" s="47"/>
      <c r="NDV31" s="47"/>
      <c r="NDW31" s="47"/>
      <c r="NDX31" s="47"/>
      <c r="NDY31" s="47"/>
      <c r="NDZ31" s="47"/>
      <c r="NEA31" s="47"/>
      <c r="NEB31" s="47"/>
      <c r="NEC31" s="47"/>
      <c r="NED31" s="47"/>
      <c r="NEE31" s="47"/>
      <c r="NEF31" s="47"/>
      <c r="NEG31" s="47"/>
      <c r="NEH31" s="47"/>
      <c r="NEI31" s="47"/>
      <c r="NEJ31" s="47"/>
      <c r="NEK31" s="47"/>
      <c r="NEL31" s="47"/>
      <c r="NEM31" s="47"/>
      <c r="NEN31" s="47"/>
      <c r="NEO31" s="47"/>
      <c r="NEP31" s="47"/>
      <c r="NEQ31" s="47"/>
      <c r="NER31" s="47"/>
      <c r="NES31" s="47"/>
      <c r="NET31" s="47"/>
      <c r="NEU31" s="47"/>
      <c r="NEV31" s="47"/>
      <c r="NEW31" s="47"/>
      <c r="NEX31" s="47"/>
      <c r="NEY31" s="47"/>
      <c r="NEZ31" s="47"/>
      <c r="NFA31" s="47"/>
      <c r="NFB31" s="47"/>
      <c r="NFC31" s="47"/>
      <c r="NFD31" s="47"/>
      <c r="NFE31" s="47"/>
      <c r="NFF31" s="47"/>
      <c r="NFG31" s="47"/>
      <c r="NFH31" s="47"/>
      <c r="NFI31" s="47"/>
      <c r="NFJ31" s="47"/>
      <c r="NFK31" s="47"/>
      <c r="NFL31" s="47"/>
      <c r="NFM31" s="47"/>
      <c r="NFN31" s="47"/>
      <c r="NFO31" s="47"/>
      <c r="NFP31" s="47"/>
      <c r="NFQ31" s="47"/>
      <c r="NFR31" s="47"/>
      <c r="NFS31" s="47"/>
      <c r="NFT31" s="47"/>
      <c r="NFU31" s="47"/>
      <c r="NFV31" s="47"/>
      <c r="NFW31" s="47"/>
      <c r="NFX31" s="47"/>
      <c r="NFY31" s="47"/>
      <c r="NFZ31" s="47"/>
      <c r="NGA31" s="47"/>
      <c r="NGB31" s="47"/>
      <c r="NGC31" s="47"/>
      <c r="NGD31" s="47"/>
      <c r="NGE31" s="47"/>
      <c r="NGF31" s="47"/>
      <c r="NGG31" s="47"/>
      <c r="NGH31" s="47"/>
      <c r="NGI31" s="47"/>
      <c r="NGJ31" s="47"/>
      <c r="NGK31" s="47"/>
      <c r="NGL31" s="47"/>
      <c r="NGM31" s="47"/>
      <c r="NGN31" s="47"/>
      <c r="NGO31" s="47"/>
      <c r="NGP31" s="47"/>
      <c r="NGQ31" s="47"/>
      <c r="NGR31" s="47"/>
      <c r="NGS31" s="47"/>
      <c r="NGT31" s="47"/>
      <c r="NGU31" s="47"/>
      <c r="NGV31" s="47"/>
      <c r="NGW31" s="47"/>
      <c r="NGX31" s="47"/>
      <c r="NGY31" s="47"/>
      <c r="NGZ31" s="47"/>
      <c r="NHA31" s="47"/>
      <c r="NHB31" s="47"/>
      <c r="NHC31" s="47"/>
      <c r="NHD31" s="47"/>
      <c r="NHE31" s="47"/>
      <c r="NHF31" s="47"/>
      <c r="NHG31" s="47"/>
      <c r="NHH31" s="47"/>
      <c r="NHI31" s="47"/>
      <c r="NHJ31" s="47"/>
      <c r="NHK31" s="47"/>
      <c r="NHL31" s="47"/>
      <c r="NHM31" s="47"/>
      <c r="NHN31" s="47"/>
      <c r="NHO31" s="47"/>
      <c r="NHP31" s="47"/>
      <c r="NHQ31" s="47"/>
      <c r="NHR31" s="47"/>
      <c r="NHS31" s="47"/>
      <c r="NHT31" s="47"/>
      <c r="NHU31" s="47"/>
      <c r="NHV31" s="47"/>
      <c r="NHW31" s="47"/>
      <c r="NHX31" s="47"/>
      <c r="NHY31" s="47"/>
      <c r="NHZ31" s="47"/>
      <c r="NIA31" s="47"/>
      <c r="NIB31" s="47"/>
      <c r="NIC31" s="47"/>
      <c r="NID31" s="47"/>
      <c r="NIE31" s="47"/>
      <c r="NIF31" s="47"/>
      <c r="NIG31" s="47"/>
      <c r="NIH31" s="47"/>
      <c r="NII31" s="47"/>
      <c r="NIJ31" s="47"/>
      <c r="NIK31" s="47"/>
      <c r="NIL31" s="47"/>
      <c r="NIM31" s="47"/>
      <c r="NIN31" s="47"/>
      <c r="NIO31" s="47"/>
      <c r="NIP31" s="47"/>
      <c r="NIQ31" s="47"/>
      <c r="NIR31" s="47"/>
      <c r="NIS31" s="47"/>
      <c r="NIT31" s="47"/>
      <c r="NIU31" s="47"/>
      <c r="NIV31" s="47"/>
      <c r="NIW31" s="47"/>
      <c r="NIX31" s="47"/>
      <c r="NIY31" s="47"/>
      <c r="NIZ31" s="47"/>
      <c r="NJA31" s="47"/>
      <c r="NJB31" s="47"/>
      <c r="NJC31" s="47"/>
      <c r="NJD31" s="47"/>
      <c r="NJE31" s="47"/>
      <c r="NJF31" s="47"/>
      <c r="NJG31" s="47"/>
      <c r="NJH31" s="47"/>
      <c r="NJI31" s="47"/>
      <c r="NJJ31" s="47"/>
      <c r="NJK31" s="47"/>
      <c r="NJL31" s="47"/>
      <c r="NJM31" s="47"/>
      <c r="NJN31" s="47"/>
      <c r="NJO31" s="47"/>
      <c r="NJP31" s="47"/>
      <c r="NJQ31" s="47"/>
      <c r="NJR31" s="47"/>
      <c r="NJS31" s="47"/>
      <c r="NJT31" s="47"/>
      <c r="NJU31" s="47"/>
      <c r="NJV31" s="47"/>
      <c r="NJW31" s="47"/>
      <c r="NJX31" s="47"/>
      <c r="NJY31" s="47"/>
      <c r="NJZ31" s="47"/>
      <c r="NKA31" s="47"/>
      <c r="NKB31" s="47"/>
      <c r="NKC31" s="47"/>
      <c r="NKD31" s="47"/>
      <c r="NKE31" s="47"/>
      <c r="NKF31" s="47"/>
      <c r="NKG31" s="47"/>
      <c r="NKH31" s="47"/>
      <c r="NKI31" s="47"/>
      <c r="NKJ31" s="47"/>
      <c r="NKK31" s="47"/>
      <c r="NKL31" s="47"/>
      <c r="NKM31" s="47"/>
      <c r="NKN31" s="47"/>
      <c r="NKO31" s="47"/>
      <c r="NKP31" s="47"/>
      <c r="NKQ31" s="47"/>
      <c r="NKR31" s="47"/>
      <c r="NKS31" s="47"/>
      <c r="NKT31" s="47"/>
      <c r="NKU31" s="47"/>
      <c r="NKV31" s="47"/>
      <c r="NKW31" s="47"/>
      <c r="NKX31" s="47"/>
      <c r="NKY31" s="47"/>
      <c r="NKZ31" s="47"/>
      <c r="NLA31" s="47"/>
      <c r="NLB31" s="47"/>
      <c r="NLC31" s="47"/>
      <c r="NLD31" s="47"/>
      <c r="NLE31" s="47"/>
      <c r="NLF31" s="47"/>
      <c r="NLG31" s="47"/>
      <c r="NLH31" s="47"/>
      <c r="NLI31" s="47"/>
      <c r="NLJ31" s="47"/>
      <c r="NLK31" s="47"/>
      <c r="NLL31" s="47"/>
      <c r="NLM31" s="47"/>
      <c r="NLN31" s="47"/>
      <c r="NLO31" s="47"/>
      <c r="NLP31" s="47"/>
      <c r="NLQ31" s="47"/>
      <c r="NLR31" s="47"/>
      <c r="NLS31" s="47"/>
      <c r="NLT31" s="47"/>
      <c r="NLU31" s="47"/>
      <c r="NLV31" s="47"/>
      <c r="NLW31" s="47"/>
      <c r="NLX31" s="47"/>
      <c r="NLY31" s="47"/>
      <c r="NLZ31" s="47"/>
      <c r="NMA31" s="47"/>
      <c r="NMB31" s="47"/>
      <c r="NMC31" s="47"/>
      <c r="NMD31" s="47"/>
      <c r="NME31" s="47"/>
      <c r="NMF31" s="47"/>
      <c r="NMG31" s="47"/>
      <c r="NMH31" s="47"/>
      <c r="NMI31" s="47"/>
      <c r="NMJ31" s="47"/>
      <c r="NMK31" s="47"/>
      <c r="NML31" s="47"/>
      <c r="NMM31" s="47"/>
      <c r="NMN31" s="47"/>
      <c r="NMO31" s="47"/>
      <c r="NMP31" s="47"/>
      <c r="NMQ31" s="47"/>
      <c r="NMR31" s="47"/>
      <c r="NMS31" s="47"/>
      <c r="NMT31" s="47"/>
      <c r="NMU31" s="47"/>
      <c r="NMV31" s="47"/>
      <c r="NMW31" s="47"/>
      <c r="NMX31" s="47"/>
      <c r="NMY31" s="47"/>
      <c r="NMZ31" s="47"/>
      <c r="NNA31" s="47"/>
      <c r="NNB31" s="47"/>
      <c r="NNC31" s="47"/>
      <c r="NND31" s="47"/>
      <c r="NNE31" s="47"/>
      <c r="NNF31" s="47"/>
      <c r="NNG31" s="47"/>
      <c r="NNH31" s="47"/>
      <c r="NNI31" s="47"/>
      <c r="NNJ31" s="47"/>
      <c r="NNK31" s="47"/>
      <c r="NNL31" s="47"/>
      <c r="NNM31" s="47"/>
      <c r="NNN31" s="47"/>
      <c r="NNO31" s="47"/>
      <c r="NNP31" s="47"/>
      <c r="NNQ31" s="47"/>
      <c r="NNR31" s="47"/>
      <c r="NNS31" s="47"/>
      <c r="NNT31" s="47"/>
      <c r="NNU31" s="47"/>
      <c r="NNV31" s="47"/>
      <c r="NNW31" s="47"/>
      <c r="NNX31" s="47"/>
      <c r="NNY31" s="47"/>
      <c r="NNZ31" s="47"/>
      <c r="NOA31" s="47"/>
      <c r="NOB31" s="47"/>
      <c r="NOC31" s="47"/>
      <c r="NOD31" s="47"/>
      <c r="NOE31" s="47"/>
      <c r="NOF31" s="47"/>
      <c r="NOG31" s="47"/>
      <c r="NOH31" s="47"/>
      <c r="NOI31" s="47"/>
      <c r="NOJ31" s="47"/>
      <c r="NOK31" s="47"/>
      <c r="NOL31" s="47"/>
      <c r="NOM31" s="47"/>
      <c r="NON31" s="47"/>
      <c r="NOO31" s="47"/>
      <c r="NOP31" s="47"/>
      <c r="NOQ31" s="47"/>
      <c r="NOR31" s="47"/>
      <c r="NOS31" s="47"/>
      <c r="NOT31" s="47"/>
      <c r="NOU31" s="47"/>
      <c r="NOV31" s="47"/>
      <c r="NOW31" s="47"/>
      <c r="NOX31" s="47"/>
      <c r="NOY31" s="47"/>
      <c r="NOZ31" s="47"/>
      <c r="NPA31" s="47"/>
      <c r="NPB31" s="47"/>
      <c r="NPC31" s="47"/>
      <c r="NPD31" s="47"/>
      <c r="NPE31" s="47"/>
      <c r="NPF31" s="47"/>
      <c r="NPG31" s="47"/>
      <c r="NPH31" s="47"/>
      <c r="NPI31" s="47"/>
      <c r="NPJ31" s="47"/>
      <c r="NPK31" s="47"/>
      <c r="NPL31" s="47"/>
      <c r="NPM31" s="47"/>
      <c r="NPN31" s="47"/>
      <c r="NPO31" s="47"/>
      <c r="NPP31" s="47"/>
      <c r="NPQ31" s="47"/>
      <c r="NPR31" s="47"/>
      <c r="NPS31" s="47"/>
      <c r="NPT31" s="47"/>
      <c r="NPU31" s="47"/>
      <c r="NPV31" s="47"/>
      <c r="NPW31" s="47"/>
      <c r="NPX31" s="47"/>
      <c r="NPY31" s="47"/>
      <c r="NPZ31" s="47"/>
      <c r="NQA31" s="47"/>
      <c r="NQB31" s="47"/>
      <c r="NQC31" s="47"/>
      <c r="NQD31" s="47"/>
      <c r="NQE31" s="47"/>
      <c r="NQF31" s="47"/>
      <c r="NQG31" s="47"/>
      <c r="NQH31" s="47"/>
      <c r="NQI31" s="47"/>
      <c r="NQJ31" s="47"/>
      <c r="NQK31" s="47"/>
      <c r="NQL31" s="47"/>
      <c r="NQM31" s="47"/>
      <c r="NQN31" s="47"/>
      <c r="NQO31" s="47"/>
      <c r="NQP31" s="47"/>
      <c r="NQQ31" s="47"/>
      <c r="NQR31" s="47"/>
      <c r="NQS31" s="47"/>
      <c r="NQT31" s="47"/>
      <c r="NQU31" s="47"/>
      <c r="NQV31" s="47"/>
      <c r="NQW31" s="47"/>
      <c r="NQX31" s="47"/>
      <c r="NQY31" s="47"/>
      <c r="NQZ31" s="47"/>
      <c r="NRA31" s="47"/>
      <c r="NRB31" s="47"/>
      <c r="NRC31" s="47"/>
      <c r="NRD31" s="47"/>
      <c r="NRE31" s="47"/>
      <c r="NRF31" s="47"/>
      <c r="NRG31" s="47"/>
      <c r="NRH31" s="47"/>
      <c r="NRI31" s="47"/>
      <c r="NRJ31" s="47"/>
      <c r="NRK31" s="47"/>
      <c r="NRL31" s="47"/>
      <c r="NRM31" s="47"/>
      <c r="NRN31" s="47"/>
      <c r="NRO31" s="47"/>
      <c r="NRP31" s="47"/>
      <c r="NRQ31" s="47"/>
      <c r="NRR31" s="47"/>
      <c r="NRS31" s="47"/>
      <c r="NRT31" s="47"/>
      <c r="NRU31" s="47"/>
      <c r="NRV31" s="47"/>
      <c r="NRW31" s="47"/>
      <c r="NRX31" s="47"/>
      <c r="NRY31" s="47"/>
      <c r="NRZ31" s="47"/>
      <c r="NSA31" s="47"/>
      <c r="NSB31" s="47"/>
      <c r="NSC31" s="47"/>
      <c r="NSD31" s="47"/>
      <c r="NSE31" s="47"/>
      <c r="NSF31" s="47"/>
      <c r="NSG31" s="47"/>
      <c r="NSH31" s="47"/>
      <c r="NSI31" s="47"/>
      <c r="NSJ31" s="47"/>
      <c r="NSK31" s="47"/>
      <c r="NSL31" s="47"/>
      <c r="NSM31" s="47"/>
      <c r="NSN31" s="47"/>
      <c r="NSO31" s="47"/>
      <c r="NSP31" s="47"/>
      <c r="NSQ31" s="47"/>
      <c r="NSR31" s="47"/>
      <c r="NSS31" s="47"/>
      <c r="NST31" s="47"/>
      <c r="NSU31" s="47"/>
      <c r="NSV31" s="47"/>
      <c r="NSW31" s="47"/>
      <c r="NSX31" s="47"/>
      <c r="NSY31" s="47"/>
      <c r="NSZ31" s="47"/>
      <c r="NTA31" s="47"/>
      <c r="NTB31" s="47"/>
      <c r="NTC31" s="47"/>
      <c r="NTD31" s="47"/>
      <c r="NTE31" s="47"/>
      <c r="NTF31" s="47"/>
      <c r="NTG31" s="47"/>
      <c r="NTH31" s="47"/>
      <c r="NTI31" s="47"/>
      <c r="NTJ31" s="47"/>
      <c r="NTK31" s="47"/>
      <c r="NTL31" s="47"/>
      <c r="NTM31" s="47"/>
      <c r="NTN31" s="47"/>
      <c r="NTO31" s="47"/>
      <c r="NTP31" s="47"/>
      <c r="NTQ31" s="47"/>
      <c r="NTR31" s="47"/>
      <c r="NTS31" s="47"/>
      <c r="NTT31" s="47"/>
      <c r="NTU31" s="47"/>
      <c r="NTV31" s="47"/>
      <c r="NTW31" s="47"/>
      <c r="NTX31" s="47"/>
      <c r="NTY31" s="47"/>
      <c r="NTZ31" s="47"/>
      <c r="NUA31" s="47"/>
      <c r="NUB31" s="47"/>
      <c r="NUC31" s="47"/>
      <c r="NUD31" s="47"/>
      <c r="NUE31" s="47"/>
      <c r="NUF31" s="47"/>
      <c r="NUG31" s="47"/>
      <c r="NUH31" s="47"/>
      <c r="NUI31" s="47"/>
      <c r="NUJ31" s="47"/>
      <c r="NUK31" s="47"/>
      <c r="NUL31" s="47"/>
      <c r="NUM31" s="47"/>
      <c r="NUN31" s="47"/>
      <c r="NUO31" s="47"/>
      <c r="NUP31" s="47"/>
      <c r="NUQ31" s="47"/>
      <c r="NUR31" s="47"/>
      <c r="NUS31" s="47"/>
      <c r="NUT31" s="47"/>
      <c r="NUU31" s="47"/>
      <c r="NUV31" s="47"/>
      <c r="NUW31" s="47"/>
      <c r="NUX31" s="47"/>
      <c r="NUY31" s="47"/>
      <c r="NUZ31" s="47"/>
      <c r="NVA31" s="47"/>
      <c r="NVB31" s="47"/>
      <c r="NVC31" s="47"/>
      <c r="NVD31" s="47"/>
      <c r="NVE31" s="47"/>
      <c r="NVF31" s="47"/>
      <c r="NVG31" s="47"/>
      <c r="NVH31" s="47"/>
      <c r="NVI31" s="47"/>
      <c r="NVJ31" s="47"/>
      <c r="NVK31" s="47"/>
      <c r="NVL31" s="47"/>
      <c r="NVM31" s="47"/>
      <c r="NVN31" s="47"/>
      <c r="NVO31" s="47"/>
      <c r="NVP31" s="47"/>
      <c r="NVQ31" s="47"/>
      <c r="NVR31" s="47"/>
      <c r="NVS31" s="47"/>
      <c r="NVT31" s="47"/>
      <c r="NVU31" s="47"/>
      <c r="NVV31" s="47"/>
      <c r="NVW31" s="47"/>
      <c r="NVX31" s="47"/>
      <c r="NVY31" s="47"/>
      <c r="NVZ31" s="47"/>
      <c r="NWA31" s="47"/>
      <c r="NWB31" s="47"/>
      <c r="NWC31" s="47"/>
      <c r="NWD31" s="47"/>
      <c r="NWE31" s="47"/>
      <c r="NWF31" s="47"/>
      <c r="NWG31" s="47"/>
      <c r="NWH31" s="47"/>
      <c r="NWI31" s="47"/>
      <c r="NWJ31" s="47"/>
      <c r="NWK31" s="47"/>
      <c r="NWL31" s="47"/>
      <c r="NWM31" s="47"/>
      <c r="NWN31" s="47"/>
      <c r="NWO31" s="47"/>
      <c r="NWP31" s="47"/>
      <c r="NWQ31" s="47"/>
      <c r="NWR31" s="47"/>
      <c r="NWS31" s="47"/>
      <c r="NWT31" s="47"/>
      <c r="NWU31" s="47"/>
      <c r="NWV31" s="47"/>
      <c r="NWW31" s="47"/>
      <c r="NWX31" s="47"/>
      <c r="NWY31" s="47"/>
      <c r="NWZ31" s="47"/>
      <c r="NXA31" s="47"/>
      <c r="NXB31" s="47"/>
      <c r="NXC31" s="47"/>
      <c r="NXD31" s="47"/>
      <c r="NXE31" s="47"/>
      <c r="NXF31" s="47"/>
      <c r="NXG31" s="47"/>
      <c r="NXH31" s="47"/>
      <c r="NXI31" s="47"/>
      <c r="NXJ31" s="47"/>
      <c r="NXK31" s="47"/>
      <c r="NXL31" s="47"/>
      <c r="NXM31" s="47"/>
      <c r="NXN31" s="47"/>
      <c r="NXO31" s="47"/>
      <c r="NXP31" s="47"/>
      <c r="NXQ31" s="47"/>
      <c r="NXR31" s="47"/>
      <c r="NXS31" s="47"/>
      <c r="NXT31" s="47"/>
      <c r="NXU31" s="47"/>
      <c r="NXV31" s="47"/>
      <c r="NXW31" s="47"/>
      <c r="NXX31" s="47"/>
      <c r="NXY31" s="47"/>
      <c r="NXZ31" s="47"/>
      <c r="NYA31" s="47"/>
      <c r="NYB31" s="47"/>
      <c r="NYC31" s="47"/>
      <c r="NYD31" s="47"/>
      <c r="NYE31" s="47"/>
      <c r="NYF31" s="47"/>
      <c r="NYG31" s="47"/>
      <c r="NYH31" s="47"/>
      <c r="NYI31" s="47"/>
      <c r="NYJ31" s="47"/>
      <c r="NYK31" s="47"/>
      <c r="NYL31" s="47"/>
      <c r="NYM31" s="47"/>
      <c r="NYN31" s="47"/>
      <c r="NYO31" s="47"/>
      <c r="NYP31" s="47"/>
      <c r="NYQ31" s="47"/>
      <c r="NYR31" s="47"/>
      <c r="NYS31" s="47"/>
      <c r="NYT31" s="47"/>
      <c r="NYU31" s="47"/>
      <c r="NYV31" s="47"/>
      <c r="NYW31" s="47"/>
      <c r="NYX31" s="47"/>
      <c r="NYY31" s="47"/>
      <c r="NYZ31" s="47"/>
      <c r="NZA31" s="47"/>
      <c r="NZB31" s="47"/>
      <c r="NZC31" s="47"/>
      <c r="NZD31" s="47"/>
      <c r="NZE31" s="47"/>
      <c r="NZF31" s="47"/>
      <c r="NZG31" s="47"/>
      <c r="NZH31" s="47"/>
      <c r="NZI31" s="47"/>
      <c r="NZJ31" s="47"/>
      <c r="NZK31" s="47"/>
      <c r="NZL31" s="47"/>
      <c r="NZM31" s="47"/>
      <c r="NZN31" s="47"/>
      <c r="NZO31" s="47"/>
      <c r="NZP31" s="47"/>
      <c r="NZQ31" s="47"/>
      <c r="NZR31" s="47"/>
      <c r="NZS31" s="47"/>
      <c r="NZT31" s="47"/>
      <c r="NZU31" s="47"/>
      <c r="NZV31" s="47"/>
      <c r="NZW31" s="47"/>
      <c r="NZX31" s="47"/>
      <c r="NZY31" s="47"/>
      <c r="NZZ31" s="47"/>
      <c r="OAA31" s="47"/>
      <c r="OAB31" s="47"/>
      <c r="OAC31" s="47"/>
      <c r="OAD31" s="47"/>
      <c r="OAE31" s="47"/>
      <c r="OAF31" s="47"/>
      <c r="OAG31" s="47"/>
      <c r="OAH31" s="47"/>
      <c r="OAI31" s="47"/>
      <c r="OAJ31" s="47"/>
      <c r="OAK31" s="47"/>
      <c r="OAL31" s="47"/>
      <c r="OAM31" s="47"/>
      <c r="OAN31" s="47"/>
      <c r="OAO31" s="47"/>
      <c r="OAP31" s="47"/>
      <c r="OAQ31" s="47"/>
      <c r="OAR31" s="47"/>
      <c r="OAS31" s="47"/>
      <c r="OAT31" s="47"/>
      <c r="OAU31" s="47"/>
      <c r="OAV31" s="47"/>
      <c r="OAW31" s="47"/>
      <c r="OAX31" s="47"/>
      <c r="OAY31" s="47"/>
      <c r="OAZ31" s="47"/>
      <c r="OBA31" s="47"/>
      <c r="OBB31" s="47"/>
      <c r="OBC31" s="47"/>
      <c r="OBD31" s="47"/>
      <c r="OBE31" s="47"/>
      <c r="OBF31" s="47"/>
      <c r="OBG31" s="47"/>
      <c r="OBH31" s="47"/>
      <c r="OBI31" s="47"/>
      <c r="OBJ31" s="47"/>
      <c r="OBK31" s="47"/>
      <c r="OBL31" s="47"/>
      <c r="OBM31" s="47"/>
      <c r="OBN31" s="47"/>
      <c r="OBO31" s="47"/>
      <c r="OBP31" s="47"/>
      <c r="OBQ31" s="47"/>
      <c r="OBR31" s="47"/>
      <c r="OBS31" s="47"/>
      <c r="OBT31" s="47"/>
      <c r="OBU31" s="47"/>
      <c r="OBV31" s="47"/>
      <c r="OBW31" s="47"/>
      <c r="OBX31" s="47"/>
      <c r="OBY31" s="47"/>
      <c r="OBZ31" s="47"/>
      <c r="OCA31" s="47"/>
      <c r="OCB31" s="47"/>
      <c r="OCC31" s="47"/>
      <c r="OCD31" s="47"/>
      <c r="OCE31" s="47"/>
      <c r="OCF31" s="47"/>
      <c r="OCG31" s="47"/>
      <c r="OCH31" s="47"/>
      <c r="OCI31" s="47"/>
      <c r="OCJ31" s="47"/>
      <c r="OCK31" s="47"/>
      <c r="OCL31" s="47"/>
      <c r="OCM31" s="47"/>
      <c r="OCN31" s="47"/>
      <c r="OCO31" s="47"/>
      <c r="OCP31" s="47"/>
      <c r="OCQ31" s="47"/>
      <c r="OCR31" s="47"/>
      <c r="OCS31" s="47"/>
      <c r="OCT31" s="47"/>
      <c r="OCU31" s="47"/>
      <c r="OCV31" s="47"/>
      <c r="OCW31" s="47"/>
      <c r="OCX31" s="47"/>
      <c r="OCY31" s="47"/>
      <c r="OCZ31" s="47"/>
      <c r="ODA31" s="47"/>
      <c r="ODB31" s="47"/>
      <c r="ODC31" s="47"/>
      <c r="ODD31" s="47"/>
      <c r="ODE31" s="47"/>
      <c r="ODF31" s="47"/>
      <c r="ODG31" s="47"/>
      <c r="ODH31" s="47"/>
      <c r="ODI31" s="47"/>
      <c r="ODJ31" s="47"/>
      <c r="ODK31" s="47"/>
      <c r="ODL31" s="47"/>
      <c r="ODM31" s="47"/>
      <c r="ODN31" s="47"/>
      <c r="ODO31" s="47"/>
      <c r="ODP31" s="47"/>
      <c r="ODQ31" s="47"/>
      <c r="ODR31" s="47"/>
      <c r="ODS31" s="47"/>
      <c r="ODT31" s="47"/>
      <c r="ODU31" s="47"/>
      <c r="ODV31" s="47"/>
      <c r="ODW31" s="47"/>
      <c r="ODX31" s="47"/>
      <c r="ODY31" s="47"/>
      <c r="ODZ31" s="47"/>
      <c r="OEA31" s="47"/>
      <c r="OEB31" s="47"/>
      <c r="OEC31" s="47"/>
      <c r="OED31" s="47"/>
      <c r="OEE31" s="47"/>
      <c r="OEF31" s="47"/>
      <c r="OEG31" s="47"/>
      <c r="OEH31" s="47"/>
      <c r="OEI31" s="47"/>
      <c r="OEJ31" s="47"/>
      <c r="OEK31" s="47"/>
      <c r="OEL31" s="47"/>
      <c r="OEM31" s="47"/>
      <c r="OEN31" s="47"/>
      <c r="OEO31" s="47"/>
      <c r="OEP31" s="47"/>
      <c r="OEQ31" s="47"/>
      <c r="OER31" s="47"/>
      <c r="OES31" s="47"/>
      <c r="OET31" s="47"/>
      <c r="OEU31" s="47"/>
      <c r="OEV31" s="47"/>
      <c r="OEW31" s="47"/>
      <c r="OEX31" s="47"/>
      <c r="OEY31" s="47"/>
      <c r="OEZ31" s="47"/>
      <c r="OFA31" s="47"/>
      <c r="OFB31" s="47"/>
      <c r="OFC31" s="47"/>
      <c r="OFD31" s="47"/>
      <c r="OFE31" s="47"/>
      <c r="OFF31" s="47"/>
      <c r="OFG31" s="47"/>
      <c r="OFH31" s="47"/>
      <c r="OFI31" s="47"/>
      <c r="OFJ31" s="47"/>
      <c r="OFK31" s="47"/>
      <c r="OFL31" s="47"/>
      <c r="OFM31" s="47"/>
      <c r="OFN31" s="47"/>
      <c r="OFO31" s="47"/>
      <c r="OFP31" s="47"/>
      <c r="OFQ31" s="47"/>
      <c r="OFR31" s="47"/>
      <c r="OFS31" s="47"/>
      <c r="OFT31" s="47"/>
      <c r="OFU31" s="47"/>
      <c r="OFV31" s="47"/>
      <c r="OFW31" s="47"/>
      <c r="OFX31" s="47"/>
      <c r="OFY31" s="47"/>
      <c r="OFZ31" s="47"/>
      <c r="OGA31" s="47"/>
      <c r="OGB31" s="47"/>
      <c r="OGC31" s="47"/>
      <c r="OGD31" s="47"/>
      <c r="OGE31" s="47"/>
      <c r="OGF31" s="47"/>
      <c r="OGG31" s="47"/>
      <c r="OGH31" s="47"/>
      <c r="OGI31" s="47"/>
      <c r="OGJ31" s="47"/>
      <c r="OGK31" s="47"/>
      <c r="OGL31" s="47"/>
      <c r="OGM31" s="47"/>
      <c r="OGN31" s="47"/>
      <c r="OGO31" s="47"/>
      <c r="OGP31" s="47"/>
      <c r="OGQ31" s="47"/>
      <c r="OGR31" s="47"/>
      <c r="OGS31" s="47"/>
      <c r="OGT31" s="47"/>
      <c r="OGU31" s="47"/>
      <c r="OGV31" s="47"/>
      <c r="OGW31" s="47"/>
      <c r="OGX31" s="47"/>
      <c r="OGY31" s="47"/>
      <c r="OGZ31" s="47"/>
      <c r="OHA31" s="47"/>
      <c r="OHB31" s="47"/>
      <c r="OHC31" s="47"/>
      <c r="OHD31" s="47"/>
      <c r="OHE31" s="47"/>
      <c r="OHF31" s="47"/>
      <c r="OHG31" s="47"/>
      <c r="OHH31" s="47"/>
      <c r="OHI31" s="47"/>
      <c r="OHJ31" s="47"/>
      <c r="OHK31" s="47"/>
      <c r="OHL31" s="47"/>
      <c r="OHM31" s="47"/>
      <c r="OHN31" s="47"/>
      <c r="OHO31" s="47"/>
      <c r="OHP31" s="47"/>
      <c r="OHQ31" s="47"/>
      <c r="OHR31" s="47"/>
      <c r="OHS31" s="47"/>
      <c r="OHT31" s="47"/>
      <c r="OHU31" s="47"/>
      <c r="OHV31" s="47"/>
      <c r="OHW31" s="47"/>
      <c r="OHX31" s="47"/>
      <c r="OHY31" s="47"/>
      <c r="OHZ31" s="47"/>
      <c r="OIA31" s="47"/>
      <c r="OIB31" s="47"/>
      <c r="OIC31" s="47"/>
      <c r="OID31" s="47"/>
      <c r="OIE31" s="47"/>
      <c r="OIF31" s="47"/>
      <c r="OIG31" s="47"/>
      <c r="OIH31" s="47"/>
      <c r="OII31" s="47"/>
      <c r="OIJ31" s="47"/>
      <c r="OIK31" s="47"/>
      <c r="OIL31" s="47"/>
      <c r="OIM31" s="47"/>
      <c r="OIN31" s="47"/>
      <c r="OIO31" s="47"/>
      <c r="OIP31" s="47"/>
      <c r="OIQ31" s="47"/>
      <c r="OIR31" s="47"/>
      <c r="OIS31" s="47"/>
      <c r="OIT31" s="47"/>
      <c r="OIU31" s="47"/>
      <c r="OIV31" s="47"/>
      <c r="OIW31" s="47"/>
      <c r="OIX31" s="47"/>
      <c r="OIY31" s="47"/>
      <c r="OIZ31" s="47"/>
      <c r="OJA31" s="47"/>
      <c r="OJB31" s="47"/>
      <c r="OJC31" s="47"/>
      <c r="OJD31" s="47"/>
      <c r="OJE31" s="47"/>
      <c r="OJF31" s="47"/>
      <c r="OJG31" s="47"/>
      <c r="OJH31" s="47"/>
      <c r="OJI31" s="47"/>
      <c r="OJJ31" s="47"/>
      <c r="OJK31" s="47"/>
      <c r="OJL31" s="47"/>
      <c r="OJM31" s="47"/>
      <c r="OJN31" s="47"/>
      <c r="OJO31" s="47"/>
      <c r="OJP31" s="47"/>
      <c r="OJQ31" s="47"/>
      <c r="OJR31" s="47"/>
      <c r="OJS31" s="47"/>
      <c r="OJT31" s="47"/>
      <c r="OJU31" s="47"/>
      <c r="OJV31" s="47"/>
      <c r="OJW31" s="47"/>
      <c r="OJX31" s="47"/>
      <c r="OJY31" s="47"/>
      <c r="OJZ31" s="47"/>
      <c r="OKA31" s="47"/>
      <c r="OKB31" s="47"/>
      <c r="OKC31" s="47"/>
      <c r="OKD31" s="47"/>
      <c r="OKE31" s="47"/>
      <c r="OKF31" s="47"/>
      <c r="OKG31" s="47"/>
      <c r="OKH31" s="47"/>
      <c r="OKI31" s="47"/>
      <c r="OKJ31" s="47"/>
      <c r="OKK31" s="47"/>
      <c r="OKL31" s="47"/>
      <c r="OKM31" s="47"/>
      <c r="OKN31" s="47"/>
      <c r="OKO31" s="47"/>
      <c r="OKP31" s="47"/>
      <c r="OKQ31" s="47"/>
      <c r="OKR31" s="47"/>
      <c r="OKS31" s="47"/>
      <c r="OKT31" s="47"/>
      <c r="OKU31" s="47"/>
      <c r="OKV31" s="47"/>
      <c r="OKW31" s="47"/>
      <c r="OKX31" s="47"/>
      <c r="OKY31" s="47"/>
      <c r="OKZ31" s="47"/>
      <c r="OLA31" s="47"/>
      <c r="OLB31" s="47"/>
      <c r="OLC31" s="47"/>
      <c r="OLD31" s="47"/>
      <c r="OLE31" s="47"/>
      <c r="OLF31" s="47"/>
      <c r="OLG31" s="47"/>
      <c r="OLH31" s="47"/>
      <c r="OLI31" s="47"/>
      <c r="OLJ31" s="47"/>
      <c r="OLK31" s="47"/>
      <c r="OLL31" s="47"/>
      <c r="OLM31" s="47"/>
      <c r="OLN31" s="47"/>
      <c r="OLO31" s="47"/>
      <c r="OLP31" s="47"/>
      <c r="OLQ31" s="47"/>
      <c r="OLR31" s="47"/>
      <c r="OLS31" s="47"/>
      <c r="OLT31" s="47"/>
      <c r="OLU31" s="47"/>
      <c r="OLV31" s="47"/>
      <c r="OLW31" s="47"/>
      <c r="OLX31" s="47"/>
      <c r="OLY31" s="47"/>
      <c r="OLZ31" s="47"/>
      <c r="OMA31" s="47"/>
      <c r="OMB31" s="47"/>
      <c r="OMC31" s="47"/>
      <c r="OMD31" s="47"/>
      <c r="OME31" s="47"/>
      <c r="OMF31" s="47"/>
      <c r="OMG31" s="47"/>
      <c r="OMH31" s="47"/>
      <c r="OMI31" s="47"/>
      <c r="OMJ31" s="47"/>
      <c r="OMK31" s="47"/>
      <c r="OML31" s="47"/>
      <c r="OMM31" s="47"/>
      <c r="OMN31" s="47"/>
      <c r="OMO31" s="47"/>
      <c r="OMP31" s="47"/>
      <c r="OMQ31" s="47"/>
      <c r="OMR31" s="47"/>
      <c r="OMS31" s="47"/>
      <c r="OMT31" s="47"/>
      <c r="OMU31" s="47"/>
      <c r="OMV31" s="47"/>
      <c r="OMW31" s="47"/>
      <c r="OMX31" s="47"/>
      <c r="OMY31" s="47"/>
      <c r="OMZ31" s="47"/>
      <c r="ONA31" s="47"/>
      <c r="ONB31" s="47"/>
      <c r="ONC31" s="47"/>
      <c r="OND31" s="47"/>
      <c r="ONE31" s="47"/>
      <c r="ONF31" s="47"/>
      <c r="ONG31" s="47"/>
      <c r="ONH31" s="47"/>
      <c r="ONI31" s="47"/>
      <c r="ONJ31" s="47"/>
      <c r="ONK31" s="47"/>
      <c r="ONL31" s="47"/>
      <c r="ONM31" s="47"/>
      <c r="ONN31" s="47"/>
      <c r="ONO31" s="47"/>
      <c r="ONP31" s="47"/>
      <c r="ONQ31" s="47"/>
      <c r="ONR31" s="47"/>
      <c r="ONS31" s="47"/>
      <c r="ONT31" s="47"/>
      <c r="ONU31" s="47"/>
      <c r="ONV31" s="47"/>
      <c r="ONW31" s="47"/>
      <c r="ONX31" s="47"/>
      <c r="ONY31" s="47"/>
      <c r="ONZ31" s="47"/>
      <c r="OOA31" s="47"/>
      <c r="OOB31" s="47"/>
      <c r="OOC31" s="47"/>
      <c r="OOD31" s="47"/>
      <c r="OOE31" s="47"/>
      <c r="OOF31" s="47"/>
      <c r="OOG31" s="47"/>
      <c r="OOH31" s="47"/>
      <c r="OOI31" s="47"/>
      <c r="OOJ31" s="47"/>
      <c r="OOK31" s="47"/>
      <c r="OOL31" s="47"/>
      <c r="OOM31" s="47"/>
      <c r="OON31" s="47"/>
      <c r="OOO31" s="47"/>
      <c r="OOP31" s="47"/>
      <c r="OOQ31" s="47"/>
      <c r="OOR31" s="47"/>
      <c r="OOS31" s="47"/>
      <c r="OOT31" s="47"/>
      <c r="OOU31" s="47"/>
      <c r="OOV31" s="47"/>
      <c r="OOW31" s="47"/>
      <c r="OOX31" s="47"/>
      <c r="OOY31" s="47"/>
      <c r="OOZ31" s="47"/>
      <c r="OPA31" s="47"/>
      <c r="OPB31" s="47"/>
      <c r="OPC31" s="47"/>
      <c r="OPD31" s="47"/>
      <c r="OPE31" s="47"/>
      <c r="OPF31" s="47"/>
      <c r="OPG31" s="47"/>
      <c r="OPH31" s="47"/>
      <c r="OPI31" s="47"/>
      <c r="OPJ31" s="47"/>
      <c r="OPK31" s="47"/>
      <c r="OPL31" s="47"/>
      <c r="OPM31" s="47"/>
      <c r="OPN31" s="47"/>
      <c r="OPO31" s="47"/>
      <c r="OPP31" s="47"/>
      <c r="OPQ31" s="47"/>
      <c r="OPR31" s="47"/>
      <c r="OPS31" s="47"/>
      <c r="OPT31" s="47"/>
      <c r="OPU31" s="47"/>
      <c r="OPV31" s="47"/>
      <c r="OPW31" s="47"/>
      <c r="OPX31" s="47"/>
      <c r="OPY31" s="47"/>
      <c r="OPZ31" s="47"/>
      <c r="OQA31" s="47"/>
      <c r="OQB31" s="47"/>
      <c r="OQC31" s="47"/>
      <c r="OQD31" s="47"/>
      <c r="OQE31" s="47"/>
      <c r="OQF31" s="47"/>
      <c r="OQG31" s="47"/>
      <c r="OQH31" s="47"/>
      <c r="OQI31" s="47"/>
      <c r="OQJ31" s="47"/>
      <c r="OQK31" s="47"/>
      <c r="OQL31" s="47"/>
      <c r="OQM31" s="47"/>
      <c r="OQN31" s="47"/>
      <c r="OQO31" s="47"/>
      <c r="OQP31" s="47"/>
      <c r="OQQ31" s="47"/>
      <c r="OQR31" s="47"/>
      <c r="OQS31" s="47"/>
      <c r="OQT31" s="47"/>
      <c r="OQU31" s="47"/>
      <c r="OQV31" s="47"/>
      <c r="OQW31" s="47"/>
      <c r="OQX31" s="47"/>
      <c r="OQY31" s="47"/>
      <c r="OQZ31" s="47"/>
      <c r="ORA31" s="47"/>
      <c r="ORB31" s="47"/>
      <c r="ORC31" s="47"/>
      <c r="ORD31" s="47"/>
      <c r="ORE31" s="47"/>
      <c r="ORF31" s="47"/>
      <c r="ORG31" s="47"/>
      <c r="ORH31" s="47"/>
      <c r="ORI31" s="47"/>
      <c r="ORJ31" s="47"/>
      <c r="ORK31" s="47"/>
      <c r="ORL31" s="47"/>
      <c r="ORM31" s="47"/>
      <c r="ORN31" s="47"/>
      <c r="ORO31" s="47"/>
      <c r="ORP31" s="47"/>
      <c r="ORQ31" s="47"/>
      <c r="ORR31" s="47"/>
      <c r="ORS31" s="47"/>
      <c r="ORT31" s="47"/>
      <c r="ORU31" s="47"/>
      <c r="ORV31" s="47"/>
      <c r="ORW31" s="47"/>
      <c r="ORX31" s="47"/>
      <c r="ORY31" s="47"/>
      <c r="ORZ31" s="47"/>
      <c r="OSA31" s="47"/>
      <c r="OSB31" s="47"/>
      <c r="OSC31" s="47"/>
      <c r="OSD31" s="47"/>
      <c r="OSE31" s="47"/>
      <c r="OSF31" s="47"/>
      <c r="OSG31" s="47"/>
      <c r="OSH31" s="47"/>
      <c r="OSI31" s="47"/>
      <c r="OSJ31" s="47"/>
      <c r="OSK31" s="47"/>
      <c r="OSL31" s="47"/>
      <c r="OSM31" s="47"/>
      <c r="OSN31" s="47"/>
      <c r="OSO31" s="47"/>
      <c r="OSP31" s="47"/>
      <c r="OSQ31" s="47"/>
      <c r="OSR31" s="47"/>
      <c r="OSS31" s="47"/>
      <c r="OST31" s="47"/>
      <c r="OSU31" s="47"/>
      <c r="OSV31" s="47"/>
      <c r="OSW31" s="47"/>
      <c r="OSX31" s="47"/>
      <c r="OSY31" s="47"/>
      <c r="OSZ31" s="47"/>
      <c r="OTA31" s="47"/>
      <c r="OTB31" s="47"/>
      <c r="OTC31" s="47"/>
      <c r="OTD31" s="47"/>
      <c r="OTE31" s="47"/>
      <c r="OTF31" s="47"/>
      <c r="OTG31" s="47"/>
      <c r="OTH31" s="47"/>
      <c r="OTI31" s="47"/>
      <c r="OTJ31" s="47"/>
      <c r="OTK31" s="47"/>
      <c r="OTL31" s="47"/>
      <c r="OTM31" s="47"/>
      <c r="OTN31" s="47"/>
      <c r="OTO31" s="47"/>
      <c r="OTP31" s="47"/>
      <c r="OTQ31" s="47"/>
      <c r="OTR31" s="47"/>
      <c r="OTS31" s="47"/>
      <c r="OTT31" s="47"/>
      <c r="OTU31" s="47"/>
      <c r="OTV31" s="47"/>
      <c r="OTW31" s="47"/>
      <c r="OTX31" s="47"/>
      <c r="OTY31" s="47"/>
      <c r="OTZ31" s="47"/>
      <c r="OUA31" s="47"/>
      <c r="OUB31" s="47"/>
      <c r="OUC31" s="47"/>
      <c r="OUD31" s="47"/>
      <c r="OUE31" s="47"/>
      <c r="OUF31" s="47"/>
      <c r="OUG31" s="47"/>
      <c r="OUH31" s="47"/>
      <c r="OUI31" s="47"/>
      <c r="OUJ31" s="47"/>
      <c r="OUK31" s="47"/>
      <c r="OUL31" s="47"/>
      <c r="OUM31" s="47"/>
      <c r="OUN31" s="47"/>
      <c r="OUO31" s="47"/>
      <c r="OUP31" s="47"/>
      <c r="OUQ31" s="47"/>
      <c r="OUR31" s="47"/>
      <c r="OUS31" s="47"/>
      <c r="OUT31" s="47"/>
      <c r="OUU31" s="47"/>
      <c r="OUV31" s="47"/>
      <c r="OUW31" s="47"/>
      <c r="OUX31" s="47"/>
      <c r="OUY31" s="47"/>
      <c r="OUZ31" s="47"/>
      <c r="OVA31" s="47"/>
      <c r="OVB31" s="47"/>
      <c r="OVC31" s="47"/>
      <c r="OVD31" s="47"/>
      <c r="OVE31" s="47"/>
      <c r="OVF31" s="47"/>
      <c r="OVG31" s="47"/>
      <c r="OVH31" s="47"/>
      <c r="OVI31" s="47"/>
      <c r="OVJ31" s="47"/>
      <c r="OVK31" s="47"/>
      <c r="OVL31" s="47"/>
      <c r="OVM31" s="47"/>
      <c r="OVN31" s="47"/>
      <c r="OVO31" s="47"/>
      <c r="OVP31" s="47"/>
      <c r="OVQ31" s="47"/>
      <c r="OVR31" s="47"/>
      <c r="OVS31" s="47"/>
      <c r="OVT31" s="47"/>
      <c r="OVU31" s="47"/>
      <c r="OVV31" s="47"/>
      <c r="OVW31" s="47"/>
      <c r="OVX31" s="47"/>
      <c r="OVY31" s="47"/>
      <c r="OVZ31" s="47"/>
      <c r="OWA31" s="47"/>
      <c r="OWB31" s="47"/>
      <c r="OWC31" s="47"/>
      <c r="OWD31" s="47"/>
      <c r="OWE31" s="47"/>
      <c r="OWF31" s="47"/>
      <c r="OWG31" s="47"/>
      <c r="OWH31" s="47"/>
      <c r="OWI31" s="47"/>
      <c r="OWJ31" s="47"/>
      <c r="OWK31" s="47"/>
      <c r="OWL31" s="47"/>
      <c r="OWM31" s="47"/>
      <c r="OWN31" s="47"/>
      <c r="OWO31" s="47"/>
      <c r="OWP31" s="47"/>
      <c r="OWQ31" s="47"/>
      <c r="OWR31" s="47"/>
      <c r="OWS31" s="47"/>
      <c r="OWT31" s="47"/>
      <c r="OWU31" s="47"/>
      <c r="OWV31" s="47"/>
      <c r="OWW31" s="47"/>
      <c r="OWX31" s="47"/>
      <c r="OWY31" s="47"/>
      <c r="OWZ31" s="47"/>
      <c r="OXA31" s="47"/>
      <c r="OXB31" s="47"/>
      <c r="OXC31" s="47"/>
      <c r="OXD31" s="47"/>
      <c r="OXE31" s="47"/>
      <c r="OXF31" s="47"/>
      <c r="OXG31" s="47"/>
      <c r="OXH31" s="47"/>
      <c r="OXI31" s="47"/>
      <c r="OXJ31" s="47"/>
      <c r="OXK31" s="47"/>
      <c r="OXL31" s="47"/>
      <c r="OXM31" s="47"/>
      <c r="OXN31" s="47"/>
      <c r="OXO31" s="47"/>
      <c r="OXP31" s="47"/>
      <c r="OXQ31" s="47"/>
      <c r="OXR31" s="47"/>
      <c r="OXS31" s="47"/>
      <c r="OXT31" s="47"/>
      <c r="OXU31" s="47"/>
      <c r="OXV31" s="47"/>
      <c r="OXW31" s="47"/>
      <c r="OXX31" s="47"/>
      <c r="OXY31" s="47"/>
      <c r="OXZ31" s="47"/>
      <c r="OYA31" s="47"/>
      <c r="OYB31" s="47"/>
      <c r="OYC31" s="47"/>
      <c r="OYD31" s="47"/>
      <c r="OYE31" s="47"/>
      <c r="OYF31" s="47"/>
      <c r="OYG31" s="47"/>
      <c r="OYH31" s="47"/>
      <c r="OYI31" s="47"/>
      <c r="OYJ31" s="47"/>
      <c r="OYK31" s="47"/>
      <c r="OYL31" s="47"/>
      <c r="OYM31" s="47"/>
      <c r="OYN31" s="47"/>
      <c r="OYO31" s="47"/>
      <c r="OYP31" s="47"/>
      <c r="OYQ31" s="47"/>
      <c r="OYR31" s="47"/>
      <c r="OYS31" s="47"/>
      <c r="OYT31" s="47"/>
      <c r="OYU31" s="47"/>
      <c r="OYV31" s="47"/>
      <c r="OYW31" s="47"/>
      <c r="OYX31" s="47"/>
      <c r="OYY31" s="47"/>
      <c r="OYZ31" s="47"/>
      <c r="OZA31" s="47"/>
      <c r="OZB31" s="47"/>
      <c r="OZC31" s="47"/>
      <c r="OZD31" s="47"/>
      <c r="OZE31" s="47"/>
      <c r="OZF31" s="47"/>
      <c r="OZG31" s="47"/>
      <c r="OZH31" s="47"/>
      <c r="OZI31" s="47"/>
      <c r="OZJ31" s="47"/>
      <c r="OZK31" s="47"/>
      <c r="OZL31" s="47"/>
      <c r="OZM31" s="47"/>
      <c r="OZN31" s="47"/>
      <c r="OZO31" s="47"/>
      <c r="OZP31" s="47"/>
      <c r="OZQ31" s="47"/>
      <c r="OZR31" s="47"/>
      <c r="OZS31" s="47"/>
      <c r="OZT31" s="47"/>
      <c r="OZU31" s="47"/>
      <c r="OZV31" s="47"/>
      <c r="OZW31" s="47"/>
      <c r="OZX31" s="47"/>
      <c r="OZY31" s="47"/>
      <c r="OZZ31" s="47"/>
      <c r="PAA31" s="47"/>
      <c r="PAB31" s="47"/>
      <c r="PAC31" s="47"/>
      <c r="PAD31" s="47"/>
      <c r="PAE31" s="47"/>
      <c r="PAF31" s="47"/>
      <c r="PAG31" s="47"/>
      <c r="PAH31" s="47"/>
      <c r="PAI31" s="47"/>
      <c r="PAJ31" s="47"/>
      <c r="PAK31" s="47"/>
      <c r="PAL31" s="47"/>
      <c r="PAM31" s="47"/>
      <c r="PAN31" s="47"/>
      <c r="PAO31" s="47"/>
      <c r="PAP31" s="47"/>
      <c r="PAQ31" s="47"/>
      <c r="PAR31" s="47"/>
      <c r="PAS31" s="47"/>
      <c r="PAT31" s="47"/>
      <c r="PAU31" s="47"/>
      <c r="PAV31" s="47"/>
      <c r="PAW31" s="47"/>
      <c r="PAX31" s="47"/>
      <c r="PAY31" s="47"/>
      <c r="PAZ31" s="47"/>
      <c r="PBA31" s="47"/>
      <c r="PBB31" s="47"/>
      <c r="PBC31" s="47"/>
      <c r="PBD31" s="47"/>
      <c r="PBE31" s="47"/>
      <c r="PBF31" s="47"/>
      <c r="PBG31" s="47"/>
      <c r="PBH31" s="47"/>
      <c r="PBI31" s="47"/>
      <c r="PBJ31" s="47"/>
      <c r="PBK31" s="47"/>
      <c r="PBL31" s="47"/>
      <c r="PBM31" s="47"/>
      <c r="PBN31" s="47"/>
      <c r="PBO31" s="47"/>
      <c r="PBP31" s="47"/>
      <c r="PBQ31" s="47"/>
      <c r="PBR31" s="47"/>
      <c r="PBS31" s="47"/>
      <c r="PBT31" s="47"/>
      <c r="PBU31" s="47"/>
      <c r="PBV31" s="47"/>
      <c r="PBW31" s="47"/>
      <c r="PBX31" s="47"/>
      <c r="PBY31" s="47"/>
      <c r="PBZ31" s="47"/>
      <c r="PCA31" s="47"/>
      <c r="PCB31" s="47"/>
      <c r="PCC31" s="47"/>
      <c r="PCD31" s="47"/>
      <c r="PCE31" s="47"/>
      <c r="PCF31" s="47"/>
      <c r="PCG31" s="47"/>
      <c r="PCH31" s="47"/>
      <c r="PCI31" s="47"/>
      <c r="PCJ31" s="47"/>
      <c r="PCK31" s="47"/>
      <c r="PCL31" s="47"/>
      <c r="PCM31" s="47"/>
      <c r="PCN31" s="47"/>
      <c r="PCO31" s="47"/>
      <c r="PCP31" s="47"/>
      <c r="PCQ31" s="47"/>
      <c r="PCR31" s="47"/>
      <c r="PCS31" s="47"/>
      <c r="PCT31" s="47"/>
      <c r="PCU31" s="47"/>
      <c r="PCV31" s="47"/>
      <c r="PCW31" s="47"/>
      <c r="PCX31" s="47"/>
      <c r="PCY31" s="47"/>
      <c r="PCZ31" s="47"/>
      <c r="PDA31" s="47"/>
      <c r="PDB31" s="47"/>
      <c r="PDC31" s="47"/>
      <c r="PDD31" s="47"/>
      <c r="PDE31" s="47"/>
      <c r="PDF31" s="47"/>
      <c r="PDG31" s="47"/>
      <c r="PDH31" s="47"/>
      <c r="PDI31" s="47"/>
      <c r="PDJ31" s="47"/>
      <c r="PDK31" s="47"/>
      <c r="PDL31" s="47"/>
      <c r="PDM31" s="47"/>
      <c r="PDN31" s="47"/>
      <c r="PDO31" s="47"/>
      <c r="PDP31" s="47"/>
      <c r="PDQ31" s="47"/>
      <c r="PDR31" s="47"/>
      <c r="PDS31" s="47"/>
      <c r="PDT31" s="47"/>
      <c r="PDU31" s="47"/>
      <c r="PDV31" s="47"/>
      <c r="PDW31" s="47"/>
      <c r="PDX31" s="47"/>
      <c r="PDY31" s="47"/>
      <c r="PDZ31" s="47"/>
      <c r="PEA31" s="47"/>
      <c r="PEB31" s="47"/>
      <c r="PEC31" s="47"/>
      <c r="PED31" s="47"/>
      <c r="PEE31" s="47"/>
      <c r="PEF31" s="47"/>
      <c r="PEG31" s="47"/>
      <c r="PEH31" s="47"/>
      <c r="PEI31" s="47"/>
      <c r="PEJ31" s="47"/>
      <c r="PEK31" s="47"/>
      <c r="PEL31" s="47"/>
      <c r="PEM31" s="47"/>
      <c r="PEN31" s="47"/>
      <c r="PEO31" s="47"/>
      <c r="PEP31" s="47"/>
      <c r="PEQ31" s="47"/>
      <c r="PER31" s="47"/>
      <c r="PES31" s="47"/>
      <c r="PET31" s="47"/>
      <c r="PEU31" s="47"/>
      <c r="PEV31" s="47"/>
      <c r="PEW31" s="47"/>
      <c r="PEX31" s="47"/>
      <c r="PEY31" s="47"/>
      <c r="PEZ31" s="47"/>
      <c r="PFA31" s="47"/>
      <c r="PFB31" s="47"/>
      <c r="PFC31" s="47"/>
      <c r="PFD31" s="47"/>
      <c r="PFE31" s="47"/>
      <c r="PFF31" s="47"/>
      <c r="PFG31" s="47"/>
      <c r="PFH31" s="47"/>
      <c r="PFI31" s="47"/>
      <c r="PFJ31" s="47"/>
      <c r="PFK31" s="47"/>
      <c r="PFL31" s="47"/>
      <c r="PFM31" s="47"/>
      <c r="PFN31" s="47"/>
      <c r="PFO31" s="47"/>
      <c r="PFP31" s="47"/>
      <c r="PFQ31" s="47"/>
      <c r="PFR31" s="47"/>
      <c r="PFS31" s="47"/>
      <c r="PFT31" s="47"/>
      <c r="PFU31" s="47"/>
      <c r="PFV31" s="47"/>
      <c r="PFW31" s="47"/>
      <c r="PFX31" s="47"/>
      <c r="PFY31" s="47"/>
      <c r="PFZ31" s="47"/>
      <c r="PGA31" s="47"/>
      <c r="PGB31" s="47"/>
      <c r="PGC31" s="47"/>
      <c r="PGD31" s="47"/>
      <c r="PGE31" s="47"/>
      <c r="PGF31" s="47"/>
      <c r="PGG31" s="47"/>
      <c r="PGH31" s="47"/>
      <c r="PGI31" s="47"/>
      <c r="PGJ31" s="47"/>
      <c r="PGK31" s="47"/>
      <c r="PGL31" s="47"/>
      <c r="PGM31" s="47"/>
      <c r="PGN31" s="47"/>
      <c r="PGO31" s="47"/>
      <c r="PGP31" s="47"/>
      <c r="PGQ31" s="47"/>
      <c r="PGR31" s="47"/>
      <c r="PGS31" s="47"/>
      <c r="PGT31" s="47"/>
      <c r="PGU31" s="47"/>
      <c r="PGV31" s="47"/>
      <c r="PGW31" s="47"/>
      <c r="PGX31" s="47"/>
      <c r="PGY31" s="47"/>
      <c r="PGZ31" s="47"/>
      <c r="PHA31" s="47"/>
      <c r="PHB31" s="47"/>
      <c r="PHC31" s="47"/>
      <c r="PHD31" s="47"/>
      <c r="PHE31" s="47"/>
      <c r="PHF31" s="47"/>
      <c r="PHG31" s="47"/>
      <c r="PHH31" s="47"/>
      <c r="PHI31" s="47"/>
      <c r="PHJ31" s="47"/>
      <c r="PHK31" s="47"/>
      <c r="PHL31" s="47"/>
      <c r="PHM31" s="47"/>
      <c r="PHN31" s="47"/>
      <c r="PHO31" s="47"/>
      <c r="PHP31" s="47"/>
      <c r="PHQ31" s="47"/>
      <c r="PHR31" s="47"/>
      <c r="PHS31" s="47"/>
      <c r="PHT31" s="47"/>
      <c r="PHU31" s="47"/>
      <c r="PHV31" s="47"/>
      <c r="PHW31" s="47"/>
      <c r="PHX31" s="47"/>
      <c r="PHY31" s="47"/>
      <c r="PHZ31" s="47"/>
      <c r="PIA31" s="47"/>
      <c r="PIB31" s="47"/>
      <c r="PIC31" s="47"/>
      <c r="PID31" s="47"/>
      <c r="PIE31" s="47"/>
      <c r="PIF31" s="47"/>
      <c r="PIG31" s="47"/>
      <c r="PIH31" s="47"/>
      <c r="PII31" s="47"/>
      <c r="PIJ31" s="47"/>
      <c r="PIK31" s="47"/>
      <c r="PIL31" s="47"/>
      <c r="PIM31" s="47"/>
      <c r="PIN31" s="47"/>
      <c r="PIO31" s="47"/>
      <c r="PIP31" s="47"/>
      <c r="PIQ31" s="47"/>
      <c r="PIR31" s="47"/>
      <c r="PIS31" s="47"/>
      <c r="PIT31" s="47"/>
      <c r="PIU31" s="47"/>
      <c r="PIV31" s="47"/>
      <c r="PIW31" s="47"/>
      <c r="PIX31" s="47"/>
      <c r="PIY31" s="47"/>
      <c r="PIZ31" s="47"/>
      <c r="PJA31" s="47"/>
      <c r="PJB31" s="47"/>
      <c r="PJC31" s="47"/>
      <c r="PJD31" s="47"/>
      <c r="PJE31" s="47"/>
      <c r="PJF31" s="47"/>
      <c r="PJG31" s="47"/>
      <c r="PJH31" s="47"/>
      <c r="PJI31" s="47"/>
      <c r="PJJ31" s="47"/>
      <c r="PJK31" s="47"/>
      <c r="PJL31" s="47"/>
      <c r="PJM31" s="47"/>
      <c r="PJN31" s="47"/>
      <c r="PJO31" s="47"/>
      <c r="PJP31" s="47"/>
      <c r="PJQ31" s="47"/>
      <c r="PJR31" s="47"/>
      <c r="PJS31" s="47"/>
      <c r="PJT31" s="47"/>
      <c r="PJU31" s="47"/>
      <c r="PJV31" s="47"/>
      <c r="PJW31" s="47"/>
      <c r="PJX31" s="47"/>
      <c r="PJY31" s="47"/>
      <c r="PJZ31" s="47"/>
      <c r="PKA31" s="47"/>
      <c r="PKB31" s="47"/>
      <c r="PKC31" s="47"/>
      <c r="PKD31" s="47"/>
      <c r="PKE31" s="47"/>
      <c r="PKF31" s="47"/>
      <c r="PKG31" s="47"/>
      <c r="PKH31" s="47"/>
      <c r="PKI31" s="47"/>
      <c r="PKJ31" s="47"/>
      <c r="PKK31" s="47"/>
      <c r="PKL31" s="47"/>
      <c r="PKM31" s="47"/>
      <c r="PKN31" s="47"/>
      <c r="PKO31" s="47"/>
      <c r="PKP31" s="47"/>
      <c r="PKQ31" s="47"/>
      <c r="PKR31" s="47"/>
      <c r="PKS31" s="47"/>
      <c r="PKT31" s="47"/>
      <c r="PKU31" s="47"/>
      <c r="PKV31" s="47"/>
      <c r="PKW31" s="47"/>
      <c r="PKX31" s="47"/>
      <c r="PKY31" s="47"/>
      <c r="PKZ31" s="47"/>
      <c r="PLA31" s="47"/>
      <c r="PLB31" s="47"/>
      <c r="PLC31" s="47"/>
      <c r="PLD31" s="47"/>
      <c r="PLE31" s="47"/>
      <c r="PLF31" s="47"/>
      <c r="PLG31" s="47"/>
      <c r="PLH31" s="47"/>
      <c r="PLI31" s="47"/>
      <c r="PLJ31" s="47"/>
      <c r="PLK31" s="47"/>
      <c r="PLL31" s="47"/>
      <c r="PLM31" s="47"/>
      <c r="PLN31" s="47"/>
      <c r="PLO31" s="47"/>
      <c r="PLP31" s="47"/>
      <c r="PLQ31" s="47"/>
      <c r="PLR31" s="47"/>
      <c r="PLS31" s="47"/>
      <c r="PLT31" s="47"/>
      <c r="PLU31" s="47"/>
      <c r="PLV31" s="47"/>
      <c r="PLW31" s="47"/>
      <c r="PLX31" s="47"/>
      <c r="PLY31" s="47"/>
      <c r="PLZ31" s="47"/>
      <c r="PMA31" s="47"/>
      <c r="PMB31" s="47"/>
      <c r="PMC31" s="47"/>
      <c r="PMD31" s="47"/>
      <c r="PME31" s="47"/>
      <c r="PMF31" s="47"/>
      <c r="PMG31" s="47"/>
      <c r="PMH31" s="47"/>
      <c r="PMI31" s="47"/>
      <c r="PMJ31" s="47"/>
      <c r="PMK31" s="47"/>
      <c r="PML31" s="47"/>
      <c r="PMM31" s="47"/>
      <c r="PMN31" s="47"/>
      <c r="PMO31" s="47"/>
      <c r="PMP31" s="47"/>
      <c r="PMQ31" s="47"/>
      <c r="PMR31" s="47"/>
      <c r="PMS31" s="47"/>
      <c r="PMT31" s="47"/>
      <c r="PMU31" s="47"/>
      <c r="PMV31" s="47"/>
      <c r="PMW31" s="47"/>
      <c r="PMX31" s="47"/>
      <c r="PMY31" s="47"/>
      <c r="PMZ31" s="47"/>
      <c r="PNA31" s="47"/>
      <c r="PNB31" s="47"/>
      <c r="PNC31" s="47"/>
      <c r="PND31" s="47"/>
      <c r="PNE31" s="47"/>
      <c r="PNF31" s="47"/>
      <c r="PNG31" s="47"/>
      <c r="PNH31" s="47"/>
      <c r="PNI31" s="47"/>
      <c r="PNJ31" s="47"/>
      <c r="PNK31" s="47"/>
      <c r="PNL31" s="47"/>
      <c r="PNM31" s="47"/>
      <c r="PNN31" s="47"/>
      <c r="PNO31" s="47"/>
      <c r="PNP31" s="47"/>
      <c r="PNQ31" s="47"/>
      <c r="PNR31" s="47"/>
      <c r="PNS31" s="47"/>
      <c r="PNT31" s="47"/>
      <c r="PNU31" s="47"/>
      <c r="PNV31" s="47"/>
      <c r="PNW31" s="47"/>
      <c r="PNX31" s="47"/>
      <c r="PNY31" s="47"/>
      <c r="PNZ31" s="47"/>
      <c r="POA31" s="47"/>
      <c r="POB31" s="47"/>
      <c r="POC31" s="47"/>
      <c r="POD31" s="47"/>
      <c r="POE31" s="47"/>
      <c r="POF31" s="47"/>
      <c r="POG31" s="47"/>
      <c r="POH31" s="47"/>
      <c r="POI31" s="47"/>
      <c r="POJ31" s="47"/>
      <c r="POK31" s="47"/>
      <c r="POL31" s="47"/>
      <c r="POM31" s="47"/>
      <c r="PON31" s="47"/>
      <c r="POO31" s="47"/>
      <c r="POP31" s="47"/>
      <c r="POQ31" s="47"/>
      <c r="POR31" s="47"/>
      <c r="POS31" s="47"/>
      <c r="POT31" s="47"/>
      <c r="POU31" s="47"/>
      <c r="POV31" s="47"/>
      <c r="POW31" s="47"/>
      <c r="POX31" s="47"/>
      <c r="POY31" s="47"/>
      <c r="POZ31" s="47"/>
      <c r="PPA31" s="47"/>
      <c r="PPB31" s="47"/>
      <c r="PPC31" s="47"/>
      <c r="PPD31" s="47"/>
      <c r="PPE31" s="47"/>
      <c r="PPF31" s="47"/>
      <c r="PPG31" s="47"/>
      <c r="PPH31" s="47"/>
      <c r="PPI31" s="47"/>
      <c r="PPJ31" s="47"/>
      <c r="PPK31" s="47"/>
      <c r="PPL31" s="47"/>
      <c r="PPM31" s="47"/>
      <c r="PPN31" s="47"/>
      <c r="PPO31" s="47"/>
      <c r="PPP31" s="47"/>
      <c r="PPQ31" s="47"/>
      <c r="PPR31" s="47"/>
      <c r="PPS31" s="47"/>
      <c r="PPT31" s="47"/>
      <c r="PPU31" s="47"/>
      <c r="PPV31" s="47"/>
      <c r="PPW31" s="47"/>
      <c r="PPX31" s="47"/>
      <c r="PPY31" s="47"/>
      <c r="PPZ31" s="47"/>
      <c r="PQA31" s="47"/>
      <c r="PQB31" s="47"/>
      <c r="PQC31" s="47"/>
      <c r="PQD31" s="47"/>
      <c r="PQE31" s="47"/>
      <c r="PQF31" s="47"/>
      <c r="PQG31" s="47"/>
      <c r="PQH31" s="47"/>
      <c r="PQI31" s="47"/>
      <c r="PQJ31" s="47"/>
      <c r="PQK31" s="47"/>
      <c r="PQL31" s="47"/>
      <c r="PQM31" s="47"/>
      <c r="PQN31" s="47"/>
      <c r="PQO31" s="47"/>
      <c r="PQP31" s="47"/>
      <c r="PQQ31" s="47"/>
      <c r="PQR31" s="47"/>
      <c r="PQS31" s="47"/>
      <c r="PQT31" s="47"/>
      <c r="PQU31" s="47"/>
      <c r="PQV31" s="47"/>
      <c r="PQW31" s="47"/>
      <c r="PQX31" s="47"/>
      <c r="PQY31" s="47"/>
      <c r="PQZ31" s="47"/>
      <c r="PRA31" s="47"/>
      <c r="PRB31" s="47"/>
      <c r="PRC31" s="47"/>
      <c r="PRD31" s="47"/>
      <c r="PRE31" s="47"/>
      <c r="PRF31" s="47"/>
      <c r="PRG31" s="47"/>
      <c r="PRH31" s="47"/>
      <c r="PRI31" s="47"/>
      <c r="PRJ31" s="47"/>
      <c r="PRK31" s="47"/>
      <c r="PRL31" s="47"/>
      <c r="PRM31" s="47"/>
      <c r="PRN31" s="47"/>
      <c r="PRO31" s="47"/>
      <c r="PRP31" s="47"/>
      <c r="PRQ31" s="47"/>
      <c r="PRR31" s="47"/>
      <c r="PRS31" s="47"/>
      <c r="PRT31" s="47"/>
      <c r="PRU31" s="47"/>
      <c r="PRV31" s="47"/>
      <c r="PRW31" s="47"/>
      <c r="PRX31" s="47"/>
      <c r="PRY31" s="47"/>
      <c r="PRZ31" s="47"/>
      <c r="PSA31" s="47"/>
      <c r="PSB31" s="47"/>
      <c r="PSC31" s="47"/>
      <c r="PSD31" s="47"/>
      <c r="PSE31" s="47"/>
      <c r="PSF31" s="47"/>
      <c r="PSG31" s="47"/>
      <c r="PSH31" s="47"/>
      <c r="PSI31" s="47"/>
      <c r="PSJ31" s="47"/>
      <c r="PSK31" s="47"/>
      <c r="PSL31" s="47"/>
      <c r="PSM31" s="47"/>
      <c r="PSN31" s="47"/>
      <c r="PSO31" s="47"/>
      <c r="PSP31" s="47"/>
      <c r="PSQ31" s="47"/>
      <c r="PSR31" s="47"/>
      <c r="PSS31" s="47"/>
      <c r="PST31" s="47"/>
      <c r="PSU31" s="47"/>
      <c r="PSV31" s="47"/>
      <c r="PSW31" s="47"/>
      <c r="PSX31" s="47"/>
      <c r="PSY31" s="47"/>
      <c r="PSZ31" s="47"/>
      <c r="PTA31" s="47"/>
      <c r="PTB31" s="47"/>
      <c r="PTC31" s="47"/>
      <c r="PTD31" s="47"/>
      <c r="PTE31" s="47"/>
      <c r="PTF31" s="47"/>
      <c r="PTG31" s="47"/>
      <c r="PTH31" s="47"/>
      <c r="PTI31" s="47"/>
      <c r="PTJ31" s="47"/>
      <c r="PTK31" s="47"/>
      <c r="PTL31" s="47"/>
      <c r="PTM31" s="47"/>
      <c r="PTN31" s="47"/>
      <c r="PTO31" s="47"/>
      <c r="PTP31" s="47"/>
      <c r="PTQ31" s="47"/>
      <c r="PTR31" s="47"/>
      <c r="PTS31" s="47"/>
      <c r="PTT31" s="47"/>
      <c r="PTU31" s="47"/>
      <c r="PTV31" s="47"/>
      <c r="PTW31" s="47"/>
      <c r="PTX31" s="47"/>
      <c r="PTY31" s="47"/>
      <c r="PTZ31" s="47"/>
      <c r="PUA31" s="47"/>
      <c r="PUB31" s="47"/>
      <c r="PUC31" s="47"/>
      <c r="PUD31" s="47"/>
      <c r="PUE31" s="47"/>
      <c r="PUF31" s="47"/>
      <c r="PUG31" s="47"/>
      <c r="PUH31" s="47"/>
      <c r="PUI31" s="47"/>
      <c r="PUJ31" s="47"/>
      <c r="PUK31" s="47"/>
      <c r="PUL31" s="47"/>
      <c r="PUM31" s="47"/>
      <c r="PUN31" s="47"/>
      <c r="PUO31" s="47"/>
      <c r="PUP31" s="47"/>
      <c r="PUQ31" s="47"/>
      <c r="PUR31" s="47"/>
      <c r="PUS31" s="47"/>
      <c r="PUT31" s="47"/>
      <c r="PUU31" s="47"/>
      <c r="PUV31" s="47"/>
      <c r="PUW31" s="47"/>
      <c r="PUX31" s="47"/>
      <c r="PUY31" s="47"/>
      <c r="PUZ31" s="47"/>
      <c r="PVA31" s="47"/>
      <c r="PVB31" s="47"/>
      <c r="PVC31" s="47"/>
      <c r="PVD31" s="47"/>
      <c r="PVE31" s="47"/>
      <c r="PVF31" s="47"/>
      <c r="PVG31" s="47"/>
      <c r="PVH31" s="47"/>
      <c r="PVI31" s="47"/>
      <c r="PVJ31" s="47"/>
      <c r="PVK31" s="47"/>
      <c r="PVL31" s="47"/>
      <c r="PVM31" s="47"/>
      <c r="PVN31" s="47"/>
      <c r="PVO31" s="47"/>
      <c r="PVP31" s="47"/>
      <c r="PVQ31" s="47"/>
      <c r="PVR31" s="47"/>
      <c r="PVS31" s="47"/>
      <c r="PVT31" s="47"/>
      <c r="PVU31" s="47"/>
      <c r="PVV31" s="47"/>
      <c r="PVW31" s="47"/>
      <c r="PVX31" s="47"/>
      <c r="PVY31" s="47"/>
      <c r="PVZ31" s="47"/>
      <c r="PWA31" s="47"/>
      <c r="PWB31" s="47"/>
      <c r="PWC31" s="47"/>
      <c r="PWD31" s="47"/>
      <c r="PWE31" s="47"/>
      <c r="PWF31" s="47"/>
      <c r="PWG31" s="47"/>
      <c r="PWH31" s="47"/>
      <c r="PWI31" s="47"/>
      <c r="PWJ31" s="47"/>
      <c r="PWK31" s="47"/>
      <c r="PWL31" s="47"/>
      <c r="PWM31" s="47"/>
      <c r="PWN31" s="47"/>
      <c r="PWO31" s="47"/>
      <c r="PWP31" s="47"/>
      <c r="PWQ31" s="47"/>
      <c r="PWR31" s="47"/>
      <c r="PWS31" s="47"/>
      <c r="PWT31" s="47"/>
      <c r="PWU31" s="47"/>
      <c r="PWV31" s="47"/>
      <c r="PWW31" s="47"/>
      <c r="PWX31" s="47"/>
      <c r="PWY31" s="47"/>
      <c r="PWZ31" s="47"/>
      <c r="PXA31" s="47"/>
      <c r="PXB31" s="47"/>
      <c r="PXC31" s="47"/>
      <c r="PXD31" s="47"/>
      <c r="PXE31" s="47"/>
      <c r="PXF31" s="47"/>
      <c r="PXG31" s="47"/>
      <c r="PXH31" s="47"/>
      <c r="PXI31" s="47"/>
      <c r="PXJ31" s="47"/>
      <c r="PXK31" s="47"/>
      <c r="PXL31" s="47"/>
      <c r="PXM31" s="47"/>
      <c r="PXN31" s="47"/>
      <c r="PXO31" s="47"/>
      <c r="PXP31" s="47"/>
      <c r="PXQ31" s="47"/>
      <c r="PXR31" s="47"/>
      <c r="PXS31" s="47"/>
      <c r="PXT31" s="47"/>
      <c r="PXU31" s="47"/>
      <c r="PXV31" s="47"/>
      <c r="PXW31" s="47"/>
      <c r="PXX31" s="47"/>
      <c r="PXY31" s="47"/>
      <c r="PXZ31" s="47"/>
      <c r="PYA31" s="47"/>
      <c r="PYB31" s="47"/>
      <c r="PYC31" s="47"/>
      <c r="PYD31" s="47"/>
      <c r="PYE31" s="47"/>
      <c r="PYF31" s="47"/>
      <c r="PYG31" s="47"/>
      <c r="PYH31" s="47"/>
      <c r="PYI31" s="47"/>
      <c r="PYJ31" s="47"/>
      <c r="PYK31" s="47"/>
      <c r="PYL31" s="47"/>
      <c r="PYM31" s="47"/>
      <c r="PYN31" s="47"/>
      <c r="PYO31" s="47"/>
      <c r="PYP31" s="47"/>
      <c r="PYQ31" s="47"/>
      <c r="PYR31" s="47"/>
      <c r="PYS31" s="47"/>
      <c r="PYT31" s="47"/>
      <c r="PYU31" s="47"/>
      <c r="PYV31" s="47"/>
      <c r="PYW31" s="47"/>
      <c r="PYX31" s="47"/>
      <c r="PYY31" s="47"/>
      <c r="PYZ31" s="47"/>
      <c r="PZA31" s="47"/>
      <c r="PZB31" s="47"/>
      <c r="PZC31" s="47"/>
      <c r="PZD31" s="47"/>
      <c r="PZE31" s="47"/>
      <c r="PZF31" s="47"/>
      <c r="PZG31" s="47"/>
      <c r="PZH31" s="47"/>
      <c r="PZI31" s="47"/>
      <c r="PZJ31" s="47"/>
      <c r="PZK31" s="47"/>
      <c r="PZL31" s="47"/>
      <c r="PZM31" s="47"/>
      <c r="PZN31" s="47"/>
      <c r="PZO31" s="47"/>
      <c r="PZP31" s="47"/>
      <c r="PZQ31" s="47"/>
      <c r="PZR31" s="47"/>
      <c r="PZS31" s="47"/>
      <c r="PZT31" s="47"/>
      <c r="PZU31" s="47"/>
      <c r="PZV31" s="47"/>
      <c r="PZW31" s="47"/>
      <c r="PZX31" s="47"/>
      <c r="PZY31" s="47"/>
      <c r="PZZ31" s="47"/>
      <c r="QAA31" s="47"/>
      <c r="QAB31" s="47"/>
      <c r="QAC31" s="47"/>
      <c r="QAD31" s="47"/>
      <c r="QAE31" s="47"/>
      <c r="QAF31" s="47"/>
      <c r="QAG31" s="47"/>
      <c r="QAH31" s="47"/>
      <c r="QAI31" s="47"/>
      <c r="QAJ31" s="47"/>
      <c r="QAK31" s="47"/>
      <c r="QAL31" s="47"/>
      <c r="QAM31" s="47"/>
      <c r="QAN31" s="47"/>
      <c r="QAO31" s="47"/>
      <c r="QAP31" s="47"/>
      <c r="QAQ31" s="47"/>
      <c r="QAR31" s="47"/>
      <c r="QAS31" s="47"/>
      <c r="QAT31" s="47"/>
      <c r="QAU31" s="47"/>
      <c r="QAV31" s="47"/>
      <c r="QAW31" s="47"/>
      <c r="QAX31" s="47"/>
      <c r="QAY31" s="47"/>
      <c r="QAZ31" s="47"/>
      <c r="QBA31" s="47"/>
      <c r="QBB31" s="47"/>
      <c r="QBC31" s="47"/>
      <c r="QBD31" s="47"/>
      <c r="QBE31" s="47"/>
      <c r="QBF31" s="47"/>
      <c r="QBG31" s="47"/>
      <c r="QBH31" s="47"/>
      <c r="QBI31" s="47"/>
      <c r="QBJ31" s="47"/>
      <c r="QBK31" s="47"/>
      <c r="QBL31" s="47"/>
      <c r="QBM31" s="47"/>
      <c r="QBN31" s="47"/>
      <c r="QBO31" s="47"/>
      <c r="QBP31" s="47"/>
      <c r="QBQ31" s="47"/>
      <c r="QBR31" s="47"/>
      <c r="QBS31" s="47"/>
      <c r="QBT31" s="47"/>
      <c r="QBU31" s="47"/>
      <c r="QBV31" s="47"/>
      <c r="QBW31" s="47"/>
      <c r="QBX31" s="47"/>
      <c r="QBY31" s="47"/>
      <c r="QBZ31" s="47"/>
      <c r="QCA31" s="47"/>
      <c r="QCB31" s="47"/>
      <c r="QCC31" s="47"/>
      <c r="QCD31" s="47"/>
      <c r="QCE31" s="47"/>
      <c r="QCF31" s="47"/>
      <c r="QCG31" s="47"/>
      <c r="QCH31" s="47"/>
      <c r="QCI31" s="47"/>
      <c r="QCJ31" s="47"/>
      <c r="QCK31" s="47"/>
      <c r="QCL31" s="47"/>
      <c r="QCM31" s="47"/>
      <c r="QCN31" s="47"/>
      <c r="QCO31" s="47"/>
      <c r="QCP31" s="47"/>
      <c r="QCQ31" s="47"/>
      <c r="QCR31" s="47"/>
      <c r="QCS31" s="47"/>
      <c r="QCT31" s="47"/>
      <c r="QCU31" s="47"/>
      <c r="QCV31" s="47"/>
      <c r="QCW31" s="47"/>
      <c r="QCX31" s="47"/>
      <c r="QCY31" s="47"/>
      <c r="QCZ31" s="47"/>
      <c r="QDA31" s="47"/>
      <c r="QDB31" s="47"/>
      <c r="QDC31" s="47"/>
      <c r="QDD31" s="47"/>
      <c r="QDE31" s="47"/>
      <c r="QDF31" s="47"/>
      <c r="QDG31" s="47"/>
      <c r="QDH31" s="47"/>
      <c r="QDI31" s="47"/>
      <c r="QDJ31" s="47"/>
      <c r="QDK31" s="47"/>
      <c r="QDL31" s="47"/>
      <c r="QDM31" s="47"/>
      <c r="QDN31" s="47"/>
      <c r="QDO31" s="47"/>
      <c r="QDP31" s="47"/>
      <c r="QDQ31" s="47"/>
      <c r="QDR31" s="47"/>
      <c r="QDS31" s="47"/>
      <c r="QDT31" s="47"/>
      <c r="QDU31" s="47"/>
      <c r="QDV31" s="47"/>
      <c r="QDW31" s="47"/>
      <c r="QDX31" s="47"/>
      <c r="QDY31" s="47"/>
      <c r="QDZ31" s="47"/>
      <c r="QEA31" s="47"/>
      <c r="QEB31" s="47"/>
      <c r="QEC31" s="47"/>
      <c r="QED31" s="47"/>
      <c r="QEE31" s="47"/>
      <c r="QEF31" s="47"/>
      <c r="QEG31" s="47"/>
      <c r="QEH31" s="47"/>
      <c r="QEI31" s="47"/>
      <c r="QEJ31" s="47"/>
      <c r="QEK31" s="47"/>
      <c r="QEL31" s="47"/>
      <c r="QEM31" s="47"/>
      <c r="QEN31" s="47"/>
      <c r="QEO31" s="47"/>
      <c r="QEP31" s="47"/>
      <c r="QEQ31" s="47"/>
      <c r="QER31" s="47"/>
      <c r="QES31" s="47"/>
      <c r="QET31" s="47"/>
      <c r="QEU31" s="47"/>
      <c r="QEV31" s="47"/>
      <c r="QEW31" s="47"/>
      <c r="QEX31" s="47"/>
      <c r="QEY31" s="47"/>
      <c r="QEZ31" s="47"/>
      <c r="QFA31" s="47"/>
      <c r="QFB31" s="47"/>
      <c r="QFC31" s="47"/>
      <c r="QFD31" s="47"/>
      <c r="QFE31" s="47"/>
      <c r="QFF31" s="47"/>
      <c r="QFG31" s="47"/>
      <c r="QFH31" s="47"/>
      <c r="QFI31" s="47"/>
      <c r="QFJ31" s="47"/>
      <c r="QFK31" s="47"/>
      <c r="QFL31" s="47"/>
      <c r="QFM31" s="47"/>
      <c r="QFN31" s="47"/>
      <c r="QFO31" s="47"/>
      <c r="QFP31" s="47"/>
      <c r="QFQ31" s="47"/>
      <c r="QFR31" s="47"/>
      <c r="QFS31" s="47"/>
      <c r="QFT31" s="47"/>
      <c r="QFU31" s="47"/>
      <c r="QFV31" s="47"/>
      <c r="QFW31" s="47"/>
      <c r="QFX31" s="47"/>
      <c r="QFY31" s="47"/>
      <c r="QFZ31" s="47"/>
      <c r="QGA31" s="47"/>
      <c r="QGB31" s="47"/>
      <c r="QGC31" s="47"/>
      <c r="QGD31" s="47"/>
      <c r="QGE31" s="47"/>
      <c r="QGF31" s="47"/>
      <c r="QGG31" s="47"/>
      <c r="QGH31" s="47"/>
      <c r="QGI31" s="47"/>
      <c r="QGJ31" s="47"/>
      <c r="QGK31" s="47"/>
      <c r="QGL31" s="47"/>
      <c r="QGM31" s="47"/>
      <c r="QGN31" s="47"/>
      <c r="QGO31" s="47"/>
      <c r="QGP31" s="47"/>
      <c r="QGQ31" s="47"/>
      <c r="QGR31" s="47"/>
      <c r="QGS31" s="47"/>
      <c r="QGT31" s="47"/>
      <c r="QGU31" s="47"/>
      <c r="QGV31" s="47"/>
      <c r="QGW31" s="47"/>
      <c r="QGX31" s="47"/>
      <c r="QGY31" s="47"/>
      <c r="QGZ31" s="47"/>
      <c r="QHA31" s="47"/>
      <c r="QHB31" s="47"/>
      <c r="QHC31" s="47"/>
      <c r="QHD31" s="47"/>
      <c r="QHE31" s="47"/>
      <c r="QHF31" s="47"/>
      <c r="QHG31" s="47"/>
      <c r="QHH31" s="47"/>
      <c r="QHI31" s="47"/>
      <c r="QHJ31" s="47"/>
      <c r="QHK31" s="47"/>
      <c r="QHL31" s="47"/>
      <c r="QHM31" s="47"/>
      <c r="QHN31" s="47"/>
      <c r="QHO31" s="47"/>
      <c r="QHP31" s="47"/>
      <c r="QHQ31" s="47"/>
      <c r="QHR31" s="47"/>
      <c r="QHS31" s="47"/>
      <c r="QHT31" s="47"/>
      <c r="QHU31" s="47"/>
      <c r="QHV31" s="47"/>
      <c r="QHW31" s="47"/>
      <c r="QHX31" s="47"/>
      <c r="QHY31" s="47"/>
      <c r="QHZ31" s="47"/>
      <c r="QIA31" s="47"/>
      <c r="QIB31" s="47"/>
      <c r="QIC31" s="47"/>
      <c r="QID31" s="47"/>
      <c r="QIE31" s="47"/>
      <c r="QIF31" s="47"/>
      <c r="QIG31" s="47"/>
      <c r="QIH31" s="47"/>
      <c r="QII31" s="47"/>
      <c r="QIJ31" s="47"/>
      <c r="QIK31" s="47"/>
      <c r="QIL31" s="47"/>
      <c r="QIM31" s="47"/>
      <c r="QIN31" s="47"/>
      <c r="QIO31" s="47"/>
      <c r="QIP31" s="47"/>
      <c r="QIQ31" s="47"/>
      <c r="QIR31" s="47"/>
      <c r="QIS31" s="47"/>
      <c r="QIT31" s="47"/>
      <c r="QIU31" s="47"/>
      <c r="QIV31" s="47"/>
      <c r="QIW31" s="47"/>
      <c r="QIX31" s="47"/>
      <c r="QIY31" s="47"/>
      <c r="QIZ31" s="47"/>
      <c r="QJA31" s="47"/>
      <c r="QJB31" s="47"/>
      <c r="QJC31" s="47"/>
      <c r="QJD31" s="47"/>
      <c r="QJE31" s="47"/>
      <c r="QJF31" s="47"/>
      <c r="QJG31" s="47"/>
      <c r="QJH31" s="47"/>
      <c r="QJI31" s="47"/>
      <c r="QJJ31" s="47"/>
      <c r="QJK31" s="47"/>
      <c r="QJL31" s="47"/>
      <c r="QJM31" s="47"/>
      <c r="QJN31" s="47"/>
      <c r="QJO31" s="47"/>
      <c r="QJP31" s="47"/>
      <c r="QJQ31" s="47"/>
      <c r="QJR31" s="47"/>
      <c r="QJS31" s="47"/>
      <c r="QJT31" s="47"/>
      <c r="QJU31" s="47"/>
      <c r="QJV31" s="47"/>
      <c r="QJW31" s="47"/>
      <c r="QJX31" s="47"/>
      <c r="QJY31" s="47"/>
      <c r="QJZ31" s="47"/>
      <c r="QKA31" s="47"/>
      <c r="QKB31" s="47"/>
      <c r="QKC31" s="47"/>
      <c r="QKD31" s="47"/>
      <c r="QKE31" s="47"/>
      <c r="QKF31" s="47"/>
      <c r="QKG31" s="47"/>
      <c r="QKH31" s="47"/>
      <c r="QKI31" s="47"/>
      <c r="QKJ31" s="47"/>
      <c r="QKK31" s="47"/>
      <c r="QKL31" s="47"/>
      <c r="QKM31" s="47"/>
      <c r="QKN31" s="47"/>
      <c r="QKO31" s="47"/>
      <c r="QKP31" s="47"/>
      <c r="QKQ31" s="47"/>
      <c r="QKR31" s="47"/>
      <c r="QKS31" s="47"/>
      <c r="QKT31" s="47"/>
      <c r="QKU31" s="47"/>
      <c r="QKV31" s="47"/>
      <c r="QKW31" s="47"/>
      <c r="QKX31" s="47"/>
      <c r="QKY31" s="47"/>
      <c r="QKZ31" s="47"/>
      <c r="QLA31" s="47"/>
      <c r="QLB31" s="47"/>
      <c r="QLC31" s="47"/>
      <c r="QLD31" s="47"/>
      <c r="QLE31" s="47"/>
      <c r="QLF31" s="47"/>
      <c r="QLG31" s="47"/>
      <c r="QLH31" s="47"/>
      <c r="QLI31" s="47"/>
      <c r="QLJ31" s="47"/>
      <c r="QLK31" s="47"/>
      <c r="QLL31" s="47"/>
      <c r="QLM31" s="47"/>
      <c r="QLN31" s="47"/>
      <c r="QLO31" s="47"/>
      <c r="QLP31" s="47"/>
      <c r="QLQ31" s="47"/>
      <c r="QLR31" s="47"/>
      <c r="QLS31" s="47"/>
      <c r="QLT31" s="47"/>
      <c r="QLU31" s="47"/>
      <c r="QLV31" s="47"/>
      <c r="QLW31" s="47"/>
      <c r="QLX31" s="47"/>
      <c r="QLY31" s="47"/>
      <c r="QLZ31" s="47"/>
      <c r="QMA31" s="47"/>
      <c r="QMB31" s="47"/>
      <c r="QMC31" s="47"/>
      <c r="QMD31" s="47"/>
      <c r="QME31" s="47"/>
      <c r="QMF31" s="47"/>
      <c r="QMG31" s="47"/>
      <c r="QMH31" s="47"/>
      <c r="QMI31" s="47"/>
      <c r="QMJ31" s="47"/>
      <c r="QMK31" s="47"/>
      <c r="QML31" s="47"/>
      <c r="QMM31" s="47"/>
      <c r="QMN31" s="47"/>
      <c r="QMO31" s="47"/>
      <c r="QMP31" s="47"/>
      <c r="QMQ31" s="47"/>
      <c r="QMR31" s="47"/>
      <c r="QMS31" s="47"/>
      <c r="QMT31" s="47"/>
      <c r="QMU31" s="47"/>
      <c r="QMV31" s="47"/>
      <c r="QMW31" s="47"/>
      <c r="QMX31" s="47"/>
      <c r="QMY31" s="47"/>
      <c r="QMZ31" s="47"/>
      <c r="QNA31" s="47"/>
      <c r="QNB31" s="47"/>
      <c r="QNC31" s="47"/>
      <c r="QND31" s="47"/>
      <c r="QNE31" s="47"/>
      <c r="QNF31" s="47"/>
      <c r="QNG31" s="47"/>
      <c r="QNH31" s="47"/>
      <c r="QNI31" s="47"/>
      <c r="QNJ31" s="47"/>
      <c r="QNK31" s="47"/>
      <c r="QNL31" s="47"/>
      <c r="QNM31" s="47"/>
      <c r="QNN31" s="47"/>
      <c r="QNO31" s="47"/>
      <c r="QNP31" s="47"/>
      <c r="QNQ31" s="47"/>
      <c r="QNR31" s="47"/>
      <c r="QNS31" s="47"/>
      <c r="QNT31" s="47"/>
      <c r="QNU31" s="47"/>
      <c r="QNV31" s="47"/>
      <c r="QNW31" s="47"/>
      <c r="QNX31" s="47"/>
      <c r="QNY31" s="47"/>
      <c r="QNZ31" s="47"/>
      <c r="QOA31" s="47"/>
      <c r="QOB31" s="47"/>
      <c r="QOC31" s="47"/>
      <c r="QOD31" s="47"/>
      <c r="QOE31" s="47"/>
      <c r="QOF31" s="47"/>
      <c r="QOG31" s="47"/>
      <c r="QOH31" s="47"/>
      <c r="QOI31" s="47"/>
      <c r="QOJ31" s="47"/>
      <c r="QOK31" s="47"/>
      <c r="QOL31" s="47"/>
      <c r="QOM31" s="47"/>
      <c r="QON31" s="47"/>
      <c r="QOO31" s="47"/>
      <c r="QOP31" s="47"/>
      <c r="QOQ31" s="47"/>
      <c r="QOR31" s="47"/>
      <c r="QOS31" s="47"/>
      <c r="QOT31" s="47"/>
      <c r="QOU31" s="47"/>
      <c r="QOV31" s="47"/>
      <c r="QOW31" s="47"/>
      <c r="QOX31" s="47"/>
      <c r="QOY31" s="47"/>
      <c r="QOZ31" s="47"/>
      <c r="QPA31" s="47"/>
      <c r="QPB31" s="47"/>
      <c r="QPC31" s="47"/>
      <c r="QPD31" s="47"/>
      <c r="QPE31" s="47"/>
      <c r="QPF31" s="47"/>
      <c r="QPG31" s="47"/>
      <c r="QPH31" s="47"/>
      <c r="QPI31" s="47"/>
      <c r="QPJ31" s="47"/>
      <c r="QPK31" s="47"/>
      <c r="QPL31" s="47"/>
      <c r="QPM31" s="47"/>
      <c r="QPN31" s="47"/>
      <c r="QPO31" s="47"/>
      <c r="QPP31" s="47"/>
      <c r="QPQ31" s="47"/>
      <c r="QPR31" s="47"/>
      <c r="QPS31" s="47"/>
      <c r="QPT31" s="47"/>
      <c r="QPU31" s="47"/>
      <c r="QPV31" s="47"/>
      <c r="QPW31" s="47"/>
      <c r="QPX31" s="47"/>
      <c r="QPY31" s="47"/>
      <c r="QPZ31" s="47"/>
      <c r="QQA31" s="47"/>
      <c r="QQB31" s="47"/>
      <c r="QQC31" s="47"/>
      <c r="QQD31" s="47"/>
      <c r="QQE31" s="47"/>
      <c r="QQF31" s="47"/>
      <c r="QQG31" s="47"/>
      <c r="QQH31" s="47"/>
      <c r="QQI31" s="47"/>
      <c r="QQJ31" s="47"/>
      <c r="QQK31" s="47"/>
      <c r="QQL31" s="47"/>
      <c r="QQM31" s="47"/>
      <c r="QQN31" s="47"/>
      <c r="QQO31" s="47"/>
      <c r="QQP31" s="47"/>
      <c r="QQQ31" s="47"/>
      <c r="QQR31" s="47"/>
      <c r="QQS31" s="47"/>
      <c r="QQT31" s="47"/>
      <c r="QQU31" s="47"/>
      <c r="QQV31" s="47"/>
      <c r="QQW31" s="47"/>
      <c r="QQX31" s="47"/>
      <c r="QQY31" s="47"/>
      <c r="QQZ31" s="47"/>
      <c r="QRA31" s="47"/>
      <c r="QRB31" s="47"/>
      <c r="QRC31" s="47"/>
      <c r="QRD31" s="47"/>
      <c r="QRE31" s="47"/>
      <c r="QRF31" s="47"/>
      <c r="QRG31" s="47"/>
      <c r="QRH31" s="47"/>
      <c r="QRI31" s="47"/>
      <c r="QRJ31" s="47"/>
      <c r="QRK31" s="47"/>
      <c r="QRL31" s="47"/>
      <c r="QRM31" s="47"/>
      <c r="QRN31" s="47"/>
      <c r="QRO31" s="47"/>
      <c r="QRP31" s="47"/>
      <c r="QRQ31" s="47"/>
      <c r="QRR31" s="47"/>
      <c r="QRS31" s="47"/>
      <c r="QRT31" s="47"/>
      <c r="QRU31" s="47"/>
      <c r="QRV31" s="47"/>
      <c r="QRW31" s="47"/>
      <c r="QRX31" s="47"/>
      <c r="QRY31" s="47"/>
      <c r="QRZ31" s="47"/>
      <c r="QSA31" s="47"/>
      <c r="QSB31" s="47"/>
      <c r="QSC31" s="47"/>
      <c r="QSD31" s="47"/>
      <c r="QSE31" s="47"/>
      <c r="QSF31" s="47"/>
      <c r="QSG31" s="47"/>
      <c r="QSH31" s="47"/>
      <c r="QSI31" s="47"/>
      <c r="QSJ31" s="47"/>
      <c r="QSK31" s="47"/>
      <c r="QSL31" s="47"/>
      <c r="QSM31" s="47"/>
      <c r="QSN31" s="47"/>
      <c r="QSO31" s="47"/>
      <c r="QSP31" s="47"/>
      <c r="QSQ31" s="47"/>
      <c r="QSR31" s="47"/>
      <c r="QSS31" s="47"/>
      <c r="QST31" s="47"/>
      <c r="QSU31" s="47"/>
      <c r="QSV31" s="47"/>
      <c r="QSW31" s="47"/>
      <c r="QSX31" s="47"/>
      <c r="QSY31" s="47"/>
      <c r="QSZ31" s="47"/>
      <c r="QTA31" s="47"/>
      <c r="QTB31" s="47"/>
      <c r="QTC31" s="47"/>
      <c r="QTD31" s="47"/>
      <c r="QTE31" s="47"/>
      <c r="QTF31" s="47"/>
      <c r="QTG31" s="47"/>
      <c r="QTH31" s="47"/>
      <c r="QTI31" s="47"/>
      <c r="QTJ31" s="47"/>
      <c r="QTK31" s="47"/>
      <c r="QTL31" s="47"/>
      <c r="QTM31" s="47"/>
      <c r="QTN31" s="47"/>
      <c r="QTO31" s="47"/>
      <c r="QTP31" s="47"/>
      <c r="QTQ31" s="47"/>
      <c r="QTR31" s="47"/>
      <c r="QTS31" s="47"/>
      <c r="QTT31" s="47"/>
      <c r="QTU31" s="47"/>
      <c r="QTV31" s="47"/>
      <c r="QTW31" s="47"/>
      <c r="QTX31" s="47"/>
      <c r="QTY31" s="47"/>
      <c r="QTZ31" s="47"/>
      <c r="QUA31" s="47"/>
      <c r="QUB31" s="47"/>
      <c r="QUC31" s="47"/>
      <c r="QUD31" s="47"/>
      <c r="QUE31" s="47"/>
      <c r="QUF31" s="47"/>
      <c r="QUG31" s="47"/>
      <c r="QUH31" s="47"/>
      <c r="QUI31" s="47"/>
      <c r="QUJ31" s="47"/>
      <c r="QUK31" s="47"/>
      <c r="QUL31" s="47"/>
      <c r="QUM31" s="47"/>
      <c r="QUN31" s="47"/>
      <c r="QUO31" s="47"/>
      <c r="QUP31" s="47"/>
      <c r="QUQ31" s="47"/>
      <c r="QUR31" s="47"/>
      <c r="QUS31" s="47"/>
      <c r="QUT31" s="47"/>
      <c r="QUU31" s="47"/>
      <c r="QUV31" s="47"/>
      <c r="QUW31" s="47"/>
      <c r="QUX31" s="47"/>
      <c r="QUY31" s="47"/>
      <c r="QUZ31" s="47"/>
      <c r="QVA31" s="47"/>
      <c r="QVB31" s="47"/>
      <c r="QVC31" s="47"/>
      <c r="QVD31" s="47"/>
      <c r="QVE31" s="47"/>
      <c r="QVF31" s="47"/>
      <c r="QVG31" s="47"/>
      <c r="QVH31" s="47"/>
      <c r="QVI31" s="47"/>
      <c r="QVJ31" s="47"/>
      <c r="QVK31" s="47"/>
      <c r="QVL31" s="47"/>
      <c r="QVM31" s="47"/>
      <c r="QVN31" s="47"/>
      <c r="QVO31" s="47"/>
      <c r="QVP31" s="47"/>
      <c r="QVQ31" s="47"/>
      <c r="QVR31" s="47"/>
      <c r="QVS31" s="47"/>
      <c r="QVT31" s="47"/>
      <c r="QVU31" s="47"/>
      <c r="QVV31" s="47"/>
      <c r="QVW31" s="47"/>
      <c r="QVX31" s="47"/>
      <c r="QVY31" s="47"/>
      <c r="QVZ31" s="47"/>
      <c r="QWA31" s="47"/>
      <c r="QWB31" s="47"/>
      <c r="QWC31" s="47"/>
      <c r="QWD31" s="47"/>
      <c r="QWE31" s="47"/>
      <c r="QWF31" s="47"/>
      <c r="QWG31" s="47"/>
      <c r="QWH31" s="47"/>
      <c r="QWI31" s="47"/>
      <c r="QWJ31" s="47"/>
      <c r="QWK31" s="47"/>
      <c r="QWL31" s="47"/>
      <c r="QWM31" s="47"/>
      <c r="QWN31" s="47"/>
      <c r="QWO31" s="47"/>
      <c r="QWP31" s="47"/>
      <c r="QWQ31" s="47"/>
      <c r="QWR31" s="47"/>
      <c r="QWS31" s="47"/>
      <c r="QWT31" s="47"/>
      <c r="QWU31" s="47"/>
      <c r="QWV31" s="47"/>
      <c r="QWW31" s="47"/>
      <c r="QWX31" s="47"/>
      <c r="QWY31" s="47"/>
      <c r="QWZ31" s="47"/>
      <c r="QXA31" s="47"/>
      <c r="QXB31" s="47"/>
      <c r="QXC31" s="47"/>
      <c r="QXD31" s="47"/>
      <c r="QXE31" s="47"/>
      <c r="QXF31" s="47"/>
      <c r="QXG31" s="47"/>
      <c r="QXH31" s="47"/>
      <c r="QXI31" s="47"/>
      <c r="QXJ31" s="47"/>
      <c r="QXK31" s="47"/>
      <c r="QXL31" s="47"/>
      <c r="QXM31" s="47"/>
      <c r="QXN31" s="47"/>
      <c r="QXO31" s="47"/>
      <c r="QXP31" s="47"/>
      <c r="QXQ31" s="47"/>
      <c r="QXR31" s="47"/>
      <c r="QXS31" s="47"/>
      <c r="QXT31" s="47"/>
      <c r="QXU31" s="47"/>
      <c r="QXV31" s="47"/>
      <c r="QXW31" s="47"/>
      <c r="QXX31" s="47"/>
      <c r="QXY31" s="47"/>
      <c r="QXZ31" s="47"/>
      <c r="QYA31" s="47"/>
      <c r="QYB31" s="47"/>
      <c r="QYC31" s="47"/>
      <c r="QYD31" s="47"/>
      <c r="QYE31" s="47"/>
      <c r="QYF31" s="47"/>
      <c r="QYG31" s="47"/>
      <c r="QYH31" s="47"/>
      <c r="QYI31" s="47"/>
      <c r="QYJ31" s="47"/>
      <c r="QYK31" s="47"/>
      <c r="QYL31" s="47"/>
      <c r="QYM31" s="47"/>
      <c r="QYN31" s="47"/>
      <c r="QYO31" s="47"/>
      <c r="QYP31" s="47"/>
      <c r="QYQ31" s="47"/>
      <c r="QYR31" s="47"/>
      <c r="QYS31" s="47"/>
      <c r="QYT31" s="47"/>
      <c r="QYU31" s="47"/>
      <c r="QYV31" s="47"/>
      <c r="QYW31" s="47"/>
      <c r="QYX31" s="47"/>
      <c r="QYY31" s="47"/>
      <c r="QYZ31" s="47"/>
      <c r="QZA31" s="47"/>
      <c r="QZB31" s="47"/>
      <c r="QZC31" s="47"/>
      <c r="QZD31" s="47"/>
      <c r="QZE31" s="47"/>
      <c r="QZF31" s="47"/>
      <c r="QZG31" s="47"/>
      <c r="QZH31" s="47"/>
      <c r="QZI31" s="47"/>
      <c r="QZJ31" s="47"/>
      <c r="QZK31" s="47"/>
      <c r="QZL31" s="47"/>
      <c r="QZM31" s="47"/>
      <c r="QZN31" s="47"/>
      <c r="QZO31" s="47"/>
      <c r="QZP31" s="47"/>
      <c r="QZQ31" s="47"/>
      <c r="QZR31" s="47"/>
      <c r="QZS31" s="47"/>
      <c r="QZT31" s="47"/>
      <c r="QZU31" s="47"/>
      <c r="QZV31" s="47"/>
      <c r="QZW31" s="47"/>
      <c r="QZX31" s="47"/>
      <c r="QZY31" s="47"/>
      <c r="QZZ31" s="47"/>
      <c r="RAA31" s="47"/>
      <c r="RAB31" s="47"/>
      <c r="RAC31" s="47"/>
      <c r="RAD31" s="47"/>
      <c r="RAE31" s="47"/>
      <c r="RAF31" s="47"/>
      <c r="RAG31" s="47"/>
      <c r="RAH31" s="47"/>
      <c r="RAI31" s="47"/>
      <c r="RAJ31" s="47"/>
      <c r="RAK31" s="47"/>
      <c r="RAL31" s="47"/>
      <c r="RAM31" s="47"/>
      <c r="RAN31" s="47"/>
      <c r="RAO31" s="47"/>
      <c r="RAP31" s="47"/>
      <c r="RAQ31" s="47"/>
      <c r="RAR31" s="47"/>
      <c r="RAS31" s="47"/>
      <c r="RAT31" s="47"/>
      <c r="RAU31" s="47"/>
      <c r="RAV31" s="47"/>
      <c r="RAW31" s="47"/>
      <c r="RAX31" s="47"/>
      <c r="RAY31" s="47"/>
      <c r="RAZ31" s="47"/>
      <c r="RBA31" s="47"/>
      <c r="RBB31" s="47"/>
      <c r="RBC31" s="47"/>
      <c r="RBD31" s="47"/>
      <c r="RBE31" s="47"/>
      <c r="RBF31" s="47"/>
      <c r="RBG31" s="47"/>
      <c r="RBH31" s="47"/>
      <c r="RBI31" s="47"/>
      <c r="RBJ31" s="47"/>
      <c r="RBK31" s="47"/>
      <c r="RBL31" s="47"/>
      <c r="RBM31" s="47"/>
      <c r="RBN31" s="47"/>
      <c r="RBO31" s="47"/>
      <c r="RBP31" s="47"/>
      <c r="RBQ31" s="47"/>
      <c r="RBR31" s="47"/>
      <c r="RBS31" s="47"/>
      <c r="RBT31" s="47"/>
      <c r="RBU31" s="47"/>
      <c r="RBV31" s="47"/>
      <c r="RBW31" s="47"/>
      <c r="RBX31" s="47"/>
      <c r="RBY31" s="47"/>
      <c r="RBZ31" s="47"/>
      <c r="RCA31" s="47"/>
      <c r="RCB31" s="47"/>
      <c r="RCC31" s="47"/>
      <c r="RCD31" s="47"/>
      <c r="RCE31" s="47"/>
      <c r="RCF31" s="47"/>
      <c r="RCG31" s="47"/>
      <c r="RCH31" s="47"/>
      <c r="RCI31" s="47"/>
      <c r="RCJ31" s="47"/>
      <c r="RCK31" s="47"/>
      <c r="RCL31" s="47"/>
      <c r="RCM31" s="47"/>
      <c r="RCN31" s="47"/>
      <c r="RCO31" s="47"/>
      <c r="RCP31" s="47"/>
      <c r="RCQ31" s="47"/>
      <c r="RCR31" s="47"/>
      <c r="RCS31" s="47"/>
      <c r="RCT31" s="47"/>
      <c r="RCU31" s="47"/>
      <c r="RCV31" s="47"/>
      <c r="RCW31" s="47"/>
      <c r="RCX31" s="47"/>
      <c r="RCY31" s="47"/>
      <c r="RCZ31" s="47"/>
      <c r="RDA31" s="47"/>
      <c r="RDB31" s="47"/>
      <c r="RDC31" s="47"/>
      <c r="RDD31" s="47"/>
      <c r="RDE31" s="47"/>
      <c r="RDF31" s="47"/>
      <c r="RDG31" s="47"/>
      <c r="RDH31" s="47"/>
      <c r="RDI31" s="47"/>
      <c r="RDJ31" s="47"/>
      <c r="RDK31" s="47"/>
      <c r="RDL31" s="47"/>
      <c r="RDM31" s="47"/>
      <c r="RDN31" s="47"/>
      <c r="RDO31" s="47"/>
      <c r="RDP31" s="47"/>
      <c r="RDQ31" s="47"/>
      <c r="RDR31" s="47"/>
      <c r="RDS31" s="47"/>
      <c r="RDT31" s="47"/>
      <c r="RDU31" s="47"/>
      <c r="RDV31" s="47"/>
      <c r="RDW31" s="47"/>
      <c r="RDX31" s="47"/>
      <c r="RDY31" s="47"/>
      <c r="RDZ31" s="47"/>
      <c r="REA31" s="47"/>
      <c r="REB31" s="47"/>
      <c r="REC31" s="47"/>
      <c r="RED31" s="47"/>
      <c r="REE31" s="47"/>
      <c r="REF31" s="47"/>
      <c r="REG31" s="47"/>
      <c r="REH31" s="47"/>
      <c r="REI31" s="47"/>
      <c r="REJ31" s="47"/>
      <c r="REK31" s="47"/>
      <c r="REL31" s="47"/>
      <c r="REM31" s="47"/>
      <c r="REN31" s="47"/>
      <c r="REO31" s="47"/>
      <c r="REP31" s="47"/>
      <c r="REQ31" s="47"/>
      <c r="RER31" s="47"/>
      <c r="RES31" s="47"/>
      <c r="RET31" s="47"/>
      <c r="REU31" s="47"/>
      <c r="REV31" s="47"/>
      <c r="REW31" s="47"/>
      <c r="REX31" s="47"/>
      <c r="REY31" s="47"/>
      <c r="REZ31" s="47"/>
      <c r="RFA31" s="47"/>
      <c r="RFB31" s="47"/>
      <c r="RFC31" s="47"/>
      <c r="RFD31" s="47"/>
      <c r="RFE31" s="47"/>
      <c r="RFF31" s="47"/>
      <c r="RFG31" s="47"/>
      <c r="RFH31" s="47"/>
      <c r="RFI31" s="47"/>
      <c r="RFJ31" s="47"/>
      <c r="RFK31" s="47"/>
      <c r="RFL31" s="47"/>
      <c r="RFM31" s="47"/>
      <c r="RFN31" s="47"/>
      <c r="RFO31" s="47"/>
      <c r="RFP31" s="47"/>
      <c r="RFQ31" s="47"/>
      <c r="RFR31" s="47"/>
      <c r="RFS31" s="47"/>
      <c r="RFT31" s="47"/>
      <c r="RFU31" s="47"/>
      <c r="RFV31" s="47"/>
      <c r="RFW31" s="47"/>
      <c r="RFX31" s="47"/>
      <c r="RFY31" s="47"/>
      <c r="RFZ31" s="47"/>
      <c r="RGA31" s="47"/>
      <c r="RGB31" s="47"/>
      <c r="RGC31" s="47"/>
      <c r="RGD31" s="47"/>
      <c r="RGE31" s="47"/>
      <c r="RGF31" s="47"/>
      <c r="RGG31" s="47"/>
      <c r="RGH31" s="47"/>
      <c r="RGI31" s="47"/>
      <c r="RGJ31" s="47"/>
      <c r="RGK31" s="47"/>
      <c r="RGL31" s="47"/>
      <c r="RGM31" s="47"/>
      <c r="RGN31" s="47"/>
      <c r="RGO31" s="47"/>
      <c r="RGP31" s="47"/>
      <c r="RGQ31" s="47"/>
      <c r="RGR31" s="47"/>
      <c r="RGS31" s="47"/>
      <c r="RGT31" s="47"/>
      <c r="RGU31" s="47"/>
      <c r="RGV31" s="47"/>
      <c r="RGW31" s="47"/>
      <c r="RGX31" s="47"/>
      <c r="RGY31" s="47"/>
      <c r="RGZ31" s="47"/>
      <c r="RHA31" s="47"/>
      <c r="RHB31" s="47"/>
      <c r="RHC31" s="47"/>
      <c r="RHD31" s="47"/>
      <c r="RHE31" s="47"/>
      <c r="RHF31" s="47"/>
      <c r="RHG31" s="47"/>
      <c r="RHH31" s="47"/>
      <c r="RHI31" s="47"/>
      <c r="RHJ31" s="47"/>
      <c r="RHK31" s="47"/>
      <c r="RHL31" s="47"/>
      <c r="RHM31" s="47"/>
      <c r="RHN31" s="47"/>
      <c r="RHO31" s="47"/>
      <c r="RHP31" s="47"/>
      <c r="RHQ31" s="47"/>
      <c r="RHR31" s="47"/>
      <c r="RHS31" s="47"/>
      <c r="RHT31" s="47"/>
      <c r="RHU31" s="47"/>
      <c r="RHV31" s="47"/>
      <c r="RHW31" s="47"/>
      <c r="RHX31" s="47"/>
      <c r="RHY31" s="47"/>
      <c r="RHZ31" s="47"/>
      <c r="RIA31" s="47"/>
      <c r="RIB31" s="47"/>
      <c r="RIC31" s="47"/>
      <c r="RID31" s="47"/>
      <c r="RIE31" s="47"/>
      <c r="RIF31" s="47"/>
      <c r="RIG31" s="47"/>
      <c r="RIH31" s="47"/>
      <c r="RII31" s="47"/>
      <c r="RIJ31" s="47"/>
      <c r="RIK31" s="47"/>
      <c r="RIL31" s="47"/>
      <c r="RIM31" s="47"/>
      <c r="RIN31" s="47"/>
      <c r="RIO31" s="47"/>
      <c r="RIP31" s="47"/>
      <c r="RIQ31" s="47"/>
      <c r="RIR31" s="47"/>
      <c r="RIS31" s="47"/>
      <c r="RIT31" s="47"/>
      <c r="RIU31" s="47"/>
      <c r="RIV31" s="47"/>
      <c r="RIW31" s="47"/>
      <c r="RIX31" s="47"/>
      <c r="RIY31" s="47"/>
      <c r="RIZ31" s="47"/>
      <c r="RJA31" s="47"/>
      <c r="RJB31" s="47"/>
      <c r="RJC31" s="47"/>
      <c r="RJD31" s="47"/>
      <c r="RJE31" s="47"/>
      <c r="RJF31" s="47"/>
      <c r="RJG31" s="47"/>
      <c r="RJH31" s="47"/>
      <c r="RJI31" s="47"/>
      <c r="RJJ31" s="47"/>
      <c r="RJK31" s="47"/>
      <c r="RJL31" s="47"/>
      <c r="RJM31" s="47"/>
      <c r="RJN31" s="47"/>
      <c r="RJO31" s="47"/>
      <c r="RJP31" s="47"/>
      <c r="RJQ31" s="47"/>
      <c r="RJR31" s="47"/>
      <c r="RJS31" s="47"/>
      <c r="RJT31" s="47"/>
      <c r="RJU31" s="47"/>
      <c r="RJV31" s="47"/>
      <c r="RJW31" s="47"/>
      <c r="RJX31" s="47"/>
      <c r="RJY31" s="47"/>
      <c r="RJZ31" s="47"/>
      <c r="RKA31" s="47"/>
      <c r="RKB31" s="47"/>
      <c r="RKC31" s="47"/>
      <c r="RKD31" s="47"/>
      <c r="RKE31" s="47"/>
      <c r="RKF31" s="47"/>
      <c r="RKG31" s="47"/>
      <c r="RKH31" s="47"/>
      <c r="RKI31" s="47"/>
      <c r="RKJ31" s="47"/>
      <c r="RKK31" s="47"/>
      <c r="RKL31" s="47"/>
      <c r="RKM31" s="47"/>
      <c r="RKN31" s="47"/>
      <c r="RKO31" s="47"/>
      <c r="RKP31" s="47"/>
      <c r="RKQ31" s="47"/>
      <c r="RKR31" s="47"/>
      <c r="RKS31" s="47"/>
      <c r="RKT31" s="47"/>
      <c r="RKU31" s="47"/>
      <c r="RKV31" s="47"/>
      <c r="RKW31" s="47"/>
      <c r="RKX31" s="47"/>
      <c r="RKY31" s="47"/>
      <c r="RKZ31" s="47"/>
      <c r="RLA31" s="47"/>
      <c r="RLB31" s="47"/>
      <c r="RLC31" s="47"/>
      <c r="RLD31" s="47"/>
      <c r="RLE31" s="47"/>
      <c r="RLF31" s="47"/>
      <c r="RLG31" s="47"/>
      <c r="RLH31" s="47"/>
      <c r="RLI31" s="47"/>
      <c r="RLJ31" s="47"/>
      <c r="RLK31" s="47"/>
      <c r="RLL31" s="47"/>
      <c r="RLM31" s="47"/>
      <c r="RLN31" s="47"/>
      <c r="RLO31" s="47"/>
      <c r="RLP31" s="47"/>
      <c r="RLQ31" s="47"/>
      <c r="RLR31" s="47"/>
      <c r="RLS31" s="47"/>
      <c r="RLT31" s="47"/>
      <c r="RLU31" s="47"/>
      <c r="RLV31" s="47"/>
      <c r="RLW31" s="47"/>
      <c r="RLX31" s="47"/>
      <c r="RLY31" s="47"/>
      <c r="RLZ31" s="47"/>
      <c r="RMA31" s="47"/>
      <c r="RMB31" s="47"/>
      <c r="RMC31" s="47"/>
      <c r="RMD31" s="47"/>
      <c r="RME31" s="47"/>
      <c r="RMF31" s="47"/>
      <c r="RMG31" s="47"/>
      <c r="RMH31" s="47"/>
      <c r="RMI31" s="47"/>
      <c r="RMJ31" s="47"/>
      <c r="RMK31" s="47"/>
      <c r="RML31" s="47"/>
      <c r="RMM31" s="47"/>
      <c r="RMN31" s="47"/>
      <c r="RMO31" s="47"/>
      <c r="RMP31" s="47"/>
      <c r="RMQ31" s="47"/>
      <c r="RMR31" s="47"/>
      <c r="RMS31" s="47"/>
      <c r="RMT31" s="47"/>
      <c r="RMU31" s="47"/>
      <c r="RMV31" s="47"/>
      <c r="RMW31" s="47"/>
      <c r="RMX31" s="47"/>
      <c r="RMY31" s="47"/>
      <c r="RMZ31" s="47"/>
      <c r="RNA31" s="47"/>
      <c r="RNB31" s="47"/>
      <c r="RNC31" s="47"/>
      <c r="RND31" s="47"/>
      <c r="RNE31" s="47"/>
      <c r="RNF31" s="47"/>
      <c r="RNG31" s="47"/>
      <c r="RNH31" s="47"/>
      <c r="RNI31" s="47"/>
      <c r="RNJ31" s="47"/>
      <c r="RNK31" s="47"/>
      <c r="RNL31" s="47"/>
      <c r="RNM31" s="47"/>
      <c r="RNN31" s="47"/>
      <c r="RNO31" s="47"/>
      <c r="RNP31" s="47"/>
      <c r="RNQ31" s="47"/>
      <c r="RNR31" s="47"/>
      <c r="RNS31" s="47"/>
      <c r="RNT31" s="47"/>
      <c r="RNU31" s="47"/>
      <c r="RNV31" s="47"/>
      <c r="RNW31" s="47"/>
      <c r="RNX31" s="47"/>
      <c r="RNY31" s="47"/>
      <c r="RNZ31" s="47"/>
      <c r="ROA31" s="47"/>
      <c r="ROB31" s="47"/>
      <c r="ROC31" s="47"/>
      <c r="ROD31" s="47"/>
      <c r="ROE31" s="47"/>
      <c r="ROF31" s="47"/>
      <c r="ROG31" s="47"/>
      <c r="ROH31" s="47"/>
      <c r="ROI31" s="47"/>
      <c r="ROJ31" s="47"/>
      <c r="ROK31" s="47"/>
      <c r="ROL31" s="47"/>
      <c r="ROM31" s="47"/>
      <c r="RON31" s="47"/>
      <c r="ROO31" s="47"/>
      <c r="ROP31" s="47"/>
      <c r="ROQ31" s="47"/>
      <c r="ROR31" s="47"/>
      <c r="ROS31" s="47"/>
      <c r="ROT31" s="47"/>
      <c r="ROU31" s="47"/>
      <c r="ROV31" s="47"/>
      <c r="ROW31" s="47"/>
      <c r="ROX31" s="47"/>
      <c r="ROY31" s="47"/>
      <c r="ROZ31" s="47"/>
      <c r="RPA31" s="47"/>
      <c r="RPB31" s="47"/>
      <c r="RPC31" s="47"/>
      <c r="RPD31" s="47"/>
      <c r="RPE31" s="47"/>
      <c r="RPF31" s="47"/>
      <c r="RPG31" s="47"/>
      <c r="RPH31" s="47"/>
      <c r="RPI31" s="47"/>
      <c r="RPJ31" s="47"/>
      <c r="RPK31" s="47"/>
      <c r="RPL31" s="47"/>
      <c r="RPM31" s="47"/>
      <c r="RPN31" s="47"/>
      <c r="RPO31" s="47"/>
      <c r="RPP31" s="47"/>
      <c r="RPQ31" s="47"/>
      <c r="RPR31" s="47"/>
      <c r="RPS31" s="47"/>
      <c r="RPT31" s="47"/>
      <c r="RPU31" s="47"/>
      <c r="RPV31" s="47"/>
      <c r="RPW31" s="47"/>
      <c r="RPX31" s="47"/>
      <c r="RPY31" s="47"/>
      <c r="RPZ31" s="47"/>
      <c r="RQA31" s="47"/>
      <c r="RQB31" s="47"/>
      <c r="RQC31" s="47"/>
      <c r="RQD31" s="47"/>
      <c r="RQE31" s="47"/>
      <c r="RQF31" s="47"/>
      <c r="RQG31" s="47"/>
      <c r="RQH31" s="47"/>
      <c r="RQI31" s="47"/>
      <c r="RQJ31" s="47"/>
      <c r="RQK31" s="47"/>
      <c r="RQL31" s="47"/>
      <c r="RQM31" s="47"/>
      <c r="RQN31" s="47"/>
      <c r="RQO31" s="47"/>
      <c r="RQP31" s="47"/>
      <c r="RQQ31" s="47"/>
      <c r="RQR31" s="47"/>
      <c r="RQS31" s="47"/>
      <c r="RQT31" s="47"/>
      <c r="RQU31" s="47"/>
      <c r="RQV31" s="47"/>
      <c r="RQW31" s="47"/>
      <c r="RQX31" s="47"/>
      <c r="RQY31" s="47"/>
      <c r="RQZ31" s="47"/>
      <c r="RRA31" s="47"/>
      <c r="RRB31" s="47"/>
      <c r="RRC31" s="47"/>
      <c r="RRD31" s="47"/>
      <c r="RRE31" s="47"/>
      <c r="RRF31" s="47"/>
      <c r="RRG31" s="47"/>
      <c r="RRH31" s="47"/>
      <c r="RRI31" s="47"/>
      <c r="RRJ31" s="47"/>
      <c r="RRK31" s="47"/>
      <c r="RRL31" s="47"/>
      <c r="RRM31" s="47"/>
      <c r="RRN31" s="47"/>
      <c r="RRO31" s="47"/>
      <c r="RRP31" s="47"/>
      <c r="RRQ31" s="47"/>
      <c r="RRR31" s="47"/>
      <c r="RRS31" s="47"/>
      <c r="RRT31" s="47"/>
      <c r="RRU31" s="47"/>
      <c r="RRV31" s="47"/>
      <c r="RRW31" s="47"/>
      <c r="RRX31" s="47"/>
      <c r="RRY31" s="47"/>
      <c r="RRZ31" s="47"/>
      <c r="RSA31" s="47"/>
      <c r="RSB31" s="47"/>
      <c r="RSC31" s="47"/>
      <c r="RSD31" s="47"/>
      <c r="RSE31" s="47"/>
      <c r="RSF31" s="47"/>
      <c r="RSG31" s="47"/>
      <c r="RSH31" s="47"/>
      <c r="RSI31" s="47"/>
      <c r="RSJ31" s="47"/>
      <c r="RSK31" s="47"/>
      <c r="RSL31" s="47"/>
      <c r="RSM31" s="47"/>
      <c r="RSN31" s="47"/>
      <c r="RSO31" s="47"/>
      <c r="RSP31" s="47"/>
      <c r="RSQ31" s="47"/>
      <c r="RSR31" s="47"/>
      <c r="RSS31" s="47"/>
      <c r="RST31" s="47"/>
      <c r="RSU31" s="47"/>
      <c r="RSV31" s="47"/>
      <c r="RSW31" s="47"/>
      <c r="RSX31" s="47"/>
      <c r="RSY31" s="47"/>
      <c r="RSZ31" s="47"/>
      <c r="RTA31" s="47"/>
      <c r="RTB31" s="47"/>
      <c r="RTC31" s="47"/>
      <c r="RTD31" s="47"/>
      <c r="RTE31" s="47"/>
      <c r="RTF31" s="47"/>
      <c r="RTG31" s="47"/>
      <c r="RTH31" s="47"/>
      <c r="RTI31" s="47"/>
      <c r="RTJ31" s="47"/>
      <c r="RTK31" s="47"/>
      <c r="RTL31" s="47"/>
      <c r="RTM31" s="47"/>
      <c r="RTN31" s="47"/>
      <c r="RTO31" s="47"/>
      <c r="RTP31" s="47"/>
      <c r="RTQ31" s="47"/>
      <c r="RTR31" s="47"/>
      <c r="RTS31" s="47"/>
      <c r="RTT31" s="47"/>
      <c r="RTU31" s="47"/>
      <c r="RTV31" s="47"/>
      <c r="RTW31" s="47"/>
      <c r="RTX31" s="47"/>
      <c r="RTY31" s="47"/>
      <c r="RTZ31" s="47"/>
      <c r="RUA31" s="47"/>
      <c r="RUB31" s="47"/>
      <c r="RUC31" s="47"/>
      <c r="RUD31" s="47"/>
      <c r="RUE31" s="47"/>
      <c r="RUF31" s="47"/>
      <c r="RUG31" s="47"/>
      <c r="RUH31" s="47"/>
      <c r="RUI31" s="47"/>
      <c r="RUJ31" s="47"/>
      <c r="RUK31" s="47"/>
      <c r="RUL31" s="47"/>
      <c r="RUM31" s="47"/>
      <c r="RUN31" s="47"/>
      <c r="RUO31" s="47"/>
      <c r="RUP31" s="47"/>
      <c r="RUQ31" s="47"/>
      <c r="RUR31" s="47"/>
      <c r="RUS31" s="47"/>
      <c r="RUT31" s="47"/>
      <c r="RUU31" s="47"/>
      <c r="RUV31" s="47"/>
      <c r="RUW31" s="47"/>
      <c r="RUX31" s="47"/>
      <c r="RUY31" s="47"/>
      <c r="RUZ31" s="47"/>
      <c r="RVA31" s="47"/>
      <c r="RVB31" s="47"/>
      <c r="RVC31" s="47"/>
      <c r="RVD31" s="47"/>
      <c r="RVE31" s="47"/>
      <c r="RVF31" s="47"/>
      <c r="RVG31" s="47"/>
      <c r="RVH31" s="47"/>
      <c r="RVI31" s="47"/>
      <c r="RVJ31" s="47"/>
      <c r="RVK31" s="47"/>
      <c r="RVL31" s="47"/>
      <c r="RVM31" s="47"/>
      <c r="RVN31" s="47"/>
      <c r="RVO31" s="47"/>
      <c r="RVP31" s="47"/>
      <c r="RVQ31" s="47"/>
      <c r="RVR31" s="47"/>
      <c r="RVS31" s="47"/>
      <c r="RVT31" s="47"/>
      <c r="RVU31" s="47"/>
      <c r="RVV31" s="47"/>
      <c r="RVW31" s="47"/>
      <c r="RVX31" s="47"/>
      <c r="RVY31" s="47"/>
      <c r="RVZ31" s="47"/>
      <c r="RWA31" s="47"/>
      <c r="RWB31" s="47"/>
      <c r="RWC31" s="47"/>
      <c r="RWD31" s="47"/>
      <c r="RWE31" s="47"/>
      <c r="RWF31" s="47"/>
      <c r="RWG31" s="47"/>
      <c r="RWH31" s="47"/>
      <c r="RWI31" s="47"/>
      <c r="RWJ31" s="47"/>
      <c r="RWK31" s="47"/>
      <c r="RWL31" s="47"/>
      <c r="RWM31" s="47"/>
      <c r="RWN31" s="47"/>
      <c r="RWO31" s="47"/>
      <c r="RWP31" s="47"/>
      <c r="RWQ31" s="47"/>
      <c r="RWR31" s="47"/>
      <c r="RWS31" s="47"/>
      <c r="RWT31" s="47"/>
      <c r="RWU31" s="47"/>
      <c r="RWV31" s="47"/>
      <c r="RWW31" s="47"/>
      <c r="RWX31" s="47"/>
      <c r="RWY31" s="47"/>
      <c r="RWZ31" s="47"/>
      <c r="RXA31" s="47"/>
      <c r="RXB31" s="47"/>
      <c r="RXC31" s="47"/>
      <c r="RXD31" s="47"/>
      <c r="RXE31" s="47"/>
      <c r="RXF31" s="47"/>
      <c r="RXG31" s="47"/>
      <c r="RXH31" s="47"/>
      <c r="RXI31" s="47"/>
      <c r="RXJ31" s="47"/>
      <c r="RXK31" s="47"/>
      <c r="RXL31" s="47"/>
      <c r="RXM31" s="47"/>
      <c r="RXN31" s="47"/>
      <c r="RXO31" s="47"/>
      <c r="RXP31" s="47"/>
      <c r="RXQ31" s="47"/>
      <c r="RXR31" s="47"/>
      <c r="RXS31" s="47"/>
      <c r="RXT31" s="47"/>
      <c r="RXU31" s="47"/>
      <c r="RXV31" s="47"/>
      <c r="RXW31" s="47"/>
      <c r="RXX31" s="47"/>
      <c r="RXY31" s="47"/>
      <c r="RXZ31" s="47"/>
      <c r="RYA31" s="47"/>
      <c r="RYB31" s="47"/>
      <c r="RYC31" s="47"/>
      <c r="RYD31" s="47"/>
      <c r="RYE31" s="47"/>
      <c r="RYF31" s="47"/>
      <c r="RYG31" s="47"/>
      <c r="RYH31" s="47"/>
      <c r="RYI31" s="47"/>
      <c r="RYJ31" s="47"/>
      <c r="RYK31" s="47"/>
      <c r="RYL31" s="47"/>
      <c r="RYM31" s="47"/>
      <c r="RYN31" s="47"/>
      <c r="RYO31" s="47"/>
      <c r="RYP31" s="47"/>
      <c r="RYQ31" s="47"/>
      <c r="RYR31" s="47"/>
      <c r="RYS31" s="47"/>
      <c r="RYT31" s="47"/>
      <c r="RYU31" s="47"/>
      <c r="RYV31" s="47"/>
      <c r="RYW31" s="47"/>
      <c r="RYX31" s="47"/>
      <c r="RYY31" s="47"/>
      <c r="RYZ31" s="47"/>
      <c r="RZA31" s="47"/>
      <c r="RZB31" s="47"/>
      <c r="RZC31" s="47"/>
      <c r="RZD31" s="47"/>
      <c r="RZE31" s="47"/>
      <c r="RZF31" s="47"/>
      <c r="RZG31" s="47"/>
      <c r="RZH31" s="47"/>
      <c r="RZI31" s="47"/>
      <c r="RZJ31" s="47"/>
      <c r="RZK31" s="47"/>
      <c r="RZL31" s="47"/>
      <c r="RZM31" s="47"/>
      <c r="RZN31" s="47"/>
      <c r="RZO31" s="47"/>
      <c r="RZP31" s="47"/>
      <c r="RZQ31" s="47"/>
      <c r="RZR31" s="47"/>
      <c r="RZS31" s="47"/>
      <c r="RZT31" s="47"/>
      <c r="RZU31" s="47"/>
      <c r="RZV31" s="47"/>
      <c r="RZW31" s="47"/>
      <c r="RZX31" s="47"/>
      <c r="RZY31" s="47"/>
      <c r="RZZ31" s="47"/>
      <c r="SAA31" s="47"/>
      <c r="SAB31" s="47"/>
      <c r="SAC31" s="47"/>
      <c r="SAD31" s="47"/>
      <c r="SAE31" s="47"/>
      <c r="SAF31" s="47"/>
      <c r="SAG31" s="47"/>
      <c r="SAH31" s="47"/>
      <c r="SAI31" s="47"/>
      <c r="SAJ31" s="47"/>
      <c r="SAK31" s="47"/>
      <c r="SAL31" s="47"/>
      <c r="SAM31" s="47"/>
      <c r="SAN31" s="47"/>
      <c r="SAO31" s="47"/>
      <c r="SAP31" s="47"/>
      <c r="SAQ31" s="47"/>
      <c r="SAR31" s="47"/>
      <c r="SAS31" s="47"/>
      <c r="SAT31" s="47"/>
      <c r="SAU31" s="47"/>
      <c r="SAV31" s="47"/>
      <c r="SAW31" s="47"/>
      <c r="SAX31" s="47"/>
      <c r="SAY31" s="47"/>
      <c r="SAZ31" s="47"/>
      <c r="SBA31" s="47"/>
      <c r="SBB31" s="47"/>
      <c r="SBC31" s="47"/>
      <c r="SBD31" s="47"/>
      <c r="SBE31" s="47"/>
      <c r="SBF31" s="47"/>
      <c r="SBG31" s="47"/>
      <c r="SBH31" s="47"/>
      <c r="SBI31" s="47"/>
      <c r="SBJ31" s="47"/>
      <c r="SBK31" s="47"/>
      <c r="SBL31" s="47"/>
      <c r="SBM31" s="47"/>
      <c r="SBN31" s="47"/>
      <c r="SBO31" s="47"/>
      <c r="SBP31" s="47"/>
      <c r="SBQ31" s="47"/>
      <c r="SBR31" s="47"/>
      <c r="SBS31" s="47"/>
      <c r="SBT31" s="47"/>
      <c r="SBU31" s="47"/>
      <c r="SBV31" s="47"/>
      <c r="SBW31" s="47"/>
      <c r="SBX31" s="47"/>
      <c r="SBY31" s="47"/>
      <c r="SBZ31" s="47"/>
      <c r="SCA31" s="47"/>
      <c r="SCB31" s="47"/>
      <c r="SCC31" s="47"/>
      <c r="SCD31" s="47"/>
      <c r="SCE31" s="47"/>
      <c r="SCF31" s="47"/>
      <c r="SCG31" s="47"/>
      <c r="SCH31" s="47"/>
      <c r="SCI31" s="47"/>
      <c r="SCJ31" s="47"/>
      <c r="SCK31" s="47"/>
      <c r="SCL31" s="47"/>
      <c r="SCM31" s="47"/>
      <c r="SCN31" s="47"/>
      <c r="SCO31" s="47"/>
      <c r="SCP31" s="47"/>
      <c r="SCQ31" s="47"/>
      <c r="SCR31" s="47"/>
      <c r="SCS31" s="47"/>
      <c r="SCT31" s="47"/>
      <c r="SCU31" s="47"/>
      <c r="SCV31" s="47"/>
      <c r="SCW31" s="47"/>
      <c r="SCX31" s="47"/>
      <c r="SCY31" s="47"/>
      <c r="SCZ31" s="47"/>
      <c r="SDA31" s="47"/>
      <c r="SDB31" s="47"/>
      <c r="SDC31" s="47"/>
      <c r="SDD31" s="47"/>
      <c r="SDE31" s="47"/>
      <c r="SDF31" s="47"/>
      <c r="SDG31" s="47"/>
      <c r="SDH31" s="47"/>
      <c r="SDI31" s="47"/>
      <c r="SDJ31" s="47"/>
      <c r="SDK31" s="47"/>
      <c r="SDL31" s="47"/>
      <c r="SDM31" s="47"/>
      <c r="SDN31" s="47"/>
      <c r="SDO31" s="47"/>
      <c r="SDP31" s="47"/>
      <c r="SDQ31" s="47"/>
      <c r="SDR31" s="47"/>
      <c r="SDS31" s="47"/>
      <c r="SDT31" s="47"/>
      <c r="SDU31" s="47"/>
      <c r="SDV31" s="47"/>
      <c r="SDW31" s="47"/>
      <c r="SDX31" s="47"/>
      <c r="SDY31" s="47"/>
      <c r="SDZ31" s="47"/>
      <c r="SEA31" s="47"/>
      <c r="SEB31" s="47"/>
      <c r="SEC31" s="47"/>
      <c r="SED31" s="47"/>
      <c r="SEE31" s="47"/>
      <c r="SEF31" s="47"/>
      <c r="SEG31" s="47"/>
      <c r="SEH31" s="47"/>
      <c r="SEI31" s="47"/>
      <c r="SEJ31" s="47"/>
      <c r="SEK31" s="47"/>
      <c r="SEL31" s="47"/>
      <c r="SEM31" s="47"/>
      <c r="SEN31" s="47"/>
      <c r="SEO31" s="47"/>
      <c r="SEP31" s="47"/>
      <c r="SEQ31" s="47"/>
      <c r="SER31" s="47"/>
      <c r="SES31" s="47"/>
      <c r="SET31" s="47"/>
      <c r="SEU31" s="47"/>
      <c r="SEV31" s="47"/>
      <c r="SEW31" s="47"/>
      <c r="SEX31" s="47"/>
      <c r="SEY31" s="47"/>
      <c r="SEZ31" s="47"/>
      <c r="SFA31" s="47"/>
      <c r="SFB31" s="47"/>
      <c r="SFC31" s="47"/>
      <c r="SFD31" s="47"/>
      <c r="SFE31" s="47"/>
      <c r="SFF31" s="47"/>
      <c r="SFG31" s="47"/>
      <c r="SFH31" s="47"/>
      <c r="SFI31" s="47"/>
      <c r="SFJ31" s="47"/>
      <c r="SFK31" s="47"/>
      <c r="SFL31" s="47"/>
      <c r="SFM31" s="47"/>
      <c r="SFN31" s="47"/>
      <c r="SFO31" s="47"/>
      <c r="SFP31" s="47"/>
      <c r="SFQ31" s="47"/>
      <c r="SFR31" s="47"/>
      <c r="SFS31" s="47"/>
      <c r="SFT31" s="47"/>
      <c r="SFU31" s="47"/>
      <c r="SFV31" s="47"/>
      <c r="SFW31" s="47"/>
      <c r="SFX31" s="47"/>
      <c r="SFY31" s="47"/>
      <c r="SFZ31" s="47"/>
      <c r="SGA31" s="47"/>
      <c r="SGB31" s="47"/>
      <c r="SGC31" s="47"/>
      <c r="SGD31" s="47"/>
      <c r="SGE31" s="47"/>
      <c r="SGF31" s="47"/>
      <c r="SGG31" s="47"/>
      <c r="SGH31" s="47"/>
      <c r="SGI31" s="47"/>
      <c r="SGJ31" s="47"/>
      <c r="SGK31" s="47"/>
      <c r="SGL31" s="47"/>
      <c r="SGM31" s="47"/>
      <c r="SGN31" s="47"/>
      <c r="SGO31" s="47"/>
      <c r="SGP31" s="47"/>
      <c r="SGQ31" s="47"/>
      <c r="SGR31" s="47"/>
      <c r="SGS31" s="47"/>
      <c r="SGT31" s="47"/>
      <c r="SGU31" s="47"/>
      <c r="SGV31" s="47"/>
      <c r="SGW31" s="47"/>
      <c r="SGX31" s="47"/>
      <c r="SGY31" s="47"/>
      <c r="SGZ31" s="47"/>
      <c r="SHA31" s="47"/>
      <c r="SHB31" s="47"/>
      <c r="SHC31" s="47"/>
      <c r="SHD31" s="47"/>
      <c r="SHE31" s="47"/>
      <c r="SHF31" s="47"/>
      <c r="SHG31" s="47"/>
      <c r="SHH31" s="47"/>
      <c r="SHI31" s="47"/>
      <c r="SHJ31" s="47"/>
      <c r="SHK31" s="47"/>
      <c r="SHL31" s="47"/>
      <c r="SHM31" s="47"/>
      <c r="SHN31" s="47"/>
      <c r="SHO31" s="47"/>
      <c r="SHP31" s="47"/>
      <c r="SHQ31" s="47"/>
      <c r="SHR31" s="47"/>
      <c r="SHS31" s="47"/>
      <c r="SHT31" s="47"/>
      <c r="SHU31" s="47"/>
      <c r="SHV31" s="47"/>
      <c r="SHW31" s="47"/>
      <c r="SHX31" s="47"/>
      <c r="SHY31" s="47"/>
      <c r="SHZ31" s="47"/>
      <c r="SIA31" s="47"/>
      <c r="SIB31" s="47"/>
      <c r="SIC31" s="47"/>
      <c r="SID31" s="47"/>
      <c r="SIE31" s="47"/>
      <c r="SIF31" s="47"/>
      <c r="SIG31" s="47"/>
      <c r="SIH31" s="47"/>
      <c r="SII31" s="47"/>
      <c r="SIJ31" s="47"/>
      <c r="SIK31" s="47"/>
      <c r="SIL31" s="47"/>
      <c r="SIM31" s="47"/>
      <c r="SIN31" s="47"/>
      <c r="SIO31" s="47"/>
      <c r="SIP31" s="47"/>
      <c r="SIQ31" s="47"/>
      <c r="SIR31" s="47"/>
      <c r="SIS31" s="47"/>
      <c r="SIT31" s="47"/>
      <c r="SIU31" s="47"/>
      <c r="SIV31" s="47"/>
      <c r="SIW31" s="47"/>
      <c r="SIX31" s="47"/>
      <c r="SIY31" s="47"/>
      <c r="SIZ31" s="47"/>
      <c r="SJA31" s="47"/>
      <c r="SJB31" s="47"/>
      <c r="SJC31" s="47"/>
      <c r="SJD31" s="47"/>
      <c r="SJE31" s="47"/>
      <c r="SJF31" s="47"/>
      <c r="SJG31" s="47"/>
      <c r="SJH31" s="47"/>
      <c r="SJI31" s="47"/>
      <c r="SJJ31" s="47"/>
      <c r="SJK31" s="47"/>
      <c r="SJL31" s="47"/>
      <c r="SJM31" s="47"/>
      <c r="SJN31" s="47"/>
      <c r="SJO31" s="47"/>
      <c r="SJP31" s="47"/>
      <c r="SJQ31" s="47"/>
      <c r="SJR31" s="47"/>
      <c r="SJS31" s="47"/>
      <c r="SJT31" s="47"/>
      <c r="SJU31" s="47"/>
      <c r="SJV31" s="47"/>
      <c r="SJW31" s="47"/>
      <c r="SJX31" s="47"/>
      <c r="SJY31" s="47"/>
      <c r="SJZ31" s="47"/>
      <c r="SKA31" s="47"/>
      <c r="SKB31" s="47"/>
      <c r="SKC31" s="47"/>
      <c r="SKD31" s="47"/>
      <c r="SKE31" s="47"/>
      <c r="SKF31" s="47"/>
      <c r="SKG31" s="47"/>
      <c r="SKH31" s="47"/>
      <c r="SKI31" s="47"/>
      <c r="SKJ31" s="47"/>
      <c r="SKK31" s="47"/>
      <c r="SKL31" s="47"/>
      <c r="SKM31" s="47"/>
      <c r="SKN31" s="47"/>
      <c r="SKO31" s="47"/>
      <c r="SKP31" s="47"/>
      <c r="SKQ31" s="47"/>
      <c r="SKR31" s="47"/>
      <c r="SKS31" s="47"/>
      <c r="SKT31" s="47"/>
      <c r="SKU31" s="47"/>
      <c r="SKV31" s="47"/>
      <c r="SKW31" s="47"/>
      <c r="SKX31" s="47"/>
      <c r="SKY31" s="47"/>
      <c r="SKZ31" s="47"/>
      <c r="SLA31" s="47"/>
      <c r="SLB31" s="47"/>
      <c r="SLC31" s="47"/>
      <c r="SLD31" s="47"/>
      <c r="SLE31" s="47"/>
      <c r="SLF31" s="47"/>
      <c r="SLG31" s="47"/>
      <c r="SLH31" s="47"/>
      <c r="SLI31" s="47"/>
      <c r="SLJ31" s="47"/>
      <c r="SLK31" s="47"/>
      <c r="SLL31" s="47"/>
      <c r="SLM31" s="47"/>
      <c r="SLN31" s="47"/>
      <c r="SLO31" s="47"/>
      <c r="SLP31" s="47"/>
      <c r="SLQ31" s="47"/>
      <c r="SLR31" s="47"/>
      <c r="SLS31" s="47"/>
      <c r="SLT31" s="47"/>
      <c r="SLU31" s="47"/>
      <c r="SLV31" s="47"/>
      <c r="SLW31" s="47"/>
      <c r="SLX31" s="47"/>
      <c r="SLY31" s="47"/>
      <c r="SLZ31" s="47"/>
      <c r="SMA31" s="47"/>
      <c r="SMB31" s="47"/>
      <c r="SMC31" s="47"/>
      <c r="SMD31" s="47"/>
      <c r="SME31" s="47"/>
      <c r="SMF31" s="47"/>
      <c r="SMG31" s="47"/>
      <c r="SMH31" s="47"/>
      <c r="SMI31" s="47"/>
      <c r="SMJ31" s="47"/>
      <c r="SMK31" s="47"/>
      <c r="SML31" s="47"/>
      <c r="SMM31" s="47"/>
      <c r="SMN31" s="47"/>
      <c r="SMO31" s="47"/>
      <c r="SMP31" s="47"/>
      <c r="SMQ31" s="47"/>
      <c r="SMR31" s="47"/>
      <c r="SMS31" s="47"/>
      <c r="SMT31" s="47"/>
      <c r="SMU31" s="47"/>
      <c r="SMV31" s="47"/>
      <c r="SMW31" s="47"/>
      <c r="SMX31" s="47"/>
      <c r="SMY31" s="47"/>
      <c r="SMZ31" s="47"/>
      <c r="SNA31" s="47"/>
      <c r="SNB31" s="47"/>
      <c r="SNC31" s="47"/>
      <c r="SND31" s="47"/>
      <c r="SNE31" s="47"/>
      <c r="SNF31" s="47"/>
      <c r="SNG31" s="47"/>
      <c r="SNH31" s="47"/>
      <c r="SNI31" s="47"/>
      <c r="SNJ31" s="47"/>
      <c r="SNK31" s="47"/>
      <c r="SNL31" s="47"/>
      <c r="SNM31" s="47"/>
      <c r="SNN31" s="47"/>
      <c r="SNO31" s="47"/>
      <c r="SNP31" s="47"/>
      <c r="SNQ31" s="47"/>
      <c r="SNR31" s="47"/>
      <c r="SNS31" s="47"/>
      <c r="SNT31" s="47"/>
      <c r="SNU31" s="47"/>
      <c r="SNV31" s="47"/>
      <c r="SNW31" s="47"/>
      <c r="SNX31" s="47"/>
      <c r="SNY31" s="47"/>
      <c r="SNZ31" s="47"/>
      <c r="SOA31" s="47"/>
      <c r="SOB31" s="47"/>
      <c r="SOC31" s="47"/>
      <c r="SOD31" s="47"/>
      <c r="SOE31" s="47"/>
      <c r="SOF31" s="47"/>
      <c r="SOG31" s="47"/>
      <c r="SOH31" s="47"/>
      <c r="SOI31" s="47"/>
      <c r="SOJ31" s="47"/>
      <c r="SOK31" s="47"/>
      <c r="SOL31" s="47"/>
      <c r="SOM31" s="47"/>
      <c r="SON31" s="47"/>
      <c r="SOO31" s="47"/>
      <c r="SOP31" s="47"/>
      <c r="SOQ31" s="47"/>
      <c r="SOR31" s="47"/>
      <c r="SOS31" s="47"/>
      <c r="SOT31" s="47"/>
      <c r="SOU31" s="47"/>
      <c r="SOV31" s="47"/>
      <c r="SOW31" s="47"/>
      <c r="SOX31" s="47"/>
      <c r="SOY31" s="47"/>
      <c r="SOZ31" s="47"/>
      <c r="SPA31" s="47"/>
      <c r="SPB31" s="47"/>
      <c r="SPC31" s="47"/>
      <c r="SPD31" s="47"/>
      <c r="SPE31" s="47"/>
      <c r="SPF31" s="47"/>
      <c r="SPG31" s="47"/>
      <c r="SPH31" s="47"/>
      <c r="SPI31" s="47"/>
      <c r="SPJ31" s="47"/>
      <c r="SPK31" s="47"/>
      <c r="SPL31" s="47"/>
      <c r="SPM31" s="47"/>
      <c r="SPN31" s="47"/>
      <c r="SPO31" s="47"/>
      <c r="SPP31" s="47"/>
      <c r="SPQ31" s="47"/>
      <c r="SPR31" s="47"/>
      <c r="SPS31" s="47"/>
      <c r="SPT31" s="47"/>
      <c r="SPU31" s="47"/>
      <c r="SPV31" s="47"/>
      <c r="SPW31" s="47"/>
      <c r="SPX31" s="47"/>
      <c r="SPY31" s="47"/>
      <c r="SPZ31" s="47"/>
      <c r="SQA31" s="47"/>
      <c r="SQB31" s="47"/>
      <c r="SQC31" s="47"/>
      <c r="SQD31" s="47"/>
      <c r="SQE31" s="47"/>
      <c r="SQF31" s="47"/>
      <c r="SQG31" s="47"/>
      <c r="SQH31" s="47"/>
      <c r="SQI31" s="47"/>
      <c r="SQJ31" s="47"/>
      <c r="SQK31" s="47"/>
      <c r="SQL31" s="47"/>
      <c r="SQM31" s="47"/>
      <c r="SQN31" s="47"/>
      <c r="SQO31" s="47"/>
      <c r="SQP31" s="47"/>
      <c r="SQQ31" s="47"/>
      <c r="SQR31" s="47"/>
      <c r="SQS31" s="47"/>
      <c r="SQT31" s="47"/>
      <c r="SQU31" s="47"/>
      <c r="SQV31" s="47"/>
      <c r="SQW31" s="47"/>
      <c r="SQX31" s="47"/>
      <c r="SQY31" s="47"/>
      <c r="SQZ31" s="47"/>
      <c r="SRA31" s="47"/>
      <c r="SRB31" s="47"/>
      <c r="SRC31" s="47"/>
      <c r="SRD31" s="47"/>
      <c r="SRE31" s="47"/>
      <c r="SRF31" s="47"/>
      <c r="SRG31" s="47"/>
      <c r="SRH31" s="47"/>
      <c r="SRI31" s="47"/>
      <c r="SRJ31" s="47"/>
      <c r="SRK31" s="47"/>
      <c r="SRL31" s="47"/>
      <c r="SRM31" s="47"/>
      <c r="SRN31" s="47"/>
      <c r="SRO31" s="47"/>
      <c r="SRP31" s="47"/>
      <c r="SRQ31" s="47"/>
      <c r="SRR31" s="47"/>
      <c r="SRS31" s="47"/>
      <c r="SRT31" s="47"/>
      <c r="SRU31" s="47"/>
      <c r="SRV31" s="47"/>
      <c r="SRW31" s="47"/>
      <c r="SRX31" s="47"/>
      <c r="SRY31" s="47"/>
      <c r="SRZ31" s="47"/>
      <c r="SSA31" s="47"/>
      <c r="SSB31" s="47"/>
      <c r="SSC31" s="47"/>
      <c r="SSD31" s="47"/>
      <c r="SSE31" s="47"/>
      <c r="SSF31" s="47"/>
      <c r="SSG31" s="47"/>
      <c r="SSH31" s="47"/>
      <c r="SSI31" s="47"/>
      <c r="SSJ31" s="47"/>
      <c r="SSK31" s="47"/>
      <c r="SSL31" s="47"/>
      <c r="SSM31" s="47"/>
      <c r="SSN31" s="47"/>
      <c r="SSO31" s="47"/>
      <c r="SSP31" s="47"/>
      <c r="SSQ31" s="47"/>
      <c r="SSR31" s="47"/>
      <c r="SSS31" s="47"/>
      <c r="SST31" s="47"/>
      <c r="SSU31" s="47"/>
      <c r="SSV31" s="47"/>
      <c r="SSW31" s="47"/>
      <c r="SSX31" s="47"/>
      <c r="SSY31" s="47"/>
      <c r="SSZ31" s="47"/>
      <c r="STA31" s="47"/>
      <c r="STB31" s="47"/>
      <c r="STC31" s="47"/>
      <c r="STD31" s="47"/>
      <c r="STE31" s="47"/>
      <c r="STF31" s="47"/>
      <c r="STG31" s="47"/>
      <c r="STH31" s="47"/>
      <c r="STI31" s="47"/>
      <c r="STJ31" s="47"/>
      <c r="STK31" s="47"/>
      <c r="STL31" s="47"/>
      <c r="STM31" s="47"/>
      <c r="STN31" s="47"/>
      <c r="STO31" s="47"/>
      <c r="STP31" s="47"/>
      <c r="STQ31" s="47"/>
      <c r="STR31" s="47"/>
      <c r="STS31" s="47"/>
      <c r="STT31" s="47"/>
      <c r="STU31" s="47"/>
      <c r="STV31" s="47"/>
      <c r="STW31" s="47"/>
      <c r="STX31" s="47"/>
      <c r="STY31" s="47"/>
      <c r="STZ31" s="47"/>
      <c r="SUA31" s="47"/>
      <c r="SUB31" s="47"/>
      <c r="SUC31" s="47"/>
      <c r="SUD31" s="47"/>
      <c r="SUE31" s="47"/>
      <c r="SUF31" s="47"/>
      <c r="SUG31" s="47"/>
      <c r="SUH31" s="47"/>
      <c r="SUI31" s="47"/>
      <c r="SUJ31" s="47"/>
      <c r="SUK31" s="47"/>
      <c r="SUL31" s="47"/>
      <c r="SUM31" s="47"/>
      <c r="SUN31" s="47"/>
      <c r="SUO31" s="47"/>
      <c r="SUP31" s="47"/>
      <c r="SUQ31" s="47"/>
      <c r="SUR31" s="47"/>
      <c r="SUS31" s="47"/>
      <c r="SUT31" s="47"/>
      <c r="SUU31" s="47"/>
      <c r="SUV31" s="47"/>
      <c r="SUW31" s="47"/>
      <c r="SUX31" s="47"/>
      <c r="SUY31" s="47"/>
      <c r="SUZ31" s="47"/>
      <c r="SVA31" s="47"/>
      <c r="SVB31" s="47"/>
      <c r="SVC31" s="47"/>
      <c r="SVD31" s="47"/>
      <c r="SVE31" s="47"/>
      <c r="SVF31" s="47"/>
      <c r="SVG31" s="47"/>
      <c r="SVH31" s="47"/>
      <c r="SVI31" s="47"/>
      <c r="SVJ31" s="47"/>
      <c r="SVK31" s="47"/>
      <c r="SVL31" s="47"/>
      <c r="SVM31" s="47"/>
      <c r="SVN31" s="47"/>
      <c r="SVO31" s="47"/>
      <c r="SVP31" s="47"/>
      <c r="SVQ31" s="47"/>
      <c r="SVR31" s="47"/>
      <c r="SVS31" s="47"/>
      <c r="SVT31" s="47"/>
      <c r="SVU31" s="47"/>
      <c r="SVV31" s="47"/>
      <c r="SVW31" s="47"/>
      <c r="SVX31" s="47"/>
      <c r="SVY31" s="47"/>
      <c r="SVZ31" s="47"/>
      <c r="SWA31" s="47"/>
      <c r="SWB31" s="47"/>
      <c r="SWC31" s="47"/>
      <c r="SWD31" s="47"/>
      <c r="SWE31" s="47"/>
      <c r="SWF31" s="47"/>
      <c r="SWG31" s="47"/>
      <c r="SWH31" s="47"/>
      <c r="SWI31" s="47"/>
      <c r="SWJ31" s="47"/>
      <c r="SWK31" s="47"/>
      <c r="SWL31" s="47"/>
      <c r="SWM31" s="47"/>
      <c r="SWN31" s="47"/>
      <c r="SWO31" s="47"/>
      <c r="SWP31" s="47"/>
      <c r="SWQ31" s="47"/>
      <c r="SWR31" s="47"/>
      <c r="SWS31" s="47"/>
      <c r="SWT31" s="47"/>
      <c r="SWU31" s="47"/>
      <c r="SWV31" s="47"/>
      <c r="SWW31" s="47"/>
      <c r="SWX31" s="47"/>
      <c r="SWY31" s="47"/>
      <c r="SWZ31" s="47"/>
      <c r="SXA31" s="47"/>
      <c r="SXB31" s="47"/>
      <c r="SXC31" s="47"/>
      <c r="SXD31" s="47"/>
      <c r="SXE31" s="47"/>
      <c r="SXF31" s="47"/>
      <c r="SXG31" s="47"/>
      <c r="SXH31" s="47"/>
      <c r="SXI31" s="47"/>
      <c r="SXJ31" s="47"/>
      <c r="SXK31" s="47"/>
      <c r="SXL31" s="47"/>
      <c r="SXM31" s="47"/>
      <c r="SXN31" s="47"/>
      <c r="SXO31" s="47"/>
      <c r="SXP31" s="47"/>
      <c r="SXQ31" s="47"/>
      <c r="SXR31" s="47"/>
      <c r="SXS31" s="47"/>
      <c r="SXT31" s="47"/>
      <c r="SXU31" s="47"/>
      <c r="SXV31" s="47"/>
      <c r="SXW31" s="47"/>
      <c r="SXX31" s="47"/>
      <c r="SXY31" s="47"/>
      <c r="SXZ31" s="47"/>
      <c r="SYA31" s="47"/>
      <c r="SYB31" s="47"/>
      <c r="SYC31" s="47"/>
      <c r="SYD31" s="47"/>
      <c r="SYE31" s="47"/>
      <c r="SYF31" s="47"/>
      <c r="SYG31" s="47"/>
      <c r="SYH31" s="47"/>
      <c r="SYI31" s="47"/>
      <c r="SYJ31" s="47"/>
      <c r="SYK31" s="47"/>
      <c r="SYL31" s="47"/>
      <c r="SYM31" s="47"/>
      <c r="SYN31" s="47"/>
      <c r="SYO31" s="47"/>
      <c r="SYP31" s="47"/>
      <c r="SYQ31" s="47"/>
      <c r="SYR31" s="47"/>
      <c r="SYS31" s="47"/>
      <c r="SYT31" s="47"/>
      <c r="SYU31" s="47"/>
      <c r="SYV31" s="47"/>
      <c r="SYW31" s="47"/>
      <c r="SYX31" s="47"/>
      <c r="SYY31" s="47"/>
      <c r="SYZ31" s="47"/>
      <c r="SZA31" s="47"/>
      <c r="SZB31" s="47"/>
      <c r="SZC31" s="47"/>
      <c r="SZD31" s="47"/>
      <c r="SZE31" s="47"/>
      <c r="SZF31" s="47"/>
      <c r="SZG31" s="47"/>
      <c r="SZH31" s="47"/>
      <c r="SZI31" s="47"/>
      <c r="SZJ31" s="47"/>
      <c r="SZK31" s="47"/>
      <c r="SZL31" s="47"/>
      <c r="SZM31" s="47"/>
      <c r="SZN31" s="47"/>
      <c r="SZO31" s="47"/>
      <c r="SZP31" s="47"/>
      <c r="SZQ31" s="47"/>
      <c r="SZR31" s="47"/>
      <c r="SZS31" s="47"/>
      <c r="SZT31" s="47"/>
      <c r="SZU31" s="47"/>
      <c r="SZV31" s="47"/>
      <c r="SZW31" s="47"/>
      <c r="SZX31" s="47"/>
      <c r="SZY31" s="47"/>
      <c r="SZZ31" s="47"/>
      <c r="TAA31" s="47"/>
      <c r="TAB31" s="47"/>
      <c r="TAC31" s="47"/>
      <c r="TAD31" s="47"/>
      <c r="TAE31" s="47"/>
      <c r="TAF31" s="47"/>
      <c r="TAG31" s="47"/>
      <c r="TAH31" s="47"/>
      <c r="TAI31" s="47"/>
      <c r="TAJ31" s="47"/>
      <c r="TAK31" s="47"/>
      <c r="TAL31" s="47"/>
      <c r="TAM31" s="47"/>
      <c r="TAN31" s="47"/>
      <c r="TAO31" s="47"/>
      <c r="TAP31" s="47"/>
      <c r="TAQ31" s="47"/>
      <c r="TAR31" s="47"/>
      <c r="TAS31" s="47"/>
      <c r="TAT31" s="47"/>
      <c r="TAU31" s="47"/>
      <c r="TAV31" s="47"/>
      <c r="TAW31" s="47"/>
      <c r="TAX31" s="47"/>
      <c r="TAY31" s="47"/>
      <c r="TAZ31" s="47"/>
      <c r="TBA31" s="47"/>
      <c r="TBB31" s="47"/>
      <c r="TBC31" s="47"/>
      <c r="TBD31" s="47"/>
      <c r="TBE31" s="47"/>
      <c r="TBF31" s="47"/>
      <c r="TBG31" s="47"/>
      <c r="TBH31" s="47"/>
      <c r="TBI31" s="47"/>
      <c r="TBJ31" s="47"/>
      <c r="TBK31" s="47"/>
      <c r="TBL31" s="47"/>
      <c r="TBM31" s="47"/>
      <c r="TBN31" s="47"/>
      <c r="TBO31" s="47"/>
      <c r="TBP31" s="47"/>
      <c r="TBQ31" s="47"/>
      <c r="TBR31" s="47"/>
      <c r="TBS31" s="47"/>
      <c r="TBT31" s="47"/>
      <c r="TBU31" s="47"/>
      <c r="TBV31" s="47"/>
      <c r="TBW31" s="47"/>
      <c r="TBX31" s="47"/>
      <c r="TBY31" s="47"/>
      <c r="TBZ31" s="47"/>
      <c r="TCA31" s="47"/>
      <c r="TCB31" s="47"/>
      <c r="TCC31" s="47"/>
      <c r="TCD31" s="47"/>
      <c r="TCE31" s="47"/>
      <c r="TCF31" s="47"/>
      <c r="TCG31" s="47"/>
      <c r="TCH31" s="47"/>
      <c r="TCI31" s="47"/>
      <c r="TCJ31" s="47"/>
      <c r="TCK31" s="47"/>
      <c r="TCL31" s="47"/>
      <c r="TCM31" s="47"/>
      <c r="TCN31" s="47"/>
      <c r="TCO31" s="47"/>
      <c r="TCP31" s="47"/>
      <c r="TCQ31" s="47"/>
      <c r="TCR31" s="47"/>
      <c r="TCS31" s="47"/>
      <c r="TCT31" s="47"/>
      <c r="TCU31" s="47"/>
      <c r="TCV31" s="47"/>
      <c r="TCW31" s="47"/>
      <c r="TCX31" s="47"/>
      <c r="TCY31" s="47"/>
      <c r="TCZ31" s="47"/>
      <c r="TDA31" s="47"/>
      <c r="TDB31" s="47"/>
      <c r="TDC31" s="47"/>
      <c r="TDD31" s="47"/>
      <c r="TDE31" s="47"/>
      <c r="TDF31" s="47"/>
      <c r="TDG31" s="47"/>
      <c r="TDH31" s="47"/>
      <c r="TDI31" s="47"/>
      <c r="TDJ31" s="47"/>
      <c r="TDK31" s="47"/>
      <c r="TDL31" s="47"/>
      <c r="TDM31" s="47"/>
      <c r="TDN31" s="47"/>
      <c r="TDO31" s="47"/>
      <c r="TDP31" s="47"/>
      <c r="TDQ31" s="47"/>
      <c r="TDR31" s="47"/>
      <c r="TDS31" s="47"/>
      <c r="TDT31" s="47"/>
      <c r="TDU31" s="47"/>
      <c r="TDV31" s="47"/>
      <c r="TDW31" s="47"/>
      <c r="TDX31" s="47"/>
      <c r="TDY31" s="47"/>
      <c r="TDZ31" s="47"/>
      <c r="TEA31" s="47"/>
      <c r="TEB31" s="47"/>
      <c r="TEC31" s="47"/>
      <c r="TED31" s="47"/>
      <c r="TEE31" s="47"/>
      <c r="TEF31" s="47"/>
      <c r="TEG31" s="47"/>
      <c r="TEH31" s="47"/>
      <c r="TEI31" s="47"/>
      <c r="TEJ31" s="47"/>
      <c r="TEK31" s="47"/>
      <c r="TEL31" s="47"/>
      <c r="TEM31" s="47"/>
      <c r="TEN31" s="47"/>
      <c r="TEO31" s="47"/>
      <c r="TEP31" s="47"/>
      <c r="TEQ31" s="47"/>
      <c r="TER31" s="47"/>
      <c r="TES31" s="47"/>
      <c r="TET31" s="47"/>
      <c r="TEU31" s="47"/>
      <c r="TEV31" s="47"/>
      <c r="TEW31" s="47"/>
      <c r="TEX31" s="47"/>
      <c r="TEY31" s="47"/>
      <c r="TEZ31" s="47"/>
      <c r="TFA31" s="47"/>
      <c r="TFB31" s="47"/>
      <c r="TFC31" s="47"/>
      <c r="TFD31" s="47"/>
      <c r="TFE31" s="47"/>
      <c r="TFF31" s="47"/>
      <c r="TFG31" s="47"/>
      <c r="TFH31" s="47"/>
      <c r="TFI31" s="47"/>
      <c r="TFJ31" s="47"/>
      <c r="TFK31" s="47"/>
      <c r="TFL31" s="47"/>
      <c r="TFM31" s="47"/>
      <c r="TFN31" s="47"/>
      <c r="TFO31" s="47"/>
      <c r="TFP31" s="47"/>
      <c r="TFQ31" s="47"/>
      <c r="TFR31" s="47"/>
      <c r="TFS31" s="47"/>
      <c r="TFT31" s="47"/>
      <c r="TFU31" s="47"/>
      <c r="TFV31" s="47"/>
      <c r="TFW31" s="47"/>
      <c r="TFX31" s="47"/>
      <c r="TFY31" s="47"/>
      <c r="TFZ31" s="47"/>
      <c r="TGA31" s="47"/>
      <c r="TGB31" s="47"/>
      <c r="TGC31" s="47"/>
      <c r="TGD31" s="47"/>
      <c r="TGE31" s="47"/>
      <c r="TGF31" s="47"/>
      <c r="TGG31" s="47"/>
      <c r="TGH31" s="47"/>
      <c r="TGI31" s="47"/>
      <c r="TGJ31" s="47"/>
      <c r="TGK31" s="47"/>
      <c r="TGL31" s="47"/>
      <c r="TGM31" s="47"/>
      <c r="TGN31" s="47"/>
      <c r="TGO31" s="47"/>
      <c r="TGP31" s="47"/>
      <c r="TGQ31" s="47"/>
      <c r="TGR31" s="47"/>
      <c r="TGS31" s="47"/>
      <c r="TGT31" s="47"/>
      <c r="TGU31" s="47"/>
      <c r="TGV31" s="47"/>
      <c r="TGW31" s="47"/>
      <c r="TGX31" s="47"/>
      <c r="TGY31" s="47"/>
      <c r="TGZ31" s="47"/>
      <c r="THA31" s="47"/>
      <c r="THB31" s="47"/>
      <c r="THC31" s="47"/>
      <c r="THD31" s="47"/>
      <c r="THE31" s="47"/>
      <c r="THF31" s="47"/>
      <c r="THG31" s="47"/>
      <c r="THH31" s="47"/>
      <c r="THI31" s="47"/>
      <c r="THJ31" s="47"/>
      <c r="THK31" s="47"/>
      <c r="THL31" s="47"/>
      <c r="THM31" s="47"/>
      <c r="THN31" s="47"/>
      <c r="THO31" s="47"/>
      <c r="THP31" s="47"/>
      <c r="THQ31" s="47"/>
      <c r="THR31" s="47"/>
      <c r="THS31" s="47"/>
      <c r="THT31" s="47"/>
      <c r="THU31" s="47"/>
      <c r="THV31" s="47"/>
      <c r="THW31" s="47"/>
      <c r="THX31" s="47"/>
      <c r="THY31" s="47"/>
      <c r="THZ31" s="47"/>
      <c r="TIA31" s="47"/>
      <c r="TIB31" s="47"/>
      <c r="TIC31" s="47"/>
      <c r="TID31" s="47"/>
      <c r="TIE31" s="47"/>
      <c r="TIF31" s="47"/>
      <c r="TIG31" s="47"/>
      <c r="TIH31" s="47"/>
      <c r="TII31" s="47"/>
      <c r="TIJ31" s="47"/>
      <c r="TIK31" s="47"/>
      <c r="TIL31" s="47"/>
      <c r="TIM31" s="47"/>
      <c r="TIN31" s="47"/>
      <c r="TIO31" s="47"/>
      <c r="TIP31" s="47"/>
      <c r="TIQ31" s="47"/>
      <c r="TIR31" s="47"/>
      <c r="TIS31" s="47"/>
      <c r="TIT31" s="47"/>
      <c r="TIU31" s="47"/>
      <c r="TIV31" s="47"/>
      <c r="TIW31" s="47"/>
      <c r="TIX31" s="47"/>
      <c r="TIY31" s="47"/>
      <c r="TIZ31" s="47"/>
      <c r="TJA31" s="47"/>
      <c r="TJB31" s="47"/>
      <c r="TJC31" s="47"/>
      <c r="TJD31" s="47"/>
      <c r="TJE31" s="47"/>
      <c r="TJF31" s="47"/>
      <c r="TJG31" s="47"/>
      <c r="TJH31" s="47"/>
      <c r="TJI31" s="47"/>
      <c r="TJJ31" s="47"/>
      <c r="TJK31" s="47"/>
      <c r="TJL31" s="47"/>
      <c r="TJM31" s="47"/>
      <c r="TJN31" s="47"/>
      <c r="TJO31" s="47"/>
      <c r="TJP31" s="47"/>
      <c r="TJQ31" s="47"/>
      <c r="TJR31" s="47"/>
      <c r="TJS31" s="47"/>
      <c r="TJT31" s="47"/>
      <c r="TJU31" s="47"/>
      <c r="TJV31" s="47"/>
      <c r="TJW31" s="47"/>
      <c r="TJX31" s="47"/>
      <c r="TJY31" s="47"/>
      <c r="TJZ31" s="47"/>
      <c r="TKA31" s="47"/>
      <c r="TKB31" s="47"/>
      <c r="TKC31" s="47"/>
      <c r="TKD31" s="47"/>
      <c r="TKE31" s="47"/>
      <c r="TKF31" s="47"/>
      <c r="TKG31" s="47"/>
      <c r="TKH31" s="47"/>
      <c r="TKI31" s="47"/>
      <c r="TKJ31" s="47"/>
      <c r="TKK31" s="47"/>
      <c r="TKL31" s="47"/>
      <c r="TKM31" s="47"/>
      <c r="TKN31" s="47"/>
      <c r="TKO31" s="47"/>
      <c r="TKP31" s="47"/>
      <c r="TKQ31" s="47"/>
      <c r="TKR31" s="47"/>
      <c r="TKS31" s="47"/>
      <c r="TKT31" s="47"/>
      <c r="TKU31" s="47"/>
      <c r="TKV31" s="47"/>
      <c r="TKW31" s="47"/>
      <c r="TKX31" s="47"/>
      <c r="TKY31" s="47"/>
      <c r="TKZ31" s="47"/>
      <c r="TLA31" s="47"/>
      <c r="TLB31" s="47"/>
      <c r="TLC31" s="47"/>
      <c r="TLD31" s="47"/>
      <c r="TLE31" s="47"/>
      <c r="TLF31" s="47"/>
      <c r="TLG31" s="47"/>
      <c r="TLH31" s="47"/>
      <c r="TLI31" s="47"/>
      <c r="TLJ31" s="47"/>
      <c r="TLK31" s="47"/>
      <c r="TLL31" s="47"/>
      <c r="TLM31" s="47"/>
      <c r="TLN31" s="47"/>
      <c r="TLO31" s="47"/>
      <c r="TLP31" s="47"/>
      <c r="TLQ31" s="47"/>
      <c r="TLR31" s="47"/>
      <c r="TLS31" s="47"/>
      <c r="TLT31" s="47"/>
      <c r="TLU31" s="47"/>
      <c r="TLV31" s="47"/>
      <c r="TLW31" s="47"/>
      <c r="TLX31" s="47"/>
      <c r="TLY31" s="47"/>
      <c r="TLZ31" s="47"/>
      <c r="TMA31" s="47"/>
      <c r="TMB31" s="47"/>
      <c r="TMC31" s="47"/>
      <c r="TMD31" s="47"/>
      <c r="TME31" s="47"/>
      <c r="TMF31" s="47"/>
      <c r="TMG31" s="47"/>
      <c r="TMH31" s="47"/>
      <c r="TMI31" s="47"/>
      <c r="TMJ31" s="47"/>
      <c r="TMK31" s="47"/>
      <c r="TML31" s="47"/>
      <c r="TMM31" s="47"/>
      <c r="TMN31" s="47"/>
      <c r="TMO31" s="47"/>
      <c r="TMP31" s="47"/>
      <c r="TMQ31" s="47"/>
      <c r="TMR31" s="47"/>
      <c r="TMS31" s="47"/>
      <c r="TMT31" s="47"/>
      <c r="TMU31" s="47"/>
      <c r="TMV31" s="47"/>
      <c r="TMW31" s="47"/>
      <c r="TMX31" s="47"/>
      <c r="TMY31" s="47"/>
      <c r="TMZ31" s="47"/>
      <c r="TNA31" s="47"/>
      <c r="TNB31" s="47"/>
      <c r="TNC31" s="47"/>
      <c r="TND31" s="47"/>
      <c r="TNE31" s="47"/>
      <c r="TNF31" s="47"/>
      <c r="TNG31" s="47"/>
      <c r="TNH31" s="47"/>
      <c r="TNI31" s="47"/>
      <c r="TNJ31" s="47"/>
      <c r="TNK31" s="47"/>
      <c r="TNL31" s="47"/>
      <c r="TNM31" s="47"/>
      <c r="TNN31" s="47"/>
      <c r="TNO31" s="47"/>
      <c r="TNP31" s="47"/>
      <c r="TNQ31" s="47"/>
      <c r="TNR31" s="47"/>
      <c r="TNS31" s="47"/>
      <c r="TNT31" s="47"/>
      <c r="TNU31" s="47"/>
      <c r="TNV31" s="47"/>
      <c r="TNW31" s="47"/>
      <c r="TNX31" s="47"/>
      <c r="TNY31" s="47"/>
      <c r="TNZ31" s="47"/>
      <c r="TOA31" s="47"/>
      <c r="TOB31" s="47"/>
      <c r="TOC31" s="47"/>
      <c r="TOD31" s="47"/>
      <c r="TOE31" s="47"/>
      <c r="TOF31" s="47"/>
      <c r="TOG31" s="47"/>
      <c r="TOH31" s="47"/>
      <c r="TOI31" s="47"/>
      <c r="TOJ31" s="47"/>
      <c r="TOK31" s="47"/>
      <c r="TOL31" s="47"/>
      <c r="TOM31" s="47"/>
      <c r="TON31" s="47"/>
      <c r="TOO31" s="47"/>
      <c r="TOP31" s="47"/>
      <c r="TOQ31" s="47"/>
      <c r="TOR31" s="47"/>
      <c r="TOS31" s="47"/>
      <c r="TOT31" s="47"/>
      <c r="TOU31" s="47"/>
      <c r="TOV31" s="47"/>
      <c r="TOW31" s="47"/>
      <c r="TOX31" s="47"/>
      <c r="TOY31" s="47"/>
      <c r="TOZ31" s="47"/>
      <c r="TPA31" s="47"/>
      <c r="TPB31" s="47"/>
      <c r="TPC31" s="47"/>
      <c r="TPD31" s="47"/>
      <c r="TPE31" s="47"/>
      <c r="TPF31" s="47"/>
      <c r="TPG31" s="47"/>
      <c r="TPH31" s="47"/>
      <c r="TPI31" s="47"/>
      <c r="TPJ31" s="47"/>
      <c r="TPK31" s="47"/>
      <c r="TPL31" s="47"/>
      <c r="TPM31" s="47"/>
      <c r="TPN31" s="47"/>
      <c r="TPO31" s="47"/>
      <c r="TPP31" s="47"/>
      <c r="TPQ31" s="47"/>
      <c r="TPR31" s="47"/>
      <c r="TPS31" s="47"/>
      <c r="TPT31" s="47"/>
      <c r="TPU31" s="47"/>
      <c r="TPV31" s="47"/>
      <c r="TPW31" s="47"/>
      <c r="TPX31" s="47"/>
      <c r="TPY31" s="47"/>
      <c r="TPZ31" s="47"/>
      <c r="TQA31" s="47"/>
      <c r="TQB31" s="47"/>
      <c r="TQC31" s="47"/>
      <c r="TQD31" s="47"/>
      <c r="TQE31" s="47"/>
      <c r="TQF31" s="47"/>
      <c r="TQG31" s="47"/>
      <c r="TQH31" s="47"/>
      <c r="TQI31" s="47"/>
      <c r="TQJ31" s="47"/>
      <c r="TQK31" s="47"/>
      <c r="TQL31" s="47"/>
      <c r="TQM31" s="47"/>
      <c r="TQN31" s="47"/>
      <c r="TQO31" s="47"/>
      <c r="TQP31" s="47"/>
      <c r="TQQ31" s="47"/>
      <c r="TQR31" s="47"/>
      <c r="TQS31" s="47"/>
      <c r="TQT31" s="47"/>
      <c r="TQU31" s="47"/>
      <c r="TQV31" s="47"/>
      <c r="TQW31" s="47"/>
      <c r="TQX31" s="47"/>
      <c r="TQY31" s="47"/>
      <c r="TQZ31" s="47"/>
      <c r="TRA31" s="47"/>
      <c r="TRB31" s="47"/>
      <c r="TRC31" s="47"/>
      <c r="TRD31" s="47"/>
      <c r="TRE31" s="47"/>
      <c r="TRF31" s="47"/>
      <c r="TRG31" s="47"/>
      <c r="TRH31" s="47"/>
      <c r="TRI31" s="47"/>
      <c r="TRJ31" s="47"/>
      <c r="TRK31" s="47"/>
      <c r="TRL31" s="47"/>
      <c r="TRM31" s="47"/>
      <c r="TRN31" s="47"/>
      <c r="TRO31" s="47"/>
      <c r="TRP31" s="47"/>
      <c r="TRQ31" s="47"/>
      <c r="TRR31" s="47"/>
      <c r="TRS31" s="47"/>
      <c r="TRT31" s="47"/>
      <c r="TRU31" s="47"/>
      <c r="TRV31" s="47"/>
      <c r="TRW31" s="47"/>
      <c r="TRX31" s="47"/>
      <c r="TRY31" s="47"/>
      <c r="TRZ31" s="47"/>
      <c r="TSA31" s="47"/>
      <c r="TSB31" s="47"/>
      <c r="TSC31" s="47"/>
      <c r="TSD31" s="47"/>
      <c r="TSE31" s="47"/>
      <c r="TSF31" s="47"/>
      <c r="TSG31" s="47"/>
      <c r="TSH31" s="47"/>
      <c r="TSI31" s="47"/>
      <c r="TSJ31" s="47"/>
      <c r="TSK31" s="47"/>
      <c r="TSL31" s="47"/>
      <c r="TSM31" s="47"/>
      <c r="TSN31" s="47"/>
      <c r="TSO31" s="47"/>
      <c r="TSP31" s="47"/>
      <c r="TSQ31" s="47"/>
      <c r="TSR31" s="47"/>
      <c r="TSS31" s="47"/>
      <c r="TST31" s="47"/>
      <c r="TSU31" s="47"/>
      <c r="TSV31" s="47"/>
      <c r="TSW31" s="47"/>
      <c r="TSX31" s="47"/>
      <c r="TSY31" s="47"/>
      <c r="TSZ31" s="47"/>
      <c r="TTA31" s="47"/>
      <c r="TTB31" s="47"/>
      <c r="TTC31" s="47"/>
      <c r="TTD31" s="47"/>
      <c r="TTE31" s="47"/>
      <c r="TTF31" s="47"/>
      <c r="TTG31" s="47"/>
      <c r="TTH31" s="47"/>
      <c r="TTI31" s="47"/>
      <c r="TTJ31" s="47"/>
      <c r="TTK31" s="47"/>
      <c r="TTL31" s="47"/>
      <c r="TTM31" s="47"/>
      <c r="TTN31" s="47"/>
      <c r="TTO31" s="47"/>
      <c r="TTP31" s="47"/>
      <c r="TTQ31" s="47"/>
      <c r="TTR31" s="47"/>
      <c r="TTS31" s="47"/>
      <c r="TTT31" s="47"/>
      <c r="TTU31" s="47"/>
      <c r="TTV31" s="47"/>
      <c r="TTW31" s="47"/>
      <c r="TTX31" s="47"/>
      <c r="TTY31" s="47"/>
      <c r="TTZ31" s="47"/>
      <c r="TUA31" s="47"/>
      <c r="TUB31" s="47"/>
      <c r="TUC31" s="47"/>
      <c r="TUD31" s="47"/>
      <c r="TUE31" s="47"/>
      <c r="TUF31" s="47"/>
      <c r="TUG31" s="47"/>
      <c r="TUH31" s="47"/>
      <c r="TUI31" s="47"/>
      <c r="TUJ31" s="47"/>
      <c r="TUK31" s="47"/>
      <c r="TUL31" s="47"/>
      <c r="TUM31" s="47"/>
      <c r="TUN31" s="47"/>
      <c r="TUO31" s="47"/>
      <c r="TUP31" s="47"/>
      <c r="TUQ31" s="47"/>
      <c r="TUR31" s="47"/>
      <c r="TUS31" s="47"/>
      <c r="TUT31" s="47"/>
      <c r="TUU31" s="47"/>
      <c r="TUV31" s="47"/>
      <c r="TUW31" s="47"/>
      <c r="TUX31" s="47"/>
      <c r="TUY31" s="47"/>
      <c r="TUZ31" s="47"/>
      <c r="TVA31" s="47"/>
      <c r="TVB31" s="47"/>
      <c r="TVC31" s="47"/>
      <c r="TVD31" s="47"/>
      <c r="TVE31" s="47"/>
      <c r="TVF31" s="47"/>
      <c r="TVG31" s="47"/>
      <c r="TVH31" s="47"/>
      <c r="TVI31" s="47"/>
      <c r="TVJ31" s="47"/>
      <c r="TVK31" s="47"/>
      <c r="TVL31" s="47"/>
      <c r="TVM31" s="47"/>
      <c r="TVN31" s="47"/>
      <c r="TVO31" s="47"/>
      <c r="TVP31" s="47"/>
      <c r="TVQ31" s="47"/>
      <c r="TVR31" s="47"/>
      <c r="TVS31" s="47"/>
      <c r="TVT31" s="47"/>
      <c r="TVU31" s="47"/>
      <c r="TVV31" s="47"/>
      <c r="TVW31" s="47"/>
      <c r="TVX31" s="47"/>
      <c r="TVY31" s="47"/>
      <c r="TVZ31" s="47"/>
      <c r="TWA31" s="47"/>
      <c r="TWB31" s="47"/>
      <c r="TWC31" s="47"/>
      <c r="TWD31" s="47"/>
      <c r="TWE31" s="47"/>
      <c r="TWF31" s="47"/>
      <c r="TWG31" s="47"/>
      <c r="TWH31" s="47"/>
      <c r="TWI31" s="47"/>
      <c r="TWJ31" s="47"/>
      <c r="TWK31" s="47"/>
      <c r="TWL31" s="47"/>
      <c r="TWM31" s="47"/>
      <c r="TWN31" s="47"/>
      <c r="TWO31" s="47"/>
      <c r="TWP31" s="47"/>
      <c r="TWQ31" s="47"/>
      <c r="TWR31" s="47"/>
      <c r="TWS31" s="47"/>
      <c r="TWT31" s="47"/>
      <c r="TWU31" s="47"/>
      <c r="TWV31" s="47"/>
      <c r="TWW31" s="47"/>
      <c r="TWX31" s="47"/>
      <c r="TWY31" s="47"/>
      <c r="TWZ31" s="47"/>
      <c r="TXA31" s="47"/>
      <c r="TXB31" s="47"/>
      <c r="TXC31" s="47"/>
      <c r="TXD31" s="47"/>
      <c r="TXE31" s="47"/>
      <c r="TXF31" s="47"/>
      <c r="TXG31" s="47"/>
      <c r="TXH31" s="47"/>
      <c r="TXI31" s="47"/>
      <c r="TXJ31" s="47"/>
      <c r="TXK31" s="47"/>
      <c r="TXL31" s="47"/>
      <c r="TXM31" s="47"/>
      <c r="TXN31" s="47"/>
      <c r="TXO31" s="47"/>
      <c r="TXP31" s="47"/>
      <c r="TXQ31" s="47"/>
      <c r="TXR31" s="47"/>
      <c r="TXS31" s="47"/>
      <c r="TXT31" s="47"/>
      <c r="TXU31" s="47"/>
      <c r="TXV31" s="47"/>
      <c r="TXW31" s="47"/>
      <c r="TXX31" s="47"/>
      <c r="TXY31" s="47"/>
      <c r="TXZ31" s="47"/>
      <c r="TYA31" s="47"/>
      <c r="TYB31" s="47"/>
      <c r="TYC31" s="47"/>
      <c r="TYD31" s="47"/>
      <c r="TYE31" s="47"/>
      <c r="TYF31" s="47"/>
      <c r="TYG31" s="47"/>
      <c r="TYH31" s="47"/>
      <c r="TYI31" s="47"/>
      <c r="TYJ31" s="47"/>
      <c r="TYK31" s="47"/>
      <c r="TYL31" s="47"/>
      <c r="TYM31" s="47"/>
      <c r="TYN31" s="47"/>
      <c r="TYO31" s="47"/>
      <c r="TYP31" s="47"/>
      <c r="TYQ31" s="47"/>
      <c r="TYR31" s="47"/>
      <c r="TYS31" s="47"/>
      <c r="TYT31" s="47"/>
      <c r="TYU31" s="47"/>
      <c r="TYV31" s="47"/>
      <c r="TYW31" s="47"/>
      <c r="TYX31" s="47"/>
      <c r="TYY31" s="47"/>
      <c r="TYZ31" s="47"/>
      <c r="TZA31" s="47"/>
      <c r="TZB31" s="47"/>
      <c r="TZC31" s="47"/>
      <c r="TZD31" s="47"/>
      <c r="TZE31" s="47"/>
      <c r="TZF31" s="47"/>
      <c r="TZG31" s="47"/>
      <c r="TZH31" s="47"/>
      <c r="TZI31" s="47"/>
      <c r="TZJ31" s="47"/>
      <c r="TZK31" s="47"/>
      <c r="TZL31" s="47"/>
      <c r="TZM31" s="47"/>
      <c r="TZN31" s="47"/>
      <c r="TZO31" s="47"/>
      <c r="TZP31" s="47"/>
      <c r="TZQ31" s="47"/>
      <c r="TZR31" s="47"/>
      <c r="TZS31" s="47"/>
      <c r="TZT31" s="47"/>
      <c r="TZU31" s="47"/>
      <c r="TZV31" s="47"/>
      <c r="TZW31" s="47"/>
      <c r="TZX31" s="47"/>
      <c r="TZY31" s="47"/>
      <c r="TZZ31" s="47"/>
      <c r="UAA31" s="47"/>
      <c r="UAB31" s="47"/>
      <c r="UAC31" s="47"/>
      <c r="UAD31" s="47"/>
      <c r="UAE31" s="47"/>
      <c r="UAF31" s="47"/>
      <c r="UAG31" s="47"/>
      <c r="UAH31" s="47"/>
      <c r="UAI31" s="47"/>
      <c r="UAJ31" s="47"/>
      <c r="UAK31" s="47"/>
      <c r="UAL31" s="47"/>
      <c r="UAM31" s="47"/>
      <c r="UAN31" s="47"/>
      <c r="UAO31" s="47"/>
      <c r="UAP31" s="47"/>
      <c r="UAQ31" s="47"/>
      <c r="UAR31" s="47"/>
      <c r="UAS31" s="47"/>
      <c r="UAT31" s="47"/>
      <c r="UAU31" s="47"/>
      <c r="UAV31" s="47"/>
      <c r="UAW31" s="47"/>
      <c r="UAX31" s="47"/>
      <c r="UAY31" s="47"/>
      <c r="UAZ31" s="47"/>
      <c r="UBA31" s="47"/>
      <c r="UBB31" s="47"/>
      <c r="UBC31" s="47"/>
      <c r="UBD31" s="47"/>
      <c r="UBE31" s="47"/>
      <c r="UBF31" s="47"/>
      <c r="UBG31" s="47"/>
      <c r="UBH31" s="47"/>
      <c r="UBI31" s="47"/>
      <c r="UBJ31" s="47"/>
      <c r="UBK31" s="47"/>
      <c r="UBL31" s="47"/>
      <c r="UBM31" s="47"/>
      <c r="UBN31" s="47"/>
      <c r="UBO31" s="47"/>
      <c r="UBP31" s="47"/>
      <c r="UBQ31" s="47"/>
      <c r="UBR31" s="47"/>
      <c r="UBS31" s="47"/>
      <c r="UBT31" s="47"/>
      <c r="UBU31" s="47"/>
      <c r="UBV31" s="47"/>
      <c r="UBW31" s="47"/>
      <c r="UBX31" s="47"/>
      <c r="UBY31" s="47"/>
      <c r="UBZ31" s="47"/>
      <c r="UCA31" s="47"/>
      <c r="UCB31" s="47"/>
      <c r="UCC31" s="47"/>
      <c r="UCD31" s="47"/>
      <c r="UCE31" s="47"/>
      <c r="UCF31" s="47"/>
      <c r="UCG31" s="47"/>
      <c r="UCH31" s="47"/>
      <c r="UCI31" s="47"/>
      <c r="UCJ31" s="47"/>
      <c r="UCK31" s="47"/>
      <c r="UCL31" s="47"/>
      <c r="UCM31" s="47"/>
      <c r="UCN31" s="47"/>
      <c r="UCO31" s="47"/>
      <c r="UCP31" s="47"/>
      <c r="UCQ31" s="47"/>
      <c r="UCR31" s="47"/>
      <c r="UCS31" s="47"/>
      <c r="UCT31" s="47"/>
      <c r="UCU31" s="47"/>
      <c r="UCV31" s="47"/>
      <c r="UCW31" s="47"/>
      <c r="UCX31" s="47"/>
      <c r="UCY31" s="47"/>
      <c r="UCZ31" s="47"/>
      <c r="UDA31" s="47"/>
      <c r="UDB31" s="47"/>
      <c r="UDC31" s="47"/>
      <c r="UDD31" s="47"/>
      <c r="UDE31" s="47"/>
      <c r="UDF31" s="47"/>
      <c r="UDG31" s="47"/>
      <c r="UDH31" s="47"/>
      <c r="UDI31" s="47"/>
      <c r="UDJ31" s="47"/>
      <c r="UDK31" s="47"/>
      <c r="UDL31" s="47"/>
      <c r="UDM31" s="47"/>
      <c r="UDN31" s="47"/>
      <c r="UDO31" s="47"/>
      <c r="UDP31" s="47"/>
      <c r="UDQ31" s="47"/>
      <c r="UDR31" s="47"/>
      <c r="UDS31" s="47"/>
      <c r="UDT31" s="47"/>
      <c r="UDU31" s="47"/>
      <c r="UDV31" s="47"/>
      <c r="UDW31" s="47"/>
      <c r="UDX31" s="47"/>
      <c r="UDY31" s="47"/>
      <c r="UDZ31" s="47"/>
      <c r="UEA31" s="47"/>
      <c r="UEB31" s="47"/>
      <c r="UEC31" s="47"/>
      <c r="UED31" s="47"/>
      <c r="UEE31" s="47"/>
      <c r="UEF31" s="47"/>
      <c r="UEG31" s="47"/>
      <c r="UEH31" s="47"/>
      <c r="UEI31" s="47"/>
      <c r="UEJ31" s="47"/>
      <c r="UEK31" s="47"/>
      <c r="UEL31" s="47"/>
      <c r="UEM31" s="47"/>
      <c r="UEN31" s="47"/>
      <c r="UEO31" s="47"/>
      <c r="UEP31" s="47"/>
      <c r="UEQ31" s="47"/>
      <c r="UER31" s="47"/>
      <c r="UES31" s="47"/>
      <c r="UET31" s="47"/>
      <c r="UEU31" s="47"/>
      <c r="UEV31" s="47"/>
      <c r="UEW31" s="47"/>
      <c r="UEX31" s="47"/>
      <c r="UEY31" s="47"/>
      <c r="UEZ31" s="47"/>
      <c r="UFA31" s="47"/>
      <c r="UFB31" s="47"/>
      <c r="UFC31" s="47"/>
      <c r="UFD31" s="47"/>
      <c r="UFE31" s="47"/>
      <c r="UFF31" s="47"/>
      <c r="UFG31" s="47"/>
      <c r="UFH31" s="47"/>
      <c r="UFI31" s="47"/>
      <c r="UFJ31" s="47"/>
      <c r="UFK31" s="47"/>
      <c r="UFL31" s="47"/>
      <c r="UFM31" s="47"/>
      <c r="UFN31" s="47"/>
      <c r="UFO31" s="47"/>
      <c r="UFP31" s="47"/>
      <c r="UFQ31" s="47"/>
      <c r="UFR31" s="47"/>
      <c r="UFS31" s="47"/>
      <c r="UFT31" s="47"/>
      <c r="UFU31" s="47"/>
      <c r="UFV31" s="47"/>
      <c r="UFW31" s="47"/>
      <c r="UFX31" s="47"/>
      <c r="UFY31" s="47"/>
      <c r="UFZ31" s="47"/>
      <c r="UGA31" s="47"/>
      <c r="UGB31" s="47"/>
      <c r="UGC31" s="47"/>
      <c r="UGD31" s="47"/>
      <c r="UGE31" s="47"/>
      <c r="UGF31" s="47"/>
      <c r="UGG31" s="47"/>
      <c r="UGH31" s="47"/>
      <c r="UGI31" s="47"/>
      <c r="UGJ31" s="47"/>
      <c r="UGK31" s="47"/>
      <c r="UGL31" s="47"/>
      <c r="UGM31" s="47"/>
      <c r="UGN31" s="47"/>
      <c r="UGO31" s="47"/>
      <c r="UGP31" s="47"/>
      <c r="UGQ31" s="47"/>
      <c r="UGR31" s="47"/>
      <c r="UGS31" s="47"/>
      <c r="UGT31" s="47"/>
      <c r="UGU31" s="47"/>
      <c r="UGV31" s="47"/>
      <c r="UGW31" s="47"/>
      <c r="UGX31" s="47"/>
      <c r="UGY31" s="47"/>
      <c r="UGZ31" s="47"/>
      <c r="UHA31" s="47"/>
      <c r="UHB31" s="47"/>
      <c r="UHC31" s="47"/>
      <c r="UHD31" s="47"/>
      <c r="UHE31" s="47"/>
      <c r="UHF31" s="47"/>
      <c r="UHG31" s="47"/>
      <c r="UHH31" s="47"/>
      <c r="UHI31" s="47"/>
      <c r="UHJ31" s="47"/>
      <c r="UHK31" s="47"/>
      <c r="UHL31" s="47"/>
      <c r="UHM31" s="47"/>
      <c r="UHN31" s="47"/>
      <c r="UHO31" s="47"/>
      <c r="UHP31" s="47"/>
      <c r="UHQ31" s="47"/>
      <c r="UHR31" s="47"/>
      <c r="UHS31" s="47"/>
      <c r="UHT31" s="47"/>
      <c r="UHU31" s="47"/>
      <c r="UHV31" s="47"/>
      <c r="UHW31" s="47"/>
      <c r="UHX31" s="47"/>
      <c r="UHY31" s="47"/>
      <c r="UHZ31" s="47"/>
      <c r="UIA31" s="47"/>
      <c r="UIB31" s="47"/>
      <c r="UIC31" s="47"/>
      <c r="UID31" s="47"/>
      <c r="UIE31" s="47"/>
      <c r="UIF31" s="47"/>
      <c r="UIG31" s="47"/>
      <c r="UIH31" s="47"/>
      <c r="UII31" s="47"/>
      <c r="UIJ31" s="47"/>
      <c r="UIK31" s="47"/>
      <c r="UIL31" s="47"/>
      <c r="UIM31" s="47"/>
      <c r="UIN31" s="47"/>
      <c r="UIO31" s="47"/>
      <c r="UIP31" s="47"/>
      <c r="UIQ31" s="47"/>
      <c r="UIR31" s="47"/>
      <c r="UIS31" s="47"/>
      <c r="UIT31" s="47"/>
      <c r="UIU31" s="47"/>
      <c r="UIV31" s="47"/>
      <c r="UIW31" s="47"/>
      <c r="UIX31" s="47"/>
      <c r="UIY31" s="47"/>
      <c r="UIZ31" s="47"/>
      <c r="UJA31" s="47"/>
      <c r="UJB31" s="47"/>
      <c r="UJC31" s="47"/>
      <c r="UJD31" s="47"/>
      <c r="UJE31" s="47"/>
      <c r="UJF31" s="47"/>
      <c r="UJG31" s="47"/>
      <c r="UJH31" s="47"/>
      <c r="UJI31" s="47"/>
      <c r="UJJ31" s="47"/>
      <c r="UJK31" s="47"/>
      <c r="UJL31" s="47"/>
      <c r="UJM31" s="47"/>
      <c r="UJN31" s="47"/>
      <c r="UJO31" s="47"/>
      <c r="UJP31" s="47"/>
      <c r="UJQ31" s="47"/>
      <c r="UJR31" s="47"/>
      <c r="UJS31" s="47"/>
      <c r="UJT31" s="47"/>
      <c r="UJU31" s="47"/>
      <c r="UJV31" s="47"/>
      <c r="UJW31" s="47"/>
      <c r="UJX31" s="47"/>
      <c r="UJY31" s="47"/>
      <c r="UJZ31" s="47"/>
      <c r="UKA31" s="47"/>
      <c r="UKB31" s="47"/>
      <c r="UKC31" s="47"/>
      <c r="UKD31" s="47"/>
      <c r="UKE31" s="47"/>
      <c r="UKF31" s="47"/>
      <c r="UKG31" s="47"/>
      <c r="UKH31" s="47"/>
      <c r="UKI31" s="47"/>
      <c r="UKJ31" s="47"/>
      <c r="UKK31" s="47"/>
      <c r="UKL31" s="47"/>
      <c r="UKM31" s="47"/>
      <c r="UKN31" s="47"/>
      <c r="UKO31" s="47"/>
      <c r="UKP31" s="47"/>
      <c r="UKQ31" s="47"/>
      <c r="UKR31" s="47"/>
      <c r="UKS31" s="47"/>
      <c r="UKT31" s="47"/>
      <c r="UKU31" s="47"/>
      <c r="UKV31" s="47"/>
      <c r="UKW31" s="47"/>
      <c r="UKX31" s="47"/>
      <c r="UKY31" s="47"/>
      <c r="UKZ31" s="47"/>
      <c r="ULA31" s="47"/>
      <c r="ULB31" s="47"/>
      <c r="ULC31" s="47"/>
      <c r="ULD31" s="47"/>
      <c r="ULE31" s="47"/>
      <c r="ULF31" s="47"/>
      <c r="ULG31" s="47"/>
      <c r="ULH31" s="47"/>
      <c r="ULI31" s="47"/>
      <c r="ULJ31" s="47"/>
      <c r="ULK31" s="47"/>
      <c r="ULL31" s="47"/>
      <c r="ULM31" s="47"/>
      <c r="ULN31" s="47"/>
      <c r="ULO31" s="47"/>
      <c r="ULP31" s="47"/>
      <c r="ULQ31" s="47"/>
      <c r="ULR31" s="47"/>
      <c r="ULS31" s="47"/>
      <c r="ULT31" s="47"/>
      <c r="ULU31" s="47"/>
      <c r="ULV31" s="47"/>
      <c r="ULW31" s="47"/>
      <c r="ULX31" s="47"/>
      <c r="ULY31" s="47"/>
      <c r="ULZ31" s="47"/>
      <c r="UMA31" s="47"/>
      <c r="UMB31" s="47"/>
      <c r="UMC31" s="47"/>
      <c r="UMD31" s="47"/>
      <c r="UME31" s="47"/>
      <c r="UMF31" s="47"/>
      <c r="UMG31" s="47"/>
      <c r="UMH31" s="47"/>
      <c r="UMI31" s="47"/>
      <c r="UMJ31" s="47"/>
      <c r="UMK31" s="47"/>
      <c r="UML31" s="47"/>
      <c r="UMM31" s="47"/>
      <c r="UMN31" s="47"/>
      <c r="UMO31" s="47"/>
      <c r="UMP31" s="47"/>
      <c r="UMQ31" s="47"/>
      <c r="UMR31" s="47"/>
      <c r="UMS31" s="47"/>
      <c r="UMT31" s="47"/>
      <c r="UMU31" s="47"/>
      <c r="UMV31" s="47"/>
      <c r="UMW31" s="47"/>
      <c r="UMX31" s="47"/>
      <c r="UMY31" s="47"/>
      <c r="UMZ31" s="47"/>
      <c r="UNA31" s="47"/>
      <c r="UNB31" s="47"/>
      <c r="UNC31" s="47"/>
      <c r="UND31" s="47"/>
      <c r="UNE31" s="47"/>
      <c r="UNF31" s="47"/>
      <c r="UNG31" s="47"/>
      <c r="UNH31" s="47"/>
      <c r="UNI31" s="47"/>
      <c r="UNJ31" s="47"/>
      <c r="UNK31" s="47"/>
      <c r="UNL31" s="47"/>
      <c r="UNM31" s="47"/>
      <c r="UNN31" s="47"/>
      <c r="UNO31" s="47"/>
      <c r="UNP31" s="47"/>
      <c r="UNQ31" s="47"/>
      <c r="UNR31" s="47"/>
      <c r="UNS31" s="47"/>
      <c r="UNT31" s="47"/>
      <c r="UNU31" s="47"/>
      <c r="UNV31" s="47"/>
      <c r="UNW31" s="47"/>
      <c r="UNX31" s="47"/>
      <c r="UNY31" s="47"/>
      <c r="UNZ31" s="47"/>
      <c r="UOA31" s="47"/>
      <c r="UOB31" s="47"/>
      <c r="UOC31" s="47"/>
      <c r="UOD31" s="47"/>
      <c r="UOE31" s="47"/>
      <c r="UOF31" s="47"/>
      <c r="UOG31" s="47"/>
      <c r="UOH31" s="47"/>
      <c r="UOI31" s="47"/>
      <c r="UOJ31" s="47"/>
      <c r="UOK31" s="47"/>
      <c r="UOL31" s="47"/>
      <c r="UOM31" s="47"/>
      <c r="UON31" s="47"/>
      <c r="UOO31" s="47"/>
      <c r="UOP31" s="47"/>
      <c r="UOQ31" s="47"/>
      <c r="UOR31" s="47"/>
      <c r="UOS31" s="47"/>
      <c r="UOT31" s="47"/>
      <c r="UOU31" s="47"/>
      <c r="UOV31" s="47"/>
      <c r="UOW31" s="47"/>
      <c r="UOX31" s="47"/>
      <c r="UOY31" s="47"/>
      <c r="UOZ31" s="47"/>
      <c r="UPA31" s="47"/>
      <c r="UPB31" s="47"/>
      <c r="UPC31" s="47"/>
      <c r="UPD31" s="47"/>
      <c r="UPE31" s="47"/>
      <c r="UPF31" s="47"/>
      <c r="UPG31" s="47"/>
      <c r="UPH31" s="47"/>
      <c r="UPI31" s="47"/>
      <c r="UPJ31" s="47"/>
      <c r="UPK31" s="47"/>
      <c r="UPL31" s="47"/>
      <c r="UPM31" s="47"/>
      <c r="UPN31" s="47"/>
      <c r="UPO31" s="47"/>
      <c r="UPP31" s="47"/>
      <c r="UPQ31" s="47"/>
      <c r="UPR31" s="47"/>
      <c r="UPS31" s="47"/>
      <c r="UPT31" s="47"/>
      <c r="UPU31" s="47"/>
      <c r="UPV31" s="47"/>
      <c r="UPW31" s="47"/>
      <c r="UPX31" s="47"/>
      <c r="UPY31" s="47"/>
      <c r="UPZ31" s="47"/>
      <c r="UQA31" s="47"/>
      <c r="UQB31" s="47"/>
      <c r="UQC31" s="47"/>
      <c r="UQD31" s="47"/>
      <c r="UQE31" s="47"/>
      <c r="UQF31" s="47"/>
      <c r="UQG31" s="47"/>
      <c r="UQH31" s="47"/>
      <c r="UQI31" s="47"/>
      <c r="UQJ31" s="47"/>
      <c r="UQK31" s="47"/>
      <c r="UQL31" s="47"/>
      <c r="UQM31" s="47"/>
      <c r="UQN31" s="47"/>
      <c r="UQO31" s="47"/>
      <c r="UQP31" s="47"/>
      <c r="UQQ31" s="47"/>
      <c r="UQR31" s="47"/>
      <c r="UQS31" s="47"/>
      <c r="UQT31" s="47"/>
      <c r="UQU31" s="47"/>
      <c r="UQV31" s="47"/>
      <c r="UQW31" s="47"/>
      <c r="UQX31" s="47"/>
      <c r="UQY31" s="47"/>
      <c r="UQZ31" s="47"/>
      <c r="URA31" s="47"/>
      <c r="URB31" s="47"/>
      <c r="URC31" s="47"/>
      <c r="URD31" s="47"/>
      <c r="URE31" s="47"/>
      <c r="URF31" s="47"/>
      <c r="URG31" s="47"/>
      <c r="URH31" s="47"/>
      <c r="URI31" s="47"/>
      <c r="URJ31" s="47"/>
      <c r="URK31" s="47"/>
      <c r="URL31" s="47"/>
      <c r="URM31" s="47"/>
      <c r="URN31" s="47"/>
      <c r="URO31" s="47"/>
      <c r="URP31" s="47"/>
      <c r="URQ31" s="47"/>
      <c r="URR31" s="47"/>
      <c r="URS31" s="47"/>
      <c r="URT31" s="47"/>
      <c r="URU31" s="47"/>
      <c r="URV31" s="47"/>
      <c r="URW31" s="47"/>
      <c r="URX31" s="47"/>
      <c r="URY31" s="47"/>
      <c r="URZ31" s="47"/>
      <c r="USA31" s="47"/>
      <c r="USB31" s="47"/>
      <c r="USC31" s="47"/>
      <c r="USD31" s="47"/>
      <c r="USE31" s="47"/>
      <c r="USF31" s="47"/>
      <c r="USG31" s="47"/>
      <c r="USH31" s="47"/>
      <c r="USI31" s="47"/>
      <c r="USJ31" s="47"/>
      <c r="USK31" s="47"/>
      <c r="USL31" s="47"/>
      <c r="USM31" s="47"/>
      <c r="USN31" s="47"/>
      <c r="USO31" s="47"/>
      <c r="USP31" s="47"/>
      <c r="USQ31" s="47"/>
      <c r="USR31" s="47"/>
      <c r="USS31" s="47"/>
      <c r="UST31" s="47"/>
      <c r="USU31" s="47"/>
      <c r="USV31" s="47"/>
      <c r="USW31" s="47"/>
      <c r="USX31" s="47"/>
      <c r="USY31" s="47"/>
      <c r="USZ31" s="47"/>
      <c r="UTA31" s="47"/>
      <c r="UTB31" s="47"/>
      <c r="UTC31" s="47"/>
      <c r="UTD31" s="47"/>
      <c r="UTE31" s="47"/>
      <c r="UTF31" s="47"/>
      <c r="UTG31" s="47"/>
      <c r="UTH31" s="47"/>
      <c r="UTI31" s="47"/>
      <c r="UTJ31" s="47"/>
      <c r="UTK31" s="47"/>
      <c r="UTL31" s="47"/>
      <c r="UTM31" s="47"/>
      <c r="UTN31" s="47"/>
      <c r="UTO31" s="47"/>
      <c r="UTP31" s="47"/>
      <c r="UTQ31" s="47"/>
      <c r="UTR31" s="47"/>
      <c r="UTS31" s="47"/>
      <c r="UTT31" s="47"/>
      <c r="UTU31" s="47"/>
      <c r="UTV31" s="47"/>
      <c r="UTW31" s="47"/>
      <c r="UTX31" s="47"/>
      <c r="UTY31" s="47"/>
      <c r="UTZ31" s="47"/>
      <c r="UUA31" s="47"/>
      <c r="UUB31" s="47"/>
      <c r="UUC31" s="47"/>
      <c r="UUD31" s="47"/>
      <c r="UUE31" s="47"/>
      <c r="UUF31" s="47"/>
      <c r="UUG31" s="47"/>
      <c r="UUH31" s="47"/>
      <c r="UUI31" s="47"/>
      <c r="UUJ31" s="47"/>
      <c r="UUK31" s="47"/>
      <c r="UUL31" s="47"/>
      <c r="UUM31" s="47"/>
      <c r="UUN31" s="47"/>
      <c r="UUO31" s="47"/>
      <c r="UUP31" s="47"/>
      <c r="UUQ31" s="47"/>
      <c r="UUR31" s="47"/>
      <c r="UUS31" s="47"/>
      <c r="UUT31" s="47"/>
      <c r="UUU31" s="47"/>
      <c r="UUV31" s="47"/>
      <c r="UUW31" s="47"/>
      <c r="UUX31" s="47"/>
      <c r="UUY31" s="47"/>
      <c r="UUZ31" s="47"/>
      <c r="UVA31" s="47"/>
      <c r="UVB31" s="47"/>
      <c r="UVC31" s="47"/>
      <c r="UVD31" s="47"/>
      <c r="UVE31" s="47"/>
      <c r="UVF31" s="47"/>
      <c r="UVG31" s="47"/>
      <c r="UVH31" s="47"/>
      <c r="UVI31" s="47"/>
      <c r="UVJ31" s="47"/>
      <c r="UVK31" s="47"/>
      <c r="UVL31" s="47"/>
      <c r="UVM31" s="47"/>
      <c r="UVN31" s="47"/>
      <c r="UVO31" s="47"/>
      <c r="UVP31" s="47"/>
      <c r="UVQ31" s="47"/>
      <c r="UVR31" s="47"/>
      <c r="UVS31" s="47"/>
      <c r="UVT31" s="47"/>
      <c r="UVU31" s="47"/>
      <c r="UVV31" s="47"/>
      <c r="UVW31" s="47"/>
      <c r="UVX31" s="47"/>
      <c r="UVY31" s="47"/>
      <c r="UVZ31" s="47"/>
      <c r="UWA31" s="47"/>
      <c r="UWB31" s="47"/>
      <c r="UWC31" s="47"/>
      <c r="UWD31" s="47"/>
      <c r="UWE31" s="47"/>
      <c r="UWF31" s="47"/>
      <c r="UWG31" s="47"/>
      <c r="UWH31" s="47"/>
      <c r="UWI31" s="47"/>
      <c r="UWJ31" s="47"/>
      <c r="UWK31" s="47"/>
      <c r="UWL31" s="47"/>
      <c r="UWM31" s="47"/>
      <c r="UWN31" s="47"/>
      <c r="UWO31" s="47"/>
      <c r="UWP31" s="47"/>
      <c r="UWQ31" s="47"/>
      <c r="UWR31" s="47"/>
      <c r="UWS31" s="47"/>
      <c r="UWT31" s="47"/>
      <c r="UWU31" s="47"/>
      <c r="UWV31" s="47"/>
      <c r="UWW31" s="47"/>
      <c r="UWX31" s="47"/>
      <c r="UWY31" s="47"/>
      <c r="UWZ31" s="47"/>
      <c r="UXA31" s="47"/>
      <c r="UXB31" s="47"/>
      <c r="UXC31" s="47"/>
      <c r="UXD31" s="47"/>
      <c r="UXE31" s="47"/>
      <c r="UXF31" s="47"/>
      <c r="UXG31" s="47"/>
      <c r="UXH31" s="47"/>
      <c r="UXI31" s="47"/>
      <c r="UXJ31" s="47"/>
      <c r="UXK31" s="47"/>
      <c r="UXL31" s="47"/>
      <c r="UXM31" s="47"/>
      <c r="UXN31" s="47"/>
      <c r="UXO31" s="47"/>
      <c r="UXP31" s="47"/>
      <c r="UXQ31" s="47"/>
      <c r="UXR31" s="47"/>
      <c r="UXS31" s="47"/>
      <c r="UXT31" s="47"/>
      <c r="UXU31" s="47"/>
      <c r="UXV31" s="47"/>
      <c r="UXW31" s="47"/>
      <c r="UXX31" s="47"/>
      <c r="UXY31" s="47"/>
      <c r="UXZ31" s="47"/>
      <c r="UYA31" s="47"/>
      <c r="UYB31" s="47"/>
      <c r="UYC31" s="47"/>
      <c r="UYD31" s="47"/>
      <c r="UYE31" s="47"/>
      <c r="UYF31" s="47"/>
      <c r="UYG31" s="47"/>
      <c r="UYH31" s="47"/>
      <c r="UYI31" s="47"/>
      <c r="UYJ31" s="47"/>
      <c r="UYK31" s="47"/>
      <c r="UYL31" s="47"/>
      <c r="UYM31" s="47"/>
      <c r="UYN31" s="47"/>
      <c r="UYO31" s="47"/>
      <c r="UYP31" s="47"/>
      <c r="UYQ31" s="47"/>
      <c r="UYR31" s="47"/>
      <c r="UYS31" s="47"/>
      <c r="UYT31" s="47"/>
      <c r="UYU31" s="47"/>
      <c r="UYV31" s="47"/>
      <c r="UYW31" s="47"/>
      <c r="UYX31" s="47"/>
      <c r="UYY31" s="47"/>
      <c r="UYZ31" s="47"/>
      <c r="UZA31" s="47"/>
      <c r="UZB31" s="47"/>
      <c r="UZC31" s="47"/>
      <c r="UZD31" s="47"/>
      <c r="UZE31" s="47"/>
      <c r="UZF31" s="47"/>
      <c r="UZG31" s="47"/>
      <c r="UZH31" s="47"/>
      <c r="UZI31" s="47"/>
      <c r="UZJ31" s="47"/>
      <c r="UZK31" s="47"/>
      <c r="UZL31" s="47"/>
      <c r="UZM31" s="47"/>
      <c r="UZN31" s="47"/>
      <c r="UZO31" s="47"/>
      <c r="UZP31" s="47"/>
      <c r="UZQ31" s="47"/>
      <c r="UZR31" s="47"/>
      <c r="UZS31" s="47"/>
      <c r="UZT31" s="47"/>
      <c r="UZU31" s="47"/>
      <c r="UZV31" s="47"/>
      <c r="UZW31" s="47"/>
      <c r="UZX31" s="47"/>
      <c r="UZY31" s="47"/>
      <c r="UZZ31" s="47"/>
      <c r="VAA31" s="47"/>
      <c r="VAB31" s="47"/>
      <c r="VAC31" s="47"/>
      <c r="VAD31" s="47"/>
      <c r="VAE31" s="47"/>
      <c r="VAF31" s="47"/>
      <c r="VAG31" s="47"/>
      <c r="VAH31" s="47"/>
      <c r="VAI31" s="47"/>
      <c r="VAJ31" s="47"/>
      <c r="VAK31" s="47"/>
      <c r="VAL31" s="47"/>
      <c r="VAM31" s="47"/>
      <c r="VAN31" s="47"/>
      <c r="VAO31" s="47"/>
      <c r="VAP31" s="47"/>
      <c r="VAQ31" s="47"/>
      <c r="VAR31" s="47"/>
      <c r="VAS31" s="47"/>
      <c r="VAT31" s="47"/>
      <c r="VAU31" s="47"/>
      <c r="VAV31" s="47"/>
      <c r="VAW31" s="47"/>
      <c r="VAX31" s="47"/>
      <c r="VAY31" s="47"/>
      <c r="VAZ31" s="47"/>
      <c r="VBA31" s="47"/>
      <c r="VBB31" s="47"/>
      <c r="VBC31" s="47"/>
      <c r="VBD31" s="47"/>
      <c r="VBE31" s="47"/>
      <c r="VBF31" s="47"/>
      <c r="VBG31" s="47"/>
      <c r="VBH31" s="47"/>
      <c r="VBI31" s="47"/>
      <c r="VBJ31" s="47"/>
      <c r="VBK31" s="47"/>
      <c r="VBL31" s="47"/>
      <c r="VBM31" s="47"/>
      <c r="VBN31" s="47"/>
      <c r="VBO31" s="47"/>
      <c r="VBP31" s="47"/>
      <c r="VBQ31" s="47"/>
      <c r="VBR31" s="47"/>
      <c r="VBS31" s="47"/>
      <c r="VBT31" s="47"/>
      <c r="VBU31" s="47"/>
      <c r="VBV31" s="47"/>
      <c r="VBW31" s="47"/>
      <c r="VBX31" s="47"/>
      <c r="VBY31" s="47"/>
      <c r="VBZ31" s="47"/>
      <c r="VCA31" s="47"/>
      <c r="VCB31" s="47"/>
      <c r="VCC31" s="47"/>
      <c r="VCD31" s="47"/>
      <c r="VCE31" s="47"/>
      <c r="VCF31" s="47"/>
      <c r="VCG31" s="47"/>
      <c r="VCH31" s="47"/>
      <c r="VCI31" s="47"/>
      <c r="VCJ31" s="47"/>
      <c r="VCK31" s="47"/>
      <c r="VCL31" s="47"/>
      <c r="VCM31" s="47"/>
      <c r="VCN31" s="47"/>
      <c r="VCO31" s="47"/>
      <c r="VCP31" s="47"/>
      <c r="VCQ31" s="47"/>
      <c r="VCR31" s="47"/>
      <c r="VCS31" s="47"/>
      <c r="VCT31" s="47"/>
      <c r="VCU31" s="47"/>
      <c r="VCV31" s="47"/>
      <c r="VCW31" s="47"/>
      <c r="VCX31" s="47"/>
      <c r="VCY31" s="47"/>
      <c r="VCZ31" s="47"/>
      <c r="VDA31" s="47"/>
      <c r="VDB31" s="47"/>
      <c r="VDC31" s="47"/>
      <c r="VDD31" s="47"/>
      <c r="VDE31" s="47"/>
      <c r="VDF31" s="47"/>
      <c r="VDG31" s="47"/>
      <c r="VDH31" s="47"/>
      <c r="VDI31" s="47"/>
      <c r="VDJ31" s="47"/>
      <c r="VDK31" s="47"/>
      <c r="VDL31" s="47"/>
      <c r="VDM31" s="47"/>
      <c r="VDN31" s="47"/>
      <c r="VDO31" s="47"/>
      <c r="VDP31" s="47"/>
      <c r="VDQ31" s="47"/>
      <c r="VDR31" s="47"/>
      <c r="VDS31" s="47"/>
      <c r="VDT31" s="47"/>
      <c r="VDU31" s="47"/>
      <c r="VDV31" s="47"/>
      <c r="VDW31" s="47"/>
      <c r="VDX31" s="47"/>
      <c r="VDY31" s="47"/>
      <c r="VDZ31" s="47"/>
      <c r="VEA31" s="47"/>
      <c r="VEB31" s="47"/>
      <c r="VEC31" s="47"/>
      <c r="VED31" s="47"/>
      <c r="VEE31" s="47"/>
      <c r="VEF31" s="47"/>
      <c r="VEG31" s="47"/>
      <c r="VEH31" s="47"/>
      <c r="VEI31" s="47"/>
      <c r="VEJ31" s="47"/>
      <c r="VEK31" s="47"/>
      <c r="VEL31" s="47"/>
      <c r="VEM31" s="47"/>
      <c r="VEN31" s="47"/>
      <c r="VEO31" s="47"/>
      <c r="VEP31" s="47"/>
      <c r="VEQ31" s="47"/>
      <c r="VER31" s="47"/>
      <c r="VES31" s="47"/>
      <c r="VET31" s="47"/>
      <c r="VEU31" s="47"/>
      <c r="VEV31" s="47"/>
      <c r="VEW31" s="47"/>
      <c r="VEX31" s="47"/>
      <c r="VEY31" s="47"/>
      <c r="VEZ31" s="47"/>
      <c r="VFA31" s="47"/>
      <c r="VFB31" s="47"/>
      <c r="VFC31" s="47"/>
      <c r="VFD31" s="47"/>
      <c r="VFE31" s="47"/>
      <c r="VFF31" s="47"/>
      <c r="VFG31" s="47"/>
      <c r="VFH31" s="47"/>
      <c r="VFI31" s="47"/>
      <c r="VFJ31" s="47"/>
      <c r="VFK31" s="47"/>
      <c r="VFL31" s="47"/>
      <c r="VFM31" s="47"/>
      <c r="VFN31" s="47"/>
      <c r="VFO31" s="47"/>
      <c r="VFP31" s="47"/>
      <c r="VFQ31" s="47"/>
      <c r="VFR31" s="47"/>
      <c r="VFS31" s="47"/>
      <c r="VFT31" s="47"/>
      <c r="VFU31" s="47"/>
      <c r="VFV31" s="47"/>
      <c r="VFW31" s="47"/>
      <c r="VFX31" s="47"/>
      <c r="VFY31" s="47"/>
      <c r="VFZ31" s="47"/>
      <c r="VGA31" s="47"/>
      <c r="VGB31" s="47"/>
      <c r="VGC31" s="47"/>
      <c r="VGD31" s="47"/>
      <c r="VGE31" s="47"/>
      <c r="VGF31" s="47"/>
      <c r="VGG31" s="47"/>
      <c r="VGH31" s="47"/>
      <c r="VGI31" s="47"/>
      <c r="VGJ31" s="47"/>
      <c r="VGK31" s="47"/>
      <c r="VGL31" s="47"/>
      <c r="VGM31" s="47"/>
      <c r="VGN31" s="47"/>
      <c r="VGO31" s="47"/>
      <c r="VGP31" s="47"/>
      <c r="VGQ31" s="47"/>
      <c r="VGR31" s="47"/>
      <c r="VGS31" s="47"/>
      <c r="VGT31" s="47"/>
      <c r="VGU31" s="47"/>
      <c r="VGV31" s="47"/>
      <c r="VGW31" s="47"/>
      <c r="VGX31" s="47"/>
      <c r="VGY31" s="47"/>
      <c r="VGZ31" s="47"/>
      <c r="VHA31" s="47"/>
      <c r="VHB31" s="47"/>
      <c r="VHC31" s="47"/>
      <c r="VHD31" s="47"/>
      <c r="VHE31" s="47"/>
      <c r="VHF31" s="47"/>
      <c r="VHG31" s="47"/>
      <c r="VHH31" s="47"/>
      <c r="VHI31" s="47"/>
      <c r="VHJ31" s="47"/>
      <c r="VHK31" s="47"/>
      <c r="VHL31" s="47"/>
      <c r="VHM31" s="47"/>
      <c r="VHN31" s="47"/>
      <c r="VHO31" s="47"/>
      <c r="VHP31" s="47"/>
      <c r="VHQ31" s="47"/>
      <c r="VHR31" s="47"/>
      <c r="VHS31" s="47"/>
      <c r="VHT31" s="47"/>
      <c r="VHU31" s="47"/>
      <c r="VHV31" s="47"/>
      <c r="VHW31" s="47"/>
      <c r="VHX31" s="47"/>
      <c r="VHY31" s="47"/>
      <c r="VHZ31" s="47"/>
      <c r="VIA31" s="47"/>
      <c r="VIB31" s="47"/>
      <c r="VIC31" s="47"/>
      <c r="VID31" s="47"/>
      <c r="VIE31" s="47"/>
      <c r="VIF31" s="47"/>
      <c r="VIG31" s="47"/>
      <c r="VIH31" s="47"/>
      <c r="VII31" s="47"/>
      <c r="VIJ31" s="47"/>
      <c r="VIK31" s="47"/>
      <c r="VIL31" s="47"/>
      <c r="VIM31" s="47"/>
      <c r="VIN31" s="47"/>
      <c r="VIO31" s="47"/>
      <c r="VIP31" s="47"/>
      <c r="VIQ31" s="47"/>
      <c r="VIR31" s="47"/>
      <c r="VIS31" s="47"/>
      <c r="VIT31" s="47"/>
      <c r="VIU31" s="47"/>
      <c r="VIV31" s="47"/>
      <c r="VIW31" s="47"/>
      <c r="VIX31" s="47"/>
      <c r="VIY31" s="47"/>
      <c r="VIZ31" s="47"/>
      <c r="VJA31" s="47"/>
      <c r="VJB31" s="47"/>
      <c r="VJC31" s="47"/>
      <c r="VJD31" s="47"/>
      <c r="VJE31" s="47"/>
      <c r="VJF31" s="47"/>
      <c r="VJG31" s="47"/>
      <c r="VJH31" s="47"/>
      <c r="VJI31" s="47"/>
      <c r="VJJ31" s="47"/>
      <c r="VJK31" s="47"/>
      <c r="VJL31" s="47"/>
      <c r="VJM31" s="47"/>
      <c r="VJN31" s="47"/>
      <c r="VJO31" s="47"/>
      <c r="VJP31" s="47"/>
      <c r="VJQ31" s="47"/>
      <c r="VJR31" s="47"/>
      <c r="VJS31" s="47"/>
      <c r="VJT31" s="47"/>
      <c r="VJU31" s="47"/>
      <c r="VJV31" s="47"/>
      <c r="VJW31" s="47"/>
      <c r="VJX31" s="47"/>
      <c r="VJY31" s="47"/>
      <c r="VJZ31" s="47"/>
      <c r="VKA31" s="47"/>
      <c r="VKB31" s="47"/>
      <c r="VKC31" s="47"/>
      <c r="VKD31" s="47"/>
      <c r="VKE31" s="47"/>
      <c r="VKF31" s="47"/>
      <c r="VKG31" s="47"/>
      <c r="VKH31" s="47"/>
      <c r="VKI31" s="47"/>
      <c r="VKJ31" s="47"/>
      <c r="VKK31" s="47"/>
      <c r="VKL31" s="47"/>
      <c r="VKM31" s="47"/>
      <c r="VKN31" s="47"/>
      <c r="VKO31" s="47"/>
      <c r="VKP31" s="47"/>
      <c r="VKQ31" s="47"/>
      <c r="VKR31" s="47"/>
      <c r="VKS31" s="47"/>
      <c r="VKT31" s="47"/>
      <c r="VKU31" s="47"/>
      <c r="VKV31" s="47"/>
      <c r="VKW31" s="47"/>
      <c r="VKX31" s="47"/>
      <c r="VKY31" s="47"/>
      <c r="VKZ31" s="47"/>
      <c r="VLA31" s="47"/>
      <c r="VLB31" s="47"/>
      <c r="VLC31" s="47"/>
      <c r="VLD31" s="47"/>
      <c r="VLE31" s="47"/>
      <c r="VLF31" s="47"/>
      <c r="VLG31" s="47"/>
      <c r="VLH31" s="47"/>
      <c r="VLI31" s="47"/>
      <c r="VLJ31" s="47"/>
      <c r="VLK31" s="47"/>
      <c r="VLL31" s="47"/>
      <c r="VLM31" s="47"/>
      <c r="VLN31" s="47"/>
      <c r="VLO31" s="47"/>
      <c r="VLP31" s="47"/>
      <c r="VLQ31" s="47"/>
      <c r="VLR31" s="47"/>
      <c r="VLS31" s="47"/>
      <c r="VLT31" s="47"/>
      <c r="VLU31" s="47"/>
      <c r="VLV31" s="47"/>
      <c r="VLW31" s="47"/>
      <c r="VLX31" s="47"/>
      <c r="VLY31" s="47"/>
      <c r="VLZ31" s="47"/>
      <c r="VMA31" s="47"/>
      <c r="VMB31" s="47"/>
      <c r="VMC31" s="47"/>
      <c r="VMD31" s="47"/>
      <c r="VME31" s="47"/>
      <c r="VMF31" s="47"/>
      <c r="VMG31" s="47"/>
      <c r="VMH31" s="47"/>
      <c r="VMI31" s="47"/>
      <c r="VMJ31" s="47"/>
      <c r="VMK31" s="47"/>
      <c r="VML31" s="47"/>
      <c r="VMM31" s="47"/>
      <c r="VMN31" s="47"/>
      <c r="VMO31" s="47"/>
      <c r="VMP31" s="47"/>
      <c r="VMQ31" s="47"/>
      <c r="VMR31" s="47"/>
      <c r="VMS31" s="47"/>
      <c r="VMT31" s="47"/>
      <c r="VMU31" s="47"/>
      <c r="VMV31" s="47"/>
      <c r="VMW31" s="47"/>
      <c r="VMX31" s="47"/>
      <c r="VMY31" s="47"/>
      <c r="VMZ31" s="47"/>
      <c r="VNA31" s="47"/>
      <c r="VNB31" s="47"/>
      <c r="VNC31" s="47"/>
      <c r="VND31" s="47"/>
      <c r="VNE31" s="47"/>
      <c r="VNF31" s="47"/>
      <c r="VNG31" s="47"/>
      <c r="VNH31" s="47"/>
      <c r="VNI31" s="47"/>
      <c r="VNJ31" s="47"/>
      <c r="VNK31" s="47"/>
      <c r="VNL31" s="47"/>
      <c r="VNM31" s="47"/>
      <c r="VNN31" s="47"/>
      <c r="VNO31" s="47"/>
      <c r="VNP31" s="47"/>
      <c r="VNQ31" s="47"/>
      <c r="VNR31" s="47"/>
      <c r="VNS31" s="47"/>
      <c r="VNT31" s="47"/>
      <c r="VNU31" s="47"/>
      <c r="VNV31" s="47"/>
      <c r="VNW31" s="47"/>
      <c r="VNX31" s="47"/>
      <c r="VNY31" s="47"/>
      <c r="VNZ31" s="47"/>
      <c r="VOA31" s="47"/>
      <c r="VOB31" s="47"/>
      <c r="VOC31" s="47"/>
      <c r="VOD31" s="47"/>
      <c r="VOE31" s="47"/>
      <c r="VOF31" s="47"/>
      <c r="VOG31" s="47"/>
      <c r="VOH31" s="47"/>
      <c r="VOI31" s="47"/>
      <c r="VOJ31" s="47"/>
      <c r="VOK31" s="47"/>
      <c r="VOL31" s="47"/>
      <c r="VOM31" s="47"/>
      <c r="VON31" s="47"/>
      <c r="VOO31" s="47"/>
      <c r="VOP31" s="47"/>
      <c r="VOQ31" s="47"/>
      <c r="VOR31" s="47"/>
      <c r="VOS31" s="47"/>
      <c r="VOT31" s="47"/>
      <c r="VOU31" s="47"/>
      <c r="VOV31" s="47"/>
      <c r="VOW31" s="47"/>
      <c r="VOX31" s="47"/>
      <c r="VOY31" s="47"/>
      <c r="VOZ31" s="47"/>
      <c r="VPA31" s="47"/>
      <c r="VPB31" s="47"/>
      <c r="VPC31" s="47"/>
      <c r="VPD31" s="47"/>
      <c r="VPE31" s="47"/>
      <c r="VPF31" s="47"/>
      <c r="VPG31" s="47"/>
      <c r="VPH31" s="47"/>
      <c r="VPI31" s="47"/>
      <c r="VPJ31" s="47"/>
      <c r="VPK31" s="47"/>
      <c r="VPL31" s="47"/>
      <c r="VPM31" s="47"/>
      <c r="VPN31" s="47"/>
      <c r="VPO31" s="47"/>
      <c r="VPP31" s="47"/>
      <c r="VPQ31" s="47"/>
      <c r="VPR31" s="47"/>
      <c r="VPS31" s="47"/>
      <c r="VPT31" s="47"/>
      <c r="VPU31" s="47"/>
      <c r="VPV31" s="47"/>
      <c r="VPW31" s="47"/>
      <c r="VPX31" s="47"/>
      <c r="VPY31" s="47"/>
      <c r="VPZ31" s="47"/>
      <c r="VQA31" s="47"/>
      <c r="VQB31" s="47"/>
      <c r="VQC31" s="47"/>
      <c r="VQD31" s="47"/>
      <c r="VQE31" s="47"/>
      <c r="VQF31" s="47"/>
      <c r="VQG31" s="47"/>
      <c r="VQH31" s="47"/>
      <c r="VQI31" s="47"/>
      <c r="VQJ31" s="47"/>
      <c r="VQK31" s="47"/>
      <c r="VQL31" s="47"/>
      <c r="VQM31" s="47"/>
      <c r="VQN31" s="47"/>
      <c r="VQO31" s="47"/>
      <c r="VQP31" s="47"/>
      <c r="VQQ31" s="47"/>
      <c r="VQR31" s="47"/>
      <c r="VQS31" s="47"/>
      <c r="VQT31" s="47"/>
      <c r="VQU31" s="47"/>
      <c r="VQV31" s="47"/>
      <c r="VQW31" s="47"/>
      <c r="VQX31" s="47"/>
      <c r="VQY31" s="47"/>
      <c r="VQZ31" s="47"/>
      <c r="VRA31" s="47"/>
      <c r="VRB31" s="47"/>
      <c r="VRC31" s="47"/>
      <c r="VRD31" s="47"/>
      <c r="VRE31" s="47"/>
      <c r="VRF31" s="47"/>
      <c r="VRG31" s="47"/>
      <c r="VRH31" s="47"/>
      <c r="VRI31" s="47"/>
      <c r="VRJ31" s="47"/>
      <c r="VRK31" s="47"/>
      <c r="VRL31" s="47"/>
      <c r="VRM31" s="47"/>
      <c r="VRN31" s="47"/>
      <c r="VRO31" s="47"/>
      <c r="VRP31" s="47"/>
      <c r="VRQ31" s="47"/>
      <c r="VRR31" s="47"/>
      <c r="VRS31" s="47"/>
      <c r="VRT31" s="47"/>
      <c r="VRU31" s="47"/>
      <c r="VRV31" s="47"/>
      <c r="VRW31" s="47"/>
      <c r="VRX31" s="47"/>
      <c r="VRY31" s="47"/>
      <c r="VRZ31" s="47"/>
      <c r="VSA31" s="47"/>
      <c r="VSB31" s="47"/>
      <c r="VSC31" s="47"/>
      <c r="VSD31" s="47"/>
      <c r="VSE31" s="47"/>
      <c r="VSF31" s="47"/>
      <c r="VSG31" s="47"/>
      <c r="VSH31" s="47"/>
      <c r="VSI31" s="47"/>
      <c r="VSJ31" s="47"/>
      <c r="VSK31" s="47"/>
      <c r="VSL31" s="47"/>
      <c r="VSM31" s="47"/>
      <c r="VSN31" s="47"/>
      <c r="VSO31" s="47"/>
      <c r="VSP31" s="47"/>
      <c r="VSQ31" s="47"/>
      <c r="VSR31" s="47"/>
      <c r="VSS31" s="47"/>
      <c r="VST31" s="47"/>
      <c r="VSU31" s="47"/>
      <c r="VSV31" s="47"/>
      <c r="VSW31" s="47"/>
      <c r="VSX31" s="47"/>
      <c r="VSY31" s="47"/>
      <c r="VSZ31" s="47"/>
      <c r="VTA31" s="47"/>
      <c r="VTB31" s="47"/>
      <c r="VTC31" s="47"/>
      <c r="VTD31" s="47"/>
      <c r="VTE31" s="47"/>
      <c r="VTF31" s="47"/>
      <c r="VTG31" s="47"/>
      <c r="VTH31" s="47"/>
      <c r="VTI31" s="47"/>
      <c r="VTJ31" s="47"/>
      <c r="VTK31" s="47"/>
      <c r="VTL31" s="47"/>
      <c r="VTM31" s="47"/>
      <c r="VTN31" s="47"/>
      <c r="VTO31" s="47"/>
      <c r="VTP31" s="47"/>
      <c r="VTQ31" s="47"/>
      <c r="VTR31" s="47"/>
      <c r="VTS31" s="47"/>
      <c r="VTT31" s="47"/>
      <c r="VTU31" s="47"/>
      <c r="VTV31" s="47"/>
      <c r="VTW31" s="47"/>
      <c r="VTX31" s="47"/>
      <c r="VTY31" s="47"/>
      <c r="VTZ31" s="47"/>
      <c r="VUA31" s="47"/>
      <c r="VUB31" s="47"/>
      <c r="VUC31" s="47"/>
      <c r="VUD31" s="47"/>
      <c r="VUE31" s="47"/>
      <c r="VUF31" s="47"/>
      <c r="VUG31" s="47"/>
      <c r="VUH31" s="47"/>
      <c r="VUI31" s="47"/>
      <c r="VUJ31" s="47"/>
      <c r="VUK31" s="47"/>
      <c r="VUL31" s="47"/>
      <c r="VUM31" s="47"/>
      <c r="VUN31" s="47"/>
      <c r="VUO31" s="47"/>
      <c r="VUP31" s="47"/>
      <c r="VUQ31" s="47"/>
      <c r="VUR31" s="47"/>
      <c r="VUS31" s="47"/>
      <c r="VUT31" s="47"/>
      <c r="VUU31" s="47"/>
      <c r="VUV31" s="47"/>
      <c r="VUW31" s="47"/>
      <c r="VUX31" s="47"/>
      <c r="VUY31" s="47"/>
      <c r="VUZ31" s="47"/>
      <c r="VVA31" s="47"/>
      <c r="VVB31" s="47"/>
      <c r="VVC31" s="47"/>
      <c r="VVD31" s="47"/>
      <c r="VVE31" s="47"/>
      <c r="VVF31" s="47"/>
      <c r="VVG31" s="47"/>
      <c r="VVH31" s="47"/>
      <c r="VVI31" s="47"/>
      <c r="VVJ31" s="47"/>
      <c r="VVK31" s="47"/>
      <c r="VVL31" s="47"/>
      <c r="VVM31" s="47"/>
      <c r="VVN31" s="47"/>
      <c r="VVO31" s="47"/>
      <c r="VVP31" s="47"/>
      <c r="VVQ31" s="47"/>
      <c r="VVR31" s="47"/>
      <c r="VVS31" s="47"/>
      <c r="VVT31" s="47"/>
      <c r="VVU31" s="47"/>
      <c r="VVV31" s="47"/>
      <c r="VVW31" s="47"/>
      <c r="VVX31" s="47"/>
      <c r="VVY31" s="47"/>
      <c r="VVZ31" s="47"/>
      <c r="VWA31" s="47"/>
      <c r="VWB31" s="47"/>
      <c r="VWC31" s="47"/>
      <c r="VWD31" s="47"/>
      <c r="VWE31" s="47"/>
      <c r="VWF31" s="47"/>
      <c r="VWG31" s="47"/>
      <c r="VWH31" s="47"/>
      <c r="VWI31" s="47"/>
      <c r="VWJ31" s="47"/>
      <c r="VWK31" s="47"/>
      <c r="VWL31" s="47"/>
      <c r="VWM31" s="47"/>
      <c r="VWN31" s="47"/>
      <c r="VWO31" s="47"/>
      <c r="VWP31" s="47"/>
      <c r="VWQ31" s="47"/>
      <c r="VWR31" s="47"/>
      <c r="VWS31" s="47"/>
      <c r="VWT31" s="47"/>
      <c r="VWU31" s="47"/>
      <c r="VWV31" s="47"/>
      <c r="VWW31" s="47"/>
      <c r="VWX31" s="47"/>
      <c r="VWY31" s="47"/>
      <c r="VWZ31" s="47"/>
      <c r="VXA31" s="47"/>
      <c r="VXB31" s="47"/>
      <c r="VXC31" s="47"/>
      <c r="VXD31" s="47"/>
      <c r="VXE31" s="47"/>
      <c r="VXF31" s="47"/>
      <c r="VXG31" s="47"/>
      <c r="VXH31" s="47"/>
      <c r="VXI31" s="47"/>
      <c r="VXJ31" s="47"/>
      <c r="VXK31" s="47"/>
      <c r="VXL31" s="47"/>
      <c r="VXM31" s="47"/>
      <c r="VXN31" s="47"/>
      <c r="VXO31" s="47"/>
      <c r="VXP31" s="47"/>
      <c r="VXQ31" s="47"/>
      <c r="VXR31" s="47"/>
      <c r="VXS31" s="47"/>
      <c r="VXT31" s="47"/>
      <c r="VXU31" s="47"/>
      <c r="VXV31" s="47"/>
      <c r="VXW31" s="47"/>
      <c r="VXX31" s="47"/>
      <c r="VXY31" s="47"/>
      <c r="VXZ31" s="47"/>
      <c r="VYA31" s="47"/>
      <c r="VYB31" s="47"/>
      <c r="VYC31" s="47"/>
      <c r="VYD31" s="47"/>
      <c r="VYE31" s="47"/>
      <c r="VYF31" s="47"/>
      <c r="VYG31" s="47"/>
      <c r="VYH31" s="47"/>
      <c r="VYI31" s="47"/>
      <c r="VYJ31" s="47"/>
      <c r="VYK31" s="47"/>
      <c r="VYL31" s="47"/>
      <c r="VYM31" s="47"/>
      <c r="VYN31" s="47"/>
      <c r="VYO31" s="47"/>
      <c r="VYP31" s="47"/>
      <c r="VYQ31" s="47"/>
      <c r="VYR31" s="47"/>
      <c r="VYS31" s="47"/>
      <c r="VYT31" s="47"/>
      <c r="VYU31" s="47"/>
      <c r="VYV31" s="47"/>
      <c r="VYW31" s="47"/>
      <c r="VYX31" s="47"/>
      <c r="VYY31" s="47"/>
      <c r="VYZ31" s="47"/>
      <c r="VZA31" s="47"/>
      <c r="VZB31" s="47"/>
      <c r="VZC31" s="47"/>
      <c r="VZD31" s="47"/>
      <c r="VZE31" s="47"/>
      <c r="VZF31" s="47"/>
      <c r="VZG31" s="47"/>
      <c r="VZH31" s="47"/>
      <c r="VZI31" s="47"/>
      <c r="VZJ31" s="47"/>
      <c r="VZK31" s="47"/>
      <c r="VZL31" s="47"/>
      <c r="VZM31" s="47"/>
      <c r="VZN31" s="47"/>
      <c r="VZO31" s="47"/>
      <c r="VZP31" s="47"/>
      <c r="VZQ31" s="47"/>
      <c r="VZR31" s="47"/>
      <c r="VZS31" s="47"/>
      <c r="VZT31" s="47"/>
      <c r="VZU31" s="47"/>
      <c r="VZV31" s="47"/>
      <c r="VZW31" s="47"/>
      <c r="VZX31" s="47"/>
      <c r="VZY31" s="47"/>
      <c r="VZZ31" s="47"/>
      <c r="WAA31" s="47"/>
      <c r="WAB31" s="47"/>
      <c r="WAC31" s="47"/>
      <c r="WAD31" s="47"/>
      <c r="WAE31" s="47"/>
      <c r="WAF31" s="47"/>
      <c r="WAG31" s="47"/>
      <c r="WAH31" s="47"/>
      <c r="WAI31" s="47"/>
      <c r="WAJ31" s="47"/>
      <c r="WAK31" s="47"/>
      <c r="WAL31" s="47"/>
      <c r="WAM31" s="47"/>
      <c r="WAN31" s="47"/>
      <c r="WAO31" s="47"/>
      <c r="WAP31" s="47"/>
      <c r="WAQ31" s="47"/>
      <c r="WAR31" s="47"/>
      <c r="WAS31" s="47"/>
      <c r="WAT31" s="47"/>
      <c r="WAU31" s="47"/>
      <c r="WAV31" s="47"/>
      <c r="WAW31" s="47"/>
      <c r="WAX31" s="47"/>
      <c r="WAY31" s="47"/>
      <c r="WAZ31" s="47"/>
      <c r="WBA31" s="47"/>
      <c r="WBB31" s="47"/>
      <c r="WBC31" s="47"/>
      <c r="WBD31" s="47"/>
      <c r="WBE31" s="47"/>
      <c r="WBF31" s="47"/>
      <c r="WBG31" s="47"/>
      <c r="WBH31" s="47"/>
      <c r="WBI31" s="47"/>
      <c r="WBJ31" s="47"/>
      <c r="WBK31" s="47"/>
      <c r="WBL31" s="47"/>
      <c r="WBM31" s="47"/>
      <c r="WBN31" s="47"/>
      <c r="WBO31" s="47"/>
      <c r="WBP31" s="47"/>
      <c r="WBQ31" s="47"/>
      <c r="WBR31" s="47"/>
      <c r="WBS31" s="47"/>
      <c r="WBT31" s="47"/>
      <c r="WBU31" s="47"/>
      <c r="WBV31" s="47"/>
      <c r="WBW31" s="47"/>
      <c r="WBX31" s="47"/>
      <c r="WBY31" s="47"/>
      <c r="WBZ31" s="47"/>
      <c r="WCA31" s="47"/>
      <c r="WCB31" s="47"/>
      <c r="WCC31" s="47"/>
      <c r="WCD31" s="47"/>
      <c r="WCE31" s="47"/>
      <c r="WCF31" s="47"/>
      <c r="WCG31" s="47"/>
      <c r="WCH31" s="47"/>
      <c r="WCI31" s="47"/>
      <c r="WCJ31" s="47"/>
      <c r="WCK31" s="47"/>
      <c r="WCL31" s="47"/>
      <c r="WCM31" s="47"/>
      <c r="WCN31" s="47"/>
      <c r="WCO31" s="47"/>
      <c r="WCP31" s="47"/>
      <c r="WCQ31" s="47"/>
      <c r="WCR31" s="47"/>
      <c r="WCS31" s="47"/>
      <c r="WCT31" s="47"/>
      <c r="WCU31" s="47"/>
      <c r="WCV31" s="47"/>
      <c r="WCW31" s="47"/>
      <c r="WCX31" s="47"/>
      <c r="WCY31" s="47"/>
      <c r="WCZ31" s="47"/>
      <c r="WDA31" s="47"/>
      <c r="WDB31" s="47"/>
      <c r="WDC31" s="47"/>
      <c r="WDD31" s="47"/>
      <c r="WDE31" s="47"/>
      <c r="WDF31" s="47"/>
      <c r="WDG31" s="47"/>
      <c r="WDH31" s="47"/>
      <c r="WDI31" s="47"/>
      <c r="WDJ31" s="47"/>
      <c r="WDK31" s="47"/>
      <c r="WDL31" s="47"/>
      <c r="WDM31" s="47"/>
      <c r="WDN31" s="47"/>
      <c r="WDO31" s="47"/>
      <c r="WDP31" s="47"/>
      <c r="WDQ31" s="47"/>
      <c r="WDR31" s="47"/>
      <c r="WDS31" s="47"/>
      <c r="WDT31" s="47"/>
      <c r="WDU31" s="47"/>
      <c r="WDV31" s="47"/>
      <c r="WDW31" s="47"/>
      <c r="WDX31" s="47"/>
      <c r="WDY31" s="47"/>
      <c r="WDZ31" s="47"/>
      <c r="WEA31" s="47"/>
      <c r="WEB31" s="47"/>
      <c r="WEC31" s="47"/>
      <c r="WED31" s="47"/>
      <c r="WEE31" s="47"/>
      <c r="WEF31" s="47"/>
      <c r="WEG31" s="47"/>
      <c r="WEH31" s="47"/>
      <c r="WEI31" s="47"/>
      <c r="WEJ31" s="47"/>
      <c r="WEK31" s="47"/>
      <c r="WEL31" s="47"/>
      <c r="WEM31" s="47"/>
      <c r="WEN31" s="47"/>
      <c r="WEO31" s="47"/>
      <c r="WEP31" s="47"/>
      <c r="WEQ31" s="47"/>
      <c r="WER31" s="47"/>
      <c r="WES31" s="47"/>
      <c r="WET31" s="47"/>
      <c r="WEU31" s="47"/>
      <c r="WEV31" s="47"/>
      <c r="WEW31" s="47"/>
      <c r="WEX31" s="47"/>
      <c r="WEY31" s="47"/>
      <c r="WEZ31" s="47"/>
      <c r="WFA31" s="47"/>
      <c r="WFB31" s="47"/>
      <c r="WFC31" s="47"/>
      <c r="WFD31" s="47"/>
      <c r="WFE31" s="47"/>
      <c r="WFF31" s="47"/>
      <c r="WFG31" s="47"/>
      <c r="WFH31" s="47"/>
      <c r="WFI31" s="47"/>
      <c r="WFJ31" s="47"/>
      <c r="WFK31" s="47"/>
      <c r="WFL31" s="47"/>
      <c r="WFM31" s="47"/>
      <c r="WFN31" s="47"/>
      <c r="WFO31" s="47"/>
      <c r="WFP31" s="47"/>
      <c r="WFQ31" s="47"/>
      <c r="WFR31" s="47"/>
      <c r="WFS31" s="47"/>
      <c r="WFT31" s="47"/>
      <c r="WFU31" s="47"/>
      <c r="WFV31" s="47"/>
      <c r="WFW31" s="47"/>
      <c r="WFX31" s="47"/>
      <c r="WFY31" s="47"/>
      <c r="WFZ31" s="47"/>
      <c r="WGA31" s="47"/>
      <c r="WGB31" s="47"/>
      <c r="WGC31" s="47"/>
      <c r="WGD31" s="47"/>
      <c r="WGE31" s="47"/>
      <c r="WGF31" s="47"/>
      <c r="WGG31" s="47"/>
      <c r="WGH31" s="47"/>
      <c r="WGI31" s="47"/>
      <c r="WGJ31" s="47"/>
      <c r="WGK31" s="47"/>
      <c r="WGL31" s="47"/>
      <c r="WGM31" s="47"/>
      <c r="WGN31" s="47"/>
      <c r="WGO31" s="47"/>
      <c r="WGP31" s="47"/>
      <c r="WGQ31" s="47"/>
      <c r="WGR31" s="47"/>
      <c r="WGS31" s="47"/>
      <c r="WGT31" s="47"/>
      <c r="WGU31" s="47"/>
      <c r="WGV31" s="47"/>
      <c r="WGW31" s="47"/>
      <c r="WGX31" s="47"/>
      <c r="WGY31" s="47"/>
      <c r="WGZ31" s="47"/>
      <c r="WHA31" s="47"/>
      <c r="WHB31" s="47"/>
      <c r="WHC31" s="47"/>
      <c r="WHD31" s="47"/>
      <c r="WHE31" s="47"/>
      <c r="WHF31" s="47"/>
      <c r="WHG31" s="47"/>
      <c r="WHH31" s="47"/>
      <c r="WHI31" s="47"/>
      <c r="WHJ31" s="47"/>
      <c r="WHK31" s="47"/>
      <c r="WHL31" s="47"/>
      <c r="WHM31" s="47"/>
      <c r="WHN31" s="47"/>
      <c r="WHO31" s="47"/>
      <c r="WHP31" s="47"/>
      <c r="WHQ31" s="47"/>
      <c r="WHR31" s="47"/>
      <c r="WHS31" s="47"/>
      <c r="WHT31" s="47"/>
      <c r="WHU31" s="47"/>
      <c r="WHV31" s="47"/>
      <c r="WHW31" s="47"/>
      <c r="WHX31" s="47"/>
      <c r="WHY31" s="47"/>
      <c r="WHZ31" s="47"/>
      <c r="WIA31" s="47"/>
      <c r="WIB31" s="47"/>
      <c r="WIC31" s="47"/>
      <c r="WID31" s="47"/>
      <c r="WIE31" s="47"/>
      <c r="WIF31" s="47"/>
      <c r="WIG31" s="47"/>
      <c r="WIH31" s="47"/>
      <c r="WII31" s="47"/>
      <c r="WIJ31" s="47"/>
      <c r="WIK31" s="47"/>
      <c r="WIL31" s="47"/>
      <c r="WIM31" s="47"/>
      <c r="WIN31" s="47"/>
      <c r="WIO31" s="47"/>
      <c r="WIP31" s="47"/>
      <c r="WIQ31" s="47"/>
      <c r="WIR31" s="47"/>
      <c r="WIS31" s="47"/>
      <c r="WIT31" s="47"/>
      <c r="WIU31" s="47"/>
      <c r="WIV31" s="47"/>
      <c r="WIW31" s="47"/>
      <c r="WIX31" s="47"/>
      <c r="WIY31" s="47"/>
      <c r="WIZ31" s="47"/>
      <c r="WJA31" s="47"/>
      <c r="WJB31" s="47"/>
      <c r="WJC31" s="47"/>
      <c r="WJD31" s="47"/>
      <c r="WJE31" s="47"/>
      <c r="WJF31" s="47"/>
      <c r="WJG31" s="47"/>
      <c r="WJH31" s="47"/>
      <c r="WJI31" s="47"/>
      <c r="WJJ31" s="47"/>
      <c r="WJK31" s="47"/>
      <c r="WJL31" s="47"/>
      <c r="WJM31" s="47"/>
      <c r="WJN31" s="47"/>
      <c r="WJO31" s="47"/>
      <c r="WJP31" s="47"/>
      <c r="WJQ31" s="47"/>
      <c r="WJR31" s="47"/>
      <c r="WJS31" s="47"/>
      <c r="WJT31" s="47"/>
      <c r="WJU31" s="47"/>
      <c r="WJV31" s="47"/>
      <c r="WJW31" s="47"/>
      <c r="WJX31" s="47"/>
      <c r="WJY31" s="47"/>
      <c r="WJZ31" s="47"/>
      <c r="WKA31" s="47"/>
      <c r="WKB31" s="47"/>
      <c r="WKC31" s="47"/>
      <c r="WKD31" s="47"/>
      <c r="WKE31" s="47"/>
      <c r="WKF31" s="47"/>
      <c r="WKG31" s="47"/>
      <c r="WKH31" s="47"/>
      <c r="WKI31" s="47"/>
      <c r="WKJ31" s="47"/>
      <c r="WKK31" s="47"/>
      <c r="WKL31" s="47"/>
      <c r="WKM31" s="47"/>
      <c r="WKN31" s="47"/>
      <c r="WKO31" s="47"/>
      <c r="WKP31" s="47"/>
      <c r="WKQ31" s="47"/>
      <c r="WKR31" s="47"/>
      <c r="WKS31" s="47"/>
      <c r="WKT31" s="47"/>
      <c r="WKU31" s="47"/>
      <c r="WKV31" s="47"/>
      <c r="WKW31" s="47"/>
      <c r="WKX31" s="47"/>
      <c r="WKY31" s="47"/>
      <c r="WKZ31" s="47"/>
      <c r="WLA31" s="47"/>
      <c r="WLB31" s="47"/>
      <c r="WLC31" s="47"/>
      <c r="WLD31" s="47"/>
      <c r="WLE31" s="47"/>
      <c r="WLF31" s="47"/>
      <c r="WLG31" s="47"/>
      <c r="WLH31" s="47"/>
      <c r="WLI31" s="47"/>
      <c r="WLJ31" s="47"/>
      <c r="WLK31" s="47"/>
      <c r="WLL31" s="47"/>
      <c r="WLM31" s="47"/>
      <c r="WLN31" s="47"/>
      <c r="WLO31" s="47"/>
      <c r="WLP31" s="47"/>
      <c r="WLQ31" s="47"/>
      <c r="WLR31" s="47"/>
      <c r="WLS31" s="47"/>
      <c r="WLT31" s="47"/>
      <c r="WLU31" s="47"/>
      <c r="WLV31" s="47"/>
      <c r="WLW31" s="47"/>
      <c r="WLX31" s="47"/>
      <c r="WLY31" s="47"/>
      <c r="WLZ31" s="47"/>
      <c r="WMA31" s="47"/>
      <c r="WMB31" s="47"/>
      <c r="WMC31" s="47"/>
      <c r="WMD31" s="47"/>
      <c r="WME31" s="47"/>
      <c r="WMF31" s="47"/>
      <c r="WMG31" s="47"/>
      <c r="WMH31" s="47"/>
      <c r="WMI31" s="47"/>
      <c r="WMJ31" s="47"/>
      <c r="WMK31" s="47"/>
      <c r="WML31" s="47"/>
      <c r="WMM31" s="47"/>
      <c r="WMN31" s="47"/>
      <c r="WMO31" s="47"/>
      <c r="WMP31" s="47"/>
      <c r="WMQ31" s="47"/>
      <c r="WMR31" s="47"/>
      <c r="WMS31" s="47"/>
      <c r="WMT31" s="47"/>
      <c r="WMU31" s="47"/>
      <c r="WMV31" s="47"/>
      <c r="WMW31" s="47"/>
      <c r="WMX31" s="47"/>
      <c r="WMY31" s="47"/>
      <c r="WMZ31" s="47"/>
      <c r="WNA31" s="47"/>
      <c r="WNB31" s="47"/>
      <c r="WNC31" s="47"/>
      <c r="WND31" s="47"/>
      <c r="WNE31" s="47"/>
      <c r="WNF31" s="47"/>
      <c r="WNG31" s="47"/>
      <c r="WNH31" s="47"/>
      <c r="WNI31" s="47"/>
      <c r="WNJ31" s="47"/>
      <c r="WNK31" s="47"/>
      <c r="WNL31" s="47"/>
      <c r="WNM31" s="47"/>
      <c r="WNN31" s="47"/>
      <c r="WNO31" s="47"/>
      <c r="WNP31" s="47"/>
      <c r="WNQ31" s="47"/>
      <c r="WNR31" s="47"/>
      <c r="WNS31" s="47"/>
      <c r="WNT31" s="47"/>
      <c r="WNU31" s="47"/>
      <c r="WNV31" s="47"/>
      <c r="WNW31" s="47"/>
      <c r="WNX31" s="47"/>
      <c r="WNY31" s="47"/>
      <c r="WNZ31" s="47"/>
      <c r="WOA31" s="47"/>
      <c r="WOB31" s="47"/>
      <c r="WOC31" s="47"/>
      <c r="WOD31" s="47"/>
      <c r="WOE31" s="47"/>
      <c r="WOF31" s="47"/>
      <c r="WOG31" s="47"/>
      <c r="WOH31" s="47"/>
      <c r="WOI31" s="47"/>
      <c r="WOJ31" s="47"/>
      <c r="WOK31" s="47"/>
      <c r="WOL31" s="47"/>
      <c r="WOM31" s="47"/>
      <c r="WON31" s="47"/>
      <c r="WOO31" s="47"/>
      <c r="WOP31" s="47"/>
      <c r="WOQ31" s="47"/>
      <c r="WOR31" s="47"/>
      <c r="WOS31" s="47"/>
      <c r="WOT31" s="47"/>
      <c r="WOU31" s="47"/>
      <c r="WOV31" s="47"/>
      <c r="WOW31" s="47"/>
      <c r="WOX31" s="47"/>
      <c r="WOY31" s="47"/>
      <c r="WOZ31" s="47"/>
      <c r="WPA31" s="47"/>
      <c r="WPB31" s="47"/>
      <c r="WPC31" s="47"/>
      <c r="WPD31" s="47"/>
      <c r="WPE31" s="47"/>
      <c r="WPF31" s="47"/>
      <c r="WPG31" s="47"/>
      <c r="WPH31" s="47"/>
      <c r="WPI31" s="47"/>
      <c r="WPJ31" s="47"/>
      <c r="WPK31" s="47"/>
      <c r="WPL31" s="47"/>
      <c r="WPM31" s="47"/>
      <c r="WPN31" s="47"/>
      <c r="WPO31" s="47"/>
      <c r="WPP31" s="47"/>
      <c r="WPQ31" s="47"/>
      <c r="WPR31" s="47"/>
      <c r="WPS31" s="47"/>
      <c r="WPT31" s="47"/>
      <c r="WPU31" s="47"/>
      <c r="WPV31" s="47"/>
      <c r="WPW31" s="47"/>
      <c r="WPX31" s="47"/>
      <c r="WPY31" s="47"/>
      <c r="WPZ31" s="47"/>
      <c r="WQA31" s="47"/>
      <c r="WQB31" s="47"/>
      <c r="WQC31" s="47"/>
      <c r="WQD31" s="47"/>
      <c r="WQE31" s="47"/>
      <c r="WQF31" s="47"/>
      <c r="WQG31" s="47"/>
      <c r="WQH31" s="47"/>
      <c r="WQI31" s="47"/>
      <c r="WQJ31" s="47"/>
      <c r="WQK31" s="47"/>
      <c r="WQL31" s="47"/>
      <c r="WQM31" s="47"/>
      <c r="WQN31" s="47"/>
      <c r="WQO31" s="47"/>
      <c r="WQP31" s="47"/>
      <c r="WQQ31" s="47"/>
      <c r="WQR31" s="47"/>
      <c r="WQS31" s="47"/>
      <c r="WQT31" s="47"/>
      <c r="WQU31" s="47"/>
      <c r="WQV31" s="47"/>
      <c r="WQW31" s="47"/>
      <c r="WQX31" s="47"/>
      <c r="WQY31" s="47"/>
      <c r="WQZ31" s="47"/>
      <c r="WRA31" s="47"/>
      <c r="WRB31" s="47"/>
      <c r="WRC31" s="47"/>
      <c r="WRD31" s="47"/>
      <c r="WRE31" s="47"/>
      <c r="WRF31" s="47"/>
      <c r="WRG31" s="47"/>
      <c r="WRH31" s="47"/>
      <c r="WRI31" s="47"/>
      <c r="WRJ31" s="47"/>
      <c r="WRK31" s="47"/>
      <c r="WRL31" s="47"/>
      <c r="WRM31" s="47"/>
      <c r="WRN31" s="47"/>
      <c r="WRO31" s="47"/>
      <c r="WRP31" s="47"/>
      <c r="WRQ31" s="47"/>
      <c r="WRR31" s="47"/>
      <c r="WRS31" s="47"/>
      <c r="WRT31" s="47"/>
      <c r="WRU31" s="47"/>
      <c r="WRV31" s="47"/>
      <c r="WRW31" s="47"/>
      <c r="WRX31" s="47"/>
      <c r="WRY31" s="47"/>
      <c r="WRZ31" s="47"/>
      <c r="WSA31" s="47"/>
      <c r="WSB31" s="47"/>
      <c r="WSC31" s="47"/>
      <c r="WSD31" s="47"/>
      <c r="WSE31" s="47"/>
      <c r="WSF31" s="47"/>
      <c r="WSG31" s="47"/>
      <c r="WSH31" s="47"/>
      <c r="WSI31" s="47"/>
      <c r="WSJ31" s="47"/>
      <c r="WSK31" s="47"/>
      <c r="WSL31" s="47"/>
      <c r="WSM31" s="47"/>
      <c r="WSN31" s="47"/>
      <c r="WSO31" s="47"/>
      <c r="WSP31" s="47"/>
      <c r="WSQ31" s="47"/>
      <c r="WSR31" s="47"/>
      <c r="WSS31" s="47"/>
      <c r="WST31" s="47"/>
      <c r="WSU31" s="47"/>
      <c r="WSV31" s="47"/>
      <c r="WSW31" s="47"/>
      <c r="WSX31" s="47"/>
      <c r="WSY31" s="47"/>
      <c r="WSZ31" s="47"/>
      <c r="WTA31" s="47"/>
      <c r="WTB31" s="47"/>
      <c r="WTC31" s="47"/>
      <c r="WTD31" s="47"/>
      <c r="WTE31" s="47"/>
      <c r="WTF31" s="47"/>
      <c r="WTG31" s="47"/>
      <c r="WTH31" s="47"/>
      <c r="WTI31" s="47"/>
      <c r="WTJ31" s="47"/>
      <c r="WTK31" s="47"/>
      <c r="WTL31" s="47"/>
      <c r="WTM31" s="47"/>
      <c r="WTN31" s="47"/>
      <c r="WTO31" s="47"/>
      <c r="WTP31" s="47"/>
      <c r="WTQ31" s="47"/>
      <c r="WTR31" s="47"/>
      <c r="WTS31" s="47"/>
      <c r="WTT31" s="47"/>
      <c r="WTU31" s="47"/>
      <c r="WTV31" s="47"/>
      <c r="WTW31" s="47"/>
      <c r="WTX31" s="47"/>
      <c r="WTY31" s="47"/>
      <c r="WTZ31" s="47"/>
      <c r="WUA31" s="47"/>
      <c r="WUB31" s="47"/>
      <c r="WUC31" s="47"/>
      <c r="WUD31" s="47"/>
      <c r="WUE31" s="47"/>
      <c r="WUF31" s="47"/>
      <c r="WUG31" s="47"/>
      <c r="WUH31" s="47"/>
      <c r="WUI31" s="47"/>
      <c r="WUJ31" s="47"/>
      <c r="WUK31" s="47"/>
      <c r="WUL31" s="47"/>
      <c r="WUM31" s="47"/>
      <c r="WUN31" s="47"/>
      <c r="WUO31" s="47"/>
      <c r="WUP31" s="47"/>
      <c r="WUQ31" s="47"/>
      <c r="WUR31" s="47"/>
      <c r="WUS31" s="47"/>
      <c r="WUT31" s="47"/>
      <c r="WUU31" s="47"/>
      <c r="WUV31" s="47"/>
      <c r="WUW31" s="47"/>
      <c r="WUX31" s="47"/>
      <c r="WUY31" s="47"/>
      <c r="WUZ31" s="47"/>
      <c r="WVA31" s="47"/>
      <c r="WVB31" s="47"/>
      <c r="WVC31" s="47"/>
      <c r="WVD31" s="47"/>
      <c r="WVE31" s="47"/>
      <c r="WVF31" s="47"/>
      <c r="WVG31" s="47"/>
      <c r="WVH31" s="47"/>
      <c r="WVI31" s="47"/>
      <c r="WVJ31" s="47"/>
      <c r="WVK31" s="47"/>
      <c r="WVL31" s="47"/>
      <c r="WVM31" s="47"/>
      <c r="WVN31" s="47"/>
      <c r="WVO31" s="47"/>
      <c r="WVP31" s="47"/>
      <c r="WVQ31" s="47"/>
      <c r="WVR31" s="47"/>
      <c r="WVS31" s="47"/>
      <c r="WVT31" s="47"/>
      <c r="WVU31" s="47"/>
      <c r="WVV31" s="47"/>
      <c r="WVW31" s="47"/>
      <c r="WVX31" s="47"/>
      <c r="WVY31" s="47"/>
      <c r="WVZ31" s="47"/>
      <c r="WWA31" s="47"/>
      <c r="WWB31" s="47"/>
      <c r="WWC31" s="47"/>
      <c r="WWD31" s="47"/>
      <c r="WWE31" s="47"/>
      <c r="WWF31" s="47"/>
      <c r="WWG31" s="47"/>
      <c r="WWH31" s="47"/>
      <c r="WWI31" s="47"/>
      <c r="WWJ31" s="47"/>
      <c r="WWK31" s="47"/>
      <c r="WWL31" s="47"/>
    </row>
    <row r="32" spans="1:16158" x14ac:dyDescent="0.35">
      <c r="A32" s="49"/>
      <c r="B32" s="47" t="s">
        <v>98</v>
      </c>
      <c r="C32" s="242"/>
      <c r="D32" s="245">
        <v>0.741935756173977</v>
      </c>
      <c r="E32" s="245">
        <v>0.5867455266257251</v>
      </c>
      <c r="F32" s="47">
        <v>11915109.863150731</v>
      </c>
      <c r="G32" s="47">
        <v>11915109.863150731</v>
      </c>
      <c r="H32" s="246">
        <v>0.93611967399999996</v>
      </c>
      <c r="I32" s="47">
        <v>12728190.843632169</v>
      </c>
      <c r="J32" s="47">
        <v>12728190.843632169</v>
      </c>
      <c r="K32" s="233">
        <v>1958.3768678641859</v>
      </c>
      <c r="L32" s="233">
        <v>2476.3543246564482</v>
      </c>
      <c r="M32" s="58">
        <v>0.30056677027050649</v>
      </c>
      <c r="N32" s="58">
        <v>0.24745450921906131</v>
      </c>
      <c r="O32" s="58">
        <v>0.26110126249822668</v>
      </c>
      <c r="P32" s="58">
        <v>0.26073257448192261</v>
      </c>
      <c r="Q32" s="233"/>
      <c r="R32" s="65"/>
      <c r="S32" s="65"/>
      <c r="T32" s="65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  <c r="WUL32" s="47"/>
      <c r="WUM32" s="47"/>
      <c r="WUN32" s="47"/>
      <c r="WUO32" s="47"/>
      <c r="WUP32" s="47"/>
      <c r="WUQ32" s="47"/>
      <c r="WUR32" s="47"/>
      <c r="WUS32" s="47"/>
      <c r="WUT32" s="47"/>
      <c r="WUU32" s="47"/>
      <c r="WUV32" s="47"/>
      <c r="WUW32" s="47"/>
      <c r="WUX32" s="47"/>
      <c r="WUY32" s="47"/>
      <c r="WUZ32" s="47"/>
      <c r="WVA32" s="47"/>
      <c r="WVB32" s="47"/>
      <c r="WVC32" s="47"/>
      <c r="WVD32" s="47"/>
      <c r="WVE32" s="47"/>
      <c r="WVF32" s="47"/>
      <c r="WVG32" s="47"/>
      <c r="WVH32" s="47"/>
      <c r="WVI32" s="47"/>
      <c r="WVJ32" s="47"/>
      <c r="WVK32" s="47"/>
      <c r="WVL32" s="47"/>
      <c r="WVM32" s="47"/>
      <c r="WVN32" s="47"/>
      <c r="WVO32" s="47"/>
      <c r="WVP32" s="47"/>
      <c r="WVQ32" s="47"/>
      <c r="WVR32" s="47"/>
      <c r="WVS32" s="47"/>
      <c r="WVT32" s="47"/>
      <c r="WVU32" s="47"/>
      <c r="WVV32" s="47"/>
      <c r="WVW32" s="47"/>
      <c r="WVX32" s="47"/>
      <c r="WVY32" s="47"/>
      <c r="WVZ32" s="47"/>
      <c r="WWA32" s="47"/>
      <c r="WWB32" s="47"/>
      <c r="WWC32" s="47"/>
      <c r="WWD32" s="47"/>
      <c r="WWE32" s="47"/>
      <c r="WWF32" s="47"/>
      <c r="WWG32" s="47"/>
      <c r="WWH32" s="47"/>
      <c r="WWI32" s="47"/>
      <c r="WWJ32" s="47"/>
      <c r="WWK32" s="47"/>
      <c r="WWL32" s="47"/>
    </row>
    <row r="33" spans="1:16158" x14ac:dyDescent="0.35">
      <c r="A33" s="56"/>
      <c r="B33" s="47" t="s">
        <v>101</v>
      </c>
      <c r="C33" s="242"/>
      <c r="D33" s="248">
        <v>0.741935756173977</v>
      </c>
      <c r="E33" s="248">
        <v>0.5867455266257251</v>
      </c>
      <c r="F33" s="47">
        <v>1680796.4051514831</v>
      </c>
      <c r="G33" s="47">
        <v>1680796.4051514831</v>
      </c>
      <c r="H33" s="246">
        <v>0.97593110715771247</v>
      </c>
      <c r="I33" s="47">
        <v>1722249.0325639993</v>
      </c>
      <c r="J33" s="47">
        <v>1722249.0325639993</v>
      </c>
      <c r="K33" s="233">
        <v>264.9875938780574</v>
      </c>
      <c r="L33" s="233">
        <v>335.07502301939047</v>
      </c>
      <c r="M33" s="58">
        <v>4.0669631346566662E-2</v>
      </c>
      <c r="N33" s="58">
        <v>3.3483021612560268E-2</v>
      </c>
      <c r="O33" s="58">
        <v>3.5329561149987192E-2</v>
      </c>
      <c r="P33" s="58">
        <v>3.5279674046061867E-2</v>
      </c>
      <c r="Q33" s="233"/>
      <c r="R33" s="65"/>
      <c r="S33" s="65"/>
      <c r="T33" s="65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  <c r="NAB33" s="47"/>
      <c r="NAC33" s="47"/>
      <c r="NAD33" s="47"/>
      <c r="NAE33" s="47"/>
      <c r="NAF33" s="47"/>
      <c r="NAG33" s="47"/>
      <c r="NAH33" s="47"/>
      <c r="NAI33" s="47"/>
      <c r="NAJ33" s="47"/>
      <c r="NAK33" s="47"/>
      <c r="NAL33" s="47"/>
      <c r="NAM33" s="47"/>
      <c r="NAN33" s="47"/>
      <c r="NAO33" s="47"/>
      <c r="NAP33" s="47"/>
      <c r="NAQ33" s="47"/>
      <c r="NAR33" s="47"/>
      <c r="NAS33" s="47"/>
      <c r="NAT33" s="47"/>
      <c r="NAU33" s="47"/>
      <c r="NAV33" s="47"/>
      <c r="NAW33" s="47"/>
      <c r="NAX33" s="47"/>
      <c r="NAY33" s="47"/>
      <c r="NAZ33" s="47"/>
      <c r="NBA33" s="47"/>
      <c r="NBB33" s="47"/>
      <c r="NBC33" s="47"/>
      <c r="NBD33" s="47"/>
      <c r="NBE33" s="47"/>
      <c r="NBF33" s="47"/>
      <c r="NBG33" s="47"/>
      <c r="NBH33" s="47"/>
      <c r="NBI33" s="47"/>
      <c r="NBJ33" s="47"/>
      <c r="NBK33" s="47"/>
      <c r="NBL33" s="47"/>
      <c r="NBM33" s="47"/>
      <c r="NBN33" s="47"/>
      <c r="NBO33" s="47"/>
      <c r="NBP33" s="47"/>
      <c r="NBQ33" s="47"/>
      <c r="NBR33" s="47"/>
      <c r="NBS33" s="47"/>
      <c r="NBT33" s="47"/>
      <c r="NBU33" s="47"/>
      <c r="NBV33" s="47"/>
      <c r="NBW33" s="47"/>
      <c r="NBX33" s="47"/>
      <c r="NBY33" s="47"/>
      <c r="NBZ33" s="47"/>
      <c r="NCA33" s="47"/>
      <c r="NCB33" s="47"/>
      <c r="NCC33" s="47"/>
      <c r="NCD33" s="47"/>
      <c r="NCE33" s="47"/>
      <c r="NCF33" s="47"/>
      <c r="NCG33" s="47"/>
      <c r="NCH33" s="47"/>
      <c r="NCI33" s="47"/>
      <c r="NCJ33" s="47"/>
      <c r="NCK33" s="47"/>
      <c r="NCL33" s="47"/>
      <c r="NCM33" s="47"/>
      <c r="NCN33" s="47"/>
      <c r="NCO33" s="47"/>
      <c r="NCP33" s="47"/>
      <c r="NCQ33" s="47"/>
      <c r="NCR33" s="47"/>
      <c r="NCS33" s="47"/>
      <c r="NCT33" s="47"/>
      <c r="NCU33" s="47"/>
      <c r="NCV33" s="47"/>
      <c r="NCW33" s="47"/>
      <c r="NCX33" s="47"/>
      <c r="NCY33" s="47"/>
      <c r="NCZ33" s="47"/>
      <c r="NDA33" s="47"/>
      <c r="NDB33" s="47"/>
      <c r="NDC33" s="47"/>
      <c r="NDD33" s="47"/>
      <c r="NDE33" s="47"/>
      <c r="NDF33" s="47"/>
      <c r="NDG33" s="47"/>
      <c r="NDH33" s="47"/>
      <c r="NDI33" s="47"/>
      <c r="NDJ33" s="47"/>
      <c r="NDK33" s="47"/>
      <c r="NDL33" s="47"/>
      <c r="NDM33" s="47"/>
      <c r="NDN33" s="47"/>
      <c r="NDO33" s="47"/>
      <c r="NDP33" s="47"/>
      <c r="NDQ33" s="47"/>
      <c r="NDR33" s="47"/>
      <c r="NDS33" s="47"/>
      <c r="NDT33" s="47"/>
      <c r="NDU33" s="47"/>
      <c r="NDV33" s="47"/>
      <c r="NDW33" s="47"/>
      <c r="NDX33" s="47"/>
      <c r="NDY33" s="47"/>
      <c r="NDZ33" s="47"/>
      <c r="NEA33" s="47"/>
      <c r="NEB33" s="47"/>
      <c r="NEC33" s="47"/>
      <c r="NED33" s="47"/>
      <c r="NEE33" s="47"/>
      <c r="NEF33" s="47"/>
      <c r="NEG33" s="47"/>
      <c r="NEH33" s="47"/>
      <c r="NEI33" s="47"/>
      <c r="NEJ33" s="47"/>
      <c r="NEK33" s="47"/>
      <c r="NEL33" s="47"/>
      <c r="NEM33" s="47"/>
      <c r="NEN33" s="47"/>
      <c r="NEO33" s="47"/>
      <c r="NEP33" s="47"/>
      <c r="NEQ33" s="47"/>
      <c r="NER33" s="47"/>
      <c r="NES33" s="47"/>
      <c r="NET33" s="47"/>
      <c r="NEU33" s="47"/>
      <c r="NEV33" s="47"/>
      <c r="NEW33" s="47"/>
      <c r="NEX33" s="47"/>
      <c r="NEY33" s="47"/>
      <c r="NEZ33" s="47"/>
      <c r="NFA33" s="47"/>
      <c r="NFB33" s="47"/>
      <c r="NFC33" s="47"/>
      <c r="NFD33" s="47"/>
      <c r="NFE33" s="47"/>
      <c r="NFF33" s="47"/>
      <c r="NFG33" s="47"/>
      <c r="NFH33" s="47"/>
      <c r="NFI33" s="47"/>
      <c r="NFJ33" s="47"/>
      <c r="NFK33" s="47"/>
      <c r="NFL33" s="47"/>
      <c r="NFM33" s="47"/>
      <c r="NFN33" s="47"/>
      <c r="NFO33" s="47"/>
      <c r="NFP33" s="47"/>
      <c r="NFQ33" s="47"/>
      <c r="NFR33" s="47"/>
      <c r="NFS33" s="47"/>
      <c r="NFT33" s="47"/>
      <c r="NFU33" s="47"/>
      <c r="NFV33" s="47"/>
      <c r="NFW33" s="47"/>
      <c r="NFX33" s="47"/>
      <c r="NFY33" s="47"/>
      <c r="NFZ33" s="47"/>
      <c r="NGA33" s="47"/>
      <c r="NGB33" s="47"/>
      <c r="NGC33" s="47"/>
      <c r="NGD33" s="47"/>
      <c r="NGE33" s="47"/>
      <c r="NGF33" s="47"/>
      <c r="NGG33" s="47"/>
      <c r="NGH33" s="47"/>
      <c r="NGI33" s="47"/>
      <c r="NGJ33" s="47"/>
      <c r="NGK33" s="47"/>
      <c r="NGL33" s="47"/>
      <c r="NGM33" s="47"/>
      <c r="NGN33" s="47"/>
      <c r="NGO33" s="47"/>
      <c r="NGP33" s="47"/>
      <c r="NGQ33" s="47"/>
      <c r="NGR33" s="47"/>
      <c r="NGS33" s="47"/>
      <c r="NGT33" s="47"/>
      <c r="NGU33" s="47"/>
      <c r="NGV33" s="47"/>
      <c r="NGW33" s="47"/>
      <c r="NGX33" s="47"/>
      <c r="NGY33" s="47"/>
      <c r="NGZ33" s="47"/>
      <c r="NHA33" s="47"/>
      <c r="NHB33" s="47"/>
      <c r="NHC33" s="47"/>
      <c r="NHD33" s="47"/>
      <c r="NHE33" s="47"/>
      <c r="NHF33" s="47"/>
      <c r="NHG33" s="47"/>
      <c r="NHH33" s="47"/>
      <c r="NHI33" s="47"/>
      <c r="NHJ33" s="47"/>
      <c r="NHK33" s="47"/>
      <c r="NHL33" s="47"/>
      <c r="NHM33" s="47"/>
      <c r="NHN33" s="47"/>
      <c r="NHO33" s="47"/>
      <c r="NHP33" s="47"/>
      <c r="NHQ33" s="47"/>
      <c r="NHR33" s="47"/>
      <c r="NHS33" s="47"/>
      <c r="NHT33" s="47"/>
      <c r="NHU33" s="47"/>
      <c r="NHV33" s="47"/>
      <c r="NHW33" s="47"/>
      <c r="NHX33" s="47"/>
      <c r="NHY33" s="47"/>
      <c r="NHZ33" s="47"/>
      <c r="NIA33" s="47"/>
      <c r="NIB33" s="47"/>
      <c r="NIC33" s="47"/>
      <c r="NID33" s="47"/>
      <c r="NIE33" s="47"/>
      <c r="NIF33" s="47"/>
      <c r="NIG33" s="47"/>
      <c r="NIH33" s="47"/>
      <c r="NII33" s="47"/>
      <c r="NIJ33" s="47"/>
      <c r="NIK33" s="47"/>
      <c r="NIL33" s="47"/>
      <c r="NIM33" s="47"/>
      <c r="NIN33" s="47"/>
      <c r="NIO33" s="47"/>
      <c r="NIP33" s="47"/>
      <c r="NIQ33" s="47"/>
      <c r="NIR33" s="47"/>
      <c r="NIS33" s="47"/>
      <c r="NIT33" s="47"/>
      <c r="NIU33" s="47"/>
      <c r="NIV33" s="47"/>
      <c r="NIW33" s="47"/>
      <c r="NIX33" s="47"/>
      <c r="NIY33" s="47"/>
      <c r="NIZ33" s="47"/>
      <c r="NJA33" s="47"/>
      <c r="NJB33" s="47"/>
      <c r="NJC33" s="47"/>
      <c r="NJD33" s="47"/>
      <c r="NJE33" s="47"/>
      <c r="NJF33" s="47"/>
      <c r="NJG33" s="47"/>
      <c r="NJH33" s="47"/>
      <c r="NJI33" s="47"/>
      <c r="NJJ33" s="47"/>
      <c r="NJK33" s="47"/>
      <c r="NJL33" s="47"/>
      <c r="NJM33" s="47"/>
      <c r="NJN33" s="47"/>
      <c r="NJO33" s="47"/>
      <c r="NJP33" s="47"/>
      <c r="NJQ33" s="47"/>
      <c r="NJR33" s="47"/>
      <c r="NJS33" s="47"/>
      <c r="NJT33" s="47"/>
      <c r="NJU33" s="47"/>
      <c r="NJV33" s="47"/>
      <c r="NJW33" s="47"/>
      <c r="NJX33" s="47"/>
      <c r="NJY33" s="47"/>
      <c r="NJZ33" s="47"/>
      <c r="NKA33" s="47"/>
      <c r="NKB33" s="47"/>
      <c r="NKC33" s="47"/>
      <c r="NKD33" s="47"/>
      <c r="NKE33" s="47"/>
      <c r="NKF33" s="47"/>
      <c r="NKG33" s="47"/>
      <c r="NKH33" s="47"/>
      <c r="NKI33" s="47"/>
      <c r="NKJ33" s="47"/>
      <c r="NKK33" s="47"/>
      <c r="NKL33" s="47"/>
      <c r="NKM33" s="47"/>
      <c r="NKN33" s="47"/>
      <c r="NKO33" s="47"/>
      <c r="NKP33" s="47"/>
      <c r="NKQ33" s="47"/>
      <c r="NKR33" s="47"/>
      <c r="NKS33" s="47"/>
      <c r="NKT33" s="47"/>
      <c r="NKU33" s="47"/>
      <c r="NKV33" s="47"/>
      <c r="NKW33" s="47"/>
      <c r="NKX33" s="47"/>
      <c r="NKY33" s="47"/>
      <c r="NKZ33" s="47"/>
      <c r="NLA33" s="47"/>
      <c r="NLB33" s="47"/>
      <c r="NLC33" s="47"/>
      <c r="NLD33" s="47"/>
      <c r="NLE33" s="47"/>
      <c r="NLF33" s="47"/>
      <c r="NLG33" s="47"/>
      <c r="NLH33" s="47"/>
      <c r="NLI33" s="47"/>
      <c r="NLJ33" s="47"/>
      <c r="NLK33" s="47"/>
      <c r="NLL33" s="47"/>
      <c r="NLM33" s="47"/>
      <c r="NLN33" s="47"/>
      <c r="NLO33" s="47"/>
      <c r="NLP33" s="47"/>
      <c r="NLQ33" s="47"/>
      <c r="NLR33" s="47"/>
      <c r="NLS33" s="47"/>
      <c r="NLT33" s="47"/>
      <c r="NLU33" s="47"/>
      <c r="NLV33" s="47"/>
      <c r="NLW33" s="47"/>
      <c r="NLX33" s="47"/>
      <c r="NLY33" s="47"/>
      <c r="NLZ33" s="47"/>
      <c r="NMA33" s="47"/>
      <c r="NMB33" s="47"/>
      <c r="NMC33" s="47"/>
      <c r="NMD33" s="47"/>
      <c r="NME33" s="47"/>
      <c r="NMF33" s="47"/>
      <c r="NMG33" s="47"/>
      <c r="NMH33" s="47"/>
      <c r="NMI33" s="47"/>
      <c r="NMJ33" s="47"/>
      <c r="NMK33" s="47"/>
      <c r="NML33" s="47"/>
      <c r="NMM33" s="47"/>
      <c r="NMN33" s="47"/>
      <c r="NMO33" s="47"/>
      <c r="NMP33" s="47"/>
      <c r="NMQ33" s="47"/>
      <c r="NMR33" s="47"/>
      <c r="NMS33" s="47"/>
      <c r="NMT33" s="47"/>
      <c r="NMU33" s="47"/>
      <c r="NMV33" s="47"/>
      <c r="NMW33" s="47"/>
      <c r="NMX33" s="47"/>
      <c r="NMY33" s="47"/>
      <c r="NMZ33" s="47"/>
      <c r="NNA33" s="47"/>
      <c r="NNB33" s="47"/>
      <c r="NNC33" s="47"/>
      <c r="NND33" s="47"/>
      <c r="NNE33" s="47"/>
      <c r="NNF33" s="47"/>
      <c r="NNG33" s="47"/>
      <c r="NNH33" s="47"/>
      <c r="NNI33" s="47"/>
      <c r="NNJ33" s="47"/>
      <c r="NNK33" s="47"/>
      <c r="NNL33" s="47"/>
      <c r="NNM33" s="47"/>
      <c r="NNN33" s="47"/>
      <c r="NNO33" s="47"/>
      <c r="NNP33" s="47"/>
      <c r="NNQ33" s="47"/>
      <c r="NNR33" s="47"/>
      <c r="NNS33" s="47"/>
      <c r="NNT33" s="47"/>
      <c r="NNU33" s="47"/>
      <c r="NNV33" s="47"/>
      <c r="NNW33" s="47"/>
      <c r="NNX33" s="47"/>
      <c r="NNY33" s="47"/>
      <c r="NNZ33" s="47"/>
      <c r="NOA33" s="47"/>
      <c r="NOB33" s="47"/>
      <c r="NOC33" s="47"/>
      <c r="NOD33" s="47"/>
      <c r="NOE33" s="47"/>
      <c r="NOF33" s="47"/>
      <c r="NOG33" s="47"/>
      <c r="NOH33" s="47"/>
      <c r="NOI33" s="47"/>
      <c r="NOJ33" s="47"/>
      <c r="NOK33" s="47"/>
      <c r="NOL33" s="47"/>
      <c r="NOM33" s="47"/>
      <c r="NON33" s="47"/>
      <c r="NOO33" s="47"/>
      <c r="NOP33" s="47"/>
      <c r="NOQ33" s="47"/>
      <c r="NOR33" s="47"/>
      <c r="NOS33" s="47"/>
      <c r="NOT33" s="47"/>
      <c r="NOU33" s="47"/>
      <c r="NOV33" s="47"/>
      <c r="NOW33" s="47"/>
      <c r="NOX33" s="47"/>
      <c r="NOY33" s="47"/>
      <c r="NOZ33" s="47"/>
      <c r="NPA33" s="47"/>
      <c r="NPB33" s="47"/>
      <c r="NPC33" s="47"/>
      <c r="NPD33" s="47"/>
      <c r="NPE33" s="47"/>
      <c r="NPF33" s="47"/>
      <c r="NPG33" s="47"/>
      <c r="NPH33" s="47"/>
      <c r="NPI33" s="47"/>
      <c r="NPJ33" s="47"/>
      <c r="NPK33" s="47"/>
      <c r="NPL33" s="47"/>
      <c r="NPM33" s="47"/>
      <c r="NPN33" s="47"/>
      <c r="NPO33" s="47"/>
      <c r="NPP33" s="47"/>
      <c r="NPQ33" s="47"/>
      <c r="NPR33" s="47"/>
      <c r="NPS33" s="47"/>
      <c r="NPT33" s="47"/>
      <c r="NPU33" s="47"/>
      <c r="NPV33" s="47"/>
      <c r="NPW33" s="47"/>
      <c r="NPX33" s="47"/>
      <c r="NPY33" s="47"/>
      <c r="NPZ33" s="47"/>
      <c r="NQA33" s="47"/>
      <c r="NQB33" s="47"/>
      <c r="NQC33" s="47"/>
      <c r="NQD33" s="47"/>
      <c r="NQE33" s="47"/>
      <c r="NQF33" s="47"/>
      <c r="NQG33" s="47"/>
      <c r="NQH33" s="47"/>
      <c r="NQI33" s="47"/>
      <c r="NQJ33" s="47"/>
      <c r="NQK33" s="47"/>
      <c r="NQL33" s="47"/>
      <c r="NQM33" s="47"/>
      <c r="NQN33" s="47"/>
      <c r="NQO33" s="47"/>
      <c r="NQP33" s="47"/>
      <c r="NQQ33" s="47"/>
      <c r="NQR33" s="47"/>
      <c r="NQS33" s="47"/>
      <c r="NQT33" s="47"/>
      <c r="NQU33" s="47"/>
      <c r="NQV33" s="47"/>
      <c r="NQW33" s="47"/>
      <c r="NQX33" s="47"/>
      <c r="NQY33" s="47"/>
      <c r="NQZ33" s="47"/>
      <c r="NRA33" s="47"/>
      <c r="NRB33" s="47"/>
      <c r="NRC33" s="47"/>
      <c r="NRD33" s="47"/>
      <c r="NRE33" s="47"/>
      <c r="NRF33" s="47"/>
      <c r="NRG33" s="47"/>
      <c r="NRH33" s="47"/>
      <c r="NRI33" s="47"/>
      <c r="NRJ33" s="47"/>
      <c r="NRK33" s="47"/>
      <c r="NRL33" s="47"/>
      <c r="NRM33" s="47"/>
      <c r="NRN33" s="47"/>
      <c r="NRO33" s="47"/>
      <c r="NRP33" s="47"/>
      <c r="NRQ33" s="47"/>
      <c r="NRR33" s="47"/>
      <c r="NRS33" s="47"/>
      <c r="NRT33" s="47"/>
      <c r="NRU33" s="47"/>
      <c r="NRV33" s="47"/>
      <c r="NRW33" s="47"/>
      <c r="NRX33" s="47"/>
      <c r="NRY33" s="47"/>
      <c r="NRZ33" s="47"/>
      <c r="NSA33" s="47"/>
      <c r="NSB33" s="47"/>
      <c r="NSC33" s="47"/>
      <c r="NSD33" s="47"/>
      <c r="NSE33" s="47"/>
      <c r="NSF33" s="47"/>
      <c r="NSG33" s="47"/>
      <c r="NSH33" s="47"/>
      <c r="NSI33" s="47"/>
      <c r="NSJ33" s="47"/>
      <c r="NSK33" s="47"/>
      <c r="NSL33" s="47"/>
      <c r="NSM33" s="47"/>
      <c r="NSN33" s="47"/>
      <c r="NSO33" s="47"/>
      <c r="NSP33" s="47"/>
      <c r="NSQ33" s="47"/>
      <c r="NSR33" s="47"/>
      <c r="NSS33" s="47"/>
      <c r="NST33" s="47"/>
      <c r="NSU33" s="47"/>
      <c r="NSV33" s="47"/>
      <c r="NSW33" s="47"/>
      <c r="NSX33" s="47"/>
      <c r="NSY33" s="47"/>
      <c r="NSZ33" s="47"/>
      <c r="NTA33" s="47"/>
      <c r="NTB33" s="47"/>
      <c r="NTC33" s="47"/>
      <c r="NTD33" s="47"/>
      <c r="NTE33" s="47"/>
      <c r="NTF33" s="47"/>
      <c r="NTG33" s="47"/>
      <c r="NTH33" s="47"/>
      <c r="NTI33" s="47"/>
      <c r="NTJ33" s="47"/>
      <c r="NTK33" s="47"/>
      <c r="NTL33" s="47"/>
      <c r="NTM33" s="47"/>
      <c r="NTN33" s="47"/>
      <c r="NTO33" s="47"/>
      <c r="NTP33" s="47"/>
      <c r="NTQ33" s="47"/>
      <c r="NTR33" s="47"/>
      <c r="NTS33" s="47"/>
      <c r="NTT33" s="47"/>
      <c r="NTU33" s="47"/>
      <c r="NTV33" s="47"/>
      <c r="NTW33" s="47"/>
      <c r="NTX33" s="47"/>
      <c r="NTY33" s="47"/>
      <c r="NTZ33" s="47"/>
      <c r="NUA33" s="47"/>
      <c r="NUB33" s="47"/>
      <c r="NUC33" s="47"/>
      <c r="NUD33" s="47"/>
      <c r="NUE33" s="47"/>
      <c r="NUF33" s="47"/>
      <c r="NUG33" s="47"/>
      <c r="NUH33" s="47"/>
      <c r="NUI33" s="47"/>
      <c r="NUJ33" s="47"/>
      <c r="NUK33" s="47"/>
      <c r="NUL33" s="47"/>
      <c r="NUM33" s="47"/>
      <c r="NUN33" s="47"/>
      <c r="NUO33" s="47"/>
      <c r="NUP33" s="47"/>
      <c r="NUQ33" s="47"/>
      <c r="NUR33" s="47"/>
      <c r="NUS33" s="47"/>
      <c r="NUT33" s="47"/>
      <c r="NUU33" s="47"/>
      <c r="NUV33" s="47"/>
      <c r="NUW33" s="47"/>
      <c r="NUX33" s="47"/>
      <c r="NUY33" s="47"/>
      <c r="NUZ33" s="47"/>
      <c r="NVA33" s="47"/>
      <c r="NVB33" s="47"/>
      <c r="NVC33" s="47"/>
      <c r="NVD33" s="47"/>
      <c r="NVE33" s="47"/>
      <c r="NVF33" s="47"/>
      <c r="NVG33" s="47"/>
      <c r="NVH33" s="47"/>
      <c r="NVI33" s="47"/>
      <c r="NVJ33" s="47"/>
      <c r="NVK33" s="47"/>
      <c r="NVL33" s="47"/>
      <c r="NVM33" s="47"/>
      <c r="NVN33" s="47"/>
      <c r="NVO33" s="47"/>
      <c r="NVP33" s="47"/>
      <c r="NVQ33" s="47"/>
      <c r="NVR33" s="47"/>
      <c r="NVS33" s="47"/>
      <c r="NVT33" s="47"/>
      <c r="NVU33" s="47"/>
      <c r="NVV33" s="47"/>
      <c r="NVW33" s="47"/>
      <c r="NVX33" s="47"/>
      <c r="NVY33" s="47"/>
      <c r="NVZ33" s="47"/>
      <c r="NWA33" s="47"/>
      <c r="NWB33" s="47"/>
      <c r="NWC33" s="47"/>
      <c r="NWD33" s="47"/>
      <c r="NWE33" s="47"/>
      <c r="NWF33" s="47"/>
      <c r="NWG33" s="47"/>
      <c r="NWH33" s="47"/>
      <c r="NWI33" s="47"/>
      <c r="NWJ33" s="47"/>
      <c r="NWK33" s="47"/>
      <c r="NWL33" s="47"/>
      <c r="NWM33" s="47"/>
      <c r="NWN33" s="47"/>
      <c r="NWO33" s="47"/>
      <c r="NWP33" s="47"/>
      <c r="NWQ33" s="47"/>
      <c r="NWR33" s="47"/>
      <c r="NWS33" s="47"/>
      <c r="NWT33" s="47"/>
      <c r="NWU33" s="47"/>
      <c r="NWV33" s="47"/>
      <c r="NWW33" s="47"/>
      <c r="NWX33" s="47"/>
      <c r="NWY33" s="47"/>
      <c r="NWZ33" s="47"/>
      <c r="NXA33" s="47"/>
      <c r="NXB33" s="47"/>
      <c r="NXC33" s="47"/>
      <c r="NXD33" s="47"/>
      <c r="NXE33" s="47"/>
      <c r="NXF33" s="47"/>
      <c r="NXG33" s="47"/>
      <c r="NXH33" s="47"/>
      <c r="NXI33" s="47"/>
      <c r="NXJ33" s="47"/>
      <c r="NXK33" s="47"/>
      <c r="NXL33" s="47"/>
      <c r="NXM33" s="47"/>
      <c r="NXN33" s="47"/>
      <c r="NXO33" s="47"/>
      <c r="NXP33" s="47"/>
      <c r="NXQ33" s="47"/>
      <c r="NXR33" s="47"/>
      <c r="NXS33" s="47"/>
      <c r="NXT33" s="47"/>
      <c r="NXU33" s="47"/>
      <c r="NXV33" s="47"/>
      <c r="NXW33" s="47"/>
      <c r="NXX33" s="47"/>
      <c r="NXY33" s="47"/>
      <c r="NXZ33" s="47"/>
      <c r="NYA33" s="47"/>
      <c r="NYB33" s="47"/>
      <c r="NYC33" s="47"/>
      <c r="NYD33" s="47"/>
      <c r="NYE33" s="47"/>
      <c r="NYF33" s="47"/>
      <c r="NYG33" s="47"/>
      <c r="NYH33" s="47"/>
      <c r="NYI33" s="47"/>
      <c r="NYJ33" s="47"/>
      <c r="NYK33" s="47"/>
      <c r="NYL33" s="47"/>
      <c r="NYM33" s="47"/>
      <c r="NYN33" s="47"/>
      <c r="NYO33" s="47"/>
      <c r="NYP33" s="47"/>
      <c r="NYQ33" s="47"/>
      <c r="NYR33" s="47"/>
      <c r="NYS33" s="47"/>
      <c r="NYT33" s="47"/>
      <c r="NYU33" s="47"/>
      <c r="NYV33" s="47"/>
      <c r="NYW33" s="47"/>
      <c r="NYX33" s="47"/>
      <c r="NYY33" s="47"/>
      <c r="NYZ33" s="47"/>
      <c r="NZA33" s="47"/>
      <c r="NZB33" s="47"/>
      <c r="NZC33" s="47"/>
      <c r="NZD33" s="47"/>
      <c r="NZE33" s="47"/>
      <c r="NZF33" s="47"/>
      <c r="NZG33" s="47"/>
      <c r="NZH33" s="47"/>
      <c r="NZI33" s="47"/>
      <c r="NZJ33" s="47"/>
      <c r="NZK33" s="47"/>
      <c r="NZL33" s="47"/>
      <c r="NZM33" s="47"/>
      <c r="NZN33" s="47"/>
      <c r="NZO33" s="47"/>
      <c r="NZP33" s="47"/>
      <c r="NZQ33" s="47"/>
      <c r="NZR33" s="47"/>
      <c r="NZS33" s="47"/>
      <c r="NZT33" s="47"/>
      <c r="NZU33" s="47"/>
      <c r="NZV33" s="47"/>
      <c r="NZW33" s="47"/>
      <c r="NZX33" s="47"/>
      <c r="NZY33" s="47"/>
      <c r="NZZ33" s="47"/>
      <c r="OAA33" s="47"/>
      <c r="OAB33" s="47"/>
      <c r="OAC33" s="47"/>
      <c r="OAD33" s="47"/>
      <c r="OAE33" s="47"/>
      <c r="OAF33" s="47"/>
      <c r="OAG33" s="47"/>
      <c r="OAH33" s="47"/>
      <c r="OAI33" s="47"/>
      <c r="OAJ33" s="47"/>
      <c r="OAK33" s="47"/>
      <c r="OAL33" s="47"/>
      <c r="OAM33" s="47"/>
      <c r="OAN33" s="47"/>
      <c r="OAO33" s="47"/>
      <c r="OAP33" s="47"/>
      <c r="OAQ33" s="47"/>
      <c r="OAR33" s="47"/>
      <c r="OAS33" s="47"/>
      <c r="OAT33" s="47"/>
      <c r="OAU33" s="47"/>
      <c r="OAV33" s="47"/>
      <c r="OAW33" s="47"/>
      <c r="OAX33" s="47"/>
      <c r="OAY33" s="47"/>
      <c r="OAZ33" s="47"/>
      <c r="OBA33" s="47"/>
      <c r="OBB33" s="47"/>
      <c r="OBC33" s="47"/>
      <c r="OBD33" s="47"/>
      <c r="OBE33" s="47"/>
      <c r="OBF33" s="47"/>
      <c r="OBG33" s="47"/>
      <c r="OBH33" s="47"/>
      <c r="OBI33" s="47"/>
      <c r="OBJ33" s="47"/>
      <c r="OBK33" s="47"/>
      <c r="OBL33" s="47"/>
      <c r="OBM33" s="47"/>
      <c r="OBN33" s="47"/>
      <c r="OBO33" s="47"/>
      <c r="OBP33" s="47"/>
      <c r="OBQ33" s="47"/>
      <c r="OBR33" s="47"/>
      <c r="OBS33" s="47"/>
      <c r="OBT33" s="47"/>
      <c r="OBU33" s="47"/>
      <c r="OBV33" s="47"/>
      <c r="OBW33" s="47"/>
      <c r="OBX33" s="47"/>
      <c r="OBY33" s="47"/>
      <c r="OBZ33" s="47"/>
      <c r="OCA33" s="47"/>
      <c r="OCB33" s="47"/>
      <c r="OCC33" s="47"/>
      <c r="OCD33" s="47"/>
      <c r="OCE33" s="47"/>
      <c r="OCF33" s="47"/>
      <c r="OCG33" s="47"/>
      <c r="OCH33" s="47"/>
      <c r="OCI33" s="47"/>
      <c r="OCJ33" s="47"/>
      <c r="OCK33" s="47"/>
      <c r="OCL33" s="47"/>
      <c r="OCM33" s="47"/>
      <c r="OCN33" s="47"/>
      <c r="OCO33" s="47"/>
      <c r="OCP33" s="47"/>
      <c r="OCQ33" s="47"/>
      <c r="OCR33" s="47"/>
      <c r="OCS33" s="47"/>
      <c r="OCT33" s="47"/>
      <c r="OCU33" s="47"/>
      <c r="OCV33" s="47"/>
      <c r="OCW33" s="47"/>
      <c r="OCX33" s="47"/>
      <c r="OCY33" s="47"/>
      <c r="OCZ33" s="47"/>
      <c r="ODA33" s="47"/>
      <c r="ODB33" s="47"/>
      <c r="ODC33" s="47"/>
      <c r="ODD33" s="47"/>
      <c r="ODE33" s="47"/>
      <c r="ODF33" s="47"/>
      <c r="ODG33" s="47"/>
      <c r="ODH33" s="47"/>
      <c r="ODI33" s="47"/>
      <c r="ODJ33" s="47"/>
      <c r="ODK33" s="47"/>
      <c r="ODL33" s="47"/>
      <c r="ODM33" s="47"/>
      <c r="ODN33" s="47"/>
      <c r="ODO33" s="47"/>
      <c r="ODP33" s="47"/>
      <c r="ODQ33" s="47"/>
      <c r="ODR33" s="47"/>
      <c r="ODS33" s="47"/>
      <c r="ODT33" s="47"/>
      <c r="ODU33" s="47"/>
      <c r="ODV33" s="47"/>
      <c r="ODW33" s="47"/>
      <c r="ODX33" s="47"/>
      <c r="ODY33" s="47"/>
      <c r="ODZ33" s="47"/>
      <c r="OEA33" s="47"/>
      <c r="OEB33" s="47"/>
      <c r="OEC33" s="47"/>
      <c r="OED33" s="47"/>
      <c r="OEE33" s="47"/>
      <c r="OEF33" s="47"/>
      <c r="OEG33" s="47"/>
      <c r="OEH33" s="47"/>
      <c r="OEI33" s="47"/>
      <c r="OEJ33" s="47"/>
      <c r="OEK33" s="47"/>
      <c r="OEL33" s="47"/>
      <c r="OEM33" s="47"/>
      <c r="OEN33" s="47"/>
      <c r="OEO33" s="47"/>
      <c r="OEP33" s="47"/>
      <c r="OEQ33" s="47"/>
      <c r="OER33" s="47"/>
      <c r="OES33" s="47"/>
      <c r="OET33" s="47"/>
      <c r="OEU33" s="47"/>
      <c r="OEV33" s="47"/>
      <c r="OEW33" s="47"/>
      <c r="OEX33" s="47"/>
      <c r="OEY33" s="47"/>
      <c r="OEZ33" s="47"/>
      <c r="OFA33" s="47"/>
      <c r="OFB33" s="47"/>
      <c r="OFC33" s="47"/>
      <c r="OFD33" s="47"/>
      <c r="OFE33" s="47"/>
      <c r="OFF33" s="47"/>
      <c r="OFG33" s="47"/>
      <c r="OFH33" s="47"/>
      <c r="OFI33" s="47"/>
      <c r="OFJ33" s="47"/>
      <c r="OFK33" s="47"/>
      <c r="OFL33" s="47"/>
      <c r="OFM33" s="47"/>
      <c r="OFN33" s="47"/>
      <c r="OFO33" s="47"/>
      <c r="OFP33" s="47"/>
      <c r="OFQ33" s="47"/>
      <c r="OFR33" s="47"/>
      <c r="OFS33" s="47"/>
      <c r="OFT33" s="47"/>
      <c r="OFU33" s="47"/>
      <c r="OFV33" s="47"/>
      <c r="OFW33" s="47"/>
      <c r="OFX33" s="47"/>
      <c r="OFY33" s="47"/>
      <c r="OFZ33" s="47"/>
      <c r="OGA33" s="47"/>
      <c r="OGB33" s="47"/>
      <c r="OGC33" s="47"/>
      <c r="OGD33" s="47"/>
      <c r="OGE33" s="47"/>
      <c r="OGF33" s="47"/>
      <c r="OGG33" s="47"/>
      <c r="OGH33" s="47"/>
      <c r="OGI33" s="47"/>
      <c r="OGJ33" s="47"/>
      <c r="OGK33" s="47"/>
      <c r="OGL33" s="47"/>
      <c r="OGM33" s="47"/>
      <c r="OGN33" s="47"/>
      <c r="OGO33" s="47"/>
      <c r="OGP33" s="47"/>
      <c r="OGQ33" s="47"/>
      <c r="OGR33" s="47"/>
      <c r="OGS33" s="47"/>
      <c r="OGT33" s="47"/>
      <c r="OGU33" s="47"/>
      <c r="OGV33" s="47"/>
      <c r="OGW33" s="47"/>
      <c r="OGX33" s="47"/>
      <c r="OGY33" s="47"/>
      <c r="OGZ33" s="47"/>
      <c r="OHA33" s="47"/>
      <c r="OHB33" s="47"/>
      <c r="OHC33" s="47"/>
      <c r="OHD33" s="47"/>
      <c r="OHE33" s="47"/>
      <c r="OHF33" s="47"/>
      <c r="OHG33" s="47"/>
      <c r="OHH33" s="47"/>
      <c r="OHI33" s="47"/>
      <c r="OHJ33" s="47"/>
      <c r="OHK33" s="47"/>
      <c r="OHL33" s="47"/>
      <c r="OHM33" s="47"/>
      <c r="OHN33" s="47"/>
      <c r="OHO33" s="47"/>
      <c r="OHP33" s="47"/>
      <c r="OHQ33" s="47"/>
      <c r="OHR33" s="47"/>
      <c r="OHS33" s="47"/>
      <c r="OHT33" s="47"/>
      <c r="OHU33" s="47"/>
      <c r="OHV33" s="47"/>
      <c r="OHW33" s="47"/>
      <c r="OHX33" s="47"/>
      <c r="OHY33" s="47"/>
      <c r="OHZ33" s="47"/>
      <c r="OIA33" s="47"/>
      <c r="OIB33" s="47"/>
      <c r="OIC33" s="47"/>
      <c r="OID33" s="47"/>
      <c r="OIE33" s="47"/>
      <c r="OIF33" s="47"/>
      <c r="OIG33" s="47"/>
      <c r="OIH33" s="47"/>
      <c r="OII33" s="47"/>
      <c r="OIJ33" s="47"/>
      <c r="OIK33" s="47"/>
      <c r="OIL33" s="47"/>
      <c r="OIM33" s="47"/>
      <c r="OIN33" s="47"/>
      <c r="OIO33" s="47"/>
      <c r="OIP33" s="47"/>
      <c r="OIQ33" s="47"/>
      <c r="OIR33" s="47"/>
      <c r="OIS33" s="47"/>
      <c r="OIT33" s="47"/>
      <c r="OIU33" s="47"/>
      <c r="OIV33" s="47"/>
      <c r="OIW33" s="47"/>
      <c r="OIX33" s="47"/>
      <c r="OIY33" s="47"/>
      <c r="OIZ33" s="47"/>
      <c r="OJA33" s="47"/>
      <c r="OJB33" s="47"/>
      <c r="OJC33" s="47"/>
      <c r="OJD33" s="47"/>
      <c r="OJE33" s="47"/>
      <c r="OJF33" s="47"/>
      <c r="OJG33" s="47"/>
      <c r="OJH33" s="47"/>
      <c r="OJI33" s="47"/>
      <c r="OJJ33" s="47"/>
      <c r="OJK33" s="47"/>
      <c r="OJL33" s="47"/>
      <c r="OJM33" s="47"/>
      <c r="OJN33" s="47"/>
      <c r="OJO33" s="47"/>
      <c r="OJP33" s="47"/>
      <c r="OJQ33" s="47"/>
      <c r="OJR33" s="47"/>
      <c r="OJS33" s="47"/>
      <c r="OJT33" s="47"/>
      <c r="OJU33" s="47"/>
      <c r="OJV33" s="47"/>
      <c r="OJW33" s="47"/>
      <c r="OJX33" s="47"/>
      <c r="OJY33" s="47"/>
      <c r="OJZ33" s="47"/>
      <c r="OKA33" s="47"/>
      <c r="OKB33" s="47"/>
      <c r="OKC33" s="47"/>
      <c r="OKD33" s="47"/>
      <c r="OKE33" s="47"/>
      <c r="OKF33" s="47"/>
      <c r="OKG33" s="47"/>
      <c r="OKH33" s="47"/>
      <c r="OKI33" s="47"/>
      <c r="OKJ33" s="47"/>
      <c r="OKK33" s="47"/>
      <c r="OKL33" s="47"/>
      <c r="OKM33" s="47"/>
      <c r="OKN33" s="47"/>
      <c r="OKO33" s="47"/>
      <c r="OKP33" s="47"/>
      <c r="OKQ33" s="47"/>
      <c r="OKR33" s="47"/>
      <c r="OKS33" s="47"/>
      <c r="OKT33" s="47"/>
      <c r="OKU33" s="47"/>
      <c r="OKV33" s="47"/>
      <c r="OKW33" s="47"/>
      <c r="OKX33" s="47"/>
      <c r="OKY33" s="47"/>
      <c r="OKZ33" s="47"/>
      <c r="OLA33" s="47"/>
      <c r="OLB33" s="47"/>
      <c r="OLC33" s="47"/>
      <c r="OLD33" s="47"/>
      <c r="OLE33" s="47"/>
      <c r="OLF33" s="47"/>
      <c r="OLG33" s="47"/>
      <c r="OLH33" s="47"/>
      <c r="OLI33" s="47"/>
      <c r="OLJ33" s="47"/>
      <c r="OLK33" s="47"/>
      <c r="OLL33" s="47"/>
      <c r="OLM33" s="47"/>
      <c r="OLN33" s="47"/>
      <c r="OLO33" s="47"/>
      <c r="OLP33" s="47"/>
      <c r="OLQ33" s="47"/>
      <c r="OLR33" s="47"/>
      <c r="OLS33" s="47"/>
      <c r="OLT33" s="47"/>
      <c r="OLU33" s="47"/>
      <c r="OLV33" s="47"/>
      <c r="OLW33" s="47"/>
      <c r="OLX33" s="47"/>
      <c r="OLY33" s="47"/>
      <c r="OLZ33" s="47"/>
      <c r="OMA33" s="47"/>
      <c r="OMB33" s="47"/>
      <c r="OMC33" s="47"/>
      <c r="OMD33" s="47"/>
      <c r="OME33" s="47"/>
      <c r="OMF33" s="47"/>
      <c r="OMG33" s="47"/>
      <c r="OMH33" s="47"/>
      <c r="OMI33" s="47"/>
      <c r="OMJ33" s="47"/>
      <c r="OMK33" s="47"/>
      <c r="OML33" s="47"/>
      <c r="OMM33" s="47"/>
      <c r="OMN33" s="47"/>
      <c r="OMO33" s="47"/>
      <c r="OMP33" s="47"/>
      <c r="OMQ33" s="47"/>
      <c r="OMR33" s="47"/>
      <c r="OMS33" s="47"/>
      <c r="OMT33" s="47"/>
      <c r="OMU33" s="47"/>
      <c r="OMV33" s="47"/>
      <c r="OMW33" s="47"/>
      <c r="OMX33" s="47"/>
      <c r="OMY33" s="47"/>
      <c r="OMZ33" s="47"/>
      <c r="ONA33" s="47"/>
      <c r="ONB33" s="47"/>
      <c r="ONC33" s="47"/>
      <c r="OND33" s="47"/>
      <c r="ONE33" s="47"/>
      <c r="ONF33" s="47"/>
      <c r="ONG33" s="47"/>
      <c r="ONH33" s="47"/>
      <c r="ONI33" s="47"/>
      <c r="ONJ33" s="47"/>
      <c r="ONK33" s="47"/>
      <c r="ONL33" s="47"/>
      <c r="ONM33" s="47"/>
      <c r="ONN33" s="47"/>
      <c r="ONO33" s="47"/>
      <c r="ONP33" s="47"/>
      <c r="ONQ33" s="47"/>
      <c r="ONR33" s="47"/>
      <c r="ONS33" s="47"/>
      <c r="ONT33" s="47"/>
      <c r="ONU33" s="47"/>
      <c r="ONV33" s="47"/>
      <c r="ONW33" s="47"/>
      <c r="ONX33" s="47"/>
      <c r="ONY33" s="47"/>
      <c r="ONZ33" s="47"/>
      <c r="OOA33" s="47"/>
      <c r="OOB33" s="47"/>
      <c r="OOC33" s="47"/>
      <c r="OOD33" s="47"/>
      <c r="OOE33" s="47"/>
      <c r="OOF33" s="47"/>
      <c r="OOG33" s="47"/>
      <c r="OOH33" s="47"/>
      <c r="OOI33" s="47"/>
      <c r="OOJ33" s="47"/>
      <c r="OOK33" s="47"/>
      <c r="OOL33" s="47"/>
      <c r="OOM33" s="47"/>
      <c r="OON33" s="47"/>
      <c r="OOO33" s="47"/>
      <c r="OOP33" s="47"/>
      <c r="OOQ33" s="47"/>
      <c r="OOR33" s="47"/>
      <c r="OOS33" s="47"/>
      <c r="OOT33" s="47"/>
      <c r="OOU33" s="47"/>
      <c r="OOV33" s="47"/>
      <c r="OOW33" s="47"/>
      <c r="OOX33" s="47"/>
      <c r="OOY33" s="47"/>
      <c r="OOZ33" s="47"/>
      <c r="OPA33" s="47"/>
      <c r="OPB33" s="47"/>
      <c r="OPC33" s="47"/>
      <c r="OPD33" s="47"/>
      <c r="OPE33" s="47"/>
      <c r="OPF33" s="47"/>
      <c r="OPG33" s="47"/>
      <c r="OPH33" s="47"/>
      <c r="OPI33" s="47"/>
      <c r="OPJ33" s="47"/>
      <c r="OPK33" s="47"/>
      <c r="OPL33" s="47"/>
      <c r="OPM33" s="47"/>
      <c r="OPN33" s="47"/>
      <c r="OPO33" s="47"/>
      <c r="OPP33" s="47"/>
      <c r="OPQ33" s="47"/>
      <c r="OPR33" s="47"/>
      <c r="OPS33" s="47"/>
      <c r="OPT33" s="47"/>
      <c r="OPU33" s="47"/>
      <c r="OPV33" s="47"/>
      <c r="OPW33" s="47"/>
      <c r="OPX33" s="47"/>
      <c r="OPY33" s="47"/>
      <c r="OPZ33" s="47"/>
      <c r="OQA33" s="47"/>
      <c r="OQB33" s="47"/>
      <c r="OQC33" s="47"/>
      <c r="OQD33" s="47"/>
      <c r="OQE33" s="47"/>
      <c r="OQF33" s="47"/>
      <c r="OQG33" s="47"/>
      <c r="OQH33" s="47"/>
      <c r="OQI33" s="47"/>
      <c r="OQJ33" s="47"/>
      <c r="OQK33" s="47"/>
      <c r="OQL33" s="47"/>
      <c r="OQM33" s="47"/>
      <c r="OQN33" s="47"/>
      <c r="OQO33" s="47"/>
      <c r="OQP33" s="47"/>
      <c r="OQQ33" s="47"/>
      <c r="OQR33" s="47"/>
      <c r="OQS33" s="47"/>
      <c r="OQT33" s="47"/>
      <c r="OQU33" s="47"/>
      <c r="OQV33" s="47"/>
      <c r="OQW33" s="47"/>
      <c r="OQX33" s="47"/>
      <c r="OQY33" s="47"/>
      <c r="OQZ33" s="47"/>
      <c r="ORA33" s="47"/>
      <c r="ORB33" s="47"/>
      <c r="ORC33" s="47"/>
      <c r="ORD33" s="47"/>
      <c r="ORE33" s="47"/>
      <c r="ORF33" s="47"/>
      <c r="ORG33" s="47"/>
      <c r="ORH33" s="47"/>
      <c r="ORI33" s="47"/>
      <c r="ORJ33" s="47"/>
      <c r="ORK33" s="47"/>
      <c r="ORL33" s="47"/>
      <c r="ORM33" s="47"/>
      <c r="ORN33" s="47"/>
      <c r="ORO33" s="47"/>
      <c r="ORP33" s="47"/>
      <c r="ORQ33" s="47"/>
      <c r="ORR33" s="47"/>
      <c r="ORS33" s="47"/>
      <c r="ORT33" s="47"/>
      <c r="ORU33" s="47"/>
      <c r="ORV33" s="47"/>
      <c r="ORW33" s="47"/>
      <c r="ORX33" s="47"/>
      <c r="ORY33" s="47"/>
      <c r="ORZ33" s="47"/>
      <c r="OSA33" s="47"/>
      <c r="OSB33" s="47"/>
      <c r="OSC33" s="47"/>
      <c r="OSD33" s="47"/>
      <c r="OSE33" s="47"/>
      <c r="OSF33" s="47"/>
      <c r="OSG33" s="47"/>
      <c r="OSH33" s="47"/>
      <c r="OSI33" s="47"/>
      <c r="OSJ33" s="47"/>
      <c r="OSK33" s="47"/>
      <c r="OSL33" s="47"/>
      <c r="OSM33" s="47"/>
      <c r="OSN33" s="47"/>
      <c r="OSO33" s="47"/>
      <c r="OSP33" s="47"/>
      <c r="OSQ33" s="47"/>
      <c r="OSR33" s="47"/>
      <c r="OSS33" s="47"/>
      <c r="OST33" s="47"/>
      <c r="OSU33" s="47"/>
      <c r="OSV33" s="47"/>
      <c r="OSW33" s="47"/>
      <c r="OSX33" s="47"/>
      <c r="OSY33" s="47"/>
      <c r="OSZ33" s="47"/>
      <c r="OTA33" s="47"/>
      <c r="OTB33" s="47"/>
      <c r="OTC33" s="47"/>
      <c r="OTD33" s="47"/>
      <c r="OTE33" s="47"/>
      <c r="OTF33" s="47"/>
      <c r="OTG33" s="47"/>
      <c r="OTH33" s="47"/>
      <c r="OTI33" s="47"/>
      <c r="OTJ33" s="47"/>
      <c r="OTK33" s="47"/>
      <c r="OTL33" s="47"/>
      <c r="OTM33" s="47"/>
      <c r="OTN33" s="47"/>
      <c r="OTO33" s="47"/>
      <c r="OTP33" s="47"/>
      <c r="OTQ33" s="47"/>
      <c r="OTR33" s="47"/>
      <c r="OTS33" s="47"/>
      <c r="OTT33" s="47"/>
      <c r="OTU33" s="47"/>
      <c r="OTV33" s="47"/>
      <c r="OTW33" s="47"/>
      <c r="OTX33" s="47"/>
      <c r="OTY33" s="47"/>
      <c r="OTZ33" s="47"/>
      <c r="OUA33" s="47"/>
      <c r="OUB33" s="47"/>
      <c r="OUC33" s="47"/>
      <c r="OUD33" s="47"/>
      <c r="OUE33" s="47"/>
      <c r="OUF33" s="47"/>
      <c r="OUG33" s="47"/>
      <c r="OUH33" s="47"/>
      <c r="OUI33" s="47"/>
      <c r="OUJ33" s="47"/>
      <c r="OUK33" s="47"/>
      <c r="OUL33" s="47"/>
      <c r="OUM33" s="47"/>
      <c r="OUN33" s="47"/>
      <c r="OUO33" s="47"/>
      <c r="OUP33" s="47"/>
      <c r="OUQ33" s="47"/>
      <c r="OUR33" s="47"/>
      <c r="OUS33" s="47"/>
      <c r="OUT33" s="47"/>
      <c r="OUU33" s="47"/>
      <c r="OUV33" s="47"/>
      <c r="OUW33" s="47"/>
      <c r="OUX33" s="47"/>
      <c r="OUY33" s="47"/>
      <c r="OUZ33" s="47"/>
      <c r="OVA33" s="47"/>
      <c r="OVB33" s="47"/>
      <c r="OVC33" s="47"/>
      <c r="OVD33" s="47"/>
      <c r="OVE33" s="47"/>
      <c r="OVF33" s="47"/>
      <c r="OVG33" s="47"/>
      <c r="OVH33" s="47"/>
      <c r="OVI33" s="47"/>
      <c r="OVJ33" s="47"/>
      <c r="OVK33" s="47"/>
      <c r="OVL33" s="47"/>
      <c r="OVM33" s="47"/>
      <c r="OVN33" s="47"/>
      <c r="OVO33" s="47"/>
      <c r="OVP33" s="47"/>
      <c r="OVQ33" s="47"/>
      <c r="OVR33" s="47"/>
      <c r="OVS33" s="47"/>
      <c r="OVT33" s="47"/>
      <c r="OVU33" s="47"/>
      <c r="OVV33" s="47"/>
      <c r="OVW33" s="47"/>
      <c r="OVX33" s="47"/>
      <c r="OVY33" s="47"/>
      <c r="OVZ33" s="47"/>
      <c r="OWA33" s="47"/>
      <c r="OWB33" s="47"/>
      <c r="OWC33" s="47"/>
      <c r="OWD33" s="47"/>
      <c r="OWE33" s="47"/>
      <c r="OWF33" s="47"/>
      <c r="OWG33" s="47"/>
      <c r="OWH33" s="47"/>
      <c r="OWI33" s="47"/>
      <c r="OWJ33" s="47"/>
      <c r="OWK33" s="47"/>
      <c r="OWL33" s="47"/>
      <c r="OWM33" s="47"/>
      <c r="OWN33" s="47"/>
      <c r="OWO33" s="47"/>
      <c r="OWP33" s="47"/>
      <c r="OWQ33" s="47"/>
      <c r="OWR33" s="47"/>
      <c r="OWS33" s="47"/>
      <c r="OWT33" s="47"/>
      <c r="OWU33" s="47"/>
      <c r="OWV33" s="47"/>
      <c r="OWW33" s="47"/>
      <c r="OWX33" s="47"/>
      <c r="OWY33" s="47"/>
      <c r="OWZ33" s="47"/>
      <c r="OXA33" s="47"/>
      <c r="OXB33" s="47"/>
      <c r="OXC33" s="47"/>
      <c r="OXD33" s="47"/>
      <c r="OXE33" s="47"/>
      <c r="OXF33" s="47"/>
      <c r="OXG33" s="47"/>
      <c r="OXH33" s="47"/>
      <c r="OXI33" s="47"/>
      <c r="OXJ33" s="47"/>
      <c r="OXK33" s="47"/>
      <c r="OXL33" s="47"/>
      <c r="OXM33" s="47"/>
      <c r="OXN33" s="47"/>
      <c r="OXO33" s="47"/>
      <c r="OXP33" s="47"/>
      <c r="OXQ33" s="47"/>
      <c r="OXR33" s="47"/>
      <c r="OXS33" s="47"/>
      <c r="OXT33" s="47"/>
      <c r="OXU33" s="47"/>
      <c r="OXV33" s="47"/>
      <c r="OXW33" s="47"/>
      <c r="OXX33" s="47"/>
      <c r="OXY33" s="47"/>
      <c r="OXZ33" s="47"/>
      <c r="OYA33" s="47"/>
      <c r="OYB33" s="47"/>
      <c r="OYC33" s="47"/>
      <c r="OYD33" s="47"/>
      <c r="OYE33" s="47"/>
      <c r="OYF33" s="47"/>
      <c r="OYG33" s="47"/>
      <c r="OYH33" s="47"/>
      <c r="OYI33" s="47"/>
      <c r="OYJ33" s="47"/>
      <c r="OYK33" s="47"/>
      <c r="OYL33" s="47"/>
      <c r="OYM33" s="47"/>
      <c r="OYN33" s="47"/>
      <c r="OYO33" s="47"/>
      <c r="OYP33" s="47"/>
      <c r="OYQ33" s="47"/>
      <c r="OYR33" s="47"/>
      <c r="OYS33" s="47"/>
      <c r="OYT33" s="47"/>
      <c r="OYU33" s="47"/>
      <c r="OYV33" s="47"/>
      <c r="OYW33" s="47"/>
      <c r="OYX33" s="47"/>
      <c r="OYY33" s="47"/>
      <c r="OYZ33" s="47"/>
      <c r="OZA33" s="47"/>
      <c r="OZB33" s="47"/>
      <c r="OZC33" s="47"/>
      <c r="OZD33" s="47"/>
      <c r="OZE33" s="47"/>
      <c r="OZF33" s="47"/>
      <c r="OZG33" s="47"/>
      <c r="OZH33" s="47"/>
      <c r="OZI33" s="47"/>
      <c r="OZJ33" s="47"/>
      <c r="OZK33" s="47"/>
      <c r="OZL33" s="47"/>
      <c r="OZM33" s="47"/>
      <c r="OZN33" s="47"/>
      <c r="OZO33" s="47"/>
      <c r="OZP33" s="47"/>
      <c r="OZQ33" s="47"/>
      <c r="OZR33" s="47"/>
      <c r="OZS33" s="47"/>
      <c r="OZT33" s="47"/>
      <c r="OZU33" s="47"/>
      <c r="OZV33" s="47"/>
      <c r="OZW33" s="47"/>
      <c r="OZX33" s="47"/>
      <c r="OZY33" s="47"/>
      <c r="OZZ33" s="47"/>
      <c r="PAA33" s="47"/>
      <c r="PAB33" s="47"/>
      <c r="PAC33" s="47"/>
      <c r="PAD33" s="47"/>
      <c r="PAE33" s="47"/>
      <c r="PAF33" s="47"/>
      <c r="PAG33" s="47"/>
      <c r="PAH33" s="47"/>
      <c r="PAI33" s="47"/>
      <c r="PAJ33" s="47"/>
      <c r="PAK33" s="47"/>
      <c r="PAL33" s="47"/>
      <c r="PAM33" s="47"/>
      <c r="PAN33" s="47"/>
      <c r="PAO33" s="47"/>
      <c r="PAP33" s="47"/>
      <c r="PAQ33" s="47"/>
      <c r="PAR33" s="47"/>
      <c r="PAS33" s="47"/>
      <c r="PAT33" s="47"/>
      <c r="PAU33" s="47"/>
      <c r="PAV33" s="47"/>
      <c r="PAW33" s="47"/>
      <c r="PAX33" s="47"/>
      <c r="PAY33" s="47"/>
      <c r="PAZ33" s="47"/>
      <c r="PBA33" s="47"/>
      <c r="PBB33" s="47"/>
      <c r="PBC33" s="47"/>
      <c r="PBD33" s="47"/>
      <c r="PBE33" s="47"/>
      <c r="PBF33" s="47"/>
      <c r="PBG33" s="47"/>
      <c r="PBH33" s="47"/>
      <c r="PBI33" s="47"/>
      <c r="PBJ33" s="47"/>
      <c r="PBK33" s="47"/>
      <c r="PBL33" s="47"/>
      <c r="PBM33" s="47"/>
      <c r="PBN33" s="47"/>
      <c r="PBO33" s="47"/>
      <c r="PBP33" s="47"/>
      <c r="PBQ33" s="47"/>
      <c r="PBR33" s="47"/>
      <c r="PBS33" s="47"/>
      <c r="PBT33" s="47"/>
      <c r="PBU33" s="47"/>
      <c r="PBV33" s="47"/>
      <c r="PBW33" s="47"/>
      <c r="PBX33" s="47"/>
      <c r="PBY33" s="47"/>
      <c r="PBZ33" s="47"/>
      <c r="PCA33" s="47"/>
      <c r="PCB33" s="47"/>
      <c r="PCC33" s="47"/>
      <c r="PCD33" s="47"/>
      <c r="PCE33" s="47"/>
      <c r="PCF33" s="47"/>
      <c r="PCG33" s="47"/>
      <c r="PCH33" s="47"/>
      <c r="PCI33" s="47"/>
      <c r="PCJ33" s="47"/>
      <c r="PCK33" s="47"/>
      <c r="PCL33" s="47"/>
      <c r="PCM33" s="47"/>
      <c r="PCN33" s="47"/>
      <c r="PCO33" s="47"/>
      <c r="PCP33" s="47"/>
      <c r="PCQ33" s="47"/>
      <c r="PCR33" s="47"/>
      <c r="PCS33" s="47"/>
      <c r="PCT33" s="47"/>
      <c r="PCU33" s="47"/>
      <c r="PCV33" s="47"/>
      <c r="PCW33" s="47"/>
      <c r="PCX33" s="47"/>
      <c r="PCY33" s="47"/>
      <c r="PCZ33" s="47"/>
      <c r="PDA33" s="47"/>
      <c r="PDB33" s="47"/>
      <c r="PDC33" s="47"/>
      <c r="PDD33" s="47"/>
      <c r="PDE33" s="47"/>
      <c r="PDF33" s="47"/>
      <c r="PDG33" s="47"/>
      <c r="PDH33" s="47"/>
      <c r="PDI33" s="47"/>
      <c r="PDJ33" s="47"/>
      <c r="PDK33" s="47"/>
      <c r="PDL33" s="47"/>
      <c r="PDM33" s="47"/>
      <c r="PDN33" s="47"/>
      <c r="PDO33" s="47"/>
      <c r="PDP33" s="47"/>
      <c r="PDQ33" s="47"/>
      <c r="PDR33" s="47"/>
      <c r="PDS33" s="47"/>
      <c r="PDT33" s="47"/>
      <c r="PDU33" s="47"/>
      <c r="PDV33" s="47"/>
      <c r="PDW33" s="47"/>
      <c r="PDX33" s="47"/>
      <c r="PDY33" s="47"/>
      <c r="PDZ33" s="47"/>
      <c r="PEA33" s="47"/>
      <c r="PEB33" s="47"/>
      <c r="PEC33" s="47"/>
      <c r="PED33" s="47"/>
      <c r="PEE33" s="47"/>
      <c r="PEF33" s="47"/>
      <c r="PEG33" s="47"/>
      <c r="PEH33" s="47"/>
      <c r="PEI33" s="47"/>
      <c r="PEJ33" s="47"/>
      <c r="PEK33" s="47"/>
      <c r="PEL33" s="47"/>
      <c r="PEM33" s="47"/>
      <c r="PEN33" s="47"/>
      <c r="PEO33" s="47"/>
      <c r="PEP33" s="47"/>
      <c r="PEQ33" s="47"/>
      <c r="PER33" s="47"/>
      <c r="PES33" s="47"/>
      <c r="PET33" s="47"/>
      <c r="PEU33" s="47"/>
      <c r="PEV33" s="47"/>
      <c r="PEW33" s="47"/>
      <c r="PEX33" s="47"/>
      <c r="PEY33" s="47"/>
      <c r="PEZ33" s="47"/>
      <c r="PFA33" s="47"/>
      <c r="PFB33" s="47"/>
      <c r="PFC33" s="47"/>
      <c r="PFD33" s="47"/>
      <c r="PFE33" s="47"/>
      <c r="PFF33" s="47"/>
      <c r="PFG33" s="47"/>
      <c r="PFH33" s="47"/>
      <c r="PFI33" s="47"/>
      <c r="PFJ33" s="47"/>
      <c r="PFK33" s="47"/>
      <c r="PFL33" s="47"/>
      <c r="PFM33" s="47"/>
      <c r="PFN33" s="47"/>
      <c r="PFO33" s="47"/>
      <c r="PFP33" s="47"/>
      <c r="PFQ33" s="47"/>
      <c r="PFR33" s="47"/>
      <c r="PFS33" s="47"/>
      <c r="PFT33" s="47"/>
      <c r="PFU33" s="47"/>
      <c r="PFV33" s="47"/>
      <c r="PFW33" s="47"/>
      <c r="PFX33" s="47"/>
      <c r="PFY33" s="47"/>
      <c r="PFZ33" s="47"/>
      <c r="PGA33" s="47"/>
      <c r="PGB33" s="47"/>
      <c r="PGC33" s="47"/>
      <c r="PGD33" s="47"/>
      <c r="PGE33" s="47"/>
      <c r="PGF33" s="47"/>
      <c r="PGG33" s="47"/>
      <c r="PGH33" s="47"/>
      <c r="PGI33" s="47"/>
      <c r="PGJ33" s="47"/>
      <c r="PGK33" s="47"/>
      <c r="PGL33" s="47"/>
      <c r="PGM33" s="47"/>
      <c r="PGN33" s="47"/>
      <c r="PGO33" s="47"/>
      <c r="PGP33" s="47"/>
      <c r="PGQ33" s="47"/>
      <c r="PGR33" s="47"/>
      <c r="PGS33" s="47"/>
      <c r="PGT33" s="47"/>
      <c r="PGU33" s="47"/>
      <c r="PGV33" s="47"/>
      <c r="PGW33" s="47"/>
      <c r="PGX33" s="47"/>
      <c r="PGY33" s="47"/>
      <c r="PGZ33" s="47"/>
      <c r="PHA33" s="47"/>
      <c r="PHB33" s="47"/>
      <c r="PHC33" s="47"/>
      <c r="PHD33" s="47"/>
      <c r="PHE33" s="47"/>
      <c r="PHF33" s="47"/>
      <c r="PHG33" s="47"/>
      <c r="PHH33" s="47"/>
      <c r="PHI33" s="47"/>
      <c r="PHJ33" s="47"/>
      <c r="PHK33" s="47"/>
      <c r="PHL33" s="47"/>
      <c r="PHM33" s="47"/>
      <c r="PHN33" s="47"/>
      <c r="PHO33" s="47"/>
      <c r="PHP33" s="47"/>
      <c r="PHQ33" s="47"/>
      <c r="PHR33" s="47"/>
      <c r="PHS33" s="47"/>
      <c r="PHT33" s="47"/>
      <c r="PHU33" s="47"/>
      <c r="PHV33" s="47"/>
      <c r="PHW33" s="47"/>
      <c r="PHX33" s="47"/>
      <c r="PHY33" s="47"/>
      <c r="PHZ33" s="47"/>
      <c r="PIA33" s="47"/>
      <c r="PIB33" s="47"/>
      <c r="PIC33" s="47"/>
      <c r="PID33" s="47"/>
      <c r="PIE33" s="47"/>
      <c r="PIF33" s="47"/>
      <c r="PIG33" s="47"/>
      <c r="PIH33" s="47"/>
      <c r="PII33" s="47"/>
      <c r="PIJ33" s="47"/>
      <c r="PIK33" s="47"/>
      <c r="PIL33" s="47"/>
      <c r="PIM33" s="47"/>
      <c r="PIN33" s="47"/>
      <c r="PIO33" s="47"/>
      <c r="PIP33" s="47"/>
      <c r="PIQ33" s="47"/>
      <c r="PIR33" s="47"/>
      <c r="PIS33" s="47"/>
      <c r="PIT33" s="47"/>
      <c r="PIU33" s="47"/>
      <c r="PIV33" s="47"/>
      <c r="PIW33" s="47"/>
      <c r="PIX33" s="47"/>
      <c r="PIY33" s="47"/>
      <c r="PIZ33" s="47"/>
      <c r="PJA33" s="47"/>
      <c r="PJB33" s="47"/>
      <c r="PJC33" s="47"/>
      <c r="PJD33" s="47"/>
      <c r="PJE33" s="47"/>
      <c r="PJF33" s="47"/>
      <c r="PJG33" s="47"/>
      <c r="PJH33" s="47"/>
      <c r="PJI33" s="47"/>
      <c r="PJJ33" s="47"/>
      <c r="PJK33" s="47"/>
      <c r="PJL33" s="47"/>
      <c r="PJM33" s="47"/>
      <c r="PJN33" s="47"/>
      <c r="PJO33" s="47"/>
      <c r="PJP33" s="47"/>
      <c r="PJQ33" s="47"/>
      <c r="PJR33" s="47"/>
      <c r="PJS33" s="47"/>
      <c r="PJT33" s="47"/>
      <c r="PJU33" s="47"/>
      <c r="PJV33" s="47"/>
      <c r="PJW33" s="47"/>
      <c r="PJX33" s="47"/>
      <c r="PJY33" s="47"/>
      <c r="PJZ33" s="47"/>
      <c r="PKA33" s="47"/>
      <c r="PKB33" s="47"/>
      <c r="PKC33" s="47"/>
      <c r="PKD33" s="47"/>
      <c r="PKE33" s="47"/>
      <c r="PKF33" s="47"/>
      <c r="PKG33" s="47"/>
      <c r="PKH33" s="47"/>
      <c r="PKI33" s="47"/>
      <c r="PKJ33" s="47"/>
      <c r="PKK33" s="47"/>
      <c r="PKL33" s="47"/>
      <c r="PKM33" s="47"/>
      <c r="PKN33" s="47"/>
      <c r="PKO33" s="47"/>
      <c r="PKP33" s="47"/>
      <c r="PKQ33" s="47"/>
      <c r="PKR33" s="47"/>
      <c r="PKS33" s="47"/>
      <c r="PKT33" s="47"/>
      <c r="PKU33" s="47"/>
      <c r="PKV33" s="47"/>
      <c r="PKW33" s="47"/>
      <c r="PKX33" s="47"/>
      <c r="PKY33" s="47"/>
      <c r="PKZ33" s="47"/>
      <c r="PLA33" s="47"/>
      <c r="PLB33" s="47"/>
      <c r="PLC33" s="47"/>
      <c r="PLD33" s="47"/>
      <c r="PLE33" s="47"/>
      <c r="PLF33" s="47"/>
      <c r="PLG33" s="47"/>
      <c r="PLH33" s="47"/>
      <c r="PLI33" s="47"/>
      <c r="PLJ33" s="47"/>
      <c r="PLK33" s="47"/>
      <c r="PLL33" s="47"/>
      <c r="PLM33" s="47"/>
      <c r="PLN33" s="47"/>
      <c r="PLO33" s="47"/>
      <c r="PLP33" s="47"/>
      <c r="PLQ33" s="47"/>
      <c r="PLR33" s="47"/>
      <c r="PLS33" s="47"/>
      <c r="PLT33" s="47"/>
      <c r="PLU33" s="47"/>
      <c r="PLV33" s="47"/>
      <c r="PLW33" s="47"/>
      <c r="PLX33" s="47"/>
      <c r="PLY33" s="47"/>
      <c r="PLZ33" s="47"/>
      <c r="PMA33" s="47"/>
      <c r="PMB33" s="47"/>
      <c r="PMC33" s="47"/>
      <c r="PMD33" s="47"/>
      <c r="PME33" s="47"/>
      <c r="PMF33" s="47"/>
      <c r="PMG33" s="47"/>
      <c r="PMH33" s="47"/>
      <c r="PMI33" s="47"/>
      <c r="PMJ33" s="47"/>
      <c r="PMK33" s="47"/>
      <c r="PML33" s="47"/>
      <c r="PMM33" s="47"/>
      <c r="PMN33" s="47"/>
      <c r="PMO33" s="47"/>
      <c r="PMP33" s="47"/>
      <c r="PMQ33" s="47"/>
      <c r="PMR33" s="47"/>
      <c r="PMS33" s="47"/>
      <c r="PMT33" s="47"/>
      <c r="PMU33" s="47"/>
      <c r="PMV33" s="47"/>
      <c r="PMW33" s="47"/>
      <c r="PMX33" s="47"/>
      <c r="PMY33" s="47"/>
      <c r="PMZ33" s="47"/>
      <c r="PNA33" s="47"/>
      <c r="PNB33" s="47"/>
      <c r="PNC33" s="47"/>
      <c r="PND33" s="47"/>
      <c r="PNE33" s="47"/>
      <c r="PNF33" s="47"/>
      <c r="PNG33" s="47"/>
      <c r="PNH33" s="47"/>
      <c r="PNI33" s="47"/>
      <c r="PNJ33" s="47"/>
      <c r="PNK33" s="47"/>
      <c r="PNL33" s="47"/>
      <c r="PNM33" s="47"/>
      <c r="PNN33" s="47"/>
      <c r="PNO33" s="47"/>
      <c r="PNP33" s="47"/>
      <c r="PNQ33" s="47"/>
      <c r="PNR33" s="47"/>
      <c r="PNS33" s="47"/>
      <c r="PNT33" s="47"/>
      <c r="PNU33" s="47"/>
      <c r="PNV33" s="47"/>
      <c r="PNW33" s="47"/>
      <c r="PNX33" s="47"/>
      <c r="PNY33" s="47"/>
      <c r="PNZ33" s="47"/>
      <c r="POA33" s="47"/>
      <c r="POB33" s="47"/>
      <c r="POC33" s="47"/>
      <c r="POD33" s="47"/>
      <c r="POE33" s="47"/>
      <c r="POF33" s="47"/>
      <c r="POG33" s="47"/>
      <c r="POH33" s="47"/>
      <c r="POI33" s="47"/>
      <c r="POJ33" s="47"/>
      <c r="POK33" s="47"/>
      <c r="POL33" s="47"/>
      <c r="POM33" s="47"/>
      <c r="PON33" s="47"/>
      <c r="POO33" s="47"/>
      <c r="POP33" s="47"/>
      <c r="POQ33" s="47"/>
      <c r="POR33" s="47"/>
      <c r="POS33" s="47"/>
      <c r="POT33" s="47"/>
      <c r="POU33" s="47"/>
      <c r="POV33" s="47"/>
      <c r="POW33" s="47"/>
      <c r="POX33" s="47"/>
      <c r="POY33" s="47"/>
      <c r="POZ33" s="47"/>
      <c r="PPA33" s="47"/>
      <c r="PPB33" s="47"/>
      <c r="PPC33" s="47"/>
      <c r="PPD33" s="47"/>
      <c r="PPE33" s="47"/>
      <c r="PPF33" s="47"/>
      <c r="PPG33" s="47"/>
      <c r="PPH33" s="47"/>
      <c r="PPI33" s="47"/>
      <c r="PPJ33" s="47"/>
      <c r="PPK33" s="47"/>
      <c r="PPL33" s="47"/>
      <c r="PPM33" s="47"/>
      <c r="PPN33" s="47"/>
      <c r="PPO33" s="47"/>
      <c r="PPP33" s="47"/>
      <c r="PPQ33" s="47"/>
      <c r="PPR33" s="47"/>
      <c r="PPS33" s="47"/>
      <c r="PPT33" s="47"/>
      <c r="PPU33" s="47"/>
      <c r="PPV33" s="47"/>
      <c r="PPW33" s="47"/>
      <c r="PPX33" s="47"/>
      <c r="PPY33" s="47"/>
      <c r="PPZ33" s="47"/>
      <c r="PQA33" s="47"/>
      <c r="PQB33" s="47"/>
      <c r="PQC33" s="47"/>
      <c r="PQD33" s="47"/>
      <c r="PQE33" s="47"/>
      <c r="PQF33" s="47"/>
      <c r="PQG33" s="47"/>
      <c r="PQH33" s="47"/>
      <c r="PQI33" s="47"/>
      <c r="PQJ33" s="47"/>
      <c r="PQK33" s="47"/>
      <c r="PQL33" s="47"/>
      <c r="PQM33" s="47"/>
      <c r="PQN33" s="47"/>
      <c r="PQO33" s="47"/>
      <c r="PQP33" s="47"/>
      <c r="PQQ33" s="47"/>
      <c r="PQR33" s="47"/>
      <c r="PQS33" s="47"/>
      <c r="PQT33" s="47"/>
      <c r="PQU33" s="47"/>
      <c r="PQV33" s="47"/>
      <c r="PQW33" s="47"/>
      <c r="PQX33" s="47"/>
      <c r="PQY33" s="47"/>
      <c r="PQZ33" s="47"/>
      <c r="PRA33" s="47"/>
      <c r="PRB33" s="47"/>
      <c r="PRC33" s="47"/>
      <c r="PRD33" s="47"/>
      <c r="PRE33" s="47"/>
      <c r="PRF33" s="47"/>
      <c r="PRG33" s="47"/>
      <c r="PRH33" s="47"/>
      <c r="PRI33" s="47"/>
      <c r="PRJ33" s="47"/>
      <c r="PRK33" s="47"/>
      <c r="PRL33" s="47"/>
      <c r="PRM33" s="47"/>
      <c r="PRN33" s="47"/>
      <c r="PRO33" s="47"/>
      <c r="PRP33" s="47"/>
      <c r="PRQ33" s="47"/>
      <c r="PRR33" s="47"/>
      <c r="PRS33" s="47"/>
      <c r="PRT33" s="47"/>
      <c r="PRU33" s="47"/>
      <c r="PRV33" s="47"/>
      <c r="PRW33" s="47"/>
      <c r="PRX33" s="47"/>
      <c r="PRY33" s="47"/>
      <c r="PRZ33" s="47"/>
      <c r="PSA33" s="47"/>
      <c r="PSB33" s="47"/>
      <c r="PSC33" s="47"/>
      <c r="PSD33" s="47"/>
      <c r="PSE33" s="47"/>
      <c r="PSF33" s="47"/>
      <c r="PSG33" s="47"/>
      <c r="PSH33" s="47"/>
      <c r="PSI33" s="47"/>
      <c r="PSJ33" s="47"/>
      <c r="PSK33" s="47"/>
      <c r="PSL33" s="47"/>
      <c r="PSM33" s="47"/>
      <c r="PSN33" s="47"/>
      <c r="PSO33" s="47"/>
      <c r="PSP33" s="47"/>
      <c r="PSQ33" s="47"/>
      <c r="PSR33" s="47"/>
      <c r="PSS33" s="47"/>
      <c r="PST33" s="47"/>
      <c r="PSU33" s="47"/>
      <c r="PSV33" s="47"/>
      <c r="PSW33" s="47"/>
      <c r="PSX33" s="47"/>
      <c r="PSY33" s="47"/>
      <c r="PSZ33" s="47"/>
      <c r="PTA33" s="47"/>
      <c r="PTB33" s="47"/>
      <c r="PTC33" s="47"/>
      <c r="PTD33" s="47"/>
      <c r="PTE33" s="47"/>
      <c r="PTF33" s="47"/>
      <c r="PTG33" s="47"/>
      <c r="PTH33" s="47"/>
      <c r="PTI33" s="47"/>
      <c r="PTJ33" s="47"/>
      <c r="PTK33" s="47"/>
      <c r="PTL33" s="47"/>
      <c r="PTM33" s="47"/>
      <c r="PTN33" s="47"/>
      <c r="PTO33" s="47"/>
      <c r="PTP33" s="47"/>
      <c r="PTQ33" s="47"/>
      <c r="PTR33" s="47"/>
      <c r="PTS33" s="47"/>
      <c r="PTT33" s="47"/>
      <c r="PTU33" s="47"/>
      <c r="PTV33" s="47"/>
      <c r="PTW33" s="47"/>
      <c r="PTX33" s="47"/>
      <c r="PTY33" s="47"/>
      <c r="PTZ33" s="47"/>
      <c r="PUA33" s="47"/>
      <c r="PUB33" s="47"/>
      <c r="PUC33" s="47"/>
      <c r="PUD33" s="47"/>
      <c r="PUE33" s="47"/>
      <c r="PUF33" s="47"/>
      <c r="PUG33" s="47"/>
      <c r="PUH33" s="47"/>
      <c r="PUI33" s="47"/>
      <c r="PUJ33" s="47"/>
      <c r="PUK33" s="47"/>
      <c r="PUL33" s="47"/>
      <c r="PUM33" s="47"/>
      <c r="PUN33" s="47"/>
      <c r="PUO33" s="47"/>
      <c r="PUP33" s="47"/>
      <c r="PUQ33" s="47"/>
      <c r="PUR33" s="47"/>
      <c r="PUS33" s="47"/>
      <c r="PUT33" s="47"/>
      <c r="PUU33" s="47"/>
      <c r="PUV33" s="47"/>
      <c r="PUW33" s="47"/>
      <c r="PUX33" s="47"/>
      <c r="PUY33" s="47"/>
      <c r="PUZ33" s="47"/>
      <c r="PVA33" s="47"/>
      <c r="PVB33" s="47"/>
      <c r="PVC33" s="47"/>
      <c r="PVD33" s="47"/>
      <c r="PVE33" s="47"/>
      <c r="PVF33" s="47"/>
      <c r="PVG33" s="47"/>
      <c r="PVH33" s="47"/>
      <c r="PVI33" s="47"/>
      <c r="PVJ33" s="47"/>
      <c r="PVK33" s="47"/>
      <c r="PVL33" s="47"/>
      <c r="PVM33" s="47"/>
      <c r="PVN33" s="47"/>
      <c r="PVO33" s="47"/>
      <c r="PVP33" s="47"/>
      <c r="PVQ33" s="47"/>
      <c r="PVR33" s="47"/>
      <c r="PVS33" s="47"/>
      <c r="PVT33" s="47"/>
      <c r="PVU33" s="47"/>
      <c r="PVV33" s="47"/>
      <c r="PVW33" s="47"/>
      <c r="PVX33" s="47"/>
      <c r="PVY33" s="47"/>
      <c r="PVZ33" s="47"/>
      <c r="PWA33" s="47"/>
      <c r="PWB33" s="47"/>
      <c r="PWC33" s="47"/>
      <c r="PWD33" s="47"/>
      <c r="PWE33" s="47"/>
      <c r="PWF33" s="47"/>
      <c r="PWG33" s="47"/>
      <c r="PWH33" s="47"/>
      <c r="PWI33" s="47"/>
      <c r="PWJ33" s="47"/>
      <c r="PWK33" s="47"/>
      <c r="PWL33" s="47"/>
      <c r="PWM33" s="47"/>
      <c r="PWN33" s="47"/>
      <c r="PWO33" s="47"/>
      <c r="PWP33" s="47"/>
      <c r="PWQ33" s="47"/>
      <c r="PWR33" s="47"/>
      <c r="PWS33" s="47"/>
      <c r="PWT33" s="47"/>
      <c r="PWU33" s="47"/>
      <c r="PWV33" s="47"/>
      <c r="PWW33" s="47"/>
      <c r="PWX33" s="47"/>
      <c r="PWY33" s="47"/>
      <c r="PWZ33" s="47"/>
      <c r="PXA33" s="47"/>
      <c r="PXB33" s="47"/>
      <c r="PXC33" s="47"/>
      <c r="PXD33" s="47"/>
      <c r="PXE33" s="47"/>
      <c r="PXF33" s="47"/>
      <c r="PXG33" s="47"/>
      <c r="PXH33" s="47"/>
      <c r="PXI33" s="47"/>
      <c r="PXJ33" s="47"/>
      <c r="PXK33" s="47"/>
      <c r="PXL33" s="47"/>
      <c r="PXM33" s="47"/>
      <c r="PXN33" s="47"/>
      <c r="PXO33" s="47"/>
      <c r="PXP33" s="47"/>
      <c r="PXQ33" s="47"/>
      <c r="PXR33" s="47"/>
      <c r="PXS33" s="47"/>
      <c r="PXT33" s="47"/>
      <c r="PXU33" s="47"/>
      <c r="PXV33" s="47"/>
      <c r="PXW33" s="47"/>
      <c r="PXX33" s="47"/>
      <c r="PXY33" s="47"/>
      <c r="PXZ33" s="47"/>
      <c r="PYA33" s="47"/>
      <c r="PYB33" s="47"/>
      <c r="PYC33" s="47"/>
      <c r="PYD33" s="47"/>
      <c r="PYE33" s="47"/>
      <c r="PYF33" s="47"/>
      <c r="PYG33" s="47"/>
      <c r="PYH33" s="47"/>
      <c r="PYI33" s="47"/>
      <c r="PYJ33" s="47"/>
      <c r="PYK33" s="47"/>
      <c r="PYL33" s="47"/>
      <c r="PYM33" s="47"/>
      <c r="PYN33" s="47"/>
      <c r="PYO33" s="47"/>
      <c r="PYP33" s="47"/>
      <c r="PYQ33" s="47"/>
      <c r="PYR33" s="47"/>
      <c r="PYS33" s="47"/>
      <c r="PYT33" s="47"/>
      <c r="PYU33" s="47"/>
      <c r="PYV33" s="47"/>
      <c r="PYW33" s="47"/>
      <c r="PYX33" s="47"/>
      <c r="PYY33" s="47"/>
      <c r="PYZ33" s="47"/>
      <c r="PZA33" s="47"/>
      <c r="PZB33" s="47"/>
      <c r="PZC33" s="47"/>
      <c r="PZD33" s="47"/>
      <c r="PZE33" s="47"/>
      <c r="PZF33" s="47"/>
      <c r="PZG33" s="47"/>
      <c r="PZH33" s="47"/>
      <c r="PZI33" s="47"/>
      <c r="PZJ33" s="47"/>
      <c r="PZK33" s="47"/>
      <c r="PZL33" s="47"/>
      <c r="PZM33" s="47"/>
      <c r="PZN33" s="47"/>
      <c r="PZO33" s="47"/>
      <c r="PZP33" s="47"/>
      <c r="PZQ33" s="47"/>
      <c r="PZR33" s="47"/>
      <c r="PZS33" s="47"/>
      <c r="PZT33" s="47"/>
      <c r="PZU33" s="47"/>
      <c r="PZV33" s="47"/>
      <c r="PZW33" s="47"/>
      <c r="PZX33" s="47"/>
      <c r="PZY33" s="47"/>
      <c r="PZZ33" s="47"/>
      <c r="QAA33" s="47"/>
      <c r="QAB33" s="47"/>
      <c r="QAC33" s="47"/>
      <c r="QAD33" s="47"/>
      <c r="QAE33" s="47"/>
      <c r="QAF33" s="47"/>
      <c r="QAG33" s="47"/>
      <c r="QAH33" s="47"/>
      <c r="QAI33" s="47"/>
      <c r="QAJ33" s="47"/>
      <c r="QAK33" s="47"/>
      <c r="QAL33" s="47"/>
      <c r="QAM33" s="47"/>
      <c r="QAN33" s="47"/>
      <c r="QAO33" s="47"/>
      <c r="QAP33" s="47"/>
      <c r="QAQ33" s="47"/>
      <c r="QAR33" s="47"/>
      <c r="QAS33" s="47"/>
      <c r="QAT33" s="47"/>
      <c r="QAU33" s="47"/>
      <c r="QAV33" s="47"/>
      <c r="QAW33" s="47"/>
      <c r="QAX33" s="47"/>
      <c r="QAY33" s="47"/>
      <c r="QAZ33" s="47"/>
      <c r="QBA33" s="47"/>
      <c r="QBB33" s="47"/>
      <c r="QBC33" s="47"/>
      <c r="QBD33" s="47"/>
      <c r="QBE33" s="47"/>
      <c r="QBF33" s="47"/>
      <c r="QBG33" s="47"/>
      <c r="QBH33" s="47"/>
      <c r="QBI33" s="47"/>
      <c r="QBJ33" s="47"/>
      <c r="QBK33" s="47"/>
      <c r="QBL33" s="47"/>
      <c r="QBM33" s="47"/>
      <c r="QBN33" s="47"/>
      <c r="QBO33" s="47"/>
      <c r="QBP33" s="47"/>
      <c r="QBQ33" s="47"/>
      <c r="QBR33" s="47"/>
      <c r="QBS33" s="47"/>
      <c r="QBT33" s="47"/>
      <c r="QBU33" s="47"/>
      <c r="QBV33" s="47"/>
      <c r="QBW33" s="47"/>
      <c r="QBX33" s="47"/>
      <c r="QBY33" s="47"/>
      <c r="QBZ33" s="47"/>
      <c r="QCA33" s="47"/>
      <c r="QCB33" s="47"/>
      <c r="QCC33" s="47"/>
      <c r="QCD33" s="47"/>
      <c r="QCE33" s="47"/>
      <c r="QCF33" s="47"/>
      <c r="QCG33" s="47"/>
      <c r="QCH33" s="47"/>
      <c r="QCI33" s="47"/>
      <c r="QCJ33" s="47"/>
      <c r="QCK33" s="47"/>
      <c r="QCL33" s="47"/>
      <c r="QCM33" s="47"/>
      <c r="QCN33" s="47"/>
      <c r="QCO33" s="47"/>
      <c r="QCP33" s="47"/>
      <c r="QCQ33" s="47"/>
      <c r="QCR33" s="47"/>
      <c r="QCS33" s="47"/>
      <c r="QCT33" s="47"/>
      <c r="QCU33" s="47"/>
      <c r="QCV33" s="47"/>
      <c r="QCW33" s="47"/>
      <c r="QCX33" s="47"/>
      <c r="QCY33" s="47"/>
      <c r="QCZ33" s="47"/>
      <c r="QDA33" s="47"/>
      <c r="QDB33" s="47"/>
      <c r="QDC33" s="47"/>
      <c r="QDD33" s="47"/>
      <c r="QDE33" s="47"/>
      <c r="QDF33" s="47"/>
      <c r="QDG33" s="47"/>
      <c r="QDH33" s="47"/>
      <c r="QDI33" s="47"/>
      <c r="QDJ33" s="47"/>
      <c r="QDK33" s="47"/>
      <c r="QDL33" s="47"/>
      <c r="QDM33" s="47"/>
      <c r="QDN33" s="47"/>
      <c r="QDO33" s="47"/>
      <c r="QDP33" s="47"/>
      <c r="QDQ33" s="47"/>
      <c r="QDR33" s="47"/>
      <c r="QDS33" s="47"/>
      <c r="QDT33" s="47"/>
      <c r="QDU33" s="47"/>
      <c r="QDV33" s="47"/>
      <c r="QDW33" s="47"/>
      <c r="QDX33" s="47"/>
      <c r="QDY33" s="47"/>
      <c r="QDZ33" s="47"/>
      <c r="QEA33" s="47"/>
      <c r="QEB33" s="47"/>
      <c r="QEC33" s="47"/>
      <c r="QED33" s="47"/>
      <c r="QEE33" s="47"/>
      <c r="QEF33" s="47"/>
      <c r="QEG33" s="47"/>
      <c r="QEH33" s="47"/>
      <c r="QEI33" s="47"/>
      <c r="QEJ33" s="47"/>
      <c r="QEK33" s="47"/>
      <c r="QEL33" s="47"/>
      <c r="QEM33" s="47"/>
      <c r="QEN33" s="47"/>
      <c r="QEO33" s="47"/>
      <c r="QEP33" s="47"/>
      <c r="QEQ33" s="47"/>
      <c r="QER33" s="47"/>
      <c r="QES33" s="47"/>
      <c r="QET33" s="47"/>
      <c r="QEU33" s="47"/>
      <c r="QEV33" s="47"/>
      <c r="QEW33" s="47"/>
      <c r="QEX33" s="47"/>
      <c r="QEY33" s="47"/>
      <c r="QEZ33" s="47"/>
      <c r="QFA33" s="47"/>
      <c r="QFB33" s="47"/>
      <c r="QFC33" s="47"/>
      <c r="QFD33" s="47"/>
      <c r="QFE33" s="47"/>
      <c r="QFF33" s="47"/>
      <c r="QFG33" s="47"/>
      <c r="QFH33" s="47"/>
      <c r="QFI33" s="47"/>
      <c r="QFJ33" s="47"/>
      <c r="QFK33" s="47"/>
      <c r="QFL33" s="47"/>
      <c r="QFM33" s="47"/>
      <c r="QFN33" s="47"/>
      <c r="QFO33" s="47"/>
      <c r="QFP33" s="47"/>
      <c r="QFQ33" s="47"/>
      <c r="QFR33" s="47"/>
      <c r="QFS33" s="47"/>
      <c r="QFT33" s="47"/>
      <c r="QFU33" s="47"/>
      <c r="QFV33" s="47"/>
      <c r="QFW33" s="47"/>
      <c r="QFX33" s="47"/>
      <c r="QFY33" s="47"/>
      <c r="QFZ33" s="47"/>
      <c r="QGA33" s="47"/>
      <c r="QGB33" s="47"/>
      <c r="QGC33" s="47"/>
      <c r="QGD33" s="47"/>
      <c r="QGE33" s="47"/>
      <c r="QGF33" s="47"/>
      <c r="QGG33" s="47"/>
      <c r="QGH33" s="47"/>
      <c r="QGI33" s="47"/>
      <c r="QGJ33" s="47"/>
      <c r="QGK33" s="47"/>
      <c r="QGL33" s="47"/>
      <c r="QGM33" s="47"/>
      <c r="QGN33" s="47"/>
      <c r="QGO33" s="47"/>
      <c r="QGP33" s="47"/>
      <c r="QGQ33" s="47"/>
      <c r="QGR33" s="47"/>
      <c r="QGS33" s="47"/>
      <c r="QGT33" s="47"/>
      <c r="QGU33" s="47"/>
      <c r="QGV33" s="47"/>
      <c r="QGW33" s="47"/>
      <c r="QGX33" s="47"/>
      <c r="QGY33" s="47"/>
      <c r="QGZ33" s="47"/>
      <c r="QHA33" s="47"/>
      <c r="QHB33" s="47"/>
      <c r="QHC33" s="47"/>
      <c r="QHD33" s="47"/>
      <c r="QHE33" s="47"/>
      <c r="QHF33" s="47"/>
      <c r="QHG33" s="47"/>
      <c r="QHH33" s="47"/>
      <c r="QHI33" s="47"/>
      <c r="QHJ33" s="47"/>
      <c r="QHK33" s="47"/>
      <c r="QHL33" s="47"/>
      <c r="QHM33" s="47"/>
      <c r="QHN33" s="47"/>
      <c r="QHO33" s="47"/>
      <c r="QHP33" s="47"/>
      <c r="QHQ33" s="47"/>
      <c r="QHR33" s="47"/>
      <c r="QHS33" s="47"/>
      <c r="QHT33" s="47"/>
      <c r="QHU33" s="47"/>
      <c r="QHV33" s="47"/>
      <c r="QHW33" s="47"/>
      <c r="QHX33" s="47"/>
      <c r="QHY33" s="47"/>
      <c r="QHZ33" s="47"/>
      <c r="QIA33" s="47"/>
      <c r="QIB33" s="47"/>
      <c r="QIC33" s="47"/>
      <c r="QID33" s="47"/>
      <c r="QIE33" s="47"/>
      <c r="QIF33" s="47"/>
      <c r="QIG33" s="47"/>
      <c r="QIH33" s="47"/>
      <c r="QII33" s="47"/>
      <c r="QIJ33" s="47"/>
      <c r="QIK33" s="47"/>
      <c r="QIL33" s="47"/>
      <c r="QIM33" s="47"/>
      <c r="QIN33" s="47"/>
      <c r="QIO33" s="47"/>
      <c r="QIP33" s="47"/>
      <c r="QIQ33" s="47"/>
      <c r="QIR33" s="47"/>
      <c r="QIS33" s="47"/>
      <c r="QIT33" s="47"/>
      <c r="QIU33" s="47"/>
      <c r="QIV33" s="47"/>
      <c r="QIW33" s="47"/>
      <c r="QIX33" s="47"/>
      <c r="QIY33" s="47"/>
      <c r="QIZ33" s="47"/>
      <c r="QJA33" s="47"/>
      <c r="QJB33" s="47"/>
      <c r="QJC33" s="47"/>
      <c r="QJD33" s="47"/>
      <c r="QJE33" s="47"/>
      <c r="QJF33" s="47"/>
      <c r="QJG33" s="47"/>
      <c r="QJH33" s="47"/>
      <c r="QJI33" s="47"/>
      <c r="QJJ33" s="47"/>
      <c r="QJK33" s="47"/>
      <c r="QJL33" s="47"/>
      <c r="QJM33" s="47"/>
      <c r="QJN33" s="47"/>
      <c r="QJO33" s="47"/>
      <c r="QJP33" s="47"/>
      <c r="QJQ33" s="47"/>
      <c r="QJR33" s="47"/>
      <c r="QJS33" s="47"/>
      <c r="QJT33" s="47"/>
      <c r="QJU33" s="47"/>
      <c r="QJV33" s="47"/>
      <c r="QJW33" s="47"/>
      <c r="QJX33" s="47"/>
      <c r="QJY33" s="47"/>
      <c r="QJZ33" s="47"/>
      <c r="QKA33" s="47"/>
      <c r="QKB33" s="47"/>
      <c r="QKC33" s="47"/>
      <c r="QKD33" s="47"/>
      <c r="QKE33" s="47"/>
      <c r="QKF33" s="47"/>
      <c r="QKG33" s="47"/>
      <c r="QKH33" s="47"/>
      <c r="QKI33" s="47"/>
      <c r="QKJ33" s="47"/>
      <c r="QKK33" s="47"/>
      <c r="QKL33" s="47"/>
      <c r="QKM33" s="47"/>
      <c r="QKN33" s="47"/>
      <c r="QKO33" s="47"/>
      <c r="QKP33" s="47"/>
      <c r="QKQ33" s="47"/>
      <c r="QKR33" s="47"/>
      <c r="QKS33" s="47"/>
      <c r="QKT33" s="47"/>
      <c r="QKU33" s="47"/>
      <c r="QKV33" s="47"/>
      <c r="QKW33" s="47"/>
      <c r="QKX33" s="47"/>
      <c r="QKY33" s="47"/>
      <c r="QKZ33" s="47"/>
      <c r="QLA33" s="47"/>
      <c r="QLB33" s="47"/>
      <c r="QLC33" s="47"/>
      <c r="QLD33" s="47"/>
      <c r="QLE33" s="47"/>
      <c r="QLF33" s="47"/>
      <c r="QLG33" s="47"/>
      <c r="QLH33" s="47"/>
      <c r="QLI33" s="47"/>
      <c r="QLJ33" s="47"/>
      <c r="QLK33" s="47"/>
      <c r="QLL33" s="47"/>
      <c r="QLM33" s="47"/>
      <c r="QLN33" s="47"/>
      <c r="QLO33" s="47"/>
      <c r="QLP33" s="47"/>
      <c r="QLQ33" s="47"/>
      <c r="QLR33" s="47"/>
      <c r="QLS33" s="47"/>
      <c r="QLT33" s="47"/>
      <c r="QLU33" s="47"/>
      <c r="QLV33" s="47"/>
      <c r="QLW33" s="47"/>
      <c r="QLX33" s="47"/>
      <c r="QLY33" s="47"/>
      <c r="QLZ33" s="47"/>
      <c r="QMA33" s="47"/>
      <c r="QMB33" s="47"/>
      <c r="QMC33" s="47"/>
      <c r="QMD33" s="47"/>
      <c r="QME33" s="47"/>
      <c r="QMF33" s="47"/>
      <c r="QMG33" s="47"/>
      <c r="QMH33" s="47"/>
      <c r="QMI33" s="47"/>
      <c r="QMJ33" s="47"/>
      <c r="QMK33" s="47"/>
      <c r="QML33" s="47"/>
      <c r="QMM33" s="47"/>
      <c r="QMN33" s="47"/>
      <c r="QMO33" s="47"/>
      <c r="QMP33" s="47"/>
      <c r="QMQ33" s="47"/>
      <c r="QMR33" s="47"/>
      <c r="QMS33" s="47"/>
      <c r="QMT33" s="47"/>
      <c r="QMU33" s="47"/>
      <c r="QMV33" s="47"/>
      <c r="QMW33" s="47"/>
      <c r="QMX33" s="47"/>
      <c r="QMY33" s="47"/>
      <c r="QMZ33" s="47"/>
      <c r="QNA33" s="47"/>
      <c r="QNB33" s="47"/>
      <c r="QNC33" s="47"/>
      <c r="QND33" s="47"/>
      <c r="QNE33" s="47"/>
      <c r="QNF33" s="47"/>
      <c r="QNG33" s="47"/>
      <c r="QNH33" s="47"/>
      <c r="QNI33" s="47"/>
      <c r="QNJ33" s="47"/>
      <c r="QNK33" s="47"/>
      <c r="QNL33" s="47"/>
      <c r="QNM33" s="47"/>
      <c r="QNN33" s="47"/>
      <c r="QNO33" s="47"/>
      <c r="QNP33" s="47"/>
      <c r="QNQ33" s="47"/>
      <c r="QNR33" s="47"/>
      <c r="QNS33" s="47"/>
      <c r="QNT33" s="47"/>
      <c r="QNU33" s="47"/>
      <c r="QNV33" s="47"/>
      <c r="QNW33" s="47"/>
      <c r="QNX33" s="47"/>
      <c r="QNY33" s="47"/>
      <c r="QNZ33" s="47"/>
      <c r="QOA33" s="47"/>
      <c r="QOB33" s="47"/>
      <c r="QOC33" s="47"/>
      <c r="QOD33" s="47"/>
      <c r="QOE33" s="47"/>
      <c r="QOF33" s="47"/>
      <c r="QOG33" s="47"/>
      <c r="QOH33" s="47"/>
      <c r="QOI33" s="47"/>
      <c r="QOJ33" s="47"/>
      <c r="QOK33" s="47"/>
      <c r="QOL33" s="47"/>
      <c r="QOM33" s="47"/>
      <c r="QON33" s="47"/>
      <c r="QOO33" s="47"/>
      <c r="QOP33" s="47"/>
      <c r="QOQ33" s="47"/>
      <c r="QOR33" s="47"/>
      <c r="QOS33" s="47"/>
      <c r="QOT33" s="47"/>
      <c r="QOU33" s="47"/>
      <c r="QOV33" s="47"/>
      <c r="QOW33" s="47"/>
      <c r="QOX33" s="47"/>
      <c r="QOY33" s="47"/>
      <c r="QOZ33" s="47"/>
      <c r="QPA33" s="47"/>
      <c r="QPB33" s="47"/>
      <c r="QPC33" s="47"/>
      <c r="QPD33" s="47"/>
      <c r="QPE33" s="47"/>
      <c r="QPF33" s="47"/>
      <c r="QPG33" s="47"/>
      <c r="QPH33" s="47"/>
      <c r="QPI33" s="47"/>
      <c r="QPJ33" s="47"/>
      <c r="QPK33" s="47"/>
      <c r="QPL33" s="47"/>
      <c r="QPM33" s="47"/>
      <c r="QPN33" s="47"/>
      <c r="QPO33" s="47"/>
      <c r="QPP33" s="47"/>
      <c r="QPQ33" s="47"/>
      <c r="QPR33" s="47"/>
      <c r="QPS33" s="47"/>
      <c r="QPT33" s="47"/>
      <c r="QPU33" s="47"/>
      <c r="QPV33" s="47"/>
      <c r="QPW33" s="47"/>
      <c r="QPX33" s="47"/>
      <c r="QPY33" s="47"/>
      <c r="QPZ33" s="47"/>
      <c r="QQA33" s="47"/>
      <c r="QQB33" s="47"/>
      <c r="QQC33" s="47"/>
      <c r="QQD33" s="47"/>
      <c r="QQE33" s="47"/>
      <c r="QQF33" s="47"/>
      <c r="QQG33" s="47"/>
      <c r="QQH33" s="47"/>
      <c r="QQI33" s="47"/>
      <c r="QQJ33" s="47"/>
      <c r="QQK33" s="47"/>
      <c r="QQL33" s="47"/>
      <c r="QQM33" s="47"/>
      <c r="QQN33" s="47"/>
      <c r="QQO33" s="47"/>
      <c r="QQP33" s="47"/>
      <c r="QQQ33" s="47"/>
      <c r="QQR33" s="47"/>
      <c r="QQS33" s="47"/>
      <c r="QQT33" s="47"/>
      <c r="QQU33" s="47"/>
      <c r="QQV33" s="47"/>
      <c r="QQW33" s="47"/>
      <c r="QQX33" s="47"/>
      <c r="QQY33" s="47"/>
      <c r="QQZ33" s="47"/>
      <c r="QRA33" s="47"/>
      <c r="QRB33" s="47"/>
      <c r="QRC33" s="47"/>
      <c r="QRD33" s="47"/>
      <c r="QRE33" s="47"/>
      <c r="QRF33" s="47"/>
      <c r="QRG33" s="47"/>
      <c r="QRH33" s="47"/>
      <c r="QRI33" s="47"/>
      <c r="QRJ33" s="47"/>
      <c r="QRK33" s="47"/>
      <c r="QRL33" s="47"/>
      <c r="QRM33" s="47"/>
      <c r="QRN33" s="47"/>
      <c r="QRO33" s="47"/>
      <c r="QRP33" s="47"/>
      <c r="QRQ33" s="47"/>
      <c r="QRR33" s="47"/>
      <c r="QRS33" s="47"/>
      <c r="QRT33" s="47"/>
      <c r="QRU33" s="47"/>
      <c r="QRV33" s="47"/>
      <c r="QRW33" s="47"/>
      <c r="QRX33" s="47"/>
      <c r="QRY33" s="47"/>
      <c r="QRZ33" s="47"/>
      <c r="QSA33" s="47"/>
      <c r="QSB33" s="47"/>
      <c r="QSC33" s="47"/>
      <c r="QSD33" s="47"/>
      <c r="QSE33" s="47"/>
      <c r="QSF33" s="47"/>
      <c r="QSG33" s="47"/>
      <c r="QSH33" s="47"/>
      <c r="QSI33" s="47"/>
      <c r="QSJ33" s="47"/>
      <c r="QSK33" s="47"/>
      <c r="QSL33" s="47"/>
      <c r="QSM33" s="47"/>
      <c r="QSN33" s="47"/>
      <c r="QSO33" s="47"/>
      <c r="QSP33" s="47"/>
      <c r="QSQ33" s="47"/>
      <c r="QSR33" s="47"/>
      <c r="QSS33" s="47"/>
      <c r="QST33" s="47"/>
      <c r="QSU33" s="47"/>
      <c r="QSV33" s="47"/>
      <c r="QSW33" s="47"/>
      <c r="QSX33" s="47"/>
      <c r="QSY33" s="47"/>
      <c r="QSZ33" s="47"/>
      <c r="QTA33" s="47"/>
      <c r="QTB33" s="47"/>
      <c r="QTC33" s="47"/>
      <c r="QTD33" s="47"/>
      <c r="QTE33" s="47"/>
      <c r="QTF33" s="47"/>
      <c r="QTG33" s="47"/>
      <c r="QTH33" s="47"/>
      <c r="QTI33" s="47"/>
      <c r="QTJ33" s="47"/>
      <c r="QTK33" s="47"/>
      <c r="QTL33" s="47"/>
      <c r="QTM33" s="47"/>
      <c r="QTN33" s="47"/>
      <c r="QTO33" s="47"/>
      <c r="QTP33" s="47"/>
      <c r="QTQ33" s="47"/>
      <c r="QTR33" s="47"/>
      <c r="QTS33" s="47"/>
      <c r="QTT33" s="47"/>
      <c r="QTU33" s="47"/>
      <c r="QTV33" s="47"/>
      <c r="QTW33" s="47"/>
      <c r="QTX33" s="47"/>
      <c r="QTY33" s="47"/>
      <c r="QTZ33" s="47"/>
      <c r="QUA33" s="47"/>
      <c r="QUB33" s="47"/>
      <c r="QUC33" s="47"/>
      <c r="QUD33" s="47"/>
      <c r="QUE33" s="47"/>
      <c r="QUF33" s="47"/>
      <c r="QUG33" s="47"/>
      <c r="QUH33" s="47"/>
      <c r="QUI33" s="47"/>
      <c r="QUJ33" s="47"/>
      <c r="QUK33" s="47"/>
      <c r="QUL33" s="47"/>
      <c r="QUM33" s="47"/>
      <c r="QUN33" s="47"/>
      <c r="QUO33" s="47"/>
      <c r="QUP33" s="47"/>
      <c r="QUQ33" s="47"/>
      <c r="QUR33" s="47"/>
      <c r="QUS33" s="47"/>
      <c r="QUT33" s="47"/>
      <c r="QUU33" s="47"/>
      <c r="QUV33" s="47"/>
      <c r="QUW33" s="47"/>
      <c r="QUX33" s="47"/>
      <c r="QUY33" s="47"/>
      <c r="QUZ33" s="47"/>
      <c r="QVA33" s="47"/>
      <c r="QVB33" s="47"/>
      <c r="QVC33" s="47"/>
      <c r="QVD33" s="47"/>
      <c r="QVE33" s="47"/>
      <c r="QVF33" s="47"/>
      <c r="QVG33" s="47"/>
      <c r="QVH33" s="47"/>
      <c r="QVI33" s="47"/>
      <c r="QVJ33" s="47"/>
      <c r="QVK33" s="47"/>
      <c r="QVL33" s="47"/>
      <c r="QVM33" s="47"/>
      <c r="QVN33" s="47"/>
      <c r="QVO33" s="47"/>
      <c r="QVP33" s="47"/>
      <c r="QVQ33" s="47"/>
      <c r="QVR33" s="47"/>
      <c r="QVS33" s="47"/>
      <c r="QVT33" s="47"/>
      <c r="QVU33" s="47"/>
      <c r="QVV33" s="47"/>
      <c r="QVW33" s="47"/>
      <c r="QVX33" s="47"/>
      <c r="QVY33" s="47"/>
      <c r="QVZ33" s="47"/>
      <c r="QWA33" s="47"/>
      <c r="QWB33" s="47"/>
      <c r="QWC33" s="47"/>
      <c r="QWD33" s="47"/>
      <c r="QWE33" s="47"/>
      <c r="QWF33" s="47"/>
      <c r="QWG33" s="47"/>
      <c r="QWH33" s="47"/>
      <c r="QWI33" s="47"/>
      <c r="QWJ33" s="47"/>
      <c r="QWK33" s="47"/>
      <c r="QWL33" s="47"/>
      <c r="QWM33" s="47"/>
      <c r="QWN33" s="47"/>
      <c r="QWO33" s="47"/>
      <c r="QWP33" s="47"/>
      <c r="QWQ33" s="47"/>
      <c r="QWR33" s="47"/>
      <c r="QWS33" s="47"/>
      <c r="QWT33" s="47"/>
      <c r="QWU33" s="47"/>
      <c r="QWV33" s="47"/>
      <c r="QWW33" s="47"/>
      <c r="QWX33" s="47"/>
      <c r="QWY33" s="47"/>
      <c r="QWZ33" s="47"/>
      <c r="QXA33" s="47"/>
      <c r="QXB33" s="47"/>
      <c r="QXC33" s="47"/>
      <c r="QXD33" s="47"/>
      <c r="QXE33" s="47"/>
      <c r="QXF33" s="47"/>
      <c r="QXG33" s="47"/>
      <c r="QXH33" s="47"/>
      <c r="QXI33" s="47"/>
      <c r="QXJ33" s="47"/>
      <c r="QXK33" s="47"/>
      <c r="QXL33" s="47"/>
      <c r="QXM33" s="47"/>
      <c r="QXN33" s="47"/>
      <c r="QXO33" s="47"/>
      <c r="QXP33" s="47"/>
      <c r="QXQ33" s="47"/>
      <c r="QXR33" s="47"/>
      <c r="QXS33" s="47"/>
      <c r="QXT33" s="47"/>
      <c r="QXU33" s="47"/>
      <c r="QXV33" s="47"/>
      <c r="QXW33" s="47"/>
      <c r="QXX33" s="47"/>
      <c r="QXY33" s="47"/>
      <c r="QXZ33" s="47"/>
      <c r="QYA33" s="47"/>
      <c r="QYB33" s="47"/>
      <c r="QYC33" s="47"/>
      <c r="QYD33" s="47"/>
      <c r="QYE33" s="47"/>
      <c r="QYF33" s="47"/>
      <c r="QYG33" s="47"/>
      <c r="QYH33" s="47"/>
      <c r="QYI33" s="47"/>
      <c r="QYJ33" s="47"/>
      <c r="QYK33" s="47"/>
      <c r="QYL33" s="47"/>
      <c r="QYM33" s="47"/>
      <c r="QYN33" s="47"/>
      <c r="QYO33" s="47"/>
      <c r="QYP33" s="47"/>
      <c r="QYQ33" s="47"/>
      <c r="QYR33" s="47"/>
      <c r="QYS33" s="47"/>
      <c r="QYT33" s="47"/>
      <c r="QYU33" s="47"/>
      <c r="QYV33" s="47"/>
      <c r="QYW33" s="47"/>
      <c r="QYX33" s="47"/>
      <c r="QYY33" s="47"/>
      <c r="QYZ33" s="47"/>
      <c r="QZA33" s="47"/>
      <c r="QZB33" s="47"/>
      <c r="QZC33" s="47"/>
      <c r="QZD33" s="47"/>
      <c r="QZE33" s="47"/>
      <c r="QZF33" s="47"/>
      <c r="QZG33" s="47"/>
      <c r="QZH33" s="47"/>
      <c r="QZI33" s="47"/>
      <c r="QZJ33" s="47"/>
      <c r="QZK33" s="47"/>
      <c r="QZL33" s="47"/>
      <c r="QZM33" s="47"/>
      <c r="QZN33" s="47"/>
      <c r="QZO33" s="47"/>
      <c r="QZP33" s="47"/>
      <c r="QZQ33" s="47"/>
      <c r="QZR33" s="47"/>
      <c r="QZS33" s="47"/>
      <c r="QZT33" s="47"/>
      <c r="QZU33" s="47"/>
      <c r="QZV33" s="47"/>
      <c r="QZW33" s="47"/>
      <c r="QZX33" s="47"/>
      <c r="QZY33" s="47"/>
      <c r="QZZ33" s="47"/>
      <c r="RAA33" s="47"/>
      <c r="RAB33" s="47"/>
      <c r="RAC33" s="47"/>
      <c r="RAD33" s="47"/>
      <c r="RAE33" s="47"/>
      <c r="RAF33" s="47"/>
      <c r="RAG33" s="47"/>
      <c r="RAH33" s="47"/>
      <c r="RAI33" s="47"/>
      <c r="RAJ33" s="47"/>
      <c r="RAK33" s="47"/>
      <c r="RAL33" s="47"/>
      <c r="RAM33" s="47"/>
      <c r="RAN33" s="47"/>
      <c r="RAO33" s="47"/>
      <c r="RAP33" s="47"/>
      <c r="RAQ33" s="47"/>
      <c r="RAR33" s="47"/>
      <c r="RAS33" s="47"/>
      <c r="RAT33" s="47"/>
      <c r="RAU33" s="47"/>
      <c r="RAV33" s="47"/>
      <c r="RAW33" s="47"/>
      <c r="RAX33" s="47"/>
      <c r="RAY33" s="47"/>
      <c r="RAZ33" s="47"/>
      <c r="RBA33" s="47"/>
      <c r="RBB33" s="47"/>
      <c r="RBC33" s="47"/>
      <c r="RBD33" s="47"/>
      <c r="RBE33" s="47"/>
      <c r="RBF33" s="47"/>
      <c r="RBG33" s="47"/>
      <c r="RBH33" s="47"/>
      <c r="RBI33" s="47"/>
      <c r="RBJ33" s="47"/>
      <c r="RBK33" s="47"/>
      <c r="RBL33" s="47"/>
      <c r="RBM33" s="47"/>
      <c r="RBN33" s="47"/>
      <c r="RBO33" s="47"/>
      <c r="RBP33" s="47"/>
      <c r="RBQ33" s="47"/>
      <c r="RBR33" s="47"/>
      <c r="RBS33" s="47"/>
      <c r="RBT33" s="47"/>
      <c r="RBU33" s="47"/>
      <c r="RBV33" s="47"/>
      <c r="RBW33" s="47"/>
      <c r="RBX33" s="47"/>
      <c r="RBY33" s="47"/>
      <c r="RBZ33" s="47"/>
      <c r="RCA33" s="47"/>
      <c r="RCB33" s="47"/>
      <c r="RCC33" s="47"/>
      <c r="RCD33" s="47"/>
      <c r="RCE33" s="47"/>
      <c r="RCF33" s="47"/>
      <c r="RCG33" s="47"/>
      <c r="RCH33" s="47"/>
      <c r="RCI33" s="47"/>
      <c r="RCJ33" s="47"/>
      <c r="RCK33" s="47"/>
      <c r="RCL33" s="47"/>
      <c r="RCM33" s="47"/>
      <c r="RCN33" s="47"/>
      <c r="RCO33" s="47"/>
      <c r="RCP33" s="47"/>
      <c r="RCQ33" s="47"/>
      <c r="RCR33" s="47"/>
      <c r="RCS33" s="47"/>
      <c r="RCT33" s="47"/>
      <c r="RCU33" s="47"/>
      <c r="RCV33" s="47"/>
      <c r="RCW33" s="47"/>
      <c r="RCX33" s="47"/>
      <c r="RCY33" s="47"/>
      <c r="RCZ33" s="47"/>
      <c r="RDA33" s="47"/>
      <c r="RDB33" s="47"/>
      <c r="RDC33" s="47"/>
      <c r="RDD33" s="47"/>
      <c r="RDE33" s="47"/>
      <c r="RDF33" s="47"/>
      <c r="RDG33" s="47"/>
      <c r="RDH33" s="47"/>
      <c r="RDI33" s="47"/>
      <c r="RDJ33" s="47"/>
      <c r="RDK33" s="47"/>
      <c r="RDL33" s="47"/>
      <c r="RDM33" s="47"/>
      <c r="RDN33" s="47"/>
      <c r="RDO33" s="47"/>
      <c r="RDP33" s="47"/>
      <c r="RDQ33" s="47"/>
      <c r="RDR33" s="47"/>
      <c r="RDS33" s="47"/>
      <c r="RDT33" s="47"/>
      <c r="RDU33" s="47"/>
      <c r="RDV33" s="47"/>
      <c r="RDW33" s="47"/>
      <c r="RDX33" s="47"/>
      <c r="RDY33" s="47"/>
      <c r="RDZ33" s="47"/>
      <c r="REA33" s="47"/>
      <c r="REB33" s="47"/>
      <c r="REC33" s="47"/>
      <c r="RED33" s="47"/>
      <c r="REE33" s="47"/>
      <c r="REF33" s="47"/>
      <c r="REG33" s="47"/>
      <c r="REH33" s="47"/>
      <c r="REI33" s="47"/>
      <c r="REJ33" s="47"/>
      <c r="REK33" s="47"/>
      <c r="REL33" s="47"/>
      <c r="REM33" s="47"/>
      <c r="REN33" s="47"/>
      <c r="REO33" s="47"/>
      <c r="REP33" s="47"/>
      <c r="REQ33" s="47"/>
      <c r="RER33" s="47"/>
      <c r="RES33" s="47"/>
      <c r="RET33" s="47"/>
      <c r="REU33" s="47"/>
      <c r="REV33" s="47"/>
      <c r="REW33" s="47"/>
      <c r="REX33" s="47"/>
      <c r="REY33" s="47"/>
      <c r="REZ33" s="47"/>
      <c r="RFA33" s="47"/>
      <c r="RFB33" s="47"/>
      <c r="RFC33" s="47"/>
      <c r="RFD33" s="47"/>
      <c r="RFE33" s="47"/>
      <c r="RFF33" s="47"/>
      <c r="RFG33" s="47"/>
      <c r="RFH33" s="47"/>
      <c r="RFI33" s="47"/>
      <c r="RFJ33" s="47"/>
      <c r="RFK33" s="47"/>
      <c r="RFL33" s="47"/>
      <c r="RFM33" s="47"/>
      <c r="RFN33" s="47"/>
      <c r="RFO33" s="47"/>
      <c r="RFP33" s="47"/>
      <c r="RFQ33" s="47"/>
      <c r="RFR33" s="47"/>
      <c r="RFS33" s="47"/>
      <c r="RFT33" s="47"/>
      <c r="RFU33" s="47"/>
      <c r="RFV33" s="47"/>
      <c r="RFW33" s="47"/>
      <c r="RFX33" s="47"/>
      <c r="RFY33" s="47"/>
      <c r="RFZ33" s="47"/>
      <c r="RGA33" s="47"/>
      <c r="RGB33" s="47"/>
      <c r="RGC33" s="47"/>
      <c r="RGD33" s="47"/>
      <c r="RGE33" s="47"/>
      <c r="RGF33" s="47"/>
      <c r="RGG33" s="47"/>
      <c r="RGH33" s="47"/>
      <c r="RGI33" s="47"/>
      <c r="RGJ33" s="47"/>
      <c r="RGK33" s="47"/>
      <c r="RGL33" s="47"/>
      <c r="RGM33" s="47"/>
      <c r="RGN33" s="47"/>
      <c r="RGO33" s="47"/>
      <c r="RGP33" s="47"/>
      <c r="RGQ33" s="47"/>
      <c r="RGR33" s="47"/>
      <c r="RGS33" s="47"/>
      <c r="RGT33" s="47"/>
      <c r="RGU33" s="47"/>
      <c r="RGV33" s="47"/>
      <c r="RGW33" s="47"/>
      <c r="RGX33" s="47"/>
      <c r="RGY33" s="47"/>
      <c r="RGZ33" s="47"/>
      <c r="RHA33" s="47"/>
      <c r="RHB33" s="47"/>
      <c r="RHC33" s="47"/>
      <c r="RHD33" s="47"/>
      <c r="RHE33" s="47"/>
      <c r="RHF33" s="47"/>
      <c r="RHG33" s="47"/>
      <c r="RHH33" s="47"/>
      <c r="RHI33" s="47"/>
      <c r="RHJ33" s="47"/>
      <c r="RHK33" s="47"/>
      <c r="RHL33" s="47"/>
      <c r="RHM33" s="47"/>
      <c r="RHN33" s="47"/>
      <c r="RHO33" s="47"/>
      <c r="RHP33" s="47"/>
      <c r="RHQ33" s="47"/>
      <c r="RHR33" s="47"/>
      <c r="RHS33" s="47"/>
      <c r="RHT33" s="47"/>
      <c r="RHU33" s="47"/>
      <c r="RHV33" s="47"/>
      <c r="RHW33" s="47"/>
      <c r="RHX33" s="47"/>
      <c r="RHY33" s="47"/>
      <c r="RHZ33" s="47"/>
      <c r="RIA33" s="47"/>
      <c r="RIB33" s="47"/>
      <c r="RIC33" s="47"/>
      <c r="RID33" s="47"/>
      <c r="RIE33" s="47"/>
      <c r="RIF33" s="47"/>
      <c r="RIG33" s="47"/>
      <c r="RIH33" s="47"/>
      <c r="RII33" s="47"/>
      <c r="RIJ33" s="47"/>
      <c r="RIK33" s="47"/>
      <c r="RIL33" s="47"/>
      <c r="RIM33" s="47"/>
      <c r="RIN33" s="47"/>
      <c r="RIO33" s="47"/>
      <c r="RIP33" s="47"/>
      <c r="RIQ33" s="47"/>
      <c r="RIR33" s="47"/>
      <c r="RIS33" s="47"/>
      <c r="RIT33" s="47"/>
      <c r="RIU33" s="47"/>
      <c r="RIV33" s="47"/>
      <c r="RIW33" s="47"/>
      <c r="RIX33" s="47"/>
      <c r="RIY33" s="47"/>
      <c r="RIZ33" s="47"/>
      <c r="RJA33" s="47"/>
      <c r="RJB33" s="47"/>
      <c r="RJC33" s="47"/>
      <c r="RJD33" s="47"/>
      <c r="RJE33" s="47"/>
      <c r="RJF33" s="47"/>
      <c r="RJG33" s="47"/>
      <c r="RJH33" s="47"/>
      <c r="RJI33" s="47"/>
      <c r="RJJ33" s="47"/>
      <c r="RJK33" s="47"/>
      <c r="RJL33" s="47"/>
      <c r="RJM33" s="47"/>
      <c r="RJN33" s="47"/>
      <c r="RJO33" s="47"/>
      <c r="RJP33" s="47"/>
      <c r="RJQ33" s="47"/>
      <c r="RJR33" s="47"/>
      <c r="RJS33" s="47"/>
      <c r="RJT33" s="47"/>
      <c r="RJU33" s="47"/>
      <c r="RJV33" s="47"/>
      <c r="RJW33" s="47"/>
      <c r="RJX33" s="47"/>
      <c r="RJY33" s="47"/>
      <c r="RJZ33" s="47"/>
      <c r="RKA33" s="47"/>
      <c r="RKB33" s="47"/>
      <c r="RKC33" s="47"/>
      <c r="RKD33" s="47"/>
      <c r="RKE33" s="47"/>
      <c r="RKF33" s="47"/>
      <c r="RKG33" s="47"/>
      <c r="RKH33" s="47"/>
      <c r="RKI33" s="47"/>
      <c r="RKJ33" s="47"/>
      <c r="RKK33" s="47"/>
      <c r="RKL33" s="47"/>
      <c r="RKM33" s="47"/>
      <c r="RKN33" s="47"/>
      <c r="RKO33" s="47"/>
      <c r="RKP33" s="47"/>
      <c r="RKQ33" s="47"/>
      <c r="RKR33" s="47"/>
      <c r="RKS33" s="47"/>
      <c r="RKT33" s="47"/>
      <c r="RKU33" s="47"/>
      <c r="RKV33" s="47"/>
      <c r="RKW33" s="47"/>
      <c r="RKX33" s="47"/>
      <c r="RKY33" s="47"/>
      <c r="RKZ33" s="47"/>
      <c r="RLA33" s="47"/>
      <c r="RLB33" s="47"/>
      <c r="RLC33" s="47"/>
      <c r="RLD33" s="47"/>
      <c r="RLE33" s="47"/>
      <c r="RLF33" s="47"/>
      <c r="RLG33" s="47"/>
      <c r="RLH33" s="47"/>
      <c r="RLI33" s="47"/>
      <c r="RLJ33" s="47"/>
      <c r="RLK33" s="47"/>
      <c r="RLL33" s="47"/>
      <c r="RLM33" s="47"/>
      <c r="RLN33" s="47"/>
      <c r="RLO33" s="47"/>
      <c r="RLP33" s="47"/>
      <c r="RLQ33" s="47"/>
      <c r="RLR33" s="47"/>
      <c r="RLS33" s="47"/>
      <c r="RLT33" s="47"/>
      <c r="RLU33" s="47"/>
      <c r="RLV33" s="47"/>
      <c r="RLW33" s="47"/>
      <c r="RLX33" s="47"/>
      <c r="RLY33" s="47"/>
      <c r="RLZ33" s="47"/>
      <c r="RMA33" s="47"/>
      <c r="RMB33" s="47"/>
      <c r="RMC33" s="47"/>
      <c r="RMD33" s="47"/>
      <c r="RME33" s="47"/>
      <c r="RMF33" s="47"/>
      <c r="RMG33" s="47"/>
      <c r="RMH33" s="47"/>
      <c r="RMI33" s="47"/>
      <c r="RMJ33" s="47"/>
      <c r="RMK33" s="47"/>
      <c r="RML33" s="47"/>
      <c r="RMM33" s="47"/>
      <c r="RMN33" s="47"/>
      <c r="RMO33" s="47"/>
      <c r="RMP33" s="47"/>
      <c r="RMQ33" s="47"/>
      <c r="RMR33" s="47"/>
      <c r="RMS33" s="47"/>
      <c r="RMT33" s="47"/>
      <c r="RMU33" s="47"/>
      <c r="RMV33" s="47"/>
      <c r="RMW33" s="47"/>
      <c r="RMX33" s="47"/>
      <c r="RMY33" s="47"/>
      <c r="RMZ33" s="47"/>
      <c r="RNA33" s="47"/>
      <c r="RNB33" s="47"/>
      <c r="RNC33" s="47"/>
      <c r="RND33" s="47"/>
      <c r="RNE33" s="47"/>
      <c r="RNF33" s="47"/>
      <c r="RNG33" s="47"/>
      <c r="RNH33" s="47"/>
      <c r="RNI33" s="47"/>
      <c r="RNJ33" s="47"/>
      <c r="RNK33" s="47"/>
      <c r="RNL33" s="47"/>
      <c r="RNM33" s="47"/>
      <c r="RNN33" s="47"/>
      <c r="RNO33" s="47"/>
      <c r="RNP33" s="47"/>
      <c r="RNQ33" s="47"/>
      <c r="RNR33" s="47"/>
      <c r="RNS33" s="47"/>
      <c r="RNT33" s="47"/>
      <c r="RNU33" s="47"/>
      <c r="RNV33" s="47"/>
      <c r="RNW33" s="47"/>
      <c r="RNX33" s="47"/>
      <c r="RNY33" s="47"/>
      <c r="RNZ33" s="47"/>
      <c r="ROA33" s="47"/>
      <c r="ROB33" s="47"/>
      <c r="ROC33" s="47"/>
      <c r="ROD33" s="47"/>
      <c r="ROE33" s="47"/>
      <c r="ROF33" s="47"/>
      <c r="ROG33" s="47"/>
      <c r="ROH33" s="47"/>
      <c r="ROI33" s="47"/>
      <c r="ROJ33" s="47"/>
      <c r="ROK33" s="47"/>
      <c r="ROL33" s="47"/>
      <c r="ROM33" s="47"/>
      <c r="RON33" s="47"/>
      <c r="ROO33" s="47"/>
      <c r="ROP33" s="47"/>
      <c r="ROQ33" s="47"/>
      <c r="ROR33" s="47"/>
      <c r="ROS33" s="47"/>
      <c r="ROT33" s="47"/>
      <c r="ROU33" s="47"/>
      <c r="ROV33" s="47"/>
      <c r="ROW33" s="47"/>
      <c r="ROX33" s="47"/>
      <c r="ROY33" s="47"/>
      <c r="ROZ33" s="47"/>
      <c r="RPA33" s="47"/>
      <c r="RPB33" s="47"/>
      <c r="RPC33" s="47"/>
      <c r="RPD33" s="47"/>
      <c r="RPE33" s="47"/>
      <c r="RPF33" s="47"/>
      <c r="RPG33" s="47"/>
      <c r="RPH33" s="47"/>
      <c r="RPI33" s="47"/>
      <c r="RPJ33" s="47"/>
      <c r="RPK33" s="47"/>
      <c r="RPL33" s="47"/>
      <c r="RPM33" s="47"/>
      <c r="RPN33" s="47"/>
      <c r="RPO33" s="47"/>
      <c r="RPP33" s="47"/>
      <c r="RPQ33" s="47"/>
      <c r="RPR33" s="47"/>
      <c r="RPS33" s="47"/>
      <c r="RPT33" s="47"/>
      <c r="RPU33" s="47"/>
      <c r="RPV33" s="47"/>
      <c r="RPW33" s="47"/>
      <c r="RPX33" s="47"/>
      <c r="RPY33" s="47"/>
      <c r="RPZ33" s="47"/>
      <c r="RQA33" s="47"/>
      <c r="RQB33" s="47"/>
      <c r="RQC33" s="47"/>
      <c r="RQD33" s="47"/>
      <c r="RQE33" s="47"/>
      <c r="RQF33" s="47"/>
      <c r="RQG33" s="47"/>
      <c r="RQH33" s="47"/>
      <c r="RQI33" s="47"/>
      <c r="RQJ33" s="47"/>
      <c r="RQK33" s="47"/>
      <c r="RQL33" s="47"/>
      <c r="RQM33" s="47"/>
      <c r="RQN33" s="47"/>
      <c r="RQO33" s="47"/>
      <c r="RQP33" s="47"/>
      <c r="RQQ33" s="47"/>
      <c r="RQR33" s="47"/>
      <c r="RQS33" s="47"/>
      <c r="RQT33" s="47"/>
      <c r="RQU33" s="47"/>
      <c r="RQV33" s="47"/>
      <c r="RQW33" s="47"/>
      <c r="RQX33" s="47"/>
      <c r="RQY33" s="47"/>
      <c r="RQZ33" s="47"/>
      <c r="RRA33" s="47"/>
      <c r="RRB33" s="47"/>
      <c r="RRC33" s="47"/>
      <c r="RRD33" s="47"/>
      <c r="RRE33" s="47"/>
      <c r="RRF33" s="47"/>
      <c r="RRG33" s="47"/>
      <c r="RRH33" s="47"/>
      <c r="RRI33" s="47"/>
      <c r="RRJ33" s="47"/>
      <c r="RRK33" s="47"/>
      <c r="RRL33" s="47"/>
      <c r="RRM33" s="47"/>
      <c r="RRN33" s="47"/>
      <c r="RRO33" s="47"/>
      <c r="RRP33" s="47"/>
      <c r="RRQ33" s="47"/>
      <c r="RRR33" s="47"/>
      <c r="RRS33" s="47"/>
      <c r="RRT33" s="47"/>
      <c r="RRU33" s="47"/>
      <c r="RRV33" s="47"/>
      <c r="RRW33" s="47"/>
      <c r="RRX33" s="47"/>
      <c r="RRY33" s="47"/>
      <c r="RRZ33" s="47"/>
      <c r="RSA33" s="47"/>
      <c r="RSB33" s="47"/>
      <c r="RSC33" s="47"/>
      <c r="RSD33" s="47"/>
      <c r="RSE33" s="47"/>
      <c r="RSF33" s="47"/>
      <c r="RSG33" s="47"/>
      <c r="RSH33" s="47"/>
      <c r="RSI33" s="47"/>
      <c r="RSJ33" s="47"/>
      <c r="RSK33" s="47"/>
      <c r="RSL33" s="47"/>
      <c r="RSM33" s="47"/>
      <c r="RSN33" s="47"/>
      <c r="RSO33" s="47"/>
      <c r="RSP33" s="47"/>
      <c r="RSQ33" s="47"/>
      <c r="RSR33" s="47"/>
      <c r="RSS33" s="47"/>
      <c r="RST33" s="47"/>
      <c r="RSU33" s="47"/>
      <c r="RSV33" s="47"/>
      <c r="RSW33" s="47"/>
      <c r="RSX33" s="47"/>
      <c r="RSY33" s="47"/>
      <c r="RSZ33" s="47"/>
      <c r="RTA33" s="47"/>
      <c r="RTB33" s="47"/>
      <c r="RTC33" s="47"/>
      <c r="RTD33" s="47"/>
      <c r="RTE33" s="47"/>
      <c r="RTF33" s="47"/>
      <c r="RTG33" s="47"/>
      <c r="RTH33" s="47"/>
      <c r="RTI33" s="47"/>
      <c r="RTJ33" s="47"/>
      <c r="RTK33" s="47"/>
      <c r="RTL33" s="47"/>
      <c r="RTM33" s="47"/>
      <c r="RTN33" s="47"/>
      <c r="RTO33" s="47"/>
      <c r="RTP33" s="47"/>
      <c r="RTQ33" s="47"/>
      <c r="RTR33" s="47"/>
      <c r="RTS33" s="47"/>
      <c r="RTT33" s="47"/>
      <c r="RTU33" s="47"/>
      <c r="RTV33" s="47"/>
      <c r="RTW33" s="47"/>
      <c r="RTX33" s="47"/>
      <c r="RTY33" s="47"/>
      <c r="RTZ33" s="47"/>
      <c r="RUA33" s="47"/>
      <c r="RUB33" s="47"/>
      <c r="RUC33" s="47"/>
      <c r="RUD33" s="47"/>
      <c r="RUE33" s="47"/>
      <c r="RUF33" s="47"/>
      <c r="RUG33" s="47"/>
      <c r="RUH33" s="47"/>
      <c r="RUI33" s="47"/>
      <c r="RUJ33" s="47"/>
      <c r="RUK33" s="47"/>
      <c r="RUL33" s="47"/>
      <c r="RUM33" s="47"/>
      <c r="RUN33" s="47"/>
      <c r="RUO33" s="47"/>
      <c r="RUP33" s="47"/>
      <c r="RUQ33" s="47"/>
      <c r="RUR33" s="47"/>
      <c r="RUS33" s="47"/>
      <c r="RUT33" s="47"/>
      <c r="RUU33" s="47"/>
      <c r="RUV33" s="47"/>
      <c r="RUW33" s="47"/>
      <c r="RUX33" s="47"/>
      <c r="RUY33" s="47"/>
      <c r="RUZ33" s="47"/>
      <c r="RVA33" s="47"/>
      <c r="RVB33" s="47"/>
      <c r="RVC33" s="47"/>
      <c r="RVD33" s="47"/>
      <c r="RVE33" s="47"/>
      <c r="RVF33" s="47"/>
      <c r="RVG33" s="47"/>
      <c r="RVH33" s="47"/>
      <c r="RVI33" s="47"/>
      <c r="RVJ33" s="47"/>
      <c r="RVK33" s="47"/>
      <c r="RVL33" s="47"/>
      <c r="RVM33" s="47"/>
      <c r="RVN33" s="47"/>
      <c r="RVO33" s="47"/>
      <c r="RVP33" s="47"/>
      <c r="RVQ33" s="47"/>
      <c r="RVR33" s="47"/>
      <c r="RVS33" s="47"/>
      <c r="RVT33" s="47"/>
      <c r="RVU33" s="47"/>
      <c r="RVV33" s="47"/>
      <c r="RVW33" s="47"/>
      <c r="RVX33" s="47"/>
      <c r="RVY33" s="47"/>
      <c r="RVZ33" s="47"/>
      <c r="RWA33" s="47"/>
      <c r="RWB33" s="47"/>
      <c r="RWC33" s="47"/>
      <c r="RWD33" s="47"/>
      <c r="RWE33" s="47"/>
      <c r="RWF33" s="47"/>
      <c r="RWG33" s="47"/>
      <c r="RWH33" s="47"/>
      <c r="RWI33" s="47"/>
      <c r="RWJ33" s="47"/>
      <c r="RWK33" s="47"/>
      <c r="RWL33" s="47"/>
      <c r="RWM33" s="47"/>
      <c r="RWN33" s="47"/>
      <c r="RWO33" s="47"/>
      <c r="RWP33" s="47"/>
      <c r="RWQ33" s="47"/>
      <c r="RWR33" s="47"/>
      <c r="RWS33" s="47"/>
      <c r="RWT33" s="47"/>
      <c r="RWU33" s="47"/>
      <c r="RWV33" s="47"/>
      <c r="RWW33" s="47"/>
      <c r="RWX33" s="47"/>
      <c r="RWY33" s="47"/>
      <c r="RWZ33" s="47"/>
      <c r="RXA33" s="47"/>
      <c r="RXB33" s="47"/>
      <c r="RXC33" s="47"/>
      <c r="RXD33" s="47"/>
      <c r="RXE33" s="47"/>
      <c r="RXF33" s="47"/>
      <c r="RXG33" s="47"/>
      <c r="RXH33" s="47"/>
      <c r="RXI33" s="47"/>
      <c r="RXJ33" s="47"/>
      <c r="RXK33" s="47"/>
      <c r="RXL33" s="47"/>
      <c r="RXM33" s="47"/>
      <c r="RXN33" s="47"/>
      <c r="RXO33" s="47"/>
      <c r="RXP33" s="47"/>
      <c r="RXQ33" s="47"/>
      <c r="RXR33" s="47"/>
      <c r="RXS33" s="47"/>
      <c r="RXT33" s="47"/>
      <c r="RXU33" s="47"/>
      <c r="RXV33" s="47"/>
      <c r="RXW33" s="47"/>
      <c r="RXX33" s="47"/>
      <c r="RXY33" s="47"/>
      <c r="RXZ33" s="47"/>
      <c r="RYA33" s="47"/>
      <c r="RYB33" s="47"/>
      <c r="RYC33" s="47"/>
      <c r="RYD33" s="47"/>
      <c r="RYE33" s="47"/>
      <c r="RYF33" s="47"/>
      <c r="RYG33" s="47"/>
      <c r="RYH33" s="47"/>
      <c r="RYI33" s="47"/>
      <c r="RYJ33" s="47"/>
      <c r="RYK33" s="47"/>
      <c r="RYL33" s="47"/>
      <c r="RYM33" s="47"/>
      <c r="RYN33" s="47"/>
      <c r="RYO33" s="47"/>
      <c r="RYP33" s="47"/>
      <c r="RYQ33" s="47"/>
      <c r="RYR33" s="47"/>
      <c r="RYS33" s="47"/>
      <c r="RYT33" s="47"/>
      <c r="RYU33" s="47"/>
      <c r="RYV33" s="47"/>
      <c r="RYW33" s="47"/>
      <c r="RYX33" s="47"/>
      <c r="RYY33" s="47"/>
      <c r="RYZ33" s="47"/>
      <c r="RZA33" s="47"/>
      <c r="RZB33" s="47"/>
      <c r="RZC33" s="47"/>
      <c r="RZD33" s="47"/>
      <c r="RZE33" s="47"/>
      <c r="RZF33" s="47"/>
      <c r="RZG33" s="47"/>
      <c r="RZH33" s="47"/>
      <c r="RZI33" s="47"/>
      <c r="RZJ33" s="47"/>
      <c r="RZK33" s="47"/>
      <c r="RZL33" s="47"/>
      <c r="RZM33" s="47"/>
      <c r="RZN33" s="47"/>
      <c r="RZO33" s="47"/>
      <c r="RZP33" s="47"/>
      <c r="RZQ33" s="47"/>
      <c r="RZR33" s="47"/>
      <c r="RZS33" s="47"/>
      <c r="RZT33" s="47"/>
      <c r="RZU33" s="47"/>
      <c r="RZV33" s="47"/>
      <c r="RZW33" s="47"/>
      <c r="RZX33" s="47"/>
      <c r="RZY33" s="47"/>
      <c r="RZZ33" s="47"/>
      <c r="SAA33" s="47"/>
      <c r="SAB33" s="47"/>
      <c r="SAC33" s="47"/>
      <c r="SAD33" s="47"/>
      <c r="SAE33" s="47"/>
      <c r="SAF33" s="47"/>
      <c r="SAG33" s="47"/>
      <c r="SAH33" s="47"/>
      <c r="SAI33" s="47"/>
      <c r="SAJ33" s="47"/>
      <c r="SAK33" s="47"/>
      <c r="SAL33" s="47"/>
      <c r="SAM33" s="47"/>
      <c r="SAN33" s="47"/>
      <c r="SAO33" s="47"/>
      <c r="SAP33" s="47"/>
      <c r="SAQ33" s="47"/>
      <c r="SAR33" s="47"/>
      <c r="SAS33" s="47"/>
      <c r="SAT33" s="47"/>
      <c r="SAU33" s="47"/>
      <c r="SAV33" s="47"/>
      <c r="SAW33" s="47"/>
      <c r="SAX33" s="47"/>
      <c r="SAY33" s="47"/>
      <c r="SAZ33" s="47"/>
      <c r="SBA33" s="47"/>
      <c r="SBB33" s="47"/>
      <c r="SBC33" s="47"/>
      <c r="SBD33" s="47"/>
      <c r="SBE33" s="47"/>
      <c r="SBF33" s="47"/>
      <c r="SBG33" s="47"/>
      <c r="SBH33" s="47"/>
      <c r="SBI33" s="47"/>
      <c r="SBJ33" s="47"/>
      <c r="SBK33" s="47"/>
      <c r="SBL33" s="47"/>
      <c r="SBM33" s="47"/>
      <c r="SBN33" s="47"/>
      <c r="SBO33" s="47"/>
      <c r="SBP33" s="47"/>
      <c r="SBQ33" s="47"/>
      <c r="SBR33" s="47"/>
      <c r="SBS33" s="47"/>
      <c r="SBT33" s="47"/>
      <c r="SBU33" s="47"/>
      <c r="SBV33" s="47"/>
      <c r="SBW33" s="47"/>
      <c r="SBX33" s="47"/>
      <c r="SBY33" s="47"/>
      <c r="SBZ33" s="47"/>
      <c r="SCA33" s="47"/>
      <c r="SCB33" s="47"/>
      <c r="SCC33" s="47"/>
      <c r="SCD33" s="47"/>
      <c r="SCE33" s="47"/>
      <c r="SCF33" s="47"/>
      <c r="SCG33" s="47"/>
      <c r="SCH33" s="47"/>
      <c r="SCI33" s="47"/>
      <c r="SCJ33" s="47"/>
      <c r="SCK33" s="47"/>
      <c r="SCL33" s="47"/>
      <c r="SCM33" s="47"/>
      <c r="SCN33" s="47"/>
      <c r="SCO33" s="47"/>
      <c r="SCP33" s="47"/>
      <c r="SCQ33" s="47"/>
      <c r="SCR33" s="47"/>
      <c r="SCS33" s="47"/>
      <c r="SCT33" s="47"/>
      <c r="SCU33" s="47"/>
      <c r="SCV33" s="47"/>
      <c r="SCW33" s="47"/>
      <c r="SCX33" s="47"/>
      <c r="SCY33" s="47"/>
      <c r="SCZ33" s="47"/>
      <c r="SDA33" s="47"/>
      <c r="SDB33" s="47"/>
      <c r="SDC33" s="47"/>
      <c r="SDD33" s="47"/>
      <c r="SDE33" s="47"/>
      <c r="SDF33" s="47"/>
      <c r="SDG33" s="47"/>
      <c r="SDH33" s="47"/>
      <c r="SDI33" s="47"/>
      <c r="SDJ33" s="47"/>
      <c r="SDK33" s="47"/>
      <c r="SDL33" s="47"/>
      <c r="SDM33" s="47"/>
      <c r="SDN33" s="47"/>
      <c r="SDO33" s="47"/>
      <c r="SDP33" s="47"/>
      <c r="SDQ33" s="47"/>
      <c r="SDR33" s="47"/>
      <c r="SDS33" s="47"/>
      <c r="SDT33" s="47"/>
      <c r="SDU33" s="47"/>
      <c r="SDV33" s="47"/>
      <c r="SDW33" s="47"/>
      <c r="SDX33" s="47"/>
      <c r="SDY33" s="47"/>
      <c r="SDZ33" s="47"/>
      <c r="SEA33" s="47"/>
      <c r="SEB33" s="47"/>
      <c r="SEC33" s="47"/>
      <c r="SED33" s="47"/>
      <c r="SEE33" s="47"/>
      <c r="SEF33" s="47"/>
      <c r="SEG33" s="47"/>
      <c r="SEH33" s="47"/>
      <c r="SEI33" s="47"/>
      <c r="SEJ33" s="47"/>
      <c r="SEK33" s="47"/>
      <c r="SEL33" s="47"/>
      <c r="SEM33" s="47"/>
      <c r="SEN33" s="47"/>
      <c r="SEO33" s="47"/>
      <c r="SEP33" s="47"/>
      <c r="SEQ33" s="47"/>
      <c r="SER33" s="47"/>
      <c r="SES33" s="47"/>
      <c r="SET33" s="47"/>
      <c r="SEU33" s="47"/>
      <c r="SEV33" s="47"/>
      <c r="SEW33" s="47"/>
      <c r="SEX33" s="47"/>
      <c r="SEY33" s="47"/>
      <c r="SEZ33" s="47"/>
      <c r="SFA33" s="47"/>
      <c r="SFB33" s="47"/>
      <c r="SFC33" s="47"/>
      <c r="SFD33" s="47"/>
      <c r="SFE33" s="47"/>
      <c r="SFF33" s="47"/>
      <c r="SFG33" s="47"/>
      <c r="SFH33" s="47"/>
      <c r="SFI33" s="47"/>
      <c r="SFJ33" s="47"/>
      <c r="SFK33" s="47"/>
      <c r="SFL33" s="47"/>
      <c r="SFM33" s="47"/>
      <c r="SFN33" s="47"/>
      <c r="SFO33" s="47"/>
      <c r="SFP33" s="47"/>
      <c r="SFQ33" s="47"/>
      <c r="SFR33" s="47"/>
      <c r="SFS33" s="47"/>
      <c r="SFT33" s="47"/>
      <c r="SFU33" s="47"/>
      <c r="SFV33" s="47"/>
      <c r="SFW33" s="47"/>
      <c r="SFX33" s="47"/>
      <c r="SFY33" s="47"/>
      <c r="SFZ33" s="47"/>
      <c r="SGA33" s="47"/>
      <c r="SGB33" s="47"/>
      <c r="SGC33" s="47"/>
      <c r="SGD33" s="47"/>
      <c r="SGE33" s="47"/>
      <c r="SGF33" s="47"/>
      <c r="SGG33" s="47"/>
      <c r="SGH33" s="47"/>
      <c r="SGI33" s="47"/>
      <c r="SGJ33" s="47"/>
      <c r="SGK33" s="47"/>
      <c r="SGL33" s="47"/>
      <c r="SGM33" s="47"/>
      <c r="SGN33" s="47"/>
      <c r="SGO33" s="47"/>
      <c r="SGP33" s="47"/>
      <c r="SGQ33" s="47"/>
      <c r="SGR33" s="47"/>
      <c r="SGS33" s="47"/>
      <c r="SGT33" s="47"/>
      <c r="SGU33" s="47"/>
      <c r="SGV33" s="47"/>
      <c r="SGW33" s="47"/>
      <c r="SGX33" s="47"/>
      <c r="SGY33" s="47"/>
      <c r="SGZ33" s="47"/>
      <c r="SHA33" s="47"/>
      <c r="SHB33" s="47"/>
      <c r="SHC33" s="47"/>
      <c r="SHD33" s="47"/>
      <c r="SHE33" s="47"/>
      <c r="SHF33" s="47"/>
      <c r="SHG33" s="47"/>
      <c r="SHH33" s="47"/>
      <c r="SHI33" s="47"/>
      <c r="SHJ33" s="47"/>
      <c r="SHK33" s="47"/>
      <c r="SHL33" s="47"/>
      <c r="SHM33" s="47"/>
      <c r="SHN33" s="47"/>
      <c r="SHO33" s="47"/>
      <c r="SHP33" s="47"/>
      <c r="SHQ33" s="47"/>
      <c r="SHR33" s="47"/>
      <c r="SHS33" s="47"/>
      <c r="SHT33" s="47"/>
      <c r="SHU33" s="47"/>
      <c r="SHV33" s="47"/>
      <c r="SHW33" s="47"/>
      <c r="SHX33" s="47"/>
      <c r="SHY33" s="47"/>
      <c r="SHZ33" s="47"/>
      <c r="SIA33" s="47"/>
      <c r="SIB33" s="47"/>
      <c r="SIC33" s="47"/>
      <c r="SID33" s="47"/>
      <c r="SIE33" s="47"/>
      <c r="SIF33" s="47"/>
      <c r="SIG33" s="47"/>
      <c r="SIH33" s="47"/>
      <c r="SII33" s="47"/>
      <c r="SIJ33" s="47"/>
      <c r="SIK33" s="47"/>
      <c r="SIL33" s="47"/>
      <c r="SIM33" s="47"/>
      <c r="SIN33" s="47"/>
      <c r="SIO33" s="47"/>
      <c r="SIP33" s="47"/>
      <c r="SIQ33" s="47"/>
      <c r="SIR33" s="47"/>
      <c r="SIS33" s="47"/>
      <c r="SIT33" s="47"/>
      <c r="SIU33" s="47"/>
      <c r="SIV33" s="47"/>
      <c r="SIW33" s="47"/>
      <c r="SIX33" s="47"/>
      <c r="SIY33" s="47"/>
      <c r="SIZ33" s="47"/>
      <c r="SJA33" s="47"/>
      <c r="SJB33" s="47"/>
      <c r="SJC33" s="47"/>
      <c r="SJD33" s="47"/>
      <c r="SJE33" s="47"/>
      <c r="SJF33" s="47"/>
      <c r="SJG33" s="47"/>
      <c r="SJH33" s="47"/>
      <c r="SJI33" s="47"/>
      <c r="SJJ33" s="47"/>
      <c r="SJK33" s="47"/>
      <c r="SJL33" s="47"/>
      <c r="SJM33" s="47"/>
      <c r="SJN33" s="47"/>
      <c r="SJO33" s="47"/>
      <c r="SJP33" s="47"/>
      <c r="SJQ33" s="47"/>
      <c r="SJR33" s="47"/>
      <c r="SJS33" s="47"/>
      <c r="SJT33" s="47"/>
      <c r="SJU33" s="47"/>
      <c r="SJV33" s="47"/>
      <c r="SJW33" s="47"/>
      <c r="SJX33" s="47"/>
      <c r="SJY33" s="47"/>
      <c r="SJZ33" s="47"/>
      <c r="SKA33" s="47"/>
      <c r="SKB33" s="47"/>
      <c r="SKC33" s="47"/>
      <c r="SKD33" s="47"/>
      <c r="SKE33" s="47"/>
      <c r="SKF33" s="47"/>
      <c r="SKG33" s="47"/>
      <c r="SKH33" s="47"/>
      <c r="SKI33" s="47"/>
      <c r="SKJ33" s="47"/>
      <c r="SKK33" s="47"/>
      <c r="SKL33" s="47"/>
      <c r="SKM33" s="47"/>
      <c r="SKN33" s="47"/>
      <c r="SKO33" s="47"/>
      <c r="SKP33" s="47"/>
      <c r="SKQ33" s="47"/>
      <c r="SKR33" s="47"/>
      <c r="SKS33" s="47"/>
      <c r="SKT33" s="47"/>
      <c r="SKU33" s="47"/>
      <c r="SKV33" s="47"/>
      <c r="SKW33" s="47"/>
      <c r="SKX33" s="47"/>
      <c r="SKY33" s="47"/>
      <c r="SKZ33" s="47"/>
      <c r="SLA33" s="47"/>
      <c r="SLB33" s="47"/>
      <c r="SLC33" s="47"/>
      <c r="SLD33" s="47"/>
      <c r="SLE33" s="47"/>
      <c r="SLF33" s="47"/>
      <c r="SLG33" s="47"/>
      <c r="SLH33" s="47"/>
      <c r="SLI33" s="47"/>
      <c r="SLJ33" s="47"/>
      <c r="SLK33" s="47"/>
      <c r="SLL33" s="47"/>
      <c r="SLM33" s="47"/>
      <c r="SLN33" s="47"/>
      <c r="SLO33" s="47"/>
      <c r="SLP33" s="47"/>
      <c r="SLQ33" s="47"/>
      <c r="SLR33" s="47"/>
      <c r="SLS33" s="47"/>
      <c r="SLT33" s="47"/>
      <c r="SLU33" s="47"/>
      <c r="SLV33" s="47"/>
      <c r="SLW33" s="47"/>
      <c r="SLX33" s="47"/>
      <c r="SLY33" s="47"/>
      <c r="SLZ33" s="47"/>
      <c r="SMA33" s="47"/>
      <c r="SMB33" s="47"/>
      <c r="SMC33" s="47"/>
      <c r="SMD33" s="47"/>
      <c r="SME33" s="47"/>
      <c r="SMF33" s="47"/>
      <c r="SMG33" s="47"/>
      <c r="SMH33" s="47"/>
      <c r="SMI33" s="47"/>
      <c r="SMJ33" s="47"/>
      <c r="SMK33" s="47"/>
      <c r="SML33" s="47"/>
      <c r="SMM33" s="47"/>
      <c r="SMN33" s="47"/>
      <c r="SMO33" s="47"/>
      <c r="SMP33" s="47"/>
      <c r="SMQ33" s="47"/>
      <c r="SMR33" s="47"/>
      <c r="SMS33" s="47"/>
      <c r="SMT33" s="47"/>
      <c r="SMU33" s="47"/>
      <c r="SMV33" s="47"/>
      <c r="SMW33" s="47"/>
      <c r="SMX33" s="47"/>
      <c r="SMY33" s="47"/>
      <c r="SMZ33" s="47"/>
      <c r="SNA33" s="47"/>
      <c r="SNB33" s="47"/>
      <c r="SNC33" s="47"/>
      <c r="SND33" s="47"/>
      <c r="SNE33" s="47"/>
      <c r="SNF33" s="47"/>
      <c r="SNG33" s="47"/>
      <c r="SNH33" s="47"/>
      <c r="SNI33" s="47"/>
      <c r="SNJ33" s="47"/>
      <c r="SNK33" s="47"/>
      <c r="SNL33" s="47"/>
      <c r="SNM33" s="47"/>
      <c r="SNN33" s="47"/>
      <c r="SNO33" s="47"/>
      <c r="SNP33" s="47"/>
      <c r="SNQ33" s="47"/>
      <c r="SNR33" s="47"/>
      <c r="SNS33" s="47"/>
      <c r="SNT33" s="47"/>
      <c r="SNU33" s="47"/>
      <c r="SNV33" s="47"/>
      <c r="SNW33" s="47"/>
      <c r="SNX33" s="47"/>
      <c r="SNY33" s="47"/>
      <c r="SNZ33" s="47"/>
      <c r="SOA33" s="47"/>
      <c r="SOB33" s="47"/>
      <c r="SOC33" s="47"/>
      <c r="SOD33" s="47"/>
      <c r="SOE33" s="47"/>
      <c r="SOF33" s="47"/>
      <c r="SOG33" s="47"/>
      <c r="SOH33" s="47"/>
      <c r="SOI33" s="47"/>
      <c r="SOJ33" s="47"/>
      <c r="SOK33" s="47"/>
      <c r="SOL33" s="47"/>
      <c r="SOM33" s="47"/>
      <c r="SON33" s="47"/>
      <c r="SOO33" s="47"/>
      <c r="SOP33" s="47"/>
      <c r="SOQ33" s="47"/>
      <c r="SOR33" s="47"/>
      <c r="SOS33" s="47"/>
      <c r="SOT33" s="47"/>
      <c r="SOU33" s="47"/>
      <c r="SOV33" s="47"/>
      <c r="SOW33" s="47"/>
      <c r="SOX33" s="47"/>
      <c r="SOY33" s="47"/>
      <c r="SOZ33" s="47"/>
      <c r="SPA33" s="47"/>
      <c r="SPB33" s="47"/>
      <c r="SPC33" s="47"/>
      <c r="SPD33" s="47"/>
      <c r="SPE33" s="47"/>
      <c r="SPF33" s="47"/>
      <c r="SPG33" s="47"/>
      <c r="SPH33" s="47"/>
      <c r="SPI33" s="47"/>
      <c r="SPJ33" s="47"/>
      <c r="SPK33" s="47"/>
      <c r="SPL33" s="47"/>
      <c r="SPM33" s="47"/>
      <c r="SPN33" s="47"/>
      <c r="SPO33" s="47"/>
      <c r="SPP33" s="47"/>
      <c r="SPQ33" s="47"/>
      <c r="SPR33" s="47"/>
      <c r="SPS33" s="47"/>
      <c r="SPT33" s="47"/>
      <c r="SPU33" s="47"/>
      <c r="SPV33" s="47"/>
      <c r="SPW33" s="47"/>
      <c r="SPX33" s="47"/>
      <c r="SPY33" s="47"/>
      <c r="SPZ33" s="47"/>
      <c r="SQA33" s="47"/>
      <c r="SQB33" s="47"/>
      <c r="SQC33" s="47"/>
      <c r="SQD33" s="47"/>
      <c r="SQE33" s="47"/>
      <c r="SQF33" s="47"/>
      <c r="SQG33" s="47"/>
      <c r="SQH33" s="47"/>
      <c r="SQI33" s="47"/>
      <c r="SQJ33" s="47"/>
      <c r="SQK33" s="47"/>
      <c r="SQL33" s="47"/>
      <c r="SQM33" s="47"/>
      <c r="SQN33" s="47"/>
      <c r="SQO33" s="47"/>
      <c r="SQP33" s="47"/>
      <c r="SQQ33" s="47"/>
      <c r="SQR33" s="47"/>
      <c r="SQS33" s="47"/>
      <c r="SQT33" s="47"/>
      <c r="SQU33" s="47"/>
      <c r="SQV33" s="47"/>
      <c r="SQW33" s="47"/>
      <c r="SQX33" s="47"/>
      <c r="SQY33" s="47"/>
      <c r="SQZ33" s="47"/>
      <c r="SRA33" s="47"/>
      <c r="SRB33" s="47"/>
      <c r="SRC33" s="47"/>
      <c r="SRD33" s="47"/>
      <c r="SRE33" s="47"/>
      <c r="SRF33" s="47"/>
      <c r="SRG33" s="47"/>
      <c r="SRH33" s="47"/>
      <c r="SRI33" s="47"/>
      <c r="SRJ33" s="47"/>
      <c r="SRK33" s="47"/>
      <c r="SRL33" s="47"/>
      <c r="SRM33" s="47"/>
      <c r="SRN33" s="47"/>
      <c r="SRO33" s="47"/>
      <c r="SRP33" s="47"/>
      <c r="SRQ33" s="47"/>
      <c r="SRR33" s="47"/>
      <c r="SRS33" s="47"/>
      <c r="SRT33" s="47"/>
      <c r="SRU33" s="47"/>
      <c r="SRV33" s="47"/>
      <c r="SRW33" s="47"/>
      <c r="SRX33" s="47"/>
      <c r="SRY33" s="47"/>
      <c r="SRZ33" s="47"/>
      <c r="SSA33" s="47"/>
      <c r="SSB33" s="47"/>
      <c r="SSC33" s="47"/>
      <c r="SSD33" s="47"/>
      <c r="SSE33" s="47"/>
      <c r="SSF33" s="47"/>
      <c r="SSG33" s="47"/>
      <c r="SSH33" s="47"/>
      <c r="SSI33" s="47"/>
      <c r="SSJ33" s="47"/>
      <c r="SSK33" s="47"/>
      <c r="SSL33" s="47"/>
      <c r="SSM33" s="47"/>
      <c r="SSN33" s="47"/>
      <c r="SSO33" s="47"/>
      <c r="SSP33" s="47"/>
      <c r="SSQ33" s="47"/>
      <c r="SSR33" s="47"/>
      <c r="SSS33" s="47"/>
      <c r="SST33" s="47"/>
      <c r="SSU33" s="47"/>
      <c r="SSV33" s="47"/>
      <c r="SSW33" s="47"/>
      <c r="SSX33" s="47"/>
      <c r="SSY33" s="47"/>
      <c r="SSZ33" s="47"/>
      <c r="STA33" s="47"/>
      <c r="STB33" s="47"/>
      <c r="STC33" s="47"/>
      <c r="STD33" s="47"/>
      <c r="STE33" s="47"/>
      <c r="STF33" s="47"/>
      <c r="STG33" s="47"/>
      <c r="STH33" s="47"/>
      <c r="STI33" s="47"/>
      <c r="STJ33" s="47"/>
      <c r="STK33" s="47"/>
      <c r="STL33" s="47"/>
      <c r="STM33" s="47"/>
      <c r="STN33" s="47"/>
      <c r="STO33" s="47"/>
      <c r="STP33" s="47"/>
      <c r="STQ33" s="47"/>
      <c r="STR33" s="47"/>
      <c r="STS33" s="47"/>
      <c r="STT33" s="47"/>
      <c r="STU33" s="47"/>
      <c r="STV33" s="47"/>
      <c r="STW33" s="47"/>
      <c r="STX33" s="47"/>
      <c r="STY33" s="47"/>
      <c r="STZ33" s="47"/>
      <c r="SUA33" s="47"/>
      <c r="SUB33" s="47"/>
      <c r="SUC33" s="47"/>
      <c r="SUD33" s="47"/>
      <c r="SUE33" s="47"/>
      <c r="SUF33" s="47"/>
      <c r="SUG33" s="47"/>
      <c r="SUH33" s="47"/>
      <c r="SUI33" s="47"/>
      <c r="SUJ33" s="47"/>
      <c r="SUK33" s="47"/>
      <c r="SUL33" s="47"/>
      <c r="SUM33" s="47"/>
      <c r="SUN33" s="47"/>
      <c r="SUO33" s="47"/>
      <c r="SUP33" s="47"/>
      <c r="SUQ33" s="47"/>
      <c r="SUR33" s="47"/>
      <c r="SUS33" s="47"/>
      <c r="SUT33" s="47"/>
      <c r="SUU33" s="47"/>
      <c r="SUV33" s="47"/>
      <c r="SUW33" s="47"/>
      <c r="SUX33" s="47"/>
      <c r="SUY33" s="47"/>
      <c r="SUZ33" s="47"/>
      <c r="SVA33" s="47"/>
      <c r="SVB33" s="47"/>
      <c r="SVC33" s="47"/>
      <c r="SVD33" s="47"/>
      <c r="SVE33" s="47"/>
      <c r="SVF33" s="47"/>
      <c r="SVG33" s="47"/>
      <c r="SVH33" s="47"/>
      <c r="SVI33" s="47"/>
      <c r="SVJ33" s="47"/>
      <c r="SVK33" s="47"/>
      <c r="SVL33" s="47"/>
      <c r="SVM33" s="47"/>
      <c r="SVN33" s="47"/>
      <c r="SVO33" s="47"/>
      <c r="SVP33" s="47"/>
      <c r="SVQ33" s="47"/>
      <c r="SVR33" s="47"/>
      <c r="SVS33" s="47"/>
      <c r="SVT33" s="47"/>
      <c r="SVU33" s="47"/>
      <c r="SVV33" s="47"/>
      <c r="SVW33" s="47"/>
      <c r="SVX33" s="47"/>
      <c r="SVY33" s="47"/>
      <c r="SVZ33" s="47"/>
      <c r="SWA33" s="47"/>
      <c r="SWB33" s="47"/>
      <c r="SWC33" s="47"/>
      <c r="SWD33" s="47"/>
      <c r="SWE33" s="47"/>
      <c r="SWF33" s="47"/>
      <c r="SWG33" s="47"/>
      <c r="SWH33" s="47"/>
      <c r="SWI33" s="47"/>
      <c r="SWJ33" s="47"/>
      <c r="SWK33" s="47"/>
      <c r="SWL33" s="47"/>
      <c r="SWM33" s="47"/>
      <c r="SWN33" s="47"/>
      <c r="SWO33" s="47"/>
      <c r="SWP33" s="47"/>
      <c r="SWQ33" s="47"/>
      <c r="SWR33" s="47"/>
      <c r="SWS33" s="47"/>
      <c r="SWT33" s="47"/>
      <c r="SWU33" s="47"/>
      <c r="SWV33" s="47"/>
      <c r="SWW33" s="47"/>
      <c r="SWX33" s="47"/>
      <c r="SWY33" s="47"/>
      <c r="SWZ33" s="47"/>
      <c r="SXA33" s="47"/>
      <c r="SXB33" s="47"/>
      <c r="SXC33" s="47"/>
      <c r="SXD33" s="47"/>
      <c r="SXE33" s="47"/>
      <c r="SXF33" s="47"/>
      <c r="SXG33" s="47"/>
      <c r="SXH33" s="47"/>
      <c r="SXI33" s="47"/>
      <c r="SXJ33" s="47"/>
      <c r="SXK33" s="47"/>
      <c r="SXL33" s="47"/>
      <c r="SXM33" s="47"/>
      <c r="SXN33" s="47"/>
      <c r="SXO33" s="47"/>
      <c r="SXP33" s="47"/>
      <c r="SXQ33" s="47"/>
      <c r="SXR33" s="47"/>
      <c r="SXS33" s="47"/>
      <c r="SXT33" s="47"/>
      <c r="SXU33" s="47"/>
      <c r="SXV33" s="47"/>
      <c r="SXW33" s="47"/>
      <c r="SXX33" s="47"/>
      <c r="SXY33" s="47"/>
      <c r="SXZ33" s="47"/>
      <c r="SYA33" s="47"/>
      <c r="SYB33" s="47"/>
      <c r="SYC33" s="47"/>
      <c r="SYD33" s="47"/>
      <c r="SYE33" s="47"/>
      <c r="SYF33" s="47"/>
      <c r="SYG33" s="47"/>
      <c r="SYH33" s="47"/>
      <c r="SYI33" s="47"/>
      <c r="SYJ33" s="47"/>
      <c r="SYK33" s="47"/>
      <c r="SYL33" s="47"/>
      <c r="SYM33" s="47"/>
      <c r="SYN33" s="47"/>
      <c r="SYO33" s="47"/>
      <c r="SYP33" s="47"/>
      <c r="SYQ33" s="47"/>
      <c r="SYR33" s="47"/>
      <c r="SYS33" s="47"/>
      <c r="SYT33" s="47"/>
      <c r="SYU33" s="47"/>
      <c r="SYV33" s="47"/>
      <c r="SYW33" s="47"/>
      <c r="SYX33" s="47"/>
      <c r="SYY33" s="47"/>
      <c r="SYZ33" s="47"/>
      <c r="SZA33" s="47"/>
      <c r="SZB33" s="47"/>
      <c r="SZC33" s="47"/>
      <c r="SZD33" s="47"/>
      <c r="SZE33" s="47"/>
      <c r="SZF33" s="47"/>
      <c r="SZG33" s="47"/>
      <c r="SZH33" s="47"/>
      <c r="SZI33" s="47"/>
      <c r="SZJ33" s="47"/>
      <c r="SZK33" s="47"/>
      <c r="SZL33" s="47"/>
      <c r="SZM33" s="47"/>
      <c r="SZN33" s="47"/>
      <c r="SZO33" s="47"/>
      <c r="SZP33" s="47"/>
      <c r="SZQ33" s="47"/>
      <c r="SZR33" s="47"/>
      <c r="SZS33" s="47"/>
      <c r="SZT33" s="47"/>
      <c r="SZU33" s="47"/>
      <c r="SZV33" s="47"/>
      <c r="SZW33" s="47"/>
      <c r="SZX33" s="47"/>
      <c r="SZY33" s="47"/>
      <c r="SZZ33" s="47"/>
      <c r="TAA33" s="47"/>
      <c r="TAB33" s="47"/>
      <c r="TAC33" s="47"/>
      <c r="TAD33" s="47"/>
      <c r="TAE33" s="47"/>
      <c r="TAF33" s="47"/>
      <c r="TAG33" s="47"/>
      <c r="TAH33" s="47"/>
      <c r="TAI33" s="47"/>
      <c r="TAJ33" s="47"/>
      <c r="TAK33" s="47"/>
      <c r="TAL33" s="47"/>
      <c r="TAM33" s="47"/>
      <c r="TAN33" s="47"/>
      <c r="TAO33" s="47"/>
      <c r="TAP33" s="47"/>
      <c r="TAQ33" s="47"/>
      <c r="TAR33" s="47"/>
      <c r="TAS33" s="47"/>
      <c r="TAT33" s="47"/>
      <c r="TAU33" s="47"/>
      <c r="TAV33" s="47"/>
      <c r="TAW33" s="47"/>
      <c r="TAX33" s="47"/>
      <c r="TAY33" s="47"/>
      <c r="TAZ33" s="47"/>
      <c r="TBA33" s="47"/>
      <c r="TBB33" s="47"/>
      <c r="TBC33" s="47"/>
      <c r="TBD33" s="47"/>
      <c r="TBE33" s="47"/>
      <c r="TBF33" s="47"/>
      <c r="TBG33" s="47"/>
      <c r="TBH33" s="47"/>
      <c r="TBI33" s="47"/>
      <c r="TBJ33" s="47"/>
      <c r="TBK33" s="47"/>
      <c r="TBL33" s="47"/>
      <c r="TBM33" s="47"/>
      <c r="TBN33" s="47"/>
      <c r="TBO33" s="47"/>
      <c r="TBP33" s="47"/>
      <c r="TBQ33" s="47"/>
      <c r="TBR33" s="47"/>
      <c r="TBS33" s="47"/>
      <c r="TBT33" s="47"/>
      <c r="TBU33" s="47"/>
      <c r="TBV33" s="47"/>
      <c r="TBW33" s="47"/>
      <c r="TBX33" s="47"/>
      <c r="TBY33" s="47"/>
      <c r="TBZ33" s="47"/>
      <c r="TCA33" s="47"/>
      <c r="TCB33" s="47"/>
      <c r="TCC33" s="47"/>
      <c r="TCD33" s="47"/>
      <c r="TCE33" s="47"/>
      <c r="TCF33" s="47"/>
      <c r="TCG33" s="47"/>
      <c r="TCH33" s="47"/>
      <c r="TCI33" s="47"/>
      <c r="TCJ33" s="47"/>
      <c r="TCK33" s="47"/>
      <c r="TCL33" s="47"/>
      <c r="TCM33" s="47"/>
      <c r="TCN33" s="47"/>
      <c r="TCO33" s="47"/>
      <c r="TCP33" s="47"/>
      <c r="TCQ33" s="47"/>
      <c r="TCR33" s="47"/>
      <c r="TCS33" s="47"/>
      <c r="TCT33" s="47"/>
      <c r="TCU33" s="47"/>
      <c r="TCV33" s="47"/>
      <c r="TCW33" s="47"/>
      <c r="TCX33" s="47"/>
      <c r="TCY33" s="47"/>
      <c r="TCZ33" s="47"/>
      <c r="TDA33" s="47"/>
      <c r="TDB33" s="47"/>
      <c r="TDC33" s="47"/>
      <c r="TDD33" s="47"/>
      <c r="TDE33" s="47"/>
      <c r="TDF33" s="47"/>
      <c r="TDG33" s="47"/>
      <c r="TDH33" s="47"/>
      <c r="TDI33" s="47"/>
      <c r="TDJ33" s="47"/>
      <c r="TDK33" s="47"/>
      <c r="TDL33" s="47"/>
      <c r="TDM33" s="47"/>
      <c r="TDN33" s="47"/>
      <c r="TDO33" s="47"/>
      <c r="TDP33" s="47"/>
      <c r="TDQ33" s="47"/>
      <c r="TDR33" s="47"/>
      <c r="TDS33" s="47"/>
      <c r="TDT33" s="47"/>
      <c r="TDU33" s="47"/>
      <c r="TDV33" s="47"/>
      <c r="TDW33" s="47"/>
      <c r="TDX33" s="47"/>
      <c r="TDY33" s="47"/>
      <c r="TDZ33" s="47"/>
      <c r="TEA33" s="47"/>
      <c r="TEB33" s="47"/>
      <c r="TEC33" s="47"/>
      <c r="TED33" s="47"/>
      <c r="TEE33" s="47"/>
      <c r="TEF33" s="47"/>
      <c r="TEG33" s="47"/>
      <c r="TEH33" s="47"/>
      <c r="TEI33" s="47"/>
      <c r="TEJ33" s="47"/>
      <c r="TEK33" s="47"/>
      <c r="TEL33" s="47"/>
      <c r="TEM33" s="47"/>
      <c r="TEN33" s="47"/>
      <c r="TEO33" s="47"/>
      <c r="TEP33" s="47"/>
      <c r="TEQ33" s="47"/>
      <c r="TER33" s="47"/>
      <c r="TES33" s="47"/>
      <c r="TET33" s="47"/>
      <c r="TEU33" s="47"/>
      <c r="TEV33" s="47"/>
      <c r="TEW33" s="47"/>
      <c r="TEX33" s="47"/>
      <c r="TEY33" s="47"/>
      <c r="TEZ33" s="47"/>
      <c r="TFA33" s="47"/>
      <c r="TFB33" s="47"/>
      <c r="TFC33" s="47"/>
      <c r="TFD33" s="47"/>
      <c r="TFE33" s="47"/>
      <c r="TFF33" s="47"/>
      <c r="TFG33" s="47"/>
      <c r="TFH33" s="47"/>
      <c r="TFI33" s="47"/>
      <c r="TFJ33" s="47"/>
      <c r="TFK33" s="47"/>
      <c r="TFL33" s="47"/>
      <c r="TFM33" s="47"/>
      <c r="TFN33" s="47"/>
      <c r="TFO33" s="47"/>
      <c r="TFP33" s="47"/>
      <c r="TFQ33" s="47"/>
      <c r="TFR33" s="47"/>
      <c r="TFS33" s="47"/>
      <c r="TFT33" s="47"/>
      <c r="TFU33" s="47"/>
      <c r="TFV33" s="47"/>
      <c r="TFW33" s="47"/>
      <c r="TFX33" s="47"/>
      <c r="TFY33" s="47"/>
      <c r="TFZ33" s="47"/>
      <c r="TGA33" s="47"/>
      <c r="TGB33" s="47"/>
      <c r="TGC33" s="47"/>
      <c r="TGD33" s="47"/>
      <c r="TGE33" s="47"/>
      <c r="TGF33" s="47"/>
      <c r="TGG33" s="47"/>
      <c r="TGH33" s="47"/>
      <c r="TGI33" s="47"/>
      <c r="TGJ33" s="47"/>
      <c r="TGK33" s="47"/>
      <c r="TGL33" s="47"/>
      <c r="TGM33" s="47"/>
      <c r="TGN33" s="47"/>
      <c r="TGO33" s="47"/>
      <c r="TGP33" s="47"/>
      <c r="TGQ33" s="47"/>
      <c r="TGR33" s="47"/>
      <c r="TGS33" s="47"/>
      <c r="TGT33" s="47"/>
      <c r="TGU33" s="47"/>
      <c r="TGV33" s="47"/>
      <c r="TGW33" s="47"/>
      <c r="TGX33" s="47"/>
      <c r="TGY33" s="47"/>
      <c r="TGZ33" s="47"/>
      <c r="THA33" s="47"/>
      <c r="THB33" s="47"/>
      <c r="THC33" s="47"/>
      <c r="THD33" s="47"/>
      <c r="THE33" s="47"/>
      <c r="THF33" s="47"/>
      <c r="THG33" s="47"/>
      <c r="THH33" s="47"/>
      <c r="THI33" s="47"/>
      <c r="THJ33" s="47"/>
      <c r="THK33" s="47"/>
      <c r="THL33" s="47"/>
      <c r="THM33" s="47"/>
      <c r="THN33" s="47"/>
      <c r="THO33" s="47"/>
      <c r="THP33" s="47"/>
      <c r="THQ33" s="47"/>
      <c r="THR33" s="47"/>
      <c r="THS33" s="47"/>
      <c r="THT33" s="47"/>
      <c r="THU33" s="47"/>
      <c r="THV33" s="47"/>
      <c r="THW33" s="47"/>
      <c r="THX33" s="47"/>
      <c r="THY33" s="47"/>
      <c r="THZ33" s="47"/>
      <c r="TIA33" s="47"/>
      <c r="TIB33" s="47"/>
      <c r="TIC33" s="47"/>
      <c r="TID33" s="47"/>
      <c r="TIE33" s="47"/>
      <c r="TIF33" s="47"/>
      <c r="TIG33" s="47"/>
      <c r="TIH33" s="47"/>
      <c r="TII33" s="47"/>
      <c r="TIJ33" s="47"/>
      <c r="TIK33" s="47"/>
      <c r="TIL33" s="47"/>
      <c r="TIM33" s="47"/>
      <c r="TIN33" s="47"/>
      <c r="TIO33" s="47"/>
      <c r="TIP33" s="47"/>
      <c r="TIQ33" s="47"/>
      <c r="TIR33" s="47"/>
      <c r="TIS33" s="47"/>
      <c r="TIT33" s="47"/>
      <c r="TIU33" s="47"/>
      <c r="TIV33" s="47"/>
      <c r="TIW33" s="47"/>
      <c r="TIX33" s="47"/>
      <c r="TIY33" s="47"/>
      <c r="TIZ33" s="47"/>
      <c r="TJA33" s="47"/>
      <c r="TJB33" s="47"/>
      <c r="TJC33" s="47"/>
      <c r="TJD33" s="47"/>
      <c r="TJE33" s="47"/>
      <c r="TJF33" s="47"/>
      <c r="TJG33" s="47"/>
      <c r="TJH33" s="47"/>
      <c r="TJI33" s="47"/>
      <c r="TJJ33" s="47"/>
      <c r="TJK33" s="47"/>
      <c r="TJL33" s="47"/>
      <c r="TJM33" s="47"/>
      <c r="TJN33" s="47"/>
      <c r="TJO33" s="47"/>
      <c r="TJP33" s="47"/>
      <c r="TJQ33" s="47"/>
      <c r="TJR33" s="47"/>
      <c r="TJS33" s="47"/>
      <c r="TJT33" s="47"/>
      <c r="TJU33" s="47"/>
      <c r="TJV33" s="47"/>
      <c r="TJW33" s="47"/>
      <c r="TJX33" s="47"/>
      <c r="TJY33" s="47"/>
      <c r="TJZ33" s="47"/>
      <c r="TKA33" s="47"/>
      <c r="TKB33" s="47"/>
      <c r="TKC33" s="47"/>
      <c r="TKD33" s="47"/>
      <c r="TKE33" s="47"/>
      <c r="TKF33" s="47"/>
      <c r="TKG33" s="47"/>
      <c r="TKH33" s="47"/>
      <c r="TKI33" s="47"/>
      <c r="TKJ33" s="47"/>
      <c r="TKK33" s="47"/>
      <c r="TKL33" s="47"/>
      <c r="TKM33" s="47"/>
      <c r="TKN33" s="47"/>
      <c r="TKO33" s="47"/>
      <c r="TKP33" s="47"/>
      <c r="TKQ33" s="47"/>
      <c r="TKR33" s="47"/>
      <c r="TKS33" s="47"/>
      <c r="TKT33" s="47"/>
      <c r="TKU33" s="47"/>
      <c r="TKV33" s="47"/>
      <c r="TKW33" s="47"/>
      <c r="TKX33" s="47"/>
      <c r="TKY33" s="47"/>
      <c r="TKZ33" s="47"/>
      <c r="TLA33" s="47"/>
      <c r="TLB33" s="47"/>
      <c r="TLC33" s="47"/>
      <c r="TLD33" s="47"/>
      <c r="TLE33" s="47"/>
      <c r="TLF33" s="47"/>
      <c r="TLG33" s="47"/>
      <c r="TLH33" s="47"/>
      <c r="TLI33" s="47"/>
      <c r="TLJ33" s="47"/>
      <c r="TLK33" s="47"/>
      <c r="TLL33" s="47"/>
      <c r="TLM33" s="47"/>
      <c r="TLN33" s="47"/>
      <c r="TLO33" s="47"/>
      <c r="TLP33" s="47"/>
      <c r="TLQ33" s="47"/>
      <c r="TLR33" s="47"/>
      <c r="TLS33" s="47"/>
      <c r="TLT33" s="47"/>
      <c r="TLU33" s="47"/>
      <c r="TLV33" s="47"/>
      <c r="TLW33" s="47"/>
      <c r="TLX33" s="47"/>
      <c r="TLY33" s="47"/>
      <c r="TLZ33" s="47"/>
      <c r="TMA33" s="47"/>
      <c r="TMB33" s="47"/>
      <c r="TMC33" s="47"/>
      <c r="TMD33" s="47"/>
      <c r="TME33" s="47"/>
      <c r="TMF33" s="47"/>
      <c r="TMG33" s="47"/>
      <c r="TMH33" s="47"/>
      <c r="TMI33" s="47"/>
      <c r="TMJ33" s="47"/>
      <c r="TMK33" s="47"/>
      <c r="TML33" s="47"/>
      <c r="TMM33" s="47"/>
      <c r="TMN33" s="47"/>
      <c r="TMO33" s="47"/>
      <c r="TMP33" s="47"/>
      <c r="TMQ33" s="47"/>
      <c r="TMR33" s="47"/>
      <c r="TMS33" s="47"/>
      <c r="TMT33" s="47"/>
      <c r="TMU33" s="47"/>
      <c r="TMV33" s="47"/>
      <c r="TMW33" s="47"/>
      <c r="TMX33" s="47"/>
      <c r="TMY33" s="47"/>
      <c r="TMZ33" s="47"/>
      <c r="TNA33" s="47"/>
      <c r="TNB33" s="47"/>
      <c r="TNC33" s="47"/>
      <c r="TND33" s="47"/>
      <c r="TNE33" s="47"/>
      <c r="TNF33" s="47"/>
      <c r="TNG33" s="47"/>
      <c r="TNH33" s="47"/>
      <c r="TNI33" s="47"/>
      <c r="TNJ33" s="47"/>
      <c r="TNK33" s="47"/>
      <c r="TNL33" s="47"/>
      <c r="TNM33" s="47"/>
      <c r="TNN33" s="47"/>
      <c r="TNO33" s="47"/>
      <c r="TNP33" s="47"/>
      <c r="TNQ33" s="47"/>
      <c r="TNR33" s="47"/>
      <c r="TNS33" s="47"/>
      <c r="TNT33" s="47"/>
      <c r="TNU33" s="47"/>
      <c r="TNV33" s="47"/>
      <c r="TNW33" s="47"/>
      <c r="TNX33" s="47"/>
      <c r="TNY33" s="47"/>
      <c r="TNZ33" s="47"/>
      <c r="TOA33" s="47"/>
      <c r="TOB33" s="47"/>
      <c r="TOC33" s="47"/>
      <c r="TOD33" s="47"/>
      <c r="TOE33" s="47"/>
      <c r="TOF33" s="47"/>
      <c r="TOG33" s="47"/>
      <c r="TOH33" s="47"/>
      <c r="TOI33" s="47"/>
      <c r="TOJ33" s="47"/>
      <c r="TOK33" s="47"/>
      <c r="TOL33" s="47"/>
      <c r="TOM33" s="47"/>
      <c r="TON33" s="47"/>
      <c r="TOO33" s="47"/>
      <c r="TOP33" s="47"/>
      <c r="TOQ33" s="47"/>
      <c r="TOR33" s="47"/>
      <c r="TOS33" s="47"/>
      <c r="TOT33" s="47"/>
      <c r="TOU33" s="47"/>
      <c r="TOV33" s="47"/>
      <c r="TOW33" s="47"/>
      <c r="TOX33" s="47"/>
      <c r="TOY33" s="47"/>
      <c r="TOZ33" s="47"/>
      <c r="TPA33" s="47"/>
      <c r="TPB33" s="47"/>
      <c r="TPC33" s="47"/>
      <c r="TPD33" s="47"/>
      <c r="TPE33" s="47"/>
      <c r="TPF33" s="47"/>
      <c r="TPG33" s="47"/>
      <c r="TPH33" s="47"/>
      <c r="TPI33" s="47"/>
      <c r="TPJ33" s="47"/>
      <c r="TPK33" s="47"/>
      <c r="TPL33" s="47"/>
      <c r="TPM33" s="47"/>
      <c r="TPN33" s="47"/>
      <c r="TPO33" s="47"/>
      <c r="TPP33" s="47"/>
      <c r="TPQ33" s="47"/>
      <c r="TPR33" s="47"/>
      <c r="TPS33" s="47"/>
      <c r="TPT33" s="47"/>
      <c r="TPU33" s="47"/>
      <c r="TPV33" s="47"/>
      <c r="TPW33" s="47"/>
      <c r="TPX33" s="47"/>
      <c r="TPY33" s="47"/>
      <c r="TPZ33" s="47"/>
      <c r="TQA33" s="47"/>
      <c r="TQB33" s="47"/>
      <c r="TQC33" s="47"/>
      <c r="TQD33" s="47"/>
      <c r="TQE33" s="47"/>
      <c r="TQF33" s="47"/>
      <c r="TQG33" s="47"/>
      <c r="TQH33" s="47"/>
      <c r="TQI33" s="47"/>
      <c r="TQJ33" s="47"/>
      <c r="TQK33" s="47"/>
      <c r="TQL33" s="47"/>
      <c r="TQM33" s="47"/>
      <c r="TQN33" s="47"/>
      <c r="TQO33" s="47"/>
      <c r="TQP33" s="47"/>
      <c r="TQQ33" s="47"/>
      <c r="TQR33" s="47"/>
      <c r="TQS33" s="47"/>
      <c r="TQT33" s="47"/>
      <c r="TQU33" s="47"/>
      <c r="TQV33" s="47"/>
      <c r="TQW33" s="47"/>
      <c r="TQX33" s="47"/>
      <c r="TQY33" s="47"/>
      <c r="TQZ33" s="47"/>
      <c r="TRA33" s="47"/>
      <c r="TRB33" s="47"/>
      <c r="TRC33" s="47"/>
      <c r="TRD33" s="47"/>
      <c r="TRE33" s="47"/>
      <c r="TRF33" s="47"/>
      <c r="TRG33" s="47"/>
      <c r="TRH33" s="47"/>
      <c r="TRI33" s="47"/>
      <c r="TRJ33" s="47"/>
      <c r="TRK33" s="47"/>
      <c r="TRL33" s="47"/>
      <c r="TRM33" s="47"/>
      <c r="TRN33" s="47"/>
      <c r="TRO33" s="47"/>
      <c r="TRP33" s="47"/>
      <c r="TRQ33" s="47"/>
      <c r="TRR33" s="47"/>
      <c r="TRS33" s="47"/>
      <c r="TRT33" s="47"/>
      <c r="TRU33" s="47"/>
      <c r="TRV33" s="47"/>
      <c r="TRW33" s="47"/>
      <c r="TRX33" s="47"/>
      <c r="TRY33" s="47"/>
      <c r="TRZ33" s="47"/>
      <c r="TSA33" s="47"/>
      <c r="TSB33" s="47"/>
      <c r="TSC33" s="47"/>
      <c r="TSD33" s="47"/>
      <c r="TSE33" s="47"/>
      <c r="TSF33" s="47"/>
      <c r="TSG33" s="47"/>
      <c r="TSH33" s="47"/>
      <c r="TSI33" s="47"/>
      <c r="TSJ33" s="47"/>
      <c r="TSK33" s="47"/>
      <c r="TSL33" s="47"/>
      <c r="TSM33" s="47"/>
      <c r="TSN33" s="47"/>
      <c r="TSO33" s="47"/>
      <c r="TSP33" s="47"/>
      <c r="TSQ33" s="47"/>
      <c r="TSR33" s="47"/>
      <c r="TSS33" s="47"/>
      <c r="TST33" s="47"/>
      <c r="TSU33" s="47"/>
      <c r="TSV33" s="47"/>
      <c r="TSW33" s="47"/>
      <c r="TSX33" s="47"/>
      <c r="TSY33" s="47"/>
      <c r="TSZ33" s="47"/>
      <c r="TTA33" s="47"/>
      <c r="TTB33" s="47"/>
      <c r="TTC33" s="47"/>
      <c r="TTD33" s="47"/>
      <c r="TTE33" s="47"/>
      <c r="TTF33" s="47"/>
      <c r="TTG33" s="47"/>
      <c r="TTH33" s="47"/>
      <c r="TTI33" s="47"/>
      <c r="TTJ33" s="47"/>
      <c r="TTK33" s="47"/>
      <c r="TTL33" s="47"/>
      <c r="TTM33" s="47"/>
      <c r="TTN33" s="47"/>
      <c r="TTO33" s="47"/>
      <c r="TTP33" s="47"/>
      <c r="TTQ33" s="47"/>
      <c r="TTR33" s="47"/>
      <c r="TTS33" s="47"/>
      <c r="TTT33" s="47"/>
      <c r="TTU33" s="47"/>
      <c r="TTV33" s="47"/>
      <c r="TTW33" s="47"/>
      <c r="TTX33" s="47"/>
      <c r="TTY33" s="47"/>
      <c r="TTZ33" s="47"/>
      <c r="TUA33" s="47"/>
      <c r="TUB33" s="47"/>
      <c r="TUC33" s="47"/>
      <c r="TUD33" s="47"/>
      <c r="TUE33" s="47"/>
      <c r="TUF33" s="47"/>
      <c r="TUG33" s="47"/>
      <c r="TUH33" s="47"/>
      <c r="TUI33" s="47"/>
      <c r="TUJ33" s="47"/>
      <c r="TUK33" s="47"/>
      <c r="TUL33" s="47"/>
      <c r="TUM33" s="47"/>
      <c r="TUN33" s="47"/>
      <c r="TUO33" s="47"/>
      <c r="TUP33" s="47"/>
      <c r="TUQ33" s="47"/>
      <c r="TUR33" s="47"/>
      <c r="TUS33" s="47"/>
      <c r="TUT33" s="47"/>
      <c r="TUU33" s="47"/>
      <c r="TUV33" s="47"/>
      <c r="TUW33" s="47"/>
      <c r="TUX33" s="47"/>
      <c r="TUY33" s="47"/>
      <c r="TUZ33" s="47"/>
      <c r="TVA33" s="47"/>
      <c r="TVB33" s="47"/>
      <c r="TVC33" s="47"/>
      <c r="TVD33" s="47"/>
      <c r="TVE33" s="47"/>
      <c r="TVF33" s="47"/>
      <c r="TVG33" s="47"/>
      <c r="TVH33" s="47"/>
      <c r="TVI33" s="47"/>
      <c r="TVJ33" s="47"/>
      <c r="TVK33" s="47"/>
      <c r="TVL33" s="47"/>
      <c r="TVM33" s="47"/>
      <c r="TVN33" s="47"/>
      <c r="TVO33" s="47"/>
      <c r="TVP33" s="47"/>
      <c r="TVQ33" s="47"/>
      <c r="TVR33" s="47"/>
      <c r="TVS33" s="47"/>
      <c r="TVT33" s="47"/>
      <c r="TVU33" s="47"/>
      <c r="TVV33" s="47"/>
      <c r="TVW33" s="47"/>
      <c r="TVX33" s="47"/>
      <c r="TVY33" s="47"/>
      <c r="TVZ33" s="47"/>
      <c r="TWA33" s="47"/>
      <c r="TWB33" s="47"/>
      <c r="TWC33" s="47"/>
      <c r="TWD33" s="47"/>
      <c r="TWE33" s="47"/>
      <c r="TWF33" s="47"/>
      <c r="TWG33" s="47"/>
      <c r="TWH33" s="47"/>
      <c r="TWI33" s="47"/>
      <c r="TWJ33" s="47"/>
      <c r="TWK33" s="47"/>
      <c r="TWL33" s="47"/>
      <c r="TWM33" s="47"/>
      <c r="TWN33" s="47"/>
      <c r="TWO33" s="47"/>
      <c r="TWP33" s="47"/>
      <c r="TWQ33" s="47"/>
      <c r="TWR33" s="47"/>
      <c r="TWS33" s="47"/>
      <c r="TWT33" s="47"/>
      <c r="TWU33" s="47"/>
      <c r="TWV33" s="47"/>
      <c r="TWW33" s="47"/>
      <c r="TWX33" s="47"/>
      <c r="TWY33" s="47"/>
      <c r="TWZ33" s="47"/>
      <c r="TXA33" s="47"/>
      <c r="TXB33" s="47"/>
      <c r="TXC33" s="47"/>
      <c r="TXD33" s="47"/>
      <c r="TXE33" s="47"/>
      <c r="TXF33" s="47"/>
      <c r="TXG33" s="47"/>
      <c r="TXH33" s="47"/>
      <c r="TXI33" s="47"/>
      <c r="TXJ33" s="47"/>
      <c r="TXK33" s="47"/>
      <c r="TXL33" s="47"/>
      <c r="TXM33" s="47"/>
      <c r="TXN33" s="47"/>
      <c r="TXO33" s="47"/>
      <c r="TXP33" s="47"/>
      <c r="TXQ33" s="47"/>
      <c r="TXR33" s="47"/>
      <c r="TXS33" s="47"/>
      <c r="TXT33" s="47"/>
      <c r="TXU33" s="47"/>
      <c r="TXV33" s="47"/>
      <c r="TXW33" s="47"/>
      <c r="TXX33" s="47"/>
      <c r="TXY33" s="47"/>
      <c r="TXZ33" s="47"/>
      <c r="TYA33" s="47"/>
      <c r="TYB33" s="47"/>
      <c r="TYC33" s="47"/>
      <c r="TYD33" s="47"/>
      <c r="TYE33" s="47"/>
      <c r="TYF33" s="47"/>
      <c r="TYG33" s="47"/>
      <c r="TYH33" s="47"/>
      <c r="TYI33" s="47"/>
      <c r="TYJ33" s="47"/>
      <c r="TYK33" s="47"/>
      <c r="TYL33" s="47"/>
      <c r="TYM33" s="47"/>
      <c r="TYN33" s="47"/>
      <c r="TYO33" s="47"/>
      <c r="TYP33" s="47"/>
      <c r="TYQ33" s="47"/>
      <c r="TYR33" s="47"/>
      <c r="TYS33" s="47"/>
      <c r="TYT33" s="47"/>
      <c r="TYU33" s="47"/>
      <c r="TYV33" s="47"/>
      <c r="TYW33" s="47"/>
      <c r="TYX33" s="47"/>
      <c r="TYY33" s="47"/>
      <c r="TYZ33" s="47"/>
      <c r="TZA33" s="47"/>
      <c r="TZB33" s="47"/>
      <c r="TZC33" s="47"/>
      <c r="TZD33" s="47"/>
      <c r="TZE33" s="47"/>
      <c r="TZF33" s="47"/>
      <c r="TZG33" s="47"/>
      <c r="TZH33" s="47"/>
      <c r="TZI33" s="47"/>
      <c r="TZJ33" s="47"/>
      <c r="TZK33" s="47"/>
      <c r="TZL33" s="47"/>
      <c r="TZM33" s="47"/>
      <c r="TZN33" s="47"/>
      <c r="TZO33" s="47"/>
      <c r="TZP33" s="47"/>
      <c r="TZQ33" s="47"/>
      <c r="TZR33" s="47"/>
      <c r="TZS33" s="47"/>
      <c r="TZT33" s="47"/>
      <c r="TZU33" s="47"/>
      <c r="TZV33" s="47"/>
      <c r="TZW33" s="47"/>
      <c r="TZX33" s="47"/>
      <c r="TZY33" s="47"/>
      <c r="TZZ33" s="47"/>
      <c r="UAA33" s="47"/>
      <c r="UAB33" s="47"/>
      <c r="UAC33" s="47"/>
      <c r="UAD33" s="47"/>
      <c r="UAE33" s="47"/>
      <c r="UAF33" s="47"/>
      <c r="UAG33" s="47"/>
      <c r="UAH33" s="47"/>
      <c r="UAI33" s="47"/>
      <c r="UAJ33" s="47"/>
      <c r="UAK33" s="47"/>
      <c r="UAL33" s="47"/>
      <c r="UAM33" s="47"/>
      <c r="UAN33" s="47"/>
      <c r="UAO33" s="47"/>
      <c r="UAP33" s="47"/>
      <c r="UAQ33" s="47"/>
      <c r="UAR33" s="47"/>
      <c r="UAS33" s="47"/>
      <c r="UAT33" s="47"/>
      <c r="UAU33" s="47"/>
      <c r="UAV33" s="47"/>
      <c r="UAW33" s="47"/>
      <c r="UAX33" s="47"/>
      <c r="UAY33" s="47"/>
      <c r="UAZ33" s="47"/>
      <c r="UBA33" s="47"/>
      <c r="UBB33" s="47"/>
      <c r="UBC33" s="47"/>
      <c r="UBD33" s="47"/>
      <c r="UBE33" s="47"/>
      <c r="UBF33" s="47"/>
      <c r="UBG33" s="47"/>
      <c r="UBH33" s="47"/>
      <c r="UBI33" s="47"/>
      <c r="UBJ33" s="47"/>
      <c r="UBK33" s="47"/>
      <c r="UBL33" s="47"/>
      <c r="UBM33" s="47"/>
      <c r="UBN33" s="47"/>
      <c r="UBO33" s="47"/>
      <c r="UBP33" s="47"/>
      <c r="UBQ33" s="47"/>
      <c r="UBR33" s="47"/>
      <c r="UBS33" s="47"/>
      <c r="UBT33" s="47"/>
      <c r="UBU33" s="47"/>
      <c r="UBV33" s="47"/>
      <c r="UBW33" s="47"/>
      <c r="UBX33" s="47"/>
      <c r="UBY33" s="47"/>
      <c r="UBZ33" s="47"/>
      <c r="UCA33" s="47"/>
      <c r="UCB33" s="47"/>
      <c r="UCC33" s="47"/>
      <c r="UCD33" s="47"/>
      <c r="UCE33" s="47"/>
      <c r="UCF33" s="47"/>
      <c r="UCG33" s="47"/>
      <c r="UCH33" s="47"/>
      <c r="UCI33" s="47"/>
      <c r="UCJ33" s="47"/>
      <c r="UCK33" s="47"/>
      <c r="UCL33" s="47"/>
      <c r="UCM33" s="47"/>
      <c r="UCN33" s="47"/>
      <c r="UCO33" s="47"/>
      <c r="UCP33" s="47"/>
      <c r="UCQ33" s="47"/>
      <c r="UCR33" s="47"/>
      <c r="UCS33" s="47"/>
      <c r="UCT33" s="47"/>
      <c r="UCU33" s="47"/>
      <c r="UCV33" s="47"/>
      <c r="UCW33" s="47"/>
      <c r="UCX33" s="47"/>
      <c r="UCY33" s="47"/>
      <c r="UCZ33" s="47"/>
      <c r="UDA33" s="47"/>
      <c r="UDB33" s="47"/>
      <c r="UDC33" s="47"/>
      <c r="UDD33" s="47"/>
      <c r="UDE33" s="47"/>
      <c r="UDF33" s="47"/>
      <c r="UDG33" s="47"/>
      <c r="UDH33" s="47"/>
      <c r="UDI33" s="47"/>
      <c r="UDJ33" s="47"/>
      <c r="UDK33" s="47"/>
      <c r="UDL33" s="47"/>
      <c r="UDM33" s="47"/>
      <c r="UDN33" s="47"/>
      <c r="UDO33" s="47"/>
      <c r="UDP33" s="47"/>
      <c r="UDQ33" s="47"/>
      <c r="UDR33" s="47"/>
      <c r="UDS33" s="47"/>
      <c r="UDT33" s="47"/>
      <c r="UDU33" s="47"/>
      <c r="UDV33" s="47"/>
      <c r="UDW33" s="47"/>
      <c r="UDX33" s="47"/>
      <c r="UDY33" s="47"/>
      <c r="UDZ33" s="47"/>
      <c r="UEA33" s="47"/>
      <c r="UEB33" s="47"/>
      <c r="UEC33" s="47"/>
      <c r="UED33" s="47"/>
      <c r="UEE33" s="47"/>
      <c r="UEF33" s="47"/>
      <c r="UEG33" s="47"/>
      <c r="UEH33" s="47"/>
      <c r="UEI33" s="47"/>
      <c r="UEJ33" s="47"/>
      <c r="UEK33" s="47"/>
      <c r="UEL33" s="47"/>
      <c r="UEM33" s="47"/>
      <c r="UEN33" s="47"/>
      <c r="UEO33" s="47"/>
      <c r="UEP33" s="47"/>
      <c r="UEQ33" s="47"/>
      <c r="UER33" s="47"/>
      <c r="UES33" s="47"/>
      <c r="UET33" s="47"/>
      <c r="UEU33" s="47"/>
      <c r="UEV33" s="47"/>
      <c r="UEW33" s="47"/>
      <c r="UEX33" s="47"/>
      <c r="UEY33" s="47"/>
      <c r="UEZ33" s="47"/>
      <c r="UFA33" s="47"/>
      <c r="UFB33" s="47"/>
      <c r="UFC33" s="47"/>
      <c r="UFD33" s="47"/>
      <c r="UFE33" s="47"/>
      <c r="UFF33" s="47"/>
      <c r="UFG33" s="47"/>
      <c r="UFH33" s="47"/>
      <c r="UFI33" s="47"/>
      <c r="UFJ33" s="47"/>
      <c r="UFK33" s="47"/>
      <c r="UFL33" s="47"/>
      <c r="UFM33" s="47"/>
      <c r="UFN33" s="47"/>
      <c r="UFO33" s="47"/>
      <c r="UFP33" s="47"/>
      <c r="UFQ33" s="47"/>
      <c r="UFR33" s="47"/>
      <c r="UFS33" s="47"/>
      <c r="UFT33" s="47"/>
      <c r="UFU33" s="47"/>
      <c r="UFV33" s="47"/>
      <c r="UFW33" s="47"/>
      <c r="UFX33" s="47"/>
      <c r="UFY33" s="47"/>
      <c r="UFZ33" s="47"/>
      <c r="UGA33" s="47"/>
      <c r="UGB33" s="47"/>
      <c r="UGC33" s="47"/>
      <c r="UGD33" s="47"/>
      <c r="UGE33" s="47"/>
      <c r="UGF33" s="47"/>
      <c r="UGG33" s="47"/>
      <c r="UGH33" s="47"/>
      <c r="UGI33" s="47"/>
      <c r="UGJ33" s="47"/>
      <c r="UGK33" s="47"/>
      <c r="UGL33" s="47"/>
      <c r="UGM33" s="47"/>
      <c r="UGN33" s="47"/>
      <c r="UGO33" s="47"/>
      <c r="UGP33" s="47"/>
      <c r="UGQ33" s="47"/>
      <c r="UGR33" s="47"/>
      <c r="UGS33" s="47"/>
      <c r="UGT33" s="47"/>
      <c r="UGU33" s="47"/>
      <c r="UGV33" s="47"/>
      <c r="UGW33" s="47"/>
      <c r="UGX33" s="47"/>
      <c r="UGY33" s="47"/>
      <c r="UGZ33" s="47"/>
      <c r="UHA33" s="47"/>
      <c r="UHB33" s="47"/>
      <c r="UHC33" s="47"/>
      <c r="UHD33" s="47"/>
      <c r="UHE33" s="47"/>
      <c r="UHF33" s="47"/>
      <c r="UHG33" s="47"/>
      <c r="UHH33" s="47"/>
      <c r="UHI33" s="47"/>
      <c r="UHJ33" s="47"/>
      <c r="UHK33" s="47"/>
      <c r="UHL33" s="47"/>
      <c r="UHM33" s="47"/>
      <c r="UHN33" s="47"/>
      <c r="UHO33" s="47"/>
      <c r="UHP33" s="47"/>
      <c r="UHQ33" s="47"/>
      <c r="UHR33" s="47"/>
      <c r="UHS33" s="47"/>
      <c r="UHT33" s="47"/>
      <c r="UHU33" s="47"/>
      <c r="UHV33" s="47"/>
      <c r="UHW33" s="47"/>
      <c r="UHX33" s="47"/>
      <c r="UHY33" s="47"/>
      <c r="UHZ33" s="47"/>
      <c r="UIA33" s="47"/>
      <c r="UIB33" s="47"/>
      <c r="UIC33" s="47"/>
      <c r="UID33" s="47"/>
      <c r="UIE33" s="47"/>
      <c r="UIF33" s="47"/>
      <c r="UIG33" s="47"/>
      <c r="UIH33" s="47"/>
      <c r="UII33" s="47"/>
      <c r="UIJ33" s="47"/>
      <c r="UIK33" s="47"/>
      <c r="UIL33" s="47"/>
      <c r="UIM33" s="47"/>
      <c r="UIN33" s="47"/>
      <c r="UIO33" s="47"/>
      <c r="UIP33" s="47"/>
      <c r="UIQ33" s="47"/>
      <c r="UIR33" s="47"/>
      <c r="UIS33" s="47"/>
      <c r="UIT33" s="47"/>
      <c r="UIU33" s="47"/>
      <c r="UIV33" s="47"/>
      <c r="UIW33" s="47"/>
      <c r="UIX33" s="47"/>
      <c r="UIY33" s="47"/>
      <c r="UIZ33" s="47"/>
      <c r="UJA33" s="47"/>
      <c r="UJB33" s="47"/>
      <c r="UJC33" s="47"/>
      <c r="UJD33" s="47"/>
      <c r="UJE33" s="47"/>
      <c r="UJF33" s="47"/>
      <c r="UJG33" s="47"/>
      <c r="UJH33" s="47"/>
      <c r="UJI33" s="47"/>
      <c r="UJJ33" s="47"/>
      <c r="UJK33" s="47"/>
      <c r="UJL33" s="47"/>
      <c r="UJM33" s="47"/>
      <c r="UJN33" s="47"/>
      <c r="UJO33" s="47"/>
      <c r="UJP33" s="47"/>
      <c r="UJQ33" s="47"/>
      <c r="UJR33" s="47"/>
      <c r="UJS33" s="47"/>
      <c r="UJT33" s="47"/>
      <c r="UJU33" s="47"/>
      <c r="UJV33" s="47"/>
      <c r="UJW33" s="47"/>
      <c r="UJX33" s="47"/>
      <c r="UJY33" s="47"/>
      <c r="UJZ33" s="47"/>
      <c r="UKA33" s="47"/>
      <c r="UKB33" s="47"/>
      <c r="UKC33" s="47"/>
      <c r="UKD33" s="47"/>
      <c r="UKE33" s="47"/>
      <c r="UKF33" s="47"/>
      <c r="UKG33" s="47"/>
      <c r="UKH33" s="47"/>
      <c r="UKI33" s="47"/>
      <c r="UKJ33" s="47"/>
      <c r="UKK33" s="47"/>
      <c r="UKL33" s="47"/>
      <c r="UKM33" s="47"/>
      <c r="UKN33" s="47"/>
      <c r="UKO33" s="47"/>
      <c r="UKP33" s="47"/>
      <c r="UKQ33" s="47"/>
      <c r="UKR33" s="47"/>
      <c r="UKS33" s="47"/>
      <c r="UKT33" s="47"/>
      <c r="UKU33" s="47"/>
      <c r="UKV33" s="47"/>
      <c r="UKW33" s="47"/>
      <c r="UKX33" s="47"/>
      <c r="UKY33" s="47"/>
      <c r="UKZ33" s="47"/>
      <c r="ULA33" s="47"/>
      <c r="ULB33" s="47"/>
      <c r="ULC33" s="47"/>
      <c r="ULD33" s="47"/>
      <c r="ULE33" s="47"/>
      <c r="ULF33" s="47"/>
      <c r="ULG33" s="47"/>
      <c r="ULH33" s="47"/>
      <c r="ULI33" s="47"/>
      <c r="ULJ33" s="47"/>
      <c r="ULK33" s="47"/>
      <c r="ULL33" s="47"/>
      <c r="ULM33" s="47"/>
      <c r="ULN33" s="47"/>
      <c r="ULO33" s="47"/>
      <c r="ULP33" s="47"/>
      <c r="ULQ33" s="47"/>
      <c r="ULR33" s="47"/>
      <c r="ULS33" s="47"/>
      <c r="ULT33" s="47"/>
      <c r="ULU33" s="47"/>
      <c r="ULV33" s="47"/>
      <c r="ULW33" s="47"/>
      <c r="ULX33" s="47"/>
      <c r="ULY33" s="47"/>
      <c r="ULZ33" s="47"/>
      <c r="UMA33" s="47"/>
      <c r="UMB33" s="47"/>
      <c r="UMC33" s="47"/>
      <c r="UMD33" s="47"/>
      <c r="UME33" s="47"/>
      <c r="UMF33" s="47"/>
      <c r="UMG33" s="47"/>
      <c r="UMH33" s="47"/>
      <c r="UMI33" s="47"/>
      <c r="UMJ33" s="47"/>
      <c r="UMK33" s="47"/>
      <c r="UML33" s="47"/>
      <c r="UMM33" s="47"/>
      <c r="UMN33" s="47"/>
      <c r="UMO33" s="47"/>
      <c r="UMP33" s="47"/>
      <c r="UMQ33" s="47"/>
      <c r="UMR33" s="47"/>
      <c r="UMS33" s="47"/>
      <c r="UMT33" s="47"/>
      <c r="UMU33" s="47"/>
      <c r="UMV33" s="47"/>
      <c r="UMW33" s="47"/>
      <c r="UMX33" s="47"/>
      <c r="UMY33" s="47"/>
      <c r="UMZ33" s="47"/>
      <c r="UNA33" s="47"/>
      <c r="UNB33" s="47"/>
      <c r="UNC33" s="47"/>
      <c r="UND33" s="47"/>
      <c r="UNE33" s="47"/>
      <c r="UNF33" s="47"/>
      <c r="UNG33" s="47"/>
      <c r="UNH33" s="47"/>
      <c r="UNI33" s="47"/>
      <c r="UNJ33" s="47"/>
      <c r="UNK33" s="47"/>
      <c r="UNL33" s="47"/>
      <c r="UNM33" s="47"/>
      <c r="UNN33" s="47"/>
      <c r="UNO33" s="47"/>
      <c r="UNP33" s="47"/>
      <c r="UNQ33" s="47"/>
      <c r="UNR33" s="47"/>
      <c r="UNS33" s="47"/>
      <c r="UNT33" s="47"/>
      <c r="UNU33" s="47"/>
      <c r="UNV33" s="47"/>
      <c r="UNW33" s="47"/>
      <c r="UNX33" s="47"/>
      <c r="UNY33" s="47"/>
      <c r="UNZ33" s="47"/>
      <c r="UOA33" s="47"/>
      <c r="UOB33" s="47"/>
      <c r="UOC33" s="47"/>
      <c r="UOD33" s="47"/>
      <c r="UOE33" s="47"/>
      <c r="UOF33" s="47"/>
      <c r="UOG33" s="47"/>
      <c r="UOH33" s="47"/>
      <c r="UOI33" s="47"/>
      <c r="UOJ33" s="47"/>
      <c r="UOK33" s="47"/>
      <c r="UOL33" s="47"/>
      <c r="UOM33" s="47"/>
      <c r="UON33" s="47"/>
      <c r="UOO33" s="47"/>
      <c r="UOP33" s="47"/>
      <c r="UOQ33" s="47"/>
      <c r="UOR33" s="47"/>
      <c r="UOS33" s="47"/>
      <c r="UOT33" s="47"/>
      <c r="UOU33" s="47"/>
      <c r="UOV33" s="47"/>
      <c r="UOW33" s="47"/>
      <c r="UOX33" s="47"/>
      <c r="UOY33" s="47"/>
      <c r="UOZ33" s="47"/>
      <c r="UPA33" s="47"/>
      <c r="UPB33" s="47"/>
      <c r="UPC33" s="47"/>
      <c r="UPD33" s="47"/>
      <c r="UPE33" s="47"/>
      <c r="UPF33" s="47"/>
      <c r="UPG33" s="47"/>
      <c r="UPH33" s="47"/>
      <c r="UPI33" s="47"/>
      <c r="UPJ33" s="47"/>
      <c r="UPK33" s="47"/>
      <c r="UPL33" s="47"/>
      <c r="UPM33" s="47"/>
      <c r="UPN33" s="47"/>
      <c r="UPO33" s="47"/>
      <c r="UPP33" s="47"/>
      <c r="UPQ33" s="47"/>
      <c r="UPR33" s="47"/>
      <c r="UPS33" s="47"/>
      <c r="UPT33" s="47"/>
      <c r="UPU33" s="47"/>
      <c r="UPV33" s="47"/>
      <c r="UPW33" s="47"/>
      <c r="UPX33" s="47"/>
      <c r="UPY33" s="47"/>
      <c r="UPZ33" s="47"/>
      <c r="UQA33" s="47"/>
      <c r="UQB33" s="47"/>
      <c r="UQC33" s="47"/>
      <c r="UQD33" s="47"/>
      <c r="UQE33" s="47"/>
      <c r="UQF33" s="47"/>
      <c r="UQG33" s="47"/>
      <c r="UQH33" s="47"/>
      <c r="UQI33" s="47"/>
      <c r="UQJ33" s="47"/>
      <c r="UQK33" s="47"/>
      <c r="UQL33" s="47"/>
      <c r="UQM33" s="47"/>
      <c r="UQN33" s="47"/>
      <c r="UQO33" s="47"/>
      <c r="UQP33" s="47"/>
      <c r="UQQ33" s="47"/>
      <c r="UQR33" s="47"/>
      <c r="UQS33" s="47"/>
      <c r="UQT33" s="47"/>
      <c r="UQU33" s="47"/>
      <c r="UQV33" s="47"/>
      <c r="UQW33" s="47"/>
      <c r="UQX33" s="47"/>
      <c r="UQY33" s="47"/>
      <c r="UQZ33" s="47"/>
      <c r="URA33" s="47"/>
      <c r="URB33" s="47"/>
      <c r="URC33" s="47"/>
      <c r="URD33" s="47"/>
      <c r="URE33" s="47"/>
      <c r="URF33" s="47"/>
      <c r="URG33" s="47"/>
      <c r="URH33" s="47"/>
      <c r="URI33" s="47"/>
      <c r="URJ33" s="47"/>
      <c r="URK33" s="47"/>
      <c r="URL33" s="47"/>
      <c r="URM33" s="47"/>
      <c r="URN33" s="47"/>
      <c r="URO33" s="47"/>
      <c r="URP33" s="47"/>
      <c r="URQ33" s="47"/>
      <c r="URR33" s="47"/>
      <c r="URS33" s="47"/>
      <c r="URT33" s="47"/>
      <c r="URU33" s="47"/>
      <c r="URV33" s="47"/>
      <c r="URW33" s="47"/>
      <c r="URX33" s="47"/>
      <c r="URY33" s="47"/>
      <c r="URZ33" s="47"/>
      <c r="USA33" s="47"/>
      <c r="USB33" s="47"/>
      <c r="USC33" s="47"/>
      <c r="USD33" s="47"/>
      <c r="USE33" s="47"/>
      <c r="USF33" s="47"/>
      <c r="USG33" s="47"/>
      <c r="USH33" s="47"/>
      <c r="USI33" s="47"/>
      <c r="USJ33" s="47"/>
      <c r="USK33" s="47"/>
      <c r="USL33" s="47"/>
      <c r="USM33" s="47"/>
      <c r="USN33" s="47"/>
      <c r="USO33" s="47"/>
      <c r="USP33" s="47"/>
      <c r="USQ33" s="47"/>
      <c r="USR33" s="47"/>
      <c r="USS33" s="47"/>
      <c r="UST33" s="47"/>
      <c r="USU33" s="47"/>
      <c r="USV33" s="47"/>
      <c r="USW33" s="47"/>
      <c r="USX33" s="47"/>
      <c r="USY33" s="47"/>
      <c r="USZ33" s="47"/>
      <c r="UTA33" s="47"/>
      <c r="UTB33" s="47"/>
      <c r="UTC33" s="47"/>
      <c r="UTD33" s="47"/>
      <c r="UTE33" s="47"/>
      <c r="UTF33" s="47"/>
      <c r="UTG33" s="47"/>
      <c r="UTH33" s="47"/>
      <c r="UTI33" s="47"/>
      <c r="UTJ33" s="47"/>
      <c r="UTK33" s="47"/>
      <c r="UTL33" s="47"/>
      <c r="UTM33" s="47"/>
      <c r="UTN33" s="47"/>
      <c r="UTO33" s="47"/>
      <c r="UTP33" s="47"/>
      <c r="UTQ33" s="47"/>
      <c r="UTR33" s="47"/>
      <c r="UTS33" s="47"/>
      <c r="UTT33" s="47"/>
      <c r="UTU33" s="47"/>
      <c r="UTV33" s="47"/>
      <c r="UTW33" s="47"/>
      <c r="UTX33" s="47"/>
      <c r="UTY33" s="47"/>
      <c r="UTZ33" s="47"/>
      <c r="UUA33" s="47"/>
      <c r="UUB33" s="47"/>
      <c r="UUC33" s="47"/>
      <c r="UUD33" s="47"/>
      <c r="UUE33" s="47"/>
      <c r="UUF33" s="47"/>
      <c r="UUG33" s="47"/>
      <c r="UUH33" s="47"/>
      <c r="UUI33" s="47"/>
      <c r="UUJ33" s="47"/>
      <c r="UUK33" s="47"/>
      <c r="UUL33" s="47"/>
      <c r="UUM33" s="47"/>
      <c r="UUN33" s="47"/>
      <c r="UUO33" s="47"/>
      <c r="UUP33" s="47"/>
      <c r="UUQ33" s="47"/>
      <c r="UUR33" s="47"/>
      <c r="UUS33" s="47"/>
      <c r="UUT33" s="47"/>
      <c r="UUU33" s="47"/>
      <c r="UUV33" s="47"/>
      <c r="UUW33" s="47"/>
      <c r="UUX33" s="47"/>
      <c r="UUY33" s="47"/>
      <c r="UUZ33" s="47"/>
      <c r="UVA33" s="47"/>
      <c r="UVB33" s="47"/>
      <c r="UVC33" s="47"/>
      <c r="UVD33" s="47"/>
      <c r="UVE33" s="47"/>
      <c r="UVF33" s="47"/>
      <c r="UVG33" s="47"/>
      <c r="UVH33" s="47"/>
      <c r="UVI33" s="47"/>
      <c r="UVJ33" s="47"/>
      <c r="UVK33" s="47"/>
      <c r="UVL33" s="47"/>
      <c r="UVM33" s="47"/>
      <c r="UVN33" s="47"/>
      <c r="UVO33" s="47"/>
      <c r="UVP33" s="47"/>
      <c r="UVQ33" s="47"/>
      <c r="UVR33" s="47"/>
      <c r="UVS33" s="47"/>
      <c r="UVT33" s="47"/>
      <c r="UVU33" s="47"/>
      <c r="UVV33" s="47"/>
      <c r="UVW33" s="47"/>
      <c r="UVX33" s="47"/>
      <c r="UVY33" s="47"/>
      <c r="UVZ33" s="47"/>
      <c r="UWA33" s="47"/>
      <c r="UWB33" s="47"/>
      <c r="UWC33" s="47"/>
      <c r="UWD33" s="47"/>
      <c r="UWE33" s="47"/>
      <c r="UWF33" s="47"/>
      <c r="UWG33" s="47"/>
      <c r="UWH33" s="47"/>
      <c r="UWI33" s="47"/>
      <c r="UWJ33" s="47"/>
      <c r="UWK33" s="47"/>
      <c r="UWL33" s="47"/>
      <c r="UWM33" s="47"/>
      <c r="UWN33" s="47"/>
      <c r="UWO33" s="47"/>
      <c r="UWP33" s="47"/>
      <c r="UWQ33" s="47"/>
      <c r="UWR33" s="47"/>
      <c r="UWS33" s="47"/>
      <c r="UWT33" s="47"/>
      <c r="UWU33" s="47"/>
      <c r="UWV33" s="47"/>
      <c r="UWW33" s="47"/>
      <c r="UWX33" s="47"/>
      <c r="UWY33" s="47"/>
      <c r="UWZ33" s="47"/>
      <c r="UXA33" s="47"/>
      <c r="UXB33" s="47"/>
      <c r="UXC33" s="47"/>
      <c r="UXD33" s="47"/>
      <c r="UXE33" s="47"/>
      <c r="UXF33" s="47"/>
      <c r="UXG33" s="47"/>
      <c r="UXH33" s="47"/>
      <c r="UXI33" s="47"/>
      <c r="UXJ33" s="47"/>
      <c r="UXK33" s="47"/>
      <c r="UXL33" s="47"/>
      <c r="UXM33" s="47"/>
      <c r="UXN33" s="47"/>
      <c r="UXO33" s="47"/>
      <c r="UXP33" s="47"/>
      <c r="UXQ33" s="47"/>
      <c r="UXR33" s="47"/>
      <c r="UXS33" s="47"/>
      <c r="UXT33" s="47"/>
      <c r="UXU33" s="47"/>
      <c r="UXV33" s="47"/>
      <c r="UXW33" s="47"/>
      <c r="UXX33" s="47"/>
      <c r="UXY33" s="47"/>
      <c r="UXZ33" s="47"/>
      <c r="UYA33" s="47"/>
      <c r="UYB33" s="47"/>
      <c r="UYC33" s="47"/>
      <c r="UYD33" s="47"/>
      <c r="UYE33" s="47"/>
      <c r="UYF33" s="47"/>
      <c r="UYG33" s="47"/>
      <c r="UYH33" s="47"/>
      <c r="UYI33" s="47"/>
      <c r="UYJ33" s="47"/>
      <c r="UYK33" s="47"/>
      <c r="UYL33" s="47"/>
      <c r="UYM33" s="47"/>
      <c r="UYN33" s="47"/>
      <c r="UYO33" s="47"/>
      <c r="UYP33" s="47"/>
      <c r="UYQ33" s="47"/>
      <c r="UYR33" s="47"/>
      <c r="UYS33" s="47"/>
      <c r="UYT33" s="47"/>
      <c r="UYU33" s="47"/>
      <c r="UYV33" s="47"/>
      <c r="UYW33" s="47"/>
      <c r="UYX33" s="47"/>
      <c r="UYY33" s="47"/>
      <c r="UYZ33" s="47"/>
      <c r="UZA33" s="47"/>
      <c r="UZB33" s="47"/>
      <c r="UZC33" s="47"/>
      <c r="UZD33" s="47"/>
      <c r="UZE33" s="47"/>
      <c r="UZF33" s="47"/>
      <c r="UZG33" s="47"/>
      <c r="UZH33" s="47"/>
      <c r="UZI33" s="47"/>
      <c r="UZJ33" s="47"/>
      <c r="UZK33" s="47"/>
      <c r="UZL33" s="47"/>
      <c r="UZM33" s="47"/>
      <c r="UZN33" s="47"/>
      <c r="UZO33" s="47"/>
      <c r="UZP33" s="47"/>
      <c r="UZQ33" s="47"/>
      <c r="UZR33" s="47"/>
      <c r="UZS33" s="47"/>
      <c r="UZT33" s="47"/>
      <c r="UZU33" s="47"/>
      <c r="UZV33" s="47"/>
      <c r="UZW33" s="47"/>
      <c r="UZX33" s="47"/>
      <c r="UZY33" s="47"/>
      <c r="UZZ33" s="47"/>
      <c r="VAA33" s="47"/>
      <c r="VAB33" s="47"/>
      <c r="VAC33" s="47"/>
      <c r="VAD33" s="47"/>
      <c r="VAE33" s="47"/>
      <c r="VAF33" s="47"/>
      <c r="VAG33" s="47"/>
      <c r="VAH33" s="47"/>
      <c r="VAI33" s="47"/>
      <c r="VAJ33" s="47"/>
      <c r="VAK33" s="47"/>
      <c r="VAL33" s="47"/>
      <c r="VAM33" s="47"/>
      <c r="VAN33" s="47"/>
      <c r="VAO33" s="47"/>
      <c r="VAP33" s="47"/>
      <c r="VAQ33" s="47"/>
      <c r="VAR33" s="47"/>
      <c r="VAS33" s="47"/>
      <c r="VAT33" s="47"/>
      <c r="VAU33" s="47"/>
      <c r="VAV33" s="47"/>
      <c r="VAW33" s="47"/>
      <c r="VAX33" s="47"/>
      <c r="VAY33" s="47"/>
      <c r="VAZ33" s="47"/>
      <c r="VBA33" s="47"/>
      <c r="VBB33" s="47"/>
      <c r="VBC33" s="47"/>
      <c r="VBD33" s="47"/>
      <c r="VBE33" s="47"/>
      <c r="VBF33" s="47"/>
      <c r="VBG33" s="47"/>
      <c r="VBH33" s="47"/>
      <c r="VBI33" s="47"/>
      <c r="VBJ33" s="47"/>
      <c r="VBK33" s="47"/>
      <c r="VBL33" s="47"/>
      <c r="VBM33" s="47"/>
      <c r="VBN33" s="47"/>
      <c r="VBO33" s="47"/>
      <c r="VBP33" s="47"/>
      <c r="VBQ33" s="47"/>
      <c r="VBR33" s="47"/>
      <c r="VBS33" s="47"/>
      <c r="VBT33" s="47"/>
      <c r="VBU33" s="47"/>
      <c r="VBV33" s="47"/>
      <c r="VBW33" s="47"/>
      <c r="VBX33" s="47"/>
      <c r="VBY33" s="47"/>
      <c r="VBZ33" s="47"/>
      <c r="VCA33" s="47"/>
      <c r="VCB33" s="47"/>
      <c r="VCC33" s="47"/>
      <c r="VCD33" s="47"/>
      <c r="VCE33" s="47"/>
      <c r="VCF33" s="47"/>
      <c r="VCG33" s="47"/>
      <c r="VCH33" s="47"/>
      <c r="VCI33" s="47"/>
      <c r="VCJ33" s="47"/>
      <c r="VCK33" s="47"/>
      <c r="VCL33" s="47"/>
      <c r="VCM33" s="47"/>
      <c r="VCN33" s="47"/>
      <c r="VCO33" s="47"/>
      <c r="VCP33" s="47"/>
      <c r="VCQ33" s="47"/>
      <c r="VCR33" s="47"/>
      <c r="VCS33" s="47"/>
      <c r="VCT33" s="47"/>
      <c r="VCU33" s="47"/>
      <c r="VCV33" s="47"/>
      <c r="VCW33" s="47"/>
      <c r="VCX33" s="47"/>
      <c r="VCY33" s="47"/>
      <c r="VCZ33" s="47"/>
      <c r="VDA33" s="47"/>
      <c r="VDB33" s="47"/>
      <c r="VDC33" s="47"/>
      <c r="VDD33" s="47"/>
      <c r="VDE33" s="47"/>
      <c r="VDF33" s="47"/>
      <c r="VDG33" s="47"/>
      <c r="VDH33" s="47"/>
      <c r="VDI33" s="47"/>
      <c r="VDJ33" s="47"/>
      <c r="VDK33" s="47"/>
      <c r="VDL33" s="47"/>
      <c r="VDM33" s="47"/>
      <c r="VDN33" s="47"/>
      <c r="VDO33" s="47"/>
      <c r="VDP33" s="47"/>
      <c r="VDQ33" s="47"/>
      <c r="VDR33" s="47"/>
      <c r="VDS33" s="47"/>
      <c r="VDT33" s="47"/>
      <c r="VDU33" s="47"/>
      <c r="VDV33" s="47"/>
      <c r="VDW33" s="47"/>
      <c r="VDX33" s="47"/>
      <c r="VDY33" s="47"/>
      <c r="VDZ33" s="47"/>
      <c r="VEA33" s="47"/>
      <c r="VEB33" s="47"/>
      <c r="VEC33" s="47"/>
      <c r="VED33" s="47"/>
      <c r="VEE33" s="47"/>
      <c r="VEF33" s="47"/>
      <c r="VEG33" s="47"/>
      <c r="VEH33" s="47"/>
      <c r="VEI33" s="47"/>
      <c r="VEJ33" s="47"/>
      <c r="VEK33" s="47"/>
      <c r="VEL33" s="47"/>
      <c r="VEM33" s="47"/>
      <c r="VEN33" s="47"/>
      <c r="VEO33" s="47"/>
      <c r="VEP33" s="47"/>
      <c r="VEQ33" s="47"/>
      <c r="VER33" s="47"/>
      <c r="VES33" s="47"/>
      <c r="VET33" s="47"/>
      <c r="VEU33" s="47"/>
      <c r="VEV33" s="47"/>
      <c r="VEW33" s="47"/>
      <c r="VEX33" s="47"/>
      <c r="VEY33" s="47"/>
      <c r="VEZ33" s="47"/>
      <c r="VFA33" s="47"/>
      <c r="VFB33" s="47"/>
      <c r="VFC33" s="47"/>
      <c r="VFD33" s="47"/>
      <c r="VFE33" s="47"/>
      <c r="VFF33" s="47"/>
      <c r="VFG33" s="47"/>
      <c r="VFH33" s="47"/>
      <c r="VFI33" s="47"/>
      <c r="VFJ33" s="47"/>
      <c r="VFK33" s="47"/>
      <c r="VFL33" s="47"/>
      <c r="VFM33" s="47"/>
      <c r="VFN33" s="47"/>
      <c r="VFO33" s="47"/>
      <c r="VFP33" s="47"/>
      <c r="VFQ33" s="47"/>
      <c r="VFR33" s="47"/>
      <c r="VFS33" s="47"/>
      <c r="VFT33" s="47"/>
      <c r="VFU33" s="47"/>
      <c r="VFV33" s="47"/>
      <c r="VFW33" s="47"/>
      <c r="VFX33" s="47"/>
      <c r="VFY33" s="47"/>
      <c r="VFZ33" s="47"/>
      <c r="VGA33" s="47"/>
      <c r="VGB33" s="47"/>
      <c r="VGC33" s="47"/>
      <c r="VGD33" s="47"/>
      <c r="VGE33" s="47"/>
      <c r="VGF33" s="47"/>
      <c r="VGG33" s="47"/>
      <c r="VGH33" s="47"/>
      <c r="VGI33" s="47"/>
      <c r="VGJ33" s="47"/>
      <c r="VGK33" s="47"/>
      <c r="VGL33" s="47"/>
      <c r="VGM33" s="47"/>
      <c r="VGN33" s="47"/>
      <c r="VGO33" s="47"/>
      <c r="VGP33" s="47"/>
      <c r="VGQ33" s="47"/>
      <c r="VGR33" s="47"/>
      <c r="VGS33" s="47"/>
      <c r="VGT33" s="47"/>
      <c r="VGU33" s="47"/>
      <c r="VGV33" s="47"/>
      <c r="VGW33" s="47"/>
      <c r="VGX33" s="47"/>
      <c r="VGY33" s="47"/>
      <c r="VGZ33" s="47"/>
      <c r="VHA33" s="47"/>
      <c r="VHB33" s="47"/>
      <c r="VHC33" s="47"/>
      <c r="VHD33" s="47"/>
      <c r="VHE33" s="47"/>
      <c r="VHF33" s="47"/>
      <c r="VHG33" s="47"/>
      <c r="VHH33" s="47"/>
      <c r="VHI33" s="47"/>
      <c r="VHJ33" s="47"/>
      <c r="VHK33" s="47"/>
      <c r="VHL33" s="47"/>
      <c r="VHM33" s="47"/>
      <c r="VHN33" s="47"/>
      <c r="VHO33" s="47"/>
      <c r="VHP33" s="47"/>
      <c r="VHQ33" s="47"/>
      <c r="VHR33" s="47"/>
      <c r="VHS33" s="47"/>
      <c r="VHT33" s="47"/>
      <c r="VHU33" s="47"/>
      <c r="VHV33" s="47"/>
      <c r="VHW33" s="47"/>
      <c r="VHX33" s="47"/>
      <c r="VHY33" s="47"/>
      <c r="VHZ33" s="47"/>
      <c r="VIA33" s="47"/>
      <c r="VIB33" s="47"/>
      <c r="VIC33" s="47"/>
      <c r="VID33" s="47"/>
      <c r="VIE33" s="47"/>
      <c r="VIF33" s="47"/>
      <c r="VIG33" s="47"/>
      <c r="VIH33" s="47"/>
      <c r="VII33" s="47"/>
      <c r="VIJ33" s="47"/>
      <c r="VIK33" s="47"/>
      <c r="VIL33" s="47"/>
      <c r="VIM33" s="47"/>
      <c r="VIN33" s="47"/>
      <c r="VIO33" s="47"/>
      <c r="VIP33" s="47"/>
      <c r="VIQ33" s="47"/>
      <c r="VIR33" s="47"/>
      <c r="VIS33" s="47"/>
      <c r="VIT33" s="47"/>
      <c r="VIU33" s="47"/>
      <c r="VIV33" s="47"/>
      <c r="VIW33" s="47"/>
      <c r="VIX33" s="47"/>
      <c r="VIY33" s="47"/>
      <c r="VIZ33" s="47"/>
      <c r="VJA33" s="47"/>
      <c r="VJB33" s="47"/>
      <c r="VJC33" s="47"/>
      <c r="VJD33" s="47"/>
      <c r="VJE33" s="47"/>
      <c r="VJF33" s="47"/>
      <c r="VJG33" s="47"/>
      <c r="VJH33" s="47"/>
      <c r="VJI33" s="47"/>
      <c r="VJJ33" s="47"/>
      <c r="VJK33" s="47"/>
      <c r="VJL33" s="47"/>
      <c r="VJM33" s="47"/>
      <c r="VJN33" s="47"/>
      <c r="VJO33" s="47"/>
      <c r="VJP33" s="47"/>
      <c r="VJQ33" s="47"/>
      <c r="VJR33" s="47"/>
      <c r="VJS33" s="47"/>
      <c r="VJT33" s="47"/>
      <c r="VJU33" s="47"/>
      <c r="VJV33" s="47"/>
      <c r="VJW33" s="47"/>
      <c r="VJX33" s="47"/>
      <c r="VJY33" s="47"/>
      <c r="VJZ33" s="47"/>
      <c r="VKA33" s="47"/>
      <c r="VKB33" s="47"/>
      <c r="VKC33" s="47"/>
      <c r="VKD33" s="47"/>
      <c r="VKE33" s="47"/>
      <c r="VKF33" s="47"/>
      <c r="VKG33" s="47"/>
      <c r="VKH33" s="47"/>
      <c r="VKI33" s="47"/>
      <c r="VKJ33" s="47"/>
      <c r="VKK33" s="47"/>
      <c r="VKL33" s="47"/>
      <c r="VKM33" s="47"/>
      <c r="VKN33" s="47"/>
      <c r="VKO33" s="47"/>
      <c r="VKP33" s="47"/>
      <c r="VKQ33" s="47"/>
      <c r="VKR33" s="47"/>
      <c r="VKS33" s="47"/>
      <c r="VKT33" s="47"/>
      <c r="VKU33" s="47"/>
      <c r="VKV33" s="47"/>
      <c r="VKW33" s="47"/>
      <c r="VKX33" s="47"/>
      <c r="VKY33" s="47"/>
      <c r="VKZ33" s="47"/>
      <c r="VLA33" s="47"/>
      <c r="VLB33" s="47"/>
      <c r="VLC33" s="47"/>
      <c r="VLD33" s="47"/>
      <c r="VLE33" s="47"/>
      <c r="VLF33" s="47"/>
      <c r="VLG33" s="47"/>
      <c r="VLH33" s="47"/>
      <c r="VLI33" s="47"/>
      <c r="VLJ33" s="47"/>
      <c r="VLK33" s="47"/>
      <c r="VLL33" s="47"/>
      <c r="VLM33" s="47"/>
      <c r="VLN33" s="47"/>
      <c r="VLO33" s="47"/>
      <c r="VLP33" s="47"/>
      <c r="VLQ33" s="47"/>
      <c r="VLR33" s="47"/>
      <c r="VLS33" s="47"/>
      <c r="VLT33" s="47"/>
      <c r="VLU33" s="47"/>
      <c r="VLV33" s="47"/>
      <c r="VLW33" s="47"/>
      <c r="VLX33" s="47"/>
      <c r="VLY33" s="47"/>
      <c r="VLZ33" s="47"/>
      <c r="VMA33" s="47"/>
      <c r="VMB33" s="47"/>
      <c r="VMC33" s="47"/>
      <c r="VMD33" s="47"/>
      <c r="VME33" s="47"/>
      <c r="VMF33" s="47"/>
      <c r="VMG33" s="47"/>
      <c r="VMH33" s="47"/>
      <c r="VMI33" s="47"/>
      <c r="VMJ33" s="47"/>
      <c r="VMK33" s="47"/>
      <c r="VML33" s="47"/>
      <c r="VMM33" s="47"/>
      <c r="VMN33" s="47"/>
      <c r="VMO33" s="47"/>
      <c r="VMP33" s="47"/>
      <c r="VMQ33" s="47"/>
      <c r="VMR33" s="47"/>
      <c r="VMS33" s="47"/>
      <c r="VMT33" s="47"/>
      <c r="VMU33" s="47"/>
      <c r="VMV33" s="47"/>
      <c r="VMW33" s="47"/>
      <c r="VMX33" s="47"/>
      <c r="VMY33" s="47"/>
      <c r="VMZ33" s="47"/>
      <c r="VNA33" s="47"/>
      <c r="VNB33" s="47"/>
      <c r="VNC33" s="47"/>
      <c r="VND33" s="47"/>
      <c r="VNE33" s="47"/>
      <c r="VNF33" s="47"/>
      <c r="VNG33" s="47"/>
      <c r="VNH33" s="47"/>
      <c r="VNI33" s="47"/>
      <c r="VNJ33" s="47"/>
      <c r="VNK33" s="47"/>
      <c r="VNL33" s="47"/>
      <c r="VNM33" s="47"/>
      <c r="VNN33" s="47"/>
      <c r="VNO33" s="47"/>
      <c r="VNP33" s="47"/>
      <c r="VNQ33" s="47"/>
      <c r="VNR33" s="47"/>
      <c r="VNS33" s="47"/>
      <c r="VNT33" s="47"/>
      <c r="VNU33" s="47"/>
      <c r="VNV33" s="47"/>
      <c r="VNW33" s="47"/>
      <c r="VNX33" s="47"/>
      <c r="VNY33" s="47"/>
      <c r="VNZ33" s="47"/>
      <c r="VOA33" s="47"/>
      <c r="VOB33" s="47"/>
      <c r="VOC33" s="47"/>
      <c r="VOD33" s="47"/>
      <c r="VOE33" s="47"/>
      <c r="VOF33" s="47"/>
      <c r="VOG33" s="47"/>
      <c r="VOH33" s="47"/>
      <c r="VOI33" s="47"/>
      <c r="VOJ33" s="47"/>
      <c r="VOK33" s="47"/>
      <c r="VOL33" s="47"/>
      <c r="VOM33" s="47"/>
      <c r="VON33" s="47"/>
      <c r="VOO33" s="47"/>
      <c r="VOP33" s="47"/>
      <c r="VOQ33" s="47"/>
      <c r="VOR33" s="47"/>
      <c r="VOS33" s="47"/>
      <c r="VOT33" s="47"/>
      <c r="VOU33" s="47"/>
      <c r="VOV33" s="47"/>
      <c r="VOW33" s="47"/>
      <c r="VOX33" s="47"/>
      <c r="VOY33" s="47"/>
      <c r="VOZ33" s="47"/>
      <c r="VPA33" s="47"/>
      <c r="VPB33" s="47"/>
      <c r="VPC33" s="47"/>
      <c r="VPD33" s="47"/>
      <c r="VPE33" s="47"/>
      <c r="VPF33" s="47"/>
      <c r="VPG33" s="47"/>
      <c r="VPH33" s="47"/>
      <c r="VPI33" s="47"/>
      <c r="VPJ33" s="47"/>
      <c r="VPK33" s="47"/>
      <c r="VPL33" s="47"/>
      <c r="VPM33" s="47"/>
      <c r="VPN33" s="47"/>
      <c r="VPO33" s="47"/>
      <c r="VPP33" s="47"/>
      <c r="VPQ33" s="47"/>
      <c r="VPR33" s="47"/>
      <c r="VPS33" s="47"/>
      <c r="VPT33" s="47"/>
      <c r="VPU33" s="47"/>
      <c r="VPV33" s="47"/>
      <c r="VPW33" s="47"/>
      <c r="VPX33" s="47"/>
      <c r="VPY33" s="47"/>
      <c r="VPZ33" s="47"/>
      <c r="VQA33" s="47"/>
      <c r="VQB33" s="47"/>
      <c r="VQC33" s="47"/>
      <c r="VQD33" s="47"/>
      <c r="VQE33" s="47"/>
      <c r="VQF33" s="47"/>
      <c r="VQG33" s="47"/>
      <c r="VQH33" s="47"/>
      <c r="VQI33" s="47"/>
      <c r="VQJ33" s="47"/>
      <c r="VQK33" s="47"/>
      <c r="VQL33" s="47"/>
      <c r="VQM33" s="47"/>
      <c r="VQN33" s="47"/>
      <c r="VQO33" s="47"/>
      <c r="VQP33" s="47"/>
      <c r="VQQ33" s="47"/>
      <c r="VQR33" s="47"/>
      <c r="VQS33" s="47"/>
      <c r="VQT33" s="47"/>
      <c r="VQU33" s="47"/>
      <c r="VQV33" s="47"/>
      <c r="VQW33" s="47"/>
      <c r="VQX33" s="47"/>
      <c r="VQY33" s="47"/>
      <c r="VQZ33" s="47"/>
      <c r="VRA33" s="47"/>
      <c r="VRB33" s="47"/>
      <c r="VRC33" s="47"/>
      <c r="VRD33" s="47"/>
      <c r="VRE33" s="47"/>
      <c r="VRF33" s="47"/>
      <c r="VRG33" s="47"/>
      <c r="VRH33" s="47"/>
      <c r="VRI33" s="47"/>
      <c r="VRJ33" s="47"/>
      <c r="VRK33" s="47"/>
      <c r="VRL33" s="47"/>
      <c r="VRM33" s="47"/>
      <c r="VRN33" s="47"/>
      <c r="VRO33" s="47"/>
      <c r="VRP33" s="47"/>
      <c r="VRQ33" s="47"/>
      <c r="VRR33" s="47"/>
      <c r="VRS33" s="47"/>
      <c r="VRT33" s="47"/>
      <c r="VRU33" s="47"/>
      <c r="VRV33" s="47"/>
      <c r="VRW33" s="47"/>
      <c r="VRX33" s="47"/>
      <c r="VRY33" s="47"/>
      <c r="VRZ33" s="47"/>
      <c r="VSA33" s="47"/>
      <c r="VSB33" s="47"/>
      <c r="VSC33" s="47"/>
      <c r="VSD33" s="47"/>
      <c r="VSE33" s="47"/>
      <c r="VSF33" s="47"/>
      <c r="VSG33" s="47"/>
      <c r="VSH33" s="47"/>
      <c r="VSI33" s="47"/>
      <c r="VSJ33" s="47"/>
      <c r="VSK33" s="47"/>
      <c r="VSL33" s="47"/>
      <c r="VSM33" s="47"/>
      <c r="VSN33" s="47"/>
      <c r="VSO33" s="47"/>
      <c r="VSP33" s="47"/>
      <c r="VSQ33" s="47"/>
      <c r="VSR33" s="47"/>
      <c r="VSS33" s="47"/>
      <c r="VST33" s="47"/>
      <c r="VSU33" s="47"/>
      <c r="VSV33" s="47"/>
      <c r="VSW33" s="47"/>
      <c r="VSX33" s="47"/>
      <c r="VSY33" s="47"/>
      <c r="VSZ33" s="47"/>
      <c r="VTA33" s="47"/>
      <c r="VTB33" s="47"/>
      <c r="VTC33" s="47"/>
      <c r="VTD33" s="47"/>
      <c r="VTE33" s="47"/>
      <c r="VTF33" s="47"/>
      <c r="VTG33" s="47"/>
      <c r="VTH33" s="47"/>
      <c r="VTI33" s="47"/>
      <c r="VTJ33" s="47"/>
      <c r="VTK33" s="47"/>
      <c r="VTL33" s="47"/>
      <c r="VTM33" s="47"/>
      <c r="VTN33" s="47"/>
      <c r="VTO33" s="47"/>
      <c r="VTP33" s="47"/>
      <c r="VTQ33" s="47"/>
      <c r="VTR33" s="47"/>
      <c r="VTS33" s="47"/>
      <c r="VTT33" s="47"/>
      <c r="VTU33" s="47"/>
      <c r="VTV33" s="47"/>
      <c r="VTW33" s="47"/>
      <c r="VTX33" s="47"/>
      <c r="VTY33" s="47"/>
      <c r="VTZ33" s="47"/>
      <c r="VUA33" s="47"/>
      <c r="VUB33" s="47"/>
      <c r="VUC33" s="47"/>
      <c r="VUD33" s="47"/>
      <c r="VUE33" s="47"/>
      <c r="VUF33" s="47"/>
      <c r="VUG33" s="47"/>
      <c r="VUH33" s="47"/>
      <c r="VUI33" s="47"/>
      <c r="VUJ33" s="47"/>
      <c r="VUK33" s="47"/>
      <c r="VUL33" s="47"/>
      <c r="VUM33" s="47"/>
      <c r="VUN33" s="47"/>
      <c r="VUO33" s="47"/>
      <c r="VUP33" s="47"/>
      <c r="VUQ33" s="47"/>
      <c r="VUR33" s="47"/>
      <c r="VUS33" s="47"/>
      <c r="VUT33" s="47"/>
      <c r="VUU33" s="47"/>
      <c r="VUV33" s="47"/>
      <c r="VUW33" s="47"/>
      <c r="VUX33" s="47"/>
      <c r="VUY33" s="47"/>
      <c r="VUZ33" s="47"/>
      <c r="VVA33" s="47"/>
      <c r="VVB33" s="47"/>
      <c r="VVC33" s="47"/>
      <c r="VVD33" s="47"/>
      <c r="VVE33" s="47"/>
      <c r="VVF33" s="47"/>
      <c r="VVG33" s="47"/>
      <c r="VVH33" s="47"/>
      <c r="VVI33" s="47"/>
      <c r="VVJ33" s="47"/>
      <c r="VVK33" s="47"/>
      <c r="VVL33" s="47"/>
      <c r="VVM33" s="47"/>
      <c r="VVN33" s="47"/>
      <c r="VVO33" s="47"/>
      <c r="VVP33" s="47"/>
      <c r="VVQ33" s="47"/>
      <c r="VVR33" s="47"/>
      <c r="VVS33" s="47"/>
      <c r="VVT33" s="47"/>
      <c r="VVU33" s="47"/>
      <c r="VVV33" s="47"/>
      <c r="VVW33" s="47"/>
      <c r="VVX33" s="47"/>
      <c r="VVY33" s="47"/>
      <c r="VVZ33" s="47"/>
      <c r="VWA33" s="47"/>
      <c r="VWB33" s="47"/>
      <c r="VWC33" s="47"/>
      <c r="VWD33" s="47"/>
      <c r="VWE33" s="47"/>
      <c r="VWF33" s="47"/>
      <c r="VWG33" s="47"/>
      <c r="VWH33" s="47"/>
      <c r="VWI33" s="47"/>
      <c r="VWJ33" s="47"/>
      <c r="VWK33" s="47"/>
      <c r="VWL33" s="47"/>
      <c r="VWM33" s="47"/>
      <c r="VWN33" s="47"/>
      <c r="VWO33" s="47"/>
      <c r="VWP33" s="47"/>
      <c r="VWQ33" s="47"/>
      <c r="VWR33" s="47"/>
      <c r="VWS33" s="47"/>
      <c r="VWT33" s="47"/>
      <c r="VWU33" s="47"/>
      <c r="VWV33" s="47"/>
      <c r="VWW33" s="47"/>
      <c r="VWX33" s="47"/>
      <c r="VWY33" s="47"/>
      <c r="VWZ33" s="47"/>
      <c r="VXA33" s="47"/>
      <c r="VXB33" s="47"/>
      <c r="VXC33" s="47"/>
      <c r="VXD33" s="47"/>
      <c r="VXE33" s="47"/>
      <c r="VXF33" s="47"/>
      <c r="VXG33" s="47"/>
      <c r="VXH33" s="47"/>
      <c r="VXI33" s="47"/>
      <c r="VXJ33" s="47"/>
      <c r="VXK33" s="47"/>
      <c r="VXL33" s="47"/>
      <c r="VXM33" s="47"/>
      <c r="VXN33" s="47"/>
      <c r="VXO33" s="47"/>
      <c r="VXP33" s="47"/>
      <c r="VXQ33" s="47"/>
      <c r="VXR33" s="47"/>
      <c r="VXS33" s="47"/>
      <c r="VXT33" s="47"/>
      <c r="VXU33" s="47"/>
      <c r="VXV33" s="47"/>
      <c r="VXW33" s="47"/>
      <c r="VXX33" s="47"/>
      <c r="VXY33" s="47"/>
      <c r="VXZ33" s="47"/>
      <c r="VYA33" s="47"/>
      <c r="VYB33" s="47"/>
      <c r="VYC33" s="47"/>
      <c r="VYD33" s="47"/>
      <c r="VYE33" s="47"/>
      <c r="VYF33" s="47"/>
      <c r="VYG33" s="47"/>
      <c r="VYH33" s="47"/>
      <c r="VYI33" s="47"/>
      <c r="VYJ33" s="47"/>
      <c r="VYK33" s="47"/>
      <c r="VYL33" s="47"/>
      <c r="VYM33" s="47"/>
      <c r="VYN33" s="47"/>
      <c r="VYO33" s="47"/>
      <c r="VYP33" s="47"/>
      <c r="VYQ33" s="47"/>
      <c r="VYR33" s="47"/>
      <c r="VYS33" s="47"/>
      <c r="VYT33" s="47"/>
      <c r="VYU33" s="47"/>
      <c r="VYV33" s="47"/>
      <c r="VYW33" s="47"/>
      <c r="VYX33" s="47"/>
      <c r="VYY33" s="47"/>
      <c r="VYZ33" s="47"/>
      <c r="VZA33" s="47"/>
      <c r="VZB33" s="47"/>
      <c r="VZC33" s="47"/>
      <c r="VZD33" s="47"/>
      <c r="VZE33" s="47"/>
      <c r="VZF33" s="47"/>
      <c r="VZG33" s="47"/>
      <c r="VZH33" s="47"/>
      <c r="VZI33" s="47"/>
      <c r="VZJ33" s="47"/>
      <c r="VZK33" s="47"/>
      <c r="VZL33" s="47"/>
      <c r="VZM33" s="47"/>
      <c r="VZN33" s="47"/>
      <c r="VZO33" s="47"/>
      <c r="VZP33" s="47"/>
      <c r="VZQ33" s="47"/>
      <c r="VZR33" s="47"/>
      <c r="VZS33" s="47"/>
      <c r="VZT33" s="47"/>
      <c r="VZU33" s="47"/>
      <c r="VZV33" s="47"/>
      <c r="VZW33" s="47"/>
      <c r="VZX33" s="47"/>
      <c r="VZY33" s="47"/>
      <c r="VZZ33" s="47"/>
      <c r="WAA33" s="47"/>
      <c r="WAB33" s="47"/>
      <c r="WAC33" s="47"/>
      <c r="WAD33" s="47"/>
      <c r="WAE33" s="47"/>
      <c r="WAF33" s="47"/>
      <c r="WAG33" s="47"/>
      <c r="WAH33" s="47"/>
      <c r="WAI33" s="47"/>
      <c r="WAJ33" s="47"/>
      <c r="WAK33" s="47"/>
      <c r="WAL33" s="47"/>
      <c r="WAM33" s="47"/>
      <c r="WAN33" s="47"/>
      <c r="WAO33" s="47"/>
      <c r="WAP33" s="47"/>
      <c r="WAQ33" s="47"/>
      <c r="WAR33" s="47"/>
      <c r="WAS33" s="47"/>
      <c r="WAT33" s="47"/>
      <c r="WAU33" s="47"/>
      <c r="WAV33" s="47"/>
      <c r="WAW33" s="47"/>
      <c r="WAX33" s="47"/>
      <c r="WAY33" s="47"/>
      <c r="WAZ33" s="47"/>
      <c r="WBA33" s="47"/>
      <c r="WBB33" s="47"/>
      <c r="WBC33" s="47"/>
      <c r="WBD33" s="47"/>
      <c r="WBE33" s="47"/>
      <c r="WBF33" s="47"/>
      <c r="WBG33" s="47"/>
      <c r="WBH33" s="47"/>
      <c r="WBI33" s="47"/>
      <c r="WBJ33" s="47"/>
      <c r="WBK33" s="47"/>
      <c r="WBL33" s="47"/>
      <c r="WBM33" s="47"/>
      <c r="WBN33" s="47"/>
      <c r="WBO33" s="47"/>
      <c r="WBP33" s="47"/>
      <c r="WBQ33" s="47"/>
      <c r="WBR33" s="47"/>
      <c r="WBS33" s="47"/>
      <c r="WBT33" s="47"/>
      <c r="WBU33" s="47"/>
      <c r="WBV33" s="47"/>
      <c r="WBW33" s="47"/>
      <c r="WBX33" s="47"/>
      <c r="WBY33" s="47"/>
      <c r="WBZ33" s="47"/>
      <c r="WCA33" s="47"/>
      <c r="WCB33" s="47"/>
      <c r="WCC33" s="47"/>
      <c r="WCD33" s="47"/>
      <c r="WCE33" s="47"/>
      <c r="WCF33" s="47"/>
      <c r="WCG33" s="47"/>
      <c r="WCH33" s="47"/>
      <c r="WCI33" s="47"/>
      <c r="WCJ33" s="47"/>
      <c r="WCK33" s="47"/>
      <c r="WCL33" s="47"/>
      <c r="WCM33" s="47"/>
      <c r="WCN33" s="47"/>
      <c r="WCO33" s="47"/>
      <c r="WCP33" s="47"/>
      <c r="WCQ33" s="47"/>
      <c r="WCR33" s="47"/>
      <c r="WCS33" s="47"/>
      <c r="WCT33" s="47"/>
      <c r="WCU33" s="47"/>
      <c r="WCV33" s="47"/>
      <c r="WCW33" s="47"/>
      <c r="WCX33" s="47"/>
      <c r="WCY33" s="47"/>
      <c r="WCZ33" s="47"/>
      <c r="WDA33" s="47"/>
      <c r="WDB33" s="47"/>
      <c r="WDC33" s="47"/>
      <c r="WDD33" s="47"/>
      <c r="WDE33" s="47"/>
      <c r="WDF33" s="47"/>
      <c r="WDG33" s="47"/>
      <c r="WDH33" s="47"/>
      <c r="WDI33" s="47"/>
      <c r="WDJ33" s="47"/>
      <c r="WDK33" s="47"/>
      <c r="WDL33" s="47"/>
      <c r="WDM33" s="47"/>
      <c r="WDN33" s="47"/>
      <c r="WDO33" s="47"/>
      <c r="WDP33" s="47"/>
      <c r="WDQ33" s="47"/>
      <c r="WDR33" s="47"/>
      <c r="WDS33" s="47"/>
      <c r="WDT33" s="47"/>
      <c r="WDU33" s="47"/>
      <c r="WDV33" s="47"/>
      <c r="WDW33" s="47"/>
      <c r="WDX33" s="47"/>
      <c r="WDY33" s="47"/>
      <c r="WDZ33" s="47"/>
      <c r="WEA33" s="47"/>
      <c r="WEB33" s="47"/>
      <c r="WEC33" s="47"/>
      <c r="WED33" s="47"/>
      <c r="WEE33" s="47"/>
      <c r="WEF33" s="47"/>
      <c r="WEG33" s="47"/>
      <c r="WEH33" s="47"/>
      <c r="WEI33" s="47"/>
      <c r="WEJ33" s="47"/>
      <c r="WEK33" s="47"/>
      <c r="WEL33" s="47"/>
      <c r="WEM33" s="47"/>
      <c r="WEN33" s="47"/>
      <c r="WEO33" s="47"/>
      <c r="WEP33" s="47"/>
      <c r="WEQ33" s="47"/>
      <c r="WER33" s="47"/>
      <c r="WES33" s="47"/>
      <c r="WET33" s="47"/>
      <c r="WEU33" s="47"/>
      <c r="WEV33" s="47"/>
      <c r="WEW33" s="47"/>
      <c r="WEX33" s="47"/>
      <c r="WEY33" s="47"/>
      <c r="WEZ33" s="47"/>
      <c r="WFA33" s="47"/>
      <c r="WFB33" s="47"/>
      <c r="WFC33" s="47"/>
      <c r="WFD33" s="47"/>
      <c r="WFE33" s="47"/>
      <c r="WFF33" s="47"/>
      <c r="WFG33" s="47"/>
      <c r="WFH33" s="47"/>
      <c r="WFI33" s="47"/>
      <c r="WFJ33" s="47"/>
      <c r="WFK33" s="47"/>
      <c r="WFL33" s="47"/>
      <c r="WFM33" s="47"/>
      <c r="WFN33" s="47"/>
      <c r="WFO33" s="47"/>
      <c r="WFP33" s="47"/>
      <c r="WFQ33" s="47"/>
      <c r="WFR33" s="47"/>
      <c r="WFS33" s="47"/>
      <c r="WFT33" s="47"/>
      <c r="WFU33" s="47"/>
      <c r="WFV33" s="47"/>
      <c r="WFW33" s="47"/>
      <c r="WFX33" s="47"/>
      <c r="WFY33" s="47"/>
      <c r="WFZ33" s="47"/>
      <c r="WGA33" s="47"/>
      <c r="WGB33" s="47"/>
      <c r="WGC33" s="47"/>
      <c r="WGD33" s="47"/>
      <c r="WGE33" s="47"/>
      <c r="WGF33" s="47"/>
      <c r="WGG33" s="47"/>
      <c r="WGH33" s="47"/>
      <c r="WGI33" s="47"/>
      <c r="WGJ33" s="47"/>
      <c r="WGK33" s="47"/>
      <c r="WGL33" s="47"/>
      <c r="WGM33" s="47"/>
      <c r="WGN33" s="47"/>
      <c r="WGO33" s="47"/>
      <c r="WGP33" s="47"/>
      <c r="WGQ33" s="47"/>
      <c r="WGR33" s="47"/>
      <c r="WGS33" s="47"/>
      <c r="WGT33" s="47"/>
      <c r="WGU33" s="47"/>
      <c r="WGV33" s="47"/>
      <c r="WGW33" s="47"/>
      <c r="WGX33" s="47"/>
      <c r="WGY33" s="47"/>
      <c r="WGZ33" s="47"/>
      <c r="WHA33" s="47"/>
      <c r="WHB33" s="47"/>
      <c r="WHC33" s="47"/>
      <c r="WHD33" s="47"/>
      <c r="WHE33" s="47"/>
      <c r="WHF33" s="47"/>
      <c r="WHG33" s="47"/>
      <c r="WHH33" s="47"/>
      <c r="WHI33" s="47"/>
      <c r="WHJ33" s="47"/>
      <c r="WHK33" s="47"/>
      <c r="WHL33" s="47"/>
      <c r="WHM33" s="47"/>
      <c r="WHN33" s="47"/>
      <c r="WHO33" s="47"/>
      <c r="WHP33" s="47"/>
      <c r="WHQ33" s="47"/>
      <c r="WHR33" s="47"/>
      <c r="WHS33" s="47"/>
      <c r="WHT33" s="47"/>
      <c r="WHU33" s="47"/>
      <c r="WHV33" s="47"/>
      <c r="WHW33" s="47"/>
      <c r="WHX33" s="47"/>
      <c r="WHY33" s="47"/>
      <c r="WHZ33" s="47"/>
      <c r="WIA33" s="47"/>
      <c r="WIB33" s="47"/>
      <c r="WIC33" s="47"/>
      <c r="WID33" s="47"/>
      <c r="WIE33" s="47"/>
      <c r="WIF33" s="47"/>
      <c r="WIG33" s="47"/>
      <c r="WIH33" s="47"/>
      <c r="WII33" s="47"/>
      <c r="WIJ33" s="47"/>
      <c r="WIK33" s="47"/>
      <c r="WIL33" s="47"/>
      <c r="WIM33" s="47"/>
      <c r="WIN33" s="47"/>
      <c r="WIO33" s="47"/>
      <c r="WIP33" s="47"/>
      <c r="WIQ33" s="47"/>
      <c r="WIR33" s="47"/>
      <c r="WIS33" s="47"/>
      <c r="WIT33" s="47"/>
      <c r="WIU33" s="47"/>
      <c r="WIV33" s="47"/>
      <c r="WIW33" s="47"/>
      <c r="WIX33" s="47"/>
      <c r="WIY33" s="47"/>
      <c r="WIZ33" s="47"/>
      <c r="WJA33" s="47"/>
      <c r="WJB33" s="47"/>
      <c r="WJC33" s="47"/>
      <c r="WJD33" s="47"/>
      <c r="WJE33" s="47"/>
      <c r="WJF33" s="47"/>
      <c r="WJG33" s="47"/>
      <c r="WJH33" s="47"/>
      <c r="WJI33" s="47"/>
      <c r="WJJ33" s="47"/>
      <c r="WJK33" s="47"/>
      <c r="WJL33" s="47"/>
      <c r="WJM33" s="47"/>
      <c r="WJN33" s="47"/>
      <c r="WJO33" s="47"/>
      <c r="WJP33" s="47"/>
      <c r="WJQ33" s="47"/>
      <c r="WJR33" s="47"/>
      <c r="WJS33" s="47"/>
      <c r="WJT33" s="47"/>
      <c r="WJU33" s="47"/>
      <c r="WJV33" s="47"/>
      <c r="WJW33" s="47"/>
      <c r="WJX33" s="47"/>
      <c r="WJY33" s="47"/>
      <c r="WJZ33" s="47"/>
      <c r="WKA33" s="47"/>
      <c r="WKB33" s="47"/>
      <c r="WKC33" s="47"/>
      <c r="WKD33" s="47"/>
      <c r="WKE33" s="47"/>
      <c r="WKF33" s="47"/>
      <c r="WKG33" s="47"/>
      <c r="WKH33" s="47"/>
      <c r="WKI33" s="47"/>
      <c r="WKJ33" s="47"/>
      <c r="WKK33" s="47"/>
      <c r="WKL33" s="47"/>
      <c r="WKM33" s="47"/>
      <c r="WKN33" s="47"/>
      <c r="WKO33" s="47"/>
      <c r="WKP33" s="47"/>
      <c r="WKQ33" s="47"/>
      <c r="WKR33" s="47"/>
      <c r="WKS33" s="47"/>
      <c r="WKT33" s="47"/>
      <c r="WKU33" s="47"/>
      <c r="WKV33" s="47"/>
      <c r="WKW33" s="47"/>
      <c r="WKX33" s="47"/>
      <c r="WKY33" s="47"/>
      <c r="WKZ33" s="47"/>
      <c r="WLA33" s="47"/>
      <c r="WLB33" s="47"/>
      <c r="WLC33" s="47"/>
      <c r="WLD33" s="47"/>
      <c r="WLE33" s="47"/>
      <c r="WLF33" s="47"/>
      <c r="WLG33" s="47"/>
      <c r="WLH33" s="47"/>
      <c r="WLI33" s="47"/>
      <c r="WLJ33" s="47"/>
      <c r="WLK33" s="47"/>
      <c r="WLL33" s="47"/>
      <c r="WLM33" s="47"/>
      <c r="WLN33" s="47"/>
      <c r="WLO33" s="47"/>
      <c r="WLP33" s="47"/>
      <c r="WLQ33" s="47"/>
      <c r="WLR33" s="47"/>
      <c r="WLS33" s="47"/>
      <c r="WLT33" s="47"/>
      <c r="WLU33" s="47"/>
      <c r="WLV33" s="47"/>
      <c r="WLW33" s="47"/>
      <c r="WLX33" s="47"/>
      <c r="WLY33" s="47"/>
      <c r="WLZ33" s="47"/>
      <c r="WMA33" s="47"/>
      <c r="WMB33" s="47"/>
      <c r="WMC33" s="47"/>
      <c r="WMD33" s="47"/>
      <c r="WME33" s="47"/>
      <c r="WMF33" s="47"/>
      <c r="WMG33" s="47"/>
      <c r="WMH33" s="47"/>
      <c r="WMI33" s="47"/>
      <c r="WMJ33" s="47"/>
      <c r="WMK33" s="47"/>
      <c r="WML33" s="47"/>
      <c r="WMM33" s="47"/>
      <c r="WMN33" s="47"/>
      <c r="WMO33" s="47"/>
      <c r="WMP33" s="47"/>
      <c r="WMQ33" s="47"/>
      <c r="WMR33" s="47"/>
      <c r="WMS33" s="47"/>
      <c r="WMT33" s="47"/>
      <c r="WMU33" s="47"/>
      <c r="WMV33" s="47"/>
      <c r="WMW33" s="47"/>
      <c r="WMX33" s="47"/>
      <c r="WMY33" s="47"/>
      <c r="WMZ33" s="47"/>
      <c r="WNA33" s="47"/>
      <c r="WNB33" s="47"/>
      <c r="WNC33" s="47"/>
      <c r="WND33" s="47"/>
      <c r="WNE33" s="47"/>
      <c r="WNF33" s="47"/>
      <c r="WNG33" s="47"/>
      <c r="WNH33" s="47"/>
      <c r="WNI33" s="47"/>
      <c r="WNJ33" s="47"/>
      <c r="WNK33" s="47"/>
      <c r="WNL33" s="47"/>
      <c r="WNM33" s="47"/>
      <c r="WNN33" s="47"/>
      <c r="WNO33" s="47"/>
      <c r="WNP33" s="47"/>
      <c r="WNQ33" s="47"/>
      <c r="WNR33" s="47"/>
      <c r="WNS33" s="47"/>
      <c r="WNT33" s="47"/>
      <c r="WNU33" s="47"/>
      <c r="WNV33" s="47"/>
      <c r="WNW33" s="47"/>
      <c r="WNX33" s="47"/>
      <c r="WNY33" s="47"/>
      <c r="WNZ33" s="47"/>
      <c r="WOA33" s="47"/>
      <c r="WOB33" s="47"/>
      <c r="WOC33" s="47"/>
      <c r="WOD33" s="47"/>
      <c r="WOE33" s="47"/>
      <c r="WOF33" s="47"/>
      <c r="WOG33" s="47"/>
      <c r="WOH33" s="47"/>
      <c r="WOI33" s="47"/>
      <c r="WOJ33" s="47"/>
      <c r="WOK33" s="47"/>
      <c r="WOL33" s="47"/>
      <c r="WOM33" s="47"/>
      <c r="WON33" s="47"/>
      <c r="WOO33" s="47"/>
      <c r="WOP33" s="47"/>
      <c r="WOQ33" s="47"/>
      <c r="WOR33" s="47"/>
      <c r="WOS33" s="47"/>
      <c r="WOT33" s="47"/>
      <c r="WOU33" s="47"/>
      <c r="WOV33" s="47"/>
      <c r="WOW33" s="47"/>
      <c r="WOX33" s="47"/>
      <c r="WOY33" s="47"/>
      <c r="WOZ33" s="47"/>
      <c r="WPA33" s="47"/>
      <c r="WPB33" s="47"/>
      <c r="WPC33" s="47"/>
      <c r="WPD33" s="47"/>
      <c r="WPE33" s="47"/>
      <c r="WPF33" s="47"/>
      <c r="WPG33" s="47"/>
      <c r="WPH33" s="47"/>
      <c r="WPI33" s="47"/>
      <c r="WPJ33" s="47"/>
      <c r="WPK33" s="47"/>
      <c r="WPL33" s="47"/>
      <c r="WPM33" s="47"/>
      <c r="WPN33" s="47"/>
      <c r="WPO33" s="47"/>
      <c r="WPP33" s="47"/>
      <c r="WPQ33" s="47"/>
      <c r="WPR33" s="47"/>
      <c r="WPS33" s="47"/>
      <c r="WPT33" s="47"/>
      <c r="WPU33" s="47"/>
      <c r="WPV33" s="47"/>
      <c r="WPW33" s="47"/>
      <c r="WPX33" s="47"/>
      <c r="WPY33" s="47"/>
      <c r="WPZ33" s="47"/>
      <c r="WQA33" s="47"/>
      <c r="WQB33" s="47"/>
      <c r="WQC33" s="47"/>
      <c r="WQD33" s="47"/>
      <c r="WQE33" s="47"/>
      <c r="WQF33" s="47"/>
      <c r="WQG33" s="47"/>
      <c r="WQH33" s="47"/>
      <c r="WQI33" s="47"/>
      <c r="WQJ33" s="47"/>
      <c r="WQK33" s="47"/>
      <c r="WQL33" s="47"/>
      <c r="WQM33" s="47"/>
      <c r="WQN33" s="47"/>
      <c r="WQO33" s="47"/>
      <c r="WQP33" s="47"/>
      <c r="WQQ33" s="47"/>
      <c r="WQR33" s="47"/>
      <c r="WQS33" s="47"/>
      <c r="WQT33" s="47"/>
      <c r="WQU33" s="47"/>
      <c r="WQV33" s="47"/>
      <c r="WQW33" s="47"/>
      <c r="WQX33" s="47"/>
      <c r="WQY33" s="47"/>
      <c r="WQZ33" s="47"/>
      <c r="WRA33" s="47"/>
      <c r="WRB33" s="47"/>
      <c r="WRC33" s="47"/>
      <c r="WRD33" s="47"/>
      <c r="WRE33" s="47"/>
      <c r="WRF33" s="47"/>
      <c r="WRG33" s="47"/>
      <c r="WRH33" s="47"/>
      <c r="WRI33" s="47"/>
      <c r="WRJ33" s="47"/>
      <c r="WRK33" s="47"/>
      <c r="WRL33" s="47"/>
      <c r="WRM33" s="47"/>
      <c r="WRN33" s="47"/>
      <c r="WRO33" s="47"/>
      <c r="WRP33" s="47"/>
      <c r="WRQ33" s="47"/>
      <c r="WRR33" s="47"/>
      <c r="WRS33" s="47"/>
      <c r="WRT33" s="47"/>
      <c r="WRU33" s="47"/>
      <c r="WRV33" s="47"/>
      <c r="WRW33" s="47"/>
      <c r="WRX33" s="47"/>
      <c r="WRY33" s="47"/>
      <c r="WRZ33" s="47"/>
      <c r="WSA33" s="47"/>
      <c r="WSB33" s="47"/>
      <c r="WSC33" s="47"/>
      <c r="WSD33" s="47"/>
      <c r="WSE33" s="47"/>
      <c r="WSF33" s="47"/>
      <c r="WSG33" s="47"/>
      <c r="WSH33" s="47"/>
      <c r="WSI33" s="47"/>
      <c r="WSJ33" s="47"/>
      <c r="WSK33" s="47"/>
      <c r="WSL33" s="47"/>
      <c r="WSM33" s="47"/>
      <c r="WSN33" s="47"/>
      <c r="WSO33" s="47"/>
      <c r="WSP33" s="47"/>
      <c r="WSQ33" s="47"/>
      <c r="WSR33" s="47"/>
      <c r="WSS33" s="47"/>
      <c r="WST33" s="47"/>
      <c r="WSU33" s="47"/>
      <c r="WSV33" s="47"/>
      <c r="WSW33" s="47"/>
      <c r="WSX33" s="47"/>
      <c r="WSY33" s="47"/>
      <c r="WSZ33" s="47"/>
      <c r="WTA33" s="47"/>
      <c r="WTB33" s="47"/>
      <c r="WTC33" s="47"/>
      <c r="WTD33" s="47"/>
      <c r="WTE33" s="47"/>
      <c r="WTF33" s="47"/>
      <c r="WTG33" s="47"/>
      <c r="WTH33" s="47"/>
      <c r="WTI33" s="47"/>
      <c r="WTJ33" s="47"/>
      <c r="WTK33" s="47"/>
      <c r="WTL33" s="47"/>
      <c r="WTM33" s="47"/>
      <c r="WTN33" s="47"/>
      <c r="WTO33" s="47"/>
      <c r="WTP33" s="47"/>
      <c r="WTQ33" s="47"/>
      <c r="WTR33" s="47"/>
      <c r="WTS33" s="47"/>
      <c r="WTT33" s="47"/>
      <c r="WTU33" s="47"/>
      <c r="WTV33" s="47"/>
      <c r="WTW33" s="47"/>
      <c r="WTX33" s="47"/>
      <c r="WTY33" s="47"/>
      <c r="WTZ33" s="47"/>
      <c r="WUA33" s="47"/>
      <c r="WUB33" s="47"/>
      <c r="WUC33" s="47"/>
      <c r="WUD33" s="47"/>
      <c r="WUE33" s="47"/>
      <c r="WUF33" s="47"/>
      <c r="WUG33" s="47"/>
      <c r="WUH33" s="47"/>
      <c r="WUI33" s="47"/>
      <c r="WUJ33" s="47"/>
      <c r="WUK33" s="47"/>
      <c r="WUL33" s="47"/>
      <c r="WUM33" s="47"/>
      <c r="WUN33" s="47"/>
      <c r="WUO33" s="47"/>
      <c r="WUP33" s="47"/>
      <c r="WUQ33" s="47"/>
      <c r="WUR33" s="47"/>
      <c r="WUS33" s="47"/>
      <c r="WUT33" s="47"/>
      <c r="WUU33" s="47"/>
      <c r="WUV33" s="47"/>
      <c r="WUW33" s="47"/>
      <c r="WUX33" s="47"/>
      <c r="WUY33" s="47"/>
      <c r="WUZ33" s="47"/>
      <c r="WVA33" s="47"/>
      <c r="WVB33" s="47"/>
      <c r="WVC33" s="47"/>
      <c r="WVD33" s="47"/>
      <c r="WVE33" s="47"/>
      <c r="WVF33" s="47"/>
      <c r="WVG33" s="47"/>
      <c r="WVH33" s="47"/>
      <c r="WVI33" s="47"/>
      <c r="WVJ33" s="47"/>
      <c r="WVK33" s="47"/>
      <c r="WVL33" s="47"/>
      <c r="WVM33" s="47"/>
      <c r="WVN33" s="47"/>
      <c r="WVO33" s="47"/>
      <c r="WVP33" s="47"/>
      <c r="WVQ33" s="47"/>
      <c r="WVR33" s="47"/>
      <c r="WVS33" s="47"/>
      <c r="WVT33" s="47"/>
      <c r="WVU33" s="47"/>
      <c r="WVV33" s="47"/>
      <c r="WVW33" s="47"/>
      <c r="WVX33" s="47"/>
      <c r="WVY33" s="47"/>
      <c r="WVZ33" s="47"/>
      <c r="WWA33" s="47"/>
      <c r="WWB33" s="47"/>
      <c r="WWC33" s="47"/>
      <c r="WWD33" s="47"/>
      <c r="WWE33" s="47"/>
      <c r="WWF33" s="47"/>
      <c r="WWG33" s="47"/>
      <c r="WWH33" s="47"/>
      <c r="WWI33" s="47"/>
      <c r="WWJ33" s="47"/>
      <c r="WWK33" s="47"/>
      <c r="WWL33" s="47"/>
    </row>
    <row r="34" spans="1:16158" x14ac:dyDescent="0.35">
      <c r="A34" s="56"/>
      <c r="B34" s="47" t="s">
        <v>106</v>
      </c>
      <c r="C34" s="242"/>
      <c r="D34" s="248">
        <v>0.741935756173977</v>
      </c>
      <c r="E34" s="248">
        <v>0.5867455266257251</v>
      </c>
      <c r="F34" s="47">
        <v>24962.738530607556</v>
      </c>
      <c r="G34" s="47">
        <v>24962.738530607556</v>
      </c>
      <c r="H34" s="246">
        <v>0.97593110715771247</v>
      </c>
      <c r="I34" s="47">
        <v>25578.381862740978</v>
      </c>
      <c r="J34" s="47">
        <v>25578.381862740978</v>
      </c>
      <c r="K34" s="233">
        <v>3.9355248497432402</v>
      </c>
      <c r="L34" s="233">
        <v>4.9764445962249093</v>
      </c>
      <c r="M34" s="58">
        <v>6.0401448404397704E-4</v>
      </c>
      <c r="N34" s="58">
        <v>4.9728087897337814E-4</v>
      </c>
      <c r="O34" s="58">
        <v>5.2470519016177748E-4</v>
      </c>
      <c r="P34" s="58">
        <v>5.2396428024102789E-4</v>
      </c>
      <c r="Q34" s="233"/>
      <c r="R34" s="65"/>
      <c r="S34" s="65"/>
      <c r="T34" s="65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47"/>
      <c r="AMI34" s="47"/>
      <c r="AMJ34" s="47"/>
      <c r="AMK34" s="47"/>
      <c r="AML34" s="47"/>
      <c r="AMM34" s="47"/>
      <c r="AMN34" s="47"/>
      <c r="AMO34" s="47"/>
      <c r="AMP34" s="47"/>
      <c r="AMQ34" s="47"/>
      <c r="AMR34" s="47"/>
      <c r="AMS34" s="47"/>
      <c r="AMT34" s="47"/>
      <c r="AMU34" s="47"/>
      <c r="AMV34" s="47"/>
      <c r="AMW34" s="47"/>
      <c r="AMX34" s="47"/>
      <c r="AMY34" s="47"/>
      <c r="AMZ34" s="47"/>
      <c r="ANA34" s="47"/>
      <c r="ANB34" s="47"/>
      <c r="ANC34" s="47"/>
      <c r="AND34" s="47"/>
      <c r="ANE34" s="47"/>
      <c r="ANF34" s="47"/>
      <c r="ANG34" s="47"/>
      <c r="ANH34" s="47"/>
      <c r="ANI34" s="47"/>
      <c r="ANJ34" s="47"/>
      <c r="ANK34" s="47"/>
      <c r="ANL34" s="47"/>
      <c r="ANM34" s="47"/>
      <c r="ANN34" s="47"/>
      <c r="ANO34" s="47"/>
      <c r="ANP34" s="47"/>
      <c r="ANQ34" s="47"/>
      <c r="ANR34" s="47"/>
      <c r="ANS34" s="47"/>
      <c r="ANT34" s="47"/>
      <c r="ANU34" s="47"/>
      <c r="ANV34" s="47"/>
      <c r="ANW34" s="47"/>
      <c r="ANX34" s="47"/>
      <c r="ANY34" s="47"/>
      <c r="ANZ34" s="47"/>
      <c r="AOA34" s="47"/>
      <c r="AOB34" s="47"/>
      <c r="AOC34" s="47"/>
      <c r="AOD34" s="47"/>
      <c r="AOE34" s="47"/>
      <c r="AOF34" s="47"/>
      <c r="AOG34" s="47"/>
      <c r="AOH34" s="47"/>
      <c r="AOI34" s="47"/>
      <c r="AOJ34" s="47"/>
      <c r="AOK34" s="47"/>
      <c r="AOL34" s="47"/>
      <c r="AOM34" s="47"/>
      <c r="AON34" s="47"/>
      <c r="AOO34" s="47"/>
      <c r="AOP34" s="47"/>
      <c r="AOQ34" s="47"/>
      <c r="AOR34" s="47"/>
      <c r="AOS34" s="47"/>
      <c r="AOT34" s="47"/>
      <c r="AOU34" s="47"/>
      <c r="AOV34" s="47"/>
      <c r="AOW34" s="47"/>
      <c r="AOX34" s="47"/>
      <c r="AOY34" s="47"/>
      <c r="AOZ34" s="47"/>
      <c r="APA34" s="47"/>
      <c r="APB34" s="47"/>
      <c r="APC34" s="47"/>
      <c r="APD34" s="47"/>
      <c r="APE34" s="47"/>
      <c r="APF34" s="47"/>
      <c r="APG34" s="47"/>
      <c r="APH34" s="47"/>
      <c r="API34" s="47"/>
      <c r="APJ34" s="47"/>
      <c r="APK34" s="47"/>
      <c r="APL34" s="47"/>
      <c r="APM34" s="47"/>
      <c r="APN34" s="47"/>
      <c r="APO34" s="47"/>
      <c r="APP34" s="47"/>
      <c r="APQ34" s="47"/>
      <c r="APR34" s="47"/>
      <c r="APS34" s="47"/>
      <c r="APT34" s="47"/>
      <c r="APU34" s="47"/>
      <c r="APV34" s="47"/>
      <c r="APW34" s="47"/>
      <c r="APX34" s="47"/>
      <c r="APY34" s="47"/>
      <c r="APZ34" s="47"/>
      <c r="AQA34" s="47"/>
      <c r="AQB34" s="47"/>
      <c r="AQC34" s="47"/>
      <c r="AQD34" s="47"/>
      <c r="AQE34" s="47"/>
      <c r="AQF34" s="47"/>
      <c r="AQG34" s="47"/>
      <c r="AQH34" s="47"/>
      <c r="AQI34" s="47"/>
      <c r="AQJ34" s="47"/>
      <c r="AQK34" s="47"/>
      <c r="AQL34" s="47"/>
      <c r="AQM34" s="47"/>
      <c r="AQN34" s="47"/>
      <c r="AQO34" s="47"/>
      <c r="AQP34" s="47"/>
      <c r="AQQ34" s="47"/>
      <c r="AQR34" s="47"/>
      <c r="AQS34" s="47"/>
      <c r="AQT34" s="47"/>
      <c r="AQU34" s="47"/>
      <c r="AQV34" s="47"/>
      <c r="AQW34" s="47"/>
      <c r="AQX34" s="47"/>
      <c r="AQY34" s="47"/>
      <c r="AQZ34" s="47"/>
      <c r="ARA34" s="47"/>
      <c r="ARB34" s="47"/>
      <c r="ARC34" s="47"/>
      <c r="ARD34" s="47"/>
      <c r="ARE34" s="47"/>
      <c r="ARF34" s="47"/>
      <c r="ARG34" s="47"/>
      <c r="ARH34" s="47"/>
      <c r="ARI34" s="47"/>
      <c r="ARJ34" s="47"/>
      <c r="ARK34" s="47"/>
      <c r="ARL34" s="47"/>
      <c r="ARM34" s="47"/>
      <c r="ARN34" s="47"/>
      <c r="ARO34" s="47"/>
      <c r="ARP34" s="47"/>
      <c r="ARQ34" s="47"/>
      <c r="ARR34" s="47"/>
      <c r="ARS34" s="47"/>
      <c r="ART34" s="47"/>
      <c r="ARU34" s="47"/>
      <c r="ARV34" s="47"/>
      <c r="ARW34" s="47"/>
      <c r="ARX34" s="47"/>
      <c r="ARY34" s="47"/>
      <c r="ARZ34" s="47"/>
      <c r="ASA34" s="47"/>
      <c r="ASB34" s="47"/>
      <c r="ASC34" s="47"/>
      <c r="ASD34" s="47"/>
      <c r="ASE34" s="47"/>
      <c r="ASF34" s="47"/>
      <c r="ASG34" s="47"/>
      <c r="ASH34" s="47"/>
      <c r="ASI34" s="47"/>
      <c r="ASJ34" s="47"/>
      <c r="ASK34" s="47"/>
      <c r="ASL34" s="47"/>
      <c r="ASM34" s="47"/>
      <c r="ASN34" s="47"/>
      <c r="ASO34" s="47"/>
      <c r="ASP34" s="47"/>
      <c r="ASQ34" s="47"/>
      <c r="ASR34" s="47"/>
      <c r="ASS34" s="47"/>
      <c r="AST34" s="47"/>
      <c r="ASU34" s="47"/>
      <c r="ASV34" s="47"/>
      <c r="ASW34" s="47"/>
      <c r="ASX34" s="47"/>
      <c r="ASY34" s="47"/>
      <c r="ASZ34" s="47"/>
      <c r="ATA34" s="47"/>
      <c r="ATB34" s="47"/>
      <c r="ATC34" s="47"/>
      <c r="ATD34" s="47"/>
      <c r="ATE34" s="47"/>
      <c r="ATF34" s="47"/>
      <c r="ATG34" s="47"/>
      <c r="ATH34" s="47"/>
      <c r="ATI34" s="47"/>
      <c r="ATJ34" s="47"/>
      <c r="ATK34" s="47"/>
      <c r="ATL34" s="47"/>
      <c r="ATM34" s="47"/>
      <c r="ATN34" s="47"/>
      <c r="ATO34" s="47"/>
      <c r="ATP34" s="47"/>
      <c r="ATQ34" s="47"/>
      <c r="ATR34" s="47"/>
      <c r="ATS34" s="47"/>
      <c r="ATT34" s="47"/>
      <c r="ATU34" s="47"/>
      <c r="ATV34" s="47"/>
      <c r="ATW34" s="47"/>
      <c r="ATX34" s="47"/>
      <c r="ATY34" s="47"/>
      <c r="ATZ34" s="47"/>
      <c r="AUA34" s="47"/>
      <c r="AUB34" s="47"/>
      <c r="AUC34" s="47"/>
      <c r="AUD34" s="47"/>
      <c r="AUE34" s="47"/>
      <c r="AUF34" s="47"/>
      <c r="AUG34" s="47"/>
      <c r="AUH34" s="47"/>
      <c r="AUI34" s="47"/>
      <c r="AUJ34" s="47"/>
      <c r="AUK34" s="47"/>
      <c r="AUL34" s="47"/>
      <c r="AUM34" s="47"/>
      <c r="AUN34" s="47"/>
      <c r="AUO34" s="47"/>
      <c r="AUP34" s="47"/>
      <c r="AUQ34" s="47"/>
      <c r="AUR34" s="47"/>
      <c r="AUS34" s="47"/>
      <c r="AUT34" s="47"/>
      <c r="AUU34" s="47"/>
      <c r="AUV34" s="47"/>
      <c r="AUW34" s="47"/>
      <c r="AUX34" s="47"/>
      <c r="AUY34" s="47"/>
      <c r="AUZ34" s="47"/>
      <c r="AVA34" s="47"/>
      <c r="AVB34" s="47"/>
      <c r="AVC34" s="47"/>
      <c r="AVD34" s="47"/>
      <c r="AVE34" s="47"/>
      <c r="AVF34" s="47"/>
      <c r="AVG34" s="47"/>
      <c r="AVH34" s="47"/>
      <c r="AVI34" s="47"/>
      <c r="AVJ34" s="47"/>
      <c r="AVK34" s="47"/>
      <c r="AVL34" s="47"/>
      <c r="AVM34" s="47"/>
      <c r="AVN34" s="47"/>
      <c r="AVO34" s="47"/>
      <c r="AVP34" s="47"/>
      <c r="AVQ34" s="47"/>
      <c r="AVR34" s="47"/>
      <c r="AVS34" s="47"/>
      <c r="AVT34" s="47"/>
      <c r="AVU34" s="47"/>
      <c r="AVV34" s="47"/>
      <c r="AVW34" s="47"/>
      <c r="AVX34" s="47"/>
      <c r="AVY34" s="47"/>
      <c r="AVZ34" s="47"/>
      <c r="AWA34" s="47"/>
      <c r="AWB34" s="47"/>
      <c r="AWC34" s="47"/>
      <c r="AWD34" s="47"/>
      <c r="AWE34" s="47"/>
      <c r="AWF34" s="47"/>
      <c r="AWG34" s="47"/>
      <c r="AWH34" s="47"/>
      <c r="AWI34" s="47"/>
      <c r="AWJ34" s="47"/>
      <c r="AWK34" s="47"/>
      <c r="AWL34" s="47"/>
      <c r="AWM34" s="47"/>
      <c r="AWN34" s="47"/>
      <c r="AWO34" s="47"/>
      <c r="AWP34" s="47"/>
      <c r="AWQ34" s="47"/>
      <c r="AWR34" s="47"/>
      <c r="AWS34" s="47"/>
      <c r="AWT34" s="47"/>
      <c r="AWU34" s="47"/>
      <c r="AWV34" s="47"/>
      <c r="AWW34" s="47"/>
      <c r="AWX34" s="47"/>
      <c r="AWY34" s="47"/>
      <c r="AWZ34" s="47"/>
      <c r="AXA34" s="47"/>
      <c r="AXB34" s="47"/>
      <c r="AXC34" s="47"/>
      <c r="AXD34" s="47"/>
      <c r="AXE34" s="47"/>
      <c r="AXF34" s="47"/>
      <c r="AXG34" s="47"/>
      <c r="AXH34" s="47"/>
      <c r="AXI34" s="47"/>
      <c r="AXJ34" s="47"/>
      <c r="AXK34" s="47"/>
      <c r="AXL34" s="47"/>
      <c r="AXM34" s="47"/>
      <c r="AXN34" s="47"/>
      <c r="AXO34" s="47"/>
      <c r="AXP34" s="47"/>
      <c r="AXQ34" s="47"/>
      <c r="AXR34" s="47"/>
      <c r="AXS34" s="47"/>
      <c r="AXT34" s="47"/>
      <c r="AXU34" s="47"/>
      <c r="AXV34" s="47"/>
      <c r="AXW34" s="47"/>
      <c r="AXX34" s="47"/>
      <c r="AXY34" s="47"/>
      <c r="AXZ34" s="47"/>
      <c r="AYA34" s="47"/>
      <c r="AYB34" s="47"/>
      <c r="AYC34" s="47"/>
      <c r="AYD34" s="47"/>
      <c r="AYE34" s="47"/>
      <c r="AYF34" s="47"/>
      <c r="AYG34" s="47"/>
      <c r="AYH34" s="47"/>
      <c r="AYI34" s="47"/>
      <c r="AYJ34" s="47"/>
      <c r="AYK34" s="47"/>
      <c r="AYL34" s="47"/>
      <c r="AYM34" s="47"/>
      <c r="AYN34" s="47"/>
      <c r="AYO34" s="47"/>
      <c r="AYP34" s="47"/>
      <c r="AYQ34" s="47"/>
      <c r="AYR34" s="47"/>
      <c r="AYS34" s="47"/>
      <c r="AYT34" s="47"/>
      <c r="AYU34" s="47"/>
      <c r="AYV34" s="47"/>
      <c r="AYW34" s="47"/>
      <c r="AYX34" s="47"/>
      <c r="AYY34" s="47"/>
      <c r="AYZ34" s="47"/>
      <c r="AZA34" s="47"/>
      <c r="AZB34" s="47"/>
      <c r="AZC34" s="47"/>
      <c r="AZD34" s="47"/>
      <c r="AZE34" s="47"/>
      <c r="AZF34" s="47"/>
      <c r="AZG34" s="47"/>
      <c r="AZH34" s="47"/>
      <c r="AZI34" s="47"/>
      <c r="AZJ34" s="47"/>
      <c r="AZK34" s="47"/>
      <c r="AZL34" s="47"/>
      <c r="AZM34" s="47"/>
      <c r="AZN34" s="47"/>
      <c r="AZO34" s="47"/>
      <c r="AZP34" s="47"/>
      <c r="AZQ34" s="47"/>
      <c r="AZR34" s="47"/>
      <c r="AZS34" s="47"/>
      <c r="AZT34" s="47"/>
      <c r="AZU34" s="47"/>
      <c r="AZV34" s="47"/>
      <c r="AZW34" s="47"/>
      <c r="AZX34" s="47"/>
      <c r="AZY34" s="47"/>
      <c r="AZZ34" s="47"/>
      <c r="BAA34" s="47"/>
      <c r="BAB34" s="47"/>
      <c r="BAC34" s="47"/>
      <c r="BAD34" s="47"/>
      <c r="BAE34" s="47"/>
      <c r="BAF34" s="47"/>
      <c r="BAG34" s="47"/>
      <c r="BAH34" s="47"/>
      <c r="BAI34" s="47"/>
      <c r="BAJ34" s="47"/>
      <c r="BAK34" s="47"/>
      <c r="BAL34" s="47"/>
      <c r="BAM34" s="47"/>
      <c r="BAN34" s="47"/>
      <c r="BAO34" s="47"/>
      <c r="BAP34" s="47"/>
      <c r="BAQ34" s="47"/>
      <c r="BAR34" s="47"/>
      <c r="BAS34" s="47"/>
      <c r="BAT34" s="47"/>
      <c r="BAU34" s="47"/>
      <c r="BAV34" s="47"/>
      <c r="BAW34" s="47"/>
      <c r="BAX34" s="47"/>
      <c r="BAY34" s="47"/>
      <c r="BAZ34" s="47"/>
      <c r="BBA34" s="47"/>
      <c r="BBB34" s="47"/>
      <c r="BBC34" s="47"/>
      <c r="BBD34" s="47"/>
      <c r="BBE34" s="47"/>
      <c r="BBF34" s="47"/>
      <c r="BBG34" s="47"/>
      <c r="BBH34" s="47"/>
      <c r="BBI34" s="47"/>
      <c r="BBJ34" s="47"/>
      <c r="BBK34" s="47"/>
      <c r="BBL34" s="47"/>
      <c r="BBM34" s="47"/>
      <c r="BBN34" s="47"/>
      <c r="BBO34" s="47"/>
      <c r="BBP34" s="47"/>
      <c r="BBQ34" s="47"/>
      <c r="BBR34" s="47"/>
      <c r="BBS34" s="47"/>
      <c r="BBT34" s="47"/>
      <c r="BBU34" s="47"/>
      <c r="BBV34" s="47"/>
      <c r="BBW34" s="47"/>
      <c r="BBX34" s="47"/>
      <c r="BBY34" s="47"/>
      <c r="BBZ34" s="47"/>
      <c r="BCA34" s="47"/>
      <c r="BCB34" s="47"/>
      <c r="BCC34" s="47"/>
      <c r="BCD34" s="47"/>
      <c r="BCE34" s="47"/>
      <c r="BCF34" s="47"/>
      <c r="BCG34" s="47"/>
      <c r="BCH34" s="47"/>
      <c r="BCI34" s="47"/>
      <c r="BCJ34" s="47"/>
      <c r="BCK34" s="47"/>
      <c r="BCL34" s="47"/>
      <c r="BCM34" s="47"/>
      <c r="BCN34" s="47"/>
      <c r="BCO34" s="47"/>
      <c r="BCP34" s="47"/>
      <c r="BCQ34" s="47"/>
      <c r="BCR34" s="47"/>
      <c r="BCS34" s="47"/>
      <c r="BCT34" s="47"/>
      <c r="BCU34" s="47"/>
      <c r="BCV34" s="47"/>
      <c r="BCW34" s="47"/>
      <c r="BCX34" s="47"/>
      <c r="BCY34" s="47"/>
      <c r="BCZ34" s="47"/>
      <c r="BDA34" s="47"/>
      <c r="BDB34" s="47"/>
      <c r="BDC34" s="47"/>
      <c r="BDD34" s="47"/>
      <c r="BDE34" s="47"/>
      <c r="BDF34" s="47"/>
      <c r="BDG34" s="47"/>
      <c r="BDH34" s="47"/>
      <c r="BDI34" s="47"/>
      <c r="BDJ34" s="47"/>
      <c r="BDK34" s="47"/>
      <c r="BDL34" s="47"/>
      <c r="BDM34" s="47"/>
      <c r="BDN34" s="47"/>
      <c r="BDO34" s="47"/>
      <c r="BDP34" s="47"/>
      <c r="BDQ34" s="47"/>
      <c r="BDR34" s="47"/>
      <c r="BDS34" s="47"/>
      <c r="BDT34" s="47"/>
      <c r="BDU34" s="47"/>
      <c r="BDV34" s="47"/>
      <c r="BDW34" s="47"/>
      <c r="BDX34" s="47"/>
      <c r="BDY34" s="47"/>
      <c r="BDZ34" s="47"/>
      <c r="BEA34" s="47"/>
      <c r="BEB34" s="47"/>
      <c r="BEC34" s="47"/>
      <c r="BED34" s="47"/>
      <c r="BEE34" s="47"/>
      <c r="BEF34" s="47"/>
      <c r="BEG34" s="47"/>
      <c r="BEH34" s="47"/>
      <c r="BEI34" s="47"/>
      <c r="BEJ34" s="47"/>
      <c r="BEK34" s="47"/>
      <c r="BEL34" s="47"/>
      <c r="BEM34" s="47"/>
      <c r="BEN34" s="47"/>
      <c r="BEO34" s="47"/>
      <c r="BEP34" s="47"/>
      <c r="BEQ34" s="47"/>
      <c r="BER34" s="47"/>
      <c r="BES34" s="47"/>
      <c r="BET34" s="47"/>
      <c r="BEU34" s="47"/>
      <c r="BEV34" s="47"/>
      <c r="BEW34" s="47"/>
      <c r="BEX34" s="47"/>
      <c r="BEY34" s="47"/>
      <c r="BEZ34" s="47"/>
      <c r="BFA34" s="47"/>
      <c r="BFB34" s="47"/>
      <c r="BFC34" s="47"/>
      <c r="BFD34" s="47"/>
      <c r="BFE34" s="47"/>
      <c r="BFF34" s="47"/>
      <c r="BFG34" s="47"/>
      <c r="BFH34" s="47"/>
      <c r="BFI34" s="47"/>
      <c r="BFJ34" s="47"/>
      <c r="BFK34" s="47"/>
      <c r="BFL34" s="47"/>
      <c r="BFM34" s="47"/>
      <c r="BFN34" s="47"/>
      <c r="BFO34" s="47"/>
      <c r="BFP34" s="47"/>
      <c r="BFQ34" s="47"/>
      <c r="BFR34" s="47"/>
      <c r="BFS34" s="47"/>
      <c r="BFT34" s="47"/>
      <c r="BFU34" s="47"/>
      <c r="BFV34" s="47"/>
      <c r="BFW34" s="47"/>
      <c r="BFX34" s="47"/>
      <c r="BFY34" s="47"/>
      <c r="BFZ34" s="47"/>
      <c r="BGA34" s="47"/>
      <c r="BGB34" s="47"/>
      <c r="BGC34" s="47"/>
      <c r="BGD34" s="47"/>
      <c r="BGE34" s="47"/>
      <c r="BGF34" s="47"/>
      <c r="BGG34" s="47"/>
      <c r="BGH34" s="47"/>
      <c r="BGI34" s="47"/>
      <c r="BGJ34" s="47"/>
      <c r="BGK34" s="47"/>
      <c r="BGL34" s="47"/>
      <c r="BGM34" s="47"/>
      <c r="BGN34" s="47"/>
      <c r="BGO34" s="47"/>
      <c r="BGP34" s="47"/>
      <c r="BGQ34" s="47"/>
      <c r="BGR34" s="47"/>
      <c r="BGS34" s="47"/>
      <c r="BGT34" s="47"/>
      <c r="BGU34" s="47"/>
      <c r="BGV34" s="47"/>
      <c r="BGW34" s="47"/>
      <c r="BGX34" s="47"/>
      <c r="BGY34" s="47"/>
      <c r="BGZ34" s="47"/>
      <c r="BHA34" s="47"/>
      <c r="BHB34" s="47"/>
      <c r="BHC34" s="47"/>
      <c r="BHD34" s="47"/>
      <c r="BHE34" s="47"/>
      <c r="BHF34" s="47"/>
      <c r="BHG34" s="47"/>
      <c r="BHH34" s="47"/>
      <c r="BHI34" s="47"/>
      <c r="BHJ34" s="47"/>
      <c r="BHK34" s="47"/>
      <c r="BHL34" s="47"/>
      <c r="BHM34" s="47"/>
      <c r="BHN34" s="47"/>
      <c r="BHO34" s="47"/>
      <c r="BHP34" s="47"/>
      <c r="BHQ34" s="47"/>
      <c r="BHR34" s="47"/>
      <c r="BHS34" s="47"/>
      <c r="BHT34" s="47"/>
      <c r="BHU34" s="47"/>
      <c r="BHV34" s="47"/>
      <c r="BHW34" s="47"/>
      <c r="BHX34" s="47"/>
      <c r="BHY34" s="47"/>
      <c r="BHZ34" s="47"/>
      <c r="BIA34" s="47"/>
      <c r="BIB34" s="47"/>
      <c r="BIC34" s="47"/>
      <c r="BID34" s="47"/>
      <c r="BIE34" s="47"/>
      <c r="BIF34" s="47"/>
      <c r="BIG34" s="47"/>
      <c r="BIH34" s="47"/>
      <c r="BII34" s="47"/>
      <c r="BIJ34" s="47"/>
      <c r="BIK34" s="47"/>
      <c r="BIL34" s="47"/>
      <c r="BIM34" s="47"/>
      <c r="BIN34" s="47"/>
      <c r="BIO34" s="47"/>
      <c r="BIP34" s="47"/>
      <c r="BIQ34" s="47"/>
      <c r="BIR34" s="47"/>
      <c r="BIS34" s="47"/>
      <c r="BIT34" s="47"/>
      <c r="BIU34" s="47"/>
      <c r="BIV34" s="47"/>
      <c r="BIW34" s="47"/>
      <c r="BIX34" s="47"/>
      <c r="BIY34" s="47"/>
      <c r="BIZ34" s="47"/>
      <c r="BJA34" s="47"/>
      <c r="BJB34" s="47"/>
      <c r="BJC34" s="47"/>
      <c r="BJD34" s="47"/>
      <c r="BJE34" s="47"/>
      <c r="BJF34" s="47"/>
      <c r="BJG34" s="47"/>
      <c r="BJH34" s="47"/>
      <c r="BJI34" s="47"/>
      <c r="BJJ34" s="47"/>
      <c r="BJK34" s="47"/>
      <c r="BJL34" s="47"/>
      <c r="BJM34" s="47"/>
      <c r="BJN34" s="47"/>
      <c r="BJO34" s="47"/>
      <c r="BJP34" s="47"/>
      <c r="BJQ34" s="47"/>
      <c r="BJR34" s="47"/>
      <c r="BJS34" s="47"/>
      <c r="BJT34" s="47"/>
      <c r="BJU34" s="47"/>
      <c r="BJV34" s="47"/>
      <c r="BJW34" s="47"/>
      <c r="BJX34" s="47"/>
      <c r="BJY34" s="47"/>
      <c r="BJZ34" s="47"/>
      <c r="BKA34" s="47"/>
      <c r="BKB34" s="47"/>
      <c r="BKC34" s="47"/>
      <c r="BKD34" s="47"/>
      <c r="BKE34" s="47"/>
      <c r="BKF34" s="47"/>
      <c r="BKG34" s="47"/>
      <c r="BKH34" s="47"/>
      <c r="BKI34" s="47"/>
      <c r="BKJ34" s="47"/>
      <c r="BKK34" s="47"/>
      <c r="BKL34" s="47"/>
      <c r="BKM34" s="47"/>
      <c r="BKN34" s="47"/>
      <c r="BKO34" s="47"/>
      <c r="BKP34" s="47"/>
      <c r="BKQ34" s="47"/>
      <c r="BKR34" s="47"/>
      <c r="BKS34" s="47"/>
      <c r="BKT34" s="47"/>
      <c r="BKU34" s="47"/>
      <c r="BKV34" s="47"/>
      <c r="BKW34" s="47"/>
      <c r="BKX34" s="47"/>
      <c r="BKY34" s="47"/>
      <c r="BKZ34" s="47"/>
      <c r="BLA34" s="47"/>
      <c r="BLB34" s="47"/>
      <c r="BLC34" s="47"/>
      <c r="BLD34" s="47"/>
      <c r="BLE34" s="47"/>
      <c r="BLF34" s="47"/>
      <c r="BLG34" s="47"/>
      <c r="BLH34" s="47"/>
      <c r="BLI34" s="47"/>
      <c r="BLJ34" s="47"/>
      <c r="BLK34" s="47"/>
      <c r="BLL34" s="47"/>
      <c r="BLM34" s="47"/>
      <c r="BLN34" s="47"/>
      <c r="BLO34" s="47"/>
      <c r="BLP34" s="47"/>
      <c r="BLQ34" s="47"/>
      <c r="BLR34" s="47"/>
      <c r="BLS34" s="47"/>
      <c r="BLT34" s="47"/>
      <c r="BLU34" s="47"/>
      <c r="BLV34" s="47"/>
      <c r="BLW34" s="47"/>
      <c r="BLX34" s="47"/>
      <c r="BLY34" s="47"/>
      <c r="BLZ34" s="47"/>
      <c r="BMA34" s="47"/>
      <c r="BMB34" s="47"/>
      <c r="BMC34" s="47"/>
      <c r="BMD34" s="47"/>
      <c r="BME34" s="47"/>
      <c r="BMF34" s="47"/>
      <c r="BMG34" s="47"/>
      <c r="BMH34" s="47"/>
      <c r="BMI34" s="47"/>
      <c r="BMJ34" s="47"/>
      <c r="BMK34" s="47"/>
      <c r="BML34" s="47"/>
      <c r="BMM34" s="47"/>
      <c r="BMN34" s="47"/>
      <c r="BMO34" s="47"/>
      <c r="BMP34" s="47"/>
      <c r="BMQ34" s="47"/>
      <c r="BMR34" s="47"/>
      <c r="BMS34" s="47"/>
      <c r="BMT34" s="47"/>
      <c r="BMU34" s="47"/>
      <c r="BMV34" s="47"/>
      <c r="BMW34" s="47"/>
      <c r="BMX34" s="47"/>
      <c r="BMY34" s="47"/>
      <c r="BMZ34" s="47"/>
      <c r="BNA34" s="47"/>
      <c r="BNB34" s="47"/>
      <c r="BNC34" s="47"/>
      <c r="BND34" s="47"/>
      <c r="BNE34" s="47"/>
      <c r="BNF34" s="47"/>
      <c r="BNG34" s="47"/>
      <c r="BNH34" s="47"/>
      <c r="BNI34" s="47"/>
      <c r="BNJ34" s="47"/>
      <c r="BNK34" s="47"/>
      <c r="BNL34" s="47"/>
      <c r="BNM34" s="47"/>
      <c r="BNN34" s="47"/>
      <c r="BNO34" s="47"/>
      <c r="BNP34" s="47"/>
      <c r="BNQ34" s="47"/>
      <c r="BNR34" s="47"/>
      <c r="BNS34" s="47"/>
      <c r="BNT34" s="47"/>
      <c r="BNU34" s="47"/>
      <c r="BNV34" s="47"/>
      <c r="BNW34" s="47"/>
      <c r="BNX34" s="47"/>
      <c r="BNY34" s="47"/>
      <c r="BNZ34" s="47"/>
      <c r="BOA34" s="47"/>
      <c r="BOB34" s="47"/>
      <c r="BOC34" s="47"/>
      <c r="BOD34" s="47"/>
      <c r="BOE34" s="47"/>
      <c r="BOF34" s="47"/>
      <c r="BOG34" s="47"/>
      <c r="BOH34" s="47"/>
      <c r="BOI34" s="47"/>
      <c r="BOJ34" s="47"/>
      <c r="BOK34" s="47"/>
      <c r="BOL34" s="47"/>
      <c r="BOM34" s="47"/>
      <c r="BON34" s="47"/>
      <c r="BOO34" s="47"/>
      <c r="BOP34" s="47"/>
      <c r="BOQ34" s="47"/>
      <c r="BOR34" s="47"/>
      <c r="BOS34" s="47"/>
      <c r="BOT34" s="47"/>
      <c r="BOU34" s="47"/>
      <c r="BOV34" s="47"/>
      <c r="BOW34" s="47"/>
      <c r="BOX34" s="47"/>
      <c r="BOY34" s="47"/>
      <c r="BOZ34" s="47"/>
      <c r="BPA34" s="47"/>
      <c r="BPB34" s="47"/>
      <c r="BPC34" s="47"/>
      <c r="BPD34" s="47"/>
      <c r="BPE34" s="47"/>
      <c r="BPF34" s="47"/>
      <c r="BPG34" s="47"/>
      <c r="BPH34" s="47"/>
      <c r="BPI34" s="47"/>
      <c r="BPJ34" s="47"/>
      <c r="BPK34" s="47"/>
      <c r="BPL34" s="47"/>
      <c r="BPM34" s="47"/>
      <c r="BPN34" s="47"/>
      <c r="BPO34" s="47"/>
      <c r="BPP34" s="47"/>
      <c r="BPQ34" s="47"/>
      <c r="BPR34" s="47"/>
      <c r="BPS34" s="47"/>
      <c r="BPT34" s="47"/>
      <c r="BPU34" s="47"/>
      <c r="BPV34" s="47"/>
      <c r="BPW34" s="47"/>
      <c r="BPX34" s="47"/>
      <c r="BPY34" s="47"/>
      <c r="BPZ34" s="47"/>
      <c r="BQA34" s="47"/>
      <c r="BQB34" s="47"/>
      <c r="BQC34" s="47"/>
      <c r="BQD34" s="47"/>
      <c r="BQE34" s="47"/>
      <c r="BQF34" s="47"/>
      <c r="BQG34" s="47"/>
      <c r="BQH34" s="47"/>
      <c r="BQI34" s="47"/>
      <c r="BQJ34" s="47"/>
      <c r="BQK34" s="47"/>
      <c r="BQL34" s="47"/>
      <c r="BQM34" s="47"/>
      <c r="BQN34" s="47"/>
      <c r="BQO34" s="47"/>
      <c r="BQP34" s="47"/>
      <c r="BQQ34" s="47"/>
      <c r="BQR34" s="47"/>
      <c r="BQS34" s="47"/>
      <c r="BQT34" s="47"/>
      <c r="BQU34" s="47"/>
      <c r="BQV34" s="47"/>
      <c r="BQW34" s="47"/>
      <c r="BQX34" s="47"/>
      <c r="BQY34" s="47"/>
      <c r="BQZ34" s="47"/>
      <c r="BRA34" s="47"/>
      <c r="BRB34" s="47"/>
      <c r="BRC34" s="47"/>
      <c r="BRD34" s="47"/>
      <c r="BRE34" s="47"/>
      <c r="BRF34" s="47"/>
      <c r="BRG34" s="47"/>
      <c r="BRH34" s="47"/>
      <c r="BRI34" s="47"/>
      <c r="BRJ34" s="47"/>
      <c r="BRK34" s="47"/>
      <c r="BRL34" s="47"/>
      <c r="BRM34" s="47"/>
      <c r="BRN34" s="47"/>
      <c r="BRO34" s="47"/>
      <c r="BRP34" s="47"/>
      <c r="BRQ34" s="47"/>
      <c r="BRR34" s="47"/>
      <c r="BRS34" s="47"/>
      <c r="BRT34" s="47"/>
      <c r="BRU34" s="47"/>
      <c r="BRV34" s="47"/>
      <c r="BRW34" s="47"/>
      <c r="BRX34" s="47"/>
      <c r="BRY34" s="47"/>
      <c r="BRZ34" s="47"/>
      <c r="BSA34" s="47"/>
      <c r="BSB34" s="47"/>
      <c r="BSC34" s="47"/>
      <c r="BSD34" s="47"/>
      <c r="BSE34" s="47"/>
      <c r="BSF34" s="47"/>
      <c r="BSG34" s="47"/>
      <c r="BSH34" s="47"/>
      <c r="BSI34" s="47"/>
      <c r="BSJ34" s="47"/>
      <c r="BSK34" s="47"/>
      <c r="BSL34" s="47"/>
      <c r="BSM34" s="47"/>
      <c r="BSN34" s="47"/>
      <c r="BSO34" s="47"/>
      <c r="BSP34" s="47"/>
      <c r="BSQ34" s="47"/>
      <c r="BSR34" s="47"/>
      <c r="BSS34" s="47"/>
      <c r="BST34" s="47"/>
      <c r="BSU34" s="47"/>
      <c r="BSV34" s="47"/>
      <c r="BSW34" s="47"/>
      <c r="BSX34" s="47"/>
      <c r="BSY34" s="47"/>
      <c r="BSZ34" s="47"/>
      <c r="BTA34" s="47"/>
      <c r="BTB34" s="47"/>
      <c r="BTC34" s="47"/>
      <c r="BTD34" s="47"/>
      <c r="BTE34" s="47"/>
      <c r="BTF34" s="47"/>
      <c r="BTG34" s="47"/>
      <c r="BTH34" s="47"/>
      <c r="BTI34" s="47"/>
      <c r="BTJ34" s="47"/>
      <c r="BTK34" s="47"/>
      <c r="BTL34" s="47"/>
      <c r="BTM34" s="47"/>
      <c r="BTN34" s="47"/>
      <c r="BTO34" s="47"/>
      <c r="BTP34" s="47"/>
      <c r="BTQ34" s="47"/>
      <c r="BTR34" s="47"/>
      <c r="BTS34" s="47"/>
      <c r="BTT34" s="47"/>
      <c r="BTU34" s="47"/>
      <c r="BTV34" s="47"/>
      <c r="BTW34" s="47"/>
      <c r="BTX34" s="47"/>
      <c r="BTY34" s="47"/>
      <c r="BTZ34" s="47"/>
      <c r="BUA34" s="47"/>
      <c r="BUB34" s="47"/>
      <c r="BUC34" s="47"/>
      <c r="BUD34" s="47"/>
      <c r="BUE34" s="47"/>
      <c r="BUF34" s="47"/>
      <c r="BUG34" s="47"/>
      <c r="BUH34" s="47"/>
      <c r="BUI34" s="47"/>
      <c r="BUJ34" s="47"/>
      <c r="BUK34" s="47"/>
      <c r="BUL34" s="47"/>
      <c r="BUM34" s="47"/>
      <c r="BUN34" s="47"/>
      <c r="BUO34" s="47"/>
      <c r="BUP34" s="47"/>
      <c r="BUQ34" s="47"/>
      <c r="BUR34" s="47"/>
      <c r="BUS34" s="47"/>
      <c r="BUT34" s="47"/>
      <c r="BUU34" s="47"/>
      <c r="BUV34" s="47"/>
      <c r="BUW34" s="47"/>
      <c r="BUX34" s="47"/>
      <c r="BUY34" s="47"/>
      <c r="BUZ34" s="47"/>
      <c r="BVA34" s="47"/>
      <c r="BVB34" s="47"/>
      <c r="BVC34" s="47"/>
      <c r="BVD34" s="47"/>
      <c r="BVE34" s="47"/>
      <c r="BVF34" s="47"/>
      <c r="BVG34" s="47"/>
      <c r="BVH34" s="47"/>
      <c r="BVI34" s="47"/>
      <c r="BVJ34" s="47"/>
      <c r="BVK34" s="47"/>
      <c r="BVL34" s="47"/>
      <c r="BVM34" s="47"/>
      <c r="BVN34" s="47"/>
      <c r="BVO34" s="47"/>
      <c r="BVP34" s="47"/>
      <c r="BVQ34" s="47"/>
      <c r="BVR34" s="47"/>
      <c r="BVS34" s="47"/>
      <c r="BVT34" s="47"/>
      <c r="BVU34" s="47"/>
      <c r="BVV34" s="47"/>
      <c r="BVW34" s="47"/>
      <c r="BVX34" s="47"/>
      <c r="BVY34" s="47"/>
      <c r="BVZ34" s="47"/>
      <c r="BWA34" s="47"/>
      <c r="BWB34" s="47"/>
      <c r="BWC34" s="47"/>
      <c r="BWD34" s="47"/>
      <c r="BWE34" s="47"/>
      <c r="BWF34" s="47"/>
      <c r="BWG34" s="47"/>
      <c r="BWH34" s="47"/>
      <c r="BWI34" s="47"/>
      <c r="BWJ34" s="47"/>
      <c r="BWK34" s="47"/>
      <c r="BWL34" s="47"/>
      <c r="BWM34" s="47"/>
      <c r="BWN34" s="47"/>
      <c r="BWO34" s="47"/>
      <c r="BWP34" s="47"/>
      <c r="BWQ34" s="47"/>
      <c r="BWR34" s="47"/>
      <c r="BWS34" s="47"/>
      <c r="BWT34" s="47"/>
      <c r="BWU34" s="47"/>
      <c r="BWV34" s="47"/>
      <c r="BWW34" s="47"/>
      <c r="BWX34" s="47"/>
      <c r="BWY34" s="47"/>
      <c r="BWZ34" s="47"/>
      <c r="BXA34" s="47"/>
      <c r="BXB34" s="47"/>
      <c r="BXC34" s="47"/>
      <c r="BXD34" s="47"/>
      <c r="BXE34" s="47"/>
      <c r="BXF34" s="47"/>
      <c r="BXG34" s="47"/>
      <c r="BXH34" s="47"/>
      <c r="BXI34" s="47"/>
      <c r="BXJ34" s="47"/>
      <c r="BXK34" s="47"/>
      <c r="BXL34" s="47"/>
      <c r="BXM34" s="47"/>
      <c r="BXN34" s="47"/>
      <c r="BXO34" s="47"/>
      <c r="BXP34" s="47"/>
      <c r="BXQ34" s="47"/>
      <c r="BXR34" s="47"/>
      <c r="BXS34" s="47"/>
      <c r="BXT34" s="47"/>
      <c r="BXU34" s="47"/>
      <c r="BXV34" s="47"/>
      <c r="BXW34" s="47"/>
      <c r="BXX34" s="47"/>
      <c r="BXY34" s="47"/>
      <c r="BXZ34" s="47"/>
      <c r="BYA34" s="47"/>
      <c r="BYB34" s="47"/>
      <c r="BYC34" s="47"/>
      <c r="BYD34" s="47"/>
      <c r="BYE34" s="47"/>
      <c r="BYF34" s="47"/>
      <c r="BYG34" s="47"/>
      <c r="BYH34" s="47"/>
      <c r="BYI34" s="47"/>
      <c r="BYJ34" s="47"/>
      <c r="BYK34" s="47"/>
      <c r="BYL34" s="47"/>
      <c r="BYM34" s="47"/>
      <c r="BYN34" s="47"/>
      <c r="BYO34" s="47"/>
      <c r="BYP34" s="47"/>
      <c r="BYQ34" s="47"/>
      <c r="BYR34" s="47"/>
      <c r="BYS34" s="47"/>
      <c r="BYT34" s="47"/>
      <c r="BYU34" s="47"/>
      <c r="BYV34" s="47"/>
      <c r="BYW34" s="47"/>
      <c r="BYX34" s="47"/>
      <c r="BYY34" s="47"/>
      <c r="BYZ34" s="47"/>
      <c r="BZA34" s="47"/>
      <c r="BZB34" s="47"/>
      <c r="BZC34" s="47"/>
      <c r="BZD34" s="47"/>
      <c r="BZE34" s="47"/>
      <c r="BZF34" s="47"/>
      <c r="BZG34" s="47"/>
      <c r="BZH34" s="47"/>
      <c r="BZI34" s="47"/>
      <c r="BZJ34" s="47"/>
      <c r="BZK34" s="47"/>
      <c r="BZL34" s="47"/>
      <c r="BZM34" s="47"/>
      <c r="BZN34" s="47"/>
      <c r="BZO34" s="47"/>
      <c r="BZP34" s="47"/>
      <c r="BZQ34" s="47"/>
      <c r="BZR34" s="47"/>
      <c r="BZS34" s="47"/>
      <c r="BZT34" s="47"/>
      <c r="BZU34" s="47"/>
      <c r="BZV34" s="47"/>
      <c r="BZW34" s="47"/>
      <c r="BZX34" s="47"/>
      <c r="BZY34" s="47"/>
      <c r="BZZ34" s="47"/>
      <c r="CAA34" s="47"/>
      <c r="CAB34" s="47"/>
      <c r="CAC34" s="47"/>
      <c r="CAD34" s="47"/>
      <c r="CAE34" s="47"/>
      <c r="CAF34" s="47"/>
      <c r="CAG34" s="47"/>
      <c r="CAH34" s="47"/>
      <c r="CAI34" s="47"/>
      <c r="CAJ34" s="47"/>
      <c r="CAK34" s="47"/>
      <c r="CAL34" s="47"/>
      <c r="CAM34" s="47"/>
      <c r="CAN34" s="47"/>
      <c r="CAO34" s="47"/>
      <c r="CAP34" s="47"/>
      <c r="CAQ34" s="47"/>
      <c r="CAR34" s="47"/>
      <c r="CAS34" s="47"/>
      <c r="CAT34" s="47"/>
      <c r="CAU34" s="47"/>
      <c r="CAV34" s="47"/>
      <c r="CAW34" s="47"/>
      <c r="CAX34" s="47"/>
      <c r="CAY34" s="47"/>
      <c r="CAZ34" s="47"/>
      <c r="CBA34" s="47"/>
      <c r="CBB34" s="47"/>
      <c r="CBC34" s="47"/>
      <c r="CBD34" s="47"/>
      <c r="CBE34" s="47"/>
      <c r="CBF34" s="47"/>
      <c r="CBG34" s="47"/>
      <c r="CBH34" s="47"/>
      <c r="CBI34" s="47"/>
      <c r="CBJ34" s="47"/>
      <c r="CBK34" s="47"/>
      <c r="CBL34" s="47"/>
      <c r="CBM34" s="47"/>
      <c r="CBN34" s="47"/>
      <c r="CBO34" s="47"/>
      <c r="CBP34" s="47"/>
      <c r="CBQ34" s="47"/>
      <c r="CBR34" s="47"/>
      <c r="CBS34" s="47"/>
      <c r="CBT34" s="47"/>
      <c r="CBU34" s="47"/>
      <c r="CBV34" s="47"/>
      <c r="CBW34" s="47"/>
      <c r="CBX34" s="47"/>
      <c r="CBY34" s="47"/>
      <c r="CBZ34" s="47"/>
      <c r="CCA34" s="47"/>
      <c r="CCB34" s="47"/>
      <c r="CCC34" s="47"/>
      <c r="CCD34" s="47"/>
      <c r="CCE34" s="47"/>
      <c r="CCF34" s="47"/>
      <c r="CCG34" s="47"/>
      <c r="CCH34" s="47"/>
      <c r="CCI34" s="47"/>
      <c r="CCJ34" s="47"/>
      <c r="CCK34" s="47"/>
      <c r="CCL34" s="47"/>
      <c r="CCM34" s="47"/>
      <c r="CCN34" s="47"/>
      <c r="CCO34" s="47"/>
      <c r="CCP34" s="47"/>
      <c r="CCQ34" s="47"/>
      <c r="CCR34" s="47"/>
      <c r="CCS34" s="47"/>
      <c r="CCT34" s="47"/>
      <c r="CCU34" s="47"/>
      <c r="CCV34" s="47"/>
      <c r="CCW34" s="47"/>
      <c r="CCX34" s="47"/>
      <c r="CCY34" s="47"/>
      <c r="CCZ34" s="47"/>
      <c r="CDA34" s="47"/>
      <c r="CDB34" s="47"/>
      <c r="CDC34" s="47"/>
      <c r="CDD34" s="47"/>
      <c r="CDE34" s="47"/>
      <c r="CDF34" s="47"/>
      <c r="CDG34" s="47"/>
      <c r="CDH34" s="47"/>
      <c r="CDI34" s="47"/>
      <c r="CDJ34" s="47"/>
      <c r="CDK34" s="47"/>
      <c r="CDL34" s="47"/>
      <c r="CDM34" s="47"/>
      <c r="CDN34" s="47"/>
      <c r="CDO34" s="47"/>
      <c r="CDP34" s="47"/>
      <c r="CDQ34" s="47"/>
      <c r="CDR34" s="47"/>
      <c r="CDS34" s="47"/>
      <c r="CDT34" s="47"/>
      <c r="CDU34" s="47"/>
      <c r="CDV34" s="47"/>
      <c r="CDW34" s="47"/>
      <c r="CDX34" s="47"/>
      <c r="CDY34" s="47"/>
      <c r="CDZ34" s="47"/>
      <c r="CEA34" s="47"/>
      <c r="CEB34" s="47"/>
      <c r="CEC34" s="47"/>
      <c r="CED34" s="47"/>
      <c r="CEE34" s="47"/>
      <c r="CEF34" s="47"/>
      <c r="CEG34" s="47"/>
      <c r="CEH34" s="47"/>
      <c r="CEI34" s="47"/>
      <c r="CEJ34" s="47"/>
      <c r="CEK34" s="47"/>
      <c r="CEL34" s="47"/>
      <c r="CEM34" s="47"/>
      <c r="CEN34" s="47"/>
      <c r="CEO34" s="47"/>
      <c r="CEP34" s="47"/>
      <c r="CEQ34" s="47"/>
      <c r="CER34" s="47"/>
      <c r="CES34" s="47"/>
      <c r="CET34" s="47"/>
      <c r="CEU34" s="47"/>
      <c r="CEV34" s="47"/>
      <c r="CEW34" s="47"/>
      <c r="CEX34" s="47"/>
      <c r="CEY34" s="47"/>
      <c r="CEZ34" s="47"/>
      <c r="CFA34" s="47"/>
      <c r="CFB34" s="47"/>
      <c r="CFC34" s="47"/>
      <c r="CFD34" s="47"/>
      <c r="CFE34" s="47"/>
      <c r="CFF34" s="47"/>
      <c r="CFG34" s="47"/>
      <c r="CFH34" s="47"/>
      <c r="CFI34" s="47"/>
      <c r="CFJ34" s="47"/>
      <c r="CFK34" s="47"/>
      <c r="CFL34" s="47"/>
      <c r="CFM34" s="47"/>
      <c r="CFN34" s="47"/>
      <c r="CFO34" s="47"/>
      <c r="CFP34" s="47"/>
      <c r="CFQ34" s="47"/>
      <c r="CFR34" s="47"/>
      <c r="CFS34" s="47"/>
      <c r="CFT34" s="47"/>
      <c r="CFU34" s="47"/>
      <c r="CFV34" s="47"/>
      <c r="CFW34" s="47"/>
      <c r="CFX34" s="47"/>
      <c r="CFY34" s="47"/>
      <c r="CFZ34" s="47"/>
      <c r="CGA34" s="47"/>
      <c r="CGB34" s="47"/>
      <c r="CGC34" s="47"/>
      <c r="CGD34" s="47"/>
      <c r="CGE34" s="47"/>
      <c r="CGF34" s="47"/>
      <c r="CGG34" s="47"/>
      <c r="CGH34" s="47"/>
      <c r="CGI34" s="47"/>
      <c r="CGJ34" s="47"/>
      <c r="CGK34" s="47"/>
      <c r="CGL34" s="47"/>
      <c r="CGM34" s="47"/>
      <c r="CGN34" s="47"/>
      <c r="CGO34" s="47"/>
      <c r="CGP34" s="47"/>
      <c r="CGQ34" s="47"/>
      <c r="CGR34" s="47"/>
      <c r="CGS34" s="47"/>
      <c r="CGT34" s="47"/>
      <c r="CGU34" s="47"/>
      <c r="CGV34" s="47"/>
      <c r="CGW34" s="47"/>
      <c r="CGX34" s="47"/>
      <c r="CGY34" s="47"/>
      <c r="CGZ34" s="47"/>
      <c r="CHA34" s="47"/>
      <c r="CHB34" s="47"/>
      <c r="CHC34" s="47"/>
      <c r="CHD34" s="47"/>
      <c r="CHE34" s="47"/>
      <c r="CHF34" s="47"/>
      <c r="CHG34" s="47"/>
      <c r="CHH34" s="47"/>
      <c r="CHI34" s="47"/>
      <c r="CHJ34" s="47"/>
      <c r="CHK34" s="47"/>
      <c r="CHL34" s="47"/>
      <c r="CHM34" s="47"/>
      <c r="CHN34" s="47"/>
      <c r="CHO34" s="47"/>
      <c r="CHP34" s="47"/>
      <c r="CHQ34" s="47"/>
      <c r="CHR34" s="47"/>
      <c r="CHS34" s="47"/>
      <c r="CHT34" s="47"/>
      <c r="CHU34" s="47"/>
      <c r="CHV34" s="47"/>
      <c r="CHW34" s="47"/>
      <c r="CHX34" s="47"/>
      <c r="CHY34" s="47"/>
      <c r="CHZ34" s="47"/>
      <c r="CIA34" s="47"/>
      <c r="CIB34" s="47"/>
      <c r="CIC34" s="47"/>
      <c r="CID34" s="47"/>
      <c r="CIE34" s="47"/>
      <c r="CIF34" s="47"/>
      <c r="CIG34" s="47"/>
      <c r="CIH34" s="47"/>
      <c r="CII34" s="47"/>
      <c r="CIJ34" s="47"/>
      <c r="CIK34" s="47"/>
      <c r="CIL34" s="47"/>
      <c r="CIM34" s="47"/>
      <c r="CIN34" s="47"/>
      <c r="CIO34" s="47"/>
      <c r="CIP34" s="47"/>
      <c r="CIQ34" s="47"/>
      <c r="CIR34" s="47"/>
      <c r="CIS34" s="47"/>
      <c r="CIT34" s="47"/>
      <c r="CIU34" s="47"/>
      <c r="CIV34" s="47"/>
      <c r="CIW34" s="47"/>
      <c r="CIX34" s="47"/>
      <c r="CIY34" s="47"/>
      <c r="CIZ34" s="47"/>
      <c r="CJA34" s="47"/>
      <c r="CJB34" s="47"/>
      <c r="CJC34" s="47"/>
      <c r="CJD34" s="47"/>
      <c r="CJE34" s="47"/>
      <c r="CJF34" s="47"/>
      <c r="CJG34" s="47"/>
      <c r="CJH34" s="47"/>
      <c r="CJI34" s="47"/>
      <c r="CJJ34" s="47"/>
      <c r="CJK34" s="47"/>
      <c r="CJL34" s="47"/>
      <c r="CJM34" s="47"/>
      <c r="CJN34" s="47"/>
      <c r="CJO34" s="47"/>
      <c r="CJP34" s="47"/>
      <c r="CJQ34" s="47"/>
      <c r="CJR34" s="47"/>
      <c r="CJS34" s="47"/>
      <c r="CJT34" s="47"/>
      <c r="CJU34" s="47"/>
      <c r="CJV34" s="47"/>
      <c r="CJW34" s="47"/>
      <c r="CJX34" s="47"/>
      <c r="CJY34" s="47"/>
      <c r="CJZ34" s="47"/>
      <c r="CKA34" s="47"/>
      <c r="CKB34" s="47"/>
      <c r="CKC34" s="47"/>
      <c r="CKD34" s="47"/>
      <c r="CKE34" s="47"/>
      <c r="CKF34" s="47"/>
      <c r="CKG34" s="47"/>
      <c r="CKH34" s="47"/>
      <c r="CKI34" s="47"/>
      <c r="CKJ34" s="47"/>
      <c r="CKK34" s="47"/>
      <c r="CKL34" s="47"/>
      <c r="CKM34" s="47"/>
      <c r="CKN34" s="47"/>
      <c r="CKO34" s="47"/>
      <c r="CKP34" s="47"/>
      <c r="CKQ34" s="47"/>
      <c r="CKR34" s="47"/>
      <c r="CKS34" s="47"/>
      <c r="CKT34" s="47"/>
      <c r="CKU34" s="47"/>
      <c r="CKV34" s="47"/>
      <c r="CKW34" s="47"/>
      <c r="CKX34" s="47"/>
      <c r="CKY34" s="47"/>
      <c r="CKZ34" s="47"/>
      <c r="CLA34" s="47"/>
      <c r="CLB34" s="47"/>
      <c r="CLC34" s="47"/>
      <c r="CLD34" s="47"/>
      <c r="CLE34" s="47"/>
      <c r="CLF34" s="47"/>
      <c r="CLG34" s="47"/>
      <c r="CLH34" s="47"/>
      <c r="CLI34" s="47"/>
      <c r="CLJ34" s="47"/>
      <c r="CLK34" s="47"/>
      <c r="CLL34" s="47"/>
      <c r="CLM34" s="47"/>
      <c r="CLN34" s="47"/>
      <c r="CLO34" s="47"/>
      <c r="CLP34" s="47"/>
      <c r="CLQ34" s="47"/>
      <c r="CLR34" s="47"/>
      <c r="CLS34" s="47"/>
      <c r="CLT34" s="47"/>
      <c r="CLU34" s="47"/>
      <c r="CLV34" s="47"/>
      <c r="CLW34" s="47"/>
      <c r="CLX34" s="47"/>
      <c r="CLY34" s="47"/>
      <c r="CLZ34" s="47"/>
      <c r="CMA34" s="47"/>
      <c r="CMB34" s="47"/>
      <c r="CMC34" s="47"/>
      <c r="CMD34" s="47"/>
      <c r="CME34" s="47"/>
      <c r="CMF34" s="47"/>
      <c r="CMG34" s="47"/>
      <c r="CMH34" s="47"/>
      <c r="CMI34" s="47"/>
      <c r="CMJ34" s="47"/>
      <c r="CMK34" s="47"/>
      <c r="CML34" s="47"/>
      <c r="CMM34" s="47"/>
      <c r="CMN34" s="47"/>
      <c r="CMO34" s="47"/>
      <c r="CMP34" s="47"/>
      <c r="CMQ34" s="47"/>
      <c r="CMR34" s="47"/>
      <c r="CMS34" s="47"/>
      <c r="CMT34" s="47"/>
      <c r="CMU34" s="47"/>
      <c r="CMV34" s="47"/>
      <c r="CMW34" s="47"/>
      <c r="CMX34" s="47"/>
      <c r="CMY34" s="47"/>
      <c r="CMZ34" s="47"/>
      <c r="CNA34" s="47"/>
      <c r="CNB34" s="47"/>
      <c r="CNC34" s="47"/>
      <c r="CND34" s="47"/>
      <c r="CNE34" s="47"/>
      <c r="CNF34" s="47"/>
      <c r="CNG34" s="47"/>
      <c r="CNH34" s="47"/>
      <c r="CNI34" s="47"/>
      <c r="CNJ34" s="47"/>
      <c r="CNK34" s="47"/>
      <c r="CNL34" s="47"/>
      <c r="CNM34" s="47"/>
      <c r="CNN34" s="47"/>
      <c r="CNO34" s="47"/>
      <c r="CNP34" s="47"/>
      <c r="CNQ34" s="47"/>
      <c r="CNR34" s="47"/>
      <c r="CNS34" s="47"/>
      <c r="CNT34" s="47"/>
      <c r="CNU34" s="47"/>
      <c r="CNV34" s="47"/>
      <c r="CNW34" s="47"/>
      <c r="CNX34" s="47"/>
      <c r="CNY34" s="47"/>
      <c r="CNZ34" s="47"/>
      <c r="COA34" s="47"/>
      <c r="COB34" s="47"/>
      <c r="COC34" s="47"/>
      <c r="COD34" s="47"/>
      <c r="COE34" s="47"/>
      <c r="COF34" s="47"/>
      <c r="COG34" s="47"/>
      <c r="COH34" s="47"/>
      <c r="COI34" s="47"/>
      <c r="COJ34" s="47"/>
      <c r="COK34" s="47"/>
      <c r="COL34" s="47"/>
      <c r="COM34" s="47"/>
      <c r="CON34" s="47"/>
      <c r="COO34" s="47"/>
      <c r="COP34" s="47"/>
      <c r="COQ34" s="47"/>
      <c r="COR34" s="47"/>
      <c r="COS34" s="47"/>
      <c r="COT34" s="47"/>
      <c r="COU34" s="47"/>
      <c r="COV34" s="47"/>
      <c r="COW34" s="47"/>
      <c r="COX34" s="47"/>
      <c r="COY34" s="47"/>
      <c r="COZ34" s="47"/>
      <c r="CPA34" s="47"/>
      <c r="CPB34" s="47"/>
      <c r="CPC34" s="47"/>
      <c r="CPD34" s="47"/>
      <c r="CPE34" s="47"/>
      <c r="CPF34" s="47"/>
      <c r="CPG34" s="47"/>
      <c r="CPH34" s="47"/>
      <c r="CPI34" s="47"/>
      <c r="CPJ34" s="47"/>
      <c r="CPK34" s="47"/>
      <c r="CPL34" s="47"/>
      <c r="CPM34" s="47"/>
      <c r="CPN34" s="47"/>
      <c r="CPO34" s="47"/>
      <c r="CPP34" s="47"/>
      <c r="CPQ34" s="47"/>
      <c r="CPR34" s="47"/>
      <c r="CPS34" s="47"/>
      <c r="CPT34" s="47"/>
      <c r="CPU34" s="47"/>
      <c r="CPV34" s="47"/>
      <c r="CPW34" s="47"/>
      <c r="CPX34" s="47"/>
      <c r="CPY34" s="47"/>
      <c r="CPZ34" s="47"/>
      <c r="CQA34" s="47"/>
      <c r="CQB34" s="47"/>
      <c r="CQC34" s="47"/>
      <c r="CQD34" s="47"/>
      <c r="CQE34" s="47"/>
      <c r="CQF34" s="47"/>
      <c r="CQG34" s="47"/>
      <c r="CQH34" s="47"/>
      <c r="CQI34" s="47"/>
      <c r="CQJ34" s="47"/>
      <c r="CQK34" s="47"/>
      <c r="CQL34" s="47"/>
      <c r="CQM34" s="47"/>
      <c r="CQN34" s="47"/>
      <c r="CQO34" s="47"/>
      <c r="CQP34" s="47"/>
      <c r="CQQ34" s="47"/>
      <c r="CQR34" s="47"/>
      <c r="CQS34" s="47"/>
      <c r="CQT34" s="47"/>
      <c r="CQU34" s="47"/>
      <c r="CQV34" s="47"/>
      <c r="CQW34" s="47"/>
      <c r="CQX34" s="47"/>
      <c r="CQY34" s="47"/>
      <c r="CQZ34" s="47"/>
      <c r="CRA34" s="47"/>
      <c r="CRB34" s="47"/>
      <c r="CRC34" s="47"/>
      <c r="CRD34" s="47"/>
      <c r="CRE34" s="47"/>
      <c r="CRF34" s="47"/>
      <c r="CRG34" s="47"/>
      <c r="CRH34" s="47"/>
      <c r="CRI34" s="47"/>
      <c r="CRJ34" s="47"/>
      <c r="CRK34" s="47"/>
      <c r="CRL34" s="47"/>
      <c r="CRM34" s="47"/>
      <c r="CRN34" s="47"/>
      <c r="CRO34" s="47"/>
      <c r="CRP34" s="47"/>
      <c r="CRQ34" s="47"/>
      <c r="CRR34" s="47"/>
      <c r="CRS34" s="47"/>
      <c r="CRT34" s="47"/>
      <c r="CRU34" s="47"/>
      <c r="CRV34" s="47"/>
      <c r="CRW34" s="47"/>
      <c r="CRX34" s="47"/>
      <c r="CRY34" s="47"/>
      <c r="CRZ34" s="47"/>
      <c r="CSA34" s="47"/>
      <c r="CSB34" s="47"/>
      <c r="CSC34" s="47"/>
      <c r="CSD34" s="47"/>
      <c r="CSE34" s="47"/>
      <c r="CSF34" s="47"/>
      <c r="CSG34" s="47"/>
      <c r="CSH34" s="47"/>
      <c r="CSI34" s="47"/>
      <c r="CSJ34" s="47"/>
      <c r="CSK34" s="47"/>
      <c r="CSL34" s="47"/>
      <c r="CSM34" s="47"/>
      <c r="CSN34" s="47"/>
      <c r="CSO34" s="47"/>
      <c r="CSP34" s="47"/>
      <c r="CSQ34" s="47"/>
      <c r="CSR34" s="47"/>
      <c r="CSS34" s="47"/>
      <c r="CST34" s="47"/>
      <c r="CSU34" s="47"/>
      <c r="CSV34" s="47"/>
      <c r="CSW34" s="47"/>
      <c r="CSX34" s="47"/>
      <c r="CSY34" s="47"/>
      <c r="CSZ34" s="47"/>
      <c r="CTA34" s="47"/>
      <c r="CTB34" s="47"/>
      <c r="CTC34" s="47"/>
      <c r="CTD34" s="47"/>
      <c r="CTE34" s="47"/>
      <c r="CTF34" s="47"/>
      <c r="CTG34" s="47"/>
      <c r="CTH34" s="47"/>
      <c r="CTI34" s="47"/>
      <c r="CTJ34" s="47"/>
      <c r="CTK34" s="47"/>
      <c r="CTL34" s="47"/>
      <c r="CTM34" s="47"/>
      <c r="CTN34" s="47"/>
      <c r="CTO34" s="47"/>
      <c r="CTP34" s="47"/>
      <c r="CTQ34" s="47"/>
      <c r="CTR34" s="47"/>
      <c r="CTS34" s="47"/>
      <c r="CTT34" s="47"/>
      <c r="CTU34" s="47"/>
      <c r="CTV34" s="47"/>
      <c r="CTW34" s="47"/>
      <c r="CTX34" s="47"/>
      <c r="CTY34" s="47"/>
      <c r="CTZ34" s="47"/>
      <c r="CUA34" s="47"/>
      <c r="CUB34" s="47"/>
      <c r="CUC34" s="47"/>
      <c r="CUD34" s="47"/>
      <c r="CUE34" s="47"/>
      <c r="CUF34" s="47"/>
      <c r="CUG34" s="47"/>
      <c r="CUH34" s="47"/>
      <c r="CUI34" s="47"/>
      <c r="CUJ34" s="47"/>
      <c r="CUK34" s="47"/>
      <c r="CUL34" s="47"/>
      <c r="CUM34" s="47"/>
      <c r="CUN34" s="47"/>
      <c r="CUO34" s="47"/>
      <c r="CUP34" s="47"/>
      <c r="CUQ34" s="47"/>
      <c r="CUR34" s="47"/>
      <c r="CUS34" s="47"/>
      <c r="CUT34" s="47"/>
      <c r="CUU34" s="47"/>
      <c r="CUV34" s="47"/>
      <c r="CUW34" s="47"/>
      <c r="CUX34" s="47"/>
      <c r="CUY34" s="47"/>
      <c r="CUZ34" s="47"/>
      <c r="CVA34" s="47"/>
      <c r="CVB34" s="47"/>
      <c r="CVC34" s="47"/>
      <c r="CVD34" s="47"/>
      <c r="CVE34" s="47"/>
      <c r="CVF34" s="47"/>
      <c r="CVG34" s="47"/>
      <c r="CVH34" s="47"/>
      <c r="CVI34" s="47"/>
      <c r="CVJ34" s="47"/>
      <c r="CVK34" s="47"/>
      <c r="CVL34" s="47"/>
      <c r="CVM34" s="47"/>
      <c r="CVN34" s="47"/>
      <c r="CVO34" s="47"/>
      <c r="CVP34" s="47"/>
      <c r="CVQ34" s="47"/>
      <c r="CVR34" s="47"/>
      <c r="CVS34" s="47"/>
      <c r="CVT34" s="47"/>
      <c r="CVU34" s="47"/>
      <c r="CVV34" s="47"/>
      <c r="CVW34" s="47"/>
      <c r="CVX34" s="47"/>
      <c r="CVY34" s="47"/>
      <c r="CVZ34" s="47"/>
      <c r="CWA34" s="47"/>
      <c r="CWB34" s="47"/>
      <c r="CWC34" s="47"/>
      <c r="CWD34" s="47"/>
      <c r="CWE34" s="47"/>
      <c r="CWF34" s="47"/>
      <c r="CWG34" s="47"/>
      <c r="CWH34" s="47"/>
      <c r="CWI34" s="47"/>
      <c r="CWJ34" s="47"/>
      <c r="CWK34" s="47"/>
      <c r="CWL34" s="47"/>
      <c r="CWM34" s="47"/>
      <c r="CWN34" s="47"/>
      <c r="CWO34" s="47"/>
      <c r="CWP34" s="47"/>
      <c r="CWQ34" s="47"/>
      <c r="CWR34" s="47"/>
      <c r="CWS34" s="47"/>
      <c r="CWT34" s="47"/>
      <c r="CWU34" s="47"/>
      <c r="CWV34" s="47"/>
      <c r="CWW34" s="47"/>
      <c r="CWX34" s="47"/>
      <c r="CWY34" s="47"/>
      <c r="CWZ34" s="47"/>
      <c r="CXA34" s="47"/>
      <c r="CXB34" s="47"/>
      <c r="CXC34" s="47"/>
      <c r="CXD34" s="47"/>
      <c r="CXE34" s="47"/>
      <c r="CXF34" s="47"/>
      <c r="CXG34" s="47"/>
      <c r="CXH34" s="47"/>
      <c r="CXI34" s="47"/>
      <c r="CXJ34" s="47"/>
      <c r="CXK34" s="47"/>
      <c r="CXL34" s="47"/>
      <c r="CXM34" s="47"/>
      <c r="CXN34" s="47"/>
      <c r="CXO34" s="47"/>
      <c r="CXP34" s="47"/>
      <c r="CXQ34" s="47"/>
      <c r="CXR34" s="47"/>
      <c r="CXS34" s="47"/>
      <c r="CXT34" s="47"/>
      <c r="CXU34" s="47"/>
      <c r="CXV34" s="47"/>
      <c r="CXW34" s="47"/>
      <c r="CXX34" s="47"/>
      <c r="CXY34" s="47"/>
      <c r="CXZ34" s="47"/>
      <c r="CYA34" s="47"/>
      <c r="CYB34" s="47"/>
      <c r="CYC34" s="47"/>
      <c r="CYD34" s="47"/>
      <c r="CYE34" s="47"/>
      <c r="CYF34" s="47"/>
      <c r="CYG34" s="47"/>
      <c r="CYH34" s="47"/>
      <c r="CYI34" s="47"/>
      <c r="CYJ34" s="47"/>
      <c r="CYK34" s="47"/>
      <c r="CYL34" s="47"/>
      <c r="CYM34" s="47"/>
      <c r="CYN34" s="47"/>
      <c r="CYO34" s="47"/>
      <c r="CYP34" s="47"/>
      <c r="CYQ34" s="47"/>
      <c r="CYR34" s="47"/>
      <c r="CYS34" s="47"/>
      <c r="CYT34" s="47"/>
      <c r="CYU34" s="47"/>
      <c r="CYV34" s="47"/>
      <c r="CYW34" s="47"/>
      <c r="CYX34" s="47"/>
      <c r="CYY34" s="47"/>
      <c r="CYZ34" s="47"/>
      <c r="CZA34" s="47"/>
      <c r="CZB34" s="47"/>
      <c r="CZC34" s="47"/>
      <c r="CZD34" s="47"/>
      <c r="CZE34" s="47"/>
      <c r="CZF34" s="47"/>
      <c r="CZG34" s="47"/>
      <c r="CZH34" s="47"/>
      <c r="CZI34" s="47"/>
      <c r="CZJ34" s="47"/>
      <c r="CZK34" s="47"/>
      <c r="CZL34" s="47"/>
      <c r="CZM34" s="47"/>
      <c r="CZN34" s="47"/>
      <c r="CZO34" s="47"/>
      <c r="CZP34" s="47"/>
      <c r="CZQ34" s="47"/>
      <c r="CZR34" s="47"/>
      <c r="CZS34" s="47"/>
      <c r="CZT34" s="47"/>
      <c r="CZU34" s="47"/>
      <c r="CZV34" s="47"/>
      <c r="CZW34" s="47"/>
      <c r="CZX34" s="47"/>
      <c r="CZY34" s="47"/>
      <c r="CZZ34" s="47"/>
      <c r="DAA34" s="47"/>
      <c r="DAB34" s="47"/>
      <c r="DAC34" s="47"/>
      <c r="DAD34" s="47"/>
      <c r="DAE34" s="47"/>
      <c r="DAF34" s="47"/>
      <c r="DAG34" s="47"/>
      <c r="DAH34" s="47"/>
      <c r="DAI34" s="47"/>
      <c r="DAJ34" s="47"/>
      <c r="DAK34" s="47"/>
      <c r="DAL34" s="47"/>
      <c r="DAM34" s="47"/>
      <c r="DAN34" s="47"/>
      <c r="DAO34" s="47"/>
      <c r="DAP34" s="47"/>
      <c r="DAQ34" s="47"/>
      <c r="DAR34" s="47"/>
      <c r="DAS34" s="47"/>
      <c r="DAT34" s="47"/>
      <c r="DAU34" s="47"/>
      <c r="DAV34" s="47"/>
      <c r="DAW34" s="47"/>
      <c r="DAX34" s="47"/>
      <c r="DAY34" s="47"/>
      <c r="DAZ34" s="47"/>
      <c r="DBA34" s="47"/>
      <c r="DBB34" s="47"/>
      <c r="DBC34" s="47"/>
      <c r="DBD34" s="47"/>
      <c r="DBE34" s="47"/>
      <c r="DBF34" s="47"/>
      <c r="DBG34" s="47"/>
      <c r="DBH34" s="47"/>
      <c r="DBI34" s="47"/>
      <c r="DBJ34" s="47"/>
      <c r="DBK34" s="47"/>
      <c r="DBL34" s="47"/>
      <c r="DBM34" s="47"/>
      <c r="DBN34" s="47"/>
      <c r="DBO34" s="47"/>
      <c r="DBP34" s="47"/>
      <c r="DBQ34" s="47"/>
      <c r="DBR34" s="47"/>
      <c r="DBS34" s="47"/>
      <c r="DBT34" s="47"/>
      <c r="DBU34" s="47"/>
      <c r="DBV34" s="47"/>
      <c r="DBW34" s="47"/>
      <c r="DBX34" s="47"/>
      <c r="DBY34" s="47"/>
      <c r="DBZ34" s="47"/>
      <c r="DCA34" s="47"/>
      <c r="DCB34" s="47"/>
      <c r="DCC34" s="47"/>
      <c r="DCD34" s="47"/>
      <c r="DCE34" s="47"/>
      <c r="DCF34" s="47"/>
      <c r="DCG34" s="47"/>
      <c r="DCH34" s="47"/>
      <c r="DCI34" s="47"/>
      <c r="DCJ34" s="47"/>
      <c r="DCK34" s="47"/>
      <c r="DCL34" s="47"/>
      <c r="DCM34" s="47"/>
      <c r="DCN34" s="47"/>
      <c r="DCO34" s="47"/>
      <c r="DCP34" s="47"/>
      <c r="DCQ34" s="47"/>
      <c r="DCR34" s="47"/>
      <c r="DCS34" s="47"/>
      <c r="DCT34" s="47"/>
      <c r="DCU34" s="47"/>
      <c r="DCV34" s="47"/>
      <c r="DCW34" s="47"/>
      <c r="DCX34" s="47"/>
      <c r="DCY34" s="47"/>
      <c r="DCZ34" s="47"/>
      <c r="DDA34" s="47"/>
      <c r="DDB34" s="47"/>
      <c r="DDC34" s="47"/>
      <c r="DDD34" s="47"/>
      <c r="DDE34" s="47"/>
      <c r="DDF34" s="47"/>
      <c r="DDG34" s="47"/>
      <c r="DDH34" s="47"/>
      <c r="DDI34" s="47"/>
      <c r="DDJ34" s="47"/>
      <c r="DDK34" s="47"/>
      <c r="DDL34" s="47"/>
      <c r="DDM34" s="47"/>
      <c r="DDN34" s="47"/>
      <c r="DDO34" s="47"/>
      <c r="DDP34" s="47"/>
      <c r="DDQ34" s="47"/>
      <c r="DDR34" s="47"/>
      <c r="DDS34" s="47"/>
      <c r="DDT34" s="47"/>
      <c r="DDU34" s="47"/>
      <c r="DDV34" s="47"/>
      <c r="DDW34" s="47"/>
      <c r="DDX34" s="47"/>
      <c r="DDY34" s="47"/>
      <c r="DDZ34" s="47"/>
      <c r="DEA34" s="47"/>
      <c r="DEB34" s="47"/>
      <c r="DEC34" s="47"/>
      <c r="DED34" s="47"/>
      <c r="DEE34" s="47"/>
      <c r="DEF34" s="47"/>
      <c r="DEG34" s="47"/>
      <c r="DEH34" s="47"/>
      <c r="DEI34" s="47"/>
      <c r="DEJ34" s="47"/>
      <c r="DEK34" s="47"/>
      <c r="DEL34" s="47"/>
      <c r="DEM34" s="47"/>
      <c r="DEN34" s="47"/>
      <c r="DEO34" s="47"/>
      <c r="DEP34" s="47"/>
      <c r="DEQ34" s="47"/>
      <c r="DER34" s="47"/>
      <c r="DES34" s="47"/>
      <c r="DET34" s="47"/>
      <c r="DEU34" s="47"/>
      <c r="DEV34" s="47"/>
      <c r="DEW34" s="47"/>
      <c r="DEX34" s="47"/>
      <c r="DEY34" s="47"/>
      <c r="DEZ34" s="47"/>
      <c r="DFA34" s="47"/>
      <c r="DFB34" s="47"/>
      <c r="DFC34" s="47"/>
      <c r="DFD34" s="47"/>
      <c r="DFE34" s="47"/>
      <c r="DFF34" s="47"/>
      <c r="DFG34" s="47"/>
      <c r="DFH34" s="47"/>
      <c r="DFI34" s="47"/>
      <c r="DFJ34" s="47"/>
      <c r="DFK34" s="47"/>
      <c r="DFL34" s="47"/>
      <c r="DFM34" s="47"/>
      <c r="DFN34" s="47"/>
      <c r="DFO34" s="47"/>
      <c r="DFP34" s="47"/>
      <c r="DFQ34" s="47"/>
      <c r="DFR34" s="47"/>
      <c r="DFS34" s="47"/>
      <c r="DFT34" s="47"/>
      <c r="DFU34" s="47"/>
      <c r="DFV34" s="47"/>
      <c r="DFW34" s="47"/>
      <c r="DFX34" s="47"/>
      <c r="DFY34" s="47"/>
      <c r="DFZ34" s="47"/>
      <c r="DGA34" s="47"/>
      <c r="DGB34" s="47"/>
      <c r="DGC34" s="47"/>
      <c r="DGD34" s="47"/>
      <c r="DGE34" s="47"/>
      <c r="DGF34" s="47"/>
      <c r="DGG34" s="47"/>
      <c r="DGH34" s="47"/>
      <c r="DGI34" s="47"/>
      <c r="DGJ34" s="47"/>
      <c r="DGK34" s="47"/>
      <c r="DGL34" s="47"/>
      <c r="DGM34" s="47"/>
      <c r="DGN34" s="47"/>
      <c r="DGO34" s="47"/>
      <c r="DGP34" s="47"/>
      <c r="DGQ34" s="47"/>
      <c r="DGR34" s="47"/>
      <c r="DGS34" s="47"/>
      <c r="DGT34" s="47"/>
      <c r="DGU34" s="47"/>
      <c r="DGV34" s="47"/>
      <c r="DGW34" s="47"/>
      <c r="DGX34" s="47"/>
      <c r="DGY34" s="47"/>
      <c r="DGZ34" s="47"/>
      <c r="DHA34" s="47"/>
      <c r="DHB34" s="47"/>
      <c r="DHC34" s="47"/>
      <c r="DHD34" s="47"/>
      <c r="DHE34" s="47"/>
      <c r="DHF34" s="47"/>
      <c r="DHG34" s="47"/>
      <c r="DHH34" s="47"/>
      <c r="DHI34" s="47"/>
      <c r="DHJ34" s="47"/>
      <c r="DHK34" s="47"/>
      <c r="DHL34" s="47"/>
      <c r="DHM34" s="47"/>
      <c r="DHN34" s="47"/>
      <c r="DHO34" s="47"/>
      <c r="DHP34" s="47"/>
      <c r="DHQ34" s="47"/>
      <c r="DHR34" s="47"/>
      <c r="DHS34" s="47"/>
      <c r="DHT34" s="47"/>
      <c r="DHU34" s="47"/>
      <c r="DHV34" s="47"/>
      <c r="DHW34" s="47"/>
      <c r="DHX34" s="47"/>
      <c r="DHY34" s="47"/>
      <c r="DHZ34" s="47"/>
      <c r="DIA34" s="47"/>
      <c r="DIB34" s="47"/>
      <c r="DIC34" s="47"/>
      <c r="DID34" s="47"/>
      <c r="DIE34" s="47"/>
      <c r="DIF34" s="47"/>
      <c r="DIG34" s="47"/>
      <c r="DIH34" s="47"/>
      <c r="DII34" s="47"/>
      <c r="DIJ34" s="47"/>
      <c r="DIK34" s="47"/>
      <c r="DIL34" s="47"/>
      <c r="DIM34" s="47"/>
      <c r="DIN34" s="47"/>
      <c r="DIO34" s="47"/>
      <c r="DIP34" s="47"/>
      <c r="DIQ34" s="47"/>
      <c r="DIR34" s="47"/>
      <c r="DIS34" s="47"/>
      <c r="DIT34" s="47"/>
      <c r="DIU34" s="47"/>
      <c r="DIV34" s="47"/>
      <c r="DIW34" s="47"/>
      <c r="DIX34" s="47"/>
      <c r="DIY34" s="47"/>
      <c r="DIZ34" s="47"/>
      <c r="DJA34" s="47"/>
      <c r="DJB34" s="47"/>
      <c r="DJC34" s="47"/>
      <c r="DJD34" s="47"/>
      <c r="DJE34" s="47"/>
      <c r="DJF34" s="47"/>
      <c r="DJG34" s="47"/>
      <c r="DJH34" s="47"/>
      <c r="DJI34" s="47"/>
      <c r="DJJ34" s="47"/>
      <c r="DJK34" s="47"/>
      <c r="DJL34" s="47"/>
      <c r="DJM34" s="47"/>
      <c r="DJN34" s="47"/>
      <c r="DJO34" s="47"/>
      <c r="DJP34" s="47"/>
      <c r="DJQ34" s="47"/>
      <c r="DJR34" s="47"/>
      <c r="DJS34" s="47"/>
      <c r="DJT34" s="47"/>
      <c r="DJU34" s="47"/>
      <c r="DJV34" s="47"/>
      <c r="DJW34" s="47"/>
      <c r="DJX34" s="47"/>
      <c r="DJY34" s="47"/>
      <c r="DJZ34" s="47"/>
      <c r="DKA34" s="47"/>
      <c r="DKB34" s="47"/>
      <c r="DKC34" s="47"/>
      <c r="DKD34" s="47"/>
      <c r="DKE34" s="47"/>
      <c r="DKF34" s="47"/>
      <c r="DKG34" s="47"/>
      <c r="DKH34" s="47"/>
      <c r="DKI34" s="47"/>
      <c r="DKJ34" s="47"/>
      <c r="DKK34" s="47"/>
      <c r="DKL34" s="47"/>
      <c r="DKM34" s="47"/>
      <c r="DKN34" s="47"/>
      <c r="DKO34" s="47"/>
      <c r="DKP34" s="47"/>
      <c r="DKQ34" s="47"/>
      <c r="DKR34" s="47"/>
      <c r="DKS34" s="47"/>
      <c r="DKT34" s="47"/>
      <c r="DKU34" s="47"/>
      <c r="DKV34" s="47"/>
      <c r="DKW34" s="47"/>
      <c r="DKX34" s="47"/>
      <c r="DKY34" s="47"/>
      <c r="DKZ34" s="47"/>
      <c r="DLA34" s="47"/>
      <c r="DLB34" s="47"/>
      <c r="DLC34" s="47"/>
      <c r="DLD34" s="47"/>
      <c r="DLE34" s="47"/>
      <c r="DLF34" s="47"/>
      <c r="DLG34" s="47"/>
      <c r="DLH34" s="47"/>
      <c r="DLI34" s="47"/>
      <c r="DLJ34" s="47"/>
      <c r="DLK34" s="47"/>
      <c r="DLL34" s="47"/>
      <c r="DLM34" s="47"/>
      <c r="DLN34" s="47"/>
      <c r="DLO34" s="47"/>
      <c r="DLP34" s="47"/>
      <c r="DLQ34" s="47"/>
      <c r="DLR34" s="47"/>
      <c r="DLS34" s="47"/>
      <c r="DLT34" s="47"/>
      <c r="DLU34" s="47"/>
      <c r="DLV34" s="47"/>
      <c r="DLW34" s="47"/>
      <c r="DLX34" s="47"/>
      <c r="DLY34" s="47"/>
      <c r="DLZ34" s="47"/>
      <c r="DMA34" s="47"/>
      <c r="DMB34" s="47"/>
      <c r="DMC34" s="47"/>
      <c r="DMD34" s="47"/>
      <c r="DME34" s="47"/>
      <c r="DMF34" s="47"/>
      <c r="DMG34" s="47"/>
      <c r="DMH34" s="47"/>
      <c r="DMI34" s="47"/>
      <c r="DMJ34" s="47"/>
      <c r="DMK34" s="47"/>
      <c r="DML34" s="47"/>
      <c r="DMM34" s="47"/>
      <c r="DMN34" s="47"/>
      <c r="DMO34" s="47"/>
      <c r="DMP34" s="47"/>
      <c r="DMQ34" s="47"/>
      <c r="DMR34" s="47"/>
      <c r="DMS34" s="47"/>
      <c r="DMT34" s="47"/>
      <c r="DMU34" s="47"/>
      <c r="DMV34" s="47"/>
      <c r="DMW34" s="47"/>
      <c r="DMX34" s="47"/>
      <c r="DMY34" s="47"/>
      <c r="DMZ34" s="47"/>
      <c r="DNA34" s="47"/>
      <c r="DNB34" s="47"/>
      <c r="DNC34" s="47"/>
      <c r="DND34" s="47"/>
      <c r="DNE34" s="47"/>
      <c r="DNF34" s="47"/>
      <c r="DNG34" s="47"/>
      <c r="DNH34" s="47"/>
      <c r="DNI34" s="47"/>
      <c r="DNJ34" s="47"/>
      <c r="DNK34" s="47"/>
      <c r="DNL34" s="47"/>
      <c r="DNM34" s="47"/>
      <c r="DNN34" s="47"/>
      <c r="DNO34" s="47"/>
      <c r="DNP34" s="47"/>
      <c r="DNQ34" s="47"/>
      <c r="DNR34" s="47"/>
      <c r="DNS34" s="47"/>
      <c r="DNT34" s="47"/>
      <c r="DNU34" s="47"/>
      <c r="DNV34" s="47"/>
      <c r="DNW34" s="47"/>
      <c r="DNX34" s="47"/>
      <c r="DNY34" s="47"/>
      <c r="DNZ34" s="47"/>
      <c r="DOA34" s="47"/>
      <c r="DOB34" s="47"/>
      <c r="DOC34" s="47"/>
      <c r="DOD34" s="47"/>
      <c r="DOE34" s="47"/>
      <c r="DOF34" s="47"/>
      <c r="DOG34" s="47"/>
      <c r="DOH34" s="47"/>
      <c r="DOI34" s="47"/>
      <c r="DOJ34" s="47"/>
      <c r="DOK34" s="47"/>
      <c r="DOL34" s="47"/>
      <c r="DOM34" s="47"/>
      <c r="DON34" s="47"/>
      <c r="DOO34" s="47"/>
      <c r="DOP34" s="47"/>
      <c r="DOQ34" s="47"/>
      <c r="DOR34" s="47"/>
      <c r="DOS34" s="47"/>
      <c r="DOT34" s="47"/>
      <c r="DOU34" s="47"/>
      <c r="DOV34" s="47"/>
      <c r="DOW34" s="47"/>
      <c r="DOX34" s="47"/>
      <c r="DOY34" s="47"/>
      <c r="DOZ34" s="47"/>
      <c r="DPA34" s="47"/>
      <c r="DPB34" s="47"/>
      <c r="DPC34" s="47"/>
      <c r="DPD34" s="47"/>
      <c r="DPE34" s="47"/>
      <c r="DPF34" s="47"/>
      <c r="DPG34" s="47"/>
      <c r="DPH34" s="47"/>
      <c r="DPI34" s="47"/>
      <c r="DPJ34" s="47"/>
      <c r="DPK34" s="47"/>
      <c r="DPL34" s="47"/>
      <c r="DPM34" s="47"/>
      <c r="DPN34" s="47"/>
      <c r="DPO34" s="47"/>
      <c r="DPP34" s="47"/>
      <c r="DPQ34" s="47"/>
      <c r="DPR34" s="47"/>
      <c r="DPS34" s="47"/>
      <c r="DPT34" s="47"/>
      <c r="DPU34" s="47"/>
      <c r="DPV34" s="47"/>
      <c r="DPW34" s="47"/>
      <c r="DPX34" s="47"/>
      <c r="DPY34" s="47"/>
      <c r="DPZ34" s="47"/>
      <c r="DQA34" s="47"/>
      <c r="DQB34" s="47"/>
      <c r="DQC34" s="47"/>
      <c r="DQD34" s="47"/>
      <c r="DQE34" s="47"/>
      <c r="DQF34" s="47"/>
      <c r="DQG34" s="47"/>
      <c r="DQH34" s="47"/>
      <c r="DQI34" s="47"/>
      <c r="DQJ34" s="47"/>
      <c r="DQK34" s="47"/>
      <c r="DQL34" s="47"/>
      <c r="DQM34" s="47"/>
      <c r="DQN34" s="47"/>
      <c r="DQO34" s="47"/>
      <c r="DQP34" s="47"/>
      <c r="DQQ34" s="47"/>
      <c r="DQR34" s="47"/>
      <c r="DQS34" s="47"/>
      <c r="DQT34" s="47"/>
      <c r="DQU34" s="47"/>
      <c r="DQV34" s="47"/>
      <c r="DQW34" s="47"/>
      <c r="DQX34" s="47"/>
      <c r="DQY34" s="47"/>
      <c r="DQZ34" s="47"/>
      <c r="DRA34" s="47"/>
      <c r="DRB34" s="47"/>
      <c r="DRC34" s="47"/>
      <c r="DRD34" s="47"/>
      <c r="DRE34" s="47"/>
      <c r="DRF34" s="47"/>
      <c r="DRG34" s="47"/>
      <c r="DRH34" s="47"/>
      <c r="DRI34" s="47"/>
      <c r="DRJ34" s="47"/>
      <c r="DRK34" s="47"/>
      <c r="DRL34" s="47"/>
      <c r="DRM34" s="47"/>
      <c r="DRN34" s="47"/>
      <c r="DRO34" s="47"/>
      <c r="DRP34" s="47"/>
      <c r="DRQ34" s="47"/>
      <c r="DRR34" s="47"/>
      <c r="DRS34" s="47"/>
      <c r="DRT34" s="47"/>
      <c r="DRU34" s="47"/>
      <c r="DRV34" s="47"/>
      <c r="DRW34" s="47"/>
      <c r="DRX34" s="47"/>
      <c r="DRY34" s="47"/>
      <c r="DRZ34" s="47"/>
      <c r="DSA34" s="47"/>
      <c r="DSB34" s="47"/>
      <c r="DSC34" s="47"/>
      <c r="DSD34" s="47"/>
      <c r="DSE34" s="47"/>
      <c r="DSF34" s="47"/>
      <c r="DSG34" s="47"/>
      <c r="DSH34" s="47"/>
      <c r="DSI34" s="47"/>
      <c r="DSJ34" s="47"/>
      <c r="DSK34" s="47"/>
      <c r="DSL34" s="47"/>
      <c r="DSM34" s="47"/>
      <c r="DSN34" s="47"/>
      <c r="DSO34" s="47"/>
      <c r="DSP34" s="47"/>
      <c r="DSQ34" s="47"/>
      <c r="DSR34" s="47"/>
      <c r="DSS34" s="47"/>
      <c r="DST34" s="47"/>
      <c r="DSU34" s="47"/>
      <c r="DSV34" s="47"/>
      <c r="DSW34" s="47"/>
      <c r="DSX34" s="47"/>
      <c r="DSY34" s="47"/>
      <c r="DSZ34" s="47"/>
      <c r="DTA34" s="47"/>
      <c r="DTB34" s="47"/>
      <c r="DTC34" s="47"/>
      <c r="DTD34" s="47"/>
      <c r="DTE34" s="47"/>
      <c r="DTF34" s="47"/>
      <c r="DTG34" s="47"/>
      <c r="DTH34" s="47"/>
      <c r="DTI34" s="47"/>
      <c r="DTJ34" s="47"/>
      <c r="DTK34" s="47"/>
      <c r="DTL34" s="47"/>
      <c r="DTM34" s="47"/>
      <c r="DTN34" s="47"/>
      <c r="DTO34" s="47"/>
      <c r="DTP34" s="47"/>
      <c r="DTQ34" s="47"/>
      <c r="DTR34" s="47"/>
      <c r="DTS34" s="47"/>
      <c r="DTT34" s="47"/>
      <c r="DTU34" s="47"/>
      <c r="DTV34" s="47"/>
      <c r="DTW34" s="47"/>
      <c r="DTX34" s="47"/>
      <c r="DTY34" s="47"/>
      <c r="DTZ34" s="47"/>
      <c r="DUA34" s="47"/>
      <c r="DUB34" s="47"/>
      <c r="DUC34" s="47"/>
      <c r="DUD34" s="47"/>
      <c r="DUE34" s="47"/>
      <c r="DUF34" s="47"/>
      <c r="DUG34" s="47"/>
      <c r="DUH34" s="47"/>
      <c r="DUI34" s="47"/>
      <c r="DUJ34" s="47"/>
      <c r="DUK34" s="47"/>
      <c r="DUL34" s="47"/>
      <c r="DUM34" s="47"/>
      <c r="DUN34" s="47"/>
      <c r="DUO34" s="47"/>
      <c r="DUP34" s="47"/>
      <c r="DUQ34" s="47"/>
      <c r="DUR34" s="47"/>
      <c r="DUS34" s="47"/>
      <c r="DUT34" s="47"/>
      <c r="DUU34" s="47"/>
      <c r="DUV34" s="47"/>
      <c r="DUW34" s="47"/>
      <c r="DUX34" s="47"/>
      <c r="DUY34" s="47"/>
      <c r="DUZ34" s="47"/>
      <c r="DVA34" s="47"/>
      <c r="DVB34" s="47"/>
      <c r="DVC34" s="47"/>
      <c r="DVD34" s="47"/>
      <c r="DVE34" s="47"/>
      <c r="DVF34" s="47"/>
      <c r="DVG34" s="47"/>
      <c r="DVH34" s="47"/>
      <c r="DVI34" s="47"/>
      <c r="DVJ34" s="47"/>
      <c r="DVK34" s="47"/>
      <c r="DVL34" s="47"/>
      <c r="DVM34" s="47"/>
      <c r="DVN34" s="47"/>
      <c r="DVO34" s="47"/>
      <c r="DVP34" s="47"/>
      <c r="DVQ34" s="47"/>
      <c r="DVR34" s="47"/>
      <c r="DVS34" s="47"/>
      <c r="DVT34" s="47"/>
      <c r="DVU34" s="47"/>
      <c r="DVV34" s="47"/>
      <c r="DVW34" s="47"/>
      <c r="DVX34" s="47"/>
      <c r="DVY34" s="47"/>
      <c r="DVZ34" s="47"/>
      <c r="DWA34" s="47"/>
      <c r="DWB34" s="47"/>
      <c r="DWC34" s="47"/>
      <c r="DWD34" s="47"/>
      <c r="DWE34" s="47"/>
      <c r="DWF34" s="47"/>
      <c r="DWG34" s="47"/>
      <c r="DWH34" s="47"/>
      <c r="DWI34" s="47"/>
      <c r="DWJ34" s="47"/>
      <c r="DWK34" s="47"/>
      <c r="DWL34" s="47"/>
      <c r="DWM34" s="47"/>
      <c r="DWN34" s="47"/>
      <c r="DWO34" s="47"/>
      <c r="DWP34" s="47"/>
      <c r="DWQ34" s="47"/>
      <c r="DWR34" s="47"/>
      <c r="DWS34" s="47"/>
      <c r="DWT34" s="47"/>
      <c r="DWU34" s="47"/>
      <c r="DWV34" s="47"/>
      <c r="DWW34" s="47"/>
      <c r="DWX34" s="47"/>
      <c r="DWY34" s="47"/>
      <c r="DWZ34" s="47"/>
      <c r="DXA34" s="47"/>
      <c r="DXB34" s="47"/>
      <c r="DXC34" s="47"/>
      <c r="DXD34" s="47"/>
      <c r="DXE34" s="47"/>
      <c r="DXF34" s="47"/>
      <c r="DXG34" s="47"/>
      <c r="DXH34" s="47"/>
      <c r="DXI34" s="47"/>
      <c r="DXJ34" s="47"/>
      <c r="DXK34" s="47"/>
      <c r="DXL34" s="47"/>
      <c r="DXM34" s="47"/>
      <c r="DXN34" s="47"/>
      <c r="DXO34" s="47"/>
      <c r="DXP34" s="47"/>
      <c r="DXQ34" s="47"/>
      <c r="DXR34" s="47"/>
      <c r="DXS34" s="47"/>
      <c r="DXT34" s="47"/>
      <c r="DXU34" s="47"/>
      <c r="DXV34" s="47"/>
      <c r="DXW34" s="47"/>
      <c r="DXX34" s="47"/>
      <c r="DXY34" s="47"/>
      <c r="DXZ34" s="47"/>
      <c r="DYA34" s="47"/>
      <c r="DYB34" s="47"/>
      <c r="DYC34" s="47"/>
      <c r="DYD34" s="47"/>
      <c r="DYE34" s="47"/>
      <c r="DYF34" s="47"/>
      <c r="DYG34" s="47"/>
      <c r="DYH34" s="47"/>
      <c r="DYI34" s="47"/>
      <c r="DYJ34" s="47"/>
      <c r="DYK34" s="47"/>
      <c r="DYL34" s="47"/>
      <c r="DYM34" s="47"/>
      <c r="DYN34" s="47"/>
      <c r="DYO34" s="47"/>
      <c r="DYP34" s="47"/>
      <c r="DYQ34" s="47"/>
      <c r="DYR34" s="47"/>
      <c r="DYS34" s="47"/>
      <c r="DYT34" s="47"/>
      <c r="DYU34" s="47"/>
      <c r="DYV34" s="47"/>
      <c r="DYW34" s="47"/>
      <c r="DYX34" s="47"/>
      <c r="DYY34" s="47"/>
      <c r="DYZ34" s="47"/>
      <c r="DZA34" s="47"/>
      <c r="DZB34" s="47"/>
      <c r="DZC34" s="47"/>
      <c r="DZD34" s="47"/>
      <c r="DZE34" s="47"/>
      <c r="DZF34" s="47"/>
      <c r="DZG34" s="47"/>
      <c r="DZH34" s="47"/>
      <c r="DZI34" s="47"/>
      <c r="DZJ34" s="47"/>
      <c r="DZK34" s="47"/>
      <c r="DZL34" s="47"/>
      <c r="DZM34" s="47"/>
      <c r="DZN34" s="47"/>
      <c r="DZO34" s="47"/>
      <c r="DZP34" s="47"/>
      <c r="DZQ34" s="47"/>
      <c r="DZR34" s="47"/>
      <c r="DZS34" s="47"/>
      <c r="DZT34" s="47"/>
      <c r="DZU34" s="47"/>
      <c r="DZV34" s="47"/>
      <c r="DZW34" s="47"/>
      <c r="DZX34" s="47"/>
      <c r="DZY34" s="47"/>
      <c r="DZZ34" s="47"/>
      <c r="EAA34" s="47"/>
      <c r="EAB34" s="47"/>
      <c r="EAC34" s="47"/>
      <c r="EAD34" s="47"/>
      <c r="EAE34" s="47"/>
      <c r="EAF34" s="47"/>
      <c r="EAG34" s="47"/>
      <c r="EAH34" s="47"/>
      <c r="EAI34" s="47"/>
      <c r="EAJ34" s="47"/>
      <c r="EAK34" s="47"/>
      <c r="EAL34" s="47"/>
      <c r="EAM34" s="47"/>
      <c r="EAN34" s="47"/>
      <c r="EAO34" s="47"/>
      <c r="EAP34" s="47"/>
      <c r="EAQ34" s="47"/>
      <c r="EAR34" s="47"/>
      <c r="EAS34" s="47"/>
      <c r="EAT34" s="47"/>
      <c r="EAU34" s="47"/>
      <c r="EAV34" s="47"/>
      <c r="EAW34" s="47"/>
      <c r="EAX34" s="47"/>
      <c r="EAY34" s="47"/>
      <c r="EAZ34" s="47"/>
      <c r="EBA34" s="47"/>
      <c r="EBB34" s="47"/>
      <c r="EBC34" s="47"/>
      <c r="EBD34" s="47"/>
      <c r="EBE34" s="47"/>
      <c r="EBF34" s="47"/>
      <c r="EBG34" s="47"/>
      <c r="EBH34" s="47"/>
      <c r="EBI34" s="47"/>
      <c r="EBJ34" s="47"/>
      <c r="EBK34" s="47"/>
      <c r="EBL34" s="47"/>
      <c r="EBM34" s="47"/>
      <c r="EBN34" s="47"/>
      <c r="EBO34" s="47"/>
      <c r="EBP34" s="47"/>
      <c r="EBQ34" s="47"/>
      <c r="EBR34" s="47"/>
      <c r="EBS34" s="47"/>
      <c r="EBT34" s="47"/>
      <c r="EBU34" s="47"/>
      <c r="EBV34" s="47"/>
      <c r="EBW34" s="47"/>
      <c r="EBX34" s="47"/>
      <c r="EBY34" s="47"/>
      <c r="EBZ34" s="47"/>
      <c r="ECA34" s="47"/>
      <c r="ECB34" s="47"/>
      <c r="ECC34" s="47"/>
      <c r="ECD34" s="47"/>
      <c r="ECE34" s="47"/>
      <c r="ECF34" s="47"/>
      <c r="ECG34" s="47"/>
      <c r="ECH34" s="47"/>
      <c r="ECI34" s="47"/>
      <c r="ECJ34" s="47"/>
      <c r="ECK34" s="47"/>
      <c r="ECL34" s="47"/>
      <c r="ECM34" s="47"/>
      <c r="ECN34" s="47"/>
      <c r="ECO34" s="47"/>
      <c r="ECP34" s="47"/>
      <c r="ECQ34" s="47"/>
      <c r="ECR34" s="47"/>
      <c r="ECS34" s="47"/>
      <c r="ECT34" s="47"/>
      <c r="ECU34" s="47"/>
      <c r="ECV34" s="47"/>
      <c r="ECW34" s="47"/>
      <c r="ECX34" s="47"/>
      <c r="ECY34" s="47"/>
      <c r="ECZ34" s="47"/>
      <c r="EDA34" s="47"/>
      <c r="EDB34" s="47"/>
      <c r="EDC34" s="47"/>
      <c r="EDD34" s="47"/>
      <c r="EDE34" s="47"/>
      <c r="EDF34" s="47"/>
      <c r="EDG34" s="47"/>
      <c r="EDH34" s="47"/>
      <c r="EDI34" s="47"/>
      <c r="EDJ34" s="47"/>
      <c r="EDK34" s="47"/>
      <c r="EDL34" s="47"/>
      <c r="EDM34" s="47"/>
      <c r="EDN34" s="47"/>
      <c r="EDO34" s="47"/>
      <c r="EDP34" s="47"/>
      <c r="EDQ34" s="47"/>
      <c r="EDR34" s="47"/>
      <c r="EDS34" s="47"/>
      <c r="EDT34" s="47"/>
      <c r="EDU34" s="47"/>
      <c r="EDV34" s="47"/>
      <c r="EDW34" s="47"/>
      <c r="EDX34" s="47"/>
      <c r="EDY34" s="47"/>
      <c r="EDZ34" s="47"/>
      <c r="EEA34" s="47"/>
      <c r="EEB34" s="47"/>
      <c r="EEC34" s="47"/>
      <c r="EED34" s="47"/>
      <c r="EEE34" s="47"/>
      <c r="EEF34" s="47"/>
      <c r="EEG34" s="47"/>
      <c r="EEH34" s="47"/>
      <c r="EEI34" s="47"/>
      <c r="EEJ34" s="47"/>
      <c r="EEK34" s="47"/>
      <c r="EEL34" s="47"/>
      <c r="EEM34" s="47"/>
      <c r="EEN34" s="47"/>
      <c r="EEO34" s="47"/>
      <c r="EEP34" s="47"/>
      <c r="EEQ34" s="47"/>
      <c r="EER34" s="47"/>
      <c r="EES34" s="47"/>
      <c r="EET34" s="47"/>
      <c r="EEU34" s="47"/>
      <c r="EEV34" s="47"/>
      <c r="EEW34" s="47"/>
      <c r="EEX34" s="47"/>
      <c r="EEY34" s="47"/>
      <c r="EEZ34" s="47"/>
      <c r="EFA34" s="47"/>
      <c r="EFB34" s="47"/>
      <c r="EFC34" s="47"/>
      <c r="EFD34" s="47"/>
      <c r="EFE34" s="47"/>
      <c r="EFF34" s="47"/>
      <c r="EFG34" s="47"/>
      <c r="EFH34" s="47"/>
      <c r="EFI34" s="47"/>
      <c r="EFJ34" s="47"/>
      <c r="EFK34" s="47"/>
      <c r="EFL34" s="47"/>
      <c r="EFM34" s="47"/>
      <c r="EFN34" s="47"/>
      <c r="EFO34" s="47"/>
      <c r="EFP34" s="47"/>
      <c r="EFQ34" s="47"/>
      <c r="EFR34" s="47"/>
      <c r="EFS34" s="47"/>
      <c r="EFT34" s="47"/>
      <c r="EFU34" s="47"/>
      <c r="EFV34" s="47"/>
      <c r="EFW34" s="47"/>
      <c r="EFX34" s="47"/>
      <c r="EFY34" s="47"/>
      <c r="EFZ34" s="47"/>
      <c r="EGA34" s="47"/>
      <c r="EGB34" s="47"/>
      <c r="EGC34" s="47"/>
      <c r="EGD34" s="47"/>
      <c r="EGE34" s="47"/>
      <c r="EGF34" s="47"/>
      <c r="EGG34" s="47"/>
      <c r="EGH34" s="47"/>
      <c r="EGI34" s="47"/>
      <c r="EGJ34" s="47"/>
      <c r="EGK34" s="47"/>
      <c r="EGL34" s="47"/>
      <c r="EGM34" s="47"/>
      <c r="EGN34" s="47"/>
      <c r="EGO34" s="47"/>
      <c r="EGP34" s="47"/>
      <c r="EGQ34" s="47"/>
      <c r="EGR34" s="47"/>
      <c r="EGS34" s="47"/>
      <c r="EGT34" s="47"/>
      <c r="EGU34" s="47"/>
      <c r="EGV34" s="47"/>
      <c r="EGW34" s="47"/>
      <c r="EGX34" s="47"/>
      <c r="EGY34" s="47"/>
      <c r="EGZ34" s="47"/>
      <c r="EHA34" s="47"/>
      <c r="EHB34" s="47"/>
      <c r="EHC34" s="47"/>
      <c r="EHD34" s="47"/>
      <c r="EHE34" s="47"/>
      <c r="EHF34" s="47"/>
      <c r="EHG34" s="47"/>
      <c r="EHH34" s="47"/>
      <c r="EHI34" s="47"/>
      <c r="EHJ34" s="47"/>
      <c r="EHK34" s="47"/>
      <c r="EHL34" s="47"/>
      <c r="EHM34" s="47"/>
      <c r="EHN34" s="47"/>
      <c r="EHO34" s="47"/>
      <c r="EHP34" s="47"/>
      <c r="EHQ34" s="47"/>
      <c r="EHR34" s="47"/>
      <c r="EHS34" s="47"/>
      <c r="EHT34" s="47"/>
      <c r="EHU34" s="47"/>
      <c r="EHV34" s="47"/>
      <c r="EHW34" s="47"/>
      <c r="EHX34" s="47"/>
      <c r="EHY34" s="47"/>
      <c r="EHZ34" s="47"/>
      <c r="EIA34" s="47"/>
      <c r="EIB34" s="47"/>
      <c r="EIC34" s="47"/>
      <c r="EID34" s="47"/>
      <c r="EIE34" s="47"/>
      <c r="EIF34" s="47"/>
      <c r="EIG34" s="47"/>
      <c r="EIH34" s="47"/>
      <c r="EII34" s="47"/>
      <c r="EIJ34" s="47"/>
      <c r="EIK34" s="47"/>
      <c r="EIL34" s="47"/>
      <c r="EIM34" s="47"/>
      <c r="EIN34" s="47"/>
      <c r="EIO34" s="47"/>
      <c r="EIP34" s="47"/>
      <c r="EIQ34" s="47"/>
      <c r="EIR34" s="47"/>
      <c r="EIS34" s="47"/>
      <c r="EIT34" s="47"/>
      <c r="EIU34" s="47"/>
      <c r="EIV34" s="47"/>
      <c r="EIW34" s="47"/>
      <c r="EIX34" s="47"/>
      <c r="EIY34" s="47"/>
      <c r="EIZ34" s="47"/>
      <c r="EJA34" s="47"/>
      <c r="EJB34" s="47"/>
      <c r="EJC34" s="47"/>
      <c r="EJD34" s="47"/>
      <c r="EJE34" s="47"/>
      <c r="EJF34" s="47"/>
      <c r="EJG34" s="47"/>
      <c r="EJH34" s="47"/>
      <c r="EJI34" s="47"/>
      <c r="EJJ34" s="47"/>
      <c r="EJK34" s="47"/>
      <c r="EJL34" s="47"/>
      <c r="EJM34" s="47"/>
      <c r="EJN34" s="47"/>
      <c r="EJO34" s="47"/>
      <c r="EJP34" s="47"/>
      <c r="EJQ34" s="47"/>
      <c r="EJR34" s="47"/>
      <c r="EJS34" s="47"/>
      <c r="EJT34" s="47"/>
      <c r="EJU34" s="47"/>
      <c r="EJV34" s="47"/>
      <c r="EJW34" s="47"/>
      <c r="EJX34" s="47"/>
      <c r="EJY34" s="47"/>
      <c r="EJZ34" s="47"/>
      <c r="EKA34" s="47"/>
      <c r="EKB34" s="47"/>
      <c r="EKC34" s="47"/>
      <c r="EKD34" s="47"/>
      <c r="EKE34" s="47"/>
      <c r="EKF34" s="47"/>
      <c r="EKG34" s="47"/>
      <c r="EKH34" s="47"/>
      <c r="EKI34" s="47"/>
      <c r="EKJ34" s="47"/>
      <c r="EKK34" s="47"/>
      <c r="EKL34" s="47"/>
      <c r="EKM34" s="47"/>
      <c r="EKN34" s="47"/>
      <c r="EKO34" s="47"/>
      <c r="EKP34" s="47"/>
      <c r="EKQ34" s="47"/>
      <c r="EKR34" s="47"/>
      <c r="EKS34" s="47"/>
      <c r="EKT34" s="47"/>
      <c r="EKU34" s="47"/>
      <c r="EKV34" s="47"/>
      <c r="EKW34" s="47"/>
      <c r="EKX34" s="47"/>
      <c r="EKY34" s="47"/>
      <c r="EKZ34" s="47"/>
      <c r="ELA34" s="47"/>
      <c r="ELB34" s="47"/>
      <c r="ELC34" s="47"/>
      <c r="ELD34" s="47"/>
      <c r="ELE34" s="47"/>
      <c r="ELF34" s="47"/>
      <c r="ELG34" s="47"/>
      <c r="ELH34" s="47"/>
      <c r="ELI34" s="47"/>
      <c r="ELJ34" s="47"/>
      <c r="ELK34" s="47"/>
      <c r="ELL34" s="47"/>
      <c r="ELM34" s="47"/>
      <c r="ELN34" s="47"/>
      <c r="ELO34" s="47"/>
      <c r="ELP34" s="47"/>
      <c r="ELQ34" s="47"/>
      <c r="ELR34" s="47"/>
      <c r="ELS34" s="47"/>
      <c r="ELT34" s="47"/>
      <c r="ELU34" s="47"/>
      <c r="ELV34" s="47"/>
      <c r="ELW34" s="47"/>
      <c r="ELX34" s="47"/>
      <c r="ELY34" s="47"/>
      <c r="ELZ34" s="47"/>
      <c r="EMA34" s="47"/>
      <c r="EMB34" s="47"/>
      <c r="EMC34" s="47"/>
      <c r="EMD34" s="47"/>
      <c r="EME34" s="47"/>
      <c r="EMF34" s="47"/>
      <c r="EMG34" s="47"/>
      <c r="EMH34" s="47"/>
      <c r="EMI34" s="47"/>
      <c r="EMJ34" s="47"/>
      <c r="EMK34" s="47"/>
      <c r="EML34" s="47"/>
      <c r="EMM34" s="47"/>
      <c r="EMN34" s="47"/>
      <c r="EMO34" s="47"/>
      <c r="EMP34" s="47"/>
      <c r="EMQ34" s="47"/>
      <c r="EMR34" s="47"/>
      <c r="EMS34" s="47"/>
      <c r="EMT34" s="47"/>
      <c r="EMU34" s="47"/>
      <c r="EMV34" s="47"/>
      <c r="EMW34" s="47"/>
      <c r="EMX34" s="47"/>
      <c r="EMY34" s="47"/>
      <c r="EMZ34" s="47"/>
      <c r="ENA34" s="47"/>
      <c r="ENB34" s="47"/>
      <c r="ENC34" s="47"/>
      <c r="END34" s="47"/>
      <c r="ENE34" s="47"/>
      <c r="ENF34" s="47"/>
      <c r="ENG34" s="47"/>
      <c r="ENH34" s="47"/>
      <c r="ENI34" s="47"/>
      <c r="ENJ34" s="47"/>
      <c r="ENK34" s="47"/>
      <c r="ENL34" s="47"/>
      <c r="ENM34" s="47"/>
      <c r="ENN34" s="47"/>
      <c r="ENO34" s="47"/>
      <c r="ENP34" s="47"/>
      <c r="ENQ34" s="47"/>
      <c r="ENR34" s="47"/>
      <c r="ENS34" s="47"/>
      <c r="ENT34" s="47"/>
      <c r="ENU34" s="47"/>
      <c r="ENV34" s="47"/>
      <c r="ENW34" s="47"/>
      <c r="ENX34" s="47"/>
      <c r="ENY34" s="47"/>
      <c r="ENZ34" s="47"/>
      <c r="EOA34" s="47"/>
      <c r="EOB34" s="47"/>
      <c r="EOC34" s="47"/>
      <c r="EOD34" s="47"/>
      <c r="EOE34" s="47"/>
      <c r="EOF34" s="47"/>
      <c r="EOG34" s="47"/>
      <c r="EOH34" s="47"/>
      <c r="EOI34" s="47"/>
      <c r="EOJ34" s="47"/>
      <c r="EOK34" s="47"/>
      <c r="EOL34" s="47"/>
      <c r="EOM34" s="47"/>
      <c r="EON34" s="47"/>
      <c r="EOO34" s="47"/>
      <c r="EOP34" s="47"/>
      <c r="EOQ34" s="47"/>
      <c r="EOR34" s="47"/>
      <c r="EOS34" s="47"/>
      <c r="EOT34" s="47"/>
      <c r="EOU34" s="47"/>
      <c r="EOV34" s="47"/>
      <c r="EOW34" s="47"/>
      <c r="EOX34" s="47"/>
      <c r="EOY34" s="47"/>
      <c r="EOZ34" s="47"/>
      <c r="EPA34" s="47"/>
      <c r="EPB34" s="47"/>
      <c r="EPC34" s="47"/>
      <c r="EPD34" s="47"/>
      <c r="EPE34" s="47"/>
      <c r="EPF34" s="47"/>
      <c r="EPG34" s="47"/>
      <c r="EPH34" s="47"/>
      <c r="EPI34" s="47"/>
      <c r="EPJ34" s="47"/>
      <c r="EPK34" s="47"/>
      <c r="EPL34" s="47"/>
      <c r="EPM34" s="47"/>
      <c r="EPN34" s="47"/>
      <c r="EPO34" s="47"/>
      <c r="EPP34" s="47"/>
      <c r="EPQ34" s="47"/>
      <c r="EPR34" s="47"/>
      <c r="EPS34" s="47"/>
      <c r="EPT34" s="47"/>
      <c r="EPU34" s="47"/>
      <c r="EPV34" s="47"/>
      <c r="EPW34" s="47"/>
      <c r="EPX34" s="47"/>
      <c r="EPY34" s="47"/>
      <c r="EPZ34" s="47"/>
      <c r="EQA34" s="47"/>
      <c r="EQB34" s="47"/>
      <c r="EQC34" s="47"/>
      <c r="EQD34" s="47"/>
      <c r="EQE34" s="47"/>
      <c r="EQF34" s="47"/>
      <c r="EQG34" s="47"/>
      <c r="EQH34" s="47"/>
      <c r="EQI34" s="47"/>
      <c r="EQJ34" s="47"/>
      <c r="EQK34" s="47"/>
      <c r="EQL34" s="47"/>
      <c r="EQM34" s="47"/>
      <c r="EQN34" s="47"/>
      <c r="EQO34" s="47"/>
      <c r="EQP34" s="47"/>
      <c r="EQQ34" s="47"/>
      <c r="EQR34" s="47"/>
      <c r="EQS34" s="47"/>
      <c r="EQT34" s="47"/>
      <c r="EQU34" s="47"/>
      <c r="EQV34" s="47"/>
      <c r="EQW34" s="47"/>
      <c r="EQX34" s="47"/>
      <c r="EQY34" s="47"/>
      <c r="EQZ34" s="47"/>
      <c r="ERA34" s="47"/>
      <c r="ERB34" s="47"/>
      <c r="ERC34" s="47"/>
      <c r="ERD34" s="47"/>
      <c r="ERE34" s="47"/>
      <c r="ERF34" s="47"/>
      <c r="ERG34" s="47"/>
      <c r="ERH34" s="47"/>
      <c r="ERI34" s="47"/>
      <c r="ERJ34" s="47"/>
      <c r="ERK34" s="47"/>
      <c r="ERL34" s="47"/>
      <c r="ERM34" s="47"/>
      <c r="ERN34" s="47"/>
      <c r="ERO34" s="47"/>
      <c r="ERP34" s="47"/>
      <c r="ERQ34" s="47"/>
      <c r="ERR34" s="47"/>
      <c r="ERS34" s="47"/>
      <c r="ERT34" s="47"/>
      <c r="ERU34" s="47"/>
      <c r="ERV34" s="47"/>
      <c r="ERW34" s="47"/>
      <c r="ERX34" s="47"/>
      <c r="ERY34" s="47"/>
      <c r="ERZ34" s="47"/>
      <c r="ESA34" s="47"/>
      <c r="ESB34" s="47"/>
      <c r="ESC34" s="47"/>
      <c r="ESD34" s="47"/>
      <c r="ESE34" s="47"/>
      <c r="ESF34" s="47"/>
      <c r="ESG34" s="47"/>
      <c r="ESH34" s="47"/>
      <c r="ESI34" s="47"/>
      <c r="ESJ34" s="47"/>
      <c r="ESK34" s="47"/>
      <c r="ESL34" s="47"/>
      <c r="ESM34" s="47"/>
      <c r="ESN34" s="47"/>
      <c r="ESO34" s="47"/>
      <c r="ESP34" s="47"/>
      <c r="ESQ34" s="47"/>
      <c r="ESR34" s="47"/>
      <c r="ESS34" s="47"/>
      <c r="EST34" s="47"/>
      <c r="ESU34" s="47"/>
      <c r="ESV34" s="47"/>
      <c r="ESW34" s="47"/>
      <c r="ESX34" s="47"/>
      <c r="ESY34" s="47"/>
      <c r="ESZ34" s="47"/>
      <c r="ETA34" s="47"/>
      <c r="ETB34" s="47"/>
      <c r="ETC34" s="47"/>
      <c r="ETD34" s="47"/>
      <c r="ETE34" s="47"/>
      <c r="ETF34" s="47"/>
      <c r="ETG34" s="47"/>
      <c r="ETH34" s="47"/>
      <c r="ETI34" s="47"/>
      <c r="ETJ34" s="47"/>
      <c r="ETK34" s="47"/>
      <c r="ETL34" s="47"/>
      <c r="ETM34" s="47"/>
      <c r="ETN34" s="47"/>
      <c r="ETO34" s="47"/>
      <c r="ETP34" s="47"/>
      <c r="ETQ34" s="47"/>
      <c r="ETR34" s="47"/>
      <c r="ETS34" s="47"/>
      <c r="ETT34" s="47"/>
      <c r="ETU34" s="47"/>
      <c r="ETV34" s="47"/>
      <c r="ETW34" s="47"/>
      <c r="ETX34" s="47"/>
      <c r="ETY34" s="47"/>
      <c r="ETZ34" s="47"/>
      <c r="EUA34" s="47"/>
      <c r="EUB34" s="47"/>
      <c r="EUC34" s="47"/>
      <c r="EUD34" s="47"/>
      <c r="EUE34" s="47"/>
      <c r="EUF34" s="47"/>
      <c r="EUG34" s="47"/>
      <c r="EUH34" s="47"/>
      <c r="EUI34" s="47"/>
      <c r="EUJ34" s="47"/>
      <c r="EUK34" s="47"/>
      <c r="EUL34" s="47"/>
      <c r="EUM34" s="47"/>
      <c r="EUN34" s="47"/>
      <c r="EUO34" s="47"/>
      <c r="EUP34" s="47"/>
      <c r="EUQ34" s="47"/>
      <c r="EUR34" s="47"/>
      <c r="EUS34" s="47"/>
      <c r="EUT34" s="47"/>
      <c r="EUU34" s="47"/>
      <c r="EUV34" s="47"/>
      <c r="EUW34" s="47"/>
      <c r="EUX34" s="47"/>
      <c r="EUY34" s="47"/>
      <c r="EUZ34" s="47"/>
      <c r="EVA34" s="47"/>
      <c r="EVB34" s="47"/>
      <c r="EVC34" s="47"/>
      <c r="EVD34" s="47"/>
      <c r="EVE34" s="47"/>
      <c r="EVF34" s="47"/>
      <c r="EVG34" s="47"/>
      <c r="EVH34" s="47"/>
      <c r="EVI34" s="47"/>
      <c r="EVJ34" s="47"/>
      <c r="EVK34" s="47"/>
      <c r="EVL34" s="47"/>
      <c r="EVM34" s="47"/>
      <c r="EVN34" s="47"/>
      <c r="EVO34" s="47"/>
      <c r="EVP34" s="47"/>
      <c r="EVQ34" s="47"/>
      <c r="EVR34" s="47"/>
      <c r="EVS34" s="47"/>
      <c r="EVT34" s="47"/>
      <c r="EVU34" s="47"/>
      <c r="EVV34" s="47"/>
      <c r="EVW34" s="47"/>
      <c r="EVX34" s="47"/>
      <c r="EVY34" s="47"/>
      <c r="EVZ34" s="47"/>
      <c r="EWA34" s="47"/>
      <c r="EWB34" s="47"/>
      <c r="EWC34" s="47"/>
      <c r="EWD34" s="47"/>
      <c r="EWE34" s="47"/>
      <c r="EWF34" s="47"/>
      <c r="EWG34" s="47"/>
      <c r="EWH34" s="47"/>
      <c r="EWI34" s="47"/>
      <c r="EWJ34" s="47"/>
      <c r="EWK34" s="47"/>
      <c r="EWL34" s="47"/>
      <c r="EWM34" s="47"/>
      <c r="EWN34" s="47"/>
      <c r="EWO34" s="47"/>
      <c r="EWP34" s="47"/>
      <c r="EWQ34" s="47"/>
      <c r="EWR34" s="47"/>
      <c r="EWS34" s="47"/>
      <c r="EWT34" s="47"/>
      <c r="EWU34" s="47"/>
      <c r="EWV34" s="47"/>
      <c r="EWW34" s="47"/>
      <c r="EWX34" s="47"/>
      <c r="EWY34" s="47"/>
      <c r="EWZ34" s="47"/>
      <c r="EXA34" s="47"/>
      <c r="EXB34" s="47"/>
      <c r="EXC34" s="47"/>
      <c r="EXD34" s="47"/>
      <c r="EXE34" s="47"/>
      <c r="EXF34" s="47"/>
      <c r="EXG34" s="47"/>
      <c r="EXH34" s="47"/>
      <c r="EXI34" s="47"/>
      <c r="EXJ34" s="47"/>
      <c r="EXK34" s="47"/>
      <c r="EXL34" s="47"/>
      <c r="EXM34" s="47"/>
      <c r="EXN34" s="47"/>
      <c r="EXO34" s="47"/>
      <c r="EXP34" s="47"/>
      <c r="EXQ34" s="47"/>
      <c r="EXR34" s="47"/>
      <c r="EXS34" s="47"/>
      <c r="EXT34" s="47"/>
      <c r="EXU34" s="47"/>
      <c r="EXV34" s="47"/>
      <c r="EXW34" s="47"/>
      <c r="EXX34" s="47"/>
      <c r="EXY34" s="47"/>
      <c r="EXZ34" s="47"/>
      <c r="EYA34" s="47"/>
      <c r="EYB34" s="47"/>
      <c r="EYC34" s="47"/>
      <c r="EYD34" s="47"/>
      <c r="EYE34" s="47"/>
      <c r="EYF34" s="47"/>
      <c r="EYG34" s="47"/>
      <c r="EYH34" s="47"/>
      <c r="EYI34" s="47"/>
      <c r="EYJ34" s="47"/>
      <c r="EYK34" s="47"/>
      <c r="EYL34" s="47"/>
      <c r="EYM34" s="47"/>
      <c r="EYN34" s="47"/>
      <c r="EYO34" s="47"/>
      <c r="EYP34" s="47"/>
      <c r="EYQ34" s="47"/>
      <c r="EYR34" s="47"/>
      <c r="EYS34" s="47"/>
      <c r="EYT34" s="47"/>
      <c r="EYU34" s="47"/>
      <c r="EYV34" s="47"/>
      <c r="EYW34" s="47"/>
      <c r="EYX34" s="47"/>
      <c r="EYY34" s="47"/>
      <c r="EYZ34" s="47"/>
      <c r="EZA34" s="47"/>
      <c r="EZB34" s="47"/>
      <c r="EZC34" s="47"/>
      <c r="EZD34" s="47"/>
      <c r="EZE34" s="47"/>
      <c r="EZF34" s="47"/>
      <c r="EZG34" s="47"/>
      <c r="EZH34" s="47"/>
      <c r="EZI34" s="47"/>
      <c r="EZJ34" s="47"/>
      <c r="EZK34" s="47"/>
      <c r="EZL34" s="47"/>
      <c r="EZM34" s="47"/>
      <c r="EZN34" s="47"/>
      <c r="EZO34" s="47"/>
      <c r="EZP34" s="47"/>
      <c r="EZQ34" s="47"/>
      <c r="EZR34" s="47"/>
      <c r="EZS34" s="47"/>
      <c r="EZT34" s="47"/>
      <c r="EZU34" s="47"/>
      <c r="EZV34" s="47"/>
      <c r="EZW34" s="47"/>
      <c r="EZX34" s="47"/>
      <c r="EZY34" s="47"/>
      <c r="EZZ34" s="47"/>
      <c r="FAA34" s="47"/>
      <c r="FAB34" s="47"/>
      <c r="FAC34" s="47"/>
      <c r="FAD34" s="47"/>
      <c r="FAE34" s="47"/>
      <c r="FAF34" s="47"/>
      <c r="FAG34" s="47"/>
      <c r="FAH34" s="47"/>
      <c r="FAI34" s="47"/>
      <c r="FAJ34" s="47"/>
      <c r="FAK34" s="47"/>
      <c r="FAL34" s="47"/>
      <c r="FAM34" s="47"/>
      <c r="FAN34" s="47"/>
      <c r="FAO34" s="47"/>
      <c r="FAP34" s="47"/>
      <c r="FAQ34" s="47"/>
      <c r="FAR34" s="47"/>
      <c r="FAS34" s="47"/>
      <c r="FAT34" s="47"/>
      <c r="FAU34" s="47"/>
      <c r="FAV34" s="47"/>
      <c r="FAW34" s="47"/>
      <c r="FAX34" s="47"/>
      <c r="FAY34" s="47"/>
      <c r="FAZ34" s="47"/>
      <c r="FBA34" s="47"/>
      <c r="FBB34" s="47"/>
      <c r="FBC34" s="47"/>
      <c r="FBD34" s="47"/>
      <c r="FBE34" s="47"/>
      <c r="FBF34" s="47"/>
      <c r="FBG34" s="47"/>
      <c r="FBH34" s="47"/>
      <c r="FBI34" s="47"/>
      <c r="FBJ34" s="47"/>
      <c r="FBK34" s="47"/>
      <c r="FBL34" s="47"/>
      <c r="FBM34" s="47"/>
      <c r="FBN34" s="47"/>
      <c r="FBO34" s="47"/>
      <c r="FBP34" s="47"/>
      <c r="FBQ34" s="47"/>
      <c r="FBR34" s="47"/>
      <c r="FBS34" s="47"/>
      <c r="FBT34" s="47"/>
      <c r="FBU34" s="47"/>
      <c r="FBV34" s="47"/>
      <c r="FBW34" s="47"/>
      <c r="FBX34" s="47"/>
      <c r="FBY34" s="47"/>
      <c r="FBZ34" s="47"/>
      <c r="FCA34" s="47"/>
      <c r="FCB34" s="47"/>
      <c r="FCC34" s="47"/>
      <c r="FCD34" s="47"/>
      <c r="FCE34" s="47"/>
      <c r="FCF34" s="47"/>
      <c r="FCG34" s="47"/>
      <c r="FCH34" s="47"/>
      <c r="FCI34" s="47"/>
      <c r="FCJ34" s="47"/>
      <c r="FCK34" s="47"/>
      <c r="FCL34" s="47"/>
      <c r="FCM34" s="47"/>
      <c r="FCN34" s="47"/>
      <c r="FCO34" s="47"/>
      <c r="FCP34" s="47"/>
      <c r="FCQ34" s="47"/>
      <c r="FCR34" s="47"/>
      <c r="FCS34" s="47"/>
      <c r="FCT34" s="47"/>
      <c r="FCU34" s="47"/>
      <c r="FCV34" s="47"/>
      <c r="FCW34" s="47"/>
      <c r="FCX34" s="47"/>
      <c r="FCY34" s="47"/>
      <c r="FCZ34" s="47"/>
      <c r="FDA34" s="47"/>
      <c r="FDB34" s="47"/>
      <c r="FDC34" s="47"/>
      <c r="FDD34" s="47"/>
      <c r="FDE34" s="47"/>
      <c r="FDF34" s="47"/>
      <c r="FDG34" s="47"/>
      <c r="FDH34" s="47"/>
      <c r="FDI34" s="47"/>
      <c r="FDJ34" s="47"/>
      <c r="FDK34" s="47"/>
      <c r="FDL34" s="47"/>
      <c r="FDM34" s="47"/>
      <c r="FDN34" s="47"/>
      <c r="FDO34" s="47"/>
      <c r="FDP34" s="47"/>
      <c r="FDQ34" s="47"/>
      <c r="FDR34" s="47"/>
      <c r="FDS34" s="47"/>
      <c r="FDT34" s="47"/>
      <c r="FDU34" s="47"/>
      <c r="FDV34" s="47"/>
      <c r="FDW34" s="47"/>
      <c r="FDX34" s="47"/>
      <c r="FDY34" s="47"/>
      <c r="FDZ34" s="47"/>
      <c r="FEA34" s="47"/>
      <c r="FEB34" s="47"/>
      <c r="FEC34" s="47"/>
      <c r="FED34" s="47"/>
      <c r="FEE34" s="47"/>
      <c r="FEF34" s="47"/>
      <c r="FEG34" s="47"/>
      <c r="FEH34" s="47"/>
      <c r="FEI34" s="47"/>
      <c r="FEJ34" s="47"/>
      <c r="FEK34" s="47"/>
      <c r="FEL34" s="47"/>
      <c r="FEM34" s="47"/>
      <c r="FEN34" s="47"/>
      <c r="FEO34" s="47"/>
      <c r="FEP34" s="47"/>
      <c r="FEQ34" s="47"/>
      <c r="FER34" s="47"/>
      <c r="FES34" s="47"/>
      <c r="FET34" s="47"/>
      <c r="FEU34" s="47"/>
      <c r="FEV34" s="47"/>
      <c r="FEW34" s="47"/>
      <c r="FEX34" s="47"/>
      <c r="FEY34" s="47"/>
      <c r="FEZ34" s="47"/>
      <c r="FFA34" s="47"/>
      <c r="FFB34" s="47"/>
      <c r="FFC34" s="47"/>
      <c r="FFD34" s="47"/>
      <c r="FFE34" s="47"/>
      <c r="FFF34" s="47"/>
      <c r="FFG34" s="47"/>
      <c r="FFH34" s="47"/>
      <c r="FFI34" s="47"/>
      <c r="FFJ34" s="47"/>
      <c r="FFK34" s="47"/>
      <c r="FFL34" s="47"/>
      <c r="FFM34" s="47"/>
      <c r="FFN34" s="47"/>
      <c r="FFO34" s="47"/>
      <c r="FFP34" s="47"/>
      <c r="FFQ34" s="47"/>
      <c r="FFR34" s="47"/>
      <c r="FFS34" s="47"/>
      <c r="FFT34" s="47"/>
      <c r="FFU34" s="47"/>
      <c r="FFV34" s="47"/>
      <c r="FFW34" s="47"/>
      <c r="FFX34" s="47"/>
      <c r="FFY34" s="47"/>
      <c r="FFZ34" s="47"/>
      <c r="FGA34" s="47"/>
      <c r="FGB34" s="47"/>
      <c r="FGC34" s="47"/>
      <c r="FGD34" s="47"/>
      <c r="FGE34" s="47"/>
      <c r="FGF34" s="47"/>
      <c r="FGG34" s="47"/>
      <c r="FGH34" s="47"/>
      <c r="FGI34" s="47"/>
      <c r="FGJ34" s="47"/>
      <c r="FGK34" s="47"/>
      <c r="FGL34" s="47"/>
      <c r="FGM34" s="47"/>
      <c r="FGN34" s="47"/>
      <c r="FGO34" s="47"/>
      <c r="FGP34" s="47"/>
      <c r="FGQ34" s="47"/>
      <c r="FGR34" s="47"/>
      <c r="FGS34" s="47"/>
      <c r="FGT34" s="47"/>
      <c r="FGU34" s="47"/>
      <c r="FGV34" s="47"/>
      <c r="FGW34" s="47"/>
      <c r="FGX34" s="47"/>
      <c r="FGY34" s="47"/>
      <c r="FGZ34" s="47"/>
      <c r="FHA34" s="47"/>
      <c r="FHB34" s="47"/>
      <c r="FHC34" s="47"/>
      <c r="FHD34" s="47"/>
      <c r="FHE34" s="47"/>
      <c r="FHF34" s="47"/>
      <c r="FHG34" s="47"/>
      <c r="FHH34" s="47"/>
      <c r="FHI34" s="47"/>
      <c r="FHJ34" s="47"/>
      <c r="FHK34" s="47"/>
      <c r="FHL34" s="47"/>
      <c r="FHM34" s="47"/>
      <c r="FHN34" s="47"/>
      <c r="FHO34" s="47"/>
      <c r="FHP34" s="47"/>
      <c r="FHQ34" s="47"/>
      <c r="FHR34" s="47"/>
      <c r="FHS34" s="47"/>
      <c r="FHT34" s="47"/>
      <c r="FHU34" s="47"/>
      <c r="FHV34" s="47"/>
      <c r="FHW34" s="47"/>
      <c r="FHX34" s="47"/>
      <c r="FHY34" s="47"/>
      <c r="FHZ34" s="47"/>
      <c r="FIA34" s="47"/>
      <c r="FIB34" s="47"/>
      <c r="FIC34" s="47"/>
      <c r="FID34" s="47"/>
      <c r="FIE34" s="47"/>
      <c r="FIF34" s="47"/>
      <c r="FIG34" s="47"/>
      <c r="FIH34" s="47"/>
      <c r="FII34" s="47"/>
      <c r="FIJ34" s="47"/>
      <c r="FIK34" s="47"/>
      <c r="FIL34" s="47"/>
      <c r="FIM34" s="47"/>
      <c r="FIN34" s="47"/>
      <c r="FIO34" s="47"/>
      <c r="FIP34" s="47"/>
      <c r="FIQ34" s="47"/>
      <c r="FIR34" s="47"/>
      <c r="FIS34" s="47"/>
      <c r="FIT34" s="47"/>
      <c r="FIU34" s="47"/>
      <c r="FIV34" s="47"/>
      <c r="FIW34" s="47"/>
      <c r="FIX34" s="47"/>
      <c r="FIY34" s="47"/>
      <c r="FIZ34" s="47"/>
      <c r="FJA34" s="47"/>
      <c r="FJB34" s="47"/>
      <c r="FJC34" s="47"/>
      <c r="FJD34" s="47"/>
      <c r="FJE34" s="47"/>
      <c r="FJF34" s="47"/>
      <c r="FJG34" s="47"/>
      <c r="FJH34" s="47"/>
      <c r="FJI34" s="47"/>
      <c r="FJJ34" s="47"/>
      <c r="FJK34" s="47"/>
      <c r="FJL34" s="47"/>
      <c r="FJM34" s="47"/>
      <c r="FJN34" s="47"/>
      <c r="FJO34" s="47"/>
      <c r="FJP34" s="47"/>
      <c r="FJQ34" s="47"/>
      <c r="FJR34" s="47"/>
      <c r="FJS34" s="47"/>
      <c r="FJT34" s="47"/>
      <c r="FJU34" s="47"/>
      <c r="FJV34" s="47"/>
      <c r="FJW34" s="47"/>
      <c r="FJX34" s="47"/>
      <c r="FJY34" s="47"/>
      <c r="FJZ34" s="47"/>
      <c r="FKA34" s="47"/>
      <c r="FKB34" s="47"/>
      <c r="FKC34" s="47"/>
      <c r="FKD34" s="47"/>
      <c r="FKE34" s="47"/>
      <c r="FKF34" s="47"/>
      <c r="FKG34" s="47"/>
      <c r="FKH34" s="47"/>
      <c r="FKI34" s="47"/>
      <c r="FKJ34" s="47"/>
      <c r="FKK34" s="47"/>
      <c r="FKL34" s="47"/>
      <c r="FKM34" s="47"/>
      <c r="FKN34" s="47"/>
      <c r="FKO34" s="47"/>
      <c r="FKP34" s="47"/>
      <c r="FKQ34" s="47"/>
      <c r="FKR34" s="47"/>
      <c r="FKS34" s="47"/>
      <c r="FKT34" s="47"/>
      <c r="FKU34" s="47"/>
      <c r="FKV34" s="47"/>
      <c r="FKW34" s="47"/>
      <c r="FKX34" s="47"/>
      <c r="FKY34" s="47"/>
      <c r="FKZ34" s="47"/>
      <c r="FLA34" s="47"/>
      <c r="FLB34" s="47"/>
      <c r="FLC34" s="47"/>
      <c r="FLD34" s="47"/>
      <c r="FLE34" s="47"/>
      <c r="FLF34" s="47"/>
      <c r="FLG34" s="47"/>
      <c r="FLH34" s="47"/>
      <c r="FLI34" s="47"/>
      <c r="FLJ34" s="47"/>
      <c r="FLK34" s="47"/>
      <c r="FLL34" s="47"/>
      <c r="FLM34" s="47"/>
      <c r="FLN34" s="47"/>
      <c r="FLO34" s="47"/>
      <c r="FLP34" s="47"/>
      <c r="FLQ34" s="47"/>
      <c r="FLR34" s="47"/>
      <c r="FLS34" s="47"/>
      <c r="FLT34" s="47"/>
      <c r="FLU34" s="47"/>
      <c r="FLV34" s="47"/>
      <c r="FLW34" s="47"/>
      <c r="FLX34" s="47"/>
      <c r="FLY34" s="47"/>
      <c r="FLZ34" s="47"/>
      <c r="FMA34" s="47"/>
      <c r="FMB34" s="47"/>
      <c r="FMC34" s="47"/>
      <c r="FMD34" s="47"/>
      <c r="FME34" s="47"/>
      <c r="FMF34" s="47"/>
      <c r="FMG34" s="47"/>
      <c r="FMH34" s="47"/>
      <c r="FMI34" s="47"/>
      <c r="FMJ34" s="47"/>
      <c r="FMK34" s="47"/>
      <c r="FML34" s="47"/>
      <c r="FMM34" s="47"/>
      <c r="FMN34" s="47"/>
      <c r="FMO34" s="47"/>
      <c r="FMP34" s="47"/>
      <c r="FMQ34" s="47"/>
      <c r="FMR34" s="47"/>
      <c r="FMS34" s="47"/>
      <c r="FMT34" s="47"/>
      <c r="FMU34" s="47"/>
      <c r="FMV34" s="47"/>
      <c r="FMW34" s="47"/>
      <c r="FMX34" s="47"/>
      <c r="FMY34" s="47"/>
      <c r="FMZ34" s="47"/>
      <c r="FNA34" s="47"/>
      <c r="FNB34" s="47"/>
      <c r="FNC34" s="47"/>
      <c r="FND34" s="47"/>
      <c r="FNE34" s="47"/>
      <c r="FNF34" s="47"/>
      <c r="FNG34" s="47"/>
      <c r="FNH34" s="47"/>
      <c r="FNI34" s="47"/>
      <c r="FNJ34" s="47"/>
      <c r="FNK34" s="47"/>
      <c r="FNL34" s="47"/>
      <c r="FNM34" s="47"/>
      <c r="FNN34" s="47"/>
      <c r="FNO34" s="47"/>
      <c r="FNP34" s="47"/>
      <c r="FNQ34" s="47"/>
      <c r="FNR34" s="47"/>
      <c r="FNS34" s="47"/>
      <c r="FNT34" s="47"/>
      <c r="FNU34" s="47"/>
      <c r="FNV34" s="47"/>
      <c r="FNW34" s="47"/>
      <c r="FNX34" s="47"/>
      <c r="FNY34" s="47"/>
      <c r="FNZ34" s="47"/>
      <c r="FOA34" s="47"/>
      <c r="FOB34" s="47"/>
      <c r="FOC34" s="47"/>
      <c r="FOD34" s="47"/>
      <c r="FOE34" s="47"/>
      <c r="FOF34" s="47"/>
      <c r="FOG34" s="47"/>
      <c r="FOH34" s="47"/>
      <c r="FOI34" s="47"/>
      <c r="FOJ34" s="47"/>
      <c r="FOK34" s="47"/>
      <c r="FOL34" s="47"/>
      <c r="FOM34" s="47"/>
      <c r="FON34" s="47"/>
      <c r="FOO34" s="47"/>
      <c r="FOP34" s="47"/>
      <c r="FOQ34" s="47"/>
      <c r="FOR34" s="47"/>
      <c r="FOS34" s="47"/>
      <c r="FOT34" s="47"/>
      <c r="FOU34" s="47"/>
      <c r="FOV34" s="47"/>
      <c r="FOW34" s="47"/>
      <c r="FOX34" s="47"/>
      <c r="FOY34" s="47"/>
      <c r="FOZ34" s="47"/>
      <c r="FPA34" s="47"/>
      <c r="FPB34" s="47"/>
      <c r="FPC34" s="47"/>
      <c r="FPD34" s="47"/>
      <c r="FPE34" s="47"/>
      <c r="FPF34" s="47"/>
      <c r="FPG34" s="47"/>
      <c r="FPH34" s="47"/>
      <c r="FPI34" s="47"/>
      <c r="FPJ34" s="47"/>
      <c r="FPK34" s="47"/>
      <c r="FPL34" s="47"/>
      <c r="FPM34" s="47"/>
      <c r="FPN34" s="47"/>
      <c r="FPO34" s="47"/>
      <c r="FPP34" s="47"/>
      <c r="FPQ34" s="47"/>
      <c r="FPR34" s="47"/>
      <c r="FPS34" s="47"/>
      <c r="FPT34" s="47"/>
      <c r="FPU34" s="47"/>
      <c r="FPV34" s="47"/>
      <c r="FPW34" s="47"/>
      <c r="FPX34" s="47"/>
      <c r="FPY34" s="47"/>
      <c r="FPZ34" s="47"/>
      <c r="FQA34" s="47"/>
      <c r="FQB34" s="47"/>
      <c r="FQC34" s="47"/>
      <c r="FQD34" s="47"/>
      <c r="FQE34" s="47"/>
      <c r="FQF34" s="47"/>
      <c r="FQG34" s="47"/>
      <c r="FQH34" s="47"/>
      <c r="FQI34" s="47"/>
      <c r="FQJ34" s="47"/>
      <c r="FQK34" s="47"/>
      <c r="FQL34" s="47"/>
      <c r="FQM34" s="47"/>
      <c r="FQN34" s="47"/>
      <c r="FQO34" s="47"/>
      <c r="FQP34" s="47"/>
      <c r="FQQ34" s="47"/>
      <c r="FQR34" s="47"/>
      <c r="FQS34" s="47"/>
      <c r="FQT34" s="47"/>
      <c r="FQU34" s="47"/>
      <c r="FQV34" s="47"/>
      <c r="FQW34" s="47"/>
      <c r="FQX34" s="47"/>
      <c r="FQY34" s="47"/>
      <c r="FQZ34" s="47"/>
      <c r="FRA34" s="47"/>
      <c r="FRB34" s="47"/>
      <c r="FRC34" s="47"/>
      <c r="FRD34" s="47"/>
      <c r="FRE34" s="47"/>
      <c r="FRF34" s="47"/>
      <c r="FRG34" s="47"/>
      <c r="FRH34" s="47"/>
      <c r="FRI34" s="47"/>
      <c r="FRJ34" s="47"/>
      <c r="FRK34" s="47"/>
      <c r="FRL34" s="47"/>
      <c r="FRM34" s="47"/>
      <c r="FRN34" s="47"/>
      <c r="FRO34" s="47"/>
      <c r="FRP34" s="47"/>
      <c r="FRQ34" s="47"/>
      <c r="FRR34" s="47"/>
      <c r="FRS34" s="47"/>
      <c r="FRT34" s="47"/>
      <c r="FRU34" s="47"/>
      <c r="FRV34" s="47"/>
      <c r="FRW34" s="47"/>
      <c r="FRX34" s="47"/>
      <c r="FRY34" s="47"/>
      <c r="FRZ34" s="47"/>
      <c r="FSA34" s="47"/>
      <c r="FSB34" s="47"/>
      <c r="FSC34" s="47"/>
      <c r="FSD34" s="47"/>
      <c r="FSE34" s="47"/>
      <c r="FSF34" s="47"/>
      <c r="FSG34" s="47"/>
      <c r="FSH34" s="47"/>
      <c r="FSI34" s="47"/>
      <c r="FSJ34" s="47"/>
      <c r="FSK34" s="47"/>
      <c r="FSL34" s="47"/>
      <c r="FSM34" s="47"/>
      <c r="FSN34" s="47"/>
      <c r="FSO34" s="47"/>
      <c r="FSP34" s="47"/>
      <c r="FSQ34" s="47"/>
      <c r="FSR34" s="47"/>
      <c r="FSS34" s="47"/>
      <c r="FST34" s="47"/>
      <c r="FSU34" s="47"/>
      <c r="FSV34" s="47"/>
      <c r="FSW34" s="47"/>
      <c r="FSX34" s="47"/>
      <c r="FSY34" s="47"/>
      <c r="FSZ34" s="47"/>
      <c r="FTA34" s="47"/>
      <c r="FTB34" s="47"/>
      <c r="FTC34" s="47"/>
      <c r="FTD34" s="47"/>
      <c r="FTE34" s="47"/>
      <c r="FTF34" s="47"/>
      <c r="FTG34" s="47"/>
      <c r="FTH34" s="47"/>
      <c r="FTI34" s="47"/>
      <c r="FTJ34" s="47"/>
      <c r="FTK34" s="47"/>
      <c r="FTL34" s="47"/>
      <c r="FTM34" s="47"/>
      <c r="FTN34" s="47"/>
      <c r="FTO34" s="47"/>
      <c r="FTP34" s="47"/>
      <c r="FTQ34" s="47"/>
      <c r="FTR34" s="47"/>
      <c r="FTS34" s="47"/>
      <c r="FTT34" s="47"/>
      <c r="FTU34" s="47"/>
      <c r="FTV34" s="47"/>
      <c r="FTW34" s="47"/>
      <c r="FTX34" s="47"/>
      <c r="FTY34" s="47"/>
      <c r="FTZ34" s="47"/>
      <c r="FUA34" s="47"/>
      <c r="FUB34" s="47"/>
      <c r="FUC34" s="47"/>
      <c r="FUD34" s="47"/>
      <c r="FUE34" s="47"/>
      <c r="FUF34" s="47"/>
      <c r="FUG34" s="47"/>
      <c r="FUH34" s="47"/>
      <c r="FUI34" s="47"/>
      <c r="FUJ34" s="47"/>
      <c r="FUK34" s="47"/>
      <c r="FUL34" s="47"/>
      <c r="FUM34" s="47"/>
      <c r="FUN34" s="47"/>
      <c r="FUO34" s="47"/>
      <c r="FUP34" s="47"/>
      <c r="FUQ34" s="47"/>
      <c r="FUR34" s="47"/>
      <c r="FUS34" s="47"/>
      <c r="FUT34" s="47"/>
      <c r="FUU34" s="47"/>
      <c r="FUV34" s="47"/>
      <c r="FUW34" s="47"/>
      <c r="FUX34" s="47"/>
      <c r="FUY34" s="47"/>
      <c r="FUZ34" s="47"/>
      <c r="FVA34" s="47"/>
      <c r="FVB34" s="47"/>
      <c r="FVC34" s="47"/>
      <c r="FVD34" s="47"/>
      <c r="FVE34" s="47"/>
      <c r="FVF34" s="47"/>
      <c r="FVG34" s="47"/>
      <c r="FVH34" s="47"/>
      <c r="FVI34" s="47"/>
      <c r="FVJ34" s="47"/>
      <c r="FVK34" s="47"/>
      <c r="FVL34" s="47"/>
      <c r="FVM34" s="47"/>
      <c r="FVN34" s="47"/>
      <c r="FVO34" s="47"/>
      <c r="FVP34" s="47"/>
      <c r="FVQ34" s="47"/>
      <c r="FVR34" s="47"/>
      <c r="FVS34" s="47"/>
      <c r="FVT34" s="47"/>
      <c r="FVU34" s="47"/>
      <c r="FVV34" s="47"/>
      <c r="FVW34" s="47"/>
      <c r="FVX34" s="47"/>
      <c r="FVY34" s="47"/>
      <c r="FVZ34" s="47"/>
      <c r="FWA34" s="47"/>
      <c r="FWB34" s="47"/>
      <c r="FWC34" s="47"/>
      <c r="FWD34" s="47"/>
      <c r="FWE34" s="47"/>
      <c r="FWF34" s="47"/>
      <c r="FWG34" s="47"/>
      <c r="FWH34" s="47"/>
      <c r="FWI34" s="47"/>
      <c r="FWJ34" s="47"/>
      <c r="FWK34" s="47"/>
      <c r="FWL34" s="47"/>
      <c r="FWM34" s="47"/>
      <c r="FWN34" s="47"/>
      <c r="FWO34" s="47"/>
      <c r="FWP34" s="47"/>
      <c r="FWQ34" s="47"/>
      <c r="FWR34" s="47"/>
      <c r="FWS34" s="47"/>
      <c r="FWT34" s="47"/>
      <c r="FWU34" s="47"/>
      <c r="FWV34" s="47"/>
      <c r="FWW34" s="47"/>
      <c r="FWX34" s="47"/>
      <c r="FWY34" s="47"/>
      <c r="FWZ34" s="47"/>
      <c r="FXA34" s="47"/>
      <c r="FXB34" s="47"/>
      <c r="FXC34" s="47"/>
      <c r="FXD34" s="47"/>
      <c r="FXE34" s="47"/>
      <c r="FXF34" s="47"/>
      <c r="FXG34" s="47"/>
      <c r="FXH34" s="47"/>
      <c r="FXI34" s="47"/>
      <c r="FXJ34" s="47"/>
      <c r="FXK34" s="47"/>
      <c r="FXL34" s="47"/>
      <c r="FXM34" s="47"/>
      <c r="FXN34" s="47"/>
      <c r="FXO34" s="47"/>
      <c r="FXP34" s="47"/>
      <c r="FXQ34" s="47"/>
      <c r="FXR34" s="47"/>
      <c r="FXS34" s="47"/>
      <c r="FXT34" s="47"/>
      <c r="FXU34" s="47"/>
      <c r="FXV34" s="47"/>
      <c r="FXW34" s="47"/>
      <c r="FXX34" s="47"/>
      <c r="FXY34" s="47"/>
      <c r="FXZ34" s="47"/>
      <c r="FYA34" s="47"/>
      <c r="FYB34" s="47"/>
      <c r="FYC34" s="47"/>
      <c r="FYD34" s="47"/>
      <c r="FYE34" s="47"/>
      <c r="FYF34" s="47"/>
      <c r="FYG34" s="47"/>
      <c r="FYH34" s="47"/>
      <c r="FYI34" s="47"/>
      <c r="FYJ34" s="47"/>
      <c r="FYK34" s="47"/>
      <c r="FYL34" s="47"/>
      <c r="FYM34" s="47"/>
      <c r="FYN34" s="47"/>
      <c r="FYO34" s="47"/>
      <c r="FYP34" s="47"/>
      <c r="FYQ34" s="47"/>
      <c r="FYR34" s="47"/>
      <c r="FYS34" s="47"/>
      <c r="FYT34" s="47"/>
      <c r="FYU34" s="47"/>
      <c r="FYV34" s="47"/>
      <c r="FYW34" s="47"/>
      <c r="FYX34" s="47"/>
      <c r="FYY34" s="47"/>
      <c r="FYZ34" s="47"/>
      <c r="FZA34" s="47"/>
      <c r="FZB34" s="47"/>
      <c r="FZC34" s="47"/>
      <c r="FZD34" s="47"/>
      <c r="FZE34" s="47"/>
      <c r="FZF34" s="47"/>
      <c r="FZG34" s="47"/>
      <c r="FZH34" s="47"/>
      <c r="FZI34" s="47"/>
      <c r="FZJ34" s="47"/>
      <c r="FZK34" s="47"/>
      <c r="FZL34" s="47"/>
      <c r="FZM34" s="47"/>
      <c r="FZN34" s="47"/>
      <c r="FZO34" s="47"/>
      <c r="FZP34" s="47"/>
      <c r="FZQ34" s="47"/>
      <c r="FZR34" s="47"/>
      <c r="FZS34" s="47"/>
      <c r="FZT34" s="47"/>
      <c r="FZU34" s="47"/>
      <c r="FZV34" s="47"/>
      <c r="FZW34" s="47"/>
      <c r="FZX34" s="47"/>
      <c r="FZY34" s="47"/>
      <c r="FZZ34" s="47"/>
      <c r="GAA34" s="47"/>
      <c r="GAB34" s="47"/>
      <c r="GAC34" s="47"/>
      <c r="GAD34" s="47"/>
      <c r="GAE34" s="47"/>
      <c r="GAF34" s="47"/>
      <c r="GAG34" s="47"/>
      <c r="GAH34" s="47"/>
      <c r="GAI34" s="47"/>
      <c r="GAJ34" s="47"/>
      <c r="GAK34" s="47"/>
      <c r="GAL34" s="47"/>
      <c r="GAM34" s="47"/>
      <c r="GAN34" s="47"/>
      <c r="GAO34" s="47"/>
      <c r="GAP34" s="47"/>
      <c r="GAQ34" s="47"/>
      <c r="GAR34" s="47"/>
      <c r="GAS34" s="47"/>
      <c r="GAT34" s="47"/>
      <c r="GAU34" s="47"/>
      <c r="GAV34" s="47"/>
      <c r="GAW34" s="47"/>
      <c r="GAX34" s="47"/>
      <c r="GAY34" s="47"/>
      <c r="GAZ34" s="47"/>
      <c r="GBA34" s="47"/>
      <c r="GBB34" s="47"/>
      <c r="GBC34" s="47"/>
      <c r="GBD34" s="47"/>
      <c r="GBE34" s="47"/>
      <c r="GBF34" s="47"/>
      <c r="GBG34" s="47"/>
      <c r="GBH34" s="47"/>
      <c r="GBI34" s="47"/>
      <c r="GBJ34" s="47"/>
      <c r="GBK34" s="47"/>
      <c r="GBL34" s="47"/>
      <c r="GBM34" s="47"/>
      <c r="GBN34" s="47"/>
      <c r="GBO34" s="47"/>
      <c r="GBP34" s="47"/>
      <c r="GBQ34" s="47"/>
      <c r="GBR34" s="47"/>
      <c r="GBS34" s="47"/>
      <c r="GBT34" s="47"/>
      <c r="GBU34" s="47"/>
      <c r="GBV34" s="47"/>
      <c r="GBW34" s="47"/>
      <c r="GBX34" s="47"/>
      <c r="GBY34" s="47"/>
      <c r="GBZ34" s="47"/>
      <c r="GCA34" s="47"/>
      <c r="GCB34" s="47"/>
      <c r="GCC34" s="47"/>
      <c r="GCD34" s="47"/>
      <c r="GCE34" s="47"/>
      <c r="GCF34" s="47"/>
      <c r="GCG34" s="47"/>
      <c r="GCH34" s="47"/>
      <c r="GCI34" s="47"/>
      <c r="GCJ34" s="47"/>
      <c r="GCK34" s="47"/>
      <c r="GCL34" s="47"/>
      <c r="GCM34" s="47"/>
      <c r="GCN34" s="47"/>
      <c r="GCO34" s="47"/>
      <c r="GCP34" s="47"/>
      <c r="GCQ34" s="47"/>
      <c r="GCR34" s="47"/>
      <c r="GCS34" s="47"/>
      <c r="GCT34" s="47"/>
      <c r="GCU34" s="47"/>
      <c r="GCV34" s="47"/>
      <c r="GCW34" s="47"/>
      <c r="GCX34" s="47"/>
      <c r="GCY34" s="47"/>
      <c r="GCZ34" s="47"/>
      <c r="GDA34" s="47"/>
      <c r="GDB34" s="47"/>
      <c r="GDC34" s="47"/>
      <c r="GDD34" s="47"/>
      <c r="GDE34" s="47"/>
      <c r="GDF34" s="47"/>
      <c r="GDG34" s="47"/>
      <c r="GDH34" s="47"/>
      <c r="GDI34" s="47"/>
      <c r="GDJ34" s="47"/>
      <c r="GDK34" s="47"/>
      <c r="GDL34" s="47"/>
      <c r="GDM34" s="47"/>
      <c r="GDN34" s="47"/>
      <c r="GDO34" s="47"/>
      <c r="GDP34" s="47"/>
      <c r="GDQ34" s="47"/>
      <c r="GDR34" s="47"/>
      <c r="GDS34" s="47"/>
      <c r="GDT34" s="47"/>
      <c r="GDU34" s="47"/>
      <c r="GDV34" s="47"/>
      <c r="GDW34" s="47"/>
      <c r="GDX34" s="47"/>
      <c r="GDY34" s="47"/>
      <c r="GDZ34" s="47"/>
      <c r="GEA34" s="47"/>
      <c r="GEB34" s="47"/>
      <c r="GEC34" s="47"/>
      <c r="GED34" s="47"/>
      <c r="GEE34" s="47"/>
      <c r="GEF34" s="47"/>
      <c r="GEG34" s="47"/>
      <c r="GEH34" s="47"/>
      <c r="GEI34" s="47"/>
      <c r="GEJ34" s="47"/>
      <c r="GEK34" s="47"/>
      <c r="GEL34" s="47"/>
      <c r="GEM34" s="47"/>
      <c r="GEN34" s="47"/>
      <c r="GEO34" s="47"/>
      <c r="GEP34" s="47"/>
      <c r="GEQ34" s="47"/>
      <c r="GER34" s="47"/>
      <c r="GES34" s="47"/>
      <c r="GET34" s="47"/>
      <c r="GEU34" s="47"/>
      <c r="GEV34" s="47"/>
      <c r="GEW34" s="47"/>
      <c r="GEX34" s="47"/>
      <c r="GEY34" s="47"/>
      <c r="GEZ34" s="47"/>
      <c r="GFA34" s="47"/>
      <c r="GFB34" s="47"/>
      <c r="GFC34" s="47"/>
      <c r="GFD34" s="47"/>
      <c r="GFE34" s="47"/>
      <c r="GFF34" s="47"/>
      <c r="GFG34" s="47"/>
      <c r="GFH34" s="47"/>
      <c r="GFI34" s="47"/>
      <c r="GFJ34" s="47"/>
      <c r="GFK34" s="47"/>
      <c r="GFL34" s="47"/>
      <c r="GFM34" s="47"/>
      <c r="GFN34" s="47"/>
      <c r="GFO34" s="47"/>
      <c r="GFP34" s="47"/>
      <c r="GFQ34" s="47"/>
      <c r="GFR34" s="47"/>
      <c r="GFS34" s="47"/>
      <c r="GFT34" s="47"/>
      <c r="GFU34" s="47"/>
      <c r="GFV34" s="47"/>
      <c r="GFW34" s="47"/>
      <c r="GFX34" s="47"/>
      <c r="GFY34" s="47"/>
      <c r="GFZ34" s="47"/>
      <c r="GGA34" s="47"/>
      <c r="GGB34" s="47"/>
      <c r="GGC34" s="47"/>
      <c r="GGD34" s="47"/>
      <c r="GGE34" s="47"/>
      <c r="GGF34" s="47"/>
      <c r="GGG34" s="47"/>
      <c r="GGH34" s="47"/>
      <c r="GGI34" s="47"/>
      <c r="GGJ34" s="47"/>
      <c r="GGK34" s="47"/>
      <c r="GGL34" s="47"/>
      <c r="GGM34" s="47"/>
      <c r="GGN34" s="47"/>
      <c r="GGO34" s="47"/>
      <c r="GGP34" s="47"/>
      <c r="GGQ34" s="47"/>
      <c r="GGR34" s="47"/>
      <c r="GGS34" s="47"/>
      <c r="GGT34" s="47"/>
      <c r="GGU34" s="47"/>
      <c r="GGV34" s="47"/>
      <c r="GGW34" s="47"/>
      <c r="GGX34" s="47"/>
      <c r="GGY34" s="47"/>
      <c r="GGZ34" s="47"/>
      <c r="GHA34" s="47"/>
      <c r="GHB34" s="47"/>
      <c r="GHC34" s="47"/>
      <c r="GHD34" s="47"/>
      <c r="GHE34" s="47"/>
      <c r="GHF34" s="47"/>
      <c r="GHG34" s="47"/>
      <c r="GHH34" s="47"/>
      <c r="GHI34" s="47"/>
      <c r="GHJ34" s="47"/>
      <c r="GHK34" s="47"/>
      <c r="GHL34" s="47"/>
      <c r="GHM34" s="47"/>
      <c r="GHN34" s="47"/>
      <c r="GHO34" s="47"/>
      <c r="GHP34" s="47"/>
      <c r="GHQ34" s="47"/>
      <c r="GHR34" s="47"/>
      <c r="GHS34" s="47"/>
      <c r="GHT34" s="47"/>
      <c r="GHU34" s="47"/>
      <c r="GHV34" s="47"/>
      <c r="GHW34" s="47"/>
      <c r="GHX34" s="47"/>
      <c r="GHY34" s="47"/>
      <c r="GHZ34" s="47"/>
      <c r="GIA34" s="47"/>
      <c r="GIB34" s="47"/>
      <c r="GIC34" s="47"/>
      <c r="GID34" s="47"/>
      <c r="GIE34" s="47"/>
      <c r="GIF34" s="47"/>
      <c r="GIG34" s="47"/>
      <c r="GIH34" s="47"/>
      <c r="GII34" s="47"/>
      <c r="GIJ34" s="47"/>
      <c r="GIK34" s="47"/>
      <c r="GIL34" s="47"/>
      <c r="GIM34" s="47"/>
      <c r="GIN34" s="47"/>
      <c r="GIO34" s="47"/>
      <c r="GIP34" s="47"/>
      <c r="GIQ34" s="47"/>
      <c r="GIR34" s="47"/>
      <c r="GIS34" s="47"/>
      <c r="GIT34" s="47"/>
      <c r="GIU34" s="47"/>
      <c r="GIV34" s="47"/>
      <c r="GIW34" s="47"/>
      <c r="GIX34" s="47"/>
      <c r="GIY34" s="47"/>
      <c r="GIZ34" s="47"/>
      <c r="GJA34" s="47"/>
      <c r="GJB34" s="47"/>
      <c r="GJC34" s="47"/>
      <c r="GJD34" s="47"/>
      <c r="GJE34" s="47"/>
      <c r="GJF34" s="47"/>
      <c r="GJG34" s="47"/>
      <c r="GJH34" s="47"/>
      <c r="GJI34" s="47"/>
      <c r="GJJ34" s="47"/>
      <c r="GJK34" s="47"/>
      <c r="GJL34" s="47"/>
      <c r="GJM34" s="47"/>
      <c r="GJN34" s="47"/>
      <c r="GJO34" s="47"/>
      <c r="GJP34" s="47"/>
      <c r="GJQ34" s="47"/>
      <c r="GJR34" s="47"/>
      <c r="GJS34" s="47"/>
      <c r="GJT34" s="47"/>
      <c r="GJU34" s="47"/>
      <c r="GJV34" s="47"/>
      <c r="GJW34" s="47"/>
      <c r="GJX34" s="47"/>
      <c r="GJY34" s="47"/>
      <c r="GJZ34" s="47"/>
      <c r="GKA34" s="47"/>
      <c r="GKB34" s="47"/>
      <c r="GKC34" s="47"/>
      <c r="GKD34" s="47"/>
      <c r="GKE34" s="47"/>
      <c r="GKF34" s="47"/>
      <c r="GKG34" s="47"/>
      <c r="GKH34" s="47"/>
      <c r="GKI34" s="47"/>
      <c r="GKJ34" s="47"/>
      <c r="GKK34" s="47"/>
      <c r="GKL34" s="47"/>
      <c r="GKM34" s="47"/>
      <c r="GKN34" s="47"/>
      <c r="GKO34" s="47"/>
      <c r="GKP34" s="47"/>
      <c r="GKQ34" s="47"/>
      <c r="GKR34" s="47"/>
      <c r="GKS34" s="47"/>
      <c r="GKT34" s="47"/>
      <c r="GKU34" s="47"/>
      <c r="GKV34" s="47"/>
      <c r="GKW34" s="47"/>
      <c r="GKX34" s="47"/>
      <c r="GKY34" s="47"/>
      <c r="GKZ34" s="47"/>
      <c r="GLA34" s="47"/>
      <c r="GLB34" s="47"/>
      <c r="GLC34" s="47"/>
      <c r="GLD34" s="47"/>
      <c r="GLE34" s="47"/>
      <c r="GLF34" s="47"/>
      <c r="GLG34" s="47"/>
      <c r="GLH34" s="47"/>
      <c r="GLI34" s="47"/>
      <c r="GLJ34" s="47"/>
      <c r="GLK34" s="47"/>
      <c r="GLL34" s="47"/>
      <c r="GLM34" s="47"/>
      <c r="GLN34" s="47"/>
      <c r="GLO34" s="47"/>
      <c r="GLP34" s="47"/>
      <c r="GLQ34" s="47"/>
      <c r="GLR34" s="47"/>
      <c r="GLS34" s="47"/>
      <c r="GLT34" s="47"/>
      <c r="GLU34" s="47"/>
      <c r="GLV34" s="47"/>
      <c r="GLW34" s="47"/>
      <c r="GLX34" s="47"/>
      <c r="GLY34" s="47"/>
      <c r="GLZ34" s="47"/>
      <c r="GMA34" s="47"/>
      <c r="GMB34" s="47"/>
      <c r="GMC34" s="47"/>
      <c r="GMD34" s="47"/>
      <c r="GME34" s="47"/>
      <c r="GMF34" s="47"/>
      <c r="GMG34" s="47"/>
      <c r="GMH34" s="47"/>
      <c r="GMI34" s="47"/>
      <c r="GMJ34" s="47"/>
      <c r="GMK34" s="47"/>
      <c r="GML34" s="47"/>
      <c r="GMM34" s="47"/>
      <c r="GMN34" s="47"/>
      <c r="GMO34" s="47"/>
      <c r="GMP34" s="47"/>
      <c r="GMQ34" s="47"/>
      <c r="GMR34" s="47"/>
      <c r="GMS34" s="47"/>
      <c r="GMT34" s="47"/>
      <c r="GMU34" s="47"/>
      <c r="GMV34" s="47"/>
      <c r="GMW34" s="47"/>
      <c r="GMX34" s="47"/>
      <c r="GMY34" s="47"/>
      <c r="GMZ34" s="47"/>
      <c r="GNA34" s="47"/>
      <c r="GNB34" s="47"/>
      <c r="GNC34" s="47"/>
      <c r="GND34" s="47"/>
      <c r="GNE34" s="47"/>
      <c r="GNF34" s="47"/>
      <c r="GNG34" s="47"/>
      <c r="GNH34" s="47"/>
      <c r="GNI34" s="47"/>
      <c r="GNJ34" s="47"/>
      <c r="GNK34" s="47"/>
      <c r="GNL34" s="47"/>
      <c r="GNM34" s="47"/>
      <c r="GNN34" s="47"/>
      <c r="GNO34" s="47"/>
      <c r="GNP34" s="47"/>
      <c r="GNQ34" s="47"/>
      <c r="GNR34" s="47"/>
      <c r="GNS34" s="47"/>
      <c r="GNT34" s="47"/>
      <c r="GNU34" s="47"/>
      <c r="GNV34" s="47"/>
      <c r="GNW34" s="47"/>
      <c r="GNX34" s="47"/>
      <c r="GNY34" s="47"/>
      <c r="GNZ34" s="47"/>
      <c r="GOA34" s="47"/>
      <c r="GOB34" s="47"/>
      <c r="GOC34" s="47"/>
      <c r="GOD34" s="47"/>
      <c r="GOE34" s="47"/>
      <c r="GOF34" s="47"/>
      <c r="GOG34" s="47"/>
      <c r="GOH34" s="47"/>
      <c r="GOI34" s="47"/>
      <c r="GOJ34" s="47"/>
      <c r="GOK34" s="47"/>
      <c r="GOL34" s="47"/>
      <c r="GOM34" s="47"/>
      <c r="GON34" s="47"/>
      <c r="GOO34" s="47"/>
      <c r="GOP34" s="47"/>
      <c r="GOQ34" s="47"/>
      <c r="GOR34" s="47"/>
      <c r="GOS34" s="47"/>
      <c r="GOT34" s="47"/>
      <c r="GOU34" s="47"/>
      <c r="GOV34" s="47"/>
      <c r="GOW34" s="47"/>
      <c r="GOX34" s="47"/>
      <c r="GOY34" s="47"/>
      <c r="GOZ34" s="47"/>
      <c r="GPA34" s="47"/>
      <c r="GPB34" s="47"/>
      <c r="GPC34" s="47"/>
      <c r="GPD34" s="47"/>
      <c r="GPE34" s="47"/>
      <c r="GPF34" s="47"/>
      <c r="GPG34" s="47"/>
      <c r="GPH34" s="47"/>
      <c r="GPI34" s="47"/>
      <c r="GPJ34" s="47"/>
      <c r="GPK34" s="47"/>
      <c r="GPL34" s="47"/>
      <c r="GPM34" s="47"/>
      <c r="GPN34" s="47"/>
      <c r="GPO34" s="47"/>
      <c r="GPP34" s="47"/>
      <c r="GPQ34" s="47"/>
      <c r="GPR34" s="47"/>
      <c r="GPS34" s="47"/>
      <c r="GPT34" s="47"/>
      <c r="GPU34" s="47"/>
      <c r="GPV34" s="47"/>
      <c r="GPW34" s="47"/>
      <c r="GPX34" s="47"/>
      <c r="GPY34" s="47"/>
      <c r="GPZ34" s="47"/>
      <c r="GQA34" s="47"/>
      <c r="GQB34" s="47"/>
      <c r="GQC34" s="47"/>
      <c r="GQD34" s="47"/>
      <c r="GQE34" s="47"/>
      <c r="GQF34" s="47"/>
      <c r="GQG34" s="47"/>
      <c r="GQH34" s="47"/>
      <c r="GQI34" s="47"/>
      <c r="GQJ34" s="47"/>
      <c r="GQK34" s="47"/>
      <c r="GQL34" s="47"/>
      <c r="GQM34" s="47"/>
      <c r="GQN34" s="47"/>
      <c r="GQO34" s="47"/>
      <c r="GQP34" s="47"/>
      <c r="GQQ34" s="47"/>
      <c r="GQR34" s="47"/>
      <c r="GQS34" s="47"/>
      <c r="GQT34" s="47"/>
      <c r="GQU34" s="47"/>
      <c r="GQV34" s="47"/>
      <c r="GQW34" s="47"/>
      <c r="GQX34" s="47"/>
      <c r="GQY34" s="47"/>
      <c r="GQZ34" s="47"/>
      <c r="GRA34" s="47"/>
      <c r="GRB34" s="47"/>
      <c r="GRC34" s="47"/>
      <c r="GRD34" s="47"/>
      <c r="GRE34" s="47"/>
      <c r="GRF34" s="47"/>
      <c r="GRG34" s="47"/>
      <c r="GRH34" s="47"/>
      <c r="GRI34" s="47"/>
      <c r="GRJ34" s="47"/>
      <c r="GRK34" s="47"/>
      <c r="GRL34" s="47"/>
      <c r="GRM34" s="47"/>
      <c r="GRN34" s="47"/>
      <c r="GRO34" s="47"/>
      <c r="GRP34" s="47"/>
      <c r="GRQ34" s="47"/>
      <c r="GRR34" s="47"/>
      <c r="GRS34" s="47"/>
      <c r="GRT34" s="47"/>
      <c r="GRU34" s="47"/>
      <c r="GRV34" s="47"/>
      <c r="GRW34" s="47"/>
      <c r="GRX34" s="47"/>
      <c r="GRY34" s="47"/>
      <c r="GRZ34" s="47"/>
      <c r="GSA34" s="47"/>
      <c r="GSB34" s="47"/>
      <c r="GSC34" s="47"/>
      <c r="GSD34" s="47"/>
      <c r="GSE34" s="47"/>
      <c r="GSF34" s="47"/>
      <c r="GSG34" s="47"/>
      <c r="GSH34" s="47"/>
      <c r="GSI34" s="47"/>
      <c r="GSJ34" s="47"/>
      <c r="GSK34" s="47"/>
      <c r="GSL34" s="47"/>
      <c r="GSM34" s="47"/>
      <c r="GSN34" s="47"/>
      <c r="GSO34" s="47"/>
      <c r="GSP34" s="47"/>
      <c r="GSQ34" s="47"/>
      <c r="GSR34" s="47"/>
      <c r="GSS34" s="47"/>
      <c r="GST34" s="47"/>
      <c r="GSU34" s="47"/>
      <c r="GSV34" s="47"/>
      <c r="GSW34" s="47"/>
      <c r="GSX34" s="47"/>
      <c r="GSY34" s="47"/>
      <c r="GSZ34" s="47"/>
      <c r="GTA34" s="47"/>
      <c r="GTB34" s="47"/>
      <c r="GTC34" s="47"/>
      <c r="GTD34" s="47"/>
      <c r="GTE34" s="47"/>
      <c r="GTF34" s="47"/>
      <c r="GTG34" s="47"/>
      <c r="GTH34" s="47"/>
      <c r="GTI34" s="47"/>
      <c r="GTJ34" s="47"/>
      <c r="GTK34" s="47"/>
      <c r="GTL34" s="47"/>
      <c r="GTM34" s="47"/>
      <c r="GTN34" s="47"/>
      <c r="GTO34" s="47"/>
      <c r="GTP34" s="47"/>
      <c r="GTQ34" s="47"/>
      <c r="GTR34" s="47"/>
      <c r="GTS34" s="47"/>
      <c r="GTT34" s="47"/>
      <c r="GTU34" s="47"/>
      <c r="GTV34" s="47"/>
      <c r="GTW34" s="47"/>
      <c r="GTX34" s="47"/>
      <c r="GTY34" s="47"/>
      <c r="GTZ34" s="47"/>
      <c r="GUA34" s="47"/>
      <c r="GUB34" s="47"/>
      <c r="GUC34" s="47"/>
      <c r="GUD34" s="47"/>
      <c r="GUE34" s="47"/>
      <c r="GUF34" s="47"/>
      <c r="GUG34" s="47"/>
      <c r="GUH34" s="47"/>
      <c r="GUI34" s="47"/>
      <c r="GUJ34" s="47"/>
      <c r="GUK34" s="47"/>
      <c r="GUL34" s="47"/>
      <c r="GUM34" s="47"/>
      <c r="GUN34" s="47"/>
      <c r="GUO34" s="47"/>
      <c r="GUP34" s="47"/>
      <c r="GUQ34" s="47"/>
      <c r="GUR34" s="47"/>
      <c r="GUS34" s="47"/>
      <c r="GUT34" s="47"/>
      <c r="GUU34" s="47"/>
      <c r="GUV34" s="47"/>
      <c r="GUW34" s="47"/>
      <c r="GUX34" s="47"/>
      <c r="GUY34" s="47"/>
      <c r="GUZ34" s="47"/>
      <c r="GVA34" s="47"/>
      <c r="GVB34" s="47"/>
      <c r="GVC34" s="47"/>
      <c r="GVD34" s="47"/>
      <c r="GVE34" s="47"/>
      <c r="GVF34" s="47"/>
      <c r="GVG34" s="47"/>
      <c r="GVH34" s="47"/>
      <c r="GVI34" s="47"/>
      <c r="GVJ34" s="47"/>
      <c r="GVK34" s="47"/>
      <c r="GVL34" s="47"/>
      <c r="GVM34" s="47"/>
      <c r="GVN34" s="47"/>
      <c r="GVO34" s="47"/>
      <c r="GVP34" s="47"/>
      <c r="GVQ34" s="47"/>
      <c r="GVR34" s="47"/>
      <c r="GVS34" s="47"/>
      <c r="GVT34" s="47"/>
      <c r="GVU34" s="47"/>
      <c r="GVV34" s="47"/>
      <c r="GVW34" s="47"/>
      <c r="GVX34" s="47"/>
      <c r="GVY34" s="47"/>
      <c r="GVZ34" s="47"/>
      <c r="GWA34" s="47"/>
      <c r="GWB34" s="47"/>
      <c r="GWC34" s="47"/>
      <c r="GWD34" s="47"/>
      <c r="GWE34" s="47"/>
      <c r="GWF34" s="47"/>
      <c r="GWG34" s="47"/>
      <c r="GWH34" s="47"/>
      <c r="GWI34" s="47"/>
      <c r="GWJ34" s="47"/>
      <c r="GWK34" s="47"/>
      <c r="GWL34" s="47"/>
      <c r="GWM34" s="47"/>
      <c r="GWN34" s="47"/>
      <c r="GWO34" s="47"/>
      <c r="GWP34" s="47"/>
      <c r="GWQ34" s="47"/>
      <c r="GWR34" s="47"/>
      <c r="GWS34" s="47"/>
      <c r="GWT34" s="47"/>
      <c r="GWU34" s="47"/>
      <c r="GWV34" s="47"/>
      <c r="GWW34" s="47"/>
      <c r="GWX34" s="47"/>
      <c r="GWY34" s="47"/>
      <c r="GWZ34" s="47"/>
      <c r="GXA34" s="47"/>
      <c r="GXB34" s="47"/>
      <c r="GXC34" s="47"/>
      <c r="GXD34" s="47"/>
      <c r="GXE34" s="47"/>
      <c r="GXF34" s="47"/>
      <c r="GXG34" s="47"/>
      <c r="GXH34" s="47"/>
      <c r="GXI34" s="47"/>
      <c r="GXJ34" s="47"/>
      <c r="GXK34" s="47"/>
      <c r="GXL34" s="47"/>
      <c r="GXM34" s="47"/>
      <c r="GXN34" s="47"/>
      <c r="GXO34" s="47"/>
      <c r="GXP34" s="47"/>
      <c r="GXQ34" s="47"/>
      <c r="GXR34" s="47"/>
      <c r="GXS34" s="47"/>
      <c r="GXT34" s="47"/>
      <c r="GXU34" s="47"/>
      <c r="GXV34" s="47"/>
      <c r="GXW34" s="47"/>
      <c r="GXX34" s="47"/>
      <c r="GXY34" s="47"/>
      <c r="GXZ34" s="47"/>
      <c r="GYA34" s="47"/>
      <c r="GYB34" s="47"/>
      <c r="GYC34" s="47"/>
      <c r="GYD34" s="47"/>
      <c r="GYE34" s="47"/>
      <c r="GYF34" s="47"/>
      <c r="GYG34" s="47"/>
      <c r="GYH34" s="47"/>
      <c r="GYI34" s="47"/>
      <c r="GYJ34" s="47"/>
      <c r="GYK34" s="47"/>
      <c r="GYL34" s="47"/>
      <c r="GYM34" s="47"/>
      <c r="GYN34" s="47"/>
      <c r="GYO34" s="47"/>
      <c r="GYP34" s="47"/>
      <c r="GYQ34" s="47"/>
      <c r="GYR34" s="47"/>
      <c r="GYS34" s="47"/>
      <c r="GYT34" s="47"/>
      <c r="GYU34" s="47"/>
      <c r="GYV34" s="47"/>
      <c r="GYW34" s="47"/>
      <c r="GYX34" s="47"/>
      <c r="GYY34" s="47"/>
      <c r="GYZ34" s="47"/>
      <c r="GZA34" s="47"/>
      <c r="GZB34" s="47"/>
      <c r="GZC34" s="47"/>
      <c r="GZD34" s="47"/>
      <c r="GZE34" s="47"/>
      <c r="GZF34" s="47"/>
      <c r="GZG34" s="47"/>
      <c r="GZH34" s="47"/>
      <c r="GZI34" s="47"/>
      <c r="GZJ34" s="47"/>
      <c r="GZK34" s="47"/>
      <c r="GZL34" s="47"/>
      <c r="GZM34" s="47"/>
      <c r="GZN34" s="47"/>
      <c r="GZO34" s="47"/>
      <c r="GZP34" s="47"/>
      <c r="GZQ34" s="47"/>
      <c r="GZR34" s="47"/>
      <c r="GZS34" s="47"/>
      <c r="GZT34" s="47"/>
      <c r="GZU34" s="47"/>
      <c r="GZV34" s="47"/>
      <c r="GZW34" s="47"/>
      <c r="GZX34" s="47"/>
      <c r="GZY34" s="47"/>
      <c r="GZZ34" s="47"/>
      <c r="HAA34" s="47"/>
      <c r="HAB34" s="47"/>
      <c r="HAC34" s="47"/>
      <c r="HAD34" s="47"/>
      <c r="HAE34" s="47"/>
      <c r="HAF34" s="47"/>
      <c r="HAG34" s="47"/>
      <c r="HAH34" s="47"/>
      <c r="HAI34" s="47"/>
      <c r="HAJ34" s="47"/>
      <c r="HAK34" s="47"/>
      <c r="HAL34" s="47"/>
      <c r="HAM34" s="47"/>
      <c r="HAN34" s="47"/>
      <c r="HAO34" s="47"/>
      <c r="HAP34" s="47"/>
      <c r="HAQ34" s="47"/>
      <c r="HAR34" s="47"/>
      <c r="HAS34" s="47"/>
      <c r="HAT34" s="47"/>
      <c r="HAU34" s="47"/>
      <c r="HAV34" s="47"/>
      <c r="HAW34" s="47"/>
      <c r="HAX34" s="47"/>
      <c r="HAY34" s="47"/>
      <c r="HAZ34" s="47"/>
      <c r="HBA34" s="47"/>
      <c r="HBB34" s="47"/>
      <c r="HBC34" s="47"/>
      <c r="HBD34" s="47"/>
      <c r="HBE34" s="47"/>
      <c r="HBF34" s="47"/>
      <c r="HBG34" s="47"/>
      <c r="HBH34" s="47"/>
      <c r="HBI34" s="47"/>
      <c r="HBJ34" s="47"/>
      <c r="HBK34" s="47"/>
      <c r="HBL34" s="47"/>
      <c r="HBM34" s="47"/>
      <c r="HBN34" s="47"/>
      <c r="HBO34" s="47"/>
      <c r="HBP34" s="47"/>
      <c r="HBQ34" s="47"/>
      <c r="HBR34" s="47"/>
      <c r="HBS34" s="47"/>
      <c r="HBT34" s="47"/>
      <c r="HBU34" s="47"/>
      <c r="HBV34" s="47"/>
      <c r="HBW34" s="47"/>
      <c r="HBX34" s="47"/>
      <c r="HBY34" s="47"/>
      <c r="HBZ34" s="47"/>
      <c r="HCA34" s="47"/>
      <c r="HCB34" s="47"/>
      <c r="HCC34" s="47"/>
      <c r="HCD34" s="47"/>
      <c r="HCE34" s="47"/>
      <c r="HCF34" s="47"/>
      <c r="HCG34" s="47"/>
      <c r="HCH34" s="47"/>
      <c r="HCI34" s="47"/>
      <c r="HCJ34" s="47"/>
      <c r="HCK34" s="47"/>
      <c r="HCL34" s="47"/>
      <c r="HCM34" s="47"/>
      <c r="HCN34" s="47"/>
      <c r="HCO34" s="47"/>
      <c r="HCP34" s="47"/>
      <c r="HCQ34" s="47"/>
      <c r="HCR34" s="47"/>
      <c r="HCS34" s="47"/>
      <c r="HCT34" s="47"/>
      <c r="HCU34" s="47"/>
      <c r="HCV34" s="47"/>
      <c r="HCW34" s="47"/>
      <c r="HCX34" s="47"/>
      <c r="HCY34" s="47"/>
      <c r="HCZ34" s="47"/>
      <c r="HDA34" s="47"/>
      <c r="HDB34" s="47"/>
      <c r="HDC34" s="47"/>
      <c r="HDD34" s="47"/>
      <c r="HDE34" s="47"/>
      <c r="HDF34" s="47"/>
      <c r="HDG34" s="47"/>
      <c r="HDH34" s="47"/>
      <c r="HDI34" s="47"/>
      <c r="HDJ34" s="47"/>
      <c r="HDK34" s="47"/>
      <c r="HDL34" s="47"/>
      <c r="HDM34" s="47"/>
      <c r="HDN34" s="47"/>
      <c r="HDO34" s="47"/>
      <c r="HDP34" s="47"/>
      <c r="HDQ34" s="47"/>
      <c r="HDR34" s="47"/>
      <c r="HDS34" s="47"/>
      <c r="HDT34" s="47"/>
      <c r="HDU34" s="47"/>
      <c r="HDV34" s="47"/>
      <c r="HDW34" s="47"/>
      <c r="HDX34" s="47"/>
      <c r="HDY34" s="47"/>
      <c r="HDZ34" s="47"/>
      <c r="HEA34" s="47"/>
      <c r="HEB34" s="47"/>
      <c r="HEC34" s="47"/>
      <c r="HED34" s="47"/>
      <c r="HEE34" s="47"/>
      <c r="HEF34" s="47"/>
      <c r="HEG34" s="47"/>
      <c r="HEH34" s="47"/>
      <c r="HEI34" s="47"/>
      <c r="HEJ34" s="47"/>
      <c r="HEK34" s="47"/>
      <c r="HEL34" s="47"/>
      <c r="HEM34" s="47"/>
      <c r="HEN34" s="47"/>
      <c r="HEO34" s="47"/>
      <c r="HEP34" s="47"/>
      <c r="HEQ34" s="47"/>
      <c r="HER34" s="47"/>
      <c r="HES34" s="47"/>
      <c r="HET34" s="47"/>
      <c r="HEU34" s="47"/>
      <c r="HEV34" s="47"/>
      <c r="HEW34" s="47"/>
      <c r="HEX34" s="47"/>
      <c r="HEY34" s="47"/>
      <c r="HEZ34" s="47"/>
      <c r="HFA34" s="47"/>
      <c r="HFB34" s="47"/>
      <c r="HFC34" s="47"/>
      <c r="HFD34" s="47"/>
      <c r="HFE34" s="47"/>
      <c r="HFF34" s="47"/>
      <c r="HFG34" s="47"/>
      <c r="HFH34" s="47"/>
      <c r="HFI34" s="47"/>
      <c r="HFJ34" s="47"/>
      <c r="HFK34" s="47"/>
      <c r="HFL34" s="47"/>
      <c r="HFM34" s="47"/>
      <c r="HFN34" s="47"/>
      <c r="HFO34" s="47"/>
      <c r="HFP34" s="47"/>
      <c r="HFQ34" s="47"/>
      <c r="HFR34" s="47"/>
      <c r="HFS34" s="47"/>
      <c r="HFT34" s="47"/>
      <c r="HFU34" s="47"/>
      <c r="HFV34" s="47"/>
      <c r="HFW34" s="47"/>
      <c r="HFX34" s="47"/>
      <c r="HFY34" s="47"/>
      <c r="HFZ34" s="47"/>
      <c r="HGA34" s="47"/>
      <c r="HGB34" s="47"/>
      <c r="HGC34" s="47"/>
      <c r="HGD34" s="47"/>
      <c r="HGE34" s="47"/>
      <c r="HGF34" s="47"/>
      <c r="HGG34" s="47"/>
      <c r="HGH34" s="47"/>
      <c r="HGI34" s="47"/>
      <c r="HGJ34" s="47"/>
      <c r="HGK34" s="47"/>
      <c r="HGL34" s="47"/>
      <c r="HGM34" s="47"/>
      <c r="HGN34" s="47"/>
      <c r="HGO34" s="47"/>
      <c r="HGP34" s="47"/>
      <c r="HGQ34" s="47"/>
      <c r="HGR34" s="47"/>
      <c r="HGS34" s="47"/>
      <c r="HGT34" s="47"/>
      <c r="HGU34" s="47"/>
      <c r="HGV34" s="47"/>
      <c r="HGW34" s="47"/>
      <c r="HGX34" s="47"/>
      <c r="HGY34" s="47"/>
      <c r="HGZ34" s="47"/>
      <c r="HHA34" s="47"/>
      <c r="HHB34" s="47"/>
      <c r="HHC34" s="47"/>
      <c r="HHD34" s="47"/>
      <c r="HHE34" s="47"/>
      <c r="HHF34" s="47"/>
      <c r="HHG34" s="47"/>
      <c r="HHH34" s="47"/>
      <c r="HHI34" s="47"/>
      <c r="HHJ34" s="47"/>
      <c r="HHK34" s="47"/>
      <c r="HHL34" s="47"/>
      <c r="HHM34" s="47"/>
      <c r="HHN34" s="47"/>
      <c r="HHO34" s="47"/>
      <c r="HHP34" s="47"/>
      <c r="HHQ34" s="47"/>
      <c r="HHR34" s="47"/>
      <c r="HHS34" s="47"/>
      <c r="HHT34" s="47"/>
      <c r="HHU34" s="47"/>
      <c r="HHV34" s="47"/>
      <c r="HHW34" s="47"/>
      <c r="HHX34" s="47"/>
      <c r="HHY34" s="47"/>
      <c r="HHZ34" s="47"/>
      <c r="HIA34" s="47"/>
      <c r="HIB34" s="47"/>
      <c r="HIC34" s="47"/>
      <c r="HID34" s="47"/>
      <c r="HIE34" s="47"/>
      <c r="HIF34" s="47"/>
      <c r="HIG34" s="47"/>
      <c r="HIH34" s="47"/>
      <c r="HII34" s="47"/>
      <c r="HIJ34" s="47"/>
      <c r="HIK34" s="47"/>
      <c r="HIL34" s="47"/>
      <c r="HIM34" s="47"/>
      <c r="HIN34" s="47"/>
      <c r="HIO34" s="47"/>
      <c r="HIP34" s="47"/>
      <c r="HIQ34" s="47"/>
      <c r="HIR34" s="47"/>
      <c r="HIS34" s="47"/>
      <c r="HIT34" s="47"/>
      <c r="HIU34" s="47"/>
      <c r="HIV34" s="47"/>
      <c r="HIW34" s="47"/>
      <c r="HIX34" s="47"/>
      <c r="HIY34" s="47"/>
      <c r="HIZ34" s="47"/>
      <c r="HJA34" s="47"/>
      <c r="HJB34" s="47"/>
      <c r="HJC34" s="47"/>
      <c r="HJD34" s="47"/>
      <c r="HJE34" s="47"/>
      <c r="HJF34" s="47"/>
      <c r="HJG34" s="47"/>
      <c r="HJH34" s="47"/>
      <c r="HJI34" s="47"/>
      <c r="HJJ34" s="47"/>
      <c r="HJK34" s="47"/>
      <c r="HJL34" s="47"/>
      <c r="HJM34" s="47"/>
      <c r="HJN34" s="47"/>
      <c r="HJO34" s="47"/>
      <c r="HJP34" s="47"/>
      <c r="HJQ34" s="47"/>
      <c r="HJR34" s="47"/>
      <c r="HJS34" s="47"/>
      <c r="HJT34" s="47"/>
      <c r="HJU34" s="47"/>
      <c r="HJV34" s="47"/>
      <c r="HJW34" s="47"/>
      <c r="HJX34" s="47"/>
      <c r="HJY34" s="47"/>
      <c r="HJZ34" s="47"/>
      <c r="HKA34" s="47"/>
      <c r="HKB34" s="47"/>
      <c r="HKC34" s="47"/>
      <c r="HKD34" s="47"/>
      <c r="HKE34" s="47"/>
      <c r="HKF34" s="47"/>
      <c r="HKG34" s="47"/>
      <c r="HKH34" s="47"/>
      <c r="HKI34" s="47"/>
      <c r="HKJ34" s="47"/>
      <c r="HKK34" s="47"/>
      <c r="HKL34" s="47"/>
      <c r="HKM34" s="47"/>
      <c r="HKN34" s="47"/>
      <c r="HKO34" s="47"/>
      <c r="HKP34" s="47"/>
      <c r="HKQ34" s="47"/>
      <c r="HKR34" s="47"/>
      <c r="HKS34" s="47"/>
      <c r="HKT34" s="47"/>
      <c r="HKU34" s="47"/>
      <c r="HKV34" s="47"/>
      <c r="HKW34" s="47"/>
      <c r="HKX34" s="47"/>
      <c r="HKY34" s="47"/>
      <c r="HKZ34" s="47"/>
      <c r="HLA34" s="47"/>
      <c r="HLB34" s="47"/>
      <c r="HLC34" s="47"/>
      <c r="HLD34" s="47"/>
      <c r="HLE34" s="47"/>
      <c r="HLF34" s="47"/>
      <c r="HLG34" s="47"/>
      <c r="HLH34" s="47"/>
      <c r="HLI34" s="47"/>
      <c r="HLJ34" s="47"/>
      <c r="HLK34" s="47"/>
      <c r="HLL34" s="47"/>
      <c r="HLM34" s="47"/>
      <c r="HLN34" s="47"/>
      <c r="HLO34" s="47"/>
      <c r="HLP34" s="47"/>
      <c r="HLQ34" s="47"/>
      <c r="HLR34" s="47"/>
      <c r="HLS34" s="47"/>
      <c r="HLT34" s="47"/>
      <c r="HLU34" s="47"/>
      <c r="HLV34" s="47"/>
      <c r="HLW34" s="47"/>
      <c r="HLX34" s="47"/>
      <c r="HLY34" s="47"/>
      <c r="HLZ34" s="47"/>
      <c r="HMA34" s="47"/>
      <c r="HMB34" s="47"/>
      <c r="HMC34" s="47"/>
      <c r="HMD34" s="47"/>
      <c r="HME34" s="47"/>
      <c r="HMF34" s="47"/>
      <c r="HMG34" s="47"/>
      <c r="HMH34" s="47"/>
      <c r="HMI34" s="47"/>
      <c r="HMJ34" s="47"/>
      <c r="HMK34" s="47"/>
      <c r="HML34" s="47"/>
      <c r="HMM34" s="47"/>
      <c r="HMN34" s="47"/>
      <c r="HMO34" s="47"/>
      <c r="HMP34" s="47"/>
      <c r="HMQ34" s="47"/>
      <c r="HMR34" s="47"/>
      <c r="HMS34" s="47"/>
      <c r="HMT34" s="47"/>
      <c r="HMU34" s="47"/>
      <c r="HMV34" s="47"/>
      <c r="HMW34" s="47"/>
      <c r="HMX34" s="47"/>
      <c r="HMY34" s="47"/>
      <c r="HMZ34" s="47"/>
      <c r="HNA34" s="47"/>
      <c r="HNB34" s="47"/>
      <c r="HNC34" s="47"/>
      <c r="HND34" s="47"/>
      <c r="HNE34" s="47"/>
      <c r="HNF34" s="47"/>
      <c r="HNG34" s="47"/>
      <c r="HNH34" s="47"/>
      <c r="HNI34" s="47"/>
      <c r="HNJ34" s="47"/>
      <c r="HNK34" s="47"/>
      <c r="HNL34" s="47"/>
      <c r="HNM34" s="47"/>
      <c r="HNN34" s="47"/>
      <c r="HNO34" s="47"/>
      <c r="HNP34" s="47"/>
      <c r="HNQ34" s="47"/>
      <c r="HNR34" s="47"/>
      <c r="HNS34" s="47"/>
      <c r="HNT34" s="47"/>
      <c r="HNU34" s="47"/>
      <c r="HNV34" s="47"/>
      <c r="HNW34" s="47"/>
      <c r="HNX34" s="47"/>
      <c r="HNY34" s="47"/>
      <c r="HNZ34" s="47"/>
      <c r="HOA34" s="47"/>
      <c r="HOB34" s="47"/>
      <c r="HOC34" s="47"/>
      <c r="HOD34" s="47"/>
      <c r="HOE34" s="47"/>
      <c r="HOF34" s="47"/>
      <c r="HOG34" s="47"/>
      <c r="HOH34" s="47"/>
      <c r="HOI34" s="47"/>
      <c r="HOJ34" s="47"/>
      <c r="HOK34" s="47"/>
      <c r="HOL34" s="47"/>
      <c r="HOM34" s="47"/>
      <c r="HON34" s="47"/>
      <c r="HOO34" s="47"/>
      <c r="HOP34" s="47"/>
      <c r="HOQ34" s="47"/>
      <c r="HOR34" s="47"/>
      <c r="HOS34" s="47"/>
      <c r="HOT34" s="47"/>
      <c r="HOU34" s="47"/>
      <c r="HOV34" s="47"/>
      <c r="HOW34" s="47"/>
      <c r="HOX34" s="47"/>
      <c r="HOY34" s="47"/>
      <c r="HOZ34" s="47"/>
      <c r="HPA34" s="47"/>
      <c r="HPB34" s="47"/>
      <c r="HPC34" s="47"/>
      <c r="HPD34" s="47"/>
      <c r="HPE34" s="47"/>
      <c r="HPF34" s="47"/>
      <c r="HPG34" s="47"/>
      <c r="HPH34" s="47"/>
      <c r="HPI34" s="47"/>
      <c r="HPJ34" s="47"/>
      <c r="HPK34" s="47"/>
      <c r="HPL34" s="47"/>
      <c r="HPM34" s="47"/>
      <c r="HPN34" s="47"/>
      <c r="HPO34" s="47"/>
      <c r="HPP34" s="47"/>
      <c r="HPQ34" s="47"/>
      <c r="HPR34" s="47"/>
      <c r="HPS34" s="47"/>
      <c r="HPT34" s="47"/>
      <c r="HPU34" s="47"/>
      <c r="HPV34" s="47"/>
      <c r="HPW34" s="47"/>
      <c r="HPX34" s="47"/>
      <c r="HPY34" s="47"/>
      <c r="HPZ34" s="47"/>
      <c r="HQA34" s="47"/>
      <c r="HQB34" s="47"/>
      <c r="HQC34" s="47"/>
      <c r="HQD34" s="47"/>
      <c r="HQE34" s="47"/>
      <c r="HQF34" s="47"/>
      <c r="HQG34" s="47"/>
      <c r="HQH34" s="47"/>
      <c r="HQI34" s="47"/>
      <c r="HQJ34" s="47"/>
      <c r="HQK34" s="47"/>
      <c r="HQL34" s="47"/>
      <c r="HQM34" s="47"/>
      <c r="HQN34" s="47"/>
      <c r="HQO34" s="47"/>
      <c r="HQP34" s="47"/>
      <c r="HQQ34" s="47"/>
      <c r="HQR34" s="47"/>
      <c r="HQS34" s="47"/>
      <c r="HQT34" s="47"/>
      <c r="HQU34" s="47"/>
      <c r="HQV34" s="47"/>
      <c r="HQW34" s="47"/>
      <c r="HQX34" s="47"/>
      <c r="HQY34" s="47"/>
      <c r="HQZ34" s="47"/>
      <c r="HRA34" s="47"/>
      <c r="HRB34" s="47"/>
      <c r="HRC34" s="47"/>
      <c r="HRD34" s="47"/>
      <c r="HRE34" s="47"/>
      <c r="HRF34" s="47"/>
      <c r="HRG34" s="47"/>
      <c r="HRH34" s="47"/>
      <c r="HRI34" s="47"/>
      <c r="HRJ34" s="47"/>
      <c r="HRK34" s="47"/>
      <c r="HRL34" s="47"/>
      <c r="HRM34" s="47"/>
      <c r="HRN34" s="47"/>
      <c r="HRO34" s="47"/>
      <c r="HRP34" s="47"/>
      <c r="HRQ34" s="47"/>
      <c r="HRR34" s="47"/>
      <c r="HRS34" s="47"/>
      <c r="HRT34" s="47"/>
      <c r="HRU34" s="47"/>
      <c r="HRV34" s="47"/>
      <c r="HRW34" s="47"/>
      <c r="HRX34" s="47"/>
      <c r="HRY34" s="47"/>
      <c r="HRZ34" s="47"/>
      <c r="HSA34" s="47"/>
      <c r="HSB34" s="47"/>
      <c r="HSC34" s="47"/>
      <c r="HSD34" s="47"/>
      <c r="HSE34" s="47"/>
      <c r="HSF34" s="47"/>
      <c r="HSG34" s="47"/>
      <c r="HSH34" s="47"/>
      <c r="HSI34" s="47"/>
      <c r="HSJ34" s="47"/>
      <c r="HSK34" s="47"/>
      <c r="HSL34" s="47"/>
      <c r="HSM34" s="47"/>
      <c r="HSN34" s="47"/>
      <c r="HSO34" s="47"/>
      <c r="HSP34" s="47"/>
      <c r="HSQ34" s="47"/>
      <c r="HSR34" s="47"/>
      <c r="HSS34" s="47"/>
      <c r="HST34" s="47"/>
      <c r="HSU34" s="47"/>
      <c r="HSV34" s="47"/>
      <c r="HSW34" s="47"/>
      <c r="HSX34" s="47"/>
      <c r="HSY34" s="47"/>
      <c r="HSZ34" s="47"/>
      <c r="HTA34" s="47"/>
      <c r="HTB34" s="47"/>
      <c r="HTC34" s="47"/>
      <c r="HTD34" s="47"/>
      <c r="HTE34" s="47"/>
      <c r="HTF34" s="47"/>
      <c r="HTG34" s="47"/>
      <c r="HTH34" s="47"/>
      <c r="HTI34" s="47"/>
      <c r="HTJ34" s="47"/>
      <c r="HTK34" s="47"/>
      <c r="HTL34" s="47"/>
      <c r="HTM34" s="47"/>
      <c r="HTN34" s="47"/>
      <c r="HTO34" s="47"/>
      <c r="HTP34" s="47"/>
      <c r="HTQ34" s="47"/>
      <c r="HTR34" s="47"/>
      <c r="HTS34" s="47"/>
      <c r="HTT34" s="47"/>
      <c r="HTU34" s="47"/>
      <c r="HTV34" s="47"/>
      <c r="HTW34" s="47"/>
      <c r="HTX34" s="47"/>
      <c r="HTY34" s="47"/>
      <c r="HTZ34" s="47"/>
      <c r="HUA34" s="47"/>
      <c r="HUB34" s="47"/>
      <c r="HUC34" s="47"/>
      <c r="HUD34" s="47"/>
      <c r="HUE34" s="47"/>
      <c r="HUF34" s="47"/>
      <c r="HUG34" s="47"/>
      <c r="HUH34" s="47"/>
      <c r="HUI34" s="47"/>
      <c r="HUJ34" s="47"/>
      <c r="HUK34" s="47"/>
      <c r="HUL34" s="47"/>
      <c r="HUM34" s="47"/>
      <c r="HUN34" s="47"/>
      <c r="HUO34" s="47"/>
      <c r="HUP34" s="47"/>
      <c r="HUQ34" s="47"/>
      <c r="HUR34" s="47"/>
      <c r="HUS34" s="47"/>
      <c r="HUT34" s="47"/>
      <c r="HUU34" s="47"/>
      <c r="HUV34" s="47"/>
      <c r="HUW34" s="47"/>
      <c r="HUX34" s="47"/>
      <c r="HUY34" s="47"/>
      <c r="HUZ34" s="47"/>
      <c r="HVA34" s="47"/>
      <c r="HVB34" s="47"/>
      <c r="HVC34" s="47"/>
      <c r="HVD34" s="47"/>
      <c r="HVE34" s="47"/>
      <c r="HVF34" s="47"/>
      <c r="HVG34" s="47"/>
      <c r="HVH34" s="47"/>
      <c r="HVI34" s="47"/>
      <c r="HVJ34" s="47"/>
      <c r="HVK34" s="47"/>
      <c r="HVL34" s="47"/>
      <c r="HVM34" s="47"/>
      <c r="HVN34" s="47"/>
      <c r="HVO34" s="47"/>
      <c r="HVP34" s="47"/>
      <c r="HVQ34" s="47"/>
      <c r="HVR34" s="47"/>
      <c r="HVS34" s="47"/>
      <c r="HVT34" s="47"/>
      <c r="HVU34" s="47"/>
      <c r="HVV34" s="47"/>
      <c r="HVW34" s="47"/>
      <c r="HVX34" s="47"/>
      <c r="HVY34" s="47"/>
      <c r="HVZ34" s="47"/>
      <c r="HWA34" s="47"/>
      <c r="HWB34" s="47"/>
      <c r="HWC34" s="47"/>
      <c r="HWD34" s="47"/>
      <c r="HWE34" s="47"/>
      <c r="HWF34" s="47"/>
      <c r="HWG34" s="47"/>
      <c r="HWH34" s="47"/>
      <c r="HWI34" s="47"/>
      <c r="HWJ34" s="47"/>
      <c r="HWK34" s="47"/>
      <c r="HWL34" s="47"/>
      <c r="HWM34" s="47"/>
      <c r="HWN34" s="47"/>
      <c r="HWO34" s="47"/>
      <c r="HWP34" s="47"/>
      <c r="HWQ34" s="47"/>
      <c r="HWR34" s="47"/>
      <c r="HWS34" s="47"/>
      <c r="HWT34" s="47"/>
      <c r="HWU34" s="47"/>
      <c r="HWV34" s="47"/>
      <c r="HWW34" s="47"/>
      <c r="HWX34" s="47"/>
      <c r="HWY34" s="47"/>
      <c r="HWZ34" s="47"/>
      <c r="HXA34" s="47"/>
      <c r="HXB34" s="47"/>
      <c r="HXC34" s="47"/>
      <c r="HXD34" s="47"/>
      <c r="HXE34" s="47"/>
      <c r="HXF34" s="47"/>
      <c r="HXG34" s="47"/>
      <c r="HXH34" s="47"/>
      <c r="HXI34" s="47"/>
      <c r="HXJ34" s="47"/>
      <c r="HXK34" s="47"/>
      <c r="HXL34" s="47"/>
      <c r="HXM34" s="47"/>
      <c r="HXN34" s="47"/>
      <c r="HXO34" s="47"/>
      <c r="HXP34" s="47"/>
      <c r="HXQ34" s="47"/>
      <c r="HXR34" s="47"/>
      <c r="HXS34" s="47"/>
      <c r="HXT34" s="47"/>
      <c r="HXU34" s="47"/>
      <c r="HXV34" s="47"/>
      <c r="HXW34" s="47"/>
      <c r="HXX34" s="47"/>
      <c r="HXY34" s="47"/>
      <c r="HXZ34" s="47"/>
      <c r="HYA34" s="47"/>
      <c r="HYB34" s="47"/>
      <c r="HYC34" s="47"/>
      <c r="HYD34" s="47"/>
      <c r="HYE34" s="47"/>
      <c r="HYF34" s="47"/>
      <c r="HYG34" s="47"/>
      <c r="HYH34" s="47"/>
      <c r="HYI34" s="47"/>
      <c r="HYJ34" s="47"/>
      <c r="HYK34" s="47"/>
      <c r="HYL34" s="47"/>
      <c r="HYM34" s="47"/>
      <c r="HYN34" s="47"/>
      <c r="HYO34" s="47"/>
      <c r="HYP34" s="47"/>
      <c r="HYQ34" s="47"/>
      <c r="HYR34" s="47"/>
      <c r="HYS34" s="47"/>
      <c r="HYT34" s="47"/>
      <c r="HYU34" s="47"/>
      <c r="HYV34" s="47"/>
      <c r="HYW34" s="47"/>
      <c r="HYX34" s="47"/>
      <c r="HYY34" s="47"/>
      <c r="HYZ34" s="47"/>
      <c r="HZA34" s="47"/>
      <c r="HZB34" s="47"/>
      <c r="HZC34" s="47"/>
      <c r="HZD34" s="47"/>
      <c r="HZE34" s="47"/>
      <c r="HZF34" s="47"/>
      <c r="HZG34" s="47"/>
      <c r="HZH34" s="47"/>
      <c r="HZI34" s="47"/>
      <c r="HZJ34" s="47"/>
      <c r="HZK34" s="47"/>
      <c r="HZL34" s="47"/>
      <c r="HZM34" s="47"/>
      <c r="HZN34" s="47"/>
      <c r="HZO34" s="47"/>
      <c r="HZP34" s="47"/>
      <c r="HZQ34" s="47"/>
      <c r="HZR34" s="47"/>
      <c r="HZS34" s="47"/>
      <c r="HZT34" s="47"/>
      <c r="HZU34" s="47"/>
      <c r="HZV34" s="47"/>
      <c r="HZW34" s="47"/>
      <c r="HZX34" s="47"/>
      <c r="HZY34" s="47"/>
      <c r="HZZ34" s="47"/>
      <c r="IAA34" s="47"/>
      <c r="IAB34" s="47"/>
      <c r="IAC34" s="47"/>
      <c r="IAD34" s="47"/>
      <c r="IAE34" s="47"/>
      <c r="IAF34" s="47"/>
      <c r="IAG34" s="47"/>
      <c r="IAH34" s="47"/>
      <c r="IAI34" s="47"/>
      <c r="IAJ34" s="47"/>
      <c r="IAK34" s="47"/>
      <c r="IAL34" s="47"/>
      <c r="IAM34" s="47"/>
      <c r="IAN34" s="47"/>
      <c r="IAO34" s="47"/>
      <c r="IAP34" s="47"/>
      <c r="IAQ34" s="47"/>
      <c r="IAR34" s="47"/>
      <c r="IAS34" s="47"/>
      <c r="IAT34" s="47"/>
      <c r="IAU34" s="47"/>
      <c r="IAV34" s="47"/>
      <c r="IAW34" s="47"/>
      <c r="IAX34" s="47"/>
      <c r="IAY34" s="47"/>
      <c r="IAZ34" s="47"/>
      <c r="IBA34" s="47"/>
      <c r="IBB34" s="47"/>
      <c r="IBC34" s="47"/>
      <c r="IBD34" s="47"/>
      <c r="IBE34" s="47"/>
      <c r="IBF34" s="47"/>
      <c r="IBG34" s="47"/>
      <c r="IBH34" s="47"/>
      <c r="IBI34" s="47"/>
      <c r="IBJ34" s="47"/>
      <c r="IBK34" s="47"/>
      <c r="IBL34" s="47"/>
      <c r="IBM34" s="47"/>
      <c r="IBN34" s="47"/>
      <c r="IBO34" s="47"/>
      <c r="IBP34" s="47"/>
      <c r="IBQ34" s="47"/>
      <c r="IBR34" s="47"/>
      <c r="IBS34" s="47"/>
      <c r="IBT34" s="47"/>
      <c r="IBU34" s="47"/>
      <c r="IBV34" s="47"/>
      <c r="IBW34" s="47"/>
      <c r="IBX34" s="47"/>
      <c r="IBY34" s="47"/>
      <c r="IBZ34" s="47"/>
      <c r="ICA34" s="47"/>
      <c r="ICB34" s="47"/>
      <c r="ICC34" s="47"/>
      <c r="ICD34" s="47"/>
      <c r="ICE34" s="47"/>
      <c r="ICF34" s="47"/>
      <c r="ICG34" s="47"/>
      <c r="ICH34" s="47"/>
      <c r="ICI34" s="47"/>
      <c r="ICJ34" s="47"/>
      <c r="ICK34" s="47"/>
      <c r="ICL34" s="47"/>
      <c r="ICM34" s="47"/>
      <c r="ICN34" s="47"/>
      <c r="ICO34" s="47"/>
      <c r="ICP34" s="47"/>
      <c r="ICQ34" s="47"/>
      <c r="ICR34" s="47"/>
      <c r="ICS34" s="47"/>
      <c r="ICT34" s="47"/>
      <c r="ICU34" s="47"/>
      <c r="ICV34" s="47"/>
      <c r="ICW34" s="47"/>
      <c r="ICX34" s="47"/>
      <c r="ICY34" s="47"/>
      <c r="ICZ34" s="47"/>
      <c r="IDA34" s="47"/>
      <c r="IDB34" s="47"/>
      <c r="IDC34" s="47"/>
      <c r="IDD34" s="47"/>
      <c r="IDE34" s="47"/>
      <c r="IDF34" s="47"/>
      <c r="IDG34" s="47"/>
      <c r="IDH34" s="47"/>
      <c r="IDI34" s="47"/>
      <c r="IDJ34" s="47"/>
      <c r="IDK34" s="47"/>
      <c r="IDL34" s="47"/>
      <c r="IDM34" s="47"/>
      <c r="IDN34" s="47"/>
      <c r="IDO34" s="47"/>
      <c r="IDP34" s="47"/>
      <c r="IDQ34" s="47"/>
      <c r="IDR34" s="47"/>
      <c r="IDS34" s="47"/>
      <c r="IDT34" s="47"/>
      <c r="IDU34" s="47"/>
      <c r="IDV34" s="47"/>
      <c r="IDW34" s="47"/>
      <c r="IDX34" s="47"/>
      <c r="IDY34" s="47"/>
      <c r="IDZ34" s="47"/>
      <c r="IEA34" s="47"/>
      <c r="IEB34" s="47"/>
      <c r="IEC34" s="47"/>
      <c r="IED34" s="47"/>
      <c r="IEE34" s="47"/>
      <c r="IEF34" s="47"/>
      <c r="IEG34" s="47"/>
      <c r="IEH34" s="47"/>
      <c r="IEI34" s="47"/>
      <c r="IEJ34" s="47"/>
      <c r="IEK34" s="47"/>
      <c r="IEL34" s="47"/>
      <c r="IEM34" s="47"/>
      <c r="IEN34" s="47"/>
      <c r="IEO34" s="47"/>
      <c r="IEP34" s="47"/>
      <c r="IEQ34" s="47"/>
      <c r="IER34" s="47"/>
      <c r="IES34" s="47"/>
      <c r="IET34" s="47"/>
      <c r="IEU34" s="47"/>
      <c r="IEV34" s="47"/>
      <c r="IEW34" s="47"/>
      <c r="IEX34" s="47"/>
      <c r="IEY34" s="47"/>
      <c r="IEZ34" s="47"/>
      <c r="IFA34" s="47"/>
      <c r="IFB34" s="47"/>
      <c r="IFC34" s="47"/>
      <c r="IFD34" s="47"/>
      <c r="IFE34" s="47"/>
      <c r="IFF34" s="47"/>
      <c r="IFG34" s="47"/>
      <c r="IFH34" s="47"/>
      <c r="IFI34" s="47"/>
      <c r="IFJ34" s="47"/>
      <c r="IFK34" s="47"/>
      <c r="IFL34" s="47"/>
      <c r="IFM34" s="47"/>
      <c r="IFN34" s="47"/>
      <c r="IFO34" s="47"/>
      <c r="IFP34" s="47"/>
      <c r="IFQ34" s="47"/>
      <c r="IFR34" s="47"/>
      <c r="IFS34" s="47"/>
      <c r="IFT34" s="47"/>
      <c r="IFU34" s="47"/>
      <c r="IFV34" s="47"/>
      <c r="IFW34" s="47"/>
      <c r="IFX34" s="47"/>
      <c r="IFY34" s="47"/>
      <c r="IFZ34" s="47"/>
      <c r="IGA34" s="47"/>
      <c r="IGB34" s="47"/>
      <c r="IGC34" s="47"/>
      <c r="IGD34" s="47"/>
      <c r="IGE34" s="47"/>
      <c r="IGF34" s="47"/>
      <c r="IGG34" s="47"/>
      <c r="IGH34" s="47"/>
      <c r="IGI34" s="47"/>
      <c r="IGJ34" s="47"/>
      <c r="IGK34" s="47"/>
      <c r="IGL34" s="47"/>
      <c r="IGM34" s="47"/>
      <c r="IGN34" s="47"/>
      <c r="IGO34" s="47"/>
      <c r="IGP34" s="47"/>
      <c r="IGQ34" s="47"/>
      <c r="IGR34" s="47"/>
      <c r="IGS34" s="47"/>
      <c r="IGT34" s="47"/>
      <c r="IGU34" s="47"/>
      <c r="IGV34" s="47"/>
      <c r="IGW34" s="47"/>
      <c r="IGX34" s="47"/>
      <c r="IGY34" s="47"/>
      <c r="IGZ34" s="47"/>
      <c r="IHA34" s="47"/>
      <c r="IHB34" s="47"/>
      <c r="IHC34" s="47"/>
      <c r="IHD34" s="47"/>
      <c r="IHE34" s="47"/>
      <c r="IHF34" s="47"/>
      <c r="IHG34" s="47"/>
      <c r="IHH34" s="47"/>
      <c r="IHI34" s="47"/>
      <c r="IHJ34" s="47"/>
      <c r="IHK34" s="47"/>
      <c r="IHL34" s="47"/>
      <c r="IHM34" s="47"/>
      <c r="IHN34" s="47"/>
      <c r="IHO34" s="47"/>
      <c r="IHP34" s="47"/>
      <c r="IHQ34" s="47"/>
      <c r="IHR34" s="47"/>
      <c r="IHS34" s="47"/>
      <c r="IHT34" s="47"/>
      <c r="IHU34" s="47"/>
      <c r="IHV34" s="47"/>
      <c r="IHW34" s="47"/>
      <c r="IHX34" s="47"/>
      <c r="IHY34" s="47"/>
      <c r="IHZ34" s="47"/>
      <c r="IIA34" s="47"/>
      <c r="IIB34" s="47"/>
      <c r="IIC34" s="47"/>
      <c r="IID34" s="47"/>
      <c r="IIE34" s="47"/>
      <c r="IIF34" s="47"/>
      <c r="IIG34" s="47"/>
      <c r="IIH34" s="47"/>
      <c r="III34" s="47"/>
      <c r="IIJ34" s="47"/>
      <c r="IIK34" s="47"/>
      <c r="IIL34" s="47"/>
      <c r="IIM34" s="47"/>
      <c r="IIN34" s="47"/>
      <c r="IIO34" s="47"/>
      <c r="IIP34" s="47"/>
      <c r="IIQ34" s="47"/>
      <c r="IIR34" s="47"/>
      <c r="IIS34" s="47"/>
      <c r="IIT34" s="47"/>
      <c r="IIU34" s="47"/>
      <c r="IIV34" s="47"/>
      <c r="IIW34" s="47"/>
      <c r="IIX34" s="47"/>
      <c r="IIY34" s="47"/>
      <c r="IIZ34" s="47"/>
      <c r="IJA34" s="47"/>
      <c r="IJB34" s="47"/>
      <c r="IJC34" s="47"/>
      <c r="IJD34" s="47"/>
      <c r="IJE34" s="47"/>
      <c r="IJF34" s="47"/>
      <c r="IJG34" s="47"/>
      <c r="IJH34" s="47"/>
      <c r="IJI34" s="47"/>
      <c r="IJJ34" s="47"/>
      <c r="IJK34" s="47"/>
      <c r="IJL34" s="47"/>
      <c r="IJM34" s="47"/>
      <c r="IJN34" s="47"/>
      <c r="IJO34" s="47"/>
      <c r="IJP34" s="47"/>
      <c r="IJQ34" s="47"/>
      <c r="IJR34" s="47"/>
      <c r="IJS34" s="47"/>
      <c r="IJT34" s="47"/>
      <c r="IJU34" s="47"/>
      <c r="IJV34" s="47"/>
      <c r="IJW34" s="47"/>
      <c r="IJX34" s="47"/>
      <c r="IJY34" s="47"/>
      <c r="IJZ34" s="47"/>
      <c r="IKA34" s="47"/>
      <c r="IKB34" s="47"/>
      <c r="IKC34" s="47"/>
      <c r="IKD34" s="47"/>
      <c r="IKE34" s="47"/>
      <c r="IKF34" s="47"/>
      <c r="IKG34" s="47"/>
      <c r="IKH34" s="47"/>
      <c r="IKI34" s="47"/>
      <c r="IKJ34" s="47"/>
      <c r="IKK34" s="47"/>
      <c r="IKL34" s="47"/>
      <c r="IKM34" s="47"/>
      <c r="IKN34" s="47"/>
      <c r="IKO34" s="47"/>
      <c r="IKP34" s="47"/>
      <c r="IKQ34" s="47"/>
      <c r="IKR34" s="47"/>
      <c r="IKS34" s="47"/>
      <c r="IKT34" s="47"/>
      <c r="IKU34" s="47"/>
      <c r="IKV34" s="47"/>
      <c r="IKW34" s="47"/>
      <c r="IKX34" s="47"/>
      <c r="IKY34" s="47"/>
      <c r="IKZ34" s="47"/>
      <c r="ILA34" s="47"/>
      <c r="ILB34" s="47"/>
      <c r="ILC34" s="47"/>
      <c r="ILD34" s="47"/>
      <c r="ILE34" s="47"/>
      <c r="ILF34" s="47"/>
      <c r="ILG34" s="47"/>
      <c r="ILH34" s="47"/>
      <c r="ILI34" s="47"/>
      <c r="ILJ34" s="47"/>
      <c r="ILK34" s="47"/>
      <c r="ILL34" s="47"/>
      <c r="ILM34" s="47"/>
      <c r="ILN34" s="47"/>
      <c r="ILO34" s="47"/>
      <c r="ILP34" s="47"/>
      <c r="ILQ34" s="47"/>
      <c r="ILR34" s="47"/>
      <c r="ILS34" s="47"/>
      <c r="ILT34" s="47"/>
      <c r="ILU34" s="47"/>
      <c r="ILV34" s="47"/>
      <c r="ILW34" s="47"/>
      <c r="ILX34" s="47"/>
      <c r="ILY34" s="47"/>
      <c r="ILZ34" s="47"/>
      <c r="IMA34" s="47"/>
      <c r="IMB34" s="47"/>
      <c r="IMC34" s="47"/>
      <c r="IMD34" s="47"/>
      <c r="IME34" s="47"/>
      <c r="IMF34" s="47"/>
      <c r="IMG34" s="47"/>
      <c r="IMH34" s="47"/>
      <c r="IMI34" s="47"/>
      <c r="IMJ34" s="47"/>
      <c r="IMK34" s="47"/>
      <c r="IML34" s="47"/>
      <c r="IMM34" s="47"/>
      <c r="IMN34" s="47"/>
      <c r="IMO34" s="47"/>
      <c r="IMP34" s="47"/>
      <c r="IMQ34" s="47"/>
      <c r="IMR34" s="47"/>
      <c r="IMS34" s="47"/>
      <c r="IMT34" s="47"/>
      <c r="IMU34" s="47"/>
      <c r="IMV34" s="47"/>
      <c r="IMW34" s="47"/>
      <c r="IMX34" s="47"/>
      <c r="IMY34" s="47"/>
      <c r="IMZ34" s="47"/>
      <c r="INA34" s="47"/>
      <c r="INB34" s="47"/>
      <c r="INC34" s="47"/>
      <c r="IND34" s="47"/>
      <c r="INE34" s="47"/>
      <c r="INF34" s="47"/>
      <c r="ING34" s="47"/>
      <c r="INH34" s="47"/>
      <c r="INI34" s="47"/>
      <c r="INJ34" s="47"/>
      <c r="INK34" s="47"/>
      <c r="INL34" s="47"/>
      <c r="INM34" s="47"/>
      <c r="INN34" s="47"/>
      <c r="INO34" s="47"/>
      <c r="INP34" s="47"/>
      <c r="INQ34" s="47"/>
      <c r="INR34" s="47"/>
      <c r="INS34" s="47"/>
      <c r="INT34" s="47"/>
      <c r="INU34" s="47"/>
      <c r="INV34" s="47"/>
      <c r="INW34" s="47"/>
      <c r="INX34" s="47"/>
      <c r="INY34" s="47"/>
      <c r="INZ34" s="47"/>
      <c r="IOA34" s="47"/>
      <c r="IOB34" s="47"/>
      <c r="IOC34" s="47"/>
      <c r="IOD34" s="47"/>
      <c r="IOE34" s="47"/>
      <c r="IOF34" s="47"/>
      <c r="IOG34" s="47"/>
      <c r="IOH34" s="47"/>
      <c r="IOI34" s="47"/>
      <c r="IOJ34" s="47"/>
      <c r="IOK34" s="47"/>
      <c r="IOL34" s="47"/>
      <c r="IOM34" s="47"/>
      <c r="ION34" s="47"/>
      <c r="IOO34" s="47"/>
      <c r="IOP34" s="47"/>
      <c r="IOQ34" s="47"/>
      <c r="IOR34" s="47"/>
      <c r="IOS34" s="47"/>
      <c r="IOT34" s="47"/>
      <c r="IOU34" s="47"/>
      <c r="IOV34" s="47"/>
      <c r="IOW34" s="47"/>
      <c r="IOX34" s="47"/>
      <c r="IOY34" s="47"/>
      <c r="IOZ34" s="47"/>
      <c r="IPA34" s="47"/>
      <c r="IPB34" s="47"/>
      <c r="IPC34" s="47"/>
      <c r="IPD34" s="47"/>
      <c r="IPE34" s="47"/>
      <c r="IPF34" s="47"/>
      <c r="IPG34" s="47"/>
      <c r="IPH34" s="47"/>
      <c r="IPI34" s="47"/>
      <c r="IPJ34" s="47"/>
      <c r="IPK34" s="47"/>
      <c r="IPL34" s="47"/>
      <c r="IPM34" s="47"/>
      <c r="IPN34" s="47"/>
      <c r="IPO34" s="47"/>
      <c r="IPP34" s="47"/>
      <c r="IPQ34" s="47"/>
      <c r="IPR34" s="47"/>
      <c r="IPS34" s="47"/>
      <c r="IPT34" s="47"/>
      <c r="IPU34" s="47"/>
      <c r="IPV34" s="47"/>
      <c r="IPW34" s="47"/>
      <c r="IPX34" s="47"/>
      <c r="IPY34" s="47"/>
      <c r="IPZ34" s="47"/>
      <c r="IQA34" s="47"/>
      <c r="IQB34" s="47"/>
      <c r="IQC34" s="47"/>
      <c r="IQD34" s="47"/>
      <c r="IQE34" s="47"/>
      <c r="IQF34" s="47"/>
      <c r="IQG34" s="47"/>
      <c r="IQH34" s="47"/>
      <c r="IQI34" s="47"/>
      <c r="IQJ34" s="47"/>
      <c r="IQK34" s="47"/>
      <c r="IQL34" s="47"/>
      <c r="IQM34" s="47"/>
      <c r="IQN34" s="47"/>
      <c r="IQO34" s="47"/>
      <c r="IQP34" s="47"/>
      <c r="IQQ34" s="47"/>
      <c r="IQR34" s="47"/>
      <c r="IQS34" s="47"/>
      <c r="IQT34" s="47"/>
      <c r="IQU34" s="47"/>
      <c r="IQV34" s="47"/>
      <c r="IQW34" s="47"/>
      <c r="IQX34" s="47"/>
      <c r="IQY34" s="47"/>
      <c r="IQZ34" s="47"/>
      <c r="IRA34" s="47"/>
      <c r="IRB34" s="47"/>
      <c r="IRC34" s="47"/>
      <c r="IRD34" s="47"/>
      <c r="IRE34" s="47"/>
      <c r="IRF34" s="47"/>
      <c r="IRG34" s="47"/>
      <c r="IRH34" s="47"/>
      <c r="IRI34" s="47"/>
      <c r="IRJ34" s="47"/>
      <c r="IRK34" s="47"/>
      <c r="IRL34" s="47"/>
      <c r="IRM34" s="47"/>
      <c r="IRN34" s="47"/>
      <c r="IRO34" s="47"/>
      <c r="IRP34" s="47"/>
      <c r="IRQ34" s="47"/>
      <c r="IRR34" s="47"/>
      <c r="IRS34" s="47"/>
      <c r="IRT34" s="47"/>
      <c r="IRU34" s="47"/>
      <c r="IRV34" s="47"/>
      <c r="IRW34" s="47"/>
      <c r="IRX34" s="47"/>
      <c r="IRY34" s="47"/>
      <c r="IRZ34" s="47"/>
      <c r="ISA34" s="47"/>
      <c r="ISB34" s="47"/>
      <c r="ISC34" s="47"/>
      <c r="ISD34" s="47"/>
      <c r="ISE34" s="47"/>
      <c r="ISF34" s="47"/>
      <c r="ISG34" s="47"/>
      <c r="ISH34" s="47"/>
      <c r="ISI34" s="47"/>
      <c r="ISJ34" s="47"/>
      <c r="ISK34" s="47"/>
      <c r="ISL34" s="47"/>
      <c r="ISM34" s="47"/>
      <c r="ISN34" s="47"/>
      <c r="ISO34" s="47"/>
      <c r="ISP34" s="47"/>
      <c r="ISQ34" s="47"/>
      <c r="ISR34" s="47"/>
      <c r="ISS34" s="47"/>
      <c r="IST34" s="47"/>
      <c r="ISU34" s="47"/>
      <c r="ISV34" s="47"/>
      <c r="ISW34" s="47"/>
      <c r="ISX34" s="47"/>
      <c r="ISY34" s="47"/>
      <c r="ISZ34" s="47"/>
      <c r="ITA34" s="47"/>
      <c r="ITB34" s="47"/>
      <c r="ITC34" s="47"/>
      <c r="ITD34" s="47"/>
      <c r="ITE34" s="47"/>
      <c r="ITF34" s="47"/>
      <c r="ITG34" s="47"/>
      <c r="ITH34" s="47"/>
      <c r="ITI34" s="47"/>
      <c r="ITJ34" s="47"/>
      <c r="ITK34" s="47"/>
      <c r="ITL34" s="47"/>
      <c r="ITM34" s="47"/>
      <c r="ITN34" s="47"/>
      <c r="ITO34" s="47"/>
      <c r="ITP34" s="47"/>
      <c r="ITQ34" s="47"/>
      <c r="ITR34" s="47"/>
      <c r="ITS34" s="47"/>
      <c r="ITT34" s="47"/>
      <c r="ITU34" s="47"/>
      <c r="ITV34" s="47"/>
      <c r="ITW34" s="47"/>
      <c r="ITX34" s="47"/>
      <c r="ITY34" s="47"/>
      <c r="ITZ34" s="47"/>
      <c r="IUA34" s="47"/>
      <c r="IUB34" s="47"/>
      <c r="IUC34" s="47"/>
      <c r="IUD34" s="47"/>
      <c r="IUE34" s="47"/>
      <c r="IUF34" s="47"/>
      <c r="IUG34" s="47"/>
      <c r="IUH34" s="47"/>
      <c r="IUI34" s="47"/>
      <c r="IUJ34" s="47"/>
      <c r="IUK34" s="47"/>
      <c r="IUL34" s="47"/>
      <c r="IUM34" s="47"/>
      <c r="IUN34" s="47"/>
      <c r="IUO34" s="47"/>
      <c r="IUP34" s="47"/>
      <c r="IUQ34" s="47"/>
      <c r="IUR34" s="47"/>
      <c r="IUS34" s="47"/>
      <c r="IUT34" s="47"/>
      <c r="IUU34" s="47"/>
      <c r="IUV34" s="47"/>
      <c r="IUW34" s="47"/>
      <c r="IUX34" s="47"/>
      <c r="IUY34" s="47"/>
      <c r="IUZ34" s="47"/>
      <c r="IVA34" s="47"/>
      <c r="IVB34" s="47"/>
      <c r="IVC34" s="47"/>
      <c r="IVD34" s="47"/>
      <c r="IVE34" s="47"/>
      <c r="IVF34" s="47"/>
      <c r="IVG34" s="47"/>
      <c r="IVH34" s="47"/>
      <c r="IVI34" s="47"/>
      <c r="IVJ34" s="47"/>
      <c r="IVK34" s="47"/>
      <c r="IVL34" s="47"/>
      <c r="IVM34" s="47"/>
      <c r="IVN34" s="47"/>
      <c r="IVO34" s="47"/>
      <c r="IVP34" s="47"/>
      <c r="IVQ34" s="47"/>
      <c r="IVR34" s="47"/>
      <c r="IVS34" s="47"/>
      <c r="IVT34" s="47"/>
      <c r="IVU34" s="47"/>
      <c r="IVV34" s="47"/>
      <c r="IVW34" s="47"/>
      <c r="IVX34" s="47"/>
      <c r="IVY34" s="47"/>
      <c r="IVZ34" s="47"/>
      <c r="IWA34" s="47"/>
      <c r="IWB34" s="47"/>
      <c r="IWC34" s="47"/>
      <c r="IWD34" s="47"/>
      <c r="IWE34" s="47"/>
      <c r="IWF34" s="47"/>
      <c r="IWG34" s="47"/>
      <c r="IWH34" s="47"/>
      <c r="IWI34" s="47"/>
      <c r="IWJ34" s="47"/>
      <c r="IWK34" s="47"/>
      <c r="IWL34" s="47"/>
      <c r="IWM34" s="47"/>
      <c r="IWN34" s="47"/>
      <c r="IWO34" s="47"/>
      <c r="IWP34" s="47"/>
      <c r="IWQ34" s="47"/>
      <c r="IWR34" s="47"/>
      <c r="IWS34" s="47"/>
      <c r="IWT34" s="47"/>
      <c r="IWU34" s="47"/>
      <c r="IWV34" s="47"/>
      <c r="IWW34" s="47"/>
      <c r="IWX34" s="47"/>
      <c r="IWY34" s="47"/>
      <c r="IWZ34" s="47"/>
      <c r="IXA34" s="47"/>
      <c r="IXB34" s="47"/>
      <c r="IXC34" s="47"/>
      <c r="IXD34" s="47"/>
      <c r="IXE34" s="47"/>
      <c r="IXF34" s="47"/>
      <c r="IXG34" s="47"/>
      <c r="IXH34" s="47"/>
      <c r="IXI34" s="47"/>
      <c r="IXJ34" s="47"/>
      <c r="IXK34" s="47"/>
      <c r="IXL34" s="47"/>
      <c r="IXM34" s="47"/>
      <c r="IXN34" s="47"/>
      <c r="IXO34" s="47"/>
      <c r="IXP34" s="47"/>
      <c r="IXQ34" s="47"/>
      <c r="IXR34" s="47"/>
      <c r="IXS34" s="47"/>
      <c r="IXT34" s="47"/>
      <c r="IXU34" s="47"/>
      <c r="IXV34" s="47"/>
      <c r="IXW34" s="47"/>
      <c r="IXX34" s="47"/>
      <c r="IXY34" s="47"/>
      <c r="IXZ34" s="47"/>
      <c r="IYA34" s="47"/>
      <c r="IYB34" s="47"/>
      <c r="IYC34" s="47"/>
      <c r="IYD34" s="47"/>
      <c r="IYE34" s="47"/>
      <c r="IYF34" s="47"/>
      <c r="IYG34" s="47"/>
      <c r="IYH34" s="47"/>
      <c r="IYI34" s="47"/>
      <c r="IYJ34" s="47"/>
      <c r="IYK34" s="47"/>
      <c r="IYL34" s="47"/>
      <c r="IYM34" s="47"/>
      <c r="IYN34" s="47"/>
      <c r="IYO34" s="47"/>
      <c r="IYP34" s="47"/>
      <c r="IYQ34" s="47"/>
      <c r="IYR34" s="47"/>
      <c r="IYS34" s="47"/>
      <c r="IYT34" s="47"/>
      <c r="IYU34" s="47"/>
      <c r="IYV34" s="47"/>
      <c r="IYW34" s="47"/>
      <c r="IYX34" s="47"/>
      <c r="IYY34" s="47"/>
      <c r="IYZ34" s="47"/>
      <c r="IZA34" s="47"/>
      <c r="IZB34" s="47"/>
      <c r="IZC34" s="47"/>
      <c r="IZD34" s="47"/>
      <c r="IZE34" s="47"/>
      <c r="IZF34" s="47"/>
      <c r="IZG34" s="47"/>
      <c r="IZH34" s="47"/>
      <c r="IZI34" s="47"/>
      <c r="IZJ34" s="47"/>
      <c r="IZK34" s="47"/>
      <c r="IZL34" s="47"/>
      <c r="IZM34" s="47"/>
      <c r="IZN34" s="47"/>
      <c r="IZO34" s="47"/>
      <c r="IZP34" s="47"/>
      <c r="IZQ34" s="47"/>
      <c r="IZR34" s="47"/>
      <c r="IZS34" s="47"/>
      <c r="IZT34" s="47"/>
      <c r="IZU34" s="47"/>
      <c r="IZV34" s="47"/>
      <c r="IZW34" s="47"/>
      <c r="IZX34" s="47"/>
      <c r="IZY34" s="47"/>
      <c r="IZZ34" s="47"/>
      <c r="JAA34" s="47"/>
      <c r="JAB34" s="47"/>
      <c r="JAC34" s="47"/>
      <c r="JAD34" s="47"/>
      <c r="JAE34" s="47"/>
      <c r="JAF34" s="47"/>
      <c r="JAG34" s="47"/>
      <c r="JAH34" s="47"/>
      <c r="JAI34" s="47"/>
      <c r="JAJ34" s="47"/>
      <c r="JAK34" s="47"/>
      <c r="JAL34" s="47"/>
      <c r="JAM34" s="47"/>
      <c r="JAN34" s="47"/>
      <c r="JAO34" s="47"/>
      <c r="JAP34" s="47"/>
      <c r="JAQ34" s="47"/>
      <c r="JAR34" s="47"/>
      <c r="JAS34" s="47"/>
      <c r="JAT34" s="47"/>
      <c r="JAU34" s="47"/>
      <c r="JAV34" s="47"/>
      <c r="JAW34" s="47"/>
      <c r="JAX34" s="47"/>
      <c r="JAY34" s="47"/>
      <c r="JAZ34" s="47"/>
      <c r="JBA34" s="47"/>
      <c r="JBB34" s="47"/>
      <c r="JBC34" s="47"/>
      <c r="JBD34" s="47"/>
      <c r="JBE34" s="47"/>
      <c r="JBF34" s="47"/>
      <c r="JBG34" s="47"/>
      <c r="JBH34" s="47"/>
      <c r="JBI34" s="47"/>
      <c r="JBJ34" s="47"/>
      <c r="JBK34" s="47"/>
      <c r="JBL34" s="47"/>
      <c r="JBM34" s="47"/>
      <c r="JBN34" s="47"/>
      <c r="JBO34" s="47"/>
      <c r="JBP34" s="47"/>
      <c r="JBQ34" s="47"/>
      <c r="JBR34" s="47"/>
      <c r="JBS34" s="47"/>
      <c r="JBT34" s="47"/>
      <c r="JBU34" s="47"/>
      <c r="JBV34" s="47"/>
      <c r="JBW34" s="47"/>
      <c r="JBX34" s="47"/>
      <c r="JBY34" s="47"/>
      <c r="JBZ34" s="47"/>
      <c r="JCA34" s="47"/>
      <c r="JCB34" s="47"/>
      <c r="JCC34" s="47"/>
      <c r="JCD34" s="47"/>
      <c r="JCE34" s="47"/>
      <c r="JCF34" s="47"/>
      <c r="JCG34" s="47"/>
      <c r="JCH34" s="47"/>
      <c r="JCI34" s="47"/>
      <c r="JCJ34" s="47"/>
      <c r="JCK34" s="47"/>
      <c r="JCL34" s="47"/>
      <c r="JCM34" s="47"/>
      <c r="JCN34" s="47"/>
      <c r="JCO34" s="47"/>
      <c r="JCP34" s="47"/>
      <c r="JCQ34" s="47"/>
      <c r="JCR34" s="47"/>
      <c r="JCS34" s="47"/>
      <c r="JCT34" s="47"/>
      <c r="JCU34" s="47"/>
      <c r="JCV34" s="47"/>
      <c r="JCW34" s="47"/>
      <c r="JCX34" s="47"/>
      <c r="JCY34" s="47"/>
      <c r="JCZ34" s="47"/>
      <c r="JDA34" s="47"/>
      <c r="JDB34" s="47"/>
      <c r="JDC34" s="47"/>
      <c r="JDD34" s="47"/>
      <c r="JDE34" s="47"/>
      <c r="JDF34" s="47"/>
      <c r="JDG34" s="47"/>
      <c r="JDH34" s="47"/>
      <c r="JDI34" s="47"/>
      <c r="JDJ34" s="47"/>
      <c r="JDK34" s="47"/>
      <c r="JDL34" s="47"/>
      <c r="JDM34" s="47"/>
      <c r="JDN34" s="47"/>
      <c r="JDO34" s="47"/>
      <c r="JDP34" s="47"/>
      <c r="JDQ34" s="47"/>
      <c r="JDR34" s="47"/>
      <c r="JDS34" s="47"/>
      <c r="JDT34" s="47"/>
      <c r="JDU34" s="47"/>
      <c r="JDV34" s="47"/>
      <c r="JDW34" s="47"/>
      <c r="JDX34" s="47"/>
      <c r="JDY34" s="47"/>
      <c r="JDZ34" s="47"/>
      <c r="JEA34" s="47"/>
      <c r="JEB34" s="47"/>
      <c r="JEC34" s="47"/>
      <c r="JED34" s="47"/>
      <c r="JEE34" s="47"/>
      <c r="JEF34" s="47"/>
      <c r="JEG34" s="47"/>
      <c r="JEH34" s="47"/>
      <c r="JEI34" s="47"/>
      <c r="JEJ34" s="47"/>
      <c r="JEK34" s="47"/>
      <c r="JEL34" s="47"/>
      <c r="JEM34" s="47"/>
      <c r="JEN34" s="47"/>
      <c r="JEO34" s="47"/>
      <c r="JEP34" s="47"/>
      <c r="JEQ34" s="47"/>
      <c r="JER34" s="47"/>
      <c r="JES34" s="47"/>
      <c r="JET34" s="47"/>
      <c r="JEU34" s="47"/>
      <c r="JEV34" s="47"/>
      <c r="JEW34" s="47"/>
      <c r="JEX34" s="47"/>
      <c r="JEY34" s="47"/>
      <c r="JEZ34" s="47"/>
      <c r="JFA34" s="47"/>
      <c r="JFB34" s="47"/>
      <c r="JFC34" s="47"/>
      <c r="JFD34" s="47"/>
      <c r="JFE34" s="47"/>
      <c r="JFF34" s="47"/>
      <c r="JFG34" s="47"/>
      <c r="JFH34" s="47"/>
      <c r="JFI34" s="47"/>
      <c r="JFJ34" s="47"/>
      <c r="JFK34" s="47"/>
      <c r="JFL34" s="47"/>
      <c r="JFM34" s="47"/>
      <c r="JFN34" s="47"/>
      <c r="JFO34" s="47"/>
      <c r="JFP34" s="47"/>
      <c r="JFQ34" s="47"/>
      <c r="JFR34" s="47"/>
      <c r="JFS34" s="47"/>
      <c r="JFT34" s="47"/>
      <c r="JFU34" s="47"/>
      <c r="JFV34" s="47"/>
      <c r="JFW34" s="47"/>
      <c r="JFX34" s="47"/>
      <c r="JFY34" s="47"/>
      <c r="JFZ34" s="47"/>
      <c r="JGA34" s="47"/>
      <c r="JGB34" s="47"/>
      <c r="JGC34" s="47"/>
      <c r="JGD34" s="47"/>
      <c r="JGE34" s="47"/>
      <c r="JGF34" s="47"/>
      <c r="JGG34" s="47"/>
      <c r="JGH34" s="47"/>
      <c r="JGI34" s="47"/>
      <c r="JGJ34" s="47"/>
      <c r="JGK34" s="47"/>
      <c r="JGL34" s="47"/>
      <c r="JGM34" s="47"/>
      <c r="JGN34" s="47"/>
      <c r="JGO34" s="47"/>
      <c r="JGP34" s="47"/>
      <c r="JGQ34" s="47"/>
      <c r="JGR34" s="47"/>
      <c r="JGS34" s="47"/>
      <c r="JGT34" s="47"/>
      <c r="JGU34" s="47"/>
      <c r="JGV34" s="47"/>
      <c r="JGW34" s="47"/>
      <c r="JGX34" s="47"/>
      <c r="JGY34" s="47"/>
      <c r="JGZ34" s="47"/>
      <c r="JHA34" s="47"/>
      <c r="JHB34" s="47"/>
      <c r="JHC34" s="47"/>
      <c r="JHD34" s="47"/>
      <c r="JHE34" s="47"/>
      <c r="JHF34" s="47"/>
      <c r="JHG34" s="47"/>
      <c r="JHH34" s="47"/>
      <c r="JHI34" s="47"/>
      <c r="JHJ34" s="47"/>
      <c r="JHK34" s="47"/>
      <c r="JHL34" s="47"/>
      <c r="JHM34" s="47"/>
      <c r="JHN34" s="47"/>
      <c r="JHO34" s="47"/>
      <c r="JHP34" s="47"/>
      <c r="JHQ34" s="47"/>
      <c r="JHR34" s="47"/>
      <c r="JHS34" s="47"/>
      <c r="JHT34" s="47"/>
      <c r="JHU34" s="47"/>
      <c r="JHV34" s="47"/>
      <c r="JHW34" s="47"/>
      <c r="JHX34" s="47"/>
      <c r="JHY34" s="47"/>
      <c r="JHZ34" s="47"/>
      <c r="JIA34" s="47"/>
      <c r="JIB34" s="47"/>
      <c r="JIC34" s="47"/>
      <c r="JID34" s="47"/>
      <c r="JIE34" s="47"/>
      <c r="JIF34" s="47"/>
      <c r="JIG34" s="47"/>
      <c r="JIH34" s="47"/>
      <c r="JII34" s="47"/>
      <c r="JIJ34" s="47"/>
      <c r="JIK34" s="47"/>
      <c r="JIL34" s="47"/>
      <c r="JIM34" s="47"/>
      <c r="JIN34" s="47"/>
      <c r="JIO34" s="47"/>
      <c r="JIP34" s="47"/>
      <c r="JIQ34" s="47"/>
      <c r="JIR34" s="47"/>
      <c r="JIS34" s="47"/>
      <c r="JIT34" s="47"/>
      <c r="JIU34" s="47"/>
      <c r="JIV34" s="47"/>
      <c r="JIW34" s="47"/>
      <c r="JIX34" s="47"/>
      <c r="JIY34" s="47"/>
      <c r="JIZ34" s="47"/>
      <c r="JJA34" s="47"/>
      <c r="JJB34" s="47"/>
      <c r="JJC34" s="47"/>
      <c r="JJD34" s="47"/>
      <c r="JJE34" s="47"/>
      <c r="JJF34" s="47"/>
      <c r="JJG34" s="47"/>
      <c r="JJH34" s="47"/>
      <c r="JJI34" s="47"/>
      <c r="JJJ34" s="47"/>
      <c r="JJK34" s="47"/>
      <c r="JJL34" s="47"/>
      <c r="JJM34" s="47"/>
      <c r="JJN34" s="47"/>
      <c r="JJO34" s="47"/>
      <c r="JJP34" s="47"/>
      <c r="JJQ34" s="47"/>
      <c r="JJR34" s="47"/>
      <c r="JJS34" s="47"/>
      <c r="JJT34" s="47"/>
      <c r="JJU34" s="47"/>
      <c r="JJV34" s="47"/>
      <c r="JJW34" s="47"/>
      <c r="JJX34" s="47"/>
      <c r="JJY34" s="47"/>
      <c r="JJZ34" s="47"/>
      <c r="JKA34" s="47"/>
      <c r="JKB34" s="47"/>
      <c r="JKC34" s="47"/>
      <c r="JKD34" s="47"/>
      <c r="JKE34" s="47"/>
      <c r="JKF34" s="47"/>
      <c r="JKG34" s="47"/>
      <c r="JKH34" s="47"/>
      <c r="JKI34" s="47"/>
      <c r="JKJ34" s="47"/>
      <c r="JKK34" s="47"/>
      <c r="JKL34" s="47"/>
      <c r="JKM34" s="47"/>
      <c r="JKN34" s="47"/>
      <c r="JKO34" s="47"/>
      <c r="JKP34" s="47"/>
      <c r="JKQ34" s="47"/>
      <c r="JKR34" s="47"/>
      <c r="JKS34" s="47"/>
      <c r="JKT34" s="47"/>
      <c r="JKU34" s="47"/>
      <c r="JKV34" s="47"/>
      <c r="JKW34" s="47"/>
      <c r="JKX34" s="47"/>
      <c r="JKY34" s="47"/>
      <c r="JKZ34" s="47"/>
      <c r="JLA34" s="47"/>
      <c r="JLB34" s="47"/>
      <c r="JLC34" s="47"/>
      <c r="JLD34" s="47"/>
      <c r="JLE34" s="47"/>
      <c r="JLF34" s="47"/>
      <c r="JLG34" s="47"/>
      <c r="JLH34" s="47"/>
      <c r="JLI34" s="47"/>
      <c r="JLJ34" s="47"/>
      <c r="JLK34" s="47"/>
      <c r="JLL34" s="47"/>
      <c r="JLM34" s="47"/>
      <c r="JLN34" s="47"/>
      <c r="JLO34" s="47"/>
      <c r="JLP34" s="47"/>
      <c r="JLQ34" s="47"/>
      <c r="JLR34" s="47"/>
      <c r="JLS34" s="47"/>
      <c r="JLT34" s="47"/>
      <c r="JLU34" s="47"/>
      <c r="JLV34" s="47"/>
      <c r="JLW34" s="47"/>
      <c r="JLX34" s="47"/>
      <c r="JLY34" s="47"/>
      <c r="JLZ34" s="47"/>
      <c r="JMA34" s="47"/>
      <c r="JMB34" s="47"/>
      <c r="JMC34" s="47"/>
      <c r="JMD34" s="47"/>
      <c r="JME34" s="47"/>
      <c r="JMF34" s="47"/>
      <c r="JMG34" s="47"/>
      <c r="JMH34" s="47"/>
      <c r="JMI34" s="47"/>
      <c r="JMJ34" s="47"/>
      <c r="JMK34" s="47"/>
      <c r="JML34" s="47"/>
      <c r="JMM34" s="47"/>
      <c r="JMN34" s="47"/>
      <c r="JMO34" s="47"/>
      <c r="JMP34" s="47"/>
      <c r="JMQ34" s="47"/>
      <c r="JMR34" s="47"/>
      <c r="JMS34" s="47"/>
      <c r="JMT34" s="47"/>
      <c r="JMU34" s="47"/>
      <c r="JMV34" s="47"/>
      <c r="JMW34" s="47"/>
      <c r="JMX34" s="47"/>
      <c r="JMY34" s="47"/>
      <c r="JMZ34" s="47"/>
      <c r="JNA34" s="47"/>
      <c r="JNB34" s="47"/>
      <c r="JNC34" s="47"/>
      <c r="JND34" s="47"/>
      <c r="JNE34" s="47"/>
      <c r="JNF34" s="47"/>
      <c r="JNG34" s="47"/>
      <c r="JNH34" s="47"/>
      <c r="JNI34" s="47"/>
      <c r="JNJ34" s="47"/>
      <c r="JNK34" s="47"/>
      <c r="JNL34" s="47"/>
      <c r="JNM34" s="47"/>
      <c r="JNN34" s="47"/>
      <c r="JNO34" s="47"/>
      <c r="JNP34" s="47"/>
      <c r="JNQ34" s="47"/>
      <c r="JNR34" s="47"/>
      <c r="JNS34" s="47"/>
      <c r="JNT34" s="47"/>
      <c r="JNU34" s="47"/>
      <c r="JNV34" s="47"/>
      <c r="JNW34" s="47"/>
      <c r="JNX34" s="47"/>
      <c r="JNY34" s="47"/>
      <c r="JNZ34" s="47"/>
      <c r="JOA34" s="47"/>
      <c r="JOB34" s="47"/>
      <c r="JOC34" s="47"/>
      <c r="JOD34" s="47"/>
      <c r="JOE34" s="47"/>
      <c r="JOF34" s="47"/>
      <c r="JOG34" s="47"/>
      <c r="JOH34" s="47"/>
      <c r="JOI34" s="47"/>
      <c r="JOJ34" s="47"/>
      <c r="JOK34" s="47"/>
      <c r="JOL34" s="47"/>
      <c r="JOM34" s="47"/>
      <c r="JON34" s="47"/>
      <c r="JOO34" s="47"/>
      <c r="JOP34" s="47"/>
      <c r="JOQ34" s="47"/>
      <c r="JOR34" s="47"/>
      <c r="JOS34" s="47"/>
      <c r="JOT34" s="47"/>
      <c r="JOU34" s="47"/>
      <c r="JOV34" s="47"/>
      <c r="JOW34" s="47"/>
      <c r="JOX34" s="47"/>
      <c r="JOY34" s="47"/>
      <c r="JOZ34" s="47"/>
      <c r="JPA34" s="47"/>
      <c r="JPB34" s="47"/>
      <c r="JPC34" s="47"/>
      <c r="JPD34" s="47"/>
      <c r="JPE34" s="47"/>
      <c r="JPF34" s="47"/>
      <c r="JPG34" s="47"/>
      <c r="JPH34" s="47"/>
      <c r="JPI34" s="47"/>
      <c r="JPJ34" s="47"/>
      <c r="JPK34" s="47"/>
      <c r="JPL34" s="47"/>
      <c r="JPM34" s="47"/>
      <c r="JPN34" s="47"/>
      <c r="JPO34" s="47"/>
      <c r="JPP34" s="47"/>
      <c r="JPQ34" s="47"/>
      <c r="JPR34" s="47"/>
      <c r="JPS34" s="47"/>
      <c r="JPT34" s="47"/>
      <c r="JPU34" s="47"/>
      <c r="JPV34" s="47"/>
      <c r="JPW34" s="47"/>
      <c r="JPX34" s="47"/>
      <c r="JPY34" s="47"/>
      <c r="JPZ34" s="47"/>
      <c r="JQA34" s="47"/>
      <c r="JQB34" s="47"/>
      <c r="JQC34" s="47"/>
      <c r="JQD34" s="47"/>
      <c r="JQE34" s="47"/>
      <c r="JQF34" s="47"/>
      <c r="JQG34" s="47"/>
      <c r="JQH34" s="47"/>
      <c r="JQI34" s="47"/>
      <c r="JQJ34" s="47"/>
      <c r="JQK34" s="47"/>
      <c r="JQL34" s="47"/>
      <c r="JQM34" s="47"/>
      <c r="JQN34" s="47"/>
      <c r="JQO34" s="47"/>
      <c r="JQP34" s="47"/>
      <c r="JQQ34" s="47"/>
      <c r="JQR34" s="47"/>
      <c r="JQS34" s="47"/>
      <c r="JQT34" s="47"/>
      <c r="JQU34" s="47"/>
      <c r="JQV34" s="47"/>
      <c r="JQW34" s="47"/>
      <c r="JQX34" s="47"/>
      <c r="JQY34" s="47"/>
      <c r="JQZ34" s="47"/>
      <c r="JRA34" s="47"/>
      <c r="JRB34" s="47"/>
      <c r="JRC34" s="47"/>
      <c r="JRD34" s="47"/>
      <c r="JRE34" s="47"/>
      <c r="JRF34" s="47"/>
      <c r="JRG34" s="47"/>
      <c r="JRH34" s="47"/>
      <c r="JRI34" s="47"/>
      <c r="JRJ34" s="47"/>
      <c r="JRK34" s="47"/>
      <c r="JRL34" s="47"/>
      <c r="JRM34" s="47"/>
      <c r="JRN34" s="47"/>
      <c r="JRO34" s="47"/>
      <c r="JRP34" s="47"/>
      <c r="JRQ34" s="47"/>
      <c r="JRR34" s="47"/>
      <c r="JRS34" s="47"/>
      <c r="JRT34" s="47"/>
      <c r="JRU34" s="47"/>
      <c r="JRV34" s="47"/>
      <c r="JRW34" s="47"/>
      <c r="JRX34" s="47"/>
      <c r="JRY34" s="47"/>
      <c r="JRZ34" s="47"/>
      <c r="JSA34" s="47"/>
      <c r="JSB34" s="47"/>
      <c r="JSC34" s="47"/>
      <c r="JSD34" s="47"/>
      <c r="JSE34" s="47"/>
      <c r="JSF34" s="47"/>
      <c r="JSG34" s="47"/>
      <c r="JSH34" s="47"/>
      <c r="JSI34" s="47"/>
      <c r="JSJ34" s="47"/>
      <c r="JSK34" s="47"/>
      <c r="JSL34" s="47"/>
      <c r="JSM34" s="47"/>
      <c r="JSN34" s="47"/>
      <c r="JSO34" s="47"/>
      <c r="JSP34" s="47"/>
      <c r="JSQ34" s="47"/>
      <c r="JSR34" s="47"/>
      <c r="JSS34" s="47"/>
      <c r="JST34" s="47"/>
      <c r="JSU34" s="47"/>
      <c r="JSV34" s="47"/>
      <c r="JSW34" s="47"/>
      <c r="JSX34" s="47"/>
      <c r="JSY34" s="47"/>
      <c r="JSZ34" s="47"/>
      <c r="JTA34" s="47"/>
      <c r="JTB34" s="47"/>
      <c r="JTC34" s="47"/>
      <c r="JTD34" s="47"/>
      <c r="JTE34" s="47"/>
      <c r="JTF34" s="47"/>
      <c r="JTG34" s="47"/>
      <c r="JTH34" s="47"/>
      <c r="JTI34" s="47"/>
      <c r="JTJ34" s="47"/>
      <c r="JTK34" s="47"/>
      <c r="JTL34" s="47"/>
      <c r="JTM34" s="47"/>
      <c r="JTN34" s="47"/>
      <c r="JTO34" s="47"/>
      <c r="JTP34" s="47"/>
      <c r="JTQ34" s="47"/>
      <c r="JTR34" s="47"/>
      <c r="JTS34" s="47"/>
      <c r="JTT34" s="47"/>
      <c r="JTU34" s="47"/>
      <c r="JTV34" s="47"/>
      <c r="JTW34" s="47"/>
      <c r="JTX34" s="47"/>
      <c r="JTY34" s="47"/>
      <c r="JTZ34" s="47"/>
      <c r="JUA34" s="47"/>
      <c r="JUB34" s="47"/>
      <c r="JUC34" s="47"/>
      <c r="JUD34" s="47"/>
      <c r="JUE34" s="47"/>
      <c r="JUF34" s="47"/>
      <c r="JUG34" s="47"/>
      <c r="JUH34" s="47"/>
      <c r="JUI34" s="47"/>
      <c r="JUJ34" s="47"/>
      <c r="JUK34" s="47"/>
      <c r="JUL34" s="47"/>
      <c r="JUM34" s="47"/>
      <c r="JUN34" s="47"/>
      <c r="JUO34" s="47"/>
      <c r="JUP34" s="47"/>
      <c r="JUQ34" s="47"/>
      <c r="JUR34" s="47"/>
      <c r="JUS34" s="47"/>
      <c r="JUT34" s="47"/>
      <c r="JUU34" s="47"/>
      <c r="JUV34" s="47"/>
      <c r="JUW34" s="47"/>
      <c r="JUX34" s="47"/>
      <c r="JUY34" s="47"/>
      <c r="JUZ34" s="47"/>
      <c r="JVA34" s="47"/>
      <c r="JVB34" s="47"/>
      <c r="JVC34" s="47"/>
      <c r="JVD34" s="47"/>
      <c r="JVE34" s="47"/>
      <c r="JVF34" s="47"/>
      <c r="JVG34" s="47"/>
      <c r="JVH34" s="47"/>
      <c r="JVI34" s="47"/>
      <c r="JVJ34" s="47"/>
      <c r="JVK34" s="47"/>
      <c r="JVL34" s="47"/>
      <c r="JVM34" s="47"/>
      <c r="JVN34" s="47"/>
      <c r="JVO34" s="47"/>
      <c r="JVP34" s="47"/>
      <c r="JVQ34" s="47"/>
      <c r="JVR34" s="47"/>
      <c r="JVS34" s="47"/>
      <c r="JVT34" s="47"/>
      <c r="JVU34" s="47"/>
      <c r="JVV34" s="47"/>
      <c r="JVW34" s="47"/>
      <c r="JVX34" s="47"/>
      <c r="JVY34" s="47"/>
      <c r="JVZ34" s="47"/>
      <c r="JWA34" s="47"/>
      <c r="JWB34" s="47"/>
      <c r="JWC34" s="47"/>
      <c r="JWD34" s="47"/>
      <c r="JWE34" s="47"/>
      <c r="JWF34" s="47"/>
      <c r="JWG34" s="47"/>
      <c r="JWH34" s="47"/>
      <c r="JWI34" s="47"/>
      <c r="JWJ34" s="47"/>
      <c r="JWK34" s="47"/>
      <c r="JWL34" s="47"/>
      <c r="JWM34" s="47"/>
      <c r="JWN34" s="47"/>
      <c r="JWO34" s="47"/>
      <c r="JWP34" s="47"/>
      <c r="JWQ34" s="47"/>
      <c r="JWR34" s="47"/>
      <c r="JWS34" s="47"/>
      <c r="JWT34" s="47"/>
      <c r="JWU34" s="47"/>
      <c r="JWV34" s="47"/>
      <c r="JWW34" s="47"/>
      <c r="JWX34" s="47"/>
      <c r="JWY34" s="47"/>
      <c r="JWZ34" s="47"/>
      <c r="JXA34" s="47"/>
      <c r="JXB34" s="47"/>
      <c r="JXC34" s="47"/>
      <c r="JXD34" s="47"/>
      <c r="JXE34" s="47"/>
      <c r="JXF34" s="47"/>
      <c r="JXG34" s="47"/>
      <c r="JXH34" s="47"/>
      <c r="JXI34" s="47"/>
      <c r="JXJ34" s="47"/>
      <c r="JXK34" s="47"/>
      <c r="JXL34" s="47"/>
      <c r="JXM34" s="47"/>
      <c r="JXN34" s="47"/>
      <c r="JXO34" s="47"/>
      <c r="JXP34" s="47"/>
      <c r="JXQ34" s="47"/>
      <c r="JXR34" s="47"/>
      <c r="JXS34" s="47"/>
      <c r="JXT34" s="47"/>
      <c r="JXU34" s="47"/>
      <c r="JXV34" s="47"/>
      <c r="JXW34" s="47"/>
      <c r="JXX34" s="47"/>
      <c r="JXY34" s="47"/>
      <c r="JXZ34" s="47"/>
      <c r="JYA34" s="47"/>
      <c r="JYB34" s="47"/>
      <c r="JYC34" s="47"/>
      <c r="JYD34" s="47"/>
      <c r="JYE34" s="47"/>
      <c r="JYF34" s="47"/>
      <c r="JYG34" s="47"/>
      <c r="JYH34" s="47"/>
      <c r="JYI34" s="47"/>
      <c r="JYJ34" s="47"/>
      <c r="JYK34" s="47"/>
      <c r="JYL34" s="47"/>
      <c r="JYM34" s="47"/>
      <c r="JYN34" s="47"/>
      <c r="JYO34" s="47"/>
      <c r="JYP34" s="47"/>
      <c r="JYQ34" s="47"/>
      <c r="JYR34" s="47"/>
      <c r="JYS34" s="47"/>
      <c r="JYT34" s="47"/>
      <c r="JYU34" s="47"/>
      <c r="JYV34" s="47"/>
      <c r="JYW34" s="47"/>
      <c r="JYX34" s="47"/>
      <c r="JYY34" s="47"/>
      <c r="JYZ34" s="47"/>
      <c r="JZA34" s="47"/>
      <c r="JZB34" s="47"/>
      <c r="JZC34" s="47"/>
      <c r="JZD34" s="47"/>
      <c r="JZE34" s="47"/>
      <c r="JZF34" s="47"/>
      <c r="JZG34" s="47"/>
      <c r="JZH34" s="47"/>
      <c r="JZI34" s="47"/>
      <c r="JZJ34" s="47"/>
      <c r="JZK34" s="47"/>
      <c r="JZL34" s="47"/>
      <c r="JZM34" s="47"/>
      <c r="JZN34" s="47"/>
      <c r="JZO34" s="47"/>
      <c r="JZP34" s="47"/>
      <c r="JZQ34" s="47"/>
      <c r="JZR34" s="47"/>
      <c r="JZS34" s="47"/>
      <c r="JZT34" s="47"/>
      <c r="JZU34" s="47"/>
      <c r="JZV34" s="47"/>
      <c r="JZW34" s="47"/>
      <c r="JZX34" s="47"/>
      <c r="JZY34" s="47"/>
      <c r="JZZ34" s="47"/>
      <c r="KAA34" s="47"/>
      <c r="KAB34" s="47"/>
      <c r="KAC34" s="47"/>
      <c r="KAD34" s="47"/>
      <c r="KAE34" s="47"/>
      <c r="KAF34" s="47"/>
      <c r="KAG34" s="47"/>
      <c r="KAH34" s="47"/>
      <c r="KAI34" s="47"/>
      <c r="KAJ34" s="47"/>
      <c r="KAK34" s="47"/>
      <c r="KAL34" s="47"/>
      <c r="KAM34" s="47"/>
      <c r="KAN34" s="47"/>
      <c r="KAO34" s="47"/>
      <c r="KAP34" s="47"/>
      <c r="KAQ34" s="47"/>
      <c r="KAR34" s="47"/>
      <c r="KAS34" s="47"/>
      <c r="KAT34" s="47"/>
      <c r="KAU34" s="47"/>
      <c r="KAV34" s="47"/>
      <c r="KAW34" s="47"/>
      <c r="KAX34" s="47"/>
      <c r="KAY34" s="47"/>
      <c r="KAZ34" s="47"/>
      <c r="KBA34" s="47"/>
      <c r="KBB34" s="47"/>
      <c r="KBC34" s="47"/>
      <c r="KBD34" s="47"/>
      <c r="KBE34" s="47"/>
      <c r="KBF34" s="47"/>
      <c r="KBG34" s="47"/>
      <c r="KBH34" s="47"/>
      <c r="KBI34" s="47"/>
      <c r="KBJ34" s="47"/>
      <c r="KBK34" s="47"/>
      <c r="KBL34" s="47"/>
      <c r="KBM34" s="47"/>
      <c r="KBN34" s="47"/>
      <c r="KBO34" s="47"/>
      <c r="KBP34" s="47"/>
      <c r="KBQ34" s="47"/>
      <c r="KBR34" s="47"/>
      <c r="KBS34" s="47"/>
      <c r="KBT34" s="47"/>
      <c r="KBU34" s="47"/>
      <c r="KBV34" s="47"/>
      <c r="KBW34" s="47"/>
      <c r="KBX34" s="47"/>
      <c r="KBY34" s="47"/>
      <c r="KBZ34" s="47"/>
      <c r="KCA34" s="47"/>
      <c r="KCB34" s="47"/>
      <c r="KCC34" s="47"/>
      <c r="KCD34" s="47"/>
      <c r="KCE34" s="47"/>
      <c r="KCF34" s="47"/>
      <c r="KCG34" s="47"/>
      <c r="KCH34" s="47"/>
      <c r="KCI34" s="47"/>
      <c r="KCJ34" s="47"/>
      <c r="KCK34" s="47"/>
      <c r="KCL34" s="47"/>
      <c r="KCM34" s="47"/>
      <c r="KCN34" s="47"/>
      <c r="KCO34" s="47"/>
      <c r="KCP34" s="47"/>
      <c r="KCQ34" s="47"/>
      <c r="KCR34" s="47"/>
      <c r="KCS34" s="47"/>
      <c r="KCT34" s="47"/>
      <c r="KCU34" s="47"/>
      <c r="KCV34" s="47"/>
      <c r="KCW34" s="47"/>
      <c r="KCX34" s="47"/>
      <c r="KCY34" s="47"/>
      <c r="KCZ34" s="47"/>
      <c r="KDA34" s="47"/>
      <c r="KDB34" s="47"/>
      <c r="KDC34" s="47"/>
      <c r="KDD34" s="47"/>
      <c r="KDE34" s="47"/>
      <c r="KDF34" s="47"/>
      <c r="KDG34" s="47"/>
      <c r="KDH34" s="47"/>
      <c r="KDI34" s="47"/>
      <c r="KDJ34" s="47"/>
      <c r="KDK34" s="47"/>
      <c r="KDL34" s="47"/>
      <c r="KDM34" s="47"/>
      <c r="KDN34" s="47"/>
      <c r="KDO34" s="47"/>
      <c r="KDP34" s="47"/>
      <c r="KDQ34" s="47"/>
      <c r="KDR34" s="47"/>
      <c r="KDS34" s="47"/>
      <c r="KDT34" s="47"/>
      <c r="KDU34" s="47"/>
      <c r="KDV34" s="47"/>
      <c r="KDW34" s="47"/>
      <c r="KDX34" s="47"/>
      <c r="KDY34" s="47"/>
      <c r="KDZ34" s="47"/>
      <c r="KEA34" s="47"/>
      <c r="KEB34" s="47"/>
      <c r="KEC34" s="47"/>
      <c r="KED34" s="47"/>
      <c r="KEE34" s="47"/>
      <c r="KEF34" s="47"/>
      <c r="KEG34" s="47"/>
      <c r="KEH34" s="47"/>
      <c r="KEI34" s="47"/>
      <c r="KEJ34" s="47"/>
      <c r="KEK34" s="47"/>
      <c r="KEL34" s="47"/>
      <c r="KEM34" s="47"/>
      <c r="KEN34" s="47"/>
      <c r="KEO34" s="47"/>
      <c r="KEP34" s="47"/>
      <c r="KEQ34" s="47"/>
      <c r="KER34" s="47"/>
      <c r="KES34" s="47"/>
      <c r="KET34" s="47"/>
      <c r="KEU34" s="47"/>
      <c r="KEV34" s="47"/>
      <c r="KEW34" s="47"/>
      <c r="KEX34" s="47"/>
      <c r="KEY34" s="47"/>
      <c r="KEZ34" s="47"/>
      <c r="KFA34" s="47"/>
      <c r="KFB34" s="47"/>
      <c r="KFC34" s="47"/>
      <c r="KFD34" s="47"/>
      <c r="KFE34" s="47"/>
      <c r="KFF34" s="47"/>
      <c r="KFG34" s="47"/>
      <c r="KFH34" s="47"/>
      <c r="KFI34" s="47"/>
      <c r="KFJ34" s="47"/>
      <c r="KFK34" s="47"/>
      <c r="KFL34" s="47"/>
      <c r="KFM34" s="47"/>
      <c r="KFN34" s="47"/>
      <c r="KFO34" s="47"/>
      <c r="KFP34" s="47"/>
      <c r="KFQ34" s="47"/>
      <c r="KFR34" s="47"/>
      <c r="KFS34" s="47"/>
      <c r="KFT34" s="47"/>
      <c r="KFU34" s="47"/>
      <c r="KFV34" s="47"/>
      <c r="KFW34" s="47"/>
      <c r="KFX34" s="47"/>
      <c r="KFY34" s="47"/>
      <c r="KFZ34" s="47"/>
      <c r="KGA34" s="47"/>
      <c r="KGB34" s="47"/>
      <c r="KGC34" s="47"/>
      <c r="KGD34" s="47"/>
      <c r="KGE34" s="47"/>
      <c r="KGF34" s="47"/>
      <c r="KGG34" s="47"/>
      <c r="KGH34" s="47"/>
      <c r="KGI34" s="47"/>
      <c r="KGJ34" s="47"/>
      <c r="KGK34" s="47"/>
      <c r="KGL34" s="47"/>
      <c r="KGM34" s="47"/>
      <c r="KGN34" s="47"/>
      <c r="KGO34" s="47"/>
      <c r="KGP34" s="47"/>
      <c r="KGQ34" s="47"/>
      <c r="KGR34" s="47"/>
      <c r="KGS34" s="47"/>
      <c r="KGT34" s="47"/>
      <c r="KGU34" s="47"/>
      <c r="KGV34" s="47"/>
      <c r="KGW34" s="47"/>
      <c r="KGX34" s="47"/>
      <c r="KGY34" s="47"/>
      <c r="KGZ34" s="47"/>
      <c r="KHA34" s="47"/>
      <c r="KHB34" s="47"/>
      <c r="KHC34" s="47"/>
      <c r="KHD34" s="47"/>
      <c r="KHE34" s="47"/>
      <c r="KHF34" s="47"/>
      <c r="KHG34" s="47"/>
      <c r="KHH34" s="47"/>
      <c r="KHI34" s="47"/>
      <c r="KHJ34" s="47"/>
      <c r="KHK34" s="47"/>
      <c r="KHL34" s="47"/>
      <c r="KHM34" s="47"/>
      <c r="KHN34" s="47"/>
      <c r="KHO34" s="47"/>
      <c r="KHP34" s="47"/>
      <c r="KHQ34" s="47"/>
      <c r="KHR34" s="47"/>
      <c r="KHS34" s="47"/>
      <c r="KHT34" s="47"/>
      <c r="KHU34" s="47"/>
      <c r="KHV34" s="47"/>
      <c r="KHW34" s="47"/>
      <c r="KHX34" s="47"/>
      <c r="KHY34" s="47"/>
      <c r="KHZ34" s="47"/>
      <c r="KIA34" s="47"/>
      <c r="KIB34" s="47"/>
      <c r="KIC34" s="47"/>
      <c r="KID34" s="47"/>
      <c r="KIE34" s="47"/>
      <c r="KIF34" s="47"/>
      <c r="KIG34" s="47"/>
      <c r="KIH34" s="47"/>
      <c r="KII34" s="47"/>
      <c r="KIJ34" s="47"/>
      <c r="KIK34" s="47"/>
      <c r="KIL34" s="47"/>
      <c r="KIM34" s="47"/>
      <c r="KIN34" s="47"/>
      <c r="KIO34" s="47"/>
      <c r="KIP34" s="47"/>
      <c r="KIQ34" s="47"/>
      <c r="KIR34" s="47"/>
      <c r="KIS34" s="47"/>
      <c r="KIT34" s="47"/>
      <c r="KIU34" s="47"/>
      <c r="KIV34" s="47"/>
      <c r="KIW34" s="47"/>
      <c r="KIX34" s="47"/>
      <c r="KIY34" s="47"/>
      <c r="KIZ34" s="47"/>
      <c r="KJA34" s="47"/>
      <c r="KJB34" s="47"/>
      <c r="KJC34" s="47"/>
      <c r="KJD34" s="47"/>
      <c r="KJE34" s="47"/>
      <c r="KJF34" s="47"/>
      <c r="KJG34" s="47"/>
      <c r="KJH34" s="47"/>
      <c r="KJI34" s="47"/>
      <c r="KJJ34" s="47"/>
      <c r="KJK34" s="47"/>
      <c r="KJL34" s="47"/>
      <c r="KJM34" s="47"/>
      <c r="KJN34" s="47"/>
      <c r="KJO34" s="47"/>
      <c r="KJP34" s="47"/>
      <c r="KJQ34" s="47"/>
      <c r="KJR34" s="47"/>
      <c r="KJS34" s="47"/>
      <c r="KJT34" s="47"/>
      <c r="KJU34" s="47"/>
      <c r="KJV34" s="47"/>
      <c r="KJW34" s="47"/>
      <c r="KJX34" s="47"/>
      <c r="KJY34" s="47"/>
      <c r="KJZ34" s="47"/>
      <c r="KKA34" s="47"/>
      <c r="KKB34" s="47"/>
      <c r="KKC34" s="47"/>
      <c r="KKD34" s="47"/>
      <c r="KKE34" s="47"/>
      <c r="KKF34" s="47"/>
      <c r="KKG34" s="47"/>
      <c r="KKH34" s="47"/>
      <c r="KKI34" s="47"/>
      <c r="KKJ34" s="47"/>
      <c r="KKK34" s="47"/>
      <c r="KKL34" s="47"/>
      <c r="KKM34" s="47"/>
      <c r="KKN34" s="47"/>
      <c r="KKO34" s="47"/>
      <c r="KKP34" s="47"/>
      <c r="KKQ34" s="47"/>
      <c r="KKR34" s="47"/>
      <c r="KKS34" s="47"/>
      <c r="KKT34" s="47"/>
      <c r="KKU34" s="47"/>
      <c r="KKV34" s="47"/>
      <c r="KKW34" s="47"/>
      <c r="KKX34" s="47"/>
      <c r="KKY34" s="47"/>
      <c r="KKZ34" s="47"/>
      <c r="KLA34" s="47"/>
      <c r="KLB34" s="47"/>
      <c r="KLC34" s="47"/>
      <c r="KLD34" s="47"/>
      <c r="KLE34" s="47"/>
      <c r="KLF34" s="47"/>
      <c r="KLG34" s="47"/>
      <c r="KLH34" s="47"/>
      <c r="KLI34" s="47"/>
      <c r="KLJ34" s="47"/>
      <c r="KLK34" s="47"/>
      <c r="KLL34" s="47"/>
      <c r="KLM34" s="47"/>
      <c r="KLN34" s="47"/>
      <c r="KLO34" s="47"/>
      <c r="KLP34" s="47"/>
      <c r="KLQ34" s="47"/>
      <c r="KLR34" s="47"/>
      <c r="KLS34" s="47"/>
      <c r="KLT34" s="47"/>
      <c r="KLU34" s="47"/>
      <c r="KLV34" s="47"/>
      <c r="KLW34" s="47"/>
      <c r="KLX34" s="47"/>
      <c r="KLY34" s="47"/>
      <c r="KLZ34" s="47"/>
      <c r="KMA34" s="47"/>
      <c r="KMB34" s="47"/>
      <c r="KMC34" s="47"/>
      <c r="KMD34" s="47"/>
      <c r="KME34" s="47"/>
      <c r="KMF34" s="47"/>
      <c r="KMG34" s="47"/>
      <c r="KMH34" s="47"/>
      <c r="KMI34" s="47"/>
      <c r="KMJ34" s="47"/>
      <c r="KMK34" s="47"/>
      <c r="KML34" s="47"/>
      <c r="KMM34" s="47"/>
      <c r="KMN34" s="47"/>
      <c r="KMO34" s="47"/>
      <c r="KMP34" s="47"/>
      <c r="KMQ34" s="47"/>
      <c r="KMR34" s="47"/>
      <c r="KMS34" s="47"/>
      <c r="KMT34" s="47"/>
      <c r="KMU34" s="47"/>
      <c r="KMV34" s="47"/>
      <c r="KMW34" s="47"/>
      <c r="KMX34" s="47"/>
      <c r="KMY34" s="47"/>
      <c r="KMZ34" s="47"/>
      <c r="KNA34" s="47"/>
      <c r="KNB34" s="47"/>
      <c r="KNC34" s="47"/>
      <c r="KND34" s="47"/>
      <c r="KNE34" s="47"/>
      <c r="KNF34" s="47"/>
      <c r="KNG34" s="47"/>
      <c r="KNH34" s="47"/>
      <c r="KNI34" s="47"/>
      <c r="KNJ34" s="47"/>
      <c r="KNK34" s="47"/>
      <c r="KNL34" s="47"/>
      <c r="KNM34" s="47"/>
      <c r="KNN34" s="47"/>
      <c r="KNO34" s="47"/>
      <c r="KNP34" s="47"/>
      <c r="KNQ34" s="47"/>
      <c r="KNR34" s="47"/>
      <c r="KNS34" s="47"/>
      <c r="KNT34" s="47"/>
      <c r="KNU34" s="47"/>
      <c r="KNV34" s="47"/>
      <c r="KNW34" s="47"/>
      <c r="KNX34" s="47"/>
      <c r="KNY34" s="47"/>
      <c r="KNZ34" s="47"/>
      <c r="KOA34" s="47"/>
      <c r="KOB34" s="47"/>
      <c r="KOC34" s="47"/>
      <c r="KOD34" s="47"/>
      <c r="KOE34" s="47"/>
      <c r="KOF34" s="47"/>
      <c r="KOG34" s="47"/>
      <c r="KOH34" s="47"/>
      <c r="KOI34" s="47"/>
      <c r="KOJ34" s="47"/>
      <c r="KOK34" s="47"/>
      <c r="KOL34" s="47"/>
      <c r="KOM34" s="47"/>
      <c r="KON34" s="47"/>
      <c r="KOO34" s="47"/>
      <c r="KOP34" s="47"/>
      <c r="KOQ34" s="47"/>
      <c r="KOR34" s="47"/>
      <c r="KOS34" s="47"/>
      <c r="KOT34" s="47"/>
      <c r="KOU34" s="47"/>
      <c r="KOV34" s="47"/>
      <c r="KOW34" s="47"/>
      <c r="KOX34" s="47"/>
      <c r="KOY34" s="47"/>
      <c r="KOZ34" s="47"/>
      <c r="KPA34" s="47"/>
      <c r="KPB34" s="47"/>
      <c r="KPC34" s="47"/>
      <c r="KPD34" s="47"/>
      <c r="KPE34" s="47"/>
      <c r="KPF34" s="47"/>
      <c r="KPG34" s="47"/>
      <c r="KPH34" s="47"/>
      <c r="KPI34" s="47"/>
      <c r="KPJ34" s="47"/>
      <c r="KPK34" s="47"/>
      <c r="KPL34" s="47"/>
      <c r="KPM34" s="47"/>
      <c r="KPN34" s="47"/>
      <c r="KPO34" s="47"/>
      <c r="KPP34" s="47"/>
      <c r="KPQ34" s="47"/>
      <c r="KPR34" s="47"/>
      <c r="KPS34" s="47"/>
      <c r="KPT34" s="47"/>
      <c r="KPU34" s="47"/>
      <c r="KPV34" s="47"/>
      <c r="KPW34" s="47"/>
      <c r="KPX34" s="47"/>
      <c r="KPY34" s="47"/>
      <c r="KPZ34" s="47"/>
      <c r="KQA34" s="47"/>
      <c r="KQB34" s="47"/>
      <c r="KQC34" s="47"/>
      <c r="KQD34" s="47"/>
      <c r="KQE34" s="47"/>
      <c r="KQF34" s="47"/>
      <c r="KQG34" s="47"/>
      <c r="KQH34" s="47"/>
      <c r="KQI34" s="47"/>
      <c r="KQJ34" s="47"/>
      <c r="KQK34" s="47"/>
      <c r="KQL34" s="47"/>
      <c r="KQM34" s="47"/>
      <c r="KQN34" s="47"/>
      <c r="KQO34" s="47"/>
      <c r="KQP34" s="47"/>
      <c r="KQQ34" s="47"/>
      <c r="KQR34" s="47"/>
      <c r="KQS34" s="47"/>
      <c r="KQT34" s="47"/>
      <c r="KQU34" s="47"/>
      <c r="KQV34" s="47"/>
      <c r="KQW34" s="47"/>
      <c r="KQX34" s="47"/>
      <c r="KQY34" s="47"/>
      <c r="KQZ34" s="47"/>
      <c r="KRA34" s="47"/>
      <c r="KRB34" s="47"/>
      <c r="KRC34" s="47"/>
      <c r="KRD34" s="47"/>
      <c r="KRE34" s="47"/>
      <c r="KRF34" s="47"/>
      <c r="KRG34" s="47"/>
      <c r="KRH34" s="47"/>
      <c r="KRI34" s="47"/>
      <c r="KRJ34" s="47"/>
      <c r="KRK34" s="47"/>
      <c r="KRL34" s="47"/>
      <c r="KRM34" s="47"/>
      <c r="KRN34" s="47"/>
      <c r="KRO34" s="47"/>
      <c r="KRP34" s="47"/>
      <c r="KRQ34" s="47"/>
      <c r="KRR34" s="47"/>
      <c r="KRS34" s="47"/>
      <c r="KRT34" s="47"/>
      <c r="KRU34" s="47"/>
      <c r="KRV34" s="47"/>
      <c r="KRW34" s="47"/>
      <c r="KRX34" s="47"/>
      <c r="KRY34" s="47"/>
      <c r="KRZ34" s="47"/>
      <c r="KSA34" s="47"/>
      <c r="KSB34" s="47"/>
      <c r="KSC34" s="47"/>
      <c r="KSD34" s="47"/>
      <c r="KSE34" s="47"/>
      <c r="KSF34" s="47"/>
      <c r="KSG34" s="47"/>
      <c r="KSH34" s="47"/>
      <c r="KSI34" s="47"/>
      <c r="KSJ34" s="47"/>
      <c r="KSK34" s="47"/>
      <c r="KSL34" s="47"/>
      <c r="KSM34" s="47"/>
      <c r="KSN34" s="47"/>
      <c r="KSO34" s="47"/>
      <c r="KSP34" s="47"/>
      <c r="KSQ34" s="47"/>
      <c r="KSR34" s="47"/>
      <c r="KSS34" s="47"/>
      <c r="KST34" s="47"/>
      <c r="KSU34" s="47"/>
      <c r="KSV34" s="47"/>
      <c r="KSW34" s="47"/>
      <c r="KSX34" s="47"/>
      <c r="KSY34" s="47"/>
      <c r="KSZ34" s="47"/>
      <c r="KTA34" s="47"/>
      <c r="KTB34" s="47"/>
      <c r="KTC34" s="47"/>
      <c r="KTD34" s="47"/>
      <c r="KTE34" s="47"/>
      <c r="KTF34" s="47"/>
      <c r="KTG34" s="47"/>
      <c r="KTH34" s="47"/>
      <c r="KTI34" s="47"/>
      <c r="KTJ34" s="47"/>
      <c r="KTK34" s="47"/>
      <c r="KTL34" s="47"/>
      <c r="KTM34" s="47"/>
      <c r="KTN34" s="47"/>
      <c r="KTO34" s="47"/>
      <c r="KTP34" s="47"/>
      <c r="KTQ34" s="47"/>
      <c r="KTR34" s="47"/>
      <c r="KTS34" s="47"/>
      <c r="KTT34" s="47"/>
      <c r="KTU34" s="47"/>
      <c r="KTV34" s="47"/>
      <c r="KTW34" s="47"/>
      <c r="KTX34" s="47"/>
      <c r="KTY34" s="47"/>
      <c r="KTZ34" s="47"/>
      <c r="KUA34" s="47"/>
      <c r="KUB34" s="47"/>
      <c r="KUC34" s="47"/>
      <c r="KUD34" s="47"/>
      <c r="KUE34" s="47"/>
      <c r="KUF34" s="47"/>
      <c r="KUG34" s="47"/>
      <c r="KUH34" s="47"/>
      <c r="KUI34" s="47"/>
      <c r="KUJ34" s="47"/>
      <c r="KUK34" s="47"/>
      <c r="KUL34" s="47"/>
      <c r="KUM34" s="47"/>
      <c r="KUN34" s="47"/>
      <c r="KUO34" s="47"/>
      <c r="KUP34" s="47"/>
      <c r="KUQ34" s="47"/>
      <c r="KUR34" s="47"/>
      <c r="KUS34" s="47"/>
      <c r="KUT34" s="47"/>
      <c r="KUU34" s="47"/>
      <c r="KUV34" s="47"/>
      <c r="KUW34" s="47"/>
      <c r="KUX34" s="47"/>
      <c r="KUY34" s="47"/>
      <c r="KUZ34" s="47"/>
      <c r="KVA34" s="47"/>
      <c r="KVB34" s="47"/>
      <c r="KVC34" s="47"/>
      <c r="KVD34" s="47"/>
      <c r="KVE34" s="47"/>
      <c r="KVF34" s="47"/>
      <c r="KVG34" s="47"/>
      <c r="KVH34" s="47"/>
      <c r="KVI34" s="47"/>
      <c r="KVJ34" s="47"/>
      <c r="KVK34" s="47"/>
      <c r="KVL34" s="47"/>
      <c r="KVM34" s="47"/>
      <c r="KVN34" s="47"/>
      <c r="KVO34" s="47"/>
      <c r="KVP34" s="47"/>
      <c r="KVQ34" s="47"/>
      <c r="KVR34" s="47"/>
      <c r="KVS34" s="47"/>
      <c r="KVT34" s="47"/>
      <c r="KVU34" s="47"/>
      <c r="KVV34" s="47"/>
      <c r="KVW34" s="47"/>
      <c r="KVX34" s="47"/>
      <c r="KVY34" s="47"/>
      <c r="KVZ34" s="47"/>
      <c r="KWA34" s="47"/>
      <c r="KWB34" s="47"/>
      <c r="KWC34" s="47"/>
      <c r="KWD34" s="47"/>
      <c r="KWE34" s="47"/>
      <c r="KWF34" s="47"/>
      <c r="KWG34" s="47"/>
      <c r="KWH34" s="47"/>
      <c r="KWI34" s="47"/>
      <c r="KWJ34" s="47"/>
      <c r="KWK34" s="47"/>
      <c r="KWL34" s="47"/>
      <c r="KWM34" s="47"/>
      <c r="KWN34" s="47"/>
      <c r="KWO34" s="47"/>
      <c r="KWP34" s="47"/>
      <c r="KWQ34" s="47"/>
      <c r="KWR34" s="47"/>
      <c r="KWS34" s="47"/>
      <c r="KWT34" s="47"/>
      <c r="KWU34" s="47"/>
      <c r="KWV34" s="47"/>
      <c r="KWW34" s="47"/>
      <c r="KWX34" s="47"/>
      <c r="KWY34" s="47"/>
      <c r="KWZ34" s="47"/>
      <c r="KXA34" s="47"/>
      <c r="KXB34" s="47"/>
      <c r="KXC34" s="47"/>
      <c r="KXD34" s="47"/>
      <c r="KXE34" s="47"/>
      <c r="KXF34" s="47"/>
      <c r="KXG34" s="47"/>
      <c r="KXH34" s="47"/>
      <c r="KXI34" s="47"/>
      <c r="KXJ34" s="47"/>
      <c r="KXK34" s="47"/>
      <c r="KXL34" s="47"/>
      <c r="KXM34" s="47"/>
      <c r="KXN34" s="47"/>
      <c r="KXO34" s="47"/>
      <c r="KXP34" s="47"/>
      <c r="KXQ34" s="47"/>
      <c r="KXR34" s="47"/>
      <c r="KXS34" s="47"/>
      <c r="KXT34" s="47"/>
      <c r="KXU34" s="47"/>
      <c r="KXV34" s="47"/>
      <c r="KXW34" s="47"/>
      <c r="KXX34" s="47"/>
      <c r="KXY34" s="47"/>
      <c r="KXZ34" s="47"/>
      <c r="KYA34" s="47"/>
      <c r="KYB34" s="47"/>
      <c r="KYC34" s="47"/>
      <c r="KYD34" s="47"/>
      <c r="KYE34" s="47"/>
      <c r="KYF34" s="47"/>
      <c r="KYG34" s="47"/>
      <c r="KYH34" s="47"/>
      <c r="KYI34" s="47"/>
      <c r="KYJ34" s="47"/>
      <c r="KYK34" s="47"/>
      <c r="KYL34" s="47"/>
      <c r="KYM34" s="47"/>
      <c r="KYN34" s="47"/>
      <c r="KYO34" s="47"/>
      <c r="KYP34" s="47"/>
      <c r="KYQ34" s="47"/>
      <c r="KYR34" s="47"/>
      <c r="KYS34" s="47"/>
      <c r="KYT34" s="47"/>
      <c r="KYU34" s="47"/>
      <c r="KYV34" s="47"/>
      <c r="KYW34" s="47"/>
      <c r="KYX34" s="47"/>
      <c r="KYY34" s="47"/>
      <c r="KYZ34" s="47"/>
      <c r="KZA34" s="47"/>
      <c r="KZB34" s="47"/>
      <c r="KZC34" s="47"/>
      <c r="KZD34" s="47"/>
      <c r="KZE34" s="47"/>
      <c r="KZF34" s="47"/>
      <c r="KZG34" s="47"/>
      <c r="KZH34" s="47"/>
      <c r="KZI34" s="47"/>
      <c r="KZJ34" s="47"/>
      <c r="KZK34" s="47"/>
      <c r="KZL34" s="47"/>
      <c r="KZM34" s="47"/>
      <c r="KZN34" s="47"/>
      <c r="KZO34" s="47"/>
      <c r="KZP34" s="47"/>
      <c r="KZQ34" s="47"/>
      <c r="KZR34" s="47"/>
      <c r="KZS34" s="47"/>
      <c r="KZT34" s="47"/>
      <c r="KZU34" s="47"/>
      <c r="KZV34" s="47"/>
      <c r="KZW34" s="47"/>
      <c r="KZX34" s="47"/>
      <c r="KZY34" s="47"/>
      <c r="KZZ34" s="47"/>
      <c r="LAA34" s="47"/>
      <c r="LAB34" s="47"/>
      <c r="LAC34" s="47"/>
      <c r="LAD34" s="47"/>
      <c r="LAE34" s="47"/>
      <c r="LAF34" s="47"/>
      <c r="LAG34" s="47"/>
      <c r="LAH34" s="47"/>
      <c r="LAI34" s="47"/>
      <c r="LAJ34" s="47"/>
      <c r="LAK34" s="47"/>
      <c r="LAL34" s="47"/>
      <c r="LAM34" s="47"/>
      <c r="LAN34" s="47"/>
      <c r="LAO34" s="47"/>
      <c r="LAP34" s="47"/>
      <c r="LAQ34" s="47"/>
      <c r="LAR34" s="47"/>
      <c r="LAS34" s="47"/>
      <c r="LAT34" s="47"/>
      <c r="LAU34" s="47"/>
      <c r="LAV34" s="47"/>
      <c r="LAW34" s="47"/>
      <c r="LAX34" s="47"/>
      <c r="LAY34" s="47"/>
      <c r="LAZ34" s="47"/>
      <c r="LBA34" s="47"/>
      <c r="LBB34" s="47"/>
      <c r="LBC34" s="47"/>
      <c r="LBD34" s="47"/>
      <c r="LBE34" s="47"/>
      <c r="LBF34" s="47"/>
      <c r="LBG34" s="47"/>
      <c r="LBH34" s="47"/>
      <c r="LBI34" s="47"/>
      <c r="LBJ34" s="47"/>
      <c r="LBK34" s="47"/>
      <c r="LBL34" s="47"/>
      <c r="LBM34" s="47"/>
      <c r="LBN34" s="47"/>
      <c r="LBO34" s="47"/>
      <c r="LBP34" s="47"/>
      <c r="LBQ34" s="47"/>
      <c r="LBR34" s="47"/>
      <c r="LBS34" s="47"/>
      <c r="LBT34" s="47"/>
      <c r="LBU34" s="47"/>
      <c r="LBV34" s="47"/>
      <c r="LBW34" s="47"/>
      <c r="LBX34" s="47"/>
      <c r="LBY34" s="47"/>
      <c r="LBZ34" s="47"/>
      <c r="LCA34" s="47"/>
      <c r="LCB34" s="47"/>
      <c r="LCC34" s="47"/>
      <c r="LCD34" s="47"/>
      <c r="LCE34" s="47"/>
      <c r="LCF34" s="47"/>
      <c r="LCG34" s="47"/>
      <c r="LCH34" s="47"/>
      <c r="LCI34" s="47"/>
      <c r="LCJ34" s="47"/>
      <c r="LCK34" s="47"/>
      <c r="LCL34" s="47"/>
      <c r="LCM34" s="47"/>
      <c r="LCN34" s="47"/>
      <c r="LCO34" s="47"/>
      <c r="LCP34" s="47"/>
      <c r="LCQ34" s="47"/>
      <c r="LCR34" s="47"/>
      <c r="LCS34" s="47"/>
      <c r="LCT34" s="47"/>
      <c r="LCU34" s="47"/>
      <c r="LCV34" s="47"/>
      <c r="LCW34" s="47"/>
      <c r="LCX34" s="47"/>
      <c r="LCY34" s="47"/>
      <c r="LCZ34" s="47"/>
      <c r="LDA34" s="47"/>
      <c r="LDB34" s="47"/>
      <c r="LDC34" s="47"/>
      <c r="LDD34" s="47"/>
      <c r="LDE34" s="47"/>
      <c r="LDF34" s="47"/>
      <c r="LDG34" s="47"/>
      <c r="LDH34" s="47"/>
      <c r="LDI34" s="47"/>
      <c r="LDJ34" s="47"/>
      <c r="LDK34" s="47"/>
      <c r="LDL34" s="47"/>
      <c r="LDM34" s="47"/>
      <c r="LDN34" s="47"/>
      <c r="LDO34" s="47"/>
      <c r="LDP34" s="47"/>
      <c r="LDQ34" s="47"/>
      <c r="LDR34" s="47"/>
      <c r="LDS34" s="47"/>
      <c r="LDT34" s="47"/>
      <c r="LDU34" s="47"/>
      <c r="LDV34" s="47"/>
      <c r="LDW34" s="47"/>
      <c r="LDX34" s="47"/>
      <c r="LDY34" s="47"/>
      <c r="LDZ34" s="47"/>
      <c r="LEA34" s="47"/>
      <c r="LEB34" s="47"/>
      <c r="LEC34" s="47"/>
      <c r="LED34" s="47"/>
      <c r="LEE34" s="47"/>
      <c r="LEF34" s="47"/>
      <c r="LEG34" s="47"/>
      <c r="LEH34" s="47"/>
      <c r="LEI34" s="47"/>
      <c r="LEJ34" s="47"/>
      <c r="LEK34" s="47"/>
      <c r="LEL34" s="47"/>
      <c r="LEM34" s="47"/>
      <c r="LEN34" s="47"/>
      <c r="LEO34" s="47"/>
      <c r="LEP34" s="47"/>
      <c r="LEQ34" s="47"/>
      <c r="LER34" s="47"/>
      <c r="LES34" s="47"/>
      <c r="LET34" s="47"/>
      <c r="LEU34" s="47"/>
      <c r="LEV34" s="47"/>
      <c r="LEW34" s="47"/>
      <c r="LEX34" s="47"/>
      <c r="LEY34" s="47"/>
      <c r="LEZ34" s="47"/>
      <c r="LFA34" s="47"/>
      <c r="LFB34" s="47"/>
      <c r="LFC34" s="47"/>
      <c r="LFD34" s="47"/>
      <c r="LFE34" s="47"/>
      <c r="LFF34" s="47"/>
      <c r="LFG34" s="47"/>
      <c r="LFH34" s="47"/>
      <c r="LFI34" s="47"/>
      <c r="LFJ34" s="47"/>
      <c r="LFK34" s="47"/>
      <c r="LFL34" s="47"/>
      <c r="LFM34" s="47"/>
      <c r="LFN34" s="47"/>
      <c r="LFO34" s="47"/>
      <c r="LFP34" s="47"/>
      <c r="LFQ34" s="47"/>
      <c r="LFR34" s="47"/>
      <c r="LFS34" s="47"/>
      <c r="LFT34" s="47"/>
      <c r="LFU34" s="47"/>
      <c r="LFV34" s="47"/>
      <c r="LFW34" s="47"/>
      <c r="LFX34" s="47"/>
      <c r="LFY34" s="47"/>
      <c r="LFZ34" s="47"/>
      <c r="LGA34" s="47"/>
      <c r="LGB34" s="47"/>
      <c r="LGC34" s="47"/>
      <c r="LGD34" s="47"/>
      <c r="LGE34" s="47"/>
      <c r="LGF34" s="47"/>
      <c r="LGG34" s="47"/>
      <c r="LGH34" s="47"/>
      <c r="LGI34" s="47"/>
      <c r="LGJ34" s="47"/>
      <c r="LGK34" s="47"/>
      <c r="LGL34" s="47"/>
      <c r="LGM34" s="47"/>
      <c r="LGN34" s="47"/>
      <c r="LGO34" s="47"/>
      <c r="LGP34" s="47"/>
      <c r="LGQ34" s="47"/>
      <c r="LGR34" s="47"/>
      <c r="LGS34" s="47"/>
      <c r="LGT34" s="47"/>
      <c r="LGU34" s="47"/>
      <c r="LGV34" s="47"/>
      <c r="LGW34" s="47"/>
      <c r="LGX34" s="47"/>
      <c r="LGY34" s="47"/>
      <c r="LGZ34" s="47"/>
      <c r="LHA34" s="47"/>
      <c r="LHB34" s="47"/>
      <c r="LHC34" s="47"/>
      <c r="LHD34" s="47"/>
      <c r="LHE34" s="47"/>
      <c r="LHF34" s="47"/>
      <c r="LHG34" s="47"/>
      <c r="LHH34" s="47"/>
      <c r="LHI34" s="47"/>
      <c r="LHJ34" s="47"/>
      <c r="LHK34" s="47"/>
      <c r="LHL34" s="47"/>
      <c r="LHM34" s="47"/>
      <c r="LHN34" s="47"/>
      <c r="LHO34" s="47"/>
      <c r="LHP34" s="47"/>
      <c r="LHQ34" s="47"/>
      <c r="LHR34" s="47"/>
      <c r="LHS34" s="47"/>
      <c r="LHT34" s="47"/>
      <c r="LHU34" s="47"/>
      <c r="LHV34" s="47"/>
      <c r="LHW34" s="47"/>
      <c r="LHX34" s="47"/>
      <c r="LHY34" s="47"/>
      <c r="LHZ34" s="47"/>
      <c r="LIA34" s="47"/>
      <c r="LIB34" s="47"/>
      <c r="LIC34" s="47"/>
      <c r="LID34" s="47"/>
      <c r="LIE34" s="47"/>
      <c r="LIF34" s="47"/>
      <c r="LIG34" s="47"/>
      <c r="LIH34" s="47"/>
      <c r="LII34" s="47"/>
      <c r="LIJ34" s="47"/>
      <c r="LIK34" s="47"/>
      <c r="LIL34" s="47"/>
      <c r="LIM34" s="47"/>
      <c r="LIN34" s="47"/>
      <c r="LIO34" s="47"/>
      <c r="LIP34" s="47"/>
      <c r="LIQ34" s="47"/>
      <c r="LIR34" s="47"/>
      <c r="LIS34" s="47"/>
      <c r="LIT34" s="47"/>
      <c r="LIU34" s="47"/>
      <c r="LIV34" s="47"/>
      <c r="LIW34" s="47"/>
      <c r="LIX34" s="47"/>
      <c r="LIY34" s="47"/>
      <c r="LIZ34" s="47"/>
      <c r="LJA34" s="47"/>
      <c r="LJB34" s="47"/>
      <c r="LJC34" s="47"/>
      <c r="LJD34" s="47"/>
      <c r="LJE34" s="47"/>
      <c r="LJF34" s="47"/>
      <c r="LJG34" s="47"/>
      <c r="LJH34" s="47"/>
      <c r="LJI34" s="47"/>
      <c r="LJJ34" s="47"/>
      <c r="LJK34" s="47"/>
      <c r="LJL34" s="47"/>
      <c r="LJM34" s="47"/>
      <c r="LJN34" s="47"/>
      <c r="LJO34" s="47"/>
      <c r="LJP34" s="47"/>
      <c r="LJQ34" s="47"/>
      <c r="LJR34" s="47"/>
      <c r="LJS34" s="47"/>
      <c r="LJT34" s="47"/>
      <c r="LJU34" s="47"/>
      <c r="LJV34" s="47"/>
      <c r="LJW34" s="47"/>
      <c r="LJX34" s="47"/>
      <c r="LJY34" s="47"/>
      <c r="LJZ34" s="47"/>
      <c r="LKA34" s="47"/>
      <c r="LKB34" s="47"/>
      <c r="LKC34" s="47"/>
      <c r="LKD34" s="47"/>
      <c r="LKE34" s="47"/>
      <c r="LKF34" s="47"/>
      <c r="LKG34" s="47"/>
      <c r="LKH34" s="47"/>
      <c r="LKI34" s="47"/>
      <c r="LKJ34" s="47"/>
      <c r="LKK34" s="47"/>
      <c r="LKL34" s="47"/>
      <c r="LKM34" s="47"/>
      <c r="LKN34" s="47"/>
      <c r="LKO34" s="47"/>
      <c r="LKP34" s="47"/>
      <c r="LKQ34" s="47"/>
      <c r="LKR34" s="47"/>
      <c r="LKS34" s="47"/>
      <c r="LKT34" s="47"/>
      <c r="LKU34" s="47"/>
      <c r="LKV34" s="47"/>
      <c r="LKW34" s="47"/>
      <c r="LKX34" s="47"/>
      <c r="LKY34" s="47"/>
      <c r="LKZ34" s="47"/>
      <c r="LLA34" s="47"/>
      <c r="LLB34" s="47"/>
      <c r="LLC34" s="47"/>
      <c r="LLD34" s="47"/>
      <c r="LLE34" s="47"/>
      <c r="LLF34" s="47"/>
      <c r="LLG34" s="47"/>
      <c r="LLH34" s="47"/>
      <c r="LLI34" s="47"/>
      <c r="LLJ34" s="47"/>
      <c r="LLK34" s="47"/>
      <c r="LLL34" s="47"/>
      <c r="LLM34" s="47"/>
      <c r="LLN34" s="47"/>
      <c r="LLO34" s="47"/>
      <c r="LLP34" s="47"/>
      <c r="LLQ34" s="47"/>
      <c r="LLR34" s="47"/>
      <c r="LLS34" s="47"/>
      <c r="LLT34" s="47"/>
      <c r="LLU34" s="47"/>
      <c r="LLV34" s="47"/>
      <c r="LLW34" s="47"/>
      <c r="LLX34" s="47"/>
      <c r="LLY34" s="47"/>
      <c r="LLZ34" s="47"/>
      <c r="LMA34" s="47"/>
      <c r="LMB34" s="47"/>
      <c r="LMC34" s="47"/>
      <c r="LMD34" s="47"/>
      <c r="LME34" s="47"/>
      <c r="LMF34" s="47"/>
      <c r="LMG34" s="47"/>
      <c r="LMH34" s="47"/>
      <c r="LMI34" s="47"/>
      <c r="LMJ34" s="47"/>
      <c r="LMK34" s="47"/>
      <c r="LML34" s="47"/>
      <c r="LMM34" s="47"/>
      <c r="LMN34" s="47"/>
      <c r="LMO34" s="47"/>
      <c r="LMP34" s="47"/>
      <c r="LMQ34" s="47"/>
      <c r="LMR34" s="47"/>
      <c r="LMS34" s="47"/>
      <c r="LMT34" s="47"/>
      <c r="LMU34" s="47"/>
      <c r="LMV34" s="47"/>
      <c r="LMW34" s="47"/>
      <c r="LMX34" s="47"/>
      <c r="LMY34" s="47"/>
      <c r="LMZ34" s="47"/>
      <c r="LNA34" s="47"/>
      <c r="LNB34" s="47"/>
      <c r="LNC34" s="47"/>
      <c r="LND34" s="47"/>
      <c r="LNE34" s="47"/>
      <c r="LNF34" s="47"/>
      <c r="LNG34" s="47"/>
      <c r="LNH34" s="47"/>
      <c r="LNI34" s="47"/>
      <c r="LNJ34" s="47"/>
      <c r="LNK34" s="47"/>
      <c r="LNL34" s="47"/>
      <c r="LNM34" s="47"/>
      <c r="LNN34" s="47"/>
      <c r="LNO34" s="47"/>
      <c r="LNP34" s="47"/>
      <c r="LNQ34" s="47"/>
      <c r="LNR34" s="47"/>
      <c r="LNS34" s="47"/>
      <c r="LNT34" s="47"/>
      <c r="LNU34" s="47"/>
      <c r="LNV34" s="47"/>
      <c r="LNW34" s="47"/>
      <c r="LNX34" s="47"/>
      <c r="LNY34" s="47"/>
      <c r="LNZ34" s="47"/>
      <c r="LOA34" s="47"/>
      <c r="LOB34" s="47"/>
      <c r="LOC34" s="47"/>
      <c r="LOD34" s="47"/>
      <c r="LOE34" s="47"/>
      <c r="LOF34" s="47"/>
      <c r="LOG34" s="47"/>
      <c r="LOH34" s="47"/>
      <c r="LOI34" s="47"/>
      <c r="LOJ34" s="47"/>
      <c r="LOK34" s="47"/>
      <c r="LOL34" s="47"/>
      <c r="LOM34" s="47"/>
      <c r="LON34" s="47"/>
      <c r="LOO34" s="47"/>
      <c r="LOP34" s="47"/>
      <c r="LOQ34" s="47"/>
      <c r="LOR34" s="47"/>
      <c r="LOS34" s="47"/>
      <c r="LOT34" s="47"/>
      <c r="LOU34" s="47"/>
      <c r="LOV34" s="47"/>
      <c r="LOW34" s="47"/>
      <c r="LOX34" s="47"/>
      <c r="LOY34" s="47"/>
      <c r="LOZ34" s="47"/>
      <c r="LPA34" s="47"/>
      <c r="LPB34" s="47"/>
      <c r="LPC34" s="47"/>
      <c r="LPD34" s="47"/>
      <c r="LPE34" s="47"/>
      <c r="LPF34" s="47"/>
      <c r="LPG34" s="47"/>
      <c r="LPH34" s="47"/>
      <c r="LPI34" s="47"/>
      <c r="LPJ34" s="47"/>
      <c r="LPK34" s="47"/>
      <c r="LPL34" s="47"/>
      <c r="LPM34" s="47"/>
      <c r="LPN34" s="47"/>
      <c r="LPO34" s="47"/>
      <c r="LPP34" s="47"/>
      <c r="LPQ34" s="47"/>
      <c r="LPR34" s="47"/>
      <c r="LPS34" s="47"/>
      <c r="LPT34" s="47"/>
      <c r="LPU34" s="47"/>
      <c r="LPV34" s="47"/>
      <c r="LPW34" s="47"/>
      <c r="LPX34" s="47"/>
      <c r="LPY34" s="47"/>
      <c r="LPZ34" s="47"/>
      <c r="LQA34" s="47"/>
      <c r="LQB34" s="47"/>
      <c r="LQC34" s="47"/>
      <c r="LQD34" s="47"/>
      <c r="LQE34" s="47"/>
      <c r="LQF34" s="47"/>
      <c r="LQG34" s="47"/>
      <c r="LQH34" s="47"/>
      <c r="LQI34" s="47"/>
      <c r="LQJ34" s="47"/>
      <c r="LQK34" s="47"/>
      <c r="LQL34" s="47"/>
      <c r="LQM34" s="47"/>
      <c r="LQN34" s="47"/>
      <c r="LQO34" s="47"/>
      <c r="LQP34" s="47"/>
      <c r="LQQ34" s="47"/>
      <c r="LQR34" s="47"/>
      <c r="LQS34" s="47"/>
      <c r="LQT34" s="47"/>
      <c r="LQU34" s="47"/>
      <c r="LQV34" s="47"/>
      <c r="LQW34" s="47"/>
      <c r="LQX34" s="47"/>
      <c r="LQY34" s="47"/>
      <c r="LQZ34" s="47"/>
      <c r="LRA34" s="47"/>
      <c r="LRB34" s="47"/>
      <c r="LRC34" s="47"/>
      <c r="LRD34" s="47"/>
      <c r="LRE34" s="47"/>
      <c r="LRF34" s="47"/>
      <c r="LRG34" s="47"/>
      <c r="LRH34" s="47"/>
      <c r="LRI34" s="47"/>
      <c r="LRJ34" s="47"/>
      <c r="LRK34" s="47"/>
      <c r="LRL34" s="47"/>
      <c r="LRM34" s="47"/>
      <c r="LRN34" s="47"/>
      <c r="LRO34" s="47"/>
      <c r="LRP34" s="47"/>
      <c r="LRQ34" s="47"/>
      <c r="LRR34" s="47"/>
      <c r="LRS34" s="47"/>
      <c r="LRT34" s="47"/>
      <c r="LRU34" s="47"/>
      <c r="LRV34" s="47"/>
      <c r="LRW34" s="47"/>
      <c r="LRX34" s="47"/>
      <c r="LRY34" s="47"/>
      <c r="LRZ34" s="47"/>
      <c r="LSA34" s="47"/>
      <c r="LSB34" s="47"/>
      <c r="LSC34" s="47"/>
      <c r="LSD34" s="47"/>
      <c r="LSE34" s="47"/>
      <c r="LSF34" s="47"/>
      <c r="LSG34" s="47"/>
      <c r="LSH34" s="47"/>
      <c r="LSI34" s="47"/>
      <c r="LSJ34" s="47"/>
      <c r="LSK34" s="47"/>
      <c r="LSL34" s="47"/>
      <c r="LSM34" s="47"/>
      <c r="LSN34" s="47"/>
      <c r="LSO34" s="47"/>
      <c r="LSP34" s="47"/>
      <c r="LSQ34" s="47"/>
      <c r="LSR34" s="47"/>
      <c r="LSS34" s="47"/>
      <c r="LST34" s="47"/>
      <c r="LSU34" s="47"/>
      <c r="LSV34" s="47"/>
      <c r="LSW34" s="47"/>
      <c r="LSX34" s="47"/>
      <c r="LSY34" s="47"/>
      <c r="LSZ34" s="47"/>
      <c r="LTA34" s="47"/>
      <c r="LTB34" s="47"/>
      <c r="LTC34" s="47"/>
      <c r="LTD34" s="47"/>
      <c r="LTE34" s="47"/>
      <c r="LTF34" s="47"/>
      <c r="LTG34" s="47"/>
      <c r="LTH34" s="47"/>
      <c r="LTI34" s="47"/>
      <c r="LTJ34" s="47"/>
      <c r="LTK34" s="47"/>
      <c r="LTL34" s="47"/>
      <c r="LTM34" s="47"/>
      <c r="LTN34" s="47"/>
      <c r="LTO34" s="47"/>
      <c r="LTP34" s="47"/>
      <c r="LTQ34" s="47"/>
      <c r="LTR34" s="47"/>
      <c r="LTS34" s="47"/>
      <c r="LTT34" s="47"/>
      <c r="LTU34" s="47"/>
      <c r="LTV34" s="47"/>
      <c r="LTW34" s="47"/>
      <c r="LTX34" s="47"/>
      <c r="LTY34" s="47"/>
      <c r="LTZ34" s="47"/>
      <c r="LUA34" s="47"/>
      <c r="LUB34" s="47"/>
      <c r="LUC34" s="47"/>
      <c r="LUD34" s="47"/>
      <c r="LUE34" s="47"/>
      <c r="LUF34" s="47"/>
      <c r="LUG34" s="47"/>
      <c r="LUH34" s="47"/>
      <c r="LUI34" s="47"/>
      <c r="LUJ34" s="47"/>
      <c r="LUK34" s="47"/>
      <c r="LUL34" s="47"/>
      <c r="LUM34" s="47"/>
      <c r="LUN34" s="47"/>
      <c r="LUO34" s="47"/>
      <c r="LUP34" s="47"/>
      <c r="LUQ34" s="47"/>
      <c r="LUR34" s="47"/>
      <c r="LUS34" s="47"/>
      <c r="LUT34" s="47"/>
      <c r="LUU34" s="47"/>
      <c r="LUV34" s="47"/>
      <c r="LUW34" s="47"/>
      <c r="LUX34" s="47"/>
      <c r="LUY34" s="47"/>
      <c r="LUZ34" s="47"/>
      <c r="LVA34" s="47"/>
      <c r="LVB34" s="47"/>
      <c r="LVC34" s="47"/>
      <c r="LVD34" s="47"/>
      <c r="LVE34" s="47"/>
      <c r="LVF34" s="47"/>
      <c r="LVG34" s="47"/>
      <c r="LVH34" s="47"/>
      <c r="LVI34" s="47"/>
      <c r="LVJ34" s="47"/>
      <c r="LVK34" s="47"/>
      <c r="LVL34" s="47"/>
      <c r="LVM34" s="47"/>
      <c r="LVN34" s="47"/>
      <c r="LVO34" s="47"/>
      <c r="LVP34" s="47"/>
      <c r="LVQ34" s="47"/>
      <c r="LVR34" s="47"/>
      <c r="LVS34" s="47"/>
      <c r="LVT34" s="47"/>
      <c r="LVU34" s="47"/>
      <c r="LVV34" s="47"/>
      <c r="LVW34" s="47"/>
      <c r="LVX34" s="47"/>
      <c r="LVY34" s="47"/>
      <c r="LVZ34" s="47"/>
      <c r="LWA34" s="47"/>
      <c r="LWB34" s="47"/>
      <c r="LWC34" s="47"/>
      <c r="LWD34" s="47"/>
      <c r="LWE34" s="47"/>
      <c r="LWF34" s="47"/>
      <c r="LWG34" s="47"/>
      <c r="LWH34" s="47"/>
      <c r="LWI34" s="47"/>
      <c r="LWJ34" s="47"/>
      <c r="LWK34" s="47"/>
      <c r="LWL34" s="47"/>
      <c r="LWM34" s="47"/>
      <c r="LWN34" s="47"/>
      <c r="LWO34" s="47"/>
      <c r="LWP34" s="47"/>
      <c r="LWQ34" s="47"/>
      <c r="LWR34" s="47"/>
      <c r="LWS34" s="47"/>
      <c r="LWT34" s="47"/>
      <c r="LWU34" s="47"/>
      <c r="LWV34" s="47"/>
      <c r="LWW34" s="47"/>
      <c r="LWX34" s="47"/>
      <c r="LWY34" s="47"/>
      <c r="LWZ34" s="47"/>
      <c r="LXA34" s="47"/>
      <c r="LXB34" s="47"/>
      <c r="LXC34" s="47"/>
      <c r="LXD34" s="47"/>
      <c r="LXE34" s="47"/>
      <c r="LXF34" s="47"/>
      <c r="LXG34" s="47"/>
      <c r="LXH34" s="47"/>
      <c r="LXI34" s="47"/>
      <c r="LXJ34" s="47"/>
      <c r="LXK34" s="47"/>
      <c r="LXL34" s="47"/>
      <c r="LXM34" s="47"/>
      <c r="LXN34" s="47"/>
      <c r="LXO34" s="47"/>
      <c r="LXP34" s="47"/>
      <c r="LXQ34" s="47"/>
      <c r="LXR34" s="47"/>
      <c r="LXS34" s="47"/>
      <c r="LXT34" s="47"/>
      <c r="LXU34" s="47"/>
      <c r="LXV34" s="47"/>
      <c r="LXW34" s="47"/>
      <c r="LXX34" s="47"/>
      <c r="LXY34" s="47"/>
      <c r="LXZ34" s="47"/>
      <c r="LYA34" s="47"/>
      <c r="LYB34" s="47"/>
      <c r="LYC34" s="47"/>
      <c r="LYD34" s="47"/>
      <c r="LYE34" s="47"/>
      <c r="LYF34" s="47"/>
      <c r="LYG34" s="47"/>
      <c r="LYH34" s="47"/>
      <c r="LYI34" s="47"/>
      <c r="LYJ34" s="47"/>
      <c r="LYK34" s="47"/>
      <c r="LYL34" s="47"/>
      <c r="LYM34" s="47"/>
      <c r="LYN34" s="47"/>
      <c r="LYO34" s="47"/>
      <c r="LYP34" s="47"/>
      <c r="LYQ34" s="47"/>
      <c r="LYR34" s="47"/>
      <c r="LYS34" s="47"/>
      <c r="LYT34" s="47"/>
      <c r="LYU34" s="47"/>
      <c r="LYV34" s="47"/>
      <c r="LYW34" s="47"/>
      <c r="LYX34" s="47"/>
      <c r="LYY34" s="47"/>
      <c r="LYZ34" s="47"/>
      <c r="LZA34" s="47"/>
      <c r="LZB34" s="47"/>
      <c r="LZC34" s="47"/>
      <c r="LZD34" s="47"/>
      <c r="LZE34" s="47"/>
      <c r="LZF34" s="47"/>
      <c r="LZG34" s="47"/>
      <c r="LZH34" s="47"/>
      <c r="LZI34" s="47"/>
      <c r="LZJ34" s="47"/>
      <c r="LZK34" s="47"/>
      <c r="LZL34" s="47"/>
      <c r="LZM34" s="47"/>
      <c r="LZN34" s="47"/>
      <c r="LZO34" s="47"/>
      <c r="LZP34" s="47"/>
      <c r="LZQ34" s="47"/>
      <c r="LZR34" s="47"/>
      <c r="LZS34" s="47"/>
      <c r="LZT34" s="47"/>
      <c r="LZU34" s="47"/>
      <c r="LZV34" s="47"/>
      <c r="LZW34" s="47"/>
      <c r="LZX34" s="47"/>
      <c r="LZY34" s="47"/>
      <c r="LZZ34" s="47"/>
      <c r="MAA34" s="47"/>
      <c r="MAB34" s="47"/>
      <c r="MAC34" s="47"/>
      <c r="MAD34" s="47"/>
      <c r="MAE34" s="47"/>
      <c r="MAF34" s="47"/>
      <c r="MAG34" s="47"/>
      <c r="MAH34" s="47"/>
      <c r="MAI34" s="47"/>
      <c r="MAJ34" s="47"/>
      <c r="MAK34" s="47"/>
      <c r="MAL34" s="47"/>
      <c r="MAM34" s="47"/>
      <c r="MAN34" s="47"/>
      <c r="MAO34" s="47"/>
      <c r="MAP34" s="47"/>
      <c r="MAQ34" s="47"/>
      <c r="MAR34" s="47"/>
      <c r="MAS34" s="47"/>
      <c r="MAT34" s="47"/>
      <c r="MAU34" s="47"/>
      <c r="MAV34" s="47"/>
      <c r="MAW34" s="47"/>
      <c r="MAX34" s="47"/>
      <c r="MAY34" s="47"/>
      <c r="MAZ34" s="47"/>
      <c r="MBA34" s="47"/>
      <c r="MBB34" s="47"/>
      <c r="MBC34" s="47"/>
      <c r="MBD34" s="47"/>
      <c r="MBE34" s="47"/>
      <c r="MBF34" s="47"/>
      <c r="MBG34" s="47"/>
      <c r="MBH34" s="47"/>
      <c r="MBI34" s="47"/>
      <c r="MBJ34" s="47"/>
      <c r="MBK34" s="47"/>
      <c r="MBL34" s="47"/>
      <c r="MBM34" s="47"/>
      <c r="MBN34" s="47"/>
      <c r="MBO34" s="47"/>
      <c r="MBP34" s="47"/>
      <c r="MBQ34" s="47"/>
      <c r="MBR34" s="47"/>
      <c r="MBS34" s="47"/>
      <c r="MBT34" s="47"/>
      <c r="MBU34" s="47"/>
      <c r="MBV34" s="47"/>
      <c r="MBW34" s="47"/>
      <c r="MBX34" s="47"/>
      <c r="MBY34" s="47"/>
      <c r="MBZ34" s="47"/>
      <c r="MCA34" s="47"/>
      <c r="MCB34" s="47"/>
      <c r="MCC34" s="47"/>
      <c r="MCD34" s="47"/>
      <c r="MCE34" s="47"/>
      <c r="MCF34" s="47"/>
      <c r="MCG34" s="47"/>
      <c r="MCH34" s="47"/>
      <c r="MCI34" s="47"/>
      <c r="MCJ34" s="47"/>
      <c r="MCK34" s="47"/>
      <c r="MCL34" s="47"/>
      <c r="MCM34" s="47"/>
      <c r="MCN34" s="47"/>
      <c r="MCO34" s="47"/>
      <c r="MCP34" s="47"/>
      <c r="MCQ34" s="47"/>
      <c r="MCR34" s="47"/>
      <c r="MCS34" s="47"/>
      <c r="MCT34" s="47"/>
      <c r="MCU34" s="47"/>
      <c r="MCV34" s="47"/>
      <c r="MCW34" s="47"/>
      <c r="MCX34" s="47"/>
      <c r="MCY34" s="47"/>
      <c r="MCZ34" s="47"/>
      <c r="MDA34" s="47"/>
      <c r="MDB34" s="47"/>
      <c r="MDC34" s="47"/>
      <c r="MDD34" s="47"/>
      <c r="MDE34" s="47"/>
      <c r="MDF34" s="47"/>
      <c r="MDG34" s="47"/>
      <c r="MDH34" s="47"/>
      <c r="MDI34" s="47"/>
      <c r="MDJ34" s="47"/>
      <c r="MDK34" s="47"/>
      <c r="MDL34" s="47"/>
      <c r="MDM34" s="47"/>
      <c r="MDN34" s="47"/>
      <c r="MDO34" s="47"/>
      <c r="MDP34" s="47"/>
      <c r="MDQ34" s="47"/>
      <c r="MDR34" s="47"/>
      <c r="MDS34" s="47"/>
      <c r="MDT34" s="47"/>
      <c r="MDU34" s="47"/>
      <c r="MDV34" s="47"/>
      <c r="MDW34" s="47"/>
      <c r="MDX34" s="47"/>
      <c r="MDY34" s="47"/>
      <c r="MDZ34" s="47"/>
      <c r="MEA34" s="47"/>
      <c r="MEB34" s="47"/>
      <c r="MEC34" s="47"/>
      <c r="MED34" s="47"/>
      <c r="MEE34" s="47"/>
      <c r="MEF34" s="47"/>
      <c r="MEG34" s="47"/>
      <c r="MEH34" s="47"/>
      <c r="MEI34" s="47"/>
      <c r="MEJ34" s="47"/>
      <c r="MEK34" s="47"/>
      <c r="MEL34" s="47"/>
      <c r="MEM34" s="47"/>
      <c r="MEN34" s="47"/>
      <c r="MEO34" s="47"/>
      <c r="MEP34" s="47"/>
      <c r="MEQ34" s="47"/>
      <c r="MER34" s="47"/>
      <c r="MES34" s="47"/>
      <c r="MET34" s="47"/>
      <c r="MEU34" s="47"/>
      <c r="MEV34" s="47"/>
      <c r="MEW34" s="47"/>
      <c r="MEX34" s="47"/>
      <c r="MEY34" s="47"/>
      <c r="MEZ34" s="47"/>
      <c r="MFA34" s="47"/>
      <c r="MFB34" s="47"/>
      <c r="MFC34" s="47"/>
      <c r="MFD34" s="47"/>
      <c r="MFE34" s="47"/>
      <c r="MFF34" s="47"/>
      <c r="MFG34" s="47"/>
      <c r="MFH34" s="47"/>
      <c r="MFI34" s="47"/>
      <c r="MFJ34" s="47"/>
      <c r="MFK34" s="47"/>
      <c r="MFL34" s="47"/>
      <c r="MFM34" s="47"/>
      <c r="MFN34" s="47"/>
      <c r="MFO34" s="47"/>
      <c r="MFP34" s="47"/>
      <c r="MFQ34" s="47"/>
      <c r="MFR34" s="47"/>
      <c r="MFS34" s="47"/>
      <c r="MFT34" s="47"/>
      <c r="MFU34" s="47"/>
      <c r="MFV34" s="47"/>
      <c r="MFW34" s="47"/>
      <c r="MFX34" s="47"/>
      <c r="MFY34" s="47"/>
      <c r="MFZ34" s="47"/>
      <c r="MGA34" s="47"/>
      <c r="MGB34" s="47"/>
      <c r="MGC34" s="47"/>
      <c r="MGD34" s="47"/>
      <c r="MGE34" s="47"/>
      <c r="MGF34" s="47"/>
      <c r="MGG34" s="47"/>
      <c r="MGH34" s="47"/>
      <c r="MGI34" s="47"/>
      <c r="MGJ34" s="47"/>
      <c r="MGK34" s="47"/>
      <c r="MGL34" s="47"/>
      <c r="MGM34" s="47"/>
      <c r="MGN34" s="47"/>
      <c r="MGO34" s="47"/>
      <c r="MGP34" s="47"/>
      <c r="MGQ34" s="47"/>
      <c r="MGR34" s="47"/>
      <c r="MGS34" s="47"/>
      <c r="MGT34" s="47"/>
      <c r="MGU34" s="47"/>
      <c r="MGV34" s="47"/>
      <c r="MGW34" s="47"/>
      <c r="MGX34" s="47"/>
      <c r="MGY34" s="47"/>
      <c r="MGZ34" s="47"/>
      <c r="MHA34" s="47"/>
      <c r="MHB34" s="47"/>
      <c r="MHC34" s="47"/>
      <c r="MHD34" s="47"/>
      <c r="MHE34" s="47"/>
      <c r="MHF34" s="47"/>
      <c r="MHG34" s="47"/>
      <c r="MHH34" s="47"/>
      <c r="MHI34" s="47"/>
      <c r="MHJ34" s="47"/>
      <c r="MHK34" s="47"/>
      <c r="MHL34" s="47"/>
      <c r="MHM34" s="47"/>
      <c r="MHN34" s="47"/>
      <c r="MHO34" s="47"/>
      <c r="MHP34" s="47"/>
      <c r="MHQ34" s="47"/>
      <c r="MHR34" s="47"/>
      <c r="MHS34" s="47"/>
      <c r="MHT34" s="47"/>
      <c r="MHU34" s="47"/>
      <c r="MHV34" s="47"/>
      <c r="MHW34" s="47"/>
      <c r="MHX34" s="47"/>
      <c r="MHY34" s="47"/>
      <c r="MHZ34" s="47"/>
      <c r="MIA34" s="47"/>
      <c r="MIB34" s="47"/>
      <c r="MIC34" s="47"/>
      <c r="MID34" s="47"/>
      <c r="MIE34" s="47"/>
      <c r="MIF34" s="47"/>
      <c r="MIG34" s="47"/>
      <c r="MIH34" s="47"/>
      <c r="MII34" s="47"/>
      <c r="MIJ34" s="47"/>
      <c r="MIK34" s="47"/>
      <c r="MIL34" s="47"/>
      <c r="MIM34" s="47"/>
      <c r="MIN34" s="47"/>
      <c r="MIO34" s="47"/>
      <c r="MIP34" s="47"/>
      <c r="MIQ34" s="47"/>
      <c r="MIR34" s="47"/>
      <c r="MIS34" s="47"/>
      <c r="MIT34" s="47"/>
      <c r="MIU34" s="47"/>
      <c r="MIV34" s="47"/>
      <c r="MIW34" s="47"/>
      <c r="MIX34" s="47"/>
      <c r="MIY34" s="47"/>
      <c r="MIZ34" s="47"/>
      <c r="MJA34" s="47"/>
      <c r="MJB34" s="47"/>
      <c r="MJC34" s="47"/>
      <c r="MJD34" s="47"/>
      <c r="MJE34" s="47"/>
      <c r="MJF34" s="47"/>
      <c r="MJG34" s="47"/>
      <c r="MJH34" s="47"/>
      <c r="MJI34" s="47"/>
      <c r="MJJ34" s="47"/>
      <c r="MJK34" s="47"/>
      <c r="MJL34" s="47"/>
      <c r="MJM34" s="47"/>
      <c r="MJN34" s="47"/>
      <c r="MJO34" s="47"/>
      <c r="MJP34" s="47"/>
      <c r="MJQ34" s="47"/>
      <c r="MJR34" s="47"/>
      <c r="MJS34" s="47"/>
      <c r="MJT34" s="47"/>
      <c r="MJU34" s="47"/>
      <c r="MJV34" s="47"/>
      <c r="MJW34" s="47"/>
      <c r="MJX34" s="47"/>
      <c r="MJY34" s="47"/>
      <c r="MJZ34" s="47"/>
      <c r="MKA34" s="47"/>
      <c r="MKB34" s="47"/>
      <c r="MKC34" s="47"/>
      <c r="MKD34" s="47"/>
      <c r="MKE34" s="47"/>
      <c r="MKF34" s="47"/>
      <c r="MKG34" s="47"/>
      <c r="MKH34" s="47"/>
      <c r="MKI34" s="47"/>
      <c r="MKJ34" s="47"/>
      <c r="MKK34" s="47"/>
      <c r="MKL34" s="47"/>
      <c r="MKM34" s="47"/>
      <c r="MKN34" s="47"/>
      <c r="MKO34" s="47"/>
      <c r="MKP34" s="47"/>
      <c r="MKQ34" s="47"/>
      <c r="MKR34" s="47"/>
      <c r="MKS34" s="47"/>
      <c r="MKT34" s="47"/>
      <c r="MKU34" s="47"/>
      <c r="MKV34" s="47"/>
      <c r="MKW34" s="47"/>
      <c r="MKX34" s="47"/>
      <c r="MKY34" s="47"/>
      <c r="MKZ34" s="47"/>
      <c r="MLA34" s="47"/>
      <c r="MLB34" s="47"/>
      <c r="MLC34" s="47"/>
      <c r="MLD34" s="47"/>
      <c r="MLE34" s="47"/>
      <c r="MLF34" s="47"/>
      <c r="MLG34" s="47"/>
      <c r="MLH34" s="47"/>
      <c r="MLI34" s="47"/>
      <c r="MLJ34" s="47"/>
      <c r="MLK34" s="47"/>
      <c r="MLL34" s="47"/>
      <c r="MLM34" s="47"/>
      <c r="MLN34" s="47"/>
      <c r="MLO34" s="47"/>
      <c r="MLP34" s="47"/>
      <c r="MLQ34" s="47"/>
      <c r="MLR34" s="47"/>
      <c r="MLS34" s="47"/>
      <c r="MLT34" s="47"/>
      <c r="MLU34" s="47"/>
      <c r="MLV34" s="47"/>
      <c r="MLW34" s="47"/>
      <c r="MLX34" s="47"/>
      <c r="MLY34" s="47"/>
      <c r="MLZ34" s="47"/>
      <c r="MMA34" s="47"/>
      <c r="MMB34" s="47"/>
      <c r="MMC34" s="47"/>
      <c r="MMD34" s="47"/>
      <c r="MME34" s="47"/>
      <c r="MMF34" s="47"/>
      <c r="MMG34" s="47"/>
      <c r="MMH34" s="47"/>
      <c r="MMI34" s="47"/>
      <c r="MMJ34" s="47"/>
      <c r="MMK34" s="47"/>
      <c r="MML34" s="47"/>
      <c r="MMM34" s="47"/>
      <c r="MMN34" s="47"/>
      <c r="MMO34" s="47"/>
      <c r="MMP34" s="47"/>
      <c r="MMQ34" s="47"/>
      <c r="MMR34" s="47"/>
      <c r="MMS34" s="47"/>
      <c r="MMT34" s="47"/>
      <c r="MMU34" s="47"/>
      <c r="MMV34" s="47"/>
      <c r="MMW34" s="47"/>
      <c r="MMX34" s="47"/>
      <c r="MMY34" s="47"/>
      <c r="MMZ34" s="47"/>
      <c r="MNA34" s="47"/>
      <c r="MNB34" s="47"/>
      <c r="MNC34" s="47"/>
      <c r="MND34" s="47"/>
      <c r="MNE34" s="47"/>
      <c r="MNF34" s="47"/>
      <c r="MNG34" s="47"/>
      <c r="MNH34" s="47"/>
      <c r="MNI34" s="47"/>
      <c r="MNJ34" s="47"/>
      <c r="MNK34" s="47"/>
      <c r="MNL34" s="47"/>
      <c r="MNM34" s="47"/>
      <c r="MNN34" s="47"/>
      <c r="MNO34" s="47"/>
      <c r="MNP34" s="47"/>
      <c r="MNQ34" s="47"/>
      <c r="MNR34" s="47"/>
      <c r="MNS34" s="47"/>
      <c r="MNT34" s="47"/>
      <c r="MNU34" s="47"/>
      <c r="MNV34" s="47"/>
      <c r="MNW34" s="47"/>
      <c r="MNX34" s="47"/>
      <c r="MNY34" s="47"/>
      <c r="MNZ34" s="47"/>
      <c r="MOA34" s="47"/>
      <c r="MOB34" s="47"/>
      <c r="MOC34" s="47"/>
      <c r="MOD34" s="47"/>
      <c r="MOE34" s="47"/>
      <c r="MOF34" s="47"/>
      <c r="MOG34" s="47"/>
      <c r="MOH34" s="47"/>
      <c r="MOI34" s="47"/>
      <c r="MOJ34" s="47"/>
      <c r="MOK34" s="47"/>
      <c r="MOL34" s="47"/>
      <c r="MOM34" s="47"/>
      <c r="MON34" s="47"/>
      <c r="MOO34" s="47"/>
      <c r="MOP34" s="47"/>
      <c r="MOQ34" s="47"/>
      <c r="MOR34" s="47"/>
      <c r="MOS34" s="47"/>
      <c r="MOT34" s="47"/>
      <c r="MOU34" s="47"/>
      <c r="MOV34" s="47"/>
      <c r="MOW34" s="47"/>
      <c r="MOX34" s="47"/>
      <c r="MOY34" s="47"/>
      <c r="MOZ34" s="47"/>
      <c r="MPA34" s="47"/>
      <c r="MPB34" s="47"/>
      <c r="MPC34" s="47"/>
      <c r="MPD34" s="47"/>
      <c r="MPE34" s="47"/>
      <c r="MPF34" s="47"/>
      <c r="MPG34" s="47"/>
      <c r="MPH34" s="47"/>
      <c r="MPI34" s="47"/>
      <c r="MPJ34" s="47"/>
      <c r="MPK34" s="47"/>
      <c r="MPL34" s="47"/>
      <c r="MPM34" s="47"/>
      <c r="MPN34" s="47"/>
      <c r="MPO34" s="47"/>
      <c r="MPP34" s="47"/>
      <c r="MPQ34" s="47"/>
      <c r="MPR34" s="47"/>
      <c r="MPS34" s="47"/>
      <c r="MPT34" s="47"/>
      <c r="MPU34" s="47"/>
      <c r="MPV34" s="47"/>
      <c r="MPW34" s="47"/>
      <c r="MPX34" s="47"/>
      <c r="MPY34" s="47"/>
      <c r="MPZ34" s="47"/>
      <c r="MQA34" s="47"/>
      <c r="MQB34" s="47"/>
      <c r="MQC34" s="47"/>
      <c r="MQD34" s="47"/>
      <c r="MQE34" s="47"/>
      <c r="MQF34" s="47"/>
      <c r="MQG34" s="47"/>
      <c r="MQH34" s="47"/>
      <c r="MQI34" s="47"/>
      <c r="MQJ34" s="47"/>
      <c r="MQK34" s="47"/>
      <c r="MQL34" s="47"/>
      <c r="MQM34" s="47"/>
      <c r="MQN34" s="47"/>
      <c r="MQO34" s="47"/>
      <c r="MQP34" s="47"/>
      <c r="MQQ34" s="47"/>
      <c r="MQR34" s="47"/>
      <c r="MQS34" s="47"/>
      <c r="MQT34" s="47"/>
      <c r="MQU34" s="47"/>
      <c r="MQV34" s="47"/>
      <c r="MQW34" s="47"/>
      <c r="MQX34" s="47"/>
      <c r="MQY34" s="47"/>
      <c r="MQZ34" s="47"/>
      <c r="MRA34" s="47"/>
      <c r="MRB34" s="47"/>
      <c r="MRC34" s="47"/>
      <c r="MRD34" s="47"/>
      <c r="MRE34" s="47"/>
      <c r="MRF34" s="47"/>
      <c r="MRG34" s="47"/>
      <c r="MRH34" s="47"/>
      <c r="MRI34" s="47"/>
      <c r="MRJ34" s="47"/>
      <c r="MRK34" s="47"/>
      <c r="MRL34" s="47"/>
      <c r="MRM34" s="47"/>
      <c r="MRN34" s="47"/>
      <c r="MRO34" s="47"/>
      <c r="MRP34" s="47"/>
      <c r="MRQ34" s="47"/>
      <c r="MRR34" s="47"/>
      <c r="MRS34" s="47"/>
      <c r="MRT34" s="47"/>
      <c r="MRU34" s="47"/>
      <c r="MRV34" s="47"/>
      <c r="MRW34" s="47"/>
      <c r="MRX34" s="47"/>
      <c r="MRY34" s="47"/>
      <c r="MRZ34" s="47"/>
      <c r="MSA34" s="47"/>
      <c r="MSB34" s="47"/>
      <c r="MSC34" s="47"/>
      <c r="MSD34" s="47"/>
      <c r="MSE34" s="47"/>
      <c r="MSF34" s="47"/>
      <c r="MSG34" s="47"/>
      <c r="MSH34" s="47"/>
      <c r="MSI34" s="47"/>
      <c r="MSJ34" s="47"/>
      <c r="MSK34" s="47"/>
      <c r="MSL34" s="47"/>
      <c r="MSM34" s="47"/>
      <c r="MSN34" s="47"/>
      <c r="MSO34" s="47"/>
      <c r="MSP34" s="47"/>
      <c r="MSQ34" s="47"/>
      <c r="MSR34" s="47"/>
      <c r="MSS34" s="47"/>
      <c r="MST34" s="47"/>
      <c r="MSU34" s="47"/>
      <c r="MSV34" s="47"/>
      <c r="MSW34" s="47"/>
      <c r="MSX34" s="47"/>
      <c r="MSY34" s="47"/>
      <c r="MSZ34" s="47"/>
      <c r="MTA34" s="47"/>
      <c r="MTB34" s="47"/>
      <c r="MTC34" s="47"/>
      <c r="MTD34" s="47"/>
      <c r="MTE34" s="47"/>
      <c r="MTF34" s="47"/>
      <c r="MTG34" s="47"/>
      <c r="MTH34" s="47"/>
      <c r="MTI34" s="47"/>
      <c r="MTJ34" s="47"/>
      <c r="MTK34" s="47"/>
      <c r="MTL34" s="47"/>
      <c r="MTM34" s="47"/>
      <c r="MTN34" s="47"/>
      <c r="MTO34" s="47"/>
      <c r="MTP34" s="47"/>
      <c r="MTQ34" s="47"/>
      <c r="MTR34" s="47"/>
      <c r="MTS34" s="47"/>
      <c r="MTT34" s="47"/>
      <c r="MTU34" s="47"/>
      <c r="MTV34" s="47"/>
      <c r="MTW34" s="47"/>
      <c r="MTX34" s="47"/>
      <c r="MTY34" s="47"/>
      <c r="MTZ34" s="47"/>
      <c r="MUA34" s="47"/>
      <c r="MUB34" s="47"/>
      <c r="MUC34" s="47"/>
      <c r="MUD34" s="47"/>
      <c r="MUE34" s="47"/>
      <c r="MUF34" s="47"/>
      <c r="MUG34" s="47"/>
      <c r="MUH34" s="47"/>
      <c r="MUI34" s="47"/>
      <c r="MUJ34" s="47"/>
      <c r="MUK34" s="47"/>
      <c r="MUL34" s="47"/>
      <c r="MUM34" s="47"/>
      <c r="MUN34" s="47"/>
      <c r="MUO34" s="47"/>
      <c r="MUP34" s="47"/>
      <c r="MUQ34" s="47"/>
      <c r="MUR34" s="47"/>
      <c r="MUS34" s="47"/>
      <c r="MUT34" s="47"/>
      <c r="MUU34" s="47"/>
      <c r="MUV34" s="47"/>
      <c r="MUW34" s="47"/>
      <c r="MUX34" s="47"/>
      <c r="MUY34" s="47"/>
      <c r="MUZ34" s="47"/>
      <c r="MVA34" s="47"/>
      <c r="MVB34" s="47"/>
      <c r="MVC34" s="47"/>
      <c r="MVD34" s="47"/>
      <c r="MVE34" s="47"/>
      <c r="MVF34" s="47"/>
      <c r="MVG34" s="47"/>
      <c r="MVH34" s="47"/>
      <c r="MVI34" s="47"/>
      <c r="MVJ34" s="47"/>
      <c r="MVK34" s="47"/>
      <c r="MVL34" s="47"/>
      <c r="MVM34" s="47"/>
      <c r="MVN34" s="47"/>
      <c r="MVO34" s="47"/>
      <c r="MVP34" s="47"/>
      <c r="MVQ34" s="47"/>
      <c r="MVR34" s="47"/>
      <c r="MVS34" s="47"/>
      <c r="MVT34" s="47"/>
      <c r="MVU34" s="47"/>
      <c r="MVV34" s="47"/>
      <c r="MVW34" s="47"/>
      <c r="MVX34" s="47"/>
      <c r="MVY34" s="47"/>
      <c r="MVZ34" s="47"/>
      <c r="MWA34" s="47"/>
      <c r="MWB34" s="47"/>
      <c r="MWC34" s="47"/>
      <c r="MWD34" s="47"/>
      <c r="MWE34" s="47"/>
      <c r="MWF34" s="47"/>
      <c r="MWG34" s="47"/>
      <c r="MWH34" s="47"/>
      <c r="MWI34" s="47"/>
      <c r="MWJ34" s="47"/>
      <c r="MWK34" s="47"/>
      <c r="MWL34" s="47"/>
      <c r="MWM34" s="47"/>
      <c r="MWN34" s="47"/>
      <c r="MWO34" s="47"/>
      <c r="MWP34" s="47"/>
      <c r="MWQ34" s="47"/>
      <c r="MWR34" s="47"/>
      <c r="MWS34" s="47"/>
      <c r="MWT34" s="47"/>
      <c r="MWU34" s="47"/>
      <c r="MWV34" s="47"/>
      <c r="MWW34" s="47"/>
      <c r="MWX34" s="47"/>
      <c r="MWY34" s="47"/>
      <c r="MWZ34" s="47"/>
      <c r="MXA34" s="47"/>
      <c r="MXB34" s="47"/>
      <c r="MXC34" s="47"/>
      <c r="MXD34" s="47"/>
      <c r="MXE34" s="47"/>
      <c r="MXF34" s="47"/>
      <c r="MXG34" s="47"/>
      <c r="MXH34" s="47"/>
      <c r="MXI34" s="47"/>
      <c r="MXJ34" s="47"/>
      <c r="MXK34" s="47"/>
      <c r="MXL34" s="47"/>
      <c r="MXM34" s="47"/>
      <c r="MXN34" s="47"/>
      <c r="MXO34" s="47"/>
      <c r="MXP34" s="47"/>
      <c r="MXQ34" s="47"/>
      <c r="MXR34" s="47"/>
      <c r="MXS34" s="47"/>
      <c r="MXT34" s="47"/>
      <c r="MXU34" s="47"/>
      <c r="MXV34" s="47"/>
      <c r="MXW34" s="47"/>
      <c r="MXX34" s="47"/>
      <c r="MXY34" s="47"/>
      <c r="MXZ34" s="47"/>
      <c r="MYA34" s="47"/>
      <c r="MYB34" s="47"/>
      <c r="MYC34" s="47"/>
      <c r="MYD34" s="47"/>
      <c r="MYE34" s="47"/>
      <c r="MYF34" s="47"/>
      <c r="MYG34" s="47"/>
      <c r="MYH34" s="47"/>
      <c r="MYI34" s="47"/>
      <c r="MYJ34" s="47"/>
      <c r="MYK34" s="47"/>
      <c r="MYL34" s="47"/>
      <c r="MYM34" s="47"/>
      <c r="MYN34" s="47"/>
      <c r="MYO34" s="47"/>
      <c r="MYP34" s="47"/>
      <c r="MYQ34" s="47"/>
      <c r="MYR34" s="47"/>
      <c r="MYS34" s="47"/>
      <c r="MYT34" s="47"/>
      <c r="MYU34" s="47"/>
      <c r="MYV34" s="47"/>
      <c r="MYW34" s="47"/>
      <c r="MYX34" s="47"/>
      <c r="MYY34" s="47"/>
      <c r="MYZ34" s="47"/>
      <c r="MZA34" s="47"/>
      <c r="MZB34" s="47"/>
      <c r="MZC34" s="47"/>
      <c r="MZD34" s="47"/>
      <c r="MZE34" s="47"/>
      <c r="MZF34" s="47"/>
      <c r="MZG34" s="47"/>
      <c r="MZH34" s="47"/>
      <c r="MZI34" s="47"/>
      <c r="MZJ34" s="47"/>
      <c r="MZK34" s="47"/>
      <c r="MZL34" s="47"/>
      <c r="MZM34" s="47"/>
      <c r="MZN34" s="47"/>
      <c r="MZO34" s="47"/>
      <c r="MZP34" s="47"/>
      <c r="MZQ34" s="47"/>
      <c r="MZR34" s="47"/>
      <c r="MZS34" s="47"/>
      <c r="MZT34" s="47"/>
      <c r="MZU34" s="47"/>
      <c r="MZV34" s="47"/>
      <c r="MZW34" s="47"/>
      <c r="MZX34" s="47"/>
      <c r="MZY34" s="47"/>
      <c r="MZZ34" s="47"/>
      <c r="NAA34" s="47"/>
      <c r="NAB34" s="47"/>
      <c r="NAC34" s="47"/>
      <c r="NAD34" s="47"/>
      <c r="NAE34" s="47"/>
      <c r="NAF34" s="47"/>
      <c r="NAG34" s="47"/>
      <c r="NAH34" s="47"/>
      <c r="NAI34" s="47"/>
      <c r="NAJ34" s="47"/>
      <c r="NAK34" s="47"/>
      <c r="NAL34" s="47"/>
      <c r="NAM34" s="47"/>
      <c r="NAN34" s="47"/>
      <c r="NAO34" s="47"/>
      <c r="NAP34" s="47"/>
      <c r="NAQ34" s="47"/>
      <c r="NAR34" s="47"/>
      <c r="NAS34" s="47"/>
      <c r="NAT34" s="47"/>
      <c r="NAU34" s="47"/>
      <c r="NAV34" s="47"/>
      <c r="NAW34" s="47"/>
      <c r="NAX34" s="47"/>
      <c r="NAY34" s="47"/>
      <c r="NAZ34" s="47"/>
      <c r="NBA34" s="47"/>
      <c r="NBB34" s="47"/>
      <c r="NBC34" s="47"/>
      <c r="NBD34" s="47"/>
      <c r="NBE34" s="47"/>
      <c r="NBF34" s="47"/>
      <c r="NBG34" s="47"/>
      <c r="NBH34" s="47"/>
      <c r="NBI34" s="47"/>
      <c r="NBJ34" s="47"/>
      <c r="NBK34" s="47"/>
      <c r="NBL34" s="47"/>
      <c r="NBM34" s="47"/>
      <c r="NBN34" s="47"/>
      <c r="NBO34" s="47"/>
      <c r="NBP34" s="47"/>
      <c r="NBQ34" s="47"/>
      <c r="NBR34" s="47"/>
      <c r="NBS34" s="47"/>
      <c r="NBT34" s="47"/>
      <c r="NBU34" s="47"/>
      <c r="NBV34" s="47"/>
      <c r="NBW34" s="47"/>
      <c r="NBX34" s="47"/>
      <c r="NBY34" s="47"/>
      <c r="NBZ34" s="47"/>
      <c r="NCA34" s="47"/>
      <c r="NCB34" s="47"/>
      <c r="NCC34" s="47"/>
      <c r="NCD34" s="47"/>
      <c r="NCE34" s="47"/>
      <c r="NCF34" s="47"/>
      <c r="NCG34" s="47"/>
      <c r="NCH34" s="47"/>
      <c r="NCI34" s="47"/>
      <c r="NCJ34" s="47"/>
      <c r="NCK34" s="47"/>
      <c r="NCL34" s="47"/>
      <c r="NCM34" s="47"/>
      <c r="NCN34" s="47"/>
      <c r="NCO34" s="47"/>
      <c r="NCP34" s="47"/>
      <c r="NCQ34" s="47"/>
      <c r="NCR34" s="47"/>
      <c r="NCS34" s="47"/>
      <c r="NCT34" s="47"/>
      <c r="NCU34" s="47"/>
      <c r="NCV34" s="47"/>
      <c r="NCW34" s="47"/>
      <c r="NCX34" s="47"/>
      <c r="NCY34" s="47"/>
      <c r="NCZ34" s="47"/>
      <c r="NDA34" s="47"/>
      <c r="NDB34" s="47"/>
      <c r="NDC34" s="47"/>
      <c r="NDD34" s="47"/>
      <c r="NDE34" s="47"/>
      <c r="NDF34" s="47"/>
      <c r="NDG34" s="47"/>
      <c r="NDH34" s="47"/>
      <c r="NDI34" s="47"/>
      <c r="NDJ34" s="47"/>
      <c r="NDK34" s="47"/>
      <c r="NDL34" s="47"/>
      <c r="NDM34" s="47"/>
      <c r="NDN34" s="47"/>
      <c r="NDO34" s="47"/>
      <c r="NDP34" s="47"/>
      <c r="NDQ34" s="47"/>
      <c r="NDR34" s="47"/>
      <c r="NDS34" s="47"/>
      <c r="NDT34" s="47"/>
      <c r="NDU34" s="47"/>
      <c r="NDV34" s="47"/>
      <c r="NDW34" s="47"/>
      <c r="NDX34" s="47"/>
      <c r="NDY34" s="47"/>
      <c r="NDZ34" s="47"/>
      <c r="NEA34" s="47"/>
      <c r="NEB34" s="47"/>
      <c r="NEC34" s="47"/>
      <c r="NED34" s="47"/>
      <c r="NEE34" s="47"/>
      <c r="NEF34" s="47"/>
      <c r="NEG34" s="47"/>
      <c r="NEH34" s="47"/>
      <c r="NEI34" s="47"/>
      <c r="NEJ34" s="47"/>
      <c r="NEK34" s="47"/>
      <c r="NEL34" s="47"/>
      <c r="NEM34" s="47"/>
      <c r="NEN34" s="47"/>
      <c r="NEO34" s="47"/>
      <c r="NEP34" s="47"/>
      <c r="NEQ34" s="47"/>
      <c r="NER34" s="47"/>
      <c r="NES34" s="47"/>
      <c r="NET34" s="47"/>
      <c r="NEU34" s="47"/>
      <c r="NEV34" s="47"/>
      <c r="NEW34" s="47"/>
      <c r="NEX34" s="47"/>
      <c r="NEY34" s="47"/>
      <c r="NEZ34" s="47"/>
      <c r="NFA34" s="47"/>
      <c r="NFB34" s="47"/>
      <c r="NFC34" s="47"/>
      <c r="NFD34" s="47"/>
      <c r="NFE34" s="47"/>
      <c r="NFF34" s="47"/>
      <c r="NFG34" s="47"/>
      <c r="NFH34" s="47"/>
      <c r="NFI34" s="47"/>
      <c r="NFJ34" s="47"/>
      <c r="NFK34" s="47"/>
      <c r="NFL34" s="47"/>
      <c r="NFM34" s="47"/>
      <c r="NFN34" s="47"/>
      <c r="NFO34" s="47"/>
      <c r="NFP34" s="47"/>
      <c r="NFQ34" s="47"/>
      <c r="NFR34" s="47"/>
      <c r="NFS34" s="47"/>
      <c r="NFT34" s="47"/>
      <c r="NFU34" s="47"/>
      <c r="NFV34" s="47"/>
      <c r="NFW34" s="47"/>
      <c r="NFX34" s="47"/>
      <c r="NFY34" s="47"/>
      <c r="NFZ34" s="47"/>
      <c r="NGA34" s="47"/>
      <c r="NGB34" s="47"/>
      <c r="NGC34" s="47"/>
      <c r="NGD34" s="47"/>
      <c r="NGE34" s="47"/>
      <c r="NGF34" s="47"/>
      <c r="NGG34" s="47"/>
      <c r="NGH34" s="47"/>
      <c r="NGI34" s="47"/>
      <c r="NGJ34" s="47"/>
      <c r="NGK34" s="47"/>
      <c r="NGL34" s="47"/>
      <c r="NGM34" s="47"/>
      <c r="NGN34" s="47"/>
      <c r="NGO34" s="47"/>
      <c r="NGP34" s="47"/>
      <c r="NGQ34" s="47"/>
      <c r="NGR34" s="47"/>
      <c r="NGS34" s="47"/>
      <c r="NGT34" s="47"/>
      <c r="NGU34" s="47"/>
      <c r="NGV34" s="47"/>
      <c r="NGW34" s="47"/>
      <c r="NGX34" s="47"/>
      <c r="NGY34" s="47"/>
      <c r="NGZ34" s="47"/>
      <c r="NHA34" s="47"/>
      <c r="NHB34" s="47"/>
      <c r="NHC34" s="47"/>
      <c r="NHD34" s="47"/>
      <c r="NHE34" s="47"/>
      <c r="NHF34" s="47"/>
      <c r="NHG34" s="47"/>
      <c r="NHH34" s="47"/>
      <c r="NHI34" s="47"/>
      <c r="NHJ34" s="47"/>
      <c r="NHK34" s="47"/>
      <c r="NHL34" s="47"/>
      <c r="NHM34" s="47"/>
      <c r="NHN34" s="47"/>
      <c r="NHO34" s="47"/>
      <c r="NHP34" s="47"/>
      <c r="NHQ34" s="47"/>
      <c r="NHR34" s="47"/>
      <c r="NHS34" s="47"/>
      <c r="NHT34" s="47"/>
      <c r="NHU34" s="47"/>
      <c r="NHV34" s="47"/>
      <c r="NHW34" s="47"/>
      <c r="NHX34" s="47"/>
      <c r="NHY34" s="47"/>
      <c r="NHZ34" s="47"/>
      <c r="NIA34" s="47"/>
      <c r="NIB34" s="47"/>
      <c r="NIC34" s="47"/>
      <c r="NID34" s="47"/>
      <c r="NIE34" s="47"/>
      <c r="NIF34" s="47"/>
      <c r="NIG34" s="47"/>
      <c r="NIH34" s="47"/>
      <c r="NII34" s="47"/>
      <c r="NIJ34" s="47"/>
      <c r="NIK34" s="47"/>
      <c r="NIL34" s="47"/>
      <c r="NIM34" s="47"/>
      <c r="NIN34" s="47"/>
      <c r="NIO34" s="47"/>
      <c r="NIP34" s="47"/>
      <c r="NIQ34" s="47"/>
      <c r="NIR34" s="47"/>
      <c r="NIS34" s="47"/>
      <c r="NIT34" s="47"/>
      <c r="NIU34" s="47"/>
      <c r="NIV34" s="47"/>
      <c r="NIW34" s="47"/>
      <c r="NIX34" s="47"/>
      <c r="NIY34" s="47"/>
      <c r="NIZ34" s="47"/>
      <c r="NJA34" s="47"/>
      <c r="NJB34" s="47"/>
      <c r="NJC34" s="47"/>
      <c r="NJD34" s="47"/>
      <c r="NJE34" s="47"/>
      <c r="NJF34" s="47"/>
      <c r="NJG34" s="47"/>
      <c r="NJH34" s="47"/>
      <c r="NJI34" s="47"/>
      <c r="NJJ34" s="47"/>
      <c r="NJK34" s="47"/>
      <c r="NJL34" s="47"/>
      <c r="NJM34" s="47"/>
      <c r="NJN34" s="47"/>
      <c r="NJO34" s="47"/>
      <c r="NJP34" s="47"/>
      <c r="NJQ34" s="47"/>
      <c r="NJR34" s="47"/>
      <c r="NJS34" s="47"/>
      <c r="NJT34" s="47"/>
      <c r="NJU34" s="47"/>
      <c r="NJV34" s="47"/>
      <c r="NJW34" s="47"/>
      <c r="NJX34" s="47"/>
      <c r="NJY34" s="47"/>
      <c r="NJZ34" s="47"/>
      <c r="NKA34" s="47"/>
      <c r="NKB34" s="47"/>
      <c r="NKC34" s="47"/>
      <c r="NKD34" s="47"/>
      <c r="NKE34" s="47"/>
      <c r="NKF34" s="47"/>
      <c r="NKG34" s="47"/>
      <c r="NKH34" s="47"/>
      <c r="NKI34" s="47"/>
      <c r="NKJ34" s="47"/>
      <c r="NKK34" s="47"/>
      <c r="NKL34" s="47"/>
      <c r="NKM34" s="47"/>
      <c r="NKN34" s="47"/>
      <c r="NKO34" s="47"/>
      <c r="NKP34" s="47"/>
      <c r="NKQ34" s="47"/>
      <c r="NKR34" s="47"/>
      <c r="NKS34" s="47"/>
      <c r="NKT34" s="47"/>
      <c r="NKU34" s="47"/>
      <c r="NKV34" s="47"/>
      <c r="NKW34" s="47"/>
      <c r="NKX34" s="47"/>
      <c r="NKY34" s="47"/>
      <c r="NKZ34" s="47"/>
      <c r="NLA34" s="47"/>
      <c r="NLB34" s="47"/>
      <c r="NLC34" s="47"/>
      <c r="NLD34" s="47"/>
      <c r="NLE34" s="47"/>
      <c r="NLF34" s="47"/>
      <c r="NLG34" s="47"/>
      <c r="NLH34" s="47"/>
      <c r="NLI34" s="47"/>
      <c r="NLJ34" s="47"/>
      <c r="NLK34" s="47"/>
      <c r="NLL34" s="47"/>
      <c r="NLM34" s="47"/>
      <c r="NLN34" s="47"/>
      <c r="NLO34" s="47"/>
      <c r="NLP34" s="47"/>
      <c r="NLQ34" s="47"/>
      <c r="NLR34" s="47"/>
      <c r="NLS34" s="47"/>
      <c r="NLT34" s="47"/>
      <c r="NLU34" s="47"/>
      <c r="NLV34" s="47"/>
      <c r="NLW34" s="47"/>
      <c r="NLX34" s="47"/>
      <c r="NLY34" s="47"/>
      <c r="NLZ34" s="47"/>
      <c r="NMA34" s="47"/>
      <c r="NMB34" s="47"/>
      <c r="NMC34" s="47"/>
      <c r="NMD34" s="47"/>
      <c r="NME34" s="47"/>
      <c r="NMF34" s="47"/>
      <c r="NMG34" s="47"/>
      <c r="NMH34" s="47"/>
      <c r="NMI34" s="47"/>
      <c r="NMJ34" s="47"/>
      <c r="NMK34" s="47"/>
      <c r="NML34" s="47"/>
      <c r="NMM34" s="47"/>
      <c r="NMN34" s="47"/>
      <c r="NMO34" s="47"/>
      <c r="NMP34" s="47"/>
      <c r="NMQ34" s="47"/>
      <c r="NMR34" s="47"/>
      <c r="NMS34" s="47"/>
      <c r="NMT34" s="47"/>
      <c r="NMU34" s="47"/>
      <c r="NMV34" s="47"/>
      <c r="NMW34" s="47"/>
      <c r="NMX34" s="47"/>
      <c r="NMY34" s="47"/>
      <c r="NMZ34" s="47"/>
      <c r="NNA34" s="47"/>
      <c r="NNB34" s="47"/>
      <c r="NNC34" s="47"/>
      <c r="NND34" s="47"/>
      <c r="NNE34" s="47"/>
      <c r="NNF34" s="47"/>
      <c r="NNG34" s="47"/>
      <c r="NNH34" s="47"/>
      <c r="NNI34" s="47"/>
      <c r="NNJ34" s="47"/>
      <c r="NNK34" s="47"/>
      <c r="NNL34" s="47"/>
      <c r="NNM34" s="47"/>
      <c r="NNN34" s="47"/>
      <c r="NNO34" s="47"/>
      <c r="NNP34" s="47"/>
      <c r="NNQ34" s="47"/>
      <c r="NNR34" s="47"/>
      <c r="NNS34" s="47"/>
      <c r="NNT34" s="47"/>
      <c r="NNU34" s="47"/>
      <c r="NNV34" s="47"/>
      <c r="NNW34" s="47"/>
      <c r="NNX34" s="47"/>
      <c r="NNY34" s="47"/>
      <c r="NNZ34" s="47"/>
      <c r="NOA34" s="47"/>
      <c r="NOB34" s="47"/>
      <c r="NOC34" s="47"/>
      <c r="NOD34" s="47"/>
      <c r="NOE34" s="47"/>
      <c r="NOF34" s="47"/>
      <c r="NOG34" s="47"/>
      <c r="NOH34" s="47"/>
      <c r="NOI34" s="47"/>
      <c r="NOJ34" s="47"/>
      <c r="NOK34" s="47"/>
      <c r="NOL34" s="47"/>
      <c r="NOM34" s="47"/>
      <c r="NON34" s="47"/>
      <c r="NOO34" s="47"/>
      <c r="NOP34" s="47"/>
      <c r="NOQ34" s="47"/>
      <c r="NOR34" s="47"/>
      <c r="NOS34" s="47"/>
      <c r="NOT34" s="47"/>
      <c r="NOU34" s="47"/>
      <c r="NOV34" s="47"/>
      <c r="NOW34" s="47"/>
      <c r="NOX34" s="47"/>
      <c r="NOY34" s="47"/>
      <c r="NOZ34" s="47"/>
      <c r="NPA34" s="47"/>
      <c r="NPB34" s="47"/>
      <c r="NPC34" s="47"/>
      <c r="NPD34" s="47"/>
      <c r="NPE34" s="47"/>
      <c r="NPF34" s="47"/>
      <c r="NPG34" s="47"/>
      <c r="NPH34" s="47"/>
      <c r="NPI34" s="47"/>
      <c r="NPJ34" s="47"/>
      <c r="NPK34" s="47"/>
      <c r="NPL34" s="47"/>
      <c r="NPM34" s="47"/>
      <c r="NPN34" s="47"/>
      <c r="NPO34" s="47"/>
      <c r="NPP34" s="47"/>
      <c r="NPQ34" s="47"/>
      <c r="NPR34" s="47"/>
      <c r="NPS34" s="47"/>
      <c r="NPT34" s="47"/>
      <c r="NPU34" s="47"/>
      <c r="NPV34" s="47"/>
      <c r="NPW34" s="47"/>
      <c r="NPX34" s="47"/>
      <c r="NPY34" s="47"/>
      <c r="NPZ34" s="47"/>
      <c r="NQA34" s="47"/>
      <c r="NQB34" s="47"/>
      <c r="NQC34" s="47"/>
      <c r="NQD34" s="47"/>
      <c r="NQE34" s="47"/>
      <c r="NQF34" s="47"/>
      <c r="NQG34" s="47"/>
      <c r="NQH34" s="47"/>
      <c r="NQI34" s="47"/>
      <c r="NQJ34" s="47"/>
      <c r="NQK34" s="47"/>
      <c r="NQL34" s="47"/>
      <c r="NQM34" s="47"/>
      <c r="NQN34" s="47"/>
      <c r="NQO34" s="47"/>
      <c r="NQP34" s="47"/>
      <c r="NQQ34" s="47"/>
      <c r="NQR34" s="47"/>
      <c r="NQS34" s="47"/>
      <c r="NQT34" s="47"/>
      <c r="NQU34" s="47"/>
      <c r="NQV34" s="47"/>
      <c r="NQW34" s="47"/>
      <c r="NQX34" s="47"/>
      <c r="NQY34" s="47"/>
      <c r="NQZ34" s="47"/>
      <c r="NRA34" s="47"/>
      <c r="NRB34" s="47"/>
      <c r="NRC34" s="47"/>
      <c r="NRD34" s="47"/>
      <c r="NRE34" s="47"/>
      <c r="NRF34" s="47"/>
      <c r="NRG34" s="47"/>
      <c r="NRH34" s="47"/>
      <c r="NRI34" s="47"/>
      <c r="NRJ34" s="47"/>
      <c r="NRK34" s="47"/>
      <c r="NRL34" s="47"/>
      <c r="NRM34" s="47"/>
      <c r="NRN34" s="47"/>
      <c r="NRO34" s="47"/>
      <c r="NRP34" s="47"/>
      <c r="NRQ34" s="47"/>
      <c r="NRR34" s="47"/>
      <c r="NRS34" s="47"/>
      <c r="NRT34" s="47"/>
      <c r="NRU34" s="47"/>
      <c r="NRV34" s="47"/>
      <c r="NRW34" s="47"/>
      <c r="NRX34" s="47"/>
      <c r="NRY34" s="47"/>
      <c r="NRZ34" s="47"/>
      <c r="NSA34" s="47"/>
      <c r="NSB34" s="47"/>
      <c r="NSC34" s="47"/>
      <c r="NSD34" s="47"/>
      <c r="NSE34" s="47"/>
      <c r="NSF34" s="47"/>
      <c r="NSG34" s="47"/>
      <c r="NSH34" s="47"/>
      <c r="NSI34" s="47"/>
      <c r="NSJ34" s="47"/>
      <c r="NSK34" s="47"/>
      <c r="NSL34" s="47"/>
      <c r="NSM34" s="47"/>
      <c r="NSN34" s="47"/>
      <c r="NSO34" s="47"/>
      <c r="NSP34" s="47"/>
      <c r="NSQ34" s="47"/>
      <c r="NSR34" s="47"/>
      <c r="NSS34" s="47"/>
      <c r="NST34" s="47"/>
      <c r="NSU34" s="47"/>
      <c r="NSV34" s="47"/>
      <c r="NSW34" s="47"/>
      <c r="NSX34" s="47"/>
      <c r="NSY34" s="47"/>
      <c r="NSZ34" s="47"/>
      <c r="NTA34" s="47"/>
      <c r="NTB34" s="47"/>
      <c r="NTC34" s="47"/>
      <c r="NTD34" s="47"/>
      <c r="NTE34" s="47"/>
      <c r="NTF34" s="47"/>
      <c r="NTG34" s="47"/>
      <c r="NTH34" s="47"/>
      <c r="NTI34" s="47"/>
      <c r="NTJ34" s="47"/>
      <c r="NTK34" s="47"/>
      <c r="NTL34" s="47"/>
      <c r="NTM34" s="47"/>
      <c r="NTN34" s="47"/>
      <c r="NTO34" s="47"/>
      <c r="NTP34" s="47"/>
      <c r="NTQ34" s="47"/>
      <c r="NTR34" s="47"/>
      <c r="NTS34" s="47"/>
      <c r="NTT34" s="47"/>
      <c r="NTU34" s="47"/>
      <c r="NTV34" s="47"/>
      <c r="NTW34" s="47"/>
      <c r="NTX34" s="47"/>
      <c r="NTY34" s="47"/>
      <c r="NTZ34" s="47"/>
      <c r="NUA34" s="47"/>
      <c r="NUB34" s="47"/>
      <c r="NUC34" s="47"/>
      <c r="NUD34" s="47"/>
      <c r="NUE34" s="47"/>
      <c r="NUF34" s="47"/>
      <c r="NUG34" s="47"/>
      <c r="NUH34" s="47"/>
      <c r="NUI34" s="47"/>
      <c r="NUJ34" s="47"/>
      <c r="NUK34" s="47"/>
      <c r="NUL34" s="47"/>
      <c r="NUM34" s="47"/>
      <c r="NUN34" s="47"/>
      <c r="NUO34" s="47"/>
      <c r="NUP34" s="47"/>
      <c r="NUQ34" s="47"/>
      <c r="NUR34" s="47"/>
      <c r="NUS34" s="47"/>
      <c r="NUT34" s="47"/>
      <c r="NUU34" s="47"/>
      <c r="NUV34" s="47"/>
      <c r="NUW34" s="47"/>
      <c r="NUX34" s="47"/>
      <c r="NUY34" s="47"/>
      <c r="NUZ34" s="47"/>
      <c r="NVA34" s="47"/>
      <c r="NVB34" s="47"/>
      <c r="NVC34" s="47"/>
      <c r="NVD34" s="47"/>
      <c r="NVE34" s="47"/>
      <c r="NVF34" s="47"/>
      <c r="NVG34" s="47"/>
      <c r="NVH34" s="47"/>
      <c r="NVI34" s="47"/>
      <c r="NVJ34" s="47"/>
      <c r="NVK34" s="47"/>
      <c r="NVL34" s="47"/>
      <c r="NVM34" s="47"/>
      <c r="NVN34" s="47"/>
      <c r="NVO34" s="47"/>
      <c r="NVP34" s="47"/>
      <c r="NVQ34" s="47"/>
      <c r="NVR34" s="47"/>
      <c r="NVS34" s="47"/>
      <c r="NVT34" s="47"/>
      <c r="NVU34" s="47"/>
      <c r="NVV34" s="47"/>
      <c r="NVW34" s="47"/>
      <c r="NVX34" s="47"/>
      <c r="NVY34" s="47"/>
      <c r="NVZ34" s="47"/>
      <c r="NWA34" s="47"/>
      <c r="NWB34" s="47"/>
      <c r="NWC34" s="47"/>
      <c r="NWD34" s="47"/>
      <c r="NWE34" s="47"/>
      <c r="NWF34" s="47"/>
      <c r="NWG34" s="47"/>
      <c r="NWH34" s="47"/>
      <c r="NWI34" s="47"/>
      <c r="NWJ34" s="47"/>
      <c r="NWK34" s="47"/>
      <c r="NWL34" s="47"/>
      <c r="NWM34" s="47"/>
      <c r="NWN34" s="47"/>
      <c r="NWO34" s="47"/>
      <c r="NWP34" s="47"/>
      <c r="NWQ34" s="47"/>
      <c r="NWR34" s="47"/>
      <c r="NWS34" s="47"/>
      <c r="NWT34" s="47"/>
      <c r="NWU34" s="47"/>
      <c r="NWV34" s="47"/>
      <c r="NWW34" s="47"/>
      <c r="NWX34" s="47"/>
      <c r="NWY34" s="47"/>
      <c r="NWZ34" s="47"/>
      <c r="NXA34" s="47"/>
      <c r="NXB34" s="47"/>
      <c r="NXC34" s="47"/>
      <c r="NXD34" s="47"/>
      <c r="NXE34" s="47"/>
      <c r="NXF34" s="47"/>
      <c r="NXG34" s="47"/>
      <c r="NXH34" s="47"/>
      <c r="NXI34" s="47"/>
      <c r="NXJ34" s="47"/>
      <c r="NXK34" s="47"/>
      <c r="NXL34" s="47"/>
      <c r="NXM34" s="47"/>
      <c r="NXN34" s="47"/>
      <c r="NXO34" s="47"/>
      <c r="NXP34" s="47"/>
      <c r="NXQ34" s="47"/>
      <c r="NXR34" s="47"/>
      <c r="NXS34" s="47"/>
      <c r="NXT34" s="47"/>
      <c r="NXU34" s="47"/>
      <c r="NXV34" s="47"/>
      <c r="NXW34" s="47"/>
      <c r="NXX34" s="47"/>
      <c r="NXY34" s="47"/>
      <c r="NXZ34" s="47"/>
      <c r="NYA34" s="47"/>
      <c r="NYB34" s="47"/>
      <c r="NYC34" s="47"/>
      <c r="NYD34" s="47"/>
      <c r="NYE34" s="47"/>
      <c r="NYF34" s="47"/>
      <c r="NYG34" s="47"/>
      <c r="NYH34" s="47"/>
      <c r="NYI34" s="47"/>
      <c r="NYJ34" s="47"/>
      <c r="NYK34" s="47"/>
      <c r="NYL34" s="47"/>
      <c r="NYM34" s="47"/>
      <c r="NYN34" s="47"/>
      <c r="NYO34" s="47"/>
      <c r="NYP34" s="47"/>
      <c r="NYQ34" s="47"/>
      <c r="NYR34" s="47"/>
      <c r="NYS34" s="47"/>
      <c r="NYT34" s="47"/>
      <c r="NYU34" s="47"/>
      <c r="NYV34" s="47"/>
      <c r="NYW34" s="47"/>
      <c r="NYX34" s="47"/>
      <c r="NYY34" s="47"/>
      <c r="NYZ34" s="47"/>
      <c r="NZA34" s="47"/>
      <c r="NZB34" s="47"/>
      <c r="NZC34" s="47"/>
      <c r="NZD34" s="47"/>
      <c r="NZE34" s="47"/>
      <c r="NZF34" s="47"/>
      <c r="NZG34" s="47"/>
      <c r="NZH34" s="47"/>
      <c r="NZI34" s="47"/>
      <c r="NZJ34" s="47"/>
      <c r="NZK34" s="47"/>
      <c r="NZL34" s="47"/>
      <c r="NZM34" s="47"/>
      <c r="NZN34" s="47"/>
      <c r="NZO34" s="47"/>
      <c r="NZP34" s="47"/>
      <c r="NZQ34" s="47"/>
      <c r="NZR34" s="47"/>
      <c r="NZS34" s="47"/>
      <c r="NZT34" s="47"/>
      <c r="NZU34" s="47"/>
      <c r="NZV34" s="47"/>
      <c r="NZW34" s="47"/>
      <c r="NZX34" s="47"/>
      <c r="NZY34" s="47"/>
      <c r="NZZ34" s="47"/>
      <c r="OAA34" s="47"/>
      <c r="OAB34" s="47"/>
      <c r="OAC34" s="47"/>
      <c r="OAD34" s="47"/>
      <c r="OAE34" s="47"/>
      <c r="OAF34" s="47"/>
      <c r="OAG34" s="47"/>
      <c r="OAH34" s="47"/>
      <c r="OAI34" s="47"/>
      <c r="OAJ34" s="47"/>
      <c r="OAK34" s="47"/>
      <c r="OAL34" s="47"/>
      <c r="OAM34" s="47"/>
      <c r="OAN34" s="47"/>
      <c r="OAO34" s="47"/>
      <c r="OAP34" s="47"/>
      <c r="OAQ34" s="47"/>
      <c r="OAR34" s="47"/>
      <c r="OAS34" s="47"/>
      <c r="OAT34" s="47"/>
      <c r="OAU34" s="47"/>
      <c r="OAV34" s="47"/>
      <c r="OAW34" s="47"/>
      <c r="OAX34" s="47"/>
      <c r="OAY34" s="47"/>
      <c r="OAZ34" s="47"/>
      <c r="OBA34" s="47"/>
      <c r="OBB34" s="47"/>
      <c r="OBC34" s="47"/>
      <c r="OBD34" s="47"/>
      <c r="OBE34" s="47"/>
      <c r="OBF34" s="47"/>
      <c r="OBG34" s="47"/>
      <c r="OBH34" s="47"/>
      <c r="OBI34" s="47"/>
      <c r="OBJ34" s="47"/>
      <c r="OBK34" s="47"/>
      <c r="OBL34" s="47"/>
      <c r="OBM34" s="47"/>
      <c r="OBN34" s="47"/>
      <c r="OBO34" s="47"/>
      <c r="OBP34" s="47"/>
      <c r="OBQ34" s="47"/>
      <c r="OBR34" s="47"/>
      <c r="OBS34" s="47"/>
      <c r="OBT34" s="47"/>
      <c r="OBU34" s="47"/>
      <c r="OBV34" s="47"/>
      <c r="OBW34" s="47"/>
      <c r="OBX34" s="47"/>
      <c r="OBY34" s="47"/>
      <c r="OBZ34" s="47"/>
      <c r="OCA34" s="47"/>
      <c r="OCB34" s="47"/>
      <c r="OCC34" s="47"/>
      <c r="OCD34" s="47"/>
      <c r="OCE34" s="47"/>
      <c r="OCF34" s="47"/>
      <c r="OCG34" s="47"/>
      <c r="OCH34" s="47"/>
      <c r="OCI34" s="47"/>
      <c r="OCJ34" s="47"/>
      <c r="OCK34" s="47"/>
      <c r="OCL34" s="47"/>
      <c r="OCM34" s="47"/>
      <c r="OCN34" s="47"/>
      <c r="OCO34" s="47"/>
      <c r="OCP34" s="47"/>
      <c r="OCQ34" s="47"/>
      <c r="OCR34" s="47"/>
      <c r="OCS34" s="47"/>
      <c r="OCT34" s="47"/>
      <c r="OCU34" s="47"/>
      <c r="OCV34" s="47"/>
      <c r="OCW34" s="47"/>
      <c r="OCX34" s="47"/>
      <c r="OCY34" s="47"/>
      <c r="OCZ34" s="47"/>
      <c r="ODA34" s="47"/>
      <c r="ODB34" s="47"/>
      <c r="ODC34" s="47"/>
      <c r="ODD34" s="47"/>
      <c r="ODE34" s="47"/>
      <c r="ODF34" s="47"/>
      <c r="ODG34" s="47"/>
      <c r="ODH34" s="47"/>
      <c r="ODI34" s="47"/>
      <c r="ODJ34" s="47"/>
      <c r="ODK34" s="47"/>
      <c r="ODL34" s="47"/>
      <c r="ODM34" s="47"/>
      <c r="ODN34" s="47"/>
      <c r="ODO34" s="47"/>
      <c r="ODP34" s="47"/>
      <c r="ODQ34" s="47"/>
      <c r="ODR34" s="47"/>
      <c r="ODS34" s="47"/>
      <c r="ODT34" s="47"/>
      <c r="ODU34" s="47"/>
      <c r="ODV34" s="47"/>
      <c r="ODW34" s="47"/>
      <c r="ODX34" s="47"/>
      <c r="ODY34" s="47"/>
      <c r="ODZ34" s="47"/>
      <c r="OEA34" s="47"/>
      <c r="OEB34" s="47"/>
      <c r="OEC34" s="47"/>
      <c r="OED34" s="47"/>
      <c r="OEE34" s="47"/>
      <c r="OEF34" s="47"/>
      <c r="OEG34" s="47"/>
      <c r="OEH34" s="47"/>
      <c r="OEI34" s="47"/>
      <c r="OEJ34" s="47"/>
      <c r="OEK34" s="47"/>
      <c r="OEL34" s="47"/>
      <c r="OEM34" s="47"/>
      <c r="OEN34" s="47"/>
      <c r="OEO34" s="47"/>
      <c r="OEP34" s="47"/>
      <c r="OEQ34" s="47"/>
      <c r="OER34" s="47"/>
      <c r="OES34" s="47"/>
      <c r="OET34" s="47"/>
      <c r="OEU34" s="47"/>
      <c r="OEV34" s="47"/>
      <c r="OEW34" s="47"/>
      <c r="OEX34" s="47"/>
      <c r="OEY34" s="47"/>
      <c r="OEZ34" s="47"/>
      <c r="OFA34" s="47"/>
      <c r="OFB34" s="47"/>
      <c r="OFC34" s="47"/>
      <c r="OFD34" s="47"/>
      <c r="OFE34" s="47"/>
      <c r="OFF34" s="47"/>
      <c r="OFG34" s="47"/>
      <c r="OFH34" s="47"/>
      <c r="OFI34" s="47"/>
      <c r="OFJ34" s="47"/>
      <c r="OFK34" s="47"/>
      <c r="OFL34" s="47"/>
      <c r="OFM34" s="47"/>
      <c r="OFN34" s="47"/>
      <c r="OFO34" s="47"/>
      <c r="OFP34" s="47"/>
      <c r="OFQ34" s="47"/>
      <c r="OFR34" s="47"/>
      <c r="OFS34" s="47"/>
      <c r="OFT34" s="47"/>
      <c r="OFU34" s="47"/>
      <c r="OFV34" s="47"/>
      <c r="OFW34" s="47"/>
      <c r="OFX34" s="47"/>
      <c r="OFY34" s="47"/>
      <c r="OFZ34" s="47"/>
      <c r="OGA34" s="47"/>
      <c r="OGB34" s="47"/>
      <c r="OGC34" s="47"/>
      <c r="OGD34" s="47"/>
      <c r="OGE34" s="47"/>
      <c r="OGF34" s="47"/>
      <c r="OGG34" s="47"/>
      <c r="OGH34" s="47"/>
      <c r="OGI34" s="47"/>
      <c r="OGJ34" s="47"/>
      <c r="OGK34" s="47"/>
      <c r="OGL34" s="47"/>
      <c r="OGM34" s="47"/>
      <c r="OGN34" s="47"/>
      <c r="OGO34" s="47"/>
      <c r="OGP34" s="47"/>
      <c r="OGQ34" s="47"/>
      <c r="OGR34" s="47"/>
      <c r="OGS34" s="47"/>
      <c r="OGT34" s="47"/>
      <c r="OGU34" s="47"/>
      <c r="OGV34" s="47"/>
      <c r="OGW34" s="47"/>
      <c r="OGX34" s="47"/>
      <c r="OGY34" s="47"/>
      <c r="OGZ34" s="47"/>
      <c r="OHA34" s="47"/>
      <c r="OHB34" s="47"/>
      <c r="OHC34" s="47"/>
      <c r="OHD34" s="47"/>
      <c r="OHE34" s="47"/>
      <c r="OHF34" s="47"/>
      <c r="OHG34" s="47"/>
      <c r="OHH34" s="47"/>
      <c r="OHI34" s="47"/>
      <c r="OHJ34" s="47"/>
      <c r="OHK34" s="47"/>
      <c r="OHL34" s="47"/>
      <c r="OHM34" s="47"/>
      <c r="OHN34" s="47"/>
      <c r="OHO34" s="47"/>
      <c r="OHP34" s="47"/>
      <c r="OHQ34" s="47"/>
      <c r="OHR34" s="47"/>
      <c r="OHS34" s="47"/>
      <c r="OHT34" s="47"/>
      <c r="OHU34" s="47"/>
      <c r="OHV34" s="47"/>
      <c r="OHW34" s="47"/>
      <c r="OHX34" s="47"/>
      <c r="OHY34" s="47"/>
      <c r="OHZ34" s="47"/>
      <c r="OIA34" s="47"/>
      <c r="OIB34" s="47"/>
      <c r="OIC34" s="47"/>
      <c r="OID34" s="47"/>
      <c r="OIE34" s="47"/>
      <c r="OIF34" s="47"/>
      <c r="OIG34" s="47"/>
      <c r="OIH34" s="47"/>
      <c r="OII34" s="47"/>
      <c r="OIJ34" s="47"/>
      <c r="OIK34" s="47"/>
      <c r="OIL34" s="47"/>
      <c r="OIM34" s="47"/>
      <c r="OIN34" s="47"/>
      <c r="OIO34" s="47"/>
      <c r="OIP34" s="47"/>
      <c r="OIQ34" s="47"/>
      <c r="OIR34" s="47"/>
      <c r="OIS34" s="47"/>
      <c r="OIT34" s="47"/>
      <c r="OIU34" s="47"/>
      <c r="OIV34" s="47"/>
      <c r="OIW34" s="47"/>
      <c r="OIX34" s="47"/>
      <c r="OIY34" s="47"/>
      <c r="OIZ34" s="47"/>
      <c r="OJA34" s="47"/>
      <c r="OJB34" s="47"/>
      <c r="OJC34" s="47"/>
      <c r="OJD34" s="47"/>
      <c r="OJE34" s="47"/>
      <c r="OJF34" s="47"/>
      <c r="OJG34" s="47"/>
      <c r="OJH34" s="47"/>
      <c r="OJI34" s="47"/>
      <c r="OJJ34" s="47"/>
      <c r="OJK34" s="47"/>
      <c r="OJL34" s="47"/>
      <c r="OJM34" s="47"/>
      <c r="OJN34" s="47"/>
      <c r="OJO34" s="47"/>
      <c r="OJP34" s="47"/>
      <c r="OJQ34" s="47"/>
      <c r="OJR34" s="47"/>
      <c r="OJS34" s="47"/>
      <c r="OJT34" s="47"/>
      <c r="OJU34" s="47"/>
      <c r="OJV34" s="47"/>
      <c r="OJW34" s="47"/>
      <c r="OJX34" s="47"/>
      <c r="OJY34" s="47"/>
      <c r="OJZ34" s="47"/>
      <c r="OKA34" s="47"/>
      <c r="OKB34" s="47"/>
      <c r="OKC34" s="47"/>
      <c r="OKD34" s="47"/>
      <c r="OKE34" s="47"/>
      <c r="OKF34" s="47"/>
      <c r="OKG34" s="47"/>
      <c r="OKH34" s="47"/>
      <c r="OKI34" s="47"/>
      <c r="OKJ34" s="47"/>
      <c r="OKK34" s="47"/>
      <c r="OKL34" s="47"/>
      <c r="OKM34" s="47"/>
      <c r="OKN34" s="47"/>
      <c r="OKO34" s="47"/>
      <c r="OKP34" s="47"/>
      <c r="OKQ34" s="47"/>
      <c r="OKR34" s="47"/>
      <c r="OKS34" s="47"/>
      <c r="OKT34" s="47"/>
      <c r="OKU34" s="47"/>
      <c r="OKV34" s="47"/>
      <c r="OKW34" s="47"/>
      <c r="OKX34" s="47"/>
      <c r="OKY34" s="47"/>
      <c r="OKZ34" s="47"/>
      <c r="OLA34" s="47"/>
      <c r="OLB34" s="47"/>
      <c r="OLC34" s="47"/>
      <c r="OLD34" s="47"/>
      <c r="OLE34" s="47"/>
      <c r="OLF34" s="47"/>
      <c r="OLG34" s="47"/>
      <c r="OLH34" s="47"/>
      <c r="OLI34" s="47"/>
      <c r="OLJ34" s="47"/>
      <c r="OLK34" s="47"/>
      <c r="OLL34" s="47"/>
      <c r="OLM34" s="47"/>
      <c r="OLN34" s="47"/>
      <c r="OLO34" s="47"/>
      <c r="OLP34" s="47"/>
      <c r="OLQ34" s="47"/>
      <c r="OLR34" s="47"/>
      <c r="OLS34" s="47"/>
      <c r="OLT34" s="47"/>
      <c r="OLU34" s="47"/>
      <c r="OLV34" s="47"/>
      <c r="OLW34" s="47"/>
      <c r="OLX34" s="47"/>
      <c r="OLY34" s="47"/>
      <c r="OLZ34" s="47"/>
      <c r="OMA34" s="47"/>
      <c r="OMB34" s="47"/>
      <c r="OMC34" s="47"/>
      <c r="OMD34" s="47"/>
      <c r="OME34" s="47"/>
      <c r="OMF34" s="47"/>
      <c r="OMG34" s="47"/>
      <c r="OMH34" s="47"/>
      <c r="OMI34" s="47"/>
      <c r="OMJ34" s="47"/>
      <c r="OMK34" s="47"/>
      <c r="OML34" s="47"/>
      <c r="OMM34" s="47"/>
      <c r="OMN34" s="47"/>
      <c r="OMO34" s="47"/>
      <c r="OMP34" s="47"/>
      <c r="OMQ34" s="47"/>
      <c r="OMR34" s="47"/>
      <c r="OMS34" s="47"/>
      <c r="OMT34" s="47"/>
      <c r="OMU34" s="47"/>
      <c r="OMV34" s="47"/>
      <c r="OMW34" s="47"/>
      <c r="OMX34" s="47"/>
      <c r="OMY34" s="47"/>
      <c r="OMZ34" s="47"/>
      <c r="ONA34" s="47"/>
      <c r="ONB34" s="47"/>
      <c r="ONC34" s="47"/>
      <c r="OND34" s="47"/>
      <c r="ONE34" s="47"/>
      <c r="ONF34" s="47"/>
      <c r="ONG34" s="47"/>
      <c r="ONH34" s="47"/>
      <c r="ONI34" s="47"/>
      <c r="ONJ34" s="47"/>
      <c r="ONK34" s="47"/>
      <c r="ONL34" s="47"/>
      <c r="ONM34" s="47"/>
      <c r="ONN34" s="47"/>
      <c r="ONO34" s="47"/>
      <c r="ONP34" s="47"/>
      <c r="ONQ34" s="47"/>
      <c r="ONR34" s="47"/>
      <c r="ONS34" s="47"/>
      <c r="ONT34" s="47"/>
      <c r="ONU34" s="47"/>
      <c r="ONV34" s="47"/>
      <c r="ONW34" s="47"/>
      <c r="ONX34" s="47"/>
      <c r="ONY34" s="47"/>
      <c r="ONZ34" s="47"/>
      <c r="OOA34" s="47"/>
      <c r="OOB34" s="47"/>
      <c r="OOC34" s="47"/>
      <c r="OOD34" s="47"/>
      <c r="OOE34" s="47"/>
      <c r="OOF34" s="47"/>
      <c r="OOG34" s="47"/>
      <c r="OOH34" s="47"/>
      <c r="OOI34" s="47"/>
      <c r="OOJ34" s="47"/>
      <c r="OOK34" s="47"/>
      <c r="OOL34" s="47"/>
      <c r="OOM34" s="47"/>
      <c r="OON34" s="47"/>
      <c r="OOO34" s="47"/>
      <c r="OOP34" s="47"/>
      <c r="OOQ34" s="47"/>
      <c r="OOR34" s="47"/>
      <c r="OOS34" s="47"/>
      <c r="OOT34" s="47"/>
      <c r="OOU34" s="47"/>
      <c r="OOV34" s="47"/>
      <c r="OOW34" s="47"/>
      <c r="OOX34" s="47"/>
      <c r="OOY34" s="47"/>
      <c r="OOZ34" s="47"/>
      <c r="OPA34" s="47"/>
      <c r="OPB34" s="47"/>
      <c r="OPC34" s="47"/>
      <c r="OPD34" s="47"/>
      <c r="OPE34" s="47"/>
      <c r="OPF34" s="47"/>
      <c r="OPG34" s="47"/>
      <c r="OPH34" s="47"/>
      <c r="OPI34" s="47"/>
      <c r="OPJ34" s="47"/>
      <c r="OPK34" s="47"/>
      <c r="OPL34" s="47"/>
      <c r="OPM34" s="47"/>
      <c r="OPN34" s="47"/>
      <c r="OPO34" s="47"/>
      <c r="OPP34" s="47"/>
      <c r="OPQ34" s="47"/>
      <c r="OPR34" s="47"/>
      <c r="OPS34" s="47"/>
      <c r="OPT34" s="47"/>
      <c r="OPU34" s="47"/>
      <c r="OPV34" s="47"/>
      <c r="OPW34" s="47"/>
      <c r="OPX34" s="47"/>
      <c r="OPY34" s="47"/>
      <c r="OPZ34" s="47"/>
      <c r="OQA34" s="47"/>
      <c r="OQB34" s="47"/>
      <c r="OQC34" s="47"/>
      <c r="OQD34" s="47"/>
      <c r="OQE34" s="47"/>
      <c r="OQF34" s="47"/>
      <c r="OQG34" s="47"/>
      <c r="OQH34" s="47"/>
      <c r="OQI34" s="47"/>
      <c r="OQJ34" s="47"/>
      <c r="OQK34" s="47"/>
      <c r="OQL34" s="47"/>
      <c r="OQM34" s="47"/>
      <c r="OQN34" s="47"/>
      <c r="OQO34" s="47"/>
      <c r="OQP34" s="47"/>
      <c r="OQQ34" s="47"/>
      <c r="OQR34" s="47"/>
      <c r="OQS34" s="47"/>
      <c r="OQT34" s="47"/>
      <c r="OQU34" s="47"/>
      <c r="OQV34" s="47"/>
      <c r="OQW34" s="47"/>
      <c r="OQX34" s="47"/>
      <c r="OQY34" s="47"/>
      <c r="OQZ34" s="47"/>
      <c r="ORA34" s="47"/>
      <c r="ORB34" s="47"/>
      <c r="ORC34" s="47"/>
      <c r="ORD34" s="47"/>
      <c r="ORE34" s="47"/>
      <c r="ORF34" s="47"/>
      <c r="ORG34" s="47"/>
      <c r="ORH34" s="47"/>
      <c r="ORI34" s="47"/>
      <c r="ORJ34" s="47"/>
      <c r="ORK34" s="47"/>
      <c r="ORL34" s="47"/>
      <c r="ORM34" s="47"/>
      <c r="ORN34" s="47"/>
      <c r="ORO34" s="47"/>
      <c r="ORP34" s="47"/>
      <c r="ORQ34" s="47"/>
      <c r="ORR34" s="47"/>
      <c r="ORS34" s="47"/>
      <c r="ORT34" s="47"/>
      <c r="ORU34" s="47"/>
      <c r="ORV34" s="47"/>
      <c r="ORW34" s="47"/>
      <c r="ORX34" s="47"/>
      <c r="ORY34" s="47"/>
      <c r="ORZ34" s="47"/>
      <c r="OSA34" s="47"/>
      <c r="OSB34" s="47"/>
      <c r="OSC34" s="47"/>
      <c r="OSD34" s="47"/>
      <c r="OSE34" s="47"/>
      <c r="OSF34" s="47"/>
      <c r="OSG34" s="47"/>
      <c r="OSH34" s="47"/>
      <c r="OSI34" s="47"/>
      <c r="OSJ34" s="47"/>
      <c r="OSK34" s="47"/>
      <c r="OSL34" s="47"/>
      <c r="OSM34" s="47"/>
      <c r="OSN34" s="47"/>
      <c r="OSO34" s="47"/>
      <c r="OSP34" s="47"/>
      <c r="OSQ34" s="47"/>
      <c r="OSR34" s="47"/>
      <c r="OSS34" s="47"/>
      <c r="OST34" s="47"/>
      <c r="OSU34" s="47"/>
      <c r="OSV34" s="47"/>
      <c r="OSW34" s="47"/>
      <c r="OSX34" s="47"/>
      <c r="OSY34" s="47"/>
      <c r="OSZ34" s="47"/>
      <c r="OTA34" s="47"/>
      <c r="OTB34" s="47"/>
      <c r="OTC34" s="47"/>
      <c r="OTD34" s="47"/>
      <c r="OTE34" s="47"/>
      <c r="OTF34" s="47"/>
      <c r="OTG34" s="47"/>
      <c r="OTH34" s="47"/>
      <c r="OTI34" s="47"/>
      <c r="OTJ34" s="47"/>
      <c r="OTK34" s="47"/>
      <c r="OTL34" s="47"/>
      <c r="OTM34" s="47"/>
      <c r="OTN34" s="47"/>
      <c r="OTO34" s="47"/>
      <c r="OTP34" s="47"/>
      <c r="OTQ34" s="47"/>
      <c r="OTR34" s="47"/>
      <c r="OTS34" s="47"/>
      <c r="OTT34" s="47"/>
      <c r="OTU34" s="47"/>
      <c r="OTV34" s="47"/>
      <c r="OTW34" s="47"/>
      <c r="OTX34" s="47"/>
      <c r="OTY34" s="47"/>
      <c r="OTZ34" s="47"/>
      <c r="OUA34" s="47"/>
      <c r="OUB34" s="47"/>
      <c r="OUC34" s="47"/>
      <c r="OUD34" s="47"/>
      <c r="OUE34" s="47"/>
      <c r="OUF34" s="47"/>
      <c r="OUG34" s="47"/>
      <c r="OUH34" s="47"/>
      <c r="OUI34" s="47"/>
      <c r="OUJ34" s="47"/>
      <c r="OUK34" s="47"/>
      <c r="OUL34" s="47"/>
      <c r="OUM34" s="47"/>
      <c r="OUN34" s="47"/>
      <c r="OUO34" s="47"/>
      <c r="OUP34" s="47"/>
      <c r="OUQ34" s="47"/>
      <c r="OUR34" s="47"/>
      <c r="OUS34" s="47"/>
      <c r="OUT34" s="47"/>
      <c r="OUU34" s="47"/>
      <c r="OUV34" s="47"/>
      <c r="OUW34" s="47"/>
      <c r="OUX34" s="47"/>
      <c r="OUY34" s="47"/>
      <c r="OUZ34" s="47"/>
      <c r="OVA34" s="47"/>
      <c r="OVB34" s="47"/>
      <c r="OVC34" s="47"/>
      <c r="OVD34" s="47"/>
      <c r="OVE34" s="47"/>
      <c r="OVF34" s="47"/>
      <c r="OVG34" s="47"/>
      <c r="OVH34" s="47"/>
      <c r="OVI34" s="47"/>
      <c r="OVJ34" s="47"/>
      <c r="OVK34" s="47"/>
      <c r="OVL34" s="47"/>
      <c r="OVM34" s="47"/>
      <c r="OVN34" s="47"/>
      <c r="OVO34" s="47"/>
      <c r="OVP34" s="47"/>
      <c r="OVQ34" s="47"/>
      <c r="OVR34" s="47"/>
      <c r="OVS34" s="47"/>
      <c r="OVT34" s="47"/>
      <c r="OVU34" s="47"/>
      <c r="OVV34" s="47"/>
      <c r="OVW34" s="47"/>
      <c r="OVX34" s="47"/>
      <c r="OVY34" s="47"/>
      <c r="OVZ34" s="47"/>
      <c r="OWA34" s="47"/>
      <c r="OWB34" s="47"/>
      <c r="OWC34" s="47"/>
      <c r="OWD34" s="47"/>
      <c r="OWE34" s="47"/>
      <c r="OWF34" s="47"/>
      <c r="OWG34" s="47"/>
      <c r="OWH34" s="47"/>
      <c r="OWI34" s="47"/>
      <c r="OWJ34" s="47"/>
      <c r="OWK34" s="47"/>
      <c r="OWL34" s="47"/>
      <c r="OWM34" s="47"/>
      <c r="OWN34" s="47"/>
      <c r="OWO34" s="47"/>
      <c r="OWP34" s="47"/>
      <c r="OWQ34" s="47"/>
      <c r="OWR34" s="47"/>
      <c r="OWS34" s="47"/>
      <c r="OWT34" s="47"/>
      <c r="OWU34" s="47"/>
      <c r="OWV34" s="47"/>
      <c r="OWW34" s="47"/>
      <c r="OWX34" s="47"/>
      <c r="OWY34" s="47"/>
      <c r="OWZ34" s="47"/>
      <c r="OXA34" s="47"/>
      <c r="OXB34" s="47"/>
      <c r="OXC34" s="47"/>
      <c r="OXD34" s="47"/>
      <c r="OXE34" s="47"/>
      <c r="OXF34" s="47"/>
      <c r="OXG34" s="47"/>
      <c r="OXH34" s="47"/>
      <c r="OXI34" s="47"/>
      <c r="OXJ34" s="47"/>
      <c r="OXK34" s="47"/>
      <c r="OXL34" s="47"/>
      <c r="OXM34" s="47"/>
      <c r="OXN34" s="47"/>
      <c r="OXO34" s="47"/>
      <c r="OXP34" s="47"/>
      <c r="OXQ34" s="47"/>
      <c r="OXR34" s="47"/>
      <c r="OXS34" s="47"/>
      <c r="OXT34" s="47"/>
      <c r="OXU34" s="47"/>
      <c r="OXV34" s="47"/>
      <c r="OXW34" s="47"/>
      <c r="OXX34" s="47"/>
      <c r="OXY34" s="47"/>
      <c r="OXZ34" s="47"/>
      <c r="OYA34" s="47"/>
      <c r="OYB34" s="47"/>
      <c r="OYC34" s="47"/>
      <c r="OYD34" s="47"/>
      <c r="OYE34" s="47"/>
      <c r="OYF34" s="47"/>
      <c r="OYG34" s="47"/>
      <c r="OYH34" s="47"/>
      <c r="OYI34" s="47"/>
      <c r="OYJ34" s="47"/>
      <c r="OYK34" s="47"/>
      <c r="OYL34" s="47"/>
      <c r="OYM34" s="47"/>
      <c r="OYN34" s="47"/>
      <c r="OYO34" s="47"/>
      <c r="OYP34" s="47"/>
      <c r="OYQ34" s="47"/>
      <c r="OYR34" s="47"/>
      <c r="OYS34" s="47"/>
      <c r="OYT34" s="47"/>
      <c r="OYU34" s="47"/>
      <c r="OYV34" s="47"/>
      <c r="OYW34" s="47"/>
      <c r="OYX34" s="47"/>
      <c r="OYY34" s="47"/>
      <c r="OYZ34" s="47"/>
      <c r="OZA34" s="47"/>
      <c r="OZB34" s="47"/>
      <c r="OZC34" s="47"/>
      <c r="OZD34" s="47"/>
      <c r="OZE34" s="47"/>
      <c r="OZF34" s="47"/>
      <c r="OZG34" s="47"/>
      <c r="OZH34" s="47"/>
      <c r="OZI34" s="47"/>
      <c r="OZJ34" s="47"/>
      <c r="OZK34" s="47"/>
      <c r="OZL34" s="47"/>
      <c r="OZM34" s="47"/>
      <c r="OZN34" s="47"/>
      <c r="OZO34" s="47"/>
      <c r="OZP34" s="47"/>
      <c r="OZQ34" s="47"/>
      <c r="OZR34" s="47"/>
      <c r="OZS34" s="47"/>
      <c r="OZT34" s="47"/>
      <c r="OZU34" s="47"/>
      <c r="OZV34" s="47"/>
      <c r="OZW34" s="47"/>
      <c r="OZX34" s="47"/>
      <c r="OZY34" s="47"/>
      <c r="OZZ34" s="47"/>
      <c r="PAA34" s="47"/>
      <c r="PAB34" s="47"/>
      <c r="PAC34" s="47"/>
      <c r="PAD34" s="47"/>
      <c r="PAE34" s="47"/>
      <c r="PAF34" s="47"/>
      <c r="PAG34" s="47"/>
      <c r="PAH34" s="47"/>
      <c r="PAI34" s="47"/>
      <c r="PAJ34" s="47"/>
      <c r="PAK34" s="47"/>
      <c r="PAL34" s="47"/>
      <c r="PAM34" s="47"/>
      <c r="PAN34" s="47"/>
      <c r="PAO34" s="47"/>
      <c r="PAP34" s="47"/>
      <c r="PAQ34" s="47"/>
      <c r="PAR34" s="47"/>
      <c r="PAS34" s="47"/>
      <c r="PAT34" s="47"/>
      <c r="PAU34" s="47"/>
      <c r="PAV34" s="47"/>
      <c r="PAW34" s="47"/>
      <c r="PAX34" s="47"/>
      <c r="PAY34" s="47"/>
      <c r="PAZ34" s="47"/>
      <c r="PBA34" s="47"/>
      <c r="PBB34" s="47"/>
      <c r="PBC34" s="47"/>
      <c r="PBD34" s="47"/>
      <c r="PBE34" s="47"/>
      <c r="PBF34" s="47"/>
      <c r="PBG34" s="47"/>
      <c r="PBH34" s="47"/>
      <c r="PBI34" s="47"/>
      <c r="PBJ34" s="47"/>
      <c r="PBK34" s="47"/>
      <c r="PBL34" s="47"/>
      <c r="PBM34" s="47"/>
      <c r="PBN34" s="47"/>
      <c r="PBO34" s="47"/>
      <c r="PBP34" s="47"/>
      <c r="PBQ34" s="47"/>
      <c r="PBR34" s="47"/>
      <c r="PBS34" s="47"/>
      <c r="PBT34" s="47"/>
      <c r="PBU34" s="47"/>
      <c r="PBV34" s="47"/>
      <c r="PBW34" s="47"/>
      <c r="PBX34" s="47"/>
      <c r="PBY34" s="47"/>
      <c r="PBZ34" s="47"/>
      <c r="PCA34" s="47"/>
      <c r="PCB34" s="47"/>
      <c r="PCC34" s="47"/>
      <c r="PCD34" s="47"/>
      <c r="PCE34" s="47"/>
      <c r="PCF34" s="47"/>
      <c r="PCG34" s="47"/>
      <c r="PCH34" s="47"/>
      <c r="PCI34" s="47"/>
      <c r="PCJ34" s="47"/>
      <c r="PCK34" s="47"/>
      <c r="PCL34" s="47"/>
      <c r="PCM34" s="47"/>
      <c r="PCN34" s="47"/>
      <c r="PCO34" s="47"/>
      <c r="PCP34" s="47"/>
      <c r="PCQ34" s="47"/>
      <c r="PCR34" s="47"/>
      <c r="PCS34" s="47"/>
      <c r="PCT34" s="47"/>
      <c r="PCU34" s="47"/>
      <c r="PCV34" s="47"/>
      <c r="PCW34" s="47"/>
      <c r="PCX34" s="47"/>
      <c r="PCY34" s="47"/>
      <c r="PCZ34" s="47"/>
      <c r="PDA34" s="47"/>
      <c r="PDB34" s="47"/>
      <c r="PDC34" s="47"/>
      <c r="PDD34" s="47"/>
      <c r="PDE34" s="47"/>
      <c r="PDF34" s="47"/>
      <c r="PDG34" s="47"/>
      <c r="PDH34" s="47"/>
      <c r="PDI34" s="47"/>
      <c r="PDJ34" s="47"/>
      <c r="PDK34" s="47"/>
      <c r="PDL34" s="47"/>
      <c r="PDM34" s="47"/>
      <c r="PDN34" s="47"/>
      <c r="PDO34" s="47"/>
      <c r="PDP34" s="47"/>
      <c r="PDQ34" s="47"/>
      <c r="PDR34" s="47"/>
      <c r="PDS34" s="47"/>
      <c r="PDT34" s="47"/>
      <c r="PDU34" s="47"/>
      <c r="PDV34" s="47"/>
      <c r="PDW34" s="47"/>
      <c r="PDX34" s="47"/>
      <c r="PDY34" s="47"/>
      <c r="PDZ34" s="47"/>
      <c r="PEA34" s="47"/>
      <c r="PEB34" s="47"/>
      <c r="PEC34" s="47"/>
      <c r="PED34" s="47"/>
      <c r="PEE34" s="47"/>
      <c r="PEF34" s="47"/>
      <c r="PEG34" s="47"/>
      <c r="PEH34" s="47"/>
      <c r="PEI34" s="47"/>
      <c r="PEJ34" s="47"/>
      <c r="PEK34" s="47"/>
      <c r="PEL34" s="47"/>
      <c r="PEM34" s="47"/>
      <c r="PEN34" s="47"/>
      <c r="PEO34" s="47"/>
      <c r="PEP34" s="47"/>
      <c r="PEQ34" s="47"/>
      <c r="PER34" s="47"/>
      <c r="PES34" s="47"/>
      <c r="PET34" s="47"/>
      <c r="PEU34" s="47"/>
      <c r="PEV34" s="47"/>
      <c r="PEW34" s="47"/>
      <c r="PEX34" s="47"/>
      <c r="PEY34" s="47"/>
      <c r="PEZ34" s="47"/>
      <c r="PFA34" s="47"/>
      <c r="PFB34" s="47"/>
      <c r="PFC34" s="47"/>
      <c r="PFD34" s="47"/>
      <c r="PFE34" s="47"/>
      <c r="PFF34" s="47"/>
      <c r="PFG34" s="47"/>
      <c r="PFH34" s="47"/>
      <c r="PFI34" s="47"/>
      <c r="PFJ34" s="47"/>
      <c r="PFK34" s="47"/>
      <c r="PFL34" s="47"/>
      <c r="PFM34" s="47"/>
      <c r="PFN34" s="47"/>
      <c r="PFO34" s="47"/>
      <c r="PFP34" s="47"/>
      <c r="PFQ34" s="47"/>
      <c r="PFR34" s="47"/>
      <c r="PFS34" s="47"/>
      <c r="PFT34" s="47"/>
      <c r="PFU34" s="47"/>
      <c r="PFV34" s="47"/>
      <c r="PFW34" s="47"/>
      <c r="PFX34" s="47"/>
      <c r="PFY34" s="47"/>
      <c r="PFZ34" s="47"/>
      <c r="PGA34" s="47"/>
      <c r="PGB34" s="47"/>
      <c r="PGC34" s="47"/>
      <c r="PGD34" s="47"/>
      <c r="PGE34" s="47"/>
      <c r="PGF34" s="47"/>
      <c r="PGG34" s="47"/>
      <c r="PGH34" s="47"/>
      <c r="PGI34" s="47"/>
      <c r="PGJ34" s="47"/>
      <c r="PGK34" s="47"/>
      <c r="PGL34" s="47"/>
      <c r="PGM34" s="47"/>
      <c r="PGN34" s="47"/>
      <c r="PGO34" s="47"/>
      <c r="PGP34" s="47"/>
      <c r="PGQ34" s="47"/>
      <c r="PGR34" s="47"/>
      <c r="PGS34" s="47"/>
      <c r="PGT34" s="47"/>
      <c r="PGU34" s="47"/>
      <c r="PGV34" s="47"/>
      <c r="PGW34" s="47"/>
      <c r="PGX34" s="47"/>
      <c r="PGY34" s="47"/>
      <c r="PGZ34" s="47"/>
      <c r="PHA34" s="47"/>
      <c r="PHB34" s="47"/>
      <c r="PHC34" s="47"/>
      <c r="PHD34" s="47"/>
      <c r="PHE34" s="47"/>
      <c r="PHF34" s="47"/>
      <c r="PHG34" s="47"/>
      <c r="PHH34" s="47"/>
      <c r="PHI34" s="47"/>
      <c r="PHJ34" s="47"/>
      <c r="PHK34" s="47"/>
      <c r="PHL34" s="47"/>
      <c r="PHM34" s="47"/>
      <c r="PHN34" s="47"/>
      <c r="PHO34" s="47"/>
      <c r="PHP34" s="47"/>
      <c r="PHQ34" s="47"/>
      <c r="PHR34" s="47"/>
      <c r="PHS34" s="47"/>
      <c r="PHT34" s="47"/>
      <c r="PHU34" s="47"/>
      <c r="PHV34" s="47"/>
      <c r="PHW34" s="47"/>
      <c r="PHX34" s="47"/>
      <c r="PHY34" s="47"/>
      <c r="PHZ34" s="47"/>
      <c r="PIA34" s="47"/>
      <c r="PIB34" s="47"/>
      <c r="PIC34" s="47"/>
      <c r="PID34" s="47"/>
      <c r="PIE34" s="47"/>
      <c r="PIF34" s="47"/>
      <c r="PIG34" s="47"/>
      <c r="PIH34" s="47"/>
      <c r="PII34" s="47"/>
      <c r="PIJ34" s="47"/>
      <c r="PIK34" s="47"/>
      <c r="PIL34" s="47"/>
      <c r="PIM34" s="47"/>
      <c r="PIN34" s="47"/>
      <c r="PIO34" s="47"/>
      <c r="PIP34" s="47"/>
      <c r="PIQ34" s="47"/>
      <c r="PIR34" s="47"/>
      <c r="PIS34" s="47"/>
      <c r="PIT34" s="47"/>
      <c r="PIU34" s="47"/>
      <c r="PIV34" s="47"/>
      <c r="PIW34" s="47"/>
      <c r="PIX34" s="47"/>
      <c r="PIY34" s="47"/>
      <c r="PIZ34" s="47"/>
      <c r="PJA34" s="47"/>
      <c r="PJB34" s="47"/>
      <c r="PJC34" s="47"/>
      <c r="PJD34" s="47"/>
      <c r="PJE34" s="47"/>
      <c r="PJF34" s="47"/>
      <c r="PJG34" s="47"/>
      <c r="PJH34" s="47"/>
      <c r="PJI34" s="47"/>
      <c r="PJJ34" s="47"/>
      <c r="PJK34" s="47"/>
      <c r="PJL34" s="47"/>
      <c r="PJM34" s="47"/>
      <c r="PJN34" s="47"/>
      <c r="PJO34" s="47"/>
      <c r="PJP34" s="47"/>
      <c r="PJQ34" s="47"/>
      <c r="PJR34" s="47"/>
      <c r="PJS34" s="47"/>
      <c r="PJT34" s="47"/>
      <c r="PJU34" s="47"/>
      <c r="PJV34" s="47"/>
      <c r="PJW34" s="47"/>
      <c r="PJX34" s="47"/>
      <c r="PJY34" s="47"/>
      <c r="PJZ34" s="47"/>
      <c r="PKA34" s="47"/>
      <c r="PKB34" s="47"/>
      <c r="PKC34" s="47"/>
      <c r="PKD34" s="47"/>
      <c r="PKE34" s="47"/>
      <c r="PKF34" s="47"/>
      <c r="PKG34" s="47"/>
      <c r="PKH34" s="47"/>
      <c r="PKI34" s="47"/>
      <c r="PKJ34" s="47"/>
      <c r="PKK34" s="47"/>
      <c r="PKL34" s="47"/>
      <c r="PKM34" s="47"/>
      <c r="PKN34" s="47"/>
      <c r="PKO34" s="47"/>
      <c r="PKP34" s="47"/>
      <c r="PKQ34" s="47"/>
      <c r="PKR34" s="47"/>
      <c r="PKS34" s="47"/>
      <c r="PKT34" s="47"/>
      <c r="PKU34" s="47"/>
      <c r="PKV34" s="47"/>
      <c r="PKW34" s="47"/>
      <c r="PKX34" s="47"/>
      <c r="PKY34" s="47"/>
      <c r="PKZ34" s="47"/>
      <c r="PLA34" s="47"/>
      <c r="PLB34" s="47"/>
      <c r="PLC34" s="47"/>
      <c r="PLD34" s="47"/>
      <c r="PLE34" s="47"/>
      <c r="PLF34" s="47"/>
      <c r="PLG34" s="47"/>
      <c r="PLH34" s="47"/>
      <c r="PLI34" s="47"/>
      <c r="PLJ34" s="47"/>
      <c r="PLK34" s="47"/>
      <c r="PLL34" s="47"/>
      <c r="PLM34" s="47"/>
      <c r="PLN34" s="47"/>
      <c r="PLO34" s="47"/>
      <c r="PLP34" s="47"/>
      <c r="PLQ34" s="47"/>
      <c r="PLR34" s="47"/>
      <c r="PLS34" s="47"/>
      <c r="PLT34" s="47"/>
      <c r="PLU34" s="47"/>
      <c r="PLV34" s="47"/>
      <c r="PLW34" s="47"/>
      <c r="PLX34" s="47"/>
      <c r="PLY34" s="47"/>
      <c r="PLZ34" s="47"/>
      <c r="PMA34" s="47"/>
      <c r="PMB34" s="47"/>
      <c r="PMC34" s="47"/>
      <c r="PMD34" s="47"/>
      <c r="PME34" s="47"/>
      <c r="PMF34" s="47"/>
      <c r="PMG34" s="47"/>
      <c r="PMH34" s="47"/>
      <c r="PMI34" s="47"/>
      <c r="PMJ34" s="47"/>
      <c r="PMK34" s="47"/>
      <c r="PML34" s="47"/>
      <c r="PMM34" s="47"/>
      <c r="PMN34" s="47"/>
      <c r="PMO34" s="47"/>
      <c r="PMP34" s="47"/>
      <c r="PMQ34" s="47"/>
      <c r="PMR34" s="47"/>
      <c r="PMS34" s="47"/>
      <c r="PMT34" s="47"/>
      <c r="PMU34" s="47"/>
      <c r="PMV34" s="47"/>
      <c r="PMW34" s="47"/>
      <c r="PMX34" s="47"/>
      <c r="PMY34" s="47"/>
      <c r="PMZ34" s="47"/>
      <c r="PNA34" s="47"/>
      <c r="PNB34" s="47"/>
      <c r="PNC34" s="47"/>
      <c r="PND34" s="47"/>
      <c r="PNE34" s="47"/>
      <c r="PNF34" s="47"/>
      <c r="PNG34" s="47"/>
      <c r="PNH34" s="47"/>
      <c r="PNI34" s="47"/>
      <c r="PNJ34" s="47"/>
      <c r="PNK34" s="47"/>
      <c r="PNL34" s="47"/>
      <c r="PNM34" s="47"/>
      <c r="PNN34" s="47"/>
      <c r="PNO34" s="47"/>
      <c r="PNP34" s="47"/>
      <c r="PNQ34" s="47"/>
      <c r="PNR34" s="47"/>
      <c r="PNS34" s="47"/>
      <c r="PNT34" s="47"/>
      <c r="PNU34" s="47"/>
      <c r="PNV34" s="47"/>
      <c r="PNW34" s="47"/>
      <c r="PNX34" s="47"/>
      <c r="PNY34" s="47"/>
      <c r="PNZ34" s="47"/>
      <c r="POA34" s="47"/>
      <c r="POB34" s="47"/>
      <c r="POC34" s="47"/>
      <c r="POD34" s="47"/>
      <c r="POE34" s="47"/>
      <c r="POF34" s="47"/>
      <c r="POG34" s="47"/>
      <c r="POH34" s="47"/>
      <c r="POI34" s="47"/>
      <c r="POJ34" s="47"/>
      <c r="POK34" s="47"/>
      <c r="POL34" s="47"/>
      <c r="POM34" s="47"/>
      <c r="PON34" s="47"/>
      <c r="POO34" s="47"/>
      <c r="POP34" s="47"/>
      <c r="POQ34" s="47"/>
      <c r="POR34" s="47"/>
      <c r="POS34" s="47"/>
      <c r="POT34" s="47"/>
      <c r="POU34" s="47"/>
      <c r="POV34" s="47"/>
      <c r="POW34" s="47"/>
      <c r="POX34" s="47"/>
      <c r="POY34" s="47"/>
      <c r="POZ34" s="47"/>
      <c r="PPA34" s="47"/>
      <c r="PPB34" s="47"/>
      <c r="PPC34" s="47"/>
      <c r="PPD34" s="47"/>
      <c r="PPE34" s="47"/>
      <c r="PPF34" s="47"/>
      <c r="PPG34" s="47"/>
      <c r="PPH34" s="47"/>
      <c r="PPI34" s="47"/>
      <c r="PPJ34" s="47"/>
      <c r="PPK34" s="47"/>
      <c r="PPL34" s="47"/>
      <c r="PPM34" s="47"/>
      <c r="PPN34" s="47"/>
      <c r="PPO34" s="47"/>
      <c r="PPP34" s="47"/>
      <c r="PPQ34" s="47"/>
      <c r="PPR34" s="47"/>
      <c r="PPS34" s="47"/>
      <c r="PPT34" s="47"/>
      <c r="PPU34" s="47"/>
      <c r="PPV34" s="47"/>
      <c r="PPW34" s="47"/>
      <c r="PPX34" s="47"/>
      <c r="PPY34" s="47"/>
      <c r="PPZ34" s="47"/>
      <c r="PQA34" s="47"/>
      <c r="PQB34" s="47"/>
      <c r="PQC34" s="47"/>
      <c r="PQD34" s="47"/>
      <c r="PQE34" s="47"/>
      <c r="PQF34" s="47"/>
      <c r="PQG34" s="47"/>
      <c r="PQH34" s="47"/>
      <c r="PQI34" s="47"/>
      <c r="PQJ34" s="47"/>
      <c r="PQK34" s="47"/>
      <c r="PQL34" s="47"/>
      <c r="PQM34" s="47"/>
      <c r="PQN34" s="47"/>
      <c r="PQO34" s="47"/>
      <c r="PQP34" s="47"/>
      <c r="PQQ34" s="47"/>
      <c r="PQR34" s="47"/>
      <c r="PQS34" s="47"/>
      <c r="PQT34" s="47"/>
      <c r="PQU34" s="47"/>
      <c r="PQV34" s="47"/>
      <c r="PQW34" s="47"/>
      <c r="PQX34" s="47"/>
      <c r="PQY34" s="47"/>
      <c r="PQZ34" s="47"/>
      <c r="PRA34" s="47"/>
      <c r="PRB34" s="47"/>
      <c r="PRC34" s="47"/>
      <c r="PRD34" s="47"/>
      <c r="PRE34" s="47"/>
      <c r="PRF34" s="47"/>
      <c r="PRG34" s="47"/>
      <c r="PRH34" s="47"/>
      <c r="PRI34" s="47"/>
      <c r="PRJ34" s="47"/>
      <c r="PRK34" s="47"/>
      <c r="PRL34" s="47"/>
      <c r="PRM34" s="47"/>
      <c r="PRN34" s="47"/>
      <c r="PRO34" s="47"/>
      <c r="PRP34" s="47"/>
      <c r="PRQ34" s="47"/>
      <c r="PRR34" s="47"/>
      <c r="PRS34" s="47"/>
      <c r="PRT34" s="47"/>
      <c r="PRU34" s="47"/>
      <c r="PRV34" s="47"/>
      <c r="PRW34" s="47"/>
      <c r="PRX34" s="47"/>
      <c r="PRY34" s="47"/>
      <c r="PRZ34" s="47"/>
      <c r="PSA34" s="47"/>
      <c r="PSB34" s="47"/>
      <c r="PSC34" s="47"/>
      <c r="PSD34" s="47"/>
      <c r="PSE34" s="47"/>
      <c r="PSF34" s="47"/>
      <c r="PSG34" s="47"/>
      <c r="PSH34" s="47"/>
      <c r="PSI34" s="47"/>
      <c r="PSJ34" s="47"/>
      <c r="PSK34" s="47"/>
      <c r="PSL34" s="47"/>
      <c r="PSM34" s="47"/>
      <c r="PSN34" s="47"/>
      <c r="PSO34" s="47"/>
      <c r="PSP34" s="47"/>
      <c r="PSQ34" s="47"/>
      <c r="PSR34" s="47"/>
      <c r="PSS34" s="47"/>
      <c r="PST34" s="47"/>
      <c r="PSU34" s="47"/>
      <c r="PSV34" s="47"/>
      <c r="PSW34" s="47"/>
      <c r="PSX34" s="47"/>
      <c r="PSY34" s="47"/>
      <c r="PSZ34" s="47"/>
      <c r="PTA34" s="47"/>
      <c r="PTB34" s="47"/>
      <c r="PTC34" s="47"/>
      <c r="PTD34" s="47"/>
      <c r="PTE34" s="47"/>
      <c r="PTF34" s="47"/>
      <c r="PTG34" s="47"/>
      <c r="PTH34" s="47"/>
      <c r="PTI34" s="47"/>
      <c r="PTJ34" s="47"/>
      <c r="PTK34" s="47"/>
      <c r="PTL34" s="47"/>
      <c r="PTM34" s="47"/>
      <c r="PTN34" s="47"/>
      <c r="PTO34" s="47"/>
      <c r="PTP34" s="47"/>
      <c r="PTQ34" s="47"/>
      <c r="PTR34" s="47"/>
      <c r="PTS34" s="47"/>
      <c r="PTT34" s="47"/>
      <c r="PTU34" s="47"/>
      <c r="PTV34" s="47"/>
      <c r="PTW34" s="47"/>
      <c r="PTX34" s="47"/>
      <c r="PTY34" s="47"/>
      <c r="PTZ34" s="47"/>
      <c r="PUA34" s="47"/>
      <c r="PUB34" s="47"/>
      <c r="PUC34" s="47"/>
      <c r="PUD34" s="47"/>
      <c r="PUE34" s="47"/>
      <c r="PUF34" s="47"/>
      <c r="PUG34" s="47"/>
      <c r="PUH34" s="47"/>
      <c r="PUI34" s="47"/>
      <c r="PUJ34" s="47"/>
      <c r="PUK34" s="47"/>
      <c r="PUL34" s="47"/>
      <c r="PUM34" s="47"/>
      <c r="PUN34" s="47"/>
      <c r="PUO34" s="47"/>
      <c r="PUP34" s="47"/>
      <c r="PUQ34" s="47"/>
      <c r="PUR34" s="47"/>
      <c r="PUS34" s="47"/>
      <c r="PUT34" s="47"/>
      <c r="PUU34" s="47"/>
      <c r="PUV34" s="47"/>
      <c r="PUW34" s="47"/>
      <c r="PUX34" s="47"/>
      <c r="PUY34" s="47"/>
      <c r="PUZ34" s="47"/>
      <c r="PVA34" s="47"/>
      <c r="PVB34" s="47"/>
      <c r="PVC34" s="47"/>
      <c r="PVD34" s="47"/>
      <c r="PVE34" s="47"/>
      <c r="PVF34" s="47"/>
      <c r="PVG34" s="47"/>
      <c r="PVH34" s="47"/>
      <c r="PVI34" s="47"/>
      <c r="PVJ34" s="47"/>
      <c r="PVK34" s="47"/>
      <c r="PVL34" s="47"/>
      <c r="PVM34" s="47"/>
      <c r="PVN34" s="47"/>
      <c r="PVO34" s="47"/>
      <c r="PVP34" s="47"/>
      <c r="PVQ34" s="47"/>
      <c r="PVR34" s="47"/>
      <c r="PVS34" s="47"/>
      <c r="PVT34" s="47"/>
      <c r="PVU34" s="47"/>
      <c r="PVV34" s="47"/>
      <c r="PVW34" s="47"/>
      <c r="PVX34" s="47"/>
      <c r="PVY34" s="47"/>
      <c r="PVZ34" s="47"/>
      <c r="PWA34" s="47"/>
      <c r="PWB34" s="47"/>
      <c r="PWC34" s="47"/>
      <c r="PWD34" s="47"/>
      <c r="PWE34" s="47"/>
      <c r="PWF34" s="47"/>
      <c r="PWG34" s="47"/>
      <c r="PWH34" s="47"/>
      <c r="PWI34" s="47"/>
      <c r="PWJ34" s="47"/>
      <c r="PWK34" s="47"/>
      <c r="PWL34" s="47"/>
      <c r="PWM34" s="47"/>
      <c r="PWN34" s="47"/>
      <c r="PWO34" s="47"/>
      <c r="PWP34" s="47"/>
      <c r="PWQ34" s="47"/>
      <c r="PWR34" s="47"/>
      <c r="PWS34" s="47"/>
      <c r="PWT34" s="47"/>
      <c r="PWU34" s="47"/>
      <c r="PWV34" s="47"/>
      <c r="PWW34" s="47"/>
      <c r="PWX34" s="47"/>
      <c r="PWY34" s="47"/>
      <c r="PWZ34" s="47"/>
      <c r="PXA34" s="47"/>
      <c r="PXB34" s="47"/>
      <c r="PXC34" s="47"/>
      <c r="PXD34" s="47"/>
      <c r="PXE34" s="47"/>
      <c r="PXF34" s="47"/>
      <c r="PXG34" s="47"/>
      <c r="PXH34" s="47"/>
      <c r="PXI34" s="47"/>
      <c r="PXJ34" s="47"/>
      <c r="PXK34" s="47"/>
      <c r="PXL34" s="47"/>
      <c r="PXM34" s="47"/>
      <c r="PXN34" s="47"/>
      <c r="PXO34" s="47"/>
      <c r="PXP34" s="47"/>
      <c r="PXQ34" s="47"/>
      <c r="PXR34" s="47"/>
      <c r="PXS34" s="47"/>
      <c r="PXT34" s="47"/>
      <c r="PXU34" s="47"/>
      <c r="PXV34" s="47"/>
      <c r="PXW34" s="47"/>
      <c r="PXX34" s="47"/>
      <c r="PXY34" s="47"/>
      <c r="PXZ34" s="47"/>
      <c r="PYA34" s="47"/>
      <c r="PYB34" s="47"/>
      <c r="PYC34" s="47"/>
      <c r="PYD34" s="47"/>
      <c r="PYE34" s="47"/>
      <c r="PYF34" s="47"/>
      <c r="PYG34" s="47"/>
      <c r="PYH34" s="47"/>
      <c r="PYI34" s="47"/>
      <c r="PYJ34" s="47"/>
      <c r="PYK34" s="47"/>
      <c r="PYL34" s="47"/>
      <c r="PYM34" s="47"/>
      <c r="PYN34" s="47"/>
      <c r="PYO34" s="47"/>
      <c r="PYP34" s="47"/>
      <c r="PYQ34" s="47"/>
      <c r="PYR34" s="47"/>
      <c r="PYS34" s="47"/>
      <c r="PYT34" s="47"/>
      <c r="PYU34" s="47"/>
      <c r="PYV34" s="47"/>
      <c r="PYW34" s="47"/>
      <c r="PYX34" s="47"/>
      <c r="PYY34" s="47"/>
      <c r="PYZ34" s="47"/>
      <c r="PZA34" s="47"/>
      <c r="PZB34" s="47"/>
      <c r="PZC34" s="47"/>
      <c r="PZD34" s="47"/>
      <c r="PZE34" s="47"/>
      <c r="PZF34" s="47"/>
      <c r="PZG34" s="47"/>
      <c r="PZH34" s="47"/>
      <c r="PZI34" s="47"/>
      <c r="PZJ34" s="47"/>
      <c r="PZK34" s="47"/>
      <c r="PZL34" s="47"/>
      <c r="PZM34" s="47"/>
      <c r="PZN34" s="47"/>
      <c r="PZO34" s="47"/>
      <c r="PZP34" s="47"/>
      <c r="PZQ34" s="47"/>
      <c r="PZR34" s="47"/>
      <c r="PZS34" s="47"/>
      <c r="PZT34" s="47"/>
      <c r="PZU34" s="47"/>
      <c r="PZV34" s="47"/>
      <c r="PZW34" s="47"/>
      <c r="PZX34" s="47"/>
      <c r="PZY34" s="47"/>
      <c r="PZZ34" s="47"/>
      <c r="QAA34" s="47"/>
      <c r="QAB34" s="47"/>
      <c r="QAC34" s="47"/>
      <c r="QAD34" s="47"/>
      <c r="QAE34" s="47"/>
      <c r="QAF34" s="47"/>
      <c r="QAG34" s="47"/>
      <c r="QAH34" s="47"/>
      <c r="QAI34" s="47"/>
      <c r="QAJ34" s="47"/>
      <c r="QAK34" s="47"/>
      <c r="QAL34" s="47"/>
      <c r="QAM34" s="47"/>
      <c r="QAN34" s="47"/>
      <c r="QAO34" s="47"/>
      <c r="QAP34" s="47"/>
      <c r="QAQ34" s="47"/>
      <c r="QAR34" s="47"/>
      <c r="QAS34" s="47"/>
      <c r="QAT34" s="47"/>
      <c r="QAU34" s="47"/>
      <c r="QAV34" s="47"/>
      <c r="QAW34" s="47"/>
      <c r="QAX34" s="47"/>
      <c r="QAY34" s="47"/>
      <c r="QAZ34" s="47"/>
      <c r="QBA34" s="47"/>
      <c r="QBB34" s="47"/>
      <c r="QBC34" s="47"/>
      <c r="QBD34" s="47"/>
      <c r="QBE34" s="47"/>
      <c r="QBF34" s="47"/>
      <c r="QBG34" s="47"/>
      <c r="QBH34" s="47"/>
      <c r="QBI34" s="47"/>
      <c r="QBJ34" s="47"/>
      <c r="QBK34" s="47"/>
      <c r="QBL34" s="47"/>
      <c r="QBM34" s="47"/>
      <c r="QBN34" s="47"/>
      <c r="QBO34" s="47"/>
      <c r="QBP34" s="47"/>
      <c r="QBQ34" s="47"/>
      <c r="QBR34" s="47"/>
      <c r="QBS34" s="47"/>
      <c r="QBT34" s="47"/>
      <c r="QBU34" s="47"/>
      <c r="QBV34" s="47"/>
      <c r="QBW34" s="47"/>
      <c r="QBX34" s="47"/>
      <c r="QBY34" s="47"/>
      <c r="QBZ34" s="47"/>
      <c r="QCA34" s="47"/>
      <c r="QCB34" s="47"/>
      <c r="QCC34" s="47"/>
      <c r="QCD34" s="47"/>
      <c r="QCE34" s="47"/>
      <c r="QCF34" s="47"/>
      <c r="QCG34" s="47"/>
      <c r="QCH34" s="47"/>
      <c r="QCI34" s="47"/>
      <c r="QCJ34" s="47"/>
      <c r="QCK34" s="47"/>
      <c r="QCL34" s="47"/>
      <c r="QCM34" s="47"/>
      <c r="QCN34" s="47"/>
      <c r="QCO34" s="47"/>
      <c r="QCP34" s="47"/>
      <c r="QCQ34" s="47"/>
      <c r="QCR34" s="47"/>
      <c r="QCS34" s="47"/>
      <c r="QCT34" s="47"/>
      <c r="QCU34" s="47"/>
      <c r="QCV34" s="47"/>
      <c r="QCW34" s="47"/>
      <c r="QCX34" s="47"/>
      <c r="QCY34" s="47"/>
      <c r="QCZ34" s="47"/>
      <c r="QDA34" s="47"/>
      <c r="QDB34" s="47"/>
      <c r="QDC34" s="47"/>
      <c r="QDD34" s="47"/>
      <c r="QDE34" s="47"/>
      <c r="QDF34" s="47"/>
      <c r="QDG34" s="47"/>
      <c r="QDH34" s="47"/>
      <c r="QDI34" s="47"/>
      <c r="QDJ34" s="47"/>
      <c r="QDK34" s="47"/>
      <c r="QDL34" s="47"/>
      <c r="QDM34" s="47"/>
      <c r="QDN34" s="47"/>
      <c r="QDO34" s="47"/>
      <c r="QDP34" s="47"/>
      <c r="QDQ34" s="47"/>
      <c r="QDR34" s="47"/>
      <c r="QDS34" s="47"/>
      <c r="QDT34" s="47"/>
      <c r="QDU34" s="47"/>
      <c r="QDV34" s="47"/>
      <c r="QDW34" s="47"/>
      <c r="QDX34" s="47"/>
      <c r="QDY34" s="47"/>
      <c r="QDZ34" s="47"/>
      <c r="QEA34" s="47"/>
      <c r="QEB34" s="47"/>
      <c r="QEC34" s="47"/>
      <c r="QED34" s="47"/>
      <c r="QEE34" s="47"/>
      <c r="QEF34" s="47"/>
      <c r="QEG34" s="47"/>
      <c r="QEH34" s="47"/>
      <c r="QEI34" s="47"/>
      <c r="QEJ34" s="47"/>
      <c r="QEK34" s="47"/>
      <c r="QEL34" s="47"/>
      <c r="QEM34" s="47"/>
      <c r="QEN34" s="47"/>
      <c r="QEO34" s="47"/>
      <c r="QEP34" s="47"/>
      <c r="QEQ34" s="47"/>
      <c r="QER34" s="47"/>
      <c r="QES34" s="47"/>
      <c r="QET34" s="47"/>
      <c r="QEU34" s="47"/>
      <c r="QEV34" s="47"/>
      <c r="QEW34" s="47"/>
      <c r="QEX34" s="47"/>
      <c r="QEY34" s="47"/>
      <c r="QEZ34" s="47"/>
      <c r="QFA34" s="47"/>
      <c r="QFB34" s="47"/>
      <c r="QFC34" s="47"/>
      <c r="QFD34" s="47"/>
      <c r="QFE34" s="47"/>
      <c r="QFF34" s="47"/>
      <c r="QFG34" s="47"/>
      <c r="QFH34" s="47"/>
      <c r="QFI34" s="47"/>
      <c r="QFJ34" s="47"/>
      <c r="QFK34" s="47"/>
      <c r="QFL34" s="47"/>
      <c r="QFM34" s="47"/>
      <c r="QFN34" s="47"/>
      <c r="QFO34" s="47"/>
      <c r="QFP34" s="47"/>
      <c r="QFQ34" s="47"/>
      <c r="QFR34" s="47"/>
      <c r="QFS34" s="47"/>
      <c r="QFT34" s="47"/>
      <c r="QFU34" s="47"/>
      <c r="QFV34" s="47"/>
      <c r="QFW34" s="47"/>
      <c r="QFX34" s="47"/>
      <c r="QFY34" s="47"/>
      <c r="QFZ34" s="47"/>
      <c r="QGA34" s="47"/>
      <c r="QGB34" s="47"/>
      <c r="QGC34" s="47"/>
      <c r="QGD34" s="47"/>
      <c r="QGE34" s="47"/>
      <c r="QGF34" s="47"/>
      <c r="QGG34" s="47"/>
      <c r="QGH34" s="47"/>
      <c r="QGI34" s="47"/>
      <c r="QGJ34" s="47"/>
      <c r="QGK34" s="47"/>
      <c r="QGL34" s="47"/>
      <c r="QGM34" s="47"/>
      <c r="QGN34" s="47"/>
      <c r="QGO34" s="47"/>
      <c r="QGP34" s="47"/>
      <c r="QGQ34" s="47"/>
      <c r="QGR34" s="47"/>
      <c r="QGS34" s="47"/>
      <c r="QGT34" s="47"/>
      <c r="QGU34" s="47"/>
      <c r="QGV34" s="47"/>
      <c r="QGW34" s="47"/>
      <c r="QGX34" s="47"/>
      <c r="QGY34" s="47"/>
      <c r="QGZ34" s="47"/>
      <c r="QHA34" s="47"/>
      <c r="QHB34" s="47"/>
      <c r="QHC34" s="47"/>
      <c r="QHD34" s="47"/>
      <c r="QHE34" s="47"/>
      <c r="QHF34" s="47"/>
      <c r="QHG34" s="47"/>
      <c r="QHH34" s="47"/>
      <c r="QHI34" s="47"/>
      <c r="QHJ34" s="47"/>
      <c r="QHK34" s="47"/>
      <c r="QHL34" s="47"/>
      <c r="QHM34" s="47"/>
      <c r="QHN34" s="47"/>
      <c r="QHO34" s="47"/>
      <c r="QHP34" s="47"/>
      <c r="QHQ34" s="47"/>
      <c r="QHR34" s="47"/>
      <c r="QHS34" s="47"/>
      <c r="QHT34" s="47"/>
      <c r="QHU34" s="47"/>
      <c r="QHV34" s="47"/>
      <c r="QHW34" s="47"/>
      <c r="QHX34" s="47"/>
      <c r="QHY34" s="47"/>
      <c r="QHZ34" s="47"/>
      <c r="QIA34" s="47"/>
      <c r="QIB34" s="47"/>
      <c r="QIC34" s="47"/>
      <c r="QID34" s="47"/>
      <c r="QIE34" s="47"/>
      <c r="QIF34" s="47"/>
      <c r="QIG34" s="47"/>
      <c r="QIH34" s="47"/>
      <c r="QII34" s="47"/>
      <c r="QIJ34" s="47"/>
      <c r="QIK34" s="47"/>
      <c r="QIL34" s="47"/>
      <c r="QIM34" s="47"/>
      <c r="QIN34" s="47"/>
      <c r="QIO34" s="47"/>
      <c r="QIP34" s="47"/>
      <c r="QIQ34" s="47"/>
      <c r="QIR34" s="47"/>
      <c r="QIS34" s="47"/>
      <c r="QIT34" s="47"/>
      <c r="QIU34" s="47"/>
      <c r="QIV34" s="47"/>
      <c r="QIW34" s="47"/>
      <c r="QIX34" s="47"/>
      <c r="QIY34" s="47"/>
      <c r="QIZ34" s="47"/>
      <c r="QJA34" s="47"/>
      <c r="QJB34" s="47"/>
      <c r="QJC34" s="47"/>
      <c r="QJD34" s="47"/>
      <c r="QJE34" s="47"/>
      <c r="QJF34" s="47"/>
      <c r="QJG34" s="47"/>
      <c r="QJH34" s="47"/>
      <c r="QJI34" s="47"/>
      <c r="QJJ34" s="47"/>
      <c r="QJK34" s="47"/>
      <c r="QJL34" s="47"/>
      <c r="QJM34" s="47"/>
      <c r="QJN34" s="47"/>
      <c r="QJO34" s="47"/>
      <c r="QJP34" s="47"/>
      <c r="QJQ34" s="47"/>
      <c r="QJR34" s="47"/>
      <c r="QJS34" s="47"/>
      <c r="QJT34" s="47"/>
      <c r="QJU34" s="47"/>
      <c r="QJV34" s="47"/>
      <c r="QJW34" s="47"/>
      <c r="QJX34" s="47"/>
      <c r="QJY34" s="47"/>
      <c r="QJZ34" s="47"/>
      <c r="QKA34" s="47"/>
      <c r="QKB34" s="47"/>
      <c r="QKC34" s="47"/>
      <c r="QKD34" s="47"/>
      <c r="QKE34" s="47"/>
      <c r="QKF34" s="47"/>
      <c r="QKG34" s="47"/>
      <c r="QKH34" s="47"/>
      <c r="QKI34" s="47"/>
      <c r="QKJ34" s="47"/>
      <c r="QKK34" s="47"/>
      <c r="QKL34" s="47"/>
      <c r="QKM34" s="47"/>
      <c r="QKN34" s="47"/>
      <c r="QKO34" s="47"/>
      <c r="QKP34" s="47"/>
      <c r="QKQ34" s="47"/>
      <c r="QKR34" s="47"/>
      <c r="QKS34" s="47"/>
      <c r="QKT34" s="47"/>
      <c r="QKU34" s="47"/>
      <c r="QKV34" s="47"/>
      <c r="QKW34" s="47"/>
      <c r="QKX34" s="47"/>
      <c r="QKY34" s="47"/>
      <c r="QKZ34" s="47"/>
      <c r="QLA34" s="47"/>
      <c r="QLB34" s="47"/>
      <c r="QLC34" s="47"/>
      <c r="QLD34" s="47"/>
      <c r="QLE34" s="47"/>
      <c r="QLF34" s="47"/>
      <c r="QLG34" s="47"/>
      <c r="QLH34" s="47"/>
      <c r="QLI34" s="47"/>
      <c r="QLJ34" s="47"/>
      <c r="QLK34" s="47"/>
      <c r="QLL34" s="47"/>
      <c r="QLM34" s="47"/>
      <c r="QLN34" s="47"/>
      <c r="QLO34" s="47"/>
      <c r="QLP34" s="47"/>
      <c r="QLQ34" s="47"/>
      <c r="QLR34" s="47"/>
      <c r="QLS34" s="47"/>
      <c r="QLT34" s="47"/>
      <c r="QLU34" s="47"/>
      <c r="QLV34" s="47"/>
      <c r="QLW34" s="47"/>
      <c r="QLX34" s="47"/>
      <c r="QLY34" s="47"/>
      <c r="QLZ34" s="47"/>
      <c r="QMA34" s="47"/>
      <c r="QMB34" s="47"/>
      <c r="QMC34" s="47"/>
      <c r="QMD34" s="47"/>
      <c r="QME34" s="47"/>
      <c r="QMF34" s="47"/>
      <c r="QMG34" s="47"/>
      <c r="QMH34" s="47"/>
      <c r="QMI34" s="47"/>
      <c r="QMJ34" s="47"/>
      <c r="QMK34" s="47"/>
      <c r="QML34" s="47"/>
      <c r="QMM34" s="47"/>
      <c r="QMN34" s="47"/>
      <c r="QMO34" s="47"/>
      <c r="QMP34" s="47"/>
      <c r="QMQ34" s="47"/>
      <c r="QMR34" s="47"/>
      <c r="QMS34" s="47"/>
      <c r="QMT34" s="47"/>
      <c r="QMU34" s="47"/>
      <c r="QMV34" s="47"/>
      <c r="QMW34" s="47"/>
      <c r="QMX34" s="47"/>
      <c r="QMY34" s="47"/>
      <c r="QMZ34" s="47"/>
      <c r="QNA34" s="47"/>
      <c r="QNB34" s="47"/>
      <c r="QNC34" s="47"/>
      <c r="QND34" s="47"/>
      <c r="QNE34" s="47"/>
      <c r="QNF34" s="47"/>
      <c r="QNG34" s="47"/>
      <c r="QNH34" s="47"/>
      <c r="QNI34" s="47"/>
      <c r="QNJ34" s="47"/>
      <c r="QNK34" s="47"/>
      <c r="QNL34" s="47"/>
      <c r="QNM34" s="47"/>
      <c r="QNN34" s="47"/>
      <c r="QNO34" s="47"/>
      <c r="QNP34" s="47"/>
      <c r="QNQ34" s="47"/>
      <c r="QNR34" s="47"/>
      <c r="QNS34" s="47"/>
      <c r="QNT34" s="47"/>
      <c r="QNU34" s="47"/>
      <c r="QNV34" s="47"/>
      <c r="QNW34" s="47"/>
      <c r="QNX34" s="47"/>
      <c r="QNY34" s="47"/>
      <c r="QNZ34" s="47"/>
      <c r="QOA34" s="47"/>
      <c r="QOB34" s="47"/>
      <c r="QOC34" s="47"/>
      <c r="QOD34" s="47"/>
      <c r="QOE34" s="47"/>
      <c r="QOF34" s="47"/>
      <c r="QOG34" s="47"/>
      <c r="QOH34" s="47"/>
      <c r="QOI34" s="47"/>
      <c r="QOJ34" s="47"/>
      <c r="QOK34" s="47"/>
      <c r="QOL34" s="47"/>
      <c r="QOM34" s="47"/>
      <c r="QON34" s="47"/>
      <c r="QOO34" s="47"/>
      <c r="QOP34" s="47"/>
      <c r="QOQ34" s="47"/>
      <c r="QOR34" s="47"/>
      <c r="QOS34" s="47"/>
      <c r="QOT34" s="47"/>
      <c r="QOU34" s="47"/>
      <c r="QOV34" s="47"/>
      <c r="QOW34" s="47"/>
      <c r="QOX34" s="47"/>
      <c r="QOY34" s="47"/>
      <c r="QOZ34" s="47"/>
      <c r="QPA34" s="47"/>
      <c r="QPB34" s="47"/>
      <c r="QPC34" s="47"/>
      <c r="QPD34" s="47"/>
      <c r="QPE34" s="47"/>
      <c r="QPF34" s="47"/>
      <c r="QPG34" s="47"/>
      <c r="QPH34" s="47"/>
      <c r="QPI34" s="47"/>
      <c r="QPJ34" s="47"/>
      <c r="QPK34" s="47"/>
      <c r="QPL34" s="47"/>
      <c r="QPM34" s="47"/>
      <c r="QPN34" s="47"/>
      <c r="QPO34" s="47"/>
      <c r="QPP34" s="47"/>
      <c r="QPQ34" s="47"/>
      <c r="QPR34" s="47"/>
      <c r="QPS34" s="47"/>
      <c r="QPT34" s="47"/>
      <c r="QPU34" s="47"/>
      <c r="QPV34" s="47"/>
      <c r="QPW34" s="47"/>
      <c r="QPX34" s="47"/>
      <c r="QPY34" s="47"/>
      <c r="QPZ34" s="47"/>
      <c r="QQA34" s="47"/>
      <c r="QQB34" s="47"/>
      <c r="QQC34" s="47"/>
      <c r="QQD34" s="47"/>
      <c r="QQE34" s="47"/>
      <c r="QQF34" s="47"/>
      <c r="QQG34" s="47"/>
      <c r="QQH34" s="47"/>
      <c r="QQI34" s="47"/>
      <c r="QQJ34" s="47"/>
      <c r="QQK34" s="47"/>
      <c r="QQL34" s="47"/>
      <c r="QQM34" s="47"/>
      <c r="QQN34" s="47"/>
      <c r="QQO34" s="47"/>
      <c r="QQP34" s="47"/>
      <c r="QQQ34" s="47"/>
      <c r="QQR34" s="47"/>
      <c r="QQS34" s="47"/>
      <c r="QQT34" s="47"/>
      <c r="QQU34" s="47"/>
      <c r="QQV34" s="47"/>
      <c r="QQW34" s="47"/>
      <c r="QQX34" s="47"/>
      <c r="QQY34" s="47"/>
      <c r="QQZ34" s="47"/>
      <c r="QRA34" s="47"/>
      <c r="QRB34" s="47"/>
      <c r="QRC34" s="47"/>
      <c r="QRD34" s="47"/>
      <c r="QRE34" s="47"/>
      <c r="QRF34" s="47"/>
      <c r="QRG34" s="47"/>
      <c r="QRH34" s="47"/>
      <c r="QRI34" s="47"/>
      <c r="QRJ34" s="47"/>
      <c r="QRK34" s="47"/>
      <c r="QRL34" s="47"/>
      <c r="QRM34" s="47"/>
      <c r="QRN34" s="47"/>
      <c r="QRO34" s="47"/>
      <c r="QRP34" s="47"/>
      <c r="QRQ34" s="47"/>
      <c r="QRR34" s="47"/>
      <c r="QRS34" s="47"/>
      <c r="QRT34" s="47"/>
      <c r="QRU34" s="47"/>
      <c r="QRV34" s="47"/>
      <c r="QRW34" s="47"/>
      <c r="QRX34" s="47"/>
      <c r="QRY34" s="47"/>
      <c r="QRZ34" s="47"/>
      <c r="QSA34" s="47"/>
      <c r="QSB34" s="47"/>
      <c r="QSC34" s="47"/>
      <c r="QSD34" s="47"/>
      <c r="QSE34" s="47"/>
      <c r="QSF34" s="47"/>
      <c r="QSG34" s="47"/>
      <c r="QSH34" s="47"/>
      <c r="QSI34" s="47"/>
      <c r="QSJ34" s="47"/>
      <c r="QSK34" s="47"/>
      <c r="QSL34" s="47"/>
      <c r="QSM34" s="47"/>
      <c r="QSN34" s="47"/>
      <c r="QSO34" s="47"/>
      <c r="QSP34" s="47"/>
      <c r="QSQ34" s="47"/>
      <c r="QSR34" s="47"/>
      <c r="QSS34" s="47"/>
      <c r="QST34" s="47"/>
      <c r="QSU34" s="47"/>
      <c r="QSV34" s="47"/>
      <c r="QSW34" s="47"/>
      <c r="QSX34" s="47"/>
      <c r="QSY34" s="47"/>
      <c r="QSZ34" s="47"/>
      <c r="QTA34" s="47"/>
      <c r="QTB34" s="47"/>
      <c r="QTC34" s="47"/>
      <c r="QTD34" s="47"/>
      <c r="QTE34" s="47"/>
      <c r="QTF34" s="47"/>
      <c r="QTG34" s="47"/>
      <c r="QTH34" s="47"/>
      <c r="QTI34" s="47"/>
      <c r="QTJ34" s="47"/>
      <c r="QTK34" s="47"/>
      <c r="QTL34" s="47"/>
      <c r="QTM34" s="47"/>
      <c r="QTN34" s="47"/>
      <c r="QTO34" s="47"/>
      <c r="QTP34" s="47"/>
      <c r="QTQ34" s="47"/>
      <c r="QTR34" s="47"/>
      <c r="QTS34" s="47"/>
      <c r="QTT34" s="47"/>
      <c r="QTU34" s="47"/>
      <c r="QTV34" s="47"/>
      <c r="QTW34" s="47"/>
      <c r="QTX34" s="47"/>
      <c r="QTY34" s="47"/>
      <c r="QTZ34" s="47"/>
      <c r="QUA34" s="47"/>
      <c r="QUB34" s="47"/>
      <c r="QUC34" s="47"/>
      <c r="QUD34" s="47"/>
      <c r="QUE34" s="47"/>
      <c r="QUF34" s="47"/>
      <c r="QUG34" s="47"/>
      <c r="QUH34" s="47"/>
      <c r="QUI34" s="47"/>
      <c r="QUJ34" s="47"/>
      <c r="QUK34" s="47"/>
      <c r="QUL34" s="47"/>
      <c r="QUM34" s="47"/>
      <c r="QUN34" s="47"/>
      <c r="QUO34" s="47"/>
      <c r="QUP34" s="47"/>
      <c r="QUQ34" s="47"/>
      <c r="QUR34" s="47"/>
      <c r="QUS34" s="47"/>
      <c r="QUT34" s="47"/>
      <c r="QUU34" s="47"/>
      <c r="QUV34" s="47"/>
      <c r="QUW34" s="47"/>
      <c r="QUX34" s="47"/>
      <c r="QUY34" s="47"/>
      <c r="QUZ34" s="47"/>
      <c r="QVA34" s="47"/>
      <c r="QVB34" s="47"/>
      <c r="QVC34" s="47"/>
      <c r="QVD34" s="47"/>
      <c r="QVE34" s="47"/>
      <c r="QVF34" s="47"/>
      <c r="QVG34" s="47"/>
      <c r="QVH34" s="47"/>
      <c r="QVI34" s="47"/>
      <c r="QVJ34" s="47"/>
      <c r="QVK34" s="47"/>
      <c r="QVL34" s="47"/>
      <c r="QVM34" s="47"/>
      <c r="QVN34" s="47"/>
      <c r="QVO34" s="47"/>
      <c r="QVP34" s="47"/>
      <c r="QVQ34" s="47"/>
      <c r="QVR34" s="47"/>
      <c r="QVS34" s="47"/>
      <c r="QVT34" s="47"/>
      <c r="QVU34" s="47"/>
      <c r="QVV34" s="47"/>
      <c r="QVW34" s="47"/>
      <c r="QVX34" s="47"/>
      <c r="QVY34" s="47"/>
      <c r="QVZ34" s="47"/>
      <c r="QWA34" s="47"/>
      <c r="QWB34" s="47"/>
      <c r="QWC34" s="47"/>
      <c r="QWD34" s="47"/>
      <c r="QWE34" s="47"/>
      <c r="QWF34" s="47"/>
      <c r="QWG34" s="47"/>
      <c r="QWH34" s="47"/>
      <c r="QWI34" s="47"/>
      <c r="QWJ34" s="47"/>
      <c r="QWK34" s="47"/>
      <c r="QWL34" s="47"/>
      <c r="QWM34" s="47"/>
      <c r="QWN34" s="47"/>
      <c r="QWO34" s="47"/>
      <c r="QWP34" s="47"/>
      <c r="QWQ34" s="47"/>
      <c r="QWR34" s="47"/>
      <c r="QWS34" s="47"/>
      <c r="QWT34" s="47"/>
      <c r="QWU34" s="47"/>
      <c r="QWV34" s="47"/>
      <c r="QWW34" s="47"/>
      <c r="QWX34" s="47"/>
      <c r="QWY34" s="47"/>
      <c r="QWZ34" s="47"/>
      <c r="QXA34" s="47"/>
      <c r="QXB34" s="47"/>
      <c r="QXC34" s="47"/>
      <c r="QXD34" s="47"/>
      <c r="QXE34" s="47"/>
      <c r="QXF34" s="47"/>
      <c r="QXG34" s="47"/>
      <c r="QXH34" s="47"/>
      <c r="QXI34" s="47"/>
      <c r="QXJ34" s="47"/>
      <c r="QXK34" s="47"/>
      <c r="QXL34" s="47"/>
      <c r="QXM34" s="47"/>
      <c r="QXN34" s="47"/>
      <c r="QXO34" s="47"/>
      <c r="QXP34" s="47"/>
      <c r="QXQ34" s="47"/>
      <c r="QXR34" s="47"/>
      <c r="QXS34" s="47"/>
      <c r="QXT34" s="47"/>
      <c r="QXU34" s="47"/>
      <c r="QXV34" s="47"/>
      <c r="QXW34" s="47"/>
      <c r="QXX34" s="47"/>
      <c r="QXY34" s="47"/>
      <c r="QXZ34" s="47"/>
      <c r="QYA34" s="47"/>
      <c r="QYB34" s="47"/>
      <c r="QYC34" s="47"/>
      <c r="QYD34" s="47"/>
      <c r="QYE34" s="47"/>
      <c r="QYF34" s="47"/>
      <c r="QYG34" s="47"/>
      <c r="QYH34" s="47"/>
      <c r="QYI34" s="47"/>
      <c r="QYJ34" s="47"/>
      <c r="QYK34" s="47"/>
      <c r="QYL34" s="47"/>
      <c r="QYM34" s="47"/>
      <c r="QYN34" s="47"/>
      <c r="QYO34" s="47"/>
      <c r="QYP34" s="47"/>
      <c r="QYQ34" s="47"/>
      <c r="QYR34" s="47"/>
      <c r="QYS34" s="47"/>
      <c r="QYT34" s="47"/>
      <c r="QYU34" s="47"/>
      <c r="QYV34" s="47"/>
      <c r="QYW34" s="47"/>
      <c r="QYX34" s="47"/>
      <c r="QYY34" s="47"/>
      <c r="QYZ34" s="47"/>
      <c r="QZA34" s="47"/>
      <c r="QZB34" s="47"/>
      <c r="QZC34" s="47"/>
      <c r="QZD34" s="47"/>
      <c r="QZE34" s="47"/>
      <c r="QZF34" s="47"/>
      <c r="QZG34" s="47"/>
      <c r="QZH34" s="47"/>
      <c r="QZI34" s="47"/>
      <c r="QZJ34" s="47"/>
      <c r="QZK34" s="47"/>
      <c r="QZL34" s="47"/>
      <c r="QZM34" s="47"/>
      <c r="QZN34" s="47"/>
      <c r="QZO34" s="47"/>
      <c r="QZP34" s="47"/>
      <c r="QZQ34" s="47"/>
      <c r="QZR34" s="47"/>
      <c r="QZS34" s="47"/>
      <c r="QZT34" s="47"/>
      <c r="QZU34" s="47"/>
      <c r="QZV34" s="47"/>
      <c r="QZW34" s="47"/>
      <c r="QZX34" s="47"/>
      <c r="QZY34" s="47"/>
      <c r="QZZ34" s="47"/>
      <c r="RAA34" s="47"/>
      <c r="RAB34" s="47"/>
      <c r="RAC34" s="47"/>
      <c r="RAD34" s="47"/>
      <c r="RAE34" s="47"/>
      <c r="RAF34" s="47"/>
      <c r="RAG34" s="47"/>
      <c r="RAH34" s="47"/>
      <c r="RAI34" s="47"/>
      <c r="RAJ34" s="47"/>
      <c r="RAK34" s="47"/>
      <c r="RAL34" s="47"/>
      <c r="RAM34" s="47"/>
      <c r="RAN34" s="47"/>
      <c r="RAO34" s="47"/>
      <c r="RAP34" s="47"/>
      <c r="RAQ34" s="47"/>
      <c r="RAR34" s="47"/>
      <c r="RAS34" s="47"/>
      <c r="RAT34" s="47"/>
      <c r="RAU34" s="47"/>
      <c r="RAV34" s="47"/>
      <c r="RAW34" s="47"/>
      <c r="RAX34" s="47"/>
      <c r="RAY34" s="47"/>
      <c r="RAZ34" s="47"/>
      <c r="RBA34" s="47"/>
      <c r="RBB34" s="47"/>
      <c r="RBC34" s="47"/>
      <c r="RBD34" s="47"/>
      <c r="RBE34" s="47"/>
      <c r="RBF34" s="47"/>
      <c r="RBG34" s="47"/>
      <c r="RBH34" s="47"/>
      <c r="RBI34" s="47"/>
      <c r="RBJ34" s="47"/>
      <c r="RBK34" s="47"/>
      <c r="RBL34" s="47"/>
      <c r="RBM34" s="47"/>
      <c r="RBN34" s="47"/>
      <c r="RBO34" s="47"/>
      <c r="RBP34" s="47"/>
      <c r="RBQ34" s="47"/>
      <c r="RBR34" s="47"/>
      <c r="RBS34" s="47"/>
      <c r="RBT34" s="47"/>
      <c r="RBU34" s="47"/>
      <c r="RBV34" s="47"/>
      <c r="RBW34" s="47"/>
      <c r="RBX34" s="47"/>
      <c r="RBY34" s="47"/>
      <c r="RBZ34" s="47"/>
      <c r="RCA34" s="47"/>
      <c r="RCB34" s="47"/>
      <c r="RCC34" s="47"/>
      <c r="RCD34" s="47"/>
      <c r="RCE34" s="47"/>
      <c r="RCF34" s="47"/>
      <c r="RCG34" s="47"/>
      <c r="RCH34" s="47"/>
      <c r="RCI34" s="47"/>
      <c r="RCJ34" s="47"/>
      <c r="RCK34" s="47"/>
      <c r="RCL34" s="47"/>
      <c r="RCM34" s="47"/>
      <c r="RCN34" s="47"/>
      <c r="RCO34" s="47"/>
      <c r="RCP34" s="47"/>
      <c r="RCQ34" s="47"/>
      <c r="RCR34" s="47"/>
      <c r="RCS34" s="47"/>
      <c r="RCT34" s="47"/>
      <c r="RCU34" s="47"/>
      <c r="RCV34" s="47"/>
      <c r="RCW34" s="47"/>
      <c r="RCX34" s="47"/>
      <c r="RCY34" s="47"/>
      <c r="RCZ34" s="47"/>
      <c r="RDA34" s="47"/>
      <c r="RDB34" s="47"/>
      <c r="RDC34" s="47"/>
      <c r="RDD34" s="47"/>
      <c r="RDE34" s="47"/>
      <c r="RDF34" s="47"/>
      <c r="RDG34" s="47"/>
      <c r="RDH34" s="47"/>
      <c r="RDI34" s="47"/>
      <c r="RDJ34" s="47"/>
      <c r="RDK34" s="47"/>
      <c r="RDL34" s="47"/>
      <c r="RDM34" s="47"/>
      <c r="RDN34" s="47"/>
      <c r="RDO34" s="47"/>
      <c r="RDP34" s="47"/>
      <c r="RDQ34" s="47"/>
      <c r="RDR34" s="47"/>
      <c r="RDS34" s="47"/>
      <c r="RDT34" s="47"/>
      <c r="RDU34" s="47"/>
      <c r="RDV34" s="47"/>
      <c r="RDW34" s="47"/>
      <c r="RDX34" s="47"/>
      <c r="RDY34" s="47"/>
      <c r="RDZ34" s="47"/>
      <c r="REA34" s="47"/>
      <c r="REB34" s="47"/>
      <c r="REC34" s="47"/>
      <c r="RED34" s="47"/>
      <c r="REE34" s="47"/>
      <c r="REF34" s="47"/>
      <c r="REG34" s="47"/>
      <c r="REH34" s="47"/>
      <c r="REI34" s="47"/>
      <c r="REJ34" s="47"/>
      <c r="REK34" s="47"/>
      <c r="REL34" s="47"/>
      <c r="REM34" s="47"/>
      <c r="REN34" s="47"/>
      <c r="REO34" s="47"/>
      <c r="REP34" s="47"/>
      <c r="REQ34" s="47"/>
      <c r="RER34" s="47"/>
      <c r="RES34" s="47"/>
      <c r="RET34" s="47"/>
      <c r="REU34" s="47"/>
      <c r="REV34" s="47"/>
      <c r="REW34" s="47"/>
      <c r="REX34" s="47"/>
      <c r="REY34" s="47"/>
      <c r="REZ34" s="47"/>
      <c r="RFA34" s="47"/>
      <c r="RFB34" s="47"/>
      <c r="RFC34" s="47"/>
      <c r="RFD34" s="47"/>
      <c r="RFE34" s="47"/>
      <c r="RFF34" s="47"/>
      <c r="RFG34" s="47"/>
      <c r="RFH34" s="47"/>
      <c r="RFI34" s="47"/>
      <c r="RFJ34" s="47"/>
      <c r="RFK34" s="47"/>
      <c r="RFL34" s="47"/>
      <c r="RFM34" s="47"/>
      <c r="RFN34" s="47"/>
      <c r="RFO34" s="47"/>
      <c r="RFP34" s="47"/>
      <c r="RFQ34" s="47"/>
      <c r="RFR34" s="47"/>
      <c r="RFS34" s="47"/>
      <c r="RFT34" s="47"/>
      <c r="RFU34" s="47"/>
      <c r="RFV34" s="47"/>
      <c r="RFW34" s="47"/>
      <c r="RFX34" s="47"/>
      <c r="RFY34" s="47"/>
      <c r="RFZ34" s="47"/>
      <c r="RGA34" s="47"/>
      <c r="RGB34" s="47"/>
      <c r="RGC34" s="47"/>
      <c r="RGD34" s="47"/>
      <c r="RGE34" s="47"/>
      <c r="RGF34" s="47"/>
      <c r="RGG34" s="47"/>
      <c r="RGH34" s="47"/>
      <c r="RGI34" s="47"/>
      <c r="RGJ34" s="47"/>
      <c r="RGK34" s="47"/>
      <c r="RGL34" s="47"/>
      <c r="RGM34" s="47"/>
      <c r="RGN34" s="47"/>
      <c r="RGO34" s="47"/>
      <c r="RGP34" s="47"/>
      <c r="RGQ34" s="47"/>
      <c r="RGR34" s="47"/>
      <c r="RGS34" s="47"/>
      <c r="RGT34" s="47"/>
      <c r="RGU34" s="47"/>
      <c r="RGV34" s="47"/>
      <c r="RGW34" s="47"/>
      <c r="RGX34" s="47"/>
      <c r="RGY34" s="47"/>
      <c r="RGZ34" s="47"/>
      <c r="RHA34" s="47"/>
      <c r="RHB34" s="47"/>
      <c r="RHC34" s="47"/>
      <c r="RHD34" s="47"/>
      <c r="RHE34" s="47"/>
      <c r="RHF34" s="47"/>
      <c r="RHG34" s="47"/>
      <c r="RHH34" s="47"/>
      <c r="RHI34" s="47"/>
      <c r="RHJ34" s="47"/>
      <c r="RHK34" s="47"/>
      <c r="RHL34" s="47"/>
      <c r="RHM34" s="47"/>
      <c r="RHN34" s="47"/>
      <c r="RHO34" s="47"/>
      <c r="RHP34" s="47"/>
      <c r="RHQ34" s="47"/>
      <c r="RHR34" s="47"/>
      <c r="RHS34" s="47"/>
      <c r="RHT34" s="47"/>
      <c r="RHU34" s="47"/>
      <c r="RHV34" s="47"/>
      <c r="RHW34" s="47"/>
      <c r="RHX34" s="47"/>
      <c r="RHY34" s="47"/>
      <c r="RHZ34" s="47"/>
      <c r="RIA34" s="47"/>
      <c r="RIB34" s="47"/>
      <c r="RIC34" s="47"/>
      <c r="RID34" s="47"/>
      <c r="RIE34" s="47"/>
      <c r="RIF34" s="47"/>
      <c r="RIG34" s="47"/>
      <c r="RIH34" s="47"/>
      <c r="RII34" s="47"/>
      <c r="RIJ34" s="47"/>
      <c r="RIK34" s="47"/>
      <c r="RIL34" s="47"/>
      <c r="RIM34" s="47"/>
      <c r="RIN34" s="47"/>
      <c r="RIO34" s="47"/>
      <c r="RIP34" s="47"/>
      <c r="RIQ34" s="47"/>
      <c r="RIR34" s="47"/>
      <c r="RIS34" s="47"/>
      <c r="RIT34" s="47"/>
      <c r="RIU34" s="47"/>
      <c r="RIV34" s="47"/>
      <c r="RIW34" s="47"/>
      <c r="RIX34" s="47"/>
      <c r="RIY34" s="47"/>
      <c r="RIZ34" s="47"/>
      <c r="RJA34" s="47"/>
      <c r="RJB34" s="47"/>
      <c r="RJC34" s="47"/>
      <c r="RJD34" s="47"/>
      <c r="RJE34" s="47"/>
      <c r="RJF34" s="47"/>
      <c r="RJG34" s="47"/>
      <c r="RJH34" s="47"/>
      <c r="RJI34" s="47"/>
      <c r="RJJ34" s="47"/>
      <c r="RJK34" s="47"/>
      <c r="RJL34" s="47"/>
      <c r="RJM34" s="47"/>
      <c r="RJN34" s="47"/>
      <c r="RJO34" s="47"/>
      <c r="RJP34" s="47"/>
      <c r="RJQ34" s="47"/>
      <c r="RJR34" s="47"/>
      <c r="RJS34" s="47"/>
      <c r="RJT34" s="47"/>
      <c r="RJU34" s="47"/>
      <c r="RJV34" s="47"/>
      <c r="RJW34" s="47"/>
      <c r="RJX34" s="47"/>
      <c r="RJY34" s="47"/>
      <c r="RJZ34" s="47"/>
      <c r="RKA34" s="47"/>
      <c r="RKB34" s="47"/>
      <c r="RKC34" s="47"/>
      <c r="RKD34" s="47"/>
      <c r="RKE34" s="47"/>
      <c r="RKF34" s="47"/>
      <c r="RKG34" s="47"/>
      <c r="RKH34" s="47"/>
      <c r="RKI34" s="47"/>
      <c r="RKJ34" s="47"/>
      <c r="RKK34" s="47"/>
      <c r="RKL34" s="47"/>
      <c r="RKM34" s="47"/>
      <c r="RKN34" s="47"/>
      <c r="RKO34" s="47"/>
      <c r="RKP34" s="47"/>
      <c r="RKQ34" s="47"/>
      <c r="RKR34" s="47"/>
      <c r="RKS34" s="47"/>
      <c r="RKT34" s="47"/>
      <c r="RKU34" s="47"/>
      <c r="RKV34" s="47"/>
      <c r="RKW34" s="47"/>
      <c r="RKX34" s="47"/>
      <c r="RKY34" s="47"/>
      <c r="RKZ34" s="47"/>
      <c r="RLA34" s="47"/>
      <c r="RLB34" s="47"/>
      <c r="RLC34" s="47"/>
      <c r="RLD34" s="47"/>
      <c r="RLE34" s="47"/>
      <c r="RLF34" s="47"/>
      <c r="RLG34" s="47"/>
      <c r="RLH34" s="47"/>
      <c r="RLI34" s="47"/>
      <c r="RLJ34" s="47"/>
      <c r="RLK34" s="47"/>
      <c r="RLL34" s="47"/>
      <c r="RLM34" s="47"/>
      <c r="RLN34" s="47"/>
      <c r="RLO34" s="47"/>
      <c r="RLP34" s="47"/>
      <c r="RLQ34" s="47"/>
      <c r="RLR34" s="47"/>
      <c r="RLS34" s="47"/>
      <c r="RLT34" s="47"/>
      <c r="RLU34" s="47"/>
      <c r="RLV34" s="47"/>
      <c r="RLW34" s="47"/>
      <c r="RLX34" s="47"/>
      <c r="RLY34" s="47"/>
      <c r="RLZ34" s="47"/>
      <c r="RMA34" s="47"/>
      <c r="RMB34" s="47"/>
      <c r="RMC34" s="47"/>
      <c r="RMD34" s="47"/>
      <c r="RME34" s="47"/>
      <c r="RMF34" s="47"/>
      <c r="RMG34" s="47"/>
      <c r="RMH34" s="47"/>
      <c r="RMI34" s="47"/>
      <c r="RMJ34" s="47"/>
      <c r="RMK34" s="47"/>
      <c r="RML34" s="47"/>
      <c r="RMM34" s="47"/>
      <c r="RMN34" s="47"/>
      <c r="RMO34" s="47"/>
      <c r="RMP34" s="47"/>
      <c r="RMQ34" s="47"/>
      <c r="RMR34" s="47"/>
      <c r="RMS34" s="47"/>
      <c r="RMT34" s="47"/>
      <c r="RMU34" s="47"/>
      <c r="RMV34" s="47"/>
      <c r="RMW34" s="47"/>
      <c r="RMX34" s="47"/>
      <c r="RMY34" s="47"/>
      <c r="RMZ34" s="47"/>
      <c r="RNA34" s="47"/>
      <c r="RNB34" s="47"/>
      <c r="RNC34" s="47"/>
      <c r="RND34" s="47"/>
      <c r="RNE34" s="47"/>
      <c r="RNF34" s="47"/>
      <c r="RNG34" s="47"/>
      <c r="RNH34" s="47"/>
      <c r="RNI34" s="47"/>
      <c r="RNJ34" s="47"/>
      <c r="RNK34" s="47"/>
      <c r="RNL34" s="47"/>
      <c r="RNM34" s="47"/>
      <c r="RNN34" s="47"/>
      <c r="RNO34" s="47"/>
      <c r="RNP34" s="47"/>
      <c r="RNQ34" s="47"/>
      <c r="RNR34" s="47"/>
      <c r="RNS34" s="47"/>
      <c r="RNT34" s="47"/>
      <c r="RNU34" s="47"/>
      <c r="RNV34" s="47"/>
      <c r="RNW34" s="47"/>
      <c r="RNX34" s="47"/>
      <c r="RNY34" s="47"/>
      <c r="RNZ34" s="47"/>
      <c r="ROA34" s="47"/>
      <c r="ROB34" s="47"/>
      <c r="ROC34" s="47"/>
      <c r="ROD34" s="47"/>
      <c r="ROE34" s="47"/>
      <c r="ROF34" s="47"/>
      <c r="ROG34" s="47"/>
      <c r="ROH34" s="47"/>
      <c r="ROI34" s="47"/>
      <c r="ROJ34" s="47"/>
      <c r="ROK34" s="47"/>
      <c r="ROL34" s="47"/>
      <c r="ROM34" s="47"/>
      <c r="RON34" s="47"/>
      <c r="ROO34" s="47"/>
      <c r="ROP34" s="47"/>
      <c r="ROQ34" s="47"/>
      <c r="ROR34" s="47"/>
      <c r="ROS34" s="47"/>
      <c r="ROT34" s="47"/>
      <c r="ROU34" s="47"/>
      <c r="ROV34" s="47"/>
      <c r="ROW34" s="47"/>
      <c r="ROX34" s="47"/>
      <c r="ROY34" s="47"/>
      <c r="ROZ34" s="47"/>
      <c r="RPA34" s="47"/>
      <c r="RPB34" s="47"/>
      <c r="RPC34" s="47"/>
      <c r="RPD34" s="47"/>
      <c r="RPE34" s="47"/>
      <c r="RPF34" s="47"/>
      <c r="RPG34" s="47"/>
      <c r="RPH34" s="47"/>
      <c r="RPI34" s="47"/>
      <c r="RPJ34" s="47"/>
      <c r="RPK34" s="47"/>
      <c r="RPL34" s="47"/>
      <c r="RPM34" s="47"/>
      <c r="RPN34" s="47"/>
      <c r="RPO34" s="47"/>
      <c r="RPP34" s="47"/>
      <c r="RPQ34" s="47"/>
      <c r="RPR34" s="47"/>
      <c r="RPS34" s="47"/>
      <c r="RPT34" s="47"/>
      <c r="RPU34" s="47"/>
      <c r="RPV34" s="47"/>
      <c r="RPW34" s="47"/>
      <c r="RPX34" s="47"/>
      <c r="RPY34" s="47"/>
      <c r="RPZ34" s="47"/>
      <c r="RQA34" s="47"/>
      <c r="RQB34" s="47"/>
      <c r="RQC34" s="47"/>
      <c r="RQD34" s="47"/>
      <c r="RQE34" s="47"/>
      <c r="RQF34" s="47"/>
      <c r="RQG34" s="47"/>
      <c r="RQH34" s="47"/>
      <c r="RQI34" s="47"/>
      <c r="RQJ34" s="47"/>
      <c r="RQK34" s="47"/>
      <c r="RQL34" s="47"/>
      <c r="RQM34" s="47"/>
      <c r="RQN34" s="47"/>
      <c r="RQO34" s="47"/>
      <c r="RQP34" s="47"/>
      <c r="RQQ34" s="47"/>
      <c r="RQR34" s="47"/>
      <c r="RQS34" s="47"/>
      <c r="RQT34" s="47"/>
      <c r="RQU34" s="47"/>
      <c r="RQV34" s="47"/>
      <c r="RQW34" s="47"/>
      <c r="RQX34" s="47"/>
      <c r="RQY34" s="47"/>
      <c r="RQZ34" s="47"/>
      <c r="RRA34" s="47"/>
      <c r="RRB34" s="47"/>
      <c r="RRC34" s="47"/>
      <c r="RRD34" s="47"/>
      <c r="RRE34" s="47"/>
      <c r="RRF34" s="47"/>
      <c r="RRG34" s="47"/>
      <c r="RRH34" s="47"/>
      <c r="RRI34" s="47"/>
      <c r="RRJ34" s="47"/>
      <c r="RRK34" s="47"/>
      <c r="RRL34" s="47"/>
      <c r="RRM34" s="47"/>
      <c r="RRN34" s="47"/>
      <c r="RRO34" s="47"/>
      <c r="RRP34" s="47"/>
      <c r="RRQ34" s="47"/>
      <c r="RRR34" s="47"/>
      <c r="RRS34" s="47"/>
      <c r="RRT34" s="47"/>
      <c r="RRU34" s="47"/>
      <c r="RRV34" s="47"/>
      <c r="RRW34" s="47"/>
      <c r="RRX34" s="47"/>
      <c r="RRY34" s="47"/>
      <c r="RRZ34" s="47"/>
      <c r="RSA34" s="47"/>
      <c r="RSB34" s="47"/>
      <c r="RSC34" s="47"/>
      <c r="RSD34" s="47"/>
      <c r="RSE34" s="47"/>
      <c r="RSF34" s="47"/>
      <c r="RSG34" s="47"/>
      <c r="RSH34" s="47"/>
      <c r="RSI34" s="47"/>
      <c r="RSJ34" s="47"/>
      <c r="RSK34" s="47"/>
      <c r="RSL34" s="47"/>
      <c r="RSM34" s="47"/>
      <c r="RSN34" s="47"/>
      <c r="RSO34" s="47"/>
      <c r="RSP34" s="47"/>
      <c r="RSQ34" s="47"/>
      <c r="RSR34" s="47"/>
      <c r="RSS34" s="47"/>
      <c r="RST34" s="47"/>
      <c r="RSU34" s="47"/>
      <c r="RSV34" s="47"/>
      <c r="RSW34" s="47"/>
      <c r="RSX34" s="47"/>
      <c r="RSY34" s="47"/>
      <c r="RSZ34" s="47"/>
      <c r="RTA34" s="47"/>
      <c r="RTB34" s="47"/>
      <c r="RTC34" s="47"/>
      <c r="RTD34" s="47"/>
      <c r="RTE34" s="47"/>
      <c r="RTF34" s="47"/>
      <c r="RTG34" s="47"/>
      <c r="RTH34" s="47"/>
      <c r="RTI34" s="47"/>
      <c r="RTJ34" s="47"/>
      <c r="RTK34" s="47"/>
      <c r="RTL34" s="47"/>
      <c r="RTM34" s="47"/>
      <c r="RTN34" s="47"/>
      <c r="RTO34" s="47"/>
      <c r="RTP34" s="47"/>
      <c r="RTQ34" s="47"/>
      <c r="RTR34" s="47"/>
      <c r="RTS34" s="47"/>
      <c r="RTT34" s="47"/>
      <c r="RTU34" s="47"/>
      <c r="RTV34" s="47"/>
      <c r="RTW34" s="47"/>
      <c r="RTX34" s="47"/>
      <c r="RTY34" s="47"/>
      <c r="RTZ34" s="47"/>
      <c r="RUA34" s="47"/>
      <c r="RUB34" s="47"/>
      <c r="RUC34" s="47"/>
      <c r="RUD34" s="47"/>
      <c r="RUE34" s="47"/>
      <c r="RUF34" s="47"/>
      <c r="RUG34" s="47"/>
      <c r="RUH34" s="47"/>
      <c r="RUI34" s="47"/>
      <c r="RUJ34" s="47"/>
      <c r="RUK34" s="47"/>
      <c r="RUL34" s="47"/>
      <c r="RUM34" s="47"/>
      <c r="RUN34" s="47"/>
      <c r="RUO34" s="47"/>
      <c r="RUP34" s="47"/>
      <c r="RUQ34" s="47"/>
      <c r="RUR34" s="47"/>
      <c r="RUS34" s="47"/>
      <c r="RUT34" s="47"/>
      <c r="RUU34" s="47"/>
      <c r="RUV34" s="47"/>
      <c r="RUW34" s="47"/>
      <c r="RUX34" s="47"/>
      <c r="RUY34" s="47"/>
      <c r="RUZ34" s="47"/>
      <c r="RVA34" s="47"/>
      <c r="RVB34" s="47"/>
      <c r="RVC34" s="47"/>
      <c r="RVD34" s="47"/>
      <c r="RVE34" s="47"/>
      <c r="RVF34" s="47"/>
      <c r="RVG34" s="47"/>
      <c r="RVH34" s="47"/>
      <c r="RVI34" s="47"/>
      <c r="RVJ34" s="47"/>
      <c r="RVK34" s="47"/>
      <c r="RVL34" s="47"/>
      <c r="RVM34" s="47"/>
      <c r="RVN34" s="47"/>
      <c r="RVO34" s="47"/>
      <c r="RVP34" s="47"/>
      <c r="RVQ34" s="47"/>
      <c r="RVR34" s="47"/>
      <c r="RVS34" s="47"/>
      <c r="RVT34" s="47"/>
      <c r="RVU34" s="47"/>
      <c r="RVV34" s="47"/>
      <c r="RVW34" s="47"/>
      <c r="RVX34" s="47"/>
      <c r="RVY34" s="47"/>
      <c r="RVZ34" s="47"/>
      <c r="RWA34" s="47"/>
      <c r="RWB34" s="47"/>
      <c r="RWC34" s="47"/>
      <c r="RWD34" s="47"/>
      <c r="RWE34" s="47"/>
      <c r="RWF34" s="47"/>
      <c r="RWG34" s="47"/>
      <c r="RWH34" s="47"/>
      <c r="RWI34" s="47"/>
      <c r="RWJ34" s="47"/>
      <c r="RWK34" s="47"/>
      <c r="RWL34" s="47"/>
      <c r="RWM34" s="47"/>
      <c r="RWN34" s="47"/>
      <c r="RWO34" s="47"/>
      <c r="RWP34" s="47"/>
      <c r="RWQ34" s="47"/>
      <c r="RWR34" s="47"/>
      <c r="RWS34" s="47"/>
      <c r="RWT34" s="47"/>
      <c r="RWU34" s="47"/>
      <c r="RWV34" s="47"/>
      <c r="RWW34" s="47"/>
      <c r="RWX34" s="47"/>
      <c r="RWY34" s="47"/>
      <c r="RWZ34" s="47"/>
      <c r="RXA34" s="47"/>
      <c r="RXB34" s="47"/>
      <c r="RXC34" s="47"/>
      <c r="RXD34" s="47"/>
      <c r="RXE34" s="47"/>
      <c r="RXF34" s="47"/>
      <c r="RXG34" s="47"/>
      <c r="RXH34" s="47"/>
      <c r="RXI34" s="47"/>
      <c r="RXJ34" s="47"/>
      <c r="RXK34" s="47"/>
      <c r="RXL34" s="47"/>
      <c r="RXM34" s="47"/>
      <c r="RXN34" s="47"/>
      <c r="RXO34" s="47"/>
      <c r="RXP34" s="47"/>
      <c r="RXQ34" s="47"/>
      <c r="RXR34" s="47"/>
      <c r="RXS34" s="47"/>
      <c r="RXT34" s="47"/>
      <c r="RXU34" s="47"/>
      <c r="RXV34" s="47"/>
      <c r="RXW34" s="47"/>
      <c r="RXX34" s="47"/>
      <c r="RXY34" s="47"/>
      <c r="RXZ34" s="47"/>
      <c r="RYA34" s="47"/>
      <c r="RYB34" s="47"/>
      <c r="RYC34" s="47"/>
      <c r="RYD34" s="47"/>
      <c r="RYE34" s="47"/>
      <c r="RYF34" s="47"/>
      <c r="RYG34" s="47"/>
      <c r="RYH34" s="47"/>
      <c r="RYI34" s="47"/>
      <c r="RYJ34" s="47"/>
      <c r="RYK34" s="47"/>
      <c r="RYL34" s="47"/>
      <c r="RYM34" s="47"/>
      <c r="RYN34" s="47"/>
      <c r="RYO34" s="47"/>
      <c r="RYP34" s="47"/>
      <c r="RYQ34" s="47"/>
      <c r="RYR34" s="47"/>
      <c r="RYS34" s="47"/>
      <c r="RYT34" s="47"/>
      <c r="RYU34" s="47"/>
      <c r="RYV34" s="47"/>
      <c r="RYW34" s="47"/>
      <c r="RYX34" s="47"/>
      <c r="RYY34" s="47"/>
      <c r="RYZ34" s="47"/>
      <c r="RZA34" s="47"/>
      <c r="RZB34" s="47"/>
      <c r="RZC34" s="47"/>
      <c r="RZD34" s="47"/>
      <c r="RZE34" s="47"/>
      <c r="RZF34" s="47"/>
      <c r="RZG34" s="47"/>
      <c r="RZH34" s="47"/>
      <c r="RZI34" s="47"/>
      <c r="RZJ34" s="47"/>
      <c r="RZK34" s="47"/>
      <c r="RZL34" s="47"/>
      <c r="RZM34" s="47"/>
      <c r="RZN34" s="47"/>
      <c r="RZO34" s="47"/>
      <c r="RZP34" s="47"/>
      <c r="RZQ34" s="47"/>
      <c r="RZR34" s="47"/>
      <c r="RZS34" s="47"/>
      <c r="RZT34" s="47"/>
      <c r="RZU34" s="47"/>
      <c r="RZV34" s="47"/>
      <c r="RZW34" s="47"/>
      <c r="RZX34" s="47"/>
      <c r="RZY34" s="47"/>
      <c r="RZZ34" s="47"/>
      <c r="SAA34" s="47"/>
      <c r="SAB34" s="47"/>
      <c r="SAC34" s="47"/>
      <c r="SAD34" s="47"/>
      <c r="SAE34" s="47"/>
      <c r="SAF34" s="47"/>
      <c r="SAG34" s="47"/>
      <c r="SAH34" s="47"/>
      <c r="SAI34" s="47"/>
      <c r="SAJ34" s="47"/>
      <c r="SAK34" s="47"/>
      <c r="SAL34" s="47"/>
      <c r="SAM34" s="47"/>
      <c r="SAN34" s="47"/>
      <c r="SAO34" s="47"/>
      <c r="SAP34" s="47"/>
      <c r="SAQ34" s="47"/>
      <c r="SAR34" s="47"/>
      <c r="SAS34" s="47"/>
      <c r="SAT34" s="47"/>
      <c r="SAU34" s="47"/>
      <c r="SAV34" s="47"/>
      <c r="SAW34" s="47"/>
      <c r="SAX34" s="47"/>
      <c r="SAY34" s="47"/>
      <c r="SAZ34" s="47"/>
      <c r="SBA34" s="47"/>
      <c r="SBB34" s="47"/>
      <c r="SBC34" s="47"/>
      <c r="SBD34" s="47"/>
      <c r="SBE34" s="47"/>
      <c r="SBF34" s="47"/>
      <c r="SBG34" s="47"/>
      <c r="SBH34" s="47"/>
      <c r="SBI34" s="47"/>
      <c r="SBJ34" s="47"/>
      <c r="SBK34" s="47"/>
      <c r="SBL34" s="47"/>
      <c r="SBM34" s="47"/>
      <c r="SBN34" s="47"/>
      <c r="SBO34" s="47"/>
      <c r="SBP34" s="47"/>
      <c r="SBQ34" s="47"/>
      <c r="SBR34" s="47"/>
      <c r="SBS34" s="47"/>
      <c r="SBT34" s="47"/>
      <c r="SBU34" s="47"/>
      <c r="SBV34" s="47"/>
      <c r="SBW34" s="47"/>
      <c r="SBX34" s="47"/>
      <c r="SBY34" s="47"/>
      <c r="SBZ34" s="47"/>
      <c r="SCA34" s="47"/>
      <c r="SCB34" s="47"/>
      <c r="SCC34" s="47"/>
      <c r="SCD34" s="47"/>
      <c r="SCE34" s="47"/>
      <c r="SCF34" s="47"/>
      <c r="SCG34" s="47"/>
      <c r="SCH34" s="47"/>
      <c r="SCI34" s="47"/>
      <c r="SCJ34" s="47"/>
      <c r="SCK34" s="47"/>
      <c r="SCL34" s="47"/>
      <c r="SCM34" s="47"/>
      <c r="SCN34" s="47"/>
      <c r="SCO34" s="47"/>
      <c r="SCP34" s="47"/>
      <c r="SCQ34" s="47"/>
      <c r="SCR34" s="47"/>
      <c r="SCS34" s="47"/>
      <c r="SCT34" s="47"/>
      <c r="SCU34" s="47"/>
      <c r="SCV34" s="47"/>
      <c r="SCW34" s="47"/>
      <c r="SCX34" s="47"/>
      <c r="SCY34" s="47"/>
      <c r="SCZ34" s="47"/>
      <c r="SDA34" s="47"/>
      <c r="SDB34" s="47"/>
      <c r="SDC34" s="47"/>
      <c r="SDD34" s="47"/>
      <c r="SDE34" s="47"/>
      <c r="SDF34" s="47"/>
      <c r="SDG34" s="47"/>
      <c r="SDH34" s="47"/>
      <c r="SDI34" s="47"/>
      <c r="SDJ34" s="47"/>
      <c r="SDK34" s="47"/>
      <c r="SDL34" s="47"/>
      <c r="SDM34" s="47"/>
      <c r="SDN34" s="47"/>
      <c r="SDO34" s="47"/>
      <c r="SDP34" s="47"/>
      <c r="SDQ34" s="47"/>
      <c r="SDR34" s="47"/>
      <c r="SDS34" s="47"/>
      <c r="SDT34" s="47"/>
      <c r="SDU34" s="47"/>
      <c r="SDV34" s="47"/>
      <c r="SDW34" s="47"/>
      <c r="SDX34" s="47"/>
      <c r="SDY34" s="47"/>
      <c r="SDZ34" s="47"/>
      <c r="SEA34" s="47"/>
      <c r="SEB34" s="47"/>
      <c r="SEC34" s="47"/>
      <c r="SED34" s="47"/>
      <c r="SEE34" s="47"/>
      <c r="SEF34" s="47"/>
      <c r="SEG34" s="47"/>
      <c r="SEH34" s="47"/>
      <c r="SEI34" s="47"/>
      <c r="SEJ34" s="47"/>
      <c r="SEK34" s="47"/>
      <c r="SEL34" s="47"/>
      <c r="SEM34" s="47"/>
      <c r="SEN34" s="47"/>
      <c r="SEO34" s="47"/>
      <c r="SEP34" s="47"/>
      <c r="SEQ34" s="47"/>
      <c r="SER34" s="47"/>
      <c r="SES34" s="47"/>
      <c r="SET34" s="47"/>
      <c r="SEU34" s="47"/>
      <c r="SEV34" s="47"/>
      <c r="SEW34" s="47"/>
      <c r="SEX34" s="47"/>
      <c r="SEY34" s="47"/>
      <c r="SEZ34" s="47"/>
      <c r="SFA34" s="47"/>
      <c r="SFB34" s="47"/>
      <c r="SFC34" s="47"/>
      <c r="SFD34" s="47"/>
      <c r="SFE34" s="47"/>
      <c r="SFF34" s="47"/>
      <c r="SFG34" s="47"/>
      <c r="SFH34" s="47"/>
      <c r="SFI34" s="47"/>
      <c r="SFJ34" s="47"/>
      <c r="SFK34" s="47"/>
      <c r="SFL34" s="47"/>
      <c r="SFM34" s="47"/>
      <c r="SFN34" s="47"/>
      <c r="SFO34" s="47"/>
      <c r="SFP34" s="47"/>
      <c r="SFQ34" s="47"/>
      <c r="SFR34" s="47"/>
      <c r="SFS34" s="47"/>
      <c r="SFT34" s="47"/>
      <c r="SFU34" s="47"/>
      <c r="SFV34" s="47"/>
      <c r="SFW34" s="47"/>
      <c r="SFX34" s="47"/>
      <c r="SFY34" s="47"/>
      <c r="SFZ34" s="47"/>
      <c r="SGA34" s="47"/>
      <c r="SGB34" s="47"/>
      <c r="SGC34" s="47"/>
      <c r="SGD34" s="47"/>
      <c r="SGE34" s="47"/>
      <c r="SGF34" s="47"/>
      <c r="SGG34" s="47"/>
      <c r="SGH34" s="47"/>
      <c r="SGI34" s="47"/>
      <c r="SGJ34" s="47"/>
      <c r="SGK34" s="47"/>
      <c r="SGL34" s="47"/>
      <c r="SGM34" s="47"/>
      <c r="SGN34" s="47"/>
      <c r="SGO34" s="47"/>
      <c r="SGP34" s="47"/>
      <c r="SGQ34" s="47"/>
      <c r="SGR34" s="47"/>
      <c r="SGS34" s="47"/>
      <c r="SGT34" s="47"/>
      <c r="SGU34" s="47"/>
      <c r="SGV34" s="47"/>
      <c r="SGW34" s="47"/>
      <c r="SGX34" s="47"/>
      <c r="SGY34" s="47"/>
      <c r="SGZ34" s="47"/>
      <c r="SHA34" s="47"/>
      <c r="SHB34" s="47"/>
      <c r="SHC34" s="47"/>
      <c r="SHD34" s="47"/>
      <c r="SHE34" s="47"/>
      <c r="SHF34" s="47"/>
      <c r="SHG34" s="47"/>
      <c r="SHH34" s="47"/>
      <c r="SHI34" s="47"/>
      <c r="SHJ34" s="47"/>
      <c r="SHK34" s="47"/>
      <c r="SHL34" s="47"/>
      <c r="SHM34" s="47"/>
      <c r="SHN34" s="47"/>
      <c r="SHO34" s="47"/>
      <c r="SHP34" s="47"/>
      <c r="SHQ34" s="47"/>
      <c r="SHR34" s="47"/>
      <c r="SHS34" s="47"/>
      <c r="SHT34" s="47"/>
      <c r="SHU34" s="47"/>
      <c r="SHV34" s="47"/>
      <c r="SHW34" s="47"/>
      <c r="SHX34" s="47"/>
      <c r="SHY34" s="47"/>
      <c r="SHZ34" s="47"/>
      <c r="SIA34" s="47"/>
      <c r="SIB34" s="47"/>
      <c r="SIC34" s="47"/>
      <c r="SID34" s="47"/>
      <c r="SIE34" s="47"/>
      <c r="SIF34" s="47"/>
      <c r="SIG34" s="47"/>
      <c r="SIH34" s="47"/>
      <c r="SII34" s="47"/>
      <c r="SIJ34" s="47"/>
      <c r="SIK34" s="47"/>
      <c r="SIL34" s="47"/>
      <c r="SIM34" s="47"/>
      <c r="SIN34" s="47"/>
      <c r="SIO34" s="47"/>
      <c r="SIP34" s="47"/>
      <c r="SIQ34" s="47"/>
      <c r="SIR34" s="47"/>
      <c r="SIS34" s="47"/>
      <c r="SIT34" s="47"/>
      <c r="SIU34" s="47"/>
      <c r="SIV34" s="47"/>
      <c r="SIW34" s="47"/>
      <c r="SIX34" s="47"/>
      <c r="SIY34" s="47"/>
      <c r="SIZ34" s="47"/>
      <c r="SJA34" s="47"/>
      <c r="SJB34" s="47"/>
      <c r="SJC34" s="47"/>
      <c r="SJD34" s="47"/>
      <c r="SJE34" s="47"/>
      <c r="SJF34" s="47"/>
      <c r="SJG34" s="47"/>
      <c r="SJH34" s="47"/>
      <c r="SJI34" s="47"/>
      <c r="SJJ34" s="47"/>
      <c r="SJK34" s="47"/>
      <c r="SJL34" s="47"/>
      <c r="SJM34" s="47"/>
      <c r="SJN34" s="47"/>
      <c r="SJO34" s="47"/>
      <c r="SJP34" s="47"/>
      <c r="SJQ34" s="47"/>
      <c r="SJR34" s="47"/>
      <c r="SJS34" s="47"/>
      <c r="SJT34" s="47"/>
      <c r="SJU34" s="47"/>
      <c r="SJV34" s="47"/>
      <c r="SJW34" s="47"/>
      <c r="SJX34" s="47"/>
      <c r="SJY34" s="47"/>
      <c r="SJZ34" s="47"/>
      <c r="SKA34" s="47"/>
      <c r="SKB34" s="47"/>
      <c r="SKC34" s="47"/>
      <c r="SKD34" s="47"/>
      <c r="SKE34" s="47"/>
      <c r="SKF34" s="47"/>
      <c r="SKG34" s="47"/>
      <c r="SKH34" s="47"/>
      <c r="SKI34" s="47"/>
      <c r="SKJ34" s="47"/>
      <c r="SKK34" s="47"/>
      <c r="SKL34" s="47"/>
      <c r="SKM34" s="47"/>
      <c r="SKN34" s="47"/>
      <c r="SKO34" s="47"/>
      <c r="SKP34" s="47"/>
      <c r="SKQ34" s="47"/>
      <c r="SKR34" s="47"/>
      <c r="SKS34" s="47"/>
      <c r="SKT34" s="47"/>
      <c r="SKU34" s="47"/>
      <c r="SKV34" s="47"/>
      <c r="SKW34" s="47"/>
      <c r="SKX34" s="47"/>
      <c r="SKY34" s="47"/>
      <c r="SKZ34" s="47"/>
      <c r="SLA34" s="47"/>
      <c r="SLB34" s="47"/>
      <c r="SLC34" s="47"/>
      <c r="SLD34" s="47"/>
      <c r="SLE34" s="47"/>
      <c r="SLF34" s="47"/>
      <c r="SLG34" s="47"/>
      <c r="SLH34" s="47"/>
      <c r="SLI34" s="47"/>
      <c r="SLJ34" s="47"/>
      <c r="SLK34" s="47"/>
      <c r="SLL34" s="47"/>
      <c r="SLM34" s="47"/>
      <c r="SLN34" s="47"/>
      <c r="SLO34" s="47"/>
      <c r="SLP34" s="47"/>
      <c r="SLQ34" s="47"/>
      <c r="SLR34" s="47"/>
      <c r="SLS34" s="47"/>
      <c r="SLT34" s="47"/>
      <c r="SLU34" s="47"/>
      <c r="SLV34" s="47"/>
      <c r="SLW34" s="47"/>
      <c r="SLX34" s="47"/>
      <c r="SLY34" s="47"/>
      <c r="SLZ34" s="47"/>
      <c r="SMA34" s="47"/>
      <c r="SMB34" s="47"/>
      <c r="SMC34" s="47"/>
      <c r="SMD34" s="47"/>
      <c r="SME34" s="47"/>
      <c r="SMF34" s="47"/>
      <c r="SMG34" s="47"/>
      <c r="SMH34" s="47"/>
      <c r="SMI34" s="47"/>
      <c r="SMJ34" s="47"/>
      <c r="SMK34" s="47"/>
      <c r="SML34" s="47"/>
      <c r="SMM34" s="47"/>
      <c r="SMN34" s="47"/>
      <c r="SMO34" s="47"/>
      <c r="SMP34" s="47"/>
      <c r="SMQ34" s="47"/>
      <c r="SMR34" s="47"/>
      <c r="SMS34" s="47"/>
      <c r="SMT34" s="47"/>
      <c r="SMU34" s="47"/>
      <c r="SMV34" s="47"/>
      <c r="SMW34" s="47"/>
      <c r="SMX34" s="47"/>
      <c r="SMY34" s="47"/>
      <c r="SMZ34" s="47"/>
      <c r="SNA34" s="47"/>
      <c r="SNB34" s="47"/>
      <c r="SNC34" s="47"/>
      <c r="SND34" s="47"/>
      <c r="SNE34" s="47"/>
      <c r="SNF34" s="47"/>
      <c r="SNG34" s="47"/>
      <c r="SNH34" s="47"/>
      <c r="SNI34" s="47"/>
      <c r="SNJ34" s="47"/>
      <c r="SNK34" s="47"/>
      <c r="SNL34" s="47"/>
      <c r="SNM34" s="47"/>
      <c r="SNN34" s="47"/>
      <c r="SNO34" s="47"/>
      <c r="SNP34" s="47"/>
      <c r="SNQ34" s="47"/>
      <c r="SNR34" s="47"/>
      <c r="SNS34" s="47"/>
      <c r="SNT34" s="47"/>
      <c r="SNU34" s="47"/>
      <c r="SNV34" s="47"/>
      <c r="SNW34" s="47"/>
      <c r="SNX34" s="47"/>
      <c r="SNY34" s="47"/>
      <c r="SNZ34" s="47"/>
      <c r="SOA34" s="47"/>
      <c r="SOB34" s="47"/>
      <c r="SOC34" s="47"/>
      <c r="SOD34" s="47"/>
      <c r="SOE34" s="47"/>
      <c r="SOF34" s="47"/>
      <c r="SOG34" s="47"/>
      <c r="SOH34" s="47"/>
      <c r="SOI34" s="47"/>
      <c r="SOJ34" s="47"/>
      <c r="SOK34" s="47"/>
      <c r="SOL34" s="47"/>
      <c r="SOM34" s="47"/>
      <c r="SON34" s="47"/>
      <c r="SOO34" s="47"/>
      <c r="SOP34" s="47"/>
      <c r="SOQ34" s="47"/>
      <c r="SOR34" s="47"/>
      <c r="SOS34" s="47"/>
      <c r="SOT34" s="47"/>
      <c r="SOU34" s="47"/>
      <c r="SOV34" s="47"/>
      <c r="SOW34" s="47"/>
      <c r="SOX34" s="47"/>
      <c r="SOY34" s="47"/>
      <c r="SOZ34" s="47"/>
      <c r="SPA34" s="47"/>
      <c r="SPB34" s="47"/>
      <c r="SPC34" s="47"/>
      <c r="SPD34" s="47"/>
      <c r="SPE34" s="47"/>
      <c r="SPF34" s="47"/>
      <c r="SPG34" s="47"/>
      <c r="SPH34" s="47"/>
      <c r="SPI34" s="47"/>
      <c r="SPJ34" s="47"/>
      <c r="SPK34" s="47"/>
      <c r="SPL34" s="47"/>
      <c r="SPM34" s="47"/>
      <c r="SPN34" s="47"/>
      <c r="SPO34" s="47"/>
      <c r="SPP34" s="47"/>
      <c r="SPQ34" s="47"/>
      <c r="SPR34" s="47"/>
      <c r="SPS34" s="47"/>
      <c r="SPT34" s="47"/>
      <c r="SPU34" s="47"/>
      <c r="SPV34" s="47"/>
      <c r="SPW34" s="47"/>
      <c r="SPX34" s="47"/>
      <c r="SPY34" s="47"/>
      <c r="SPZ34" s="47"/>
      <c r="SQA34" s="47"/>
      <c r="SQB34" s="47"/>
      <c r="SQC34" s="47"/>
      <c r="SQD34" s="47"/>
      <c r="SQE34" s="47"/>
      <c r="SQF34" s="47"/>
      <c r="SQG34" s="47"/>
      <c r="SQH34" s="47"/>
      <c r="SQI34" s="47"/>
      <c r="SQJ34" s="47"/>
      <c r="SQK34" s="47"/>
      <c r="SQL34" s="47"/>
      <c r="SQM34" s="47"/>
      <c r="SQN34" s="47"/>
      <c r="SQO34" s="47"/>
      <c r="SQP34" s="47"/>
      <c r="SQQ34" s="47"/>
      <c r="SQR34" s="47"/>
      <c r="SQS34" s="47"/>
      <c r="SQT34" s="47"/>
      <c r="SQU34" s="47"/>
      <c r="SQV34" s="47"/>
      <c r="SQW34" s="47"/>
      <c r="SQX34" s="47"/>
      <c r="SQY34" s="47"/>
      <c r="SQZ34" s="47"/>
      <c r="SRA34" s="47"/>
      <c r="SRB34" s="47"/>
      <c r="SRC34" s="47"/>
      <c r="SRD34" s="47"/>
      <c r="SRE34" s="47"/>
      <c r="SRF34" s="47"/>
      <c r="SRG34" s="47"/>
      <c r="SRH34" s="47"/>
      <c r="SRI34" s="47"/>
      <c r="SRJ34" s="47"/>
      <c r="SRK34" s="47"/>
      <c r="SRL34" s="47"/>
      <c r="SRM34" s="47"/>
      <c r="SRN34" s="47"/>
      <c r="SRO34" s="47"/>
      <c r="SRP34" s="47"/>
      <c r="SRQ34" s="47"/>
      <c r="SRR34" s="47"/>
      <c r="SRS34" s="47"/>
      <c r="SRT34" s="47"/>
      <c r="SRU34" s="47"/>
      <c r="SRV34" s="47"/>
      <c r="SRW34" s="47"/>
      <c r="SRX34" s="47"/>
      <c r="SRY34" s="47"/>
      <c r="SRZ34" s="47"/>
      <c r="SSA34" s="47"/>
      <c r="SSB34" s="47"/>
      <c r="SSC34" s="47"/>
      <c r="SSD34" s="47"/>
      <c r="SSE34" s="47"/>
      <c r="SSF34" s="47"/>
      <c r="SSG34" s="47"/>
      <c r="SSH34" s="47"/>
      <c r="SSI34" s="47"/>
      <c r="SSJ34" s="47"/>
      <c r="SSK34" s="47"/>
      <c r="SSL34" s="47"/>
      <c r="SSM34" s="47"/>
      <c r="SSN34" s="47"/>
      <c r="SSO34" s="47"/>
      <c r="SSP34" s="47"/>
      <c r="SSQ34" s="47"/>
      <c r="SSR34" s="47"/>
      <c r="SSS34" s="47"/>
      <c r="SST34" s="47"/>
      <c r="SSU34" s="47"/>
      <c r="SSV34" s="47"/>
      <c r="SSW34" s="47"/>
      <c r="SSX34" s="47"/>
      <c r="SSY34" s="47"/>
      <c r="SSZ34" s="47"/>
      <c r="STA34" s="47"/>
      <c r="STB34" s="47"/>
      <c r="STC34" s="47"/>
      <c r="STD34" s="47"/>
      <c r="STE34" s="47"/>
      <c r="STF34" s="47"/>
      <c r="STG34" s="47"/>
      <c r="STH34" s="47"/>
      <c r="STI34" s="47"/>
      <c r="STJ34" s="47"/>
      <c r="STK34" s="47"/>
      <c r="STL34" s="47"/>
      <c r="STM34" s="47"/>
      <c r="STN34" s="47"/>
      <c r="STO34" s="47"/>
      <c r="STP34" s="47"/>
      <c r="STQ34" s="47"/>
      <c r="STR34" s="47"/>
      <c r="STS34" s="47"/>
      <c r="STT34" s="47"/>
      <c r="STU34" s="47"/>
      <c r="STV34" s="47"/>
      <c r="STW34" s="47"/>
      <c r="STX34" s="47"/>
      <c r="STY34" s="47"/>
      <c r="STZ34" s="47"/>
      <c r="SUA34" s="47"/>
      <c r="SUB34" s="47"/>
      <c r="SUC34" s="47"/>
      <c r="SUD34" s="47"/>
      <c r="SUE34" s="47"/>
      <c r="SUF34" s="47"/>
      <c r="SUG34" s="47"/>
      <c r="SUH34" s="47"/>
      <c r="SUI34" s="47"/>
      <c r="SUJ34" s="47"/>
      <c r="SUK34" s="47"/>
      <c r="SUL34" s="47"/>
      <c r="SUM34" s="47"/>
      <c r="SUN34" s="47"/>
      <c r="SUO34" s="47"/>
      <c r="SUP34" s="47"/>
      <c r="SUQ34" s="47"/>
      <c r="SUR34" s="47"/>
      <c r="SUS34" s="47"/>
      <c r="SUT34" s="47"/>
      <c r="SUU34" s="47"/>
      <c r="SUV34" s="47"/>
      <c r="SUW34" s="47"/>
      <c r="SUX34" s="47"/>
      <c r="SUY34" s="47"/>
      <c r="SUZ34" s="47"/>
      <c r="SVA34" s="47"/>
      <c r="SVB34" s="47"/>
      <c r="SVC34" s="47"/>
      <c r="SVD34" s="47"/>
      <c r="SVE34" s="47"/>
      <c r="SVF34" s="47"/>
      <c r="SVG34" s="47"/>
      <c r="SVH34" s="47"/>
      <c r="SVI34" s="47"/>
      <c r="SVJ34" s="47"/>
      <c r="SVK34" s="47"/>
      <c r="SVL34" s="47"/>
      <c r="SVM34" s="47"/>
      <c r="SVN34" s="47"/>
      <c r="SVO34" s="47"/>
      <c r="SVP34" s="47"/>
      <c r="SVQ34" s="47"/>
      <c r="SVR34" s="47"/>
      <c r="SVS34" s="47"/>
      <c r="SVT34" s="47"/>
      <c r="SVU34" s="47"/>
      <c r="SVV34" s="47"/>
      <c r="SVW34" s="47"/>
      <c r="SVX34" s="47"/>
      <c r="SVY34" s="47"/>
      <c r="SVZ34" s="47"/>
      <c r="SWA34" s="47"/>
      <c r="SWB34" s="47"/>
      <c r="SWC34" s="47"/>
      <c r="SWD34" s="47"/>
      <c r="SWE34" s="47"/>
      <c r="SWF34" s="47"/>
      <c r="SWG34" s="47"/>
      <c r="SWH34" s="47"/>
      <c r="SWI34" s="47"/>
      <c r="SWJ34" s="47"/>
      <c r="SWK34" s="47"/>
      <c r="SWL34" s="47"/>
      <c r="SWM34" s="47"/>
      <c r="SWN34" s="47"/>
      <c r="SWO34" s="47"/>
      <c r="SWP34" s="47"/>
      <c r="SWQ34" s="47"/>
      <c r="SWR34" s="47"/>
      <c r="SWS34" s="47"/>
      <c r="SWT34" s="47"/>
      <c r="SWU34" s="47"/>
      <c r="SWV34" s="47"/>
      <c r="SWW34" s="47"/>
      <c r="SWX34" s="47"/>
      <c r="SWY34" s="47"/>
      <c r="SWZ34" s="47"/>
      <c r="SXA34" s="47"/>
      <c r="SXB34" s="47"/>
      <c r="SXC34" s="47"/>
      <c r="SXD34" s="47"/>
      <c r="SXE34" s="47"/>
      <c r="SXF34" s="47"/>
      <c r="SXG34" s="47"/>
      <c r="SXH34" s="47"/>
      <c r="SXI34" s="47"/>
      <c r="SXJ34" s="47"/>
      <c r="SXK34" s="47"/>
      <c r="SXL34" s="47"/>
      <c r="SXM34" s="47"/>
      <c r="SXN34" s="47"/>
      <c r="SXO34" s="47"/>
      <c r="SXP34" s="47"/>
      <c r="SXQ34" s="47"/>
      <c r="SXR34" s="47"/>
      <c r="SXS34" s="47"/>
      <c r="SXT34" s="47"/>
      <c r="SXU34" s="47"/>
      <c r="SXV34" s="47"/>
      <c r="SXW34" s="47"/>
      <c r="SXX34" s="47"/>
      <c r="SXY34" s="47"/>
      <c r="SXZ34" s="47"/>
      <c r="SYA34" s="47"/>
      <c r="SYB34" s="47"/>
      <c r="SYC34" s="47"/>
      <c r="SYD34" s="47"/>
      <c r="SYE34" s="47"/>
      <c r="SYF34" s="47"/>
      <c r="SYG34" s="47"/>
      <c r="SYH34" s="47"/>
      <c r="SYI34" s="47"/>
      <c r="SYJ34" s="47"/>
      <c r="SYK34" s="47"/>
      <c r="SYL34" s="47"/>
      <c r="SYM34" s="47"/>
      <c r="SYN34" s="47"/>
      <c r="SYO34" s="47"/>
      <c r="SYP34" s="47"/>
      <c r="SYQ34" s="47"/>
      <c r="SYR34" s="47"/>
      <c r="SYS34" s="47"/>
      <c r="SYT34" s="47"/>
      <c r="SYU34" s="47"/>
      <c r="SYV34" s="47"/>
      <c r="SYW34" s="47"/>
      <c r="SYX34" s="47"/>
      <c r="SYY34" s="47"/>
      <c r="SYZ34" s="47"/>
      <c r="SZA34" s="47"/>
      <c r="SZB34" s="47"/>
      <c r="SZC34" s="47"/>
      <c r="SZD34" s="47"/>
      <c r="SZE34" s="47"/>
      <c r="SZF34" s="47"/>
      <c r="SZG34" s="47"/>
      <c r="SZH34" s="47"/>
      <c r="SZI34" s="47"/>
      <c r="SZJ34" s="47"/>
      <c r="SZK34" s="47"/>
      <c r="SZL34" s="47"/>
      <c r="SZM34" s="47"/>
      <c r="SZN34" s="47"/>
      <c r="SZO34" s="47"/>
      <c r="SZP34" s="47"/>
      <c r="SZQ34" s="47"/>
      <c r="SZR34" s="47"/>
      <c r="SZS34" s="47"/>
      <c r="SZT34" s="47"/>
      <c r="SZU34" s="47"/>
      <c r="SZV34" s="47"/>
      <c r="SZW34" s="47"/>
      <c r="SZX34" s="47"/>
      <c r="SZY34" s="47"/>
      <c r="SZZ34" s="47"/>
      <c r="TAA34" s="47"/>
      <c r="TAB34" s="47"/>
      <c r="TAC34" s="47"/>
      <c r="TAD34" s="47"/>
      <c r="TAE34" s="47"/>
      <c r="TAF34" s="47"/>
      <c r="TAG34" s="47"/>
      <c r="TAH34" s="47"/>
      <c r="TAI34" s="47"/>
      <c r="TAJ34" s="47"/>
      <c r="TAK34" s="47"/>
      <c r="TAL34" s="47"/>
      <c r="TAM34" s="47"/>
      <c r="TAN34" s="47"/>
      <c r="TAO34" s="47"/>
      <c r="TAP34" s="47"/>
      <c r="TAQ34" s="47"/>
      <c r="TAR34" s="47"/>
      <c r="TAS34" s="47"/>
      <c r="TAT34" s="47"/>
      <c r="TAU34" s="47"/>
      <c r="TAV34" s="47"/>
      <c r="TAW34" s="47"/>
      <c r="TAX34" s="47"/>
      <c r="TAY34" s="47"/>
      <c r="TAZ34" s="47"/>
      <c r="TBA34" s="47"/>
      <c r="TBB34" s="47"/>
      <c r="TBC34" s="47"/>
      <c r="TBD34" s="47"/>
      <c r="TBE34" s="47"/>
      <c r="TBF34" s="47"/>
      <c r="TBG34" s="47"/>
      <c r="TBH34" s="47"/>
      <c r="TBI34" s="47"/>
      <c r="TBJ34" s="47"/>
      <c r="TBK34" s="47"/>
      <c r="TBL34" s="47"/>
      <c r="TBM34" s="47"/>
      <c r="TBN34" s="47"/>
      <c r="TBO34" s="47"/>
      <c r="TBP34" s="47"/>
      <c r="TBQ34" s="47"/>
      <c r="TBR34" s="47"/>
      <c r="TBS34" s="47"/>
      <c r="TBT34" s="47"/>
      <c r="TBU34" s="47"/>
      <c r="TBV34" s="47"/>
      <c r="TBW34" s="47"/>
      <c r="TBX34" s="47"/>
      <c r="TBY34" s="47"/>
      <c r="TBZ34" s="47"/>
      <c r="TCA34" s="47"/>
      <c r="TCB34" s="47"/>
      <c r="TCC34" s="47"/>
      <c r="TCD34" s="47"/>
      <c r="TCE34" s="47"/>
      <c r="TCF34" s="47"/>
      <c r="TCG34" s="47"/>
      <c r="TCH34" s="47"/>
      <c r="TCI34" s="47"/>
      <c r="TCJ34" s="47"/>
      <c r="TCK34" s="47"/>
      <c r="TCL34" s="47"/>
      <c r="TCM34" s="47"/>
      <c r="TCN34" s="47"/>
      <c r="TCO34" s="47"/>
      <c r="TCP34" s="47"/>
      <c r="TCQ34" s="47"/>
      <c r="TCR34" s="47"/>
      <c r="TCS34" s="47"/>
      <c r="TCT34" s="47"/>
      <c r="TCU34" s="47"/>
      <c r="TCV34" s="47"/>
      <c r="TCW34" s="47"/>
      <c r="TCX34" s="47"/>
      <c r="TCY34" s="47"/>
      <c r="TCZ34" s="47"/>
      <c r="TDA34" s="47"/>
      <c r="TDB34" s="47"/>
      <c r="TDC34" s="47"/>
      <c r="TDD34" s="47"/>
      <c r="TDE34" s="47"/>
      <c r="TDF34" s="47"/>
      <c r="TDG34" s="47"/>
      <c r="TDH34" s="47"/>
      <c r="TDI34" s="47"/>
      <c r="TDJ34" s="47"/>
      <c r="TDK34" s="47"/>
      <c r="TDL34" s="47"/>
      <c r="TDM34" s="47"/>
      <c r="TDN34" s="47"/>
      <c r="TDO34" s="47"/>
      <c r="TDP34" s="47"/>
      <c r="TDQ34" s="47"/>
      <c r="TDR34" s="47"/>
      <c r="TDS34" s="47"/>
      <c r="TDT34" s="47"/>
      <c r="TDU34" s="47"/>
      <c r="TDV34" s="47"/>
      <c r="TDW34" s="47"/>
      <c r="TDX34" s="47"/>
      <c r="TDY34" s="47"/>
      <c r="TDZ34" s="47"/>
      <c r="TEA34" s="47"/>
      <c r="TEB34" s="47"/>
      <c r="TEC34" s="47"/>
      <c r="TED34" s="47"/>
      <c r="TEE34" s="47"/>
      <c r="TEF34" s="47"/>
      <c r="TEG34" s="47"/>
      <c r="TEH34" s="47"/>
      <c r="TEI34" s="47"/>
      <c r="TEJ34" s="47"/>
      <c r="TEK34" s="47"/>
      <c r="TEL34" s="47"/>
      <c r="TEM34" s="47"/>
      <c r="TEN34" s="47"/>
      <c r="TEO34" s="47"/>
      <c r="TEP34" s="47"/>
      <c r="TEQ34" s="47"/>
      <c r="TER34" s="47"/>
      <c r="TES34" s="47"/>
      <c r="TET34" s="47"/>
      <c r="TEU34" s="47"/>
      <c r="TEV34" s="47"/>
      <c r="TEW34" s="47"/>
      <c r="TEX34" s="47"/>
      <c r="TEY34" s="47"/>
      <c r="TEZ34" s="47"/>
      <c r="TFA34" s="47"/>
      <c r="TFB34" s="47"/>
      <c r="TFC34" s="47"/>
      <c r="TFD34" s="47"/>
      <c r="TFE34" s="47"/>
      <c r="TFF34" s="47"/>
      <c r="TFG34" s="47"/>
      <c r="TFH34" s="47"/>
      <c r="TFI34" s="47"/>
      <c r="TFJ34" s="47"/>
      <c r="TFK34" s="47"/>
      <c r="TFL34" s="47"/>
      <c r="TFM34" s="47"/>
      <c r="TFN34" s="47"/>
      <c r="TFO34" s="47"/>
      <c r="TFP34" s="47"/>
      <c r="TFQ34" s="47"/>
      <c r="TFR34" s="47"/>
      <c r="TFS34" s="47"/>
      <c r="TFT34" s="47"/>
      <c r="TFU34" s="47"/>
      <c r="TFV34" s="47"/>
      <c r="TFW34" s="47"/>
      <c r="TFX34" s="47"/>
      <c r="TFY34" s="47"/>
      <c r="TFZ34" s="47"/>
      <c r="TGA34" s="47"/>
      <c r="TGB34" s="47"/>
      <c r="TGC34" s="47"/>
      <c r="TGD34" s="47"/>
      <c r="TGE34" s="47"/>
      <c r="TGF34" s="47"/>
      <c r="TGG34" s="47"/>
      <c r="TGH34" s="47"/>
      <c r="TGI34" s="47"/>
      <c r="TGJ34" s="47"/>
      <c r="TGK34" s="47"/>
      <c r="TGL34" s="47"/>
      <c r="TGM34" s="47"/>
      <c r="TGN34" s="47"/>
      <c r="TGO34" s="47"/>
      <c r="TGP34" s="47"/>
      <c r="TGQ34" s="47"/>
      <c r="TGR34" s="47"/>
      <c r="TGS34" s="47"/>
      <c r="TGT34" s="47"/>
      <c r="TGU34" s="47"/>
      <c r="TGV34" s="47"/>
      <c r="TGW34" s="47"/>
      <c r="TGX34" s="47"/>
      <c r="TGY34" s="47"/>
      <c r="TGZ34" s="47"/>
      <c r="THA34" s="47"/>
      <c r="THB34" s="47"/>
      <c r="THC34" s="47"/>
      <c r="THD34" s="47"/>
      <c r="THE34" s="47"/>
      <c r="THF34" s="47"/>
      <c r="THG34" s="47"/>
      <c r="THH34" s="47"/>
      <c r="THI34" s="47"/>
      <c r="THJ34" s="47"/>
      <c r="THK34" s="47"/>
      <c r="THL34" s="47"/>
      <c r="THM34" s="47"/>
      <c r="THN34" s="47"/>
      <c r="THO34" s="47"/>
      <c r="THP34" s="47"/>
      <c r="THQ34" s="47"/>
      <c r="THR34" s="47"/>
      <c r="THS34" s="47"/>
      <c r="THT34" s="47"/>
      <c r="THU34" s="47"/>
      <c r="THV34" s="47"/>
      <c r="THW34" s="47"/>
      <c r="THX34" s="47"/>
      <c r="THY34" s="47"/>
      <c r="THZ34" s="47"/>
      <c r="TIA34" s="47"/>
      <c r="TIB34" s="47"/>
      <c r="TIC34" s="47"/>
      <c r="TID34" s="47"/>
      <c r="TIE34" s="47"/>
      <c r="TIF34" s="47"/>
      <c r="TIG34" s="47"/>
      <c r="TIH34" s="47"/>
      <c r="TII34" s="47"/>
      <c r="TIJ34" s="47"/>
      <c r="TIK34" s="47"/>
      <c r="TIL34" s="47"/>
      <c r="TIM34" s="47"/>
      <c r="TIN34" s="47"/>
      <c r="TIO34" s="47"/>
      <c r="TIP34" s="47"/>
      <c r="TIQ34" s="47"/>
      <c r="TIR34" s="47"/>
      <c r="TIS34" s="47"/>
      <c r="TIT34" s="47"/>
      <c r="TIU34" s="47"/>
      <c r="TIV34" s="47"/>
      <c r="TIW34" s="47"/>
      <c r="TIX34" s="47"/>
      <c r="TIY34" s="47"/>
      <c r="TIZ34" s="47"/>
      <c r="TJA34" s="47"/>
      <c r="TJB34" s="47"/>
      <c r="TJC34" s="47"/>
      <c r="TJD34" s="47"/>
      <c r="TJE34" s="47"/>
      <c r="TJF34" s="47"/>
      <c r="TJG34" s="47"/>
      <c r="TJH34" s="47"/>
      <c r="TJI34" s="47"/>
      <c r="TJJ34" s="47"/>
      <c r="TJK34" s="47"/>
      <c r="TJL34" s="47"/>
      <c r="TJM34" s="47"/>
      <c r="TJN34" s="47"/>
      <c r="TJO34" s="47"/>
      <c r="TJP34" s="47"/>
      <c r="TJQ34" s="47"/>
      <c r="TJR34" s="47"/>
      <c r="TJS34" s="47"/>
      <c r="TJT34" s="47"/>
      <c r="TJU34" s="47"/>
      <c r="TJV34" s="47"/>
      <c r="TJW34" s="47"/>
      <c r="TJX34" s="47"/>
      <c r="TJY34" s="47"/>
      <c r="TJZ34" s="47"/>
      <c r="TKA34" s="47"/>
      <c r="TKB34" s="47"/>
      <c r="TKC34" s="47"/>
      <c r="TKD34" s="47"/>
      <c r="TKE34" s="47"/>
      <c r="TKF34" s="47"/>
      <c r="TKG34" s="47"/>
      <c r="TKH34" s="47"/>
      <c r="TKI34" s="47"/>
      <c r="TKJ34" s="47"/>
      <c r="TKK34" s="47"/>
      <c r="TKL34" s="47"/>
      <c r="TKM34" s="47"/>
      <c r="TKN34" s="47"/>
      <c r="TKO34" s="47"/>
      <c r="TKP34" s="47"/>
      <c r="TKQ34" s="47"/>
      <c r="TKR34" s="47"/>
      <c r="TKS34" s="47"/>
      <c r="TKT34" s="47"/>
      <c r="TKU34" s="47"/>
      <c r="TKV34" s="47"/>
      <c r="TKW34" s="47"/>
      <c r="TKX34" s="47"/>
      <c r="TKY34" s="47"/>
      <c r="TKZ34" s="47"/>
      <c r="TLA34" s="47"/>
      <c r="TLB34" s="47"/>
      <c r="TLC34" s="47"/>
      <c r="TLD34" s="47"/>
      <c r="TLE34" s="47"/>
      <c r="TLF34" s="47"/>
      <c r="TLG34" s="47"/>
      <c r="TLH34" s="47"/>
      <c r="TLI34" s="47"/>
      <c r="TLJ34" s="47"/>
      <c r="TLK34" s="47"/>
      <c r="TLL34" s="47"/>
      <c r="TLM34" s="47"/>
      <c r="TLN34" s="47"/>
      <c r="TLO34" s="47"/>
      <c r="TLP34" s="47"/>
      <c r="TLQ34" s="47"/>
      <c r="TLR34" s="47"/>
      <c r="TLS34" s="47"/>
      <c r="TLT34" s="47"/>
      <c r="TLU34" s="47"/>
      <c r="TLV34" s="47"/>
      <c r="TLW34" s="47"/>
      <c r="TLX34" s="47"/>
      <c r="TLY34" s="47"/>
      <c r="TLZ34" s="47"/>
      <c r="TMA34" s="47"/>
      <c r="TMB34" s="47"/>
      <c r="TMC34" s="47"/>
      <c r="TMD34" s="47"/>
      <c r="TME34" s="47"/>
      <c r="TMF34" s="47"/>
      <c r="TMG34" s="47"/>
      <c r="TMH34" s="47"/>
      <c r="TMI34" s="47"/>
      <c r="TMJ34" s="47"/>
      <c r="TMK34" s="47"/>
      <c r="TML34" s="47"/>
      <c r="TMM34" s="47"/>
      <c r="TMN34" s="47"/>
      <c r="TMO34" s="47"/>
      <c r="TMP34" s="47"/>
      <c r="TMQ34" s="47"/>
      <c r="TMR34" s="47"/>
      <c r="TMS34" s="47"/>
      <c r="TMT34" s="47"/>
      <c r="TMU34" s="47"/>
      <c r="TMV34" s="47"/>
      <c r="TMW34" s="47"/>
      <c r="TMX34" s="47"/>
      <c r="TMY34" s="47"/>
      <c r="TMZ34" s="47"/>
      <c r="TNA34" s="47"/>
      <c r="TNB34" s="47"/>
      <c r="TNC34" s="47"/>
      <c r="TND34" s="47"/>
      <c r="TNE34" s="47"/>
      <c r="TNF34" s="47"/>
      <c r="TNG34" s="47"/>
      <c r="TNH34" s="47"/>
      <c r="TNI34" s="47"/>
      <c r="TNJ34" s="47"/>
      <c r="TNK34" s="47"/>
      <c r="TNL34" s="47"/>
      <c r="TNM34" s="47"/>
      <c r="TNN34" s="47"/>
      <c r="TNO34" s="47"/>
      <c r="TNP34" s="47"/>
      <c r="TNQ34" s="47"/>
      <c r="TNR34" s="47"/>
      <c r="TNS34" s="47"/>
      <c r="TNT34" s="47"/>
      <c r="TNU34" s="47"/>
      <c r="TNV34" s="47"/>
      <c r="TNW34" s="47"/>
      <c r="TNX34" s="47"/>
      <c r="TNY34" s="47"/>
      <c r="TNZ34" s="47"/>
      <c r="TOA34" s="47"/>
      <c r="TOB34" s="47"/>
      <c r="TOC34" s="47"/>
      <c r="TOD34" s="47"/>
      <c r="TOE34" s="47"/>
      <c r="TOF34" s="47"/>
      <c r="TOG34" s="47"/>
      <c r="TOH34" s="47"/>
      <c r="TOI34" s="47"/>
      <c r="TOJ34" s="47"/>
      <c r="TOK34" s="47"/>
      <c r="TOL34" s="47"/>
      <c r="TOM34" s="47"/>
      <c r="TON34" s="47"/>
      <c r="TOO34" s="47"/>
      <c r="TOP34" s="47"/>
      <c r="TOQ34" s="47"/>
      <c r="TOR34" s="47"/>
      <c r="TOS34" s="47"/>
      <c r="TOT34" s="47"/>
      <c r="TOU34" s="47"/>
      <c r="TOV34" s="47"/>
      <c r="TOW34" s="47"/>
      <c r="TOX34" s="47"/>
      <c r="TOY34" s="47"/>
      <c r="TOZ34" s="47"/>
      <c r="TPA34" s="47"/>
      <c r="TPB34" s="47"/>
      <c r="TPC34" s="47"/>
      <c r="TPD34" s="47"/>
      <c r="TPE34" s="47"/>
      <c r="TPF34" s="47"/>
      <c r="TPG34" s="47"/>
      <c r="TPH34" s="47"/>
      <c r="TPI34" s="47"/>
      <c r="TPJ34" s="47"/>
      <c r="TPK34" s="47"/>
      <c r="TPL34" s="47"/>
      <c r="TPM34" s="47"/>
      <c r="TPN34" s="47"/>
      <c r="TPO34" s="47"/>
      <c r="TPP34" s="47"/>
      <c r="TPQ34" s="47"/>
      <c r="TPR34" s="47"/>
      <c r="TPS34" s="47"/>
      <c r="TPT34" s="47"/>
      <c r="TPU34" s="47"/>
      <c r="TPV34" s="47"/>
      <c r="TPW34" s="47"/>
      <c r="TPX34" s="47"/>
      <c r="TPY34" s="47"/>
      <c r="TPZ34" s="47"/>
      <c r="TQA34" s="47"/>
      <c r="TQB34" s="47"/>
      <c r="TQC34" s="47"/>
      <c r="TQD34" s="47"/>
      <c r="TQE34" s="47"/>
      <c r="TQF34" s="47"/>
      <c r="TQG34" s="47"/>
      <c r="TQH34" s="47"/>
      <c r="TQI34" s="47"/>
      <c r="TQJ34" s="47"/>
      <c r="TQK34" s="47"/>
      <c r="TQL34" s="47"/>
      <c r="TQM34" s="47"/>
      <c r="TQN34" s="47"/>
      <c r="TQO34" s="47"/>
      <c r="TQP34" s="47"/>
      <c r="TQQ34" s="47"/>
      <c r="TQR34" s="47"/>
      <c r="TQS34" s="47"/>
      <c r="TQT34" s="47"/>
      <c r="TQU34" s="47"/>
      <c r="TQV34" s="47"/>
      <c r="TQW34" s="47"/>
      <c r="TQX34" s="47"/>
      <c r="TQY34" s="47"/>
      <c r="TQZ34" s="47"/>
      <c r="TRA34" s="47"/>
      <c r="TRB34" s="47"/>
      <c r="TRC34" s="47"/>
      <c r="TRD34" s="47"/>
      <c r="TRE34" s="47"/>
      <c r="TRF34" s="47"/>
      <c r="TRG34" s="47"/>
      <c r="TRH34" s="47"/>
      <c r="TRI34" s="47"/>
      <c r="TRJ34" s="47"/>
      <c r="TRK34" s="47"/>
      <c r="TRL34" s="47"/>
      <c r="TRM34" s="47"/>
      <c r="TRN34" s="47"/>
      <c r="TRO34" s="47"/>
      <c r="TRP34" s="47"/>
      <c r="TRQ34" s="47"/>
      <c r="TRR34" s="47"/>
      <c r="TRS34" s="47"/>
      <c r="TRT34" s="47"/>
      <c r="TRU34" s="47"/>
      <c r="TRV34" s="47"/>
      <c r="TRW34" s="47"/>
      <c r="TRX34" s="47"/>
      <c r="TRY34" s="47"/>
      <c r="TRZ34" s="47"/>
      <c r="TSA34" s="47"/>
      <c r="TSB34" s="47"/>
      <c r="TSC34" s="47"/>
      <c r="TSD34" s="47"/>
      <c r="TSE34" s="47"/>
      <c r="TSF34" s="47"/>
      <c r="TSG34" s="47"/>
      <c r="TSH34" s="47"/>
      <c r="TSI34" s="47"/>
      <c r="TSJ34" s="47"/>
      <c r="TSK34" s="47"/>
      <c r="TSL34" s="47"/>
      <c r="TSM34" s="47"/>
      <c r="TSN34" s="47"/>
      <c r="TSO34" s="47"/>
      <c r="TSP34" s="47"/>
      <c r="TSQ34" s="47"/>
      <c r="TSR34" s="47"/>
      <c r="TSS34" s="47"/>
      <c r="TST34" s="47"/>
      <c r="TSU34" s="47"/>
      <c r="TSV34" s="47"/>
      <c r="TSW34" s="47"/>
      <c r="TSX34" s="47"/>
      <c r="TSY34" s="47"/>
      <c r="TSZ34" s="47"/>
      <c r="TTA34" s="47"/>
      <c r="TTB34" s="47"/>
      <c r="TTC34" s="47"/>
      <c r="TTD34" s="47"/>
      <c r="TTE34" s="47"/>
      <c r="TTF34" s="47"/>
      <c r="TTG34" s="47"/>
      <c r="TTH34" s="47"/>
      <c r="TTI34" s="47"/>
      <c r="TTJ34" s="47"/>
      <c r="TTK34" s="47"/>
      <c r="TTL34" s="47"/>
      <c r="TTM34" s="47"/>
      <c r="TTN34" s="47"/>
      <c r="TTO34" s="47"/>
      <c r="TTP34" s="47"/>
      <c r="TTQ34" s="47"/>
      <c r="TTR34" s="47"/>
      <c r="TTS34" s="47"/>
      <c r="TTT34" s="47"/>
      <c r="TTU34" s="47"/>
      <c r="TTV34" s="47"/>
      <c r="TTW34" s="47"/>
      <c r="TTX34" s="47"/>
      <c r="TTY34" s="47"/>
      <c r="TTZ34" s="47"/>
      <c r="TUA34" s="47"/>
      <c r="TUB34" s="47"/>
      <c r="TUC34" s="47"/>
      <c r="TUD34" s="47"/>
      <c r="TUE34" s="47"/>
      <c r="TUF34" s="47"/>
      <c r="TUG34" s="47"/>
      <c r="TUH34" s="47"/>
      <c r="TUI34" s="47"/>
      <c r="TUJ34" s="47"/>
      <c r="TUK34" s="47"/>
      <c r="TUL34" s="47"/>
      <c r="TUM34" s="47"/>
      <c r="TUN34" s="47"/>
      <c r="TUO34" s="47"/>
      <c r="TUP34" s="47"/>
      <c r="TUQ34" s="47"/>
      <c r="TUR34" s="47"/>
      <c r="TUS34" s="47"/>
      <c r="TUT34" s="47"/>
      <c r="TUU34" s="47"/>
      <c r="TUV34" s="47"/>
      <c r="TUW34" s="47"/>
      <c r="TUX34" s="47"/>
      <c r="TUY34" s="47"/>
      <c r="TUZ34" s="47"/>
      <c r="TVA34" s="47"/>
      <c r="TVB34" s="47"/>
      <c r="TVC34" s="47"/>
      <c r="TVD34" s="47"/>
      <c r="TVE34" s="47"/>
      <c r="TVF34" s="47"/>
      <c r="TVG34" s="47"/>
      <c r="TVH34" s="47"/>
      <c r="TVI34" s="47"/>
      <c r="TVJ34" s="47"/>
      <c r="TVK34" s="47"/>
      <c r="TVL34" s="47"/>
      <c r="TVM34" s="47"/>
      <c r="TVN34" s="47"/>
      <c r="TVO34" s="47"/>
      <c r="TVP34" s="47"/>
      <c r="TVQ34" s="47"/>
      <c r="TVR34" s="47"/>
      <c r="TVS34" s="47"/>
      <c r="TVT34" s="47"/>
      <c r="TVU34" s="47"/>
      <c r="TVV34" s="47"/>
      <c r="TVW34" s="47"/>
      <c r="TVX34" s="47"/>
      <c r="TVY34" s="47"/>
      <c r="TVZ34" s="47"/>
      <c r="TWA34" s="47"/>
      <c r="TWB34" s="47"/>
      <c r="TWC34" s="47"/>
      <c r="TWD34" s="47"/>
      <c r="TWE34" s="47"/>
      <c r="TWF34" s="47"/>
      <c r="TWG34" s="47"/>
      <c r="TWH34" s="47"/>
      <c r="TWI34" s="47"/>
      <c r="TWJ34" s="47"/>
      <c r="TWK34" s="47"/>
      <c r="TWL34" s="47"/>
      <c r="TWM34" s="47"/>
      <c r="TWN34" s="47"/>
      <c r="TWO34" s="47"/>
      <c r="TWP34" s="47"/>
      <c r="TWQ34" s="47"/>
      <c r="TWR34" s="47"/>
      <c r="TWS34" s="47"/>
      <c r="TWT34" s="47"/>
      <c r="TWU34" s="47"/>
      <c r="TWV34" s="47"/>
      <c r="TWW34" s="47"/>
      <c r="TWX34" s="47"/>
      <c r="TWY34" s="47"/>
      <c r="TWZ34" s="47"/>
      <c r="TXA34" s="47"/>
      <c r="TXB34" s="47"/>
      <c r="TXC34" s="47"/>
      <c r="TXD34" s="47"/>
      <c r="TXE34" s="47"/>
      <c r="TXF34" s="47"/>
      <c r="TXG34" s="47"/>
      <c r="TXH34" s="47"/>
      <c r="TXI34" s="47"/>
      <c r="TXJ34" s="47"/>
      <c r="TXK34" s="47"/>
      <c r="TXL34" s="47"/>
      <c r="TXM34" s="47"/>
      <c r="TXN34" s="47"/>
      <c r="TXO34" s="47"/>
      <c r="TXP34" s="47"/>
      <c r="TXQ34" s="47"/>
      <c r="TXR34" s="47"/>
      <c r="TXS34" s="47"/>
      <c r="TXT34" s="47"/>
      <c r="TXU34" s="47"/>
      <c r="TXV34" s="47"/>
      <c r="TXW34" s="47"/>
      <c r="TXX34" s="47"/>
      <c r="TXY34" s="47"/>
      <c r="TXZ34" s="47"/>
      <c r="TYA34" s="47"/>
      <c r="TYB34" s="47"/>
      <c r="TYC34" s="47"/>
      <c r="TYD34" s="47"/>
      <c r="TYE34" s="47"/>
      <c r="TYF34" s="47"/>
      <c r="TYG34" s="47"/>
      <c r="TYH34" s="47"/>
      <c r="TYI34" s="47"/>
      <c r="TYJ34" s="47"/>
      <c r="TYK34" s="47"/>
      <c r="TYL34" s="47"/>
      <c r="TYM34" s="47"/>
      <c r="TYN34" s="47"/>
      <c r="TYO34" s="47"/>
      <c r="TYP34" s="47"/>
      <c r="TYQ34" s="47"/>
      <c r="TYR34" s="47"/>
      <c r="TYS34" s="47"/>
      <c r="TYT34" s="47"/>
      <c r="TYU34" s="47"/>
      <c r="TYV34" s="47"/>
      <c r="TYW34" s="47"/>
      <c r="TYX34" s="47"/>
      <c r="TYY34" s="47"/>
      <c r="TYZ34" s="47"/>
      <c r="TZA34" s="47"/>
      <c r="TZB34" s="47"/>
      <c r="TZC34" s="47"/>
      <c r="TZD34" s="47"/>
      <c r="TZE34" s="47"/>
      <c r="TZF34" s="47"/>
      <c r="TZG34" s="47"/>
      <c r="TZH34" s="47"/>
      <c r="TZI34" s="47"/>
      <c r="TZJ34" s="47"/>
      <c r="TZK34" s="47"/>
      <c r="TZL34" s="47"/>
      <c r="TZM34" s="47"/>
      <c r="TZN34" s="47"/>
      <c r="TZO34" s="47"/>
      <c r="TZP34" s="47"/>
      <c r="TZQ34" s="47"/>
      <c r="TZR34" s="47"/>
      <c r="TZS34" s="47"/>
      <c r="TZT34" s="47"/>
      <c r="TZU34" s="47"/>
      <c r="TZV34" s="47"/>
      <c r="TZW34" s="47"/>
      <c r="TZX34" s="47"/>
      <c r="TZY34" s="47"/>
      <c r="TZZ34" s="47"/>
      <c r="UAA34" s="47"/>
      <c r="UAB34" s="47"/>
      <c r="UAC34" s="47"/>
      <c r="UAD34" s="47"/>
      <c r="UAE34" s="47"/>
      <c r="UAF34" s="47"/>
      <c r="UAG34" s="47"/>
      <c r="UAH34" s="47"/>
      <c r="UAI34" s="47"/>
      <c r="UAJ34" s="47"/>
      <c r="UAK34" s="47"/>
      <c r="UAL34" s="47"/>
      <c r="UAM34" s="47"/>
      <c r="UAN34" s="47"/>
      <c r="UAO34" s="47"/>
      <c r="UAP34" s="47"/>
      <c r="UAQ34" s="47"/>
      <c r="UAR34" s="47"/>
      <c r="UAS34" s="47"/>
      <c r="UAT34" s="47"/>
      <c r="UAU34" s="47"/>
      <c r="UAV34" s="47"/>
      <c r="UAW34" s="47"/>
      <c r="UAX34" s="47"/>
      <c r="UAY34" s="47"/>
      <c r="UAZ34" s="47"/>
      <c r="UBA34" s="47"/>
      <c r="UBB34" s="47"/>
      <c r="UBC34" s="47"/>
      <c r="UBD34" s="47"/>
      <c r="UBE34" s="47"/>
      <c r="UBF34" s="47"/>
      <c r="UBG34" s="47"/>
      <c r="UBH34" s="47"/>
      <c r="UBI34" s="47"/>
      <c r="UBJ34" s="47"/>
      <c r="UBK34" s="47"/>
      <c r="UBL34" s="47"/>
      <c r="UBM34" s="47"/>
      <c r="UBN34" s="47"/>
      <c r="UBO34" s="47"/>
      <c r="UBP34" s="47"/>
      <c r="UBQ34" s="47"/>
      <c r="UBR34" s="47"/>
      <c r="UBS34" s="47"/>
      <c r="UBT34" s="47"/>
      <c r="UBU34" s="47"/>
      <c r="UBV34" s="47"/>
      <c r="UBW34" s="47"/>
      <c r="UBX34" s="47"/>
      <c r="UBY34" s="47"/>
      <c r="UBZ34" s="47"/>
      <c r="UCA34" s="47"/>
      <c r="UCB34" s="47"/>
      <c r="UCC34" s="47"/>
      <c r="UCD34" s="47"/>
      <c r="UCE34" s="47"/>
      <c r="UCF34" s="47"/>
      <c r="UCG34" s="47"/>
      <c r="UCH34" s="47"/>
      <c r="UCI34" s="47"/>
      <c r="UCJ34" s="47"/>
      <c r="UCK34" s="47"/>
      <c r="UCL34" s="47"/>
      <c r="UCM34" s="47"/>
      <c r="UCN34" s="47"/>
      <c r="UCO34" s="47"/>
      <c r="UCP34" s="47"/>
      <c r="UCQ34" s="47"/>
      <c r="UCR34" s="47"/>
      <c r="UCS34" s="47"/>
      <c r="UCT34" s="47"/>
      <c r="UCU34" s="47"/>
      <c r="UCV34" s="47"/>
      <c r="UCW34" s="47"/>
      <c r="UCX34" s="47"/>
      <c r="UCY34" s="47"/>
      <c r="UCZ34" s="47"/>
      <c r="UDA34" s="47"/>
      <c r="UDB34" s="47"/>
      <c r="UDC34" s="47"/>
      <c r="UDD34" s="47"/>
      <c r="UDE34" s="47"/>
      <c r="UDF34" s="47"/>
      <c r="UDG34" s="47"/>
      <c r="UDH34" s="47"/>
      <c r="UDI34" s="47"/>
      <c r="UDJ34" s="47"/>
      <c r="UDK34" s="47"/>
      <c r="UDL34" s="47"/>
      <c r="UDM34" s="47"/>
      <c r="UDN34" s="47"/>
      <c r="UDO34" s="47"/>
      <c r="UDP34" s="47"/>
      <c r="UDQ34" s="47"/>
      <c r="UDR34" s="47"/>
      <c r="UDS34" s="47"/>
      <c r="UDT34" s="47"/>
      <c r="UDU34" s="47"/>
      <c r="UDV34" s="47"/>
      <c r="UDW34" s="47"/>
      <c r="UDX34" s="47"/>
      <c r="UDY34" s="47"/>
      <c r="UDZ34" s="47"/>
      <c r="UEA34" s="47"/>
      <c r="UEB34" s="47"/>
      <c r="UEC34" s="47"/>
      <c r="UED34" s="47"/>
      <c r="UEE34" s="47"/>
      <c r="UEF34" s="47"/>
      <c r="UEG34" s="47"/>
      <c r="UEH34" s="47"/>
      <c r="UEI34" s="47"/>
      <c r="UEJ34" s="47"/>
      <c r="UEK34" s="47"/>
      <c r="UEL34" s="47"/>
      <c r="UEM34" s="47"/>
      <c r="UEN34" s="47"/>
      <c r="UEO34" s="47"/>
      <c r="UEP34" s="47"/>
      <c r="UEQ34" s="47"/>
      <c r="UER34" s="47"/>
      <c r="UES34" s="47"/>
      <c r="UET34" s="47"/>
      <c r="UEU34" s="47"/>
      <c r="UEV34" s="47"/>
      <c r="UEW34" s="47"/>
      <c r="UEX34" s="47"/>
      <c r="UEY34" s="47"/>
      <c r="UEZ34" s="47"/>
      <c r="UFA34" s="47"/>
      <c r="UFB34" s="47"/>
      <c r="UFC34" s="47"/>
      <c r="UFD34" s="47"/>
      <c r="UFE34" s="47"/>
      <c r="UFF34" s="47"/>
      <c r="UFG34" s="47"/>
      <c r="UFH34" s="47"/>
      <c r="UFI34" s="47"/>
      <c r="UFJ34" s="47"/>
      <c r="UFK34" s="47"/>
      <c r="UFL34" s="47"/>
      <c r="UFM34" s="47"/>
      <c r="UFN34" s="47"/>
      <c r="UFO34" s="47"/>
      <c r="UFP34" s="47"/>
      <c r="UFQ34" s="47"/>
      <c r="UFR34" s="47"/>
      <c r="UFS34" s="47"/>
      <c r="UFT34" s="47"/>
      <c r="UFU34" s="47"/>
      <c r="UFV34" s="47"/>
      <c r="UFW34" s="47"/>
      <c r="UFX34" s="47"/>
      <c r="UFY34" s="47"/>
      <c r="UFZ34" s="47"/>
      <c r="UGA34" s="47"/>
      <c r="UGB34" s="47"/>
      <c r="UGC34" s="47"/>
      <c r="UGD34" s="47"/>
      <c r="UGE34" s="47"/>
      <c r="UGF34" s="47"/>
      <c r="UGG34" s="47"/>
      <c r="UGH34" s="47"/>
      <c r="UGI34" s="47"/>
      <c r="UGJ34" s="47"/>
      <c r="UGK34" s="47"/>
      <c r="UGL34" s="47"/>
      <c r="UGM34" s="47"/>
      <c r="UGN34" s="47"/>
      <c r="UGO34" s="47"/>
      <c r="UGP34" s="47"/>
      <c r="UGQ34" s="47"/>
      <c r="UGR34" s="47"/>
      <c r="UGS34" s="47"/>
      <c r="UGT34" s="47"/>
      <c r="UGU34" s="47"/>
      <c r="UGV34" s="47"/>
      <c r="UGW34" s="47"/>
      <c r="UGX34" s="47"/>
      <c r="UGY34" s="47"/>
      <c r="UGZ34" s="47"/>
      <c r="UHA34" s="47"/>
      <c r="UHB34" s="47"/>
      <c r="UHC34" s="47"/>
      <c r="UHD34" s="47"/>
      <c r="UHE34" s="47"/>
      <c r="UHF34" s="47"/>
      <c r="UHG34" s="47"/>
      <c r="UHH34" s="47"/>
      <c r="UHI34" s="47"/>
      <c r="UHJ34" s="47"/>
      <c r="UHK34" s="47"/>
      <c r="UHL34" s="47"/>
      <c r="UHM34" s="47"/>
      <c r="UHN34" s="47"/>
      <c r="UHO34" s="47"/>
      <c r="UHP34" s="47"/>
      <c r="UHQ34" s="47"/>
      <c r="UHR34" s="47"/>
      <c r="UHS34" s="47"/>
      <c r="UHT34" s="47"/>
      <c r="UHU34" s="47"/>
      <c r="UHV34" s="47"/>
      <c r="UHW34" s="47"/>
      <c r="UHX34" s="47"/>
      <c r="UHY34" s="47"/>
      <c r="UHZ34" s="47"/>
      <c r="UIA34" s="47"/>
      <c r="UIB34" s="47"/>
      <c r="UIC34" s="47"/>
      <c r="UID34" s="47"/>
      <c r="UIE34" s="47"/>
      <c r="UIF34" s="47"/>
      <c r="UIG34" s="47"/>
      <c r="UIH34" s="47"/>
      <c r="UII34" s="47"/>
      <c r="UIJ34" s="47"/>
      <c r="UIK34" s="47"/>
      <c r="UIL34" s="47"/>
      <c r="UIM34" s="47"/>
      <c r="UIN34" s="47"/>
      <c r="UIO34" s="47"/>
      <c r="UIP34" s="47"/>
      <c r="UIQ34" s="47"/>
      <c r="UIR34" s="47"/>
      <c r="UIS34" s="47"/>
      <c r="UIT34" s="47"/>
      <c r="UIU34" s="47"/>
      <c r="UIV34" s="47"/>
      <c r="UIW34" s="47"/>
      <c r="UIX34" s="47"/>
      <c r="UIY34" s="47"/>
      <c r="UIZ34" s="47"/>
      <c r="UJA34" s="47"/>
      <c r="UJB34" s="47"/>
      <c r="UJC34" s="47"/>
      <c r="UJD34" s="47"/>
      <c r="UJE34" s="47"/>
      <c r="UJF34" s="47"/>
      <c r="UJG34" s="47"/>
      <c r="UJH34" s="47"/>
      <c r="UJI34" s="47"/>
      <c r="UJJ34" s="47"/>
      <c r="UJK34" s="47"/>
      <c r="UJL34" s="47"/>
      <c r="UJM34" s="47"/>
      <c r="UJN34" s="47"/>
      <c r="UJO34" s="47"/>
      <c r="UJP34" s="47"/>
      <c r="UJQ34" s="47"/>
      <c r="UJR34" s="47"/>
      <c r="UJS34" s="47"/>
      <c r="UJT34" s="47"/>
      <c r="UJU34" s="47"/>
      <c r="UJV34" s="47"/>
      <c r="UJW34" s="47"/>
      <c r="UJX34" s="47"/>
      <c r="UJY34" s="47"/>
      <c r="UJZ34" s="47"/>
      <c r="UKA34" s="47"/>
      <c r="UKB34" s="47"/>
      <c r="UKC34" s="47"/>
      <c r="UKD34" s="47"/>
      <c r="UKE34" s="47"/>
      <c r="UKF34" s="47"/>
      <c r="UKG34" s="47"/>
      <c r="UKH34" s="47"/>
      <c r="UKI34" s="47"/>
      <c r="UKJ34" s="47"/>
      <c r="UKK34" s="47"/>
      <c r="UKL34" s="47"/>
      <c r="UKM34" s="47"/>
      <c r="UKN34" s="47"/>
      <c r="UKO34" s="47"/>
      <c r="UKP34" s="47"/>
      <c r="UKQ34" s="47"/>
      <c r="UKR34" s="47"/>
      <c r="UKS34" s="47"/>
      <c r="UKT34" s="47"/>
      <c r="UKU34" s="47"/>
      <c r="UKV34" s="47"/>
      <c r="UKW34" s="47"/>
      <c r="UKX34" s="47"/>
      <c r="UKY34" s="47"/>
      <c r="UKZ34" s="47"/>
      <c r="ULA34" s="47"/>
      <c r="ULB34" s="47"/>
      <c r="ULC34" s="47"/>
      <c r="ULD34" s="47"/>
      <c r="ULE34" s="47"/>
      <c r="ULF34" s="47"/>
      <c r="ULG34" s="47"/>
      <c r="ULH34" s="47"/>
      <c r="ULI34" s="47"/>
      <c r="ULJ34" s="47"/>
      <c r="ULK34" s="47"/>
      <c r="ULL34" s="47"/>
      <c r="ULM34" s="47"/>
      <c r="ULN34" s="47"/>
      <c r="ULO34" s="47"/>
      <c r="ULP34" s="47"/>
      <c r="ULQ34" s="47"/>
      <c r="ULR34" s="47"/>
      <c r="ULS34" s="47"/>
      <c r="ULT34" s="47"/>
      <c r="ULU34" s="47"/>
      <c r="ULV34" s="47"/>
      <c r="ULW34" s="47"/>
      <c r="ULX34" s="47"/>
      <c r="ULY34" s="47"/>
      <c r="ULZ34" s="47"/>
      <c r="UMA34" s="47"/>
      <c r="UMB34" s="47"/>
      <c r="UMC34" s="47"/>
      <c r="UMD34" s="47"/>
      <c r="UME34" s="47"/>
      <c r="UMF34" s="47"/>
      <c r="UMG34" s="47"/>
      <c r="UMH34" s="47"/>
      <c r="UMI34" s="47"/>
      <c r="UMJ34" s="47"/>
      <c r="UMK34" s="47"/>
      <c r="UML34" s="47"/>
      <c r="UMM34" s="47"/>
      <c r="UMN34" s="47"/>
      <c r="UMO34" s="47"/>
      <c r="UMP34" s="47"/>
      <c r="UMQ34" s="47"/>
      <c r="UMR34" s="47"/>
      <c r="UMS34" s="47"/>
      <c r="UMT34" s="47"/>
      <c r="UMU34" s="47"/>
      <c r="UMV34" s="47"/>
      <c r="UMW34" s="47"/>
      <c r="UMX34" s="47"/>
      <c r="UMY34" s="47"/>
      <c r="UMZ34" s="47"/>
      <c r="UNA34" s="47"/>
      <c r="UNB34" s="47"/>
      <c r="UNC34" s="47"/>
      <c r="UND34" s="47"/>
      <c r="UNE34" s="47"/>
      <c r="UNF34" s="47"/>
      <c r="UNG34" s="47"/>
      <c r="UNH34" s="47"/>
      <c r="UNI34" s="47"/>
      <c r="UNJ34" s="47"/>
      <c r="UNK34" s="47"/>
      <c r="UNL34" s="47"/>
      <c r="UNM34" s="47"/>
      <c r="UNN34" s="47"/>
      <c r="UNO34" s="47"/>
      <c r="UNP34" s="47"/>
      <c r="UNQ34" s="47"/>
      <c r="UNR34" s="47"/>
      <c r="UNS34" s="47"/>
      <c r="UNT34" s="47"/>
      <c r="UNU34" s="47"/>
      <c r="UNV34" s="47"/>
      <c r="UNW34" s="47"/>
      <c r="UNX34" s="47"/>
      <c r="UNY34" s="47"/>
      <c r="UNZ34" s="47"/>
      <c r="UOA34" s="47"/>
      <c r="UOB34" s="47"/>
      <c r="UOC34" s="47"/>
      <c r="UOD34" s="47"/>
      <c r="UOE34" s="47"/>
      <c r="UOF34" s="47"/>
      <c r="UOG34" s="47"/>
      <c r="UOH34" s="47"/>
      <c r="UOI34" s="47"/>
      <c r="UOJ34" s="47"/>
      <c r="UOK34" s="47"/>
      <c r="UOL34" s="47"/>
      <c r="UOM34" s="47"/>
      <c r="UON34" s="47"/>
      <c r="UOO34" s="47"/>
      <c r="UOP34" s="47"/>
      <c r="UOQ34" s="47"/>
      <c r="UOR34" s="47"/>
      <c r="UOS34" s="47"/>
      <c r="UOT34" s="47"/>
      <c r="UOU34" s="47"/>
      <c r="UOV34" s="47"/>
      <c r="UOW34" s="47"/>
      <c r="UOX34" s="47"/>
      <c r="UOY34" s="47"/>
      <c r="UOZ34" s="47"/>
      <c r="UPA34" s="47"/>
      <c r="UPB34" s="47"/>
      <c r="UPC34" s="47"/>
      <c r="UPD34" s="47"/>
      <c r="UPE34" s="47"/>
      <c r="UPF34" s="47"/>
      <c r="UPG34" s="47"/>
      <c r="UPH34" s="47"/>
      <c r="UPI34" s="47"/>
      <c r="UPJ34" s="47"/>
      <c r="UPK34" s="47"/>
      <c r="UPL34" s="47"/>
      <c r="UPM34" s="47"/>
      <c r="UPN34" s="47"/>
      <c r="UPO34" s="47"/>
      <c r="UPP34" s="47"/>
      <c r="UPQ34" s="47"/>
      <c r="UPR34" s="47"/>
      <c r="UPS34" s="47"/>
      <c r="UPT34" s="47"/>
      <c r="UPU34" s="47"/>
      <c r="UPV34" s="47"/>
      <c r="UPW34" s="47"/>
      <c r="UPX34" s="47"/>
      <c r="UPY34" s="47"/>
      <c r="UPZ34" s="47"/>
      <c r="UQA34" s="47"/>
      <c r="UQB34" s="47"/>
      <c r="UQC34" s="47"/>
      <c r="UQD34" s="47"/>
      <c r="UQE34" s="47"/>
      <c r="UQF34" s="47"/>
      <c r="UQG34" s="47"/>
      <c r="UQH34" s="47"/>
      <c r="UQI34" s="47"/>
      <c r="UQJ34" s="47"/>
      <c r="UQK34" s="47"/>
      <c r="UQL34" s="47"/>
      <c r="UQM34" s="47"/>
      <c r="UQN34" s="47"/>
      <c r="UQO34" s="47"/>
      <c r="UQP34" s="47"/>
      <c r="UQQ34" s="47"/>
      <c r="UQR34" s="47"/>
      <c r="UQS34" s="47"/>
      <c r="UQT34" s="47"/>
      <c r="UQU34" s="47"/>
      <c r="UQV34" s="47"/>
      <c r="UQW34" s="47"/>
      <c r="UQX34" s="47"/>
      <c r="UQY34" s="47"/>
      <c r="UQZ34" s="47"/>
      <c r="URA34" s="47"/>
      <c r="URB34" s="47"/>
      <c r="URC34" s="47"/>
      <c r="URD34" s="47"/>
      <c r="URE34" s="47"/>
      <c r="URF34" s="47"/>
      <c r="URG34" s="47"/>
      <c r="URH34" s="47"/>
      <c r="URI34" s="47"/>
      <c r="URJ34" s="47"/>
      <c r="URK34" s="47"/>
      <c r="URL34" s="47"/>
      <c r="URM34" s="47"/>
      <c r="URN34" s="47"/>
      <c r="URO34" s="47"/>
      <c r="URP34" s="47"/>
      <c r="URQ34" s="47"/>
      <c r="URR34" s="47"/>
      <c r="URS34" s="47"/>
      <c r="URT34" s="47"/>
      <c r="URU34" s="47"/>
      <c r="URV34" s="47"/>
      <c r="URW34" s="47"/>
      <c r="URX34" s="47"/>
      <c r="URY34" s="47"/>
      <c r="URZ34" s="47"/>
      <c r="USA34" s="47"/>
      <c r="USB34" s="47"/>
      <c r="USC34" s="47"/>
      <c r="USD34" s="47"/>
      <c r="USE34" s="47"/>
      <c r="USF34" s="47"/>
      <c r="USG34" s="47"/>
      <c r="USH34" s="47"/>
      <c r="USI34" s="47"/>
      <c r="USJ34" s="47"/>
      <c r="USK34" s="47"/>
      <c r="USL34" s="47"/>
      <c r="USM34" s="47"/>
      <c r="USN34" s="47"/>
      <c r="USO34" s="47"/>
      <c r="USP34" s="47"/>
      <c r="USQ34" s="47"/>
      <c r="USR34" s="47"/>
      <c r="USS34" s="47"/>
      <c r="UST34" s="47"/>
      <c r="USU34" s="47"/>
      <c r="USV34" s="47"/>
      <c r="USW34" s="47"/>
      <c r="USX34" s="47"/>
      <c r="USY34" s="47"/>
      <c r="USZ34" s="47"/>
      <c r="UTA34" s="47"/>
      <c r="UTB34" s="47"/>
      <c r="UTC34" s="47"/>
      <c r="UTD34" s="47"/>
      <c r="UTE34" s="47"/>
      <c r="UTF34" s="47"/>
      <c r="UTG34" s="47"/>
      <c r="UTH34" s="47"/>
      <c r="UTI34" s="47"/>
      <c r="UTJ34" s="47"/>
      <c r="UTK34" s="47"/>
      <c r="UTL34" s="47"/>
      <c r="UTM34" s="47"/>
      <c r="UTN34" s="47"/>
      <c r="UTO34" s="47"/>
      <c r="UTP34" s="47"/>
      <c r="UTQ34" s="47"/>
      <c r="UTR34" s="47"/>
      <c r="UTS34" s="47"/>
      <c r="UTT34" s="47"/>
      <c r="UTU34" s="47"/>
      <c r="UTV34" s="47"/>
      <c r="UTW34" s="47"/>
      <c r="UTX34" s="47"/>
      <c r="UTY34" s="47"/>
      <c r="UTZ34" s="47"/>
      <c r="UUA34" s="47"/>
      <c r="UUB34" s="47"/>
      <c r="UUC34" s="47"/>
      <c r="UUD34" s="47"/>
      <c r="UUE34" s="47"/>
      <c r="UUF34" s="47"/>
      <c r="UUG34" s="47"/>
      <c r="UUH34" s="47"/>
      <c r="UUI34" s="47"/>
      <c r="UUJ34" s="47"/>
      <c r="UUK34" s="47"/>
      <c r="UUL34" s="47"/>
      <c r="UUM34" s="47"/>
      <c r="UUN34" s="47"/>
      <c r="UUO34" s="47"/>
      <c r="UUP34" s="47"/>
      <c r="UUQ34" s="47"/>
      <c r="UUR34" s="47"/>
      <c r="UUS34" s="47"/>
      <c r="UUT34" s="47"/>
      <c r="UUU34" s="47"/>
      <c r="UUV34" s="47"/>
      <c r="UUW34" s="47"/>
      <c r="UUX34" s="47"/>
      <c r="UUY34" s="47"/>
      <c r="UUZ34" s="47"/>
      <c r="UVA34" s="47"/>
      <c r="UVB34" s="47"/>
      <c r="UVC34" s="47"/>
      <c r="UVD34" s="47"/>
      <c r="UVE34" s="47"/>
      <c r="UVF34" s="47"/>
      <c r="UVG34" s="47"/>
      <c r="UVH34" s="47"/>
      <c r="UVI34" s="47"/>
      <c r="UVJ34" s="47"/>
      <c r="UVK34" s="47"/>
      <c r="UVL34" s="47"/>
      <c r="UVM34" s="47"/>
      <c r="UVN34" s="47"/>
      <c r="UVO34" s="47"/>
      <c r="UVP34" s="47"/>
      <c r="UVQ34" s="47"/>
      <c r="UVR34" s="47"/>
      <c r="UVS34" s="47"/>
      <c r="UVT34" s="47"/>
      <c r="UVU34" s="47"/>
      <c r="UVV34" s="47"/>
      <c r="UVW34" s="47"/>
      <c r="UVX34" s="47"/>
      <c r="UVY34" s="47"/>
      <c r="UVZ34" s="47"/>
      <c r="UWA34" s="47"/>
      <c r="UWB34" s="47"/>
      <c r="UWC34" s="47"/>
      <c r="UWD34" s="47"/>
      <c r="UWE34" s="47"/>
      <c r="UWF34" s="47"/>
      <c r="UWG34" s="47"/>
      <c r="UWH34" s="47"/>
      <c r="UWI34" s="47"/>
      <c r="UWJ34" s="47"/>
      <c r="UWK34" s="47"/>
      <c r="UWL34" s="47"/>
      <c r="UWM34" s="47"/>
      <c r="UWN34" s="47"/>
      <c r="UWO34" s="47"/>
      <c r="UWP34" s="47"/>
      <c r="UWQ34" s="47"/>
      <c r="UWR34" s="47"/>
      <c r="UWS34" s="47"/>
      <c r="UWT34" s="47"/>
      <c r="UWU34" s="47"/>
      <c r="UWV34" s="47"/>
      <c r="UWW34" s="47"/>
      <c r="UWX34" s="47"/>
      <c r="UWY34" s="47"/>
      <c r="UWZ34" s="47"/>
      <c r="UXA34" s="47"/>
      <c r="UXB34" s="47"/>
      <c r="UXC34" s="47"/>
      <c r="UXD34" s="47"/>
      <c r="UXE34" s="47"/>
      <c r="UXF34" s="47"/>
      <c r="UXG34" s="47"/>
      <c r="UXH34" s="47"/>
      <c r="UXI34" s="47"/>
      <c r="UXJ34" s="47"/>
      <c r="UXK34" s="47"/>
      <c r="UXL34" s="47"/>
      <c r="UXM34" s="47"/>
      <c r="UXN34" s="47"/>
      <c r="UXO34" s="47"/>
      <c r="UXP34" s="47"/>
      <c r="UXQ34" s="47"/>
      <c r="UXR34" s="47"/>
      <c r="UXS34" s="47"/>
      <c r="UXT34" s="47"/>
      <c r="UXU34" s="47"/>
      <c r="UXV34" s="47"/>
      <c r="UXW34" s="47"/>
      <c r="UXX34" s="47"/>
      <c r="UXY34" s="47"/>
      <c r="UXZ34" s="47"/>
      <c r="UYA34" s="47"/>
      <c r="UYB34" s="47"/>
      <c r="UYC34" s="47"/>
      <c r="UYD34" s="47"/>
      <c r="UYE34" s="47"/>
      <c r="UYF34" s="47"/>
      <c r="UYG34" s="47"/>
      <c r="UYH34" s="47"/>
      <c r="UYI34" s="47"/>
      <c r="UYJ34" s="47"/>
      <c r="UYK34" s="47"/>
      <c r="UYL34" s="47"/>
      <c r="UYM34" s="47"/>
      <c r="UYN34" s="47"/>
      <c r="UYO34" s="47"/>
      <c r="UYP34" s="47"/>
      <c r="UYQ34" s="47"/>
      <c r="UYR34" s="47"/>
      <c r="UYS34" s="47"/>
      <c r="UYT34" s="47"/>
      <c r="UYU34" s="47"/>
      <c r="UYV34" s="47"/>
      <c r="UYW34" s="47"/>
      <c r="UYX34" s="47"/>
      <c r="UYY34" s="47"/>
      <c r="UYZ34" s="47"/>
      <c r="UZA34" s="47"/>
      <c r="UZB34" s="47"/>
      <c r="UZC34" s="47"/>
      <c r="UZD34" s="47"/>
      <c r="UZE34" s="47"/>
      <c r="UZF34" s="47"/>
      <c r="UZG34" s="47"/>
      <c r="UZH34" s="47"/>
      <c r="UZI34" s="47"/>
      <c r="UZJ34" s="47"/>
      <c r="UZK34" s="47"/>
      <c r="UZL34" s="47"/>
      <c r="UZM34" s="47"/>
      <c r="UZN34" s="47"/>
      <c r="UZO34" s="47"/>
      <c r="UZP34" s="47"/>
      <c r="UZQ34" s="47"/>
      <c r="UZR34" s="47"/>
      <c r="UZS34" s="47"/>
      <c r="UZT34" s="47"/>
      <c r="UZU34" s="47"/>
      <c r="UZV34" s="47"/>
      <c r="UZW34" s="47"/>
      <c r="UZX34" s="47"/>
      <c r="UZY34" s="47"/>
      <c r="UZZ34" s="47"/>
      <c r="VAA34" s="47"/>
      <c r="VAB34" s="47"/>
      <c r="VAC34" s="47"/>
      <c r="VAD34" s="47"/>
      <c r="VAE34" s="47"/>
      <c r="VAF34" s="47"/>
      <c r="VAG34" s="47"/>
      <c r="VAH34" s="47"/>
      <c r="VAI34" s="47"/>
      <c r="VAJ34" s="47"/>
      <c r="VAK34" s="47"/>
      <c r="VAL34" s="47"/>
      <c r="VAM34" s="47"/>
      <c r="VAN34" s="47"/>
      <c r="VAO34" s="47"/>
      <c r="VAP34" s="47"/>
      <c r="VAQ34" s="47"/>
      <c r="VAR34" s="47"/>
      <c r="VAS34" s="47"/>
      <c r="VAT34" s="47"/>
      <c r="VAU34" s="47"/>
      <c r="VAV34" s="47"/>
      <c r="VAW34" s="47"/>
      <c r="VAX34" s="47"/>
      <c r="VAY34" s="47"/>
      <c r="VAZ34" s="47"/>
      <c r="VBA34" s="47"/>
      <c r="VBB34" s="47"/>
      <c r="VBC34" s="47"/>
      <c r="VBD34" s="47"/>
      <c r="VBE34" s="47"/>
      <c r="VBF34" s="47"/>
      <c r="VBG34" s="47"/>
      <c r="VBH34" s="47"/>
      <c r="VBI34" s="47"/>
      <c r="VBJ34" s="47"/>
      <c r="VBK34" s="47"/>
      <c r="VBL34" s="47"/>
      <c r="VBM34" s="47"/>
      <c r="VBN34" s="47"/>
      <c r="VBO34" s="47"/>
      <c r="VBP34" s="47"/>
      <c r="VBQ34" s="47"/>
      <c r="VBR34" s="47"/>
      <c r="VBS34" s="47"/>
      <c r="VBT34" s="47"/>
      <c r="VBU34" s="47"/>
      <c r="VBV34" s="47"/>
      <c r="VBW34" s="47"/>
      <c r="VBX34" s="47"/>
      <c r="VBY34" s="47"/>
      <c r="VBZ34" s="47"/>
      <c r="VCA34" s="47"/>
      <c r="VCB34" s="47"/>
      <c r="VCC34" s="47"/>
      <c r="VCD34" s="47"/>
      <c r="VCE34" s="47"/>
      <c r="VCF34" s="47"/>
      <c r="VCG34" s="47"/>
      <c r="VCH34" s="47"/>
      <c r="VCI34" s="47"/>
      <c r="VCJ34" s="47"/>
      <c r="VCK34" s="47"/>
      <c r="VCL34" s="47"/>
      <c r="VCM34" s="47"/>
      <c r="VCN34" s="47"/>
      <c r="VCO34" s="47"/>
      <c r="VCP34" s="47"/>
      <c r="VCQ34" s="47"/>
      <c r="VCR34" s="47"/>
      <c r="VCS34" s="47"/>
      <c r="VCT34" s="47"/>
      <c r="VCU34" s="47"/>
      <c r="VCV34" s="47"/>
      <c r="VCW34" s="47"/>
      <c r="VCX34" s="47"/>
      <c r="VCY34" s="47"/>
      <c r="VCZ34" s="47"/>
      <c r="VDA34" s="47"/>
      <c r="VDB34" s="47"/>
      <c r="VDC34" s="47"/>
      <c r="VDD34" s="47"/>
      <c r="VDE34" s="47"/>
      <c r="VDF34" s="47"/>
      <c r="VDG34" s="47"/>
      <c r="VDH34" s="47"/>
      <c r="VDI34" s="47"/>
      <c r="VDJ34" s="47"/>
      <c r="VDK34" s="47"/>
      <c r="VDL34" s="47"/>
      <c r="VDM34" s="47"/>
      <c r="VDN34" s="47"/>
      <c r="VDO34" s="47"/>
      <c r="VDP34" s="47"/>
      <c r="VDQ34" s="47"/>
      <c r="VDR34" s="47"/>
      <c r="VDS34" s="47"/>
      <c r="VDT34" s="47"/>
      <c r="VDU34" s="47"/>
      <c r="VDV34" s="47"/>
      <c r="VDW34" s="47"/>
      <c r="VDX34" s="47"/>
      <c r="VDY34" s="47"/>
      <c r="VDZ34" s="47"/>
      <c r="VEA34" s="47"/>
      <c r="VEB34" s="47"/>
      <c r="VEC34" s="47"/>
      <c r="VED34" s="47"/>
      <c r="VEE34" s="47"/>
      <c r="VEF34" s="47"/>
      <c r="VEG34" s="47"/>
      <c r="VEH34" s="47"/>
      <c r="VEI34" s="47"/>
      <c r="VEJ34" s="47"/>
      <c r="VEK34" s="47"/>
      <c r="VEL34" s="47"/>
      <c r="VEM34" s="47"/>
      <c r="VEN34" s="47"/>
      <c r="VEO34" s="47"/>
      <c r="VEP34" s="47"/>
      <c r="VEQ34" s="47"/>
      <c r="VER34" s="47"/>
      <c r="VES34" s="47"/>
      <c r="VET34" s="47"/>
      <c r="VEU34" s="47"/>
      <c r="VEV34" s="47"/>
      <c r="VEW34" s="47"/>
      <c r="VEX34" s="47"/>
      <c r="VEY34" s="47"/>
      <c r="VEZ34" s="47"/>
      <c r="VFA34" s="47"/>
      <c r="VFB34" s="47"/>
      <c r="VFC34" s="47"/>
      <c r="VFD34" s="47"/>
      <c r="VFE34" s="47"/>
      <c r="VFF34" s="47"/>
      <c r="VFG34" s="47"/>
      <c r="VFH34" s="47"/>
      <c r="VFI34" s="47"/>
      <c r="VFJ34" s="47"/>
      <c r="VFK34" s="47"/>
      <c r="VFL34" s="47"/>
      <c r="VFM34" s="47"/>
      <c r="VFN34" s="47"/>
      <c r="VFO34" s="47"/>
      <c r="VFP34" s="47"/>
      <c r="VFQ34" s="47"/>
      <c r="VFR34" s="47"/>
      <c r="VFS34" s="47"/>
      <c r="VFT34" s="47"/>
      <c r="VFU34" s="47"/>
      <c r="VFV34" s="47"/>
      <c r="VFW34" s="47"/>
      <c r="VFX34" s="47"/>
      <c r="VFY34" s="47"/>
      <c r="VFZ34" s="47"/>
      <c r="VGA34" s="47"/>
      <c r="VGB34" s="47"/>
      <c r="VGC34" s="47"/>
      <c r="VGD34" s="47"/>
      <c r="VGE34" s="47"/>
      <c r="VGF34" s="47"/>
      <c r="VGG34" s="47"/>
      <c r="VGH34" s="47"/>
      <c r="VGI34" s="47"/>
      <c r="VGJ34" s="47"/>
      <c r="VGK34" s="47"/>
      <c r="VGL34" s="47"/>
      <c r="VGM34" s="47"/>
      <c r="VGN34" s="47"/>
      <c r="VGO34" s="47"/>
      <c r="VGP34" s="47"/>
      <c r="VGQ34" s="47"/>
      <c r="VGR34" s="47"/>
      <c r="VGS34" s="47"/>
      <c r="VGT34" s="47"/>
      <c r="VGU34" s="47"/>
      <c r="VGV34" s="47"/>
      <c r="VGW34" s="47"/>
      <c r="VGX34" s="47"/>
      <c r="VGY34" s="47"/>
      <c r="VGZ34" s="47"/>
      <c r="VHA34" s="47"/>
      <c r="VHB34" s="47"/>
      <c r="VHC34" s="47"/>
      <c r="VHD34" s="47"/>
      <c r="VHE34" s="47"/>
      <c r="VHF34" s="47"/>
      <c r="VHG34" s="47"/>
      <c r="VHH34" s="47"/>
      <c r="VHI34" s="47"/>
      <c r="VHJ34" s="47"/>
      <c r="VHK34" s="47"/>
      <c r="VHL34" s="47"/>
      <c r="VHM34" s="47"/>
      <c r="VHN34" s="47"/>
      <c r="VHO34" s="47"/>
      <c r="VHP34" s="47"/>
      <c r="VHQ34" s="47"/>
      <c r="VHR34" s="47"/>
      <c r="VHS34" s="47"/>
      <c r="VHT34" s="47"/>
      <c r="VHU34" s="47"/>
      <c r="VHV34" s="47"/>
      <c r="VHW34" s="47"/>
      <c r="VHX34" s="47"/>
      <c r="VHY34" s="47"/>
      <c r="VHZ34" s="47"/>
      <c r="VIA34" s="47"/>
      <c r="VIB34" s="47"/>
      <c r="VIC34" s="47"/>
      <c r="VID34" s="47"/>
      <c r="VIE34" s="47"/>
      <c r="VIF34" s="47"/>
      <c r="VIG34" s="47"/>
      <c r="VIH34" s="47"/>
      <c r="VII34" s="47"/>
      <c r="VIJ34" s="47"/>
      <c r="VIK34" s="47"/>
      <c r="VIL34" s="47"/>
      <c r="VIM34" s="47"/>
      <c r="VIN34" s="47"/>
      <c r="VIO34" s="47"/>
      <c r="VIP34" s="47"/>
      <c r="VIQ34" s="47"/>
      <c r="VIR34" s="47"/>
      <c r="VIS34" s="47"/>
      <c r="VIT34" s="47"/>
      <c r="VIU34" s="47"/>
      <c r="VIV34" s="47"/>
      <c r="VIW34" s="47"/>
      <c r="VIX34" s="47"/>
      <c r="VIY34" s="47"/>
      <c r="VIZ34" s="47"/>
      <c r="VJA34" s="47"/>
      <c r="VJB34" s="47"/>
      <c r="VJC34" s="47"/>
      <c r="VJD34" s="47"/>
      <c r="VJE34" s="47"/>
      <c r="VJF34" s="47"/>
      <c r="VJG34" s="47"/>
      <c r="VJH34" s="47"/>
      <c r="VJI34" s="47"/>
      <c r="VJJ34" s="47"/>
      <c r="VJK34" s="47"/>
      <c r="VJL34" s="47"/>
      <c r="VJM34" s="47"/>
      <c r="VJN34" s="47"/>
      <c r="VJO34" s="47"/>
      <c r="VJP34" s="47"/>
      <c r="VJQ34" s="47"/>
      <c r="VJR34" s="47"/>
      <c r="VJS34" s="47"/>
      <c r="VJT34" s="47"/>
      <c r="VJU34" s="47"/>
      <c r="VJV34" s="47"/>
      <c r="VJW34" s="47"/>
      <c r="VJX34" s="47"/>
      <c r="VJY34" s="47"/>
      <c r="VJZ34" s="47"/>
      <c r="VKA34" s="47"/>
      <c r="VKB34" s="47"/>
      <c r="VKC34" s="47"/>
      <c r="VKD34" s="47"/>
      <c r="VKE34" s="47"/>
      <c r="VKF34" s="47"/>
      <c r="VKG34" s="47"/>
      <c r="VKH34" s="47"/>
      <c r="VKI34" s="47"/>
      <c r="VKJ34" s="47"/>
      <c r="VKK34" s="47"/>
      <c r="VKL34" s="47"/>
      <c r="VKM34" s="47"/>
      <c r="VKN34" s="47"/>
      <c r="VKO34" s="47"/>
      <c r="VKP34" s="47"/>
      <c r="VKQ34" s="47"/>
      <c r="VKR34" s="47"/>
      <c r="VKS34" s="47"/>
      <c r="VKT34" s="47"/>
      <c r="VKU34" s="47"/>
      <c r="VKV34" s="47"/>
      <c r="VKW34" s="47"/>
      <c r="VKX34" s="47"/>
      <c r="VKY34" s="47"/>
      <c r="VKZ34" s="47"/>
      <c r="VLA34" s="47"/>
      <c r="VLB34" s="47"/>
      <c r="VLC34" s="47"/>
      <c r="VLD34" s="47"/>
      <c r="VLE34" s="47"/>
      <c r="VLF34" s="47"/>
      <c r="VLG34" s="47"/>
      <c r="VLH34" s="47"/>
      <c r="VLI34" s="47"/>
      <c r="VLJ34" s="47"/>
      <c r="VLK34" s="47"/>
      <c r="VLL34" s="47"/>
      <c r="VLM34" s="47"/>
      <c r="VLN34" s="47"/>
      <c r="VLO34" s="47"/>
      <c r="VLP34" s="47"/>
      <c r="VLQ34" s="47"/>
      <c r="VLR34" s="47"/>
      <c r="VLS34" s="47"/>
      <c r="VLT34" s="47"/>
      <c r="VLU34" s="47"/>
      <c r="VLV34" s="47"/>
      <c r="VLW34" s="47"/>
      <c r="VLX34" s="47"/>
      <c r="VLY34" s="47"/>
      <c r="VLZ34" s="47"/>
      <c r="VMA34" s="47"/>
      <c r="VMB34" s="47"/>
      <c r="VMC34" s="47"/>
      <c r="VMD34" s="47"/>
      <c r="VME34" s="47"/>
      <c r="VMF34" s="47"/>
      <c r="VMG34" s="47"/>
      <c r="VMH34" s="47"/>
      <c r="VMI34" s="47"/>
      <c r="VMJ34" s="47"/>
      <c r="VMK34" s="47"/>
      <c r="VML34" s="47"/>
      <c r="VMM34" s="47"/>
      <c r="VMN34" s="47"/>
      <c r="VMO34" s="47"/>
      <c r="VMP34" s="47"/>
      <c r="VMQ34" s="47"/>
      <c r="VMR34" s="47"/>
      <c r="VMS34" s="47"/>
      <c r="VMT34" s="47"/>
      <c r="VMU34" s="47"/>
      <c r="VMV34" s="47"/>
      <c r="VMW34" s="47"/>
      <c r="VMX34" s="47"/>
      <c r="VMY34" s="47"/>
      <c r="VMZ34" s="47"/>
      <c r="VNA34" s="47"/>
      <c r="VNB34" s="47"/>
      <c r="VNC34" s="47"/>
      <c r="VND34" s="47"/>
      <c r="VNE34" s="47"/>
      <c r="VNF34" s="47"/>
      <c r="VNG34" s="47"/>
      <c r="VNH34" s="47"/>
      <c r="VNI34" s="47"/>
      <c r="VNJ34" s="47"/>
      <c r="VNK34" s="47"/>
      <c r="VNL34" s="47"/>
      <c r="VNM34" s="47"/>
      <c r="VNN34" s="47"/>
      <c r="VNO34" s="47"/>
      <c r="VNP34" s="47"/>
      <c r="VNQ34" s="47"/>
      <c r="VNR34" s="47"/>
      <c r="VNS34" s="47"/>
      <c r="VNT34" s="47"/>
      <c r="VNU34" s="47"/>
      <c r="VNV34" s="47"/>
      <c r="VNW34" s="47"/>
      <c r="VNX34" s="47"/>
      <c r="VNY34" s="47"/>
      <c r="VNZ34" s="47"/>
      <c r="VOA34" s="47"/>
      <c r="VOB34" s="47"/>
      <c r="VOC34" s="47"/>
      <c r="VOD34" s="47"/>
      <c r="VOE34" s="47"/>
      <c r="VOF34" s="47"/>
      <c r="VOG34" s="47"/>
      <c r="VOH34" s="47"/>
      <c r="VOI34" s="47"/>
      <c r="VOJ34" s="47"/>
      <c r="VOK34" s="47"/>
      <c r="VOL34" s="47"/>
      <c r="VOM34" s="47"/>
      <c r="VON34" s="47"/>
      <c r="VOO34" s="47"/>
      <c r="VOP34" s="47"/>
      <c r="VOQ34" s="47"/>
      <c r="VOR34" s="47"/>
      <c r="VOS34" s="47"/>
      <c r="VOT34" s="47"/>
      <c r="VOU34" s="47"/>
      <c r="VOV34" s="47"/>
      <c r="VOW34" s="47"/>
      <c r="VOX34" s="47"/>
      <c r="VOY34" s="47"/>
      <c r="VOZ34" s="47"/>
      <c r="VPA34" s="47"/>
      <c r="VPB34" s="47"/>
      <c r="VPC34" s="47"/>
      <c r="VPD34" s="47"/>
      <c r="VPE34" s="47"/>
      <c r="VPF34" s="47"/>
      <c r="VPG34" s="47"/>
      <c r="VPH34" s="47"/>
      <c r="VPI34" s="47"/>
      <c r="VPJ34" s="47"/>
      <c r="VPK34" s="47"/>
      <c r="VPL34" s="47"/>
      <c r="VPM34" s="47"/>
      <c r="VPN34" s="47"/>
      <c r="VPO34" s="47"/>
      <c r="VPP34" s="47"/>
      <c r="VPQ34" s="47"/>
      <c r="VPR34" s="47"/>
      <c r="VPS34" s="47"/>
      <c r="VPT34" s="47"/>
      <c r="VPU34" s="47"/>
      <c r="VPV34" s="47"/>
      <c r="VPW34" s="47"/>
      <c r="VPX34" s="47"/>
      <c r="VPY34" s="47"/>
      <c r="VPZ34" s="47"/>
      <c r="VQA34" s="47"/>
      <c r="VQB34" s="47"/>
      <c r="VQC34" s="47"/>
      <c r="VQD34" s="47"/>
      <c r="VQE34" s="47"/>
      <c r="VQF34" s="47"/>
      <c r="VQG34" s="47"/>
      <c r="VQH34" s="47"/>
      <c r="VQI34" s="47"/>
      <c r="VQJ34" s="47"/>
      <c r="VQK34" s="47"/>
      <c r="VQL34" s="47"/>
      <c r="VQM34" s="47"/>
      <c r="VQN34" s="47"/>
      <c r="VQO34" s="47"/>
      <c r="VQP34" s="47"/>
      <c r="VQQ34" s="47"/>
      <c r="VQR34" s="47"/>
      <c r="VQS34" s="47"/>
      <c r="VQT34" s="47"/>
      <c r="VQU34" s="47"/>
      <c r="VQV34" s="47"/>
      <c r="VQW34" s="47"/>
      <c r="VQX34" s="47"/>
      <c r="VQY34" s="47"/>
      <c r="VQZ34" s="47"/>
      <c r="VRA34" s="47"/>
      <c r="VRB34" s="47"/>
      <c r="VRC34" s="47"/>
      <c r="VRD34" s="47"/>
      <c r="VRE34" s="47"/>
      <c r="VRF34" s="47"/>
      <c r="VRG34" s="47"/>
      <c r="VRH34" s="47"/>
      <c r="VRI34" s="47"/>
      <c r="VRJ34" s="47"/>
      <c r="VRK34" s="47"/>
      <c r="VRL34" s="47"/>
      <c r="VRM34" s="47"/>
      <c r="VRN34" s="47"/>
      <c r="VRO34" s="47"/>
      <c r="VRP34" s="47"/>
      <c r="VRQ34" s="47"/>
      <c r="VRR34" s="47"/>
      <c r="VRS34" s="47"/>
      <c r="VRT34" s="47"/>
      <c r="VRU34" s="47"/>
      <c r="VRV34" s="47"/>
      <c r="VRW34" s="47"/>
      <c r="VRX34" s="47"/>
      <c r="VRY34" s="47"/>
      <c r="VRZ34" s="47"/>
      <c r="VSA34" s="47"/>
      <c r="VSB34" s="47"/>
      <c r="VSC34" s="47"/>
      <c r="VSD34" s="47"/>
      <c r="VSE34" s="47"/>
      <c r="VSF34" s="47"/>
      <c r="VSG34" s="47"/>
      <c r="VSH34" s="47"/>
      <c r="VSI34" s="47"/>
      <c r="VSJ34" s="47"/>
      <c r="VSK34" s="47"/>
      <c r="VSL34" s="47"/>
      <c r="VSM34" s="47"/>
      <c r="VSN34" s="47"/>
      <c r="VSO34" s="47"/>
      <c r="VSP34" s="47"/>
      <c r="VSQ34" s="47"/>
      <c r="VSR34" s="47"/>
      <c r="VSS34" s="47"/>
      <c r="VST34" s="47"/>
      <c r="VSU34" s="47"/>
      <c r="VSV34" s="47"/>
      <c r="VSW34" s="47"/>
      <c r="VSX34" s="47"/>
      <c r="VSY34" s="47"/>
      <c r="VSZ34" s="47"/>
      <c r="VTA34" s="47"/>
      <c r="VTB34" s="47"/>
      <c r="VTC34" s="47"/>
      <c r="VTD34" s="47"/>
      <c r="VTE34" s="47"/>
      <c r="VTF34" s="47"/>
      <c r="VTG34" s="47"/>
      <c r="VTH34" s="47"/>
      <c r="VTI34" s="47"/>
      <c r="VTJ34" s="47"/>
      <c r="VTK34" s="47"/>
      <c r="VTL34" s="47"/>
      <c r="VTM34" s="47"/>
      <c r="VTN34" s="47"/>
      <c r="VTO34" s="47"/>
      <c r="VTP34" s="47"/>
      <c r="VTQ34" s="47"/>
      <c r="VTR34" s="47"/>
      <c r="VTS34" s="47"/>
      <c r="VTT34" s="47"/>
      <c r="VTU34" s="47"/>
      <c r="VTV34" s="47"/>
      <c r="VTW34" s="47"/>
      <c r="VTX34" s="47"/>
      <c r="VTY34" s="47"/>
      <c r="VTZ34" s="47"/>
      <c r="VUA34" s="47"/>
      <c r="VUB34" s="47"/>
      <c r="VUC34" s="47"/>
      <c r="VUD34" s="47"/>
      <c r="VUE34" s="47"/>
      <c r="VUF34" s="47"/>
      <c r="VUG34" s="47"/>
      <c r="VUH34" s="47"/>
      <c r="VUI34" s="47"/>
      <c r="VUJ34" s="47"/>
      <c r="VUK34" s="47"/>
      <c r="VUL34" s="47"/>
      <c r="VUM34" s="47"/>
      <c r="VUN34" s="47"/>
      <c r="VUO34" s="47"/>
      <c r="VUP34" s="47"/>
      <c r="VUQ34" s="47"/>
      <c r="VUR34" s="47"/>
      <c r="VUS34" s="47"/>
      <c r="VUT34" s="47"/>
      <c r="VUU34" s="47"/>
      <c r="VUV34" s="47"/>
      <c r="VUW34" s="47"/>
      <c r="VUX34" s="47"/>
      <c r="VUY34" s="47"/>
      <c r="VUZ34" s="47"/>
      <c r="VVA34" s="47"/>
      <c r="VVB34" s="47"/>
      <c r="VVC34" s="47"/>
      <c r="VVD34" s="47"/>
      <c r="VVE34" s="47"/>
      <c r="VVF34" s="47"/>
      <c r="VVG34" s="47"/>
      <c r="VVH34" s="47"/>
      <c r="VVI34" s="47"/>
      <c r="VVJ34" s="47"/>
      <c r="VVK34" s="47"/>
      <c r="VVL34" s="47"/>
      <c r="VVM34" s="47"/>
      <c r="VVN34" s="47"/>
      <c r="VVO34" s="47"/>
      <c r="VVP34" s="47"/>
      <c r="VVQ34" s="47"/>
      <c r="VVR34" s="47"/>
      <c r="VVS34" s="47"/>
      <c r="VVT34" s="47"/>
      <c r="VVU34" s="47"/>
      <c r="VVV34" s="47"/>
      <c r="VVW34" s="47"/>
      <c r="VVX34" s="47"/>
      <c r="VVY34" s="47"/>
      <c r="VVZ34" s="47"/>
      <c r="VWA34" s="47"/>
      <c r="VWB34" s="47"/>
      <c r="VWC34" s="47"/>
      <c r="VWD34" s="47"/>
      <c r="VWE34" s="47"/>
      <c r="VWF34" s="47"/>
      <c r="VWG34" s="47"/>
      <c r="VWH34" s="47"/>
      <c r="VWI34" s="47"/>
      <c r="VWJ34" s="47"/>
      <c r="VWK34" s="47"/>
      <c r="VWL34" s="47"/>
      <c r="VWM34" s="47"/>
      <c r="VWN34" s="47"/>
      <c r="VWO34" s="47"/>
      <c r="VWP34" s="47"/>
      <c r="VWQ34" s="47"/>
      <c r="VWR34" s="47"/>
      <c r="VWS34" s="47"/>
      <c r="VWT34" s="47"/>
      <c r="VWU34" s="47"/>
      <c r="VWV34" s="47"/>
      <c r="VWW34" s="47"/>
      <c r="VWX34" s="47"/>
      <c r="VWY34" s="47"/>
      <c r="VWZ34" s="47"/>
      <c r="VXA34" s="47"/>
      <c r="VXB34" s="47"/>
      <c r="VXC34" s="47"/>
      <c r="VXD34" s="47"/>
      <c r="VXE34" s="47"/>
      <c r="VXF34" s="47"/>
      <c r="VXG34" s="47"/>
      <c r="VXH34" s="47"/>
      <c r="VXI34" s="47"/>
      <c r="VXJ34" s="47"/>
      <c r="VXK34" s="47"/>
      <c r="VXL34" s="47"/>
      <c r="VXM34" s="47"/>
      <c r="VXN34" s="47"/>
      <c r="VXO34" s="47"/>
      <c r="VXP34" s="47"/>
      <c r="VXQ34" s="47"/>
      <c r="VXR34" s="47"/>
      <c r="VXS34" s="47"/>
      <c r="VXT34" s="47"/>
      <c r="VXU34" s="47"/>
      <c r="VXV34" s="47"/>
      <c r="VXW34" s="47"/>
      <c r="VXX34" s="47"/>
      <c r="VXY34" s="47"/>
      <c r="VXZ34" s="47"/>
      <c r="VYA34" s="47"/>
      <c r="VYB34" s="47"/>
      <c r="VYC34" s="47"/>
      <c r="VYD34" s="47"/>
      <c r="VYE34" s="47"/>
      <c r="VYF34" s="47"/>
      <c r="VYG34" s="47"/>
      <c r="VYH34" s="47"/>
      <c r="VYI34" s="47"/>
      <c r="VYJ34" s="47"/>
      <c r="VYK34" s="47"/>
      <c r="VYL34" s="47"/>
      <c r="VYM34" s="47"/>
      <c r="VYN34" s="47"/>
      <c r="VYO34" s="47"/>
      <c r="VYP34" s="47"/>
      <c r="VYQ34" s="47"/>
      <c r="VYR34" s="47"/>
      <c r="VYS34" s="47"/>
      <c r="VYT34" s="47"/>
      <c r="VYU34" s="47"/>
      <c r="VYV34" s="47"/>
      <c r="VYW34" s="47"/>
      <c r="VYX34" s="47"/>
      <c r="VYY34" s="47"/>
      <c r="VYZ34" s="47"/>
      <c r="VZA34" s="47"/>
      <c r="VZB34" s="47"/>
      <c r="VZC34" s="47"/>
      <c r="VZD34" s="47"/>
      <c r="VZE34" s="47"/>
      <c r="VZF34" s="47"/>
      <c r="VZG34" s="47"/>
      <c r="VZH34" s="47"/>
      <c r="VZI34" s="47"/>
      <c r="VZJ34" s="47"/>
      <c r="VZK34" s="47"/>
      <c r="VZL34" s="47"/>
      <c r="VZM34" s="47"/>
      <c r="VZN34" s="47"/>
      <c r="VZO34" s="47"/>
      <c r="VZP34" s="47"/>
      <c r="VZQ34" s="47"/>
      <c r="VZR34" s="47"/>
      <c r="VZS34" s="47"/>
      <c r="VZT34" s="47"/>
      <c r="VZU34" s="47"/>
      <c r="VZV34" s="47"/>
      <c r="VZW34" s="47"/>
      <c r="VZX34" s="47"/>
      <c r="VZY34" s="47"/>
      <c r="VZZ34" s="47"/>
      <c r="WAA34" s="47"/>
      <c r="WAB34" s="47"/>
      <c r="WAC34" s="47"/>
      <c r="WAD34" s="47"/>
      <c r="WAE34" s="47"/>
      <c r="WAF34" s="47"/>
      <c r="WAG34" s="47"/>
      <c r="WAH34" s="47"/>
      <c r="WAI34" s="47"/>
      <c r="WAJ34" s="47"/>
      <c r="WAK34" s="47"/>
      <c r="WAL34" s="47"/>
      <c r="WAM34" s="47"/>
      <c r="WAN34" s="47"/>
      <c r="WAO34" s="47"/>
      <c r="WAP34" s="47"/>
      <c r="WAQ34" s="47"/>
      <c r="WAR34" s="47"/>
      <c r="WAS34" s="47"/>
      <c r="WAT34" s="47"/>
      <c r="WAU34" s="47"/>
      <c r="WAV34" s="47"/>
      <c r="WAW34" s="47"/>
      <c r="WAX34" s="47"/>
      <c r="WAY34" s="47"/>
      <c r="WAZ34" s="47"/>
      <c r="WBA34" s="47"/>
      <c r="WBB34" s="47"/>
      <c r="WBC34" s="47"/>
      <c r="WBD34" s="47"/>
      <c r="WBE34" s="47"/>
      <c r="WBF34" s="47"/>
      <c r="WBG34" s="47"/>
      <c r="WBH34" s="47"/>
      <c r="WBI34" s="47"/>
      <c r="WBJ34" s="47"/>
      <c r="WBK34" s="47"/>
      <c r="WBL34" s="47"/>
      <c r="WBM34" s="47"/>
      <c r="WBN34" s="47"/>
      <c r="WBO34" s="47"/>
      <c r="WBP34" s="47"/>
      <c r="WBQ34" s="47"/>
      <c r="WBR34" s="47"/>
      <c r="WBS34" s="47"/>
      <c r="WBT34" s="47"/>
      <c r="WBU34" s="47"/>
      <c r="WBV34" s="47"/>
      <c r="WBW34" s="47"/>
      <c r="WBX34" s="47"/>
      <c r="WBY34" s="47"/>
      <c r="WBZ34" s="47"/>
      <c r="WCA34" s="47"/>
      <c r="WCB34" s="47"/>
      <c r="WCC34" s="47"/>
      <c r="WCD34" s="47"/>
      <c r="WCE34" s="47"/>
      <c r="WCF34" s="47"/>
      <c r="WCG34" s="47"/>
      <c r="WCH34" s="47"/>
      <c r="WCI34" s="47"/>
      <c r="WCJ34" s="47"/>
      <c r="WCK34" s="47"/>
      <c r="WCL34" s="47"/>
      <c r="WCM34" s="47"/>
      <c r="WCN34" s="47"/>
      <c r="WCO34" s="47"/>
      <c r="WCP34" s="47"/>
      <c r="WCQ34" s="47"/>
      <c r="WCR34" s="47"/>
      <c r="WCS34" s="47"/>
      <c r="WCT34" s="47"/>
      <c r="WCU34" s="47"/>
      <c r="WCV34" s="47"/>
      <c r="WCW34" s="47"/>
      <c r="WCX34" s="47"/>
      <c r="WCY34" s="47"/>
      <c r="WCZ34" s="47"/>
      <c r="WDA34" s="47"/>
      <c r="WDB34" s="47"/>
      <c r="WDC34" s="47"/>
      <c r="WDD34" s="47"/>
      <c r="WDE34" s="47"/>
      <c r="WDF34" s="47"/>
      <c r="WDG34" s="47"/>
      <c r="WDH34" s="47"/>
      <c r="WDI34" s="47"/>
      <c r="WDJ34" s="47"/>
      <c r="WDK34" s="47"/>
      <c r="WDL34" s="47"/>
      <c r="WDM34" s="47"/>
      <c r="WDN34" s="47"/>
      <c r="WDO34" s="47"/>
      <c r="WDP34" s="47"/>
      <c r="WDQ34" s="47"/>
      <c r="WDR34" s="47"/>
      <c r="WDS34" s="47"/>
      <c r="WDT34" s="47"/>
      <c r="WDU34" s="47"/>
      <c r="WDV34" s="47"/>
      <c r="WDW34" s="47"/>
      <c r="WDX34" s="47"/>
      <c r="WDY34" s="47"/>
      <c r="WDZ34" s="47"/>
      <c r="WEA34" s="47"/>
      <c r="WEB34" s="47"/>
      <c r="WEC34" s="47"/>
      <c r="WED34" s="47"/>
      <c r="WEE34" s="47"/>
      <c r="WEF34" s="47"/>
      <c r="WEG34" s="47"/>
      <c r="WEH34" s="47"/>
      <c r="WEI34" s="47"/>
      <c r="WEJ34" s="47"/>
      <c r="WEK34" s="47"/>
      <c r="WEL34" s="47"/>
      <c r="WEM34" s="47"/>
      <c r="WEN34" s="47"/>
      <c r="WEO34" s="47"/>
      <c r="WEP34" s="47"/>
      <c r="WEQ34" s="47"/>
      <c r="WER34" s="47"/>
      <c r="WES34" s="47"/>
      <c r="WET34" s="47"/>
      <c r="WEU34" s="47"/>
      <c r="WEV34" s="47"/>
      <c r="WEW34" s="47"/>
      <c r="WEX34" s="47"/>
      <c r="WEY34" s="47"/>
      <c r="WEZ34" s="47"/>
      <c r="WFA34" s="47"/>
      <c r="WFB34" s="47"/>
      <c r="WFC34" s="47"/>
      <c r="WFD34" s="47"/>
      <c r="WFE34" s="47"/>
      <c r="WFF34" s="47"/>
      <c r="WFG34" s="47"/>
      <c r="WFH34" s="47"/>
      <c r="WFI34" s="47"/>
      <c r="WFJ34" s="47"/>
      <c r="WFK34" s="47"/>
      <c r="WFL34" s="47"/>
      <c r="WFM34" s="47"/>
      <c r="WFN34" s="47"/>
      <c r="WFO34" s="47"/>
      <c r="WFP34" s="47"/>
      <c r="WFQ34" s="47"/>
      <c r="WFR34" s="47"/>
      <c r="WFS34" s="47"/>
      <c r="WFT34" s="47"/>
      <c r="WFU34" s="47"/>
      <c r="WFV34" s="47"/>
      <c r="WFW34" s="47"/>
      <c r="WFX34" s="47"/>
      <c r="WFY34" s="47"/>
      <c r="WFZ34" s="47"/>
      <c r="WGA34" s="47"/>
      <c r="WGB34" s="47"/>
      <c r="WGC34" s="47"/>
      <c r="WGD34" s="47"/>
      <c r="WGE34" s="47"/>
      <c r="WGF34" s="47"/>
      <c r="WGG34" s="47"/>
      <c r="WGH34" s="47"/>
      <c r="WGI34" s="47"/>
      <c r="WGJ34" s="47"/>
      <c r="WGK34" s="47"/>
      <c r="WGL34" s="47"/>
      <c r="WGM34" s="47"/>
      <c r="WGN34" s="47"/>
      <c r="WGO34" s="47"/>
      <c r="WGP34" s="47"/>
      <c r="WGQ34" s="47"/>
      <c r="WGR34" s="47"/>
      <c r="WGS34" s="47"/>
      <c r="WGT34" s="47"/>
      <c r="WGU34" s="47"/>
      <c r="WGV34" s="47"/>
      <c r="WGW34" s="47"/>
      <c r="WGX34" s="47"/>
      <c r="WGY34" s="47"/>
      <c r="WGZ34" s="47"/>
      <c r="WHA34" s="47"/>
      <c r="WHB34" s="47"/>
      <c r="WHC34" s="47"/>
      <c r="WHD34" s="47"/>
      <c r="WHE34" s="47"/>
      <c r="WHF34" s="47"/>
      <c r="WHG34" s="47"/>
      <c r="WHH34" s="47"/>
      <c r="WHI34" s="47"/>
      <c r="WHJ34" s="47"/>
      <c r="WHK34" s="47"/>
      <c r="WHL34" s="47"/>
      <c r="WHM34" s="47"/>
      <c r="WHN34" s="47"/>
      <c r="WHO34" s="47"/>
      <c r="WHP34" s="47"/>
      <c r="WHQ34" s="47"/>
      <c r="WHR34" s="47"/>
      <c r="WHS34" s="47"/>
      <c r="WHT34" s="47"/>
      <c r="WHU34" s="47"/>
      <c r="WHV34" s="47"/>
      <c r="WHW34" s="47"/>
      <c r="WHX34" s="47"/>
      <c r="WHY34" s="47"/>
      <c r="WHZ34" s="47"/>
      <c r="WIA34" s="47"/>
      <c r="WIB34" s="47"/>
      <c r="WIC34" s="47"/>
      <c r="WID34" s="47"/>
      <c r="WIE34" s="47"/>
      <c r="WIF34" s="47"/>
      <c r="WIG34" s="47"/>
      <c r="WIH34" s="47"/>
      <c r="WII34" s="47"/>
      <c r="WIJ34" s="47"/>
      <c r="WIK34" s="47"/>
      <c r="WIL34" s="47"/>
      <c r="WIM34" s="47"/>
      <c r="WIN34" s="47"/>
      <c r="WIO34" s="47"/>
      <c r="WIP34" s="47"/>
      <c r="WIQ34" s="47"/>
      <c r="WIR34" s="47"/>
      <c r="WIS34" s="47"/>
      <c r="WIT34" s="47"/>
      <c r="WIU34" s="47"/>
      <c r="WIV34" s="47"/>
      <c r="WIW34" s="47"/>
      <c r="WIX34" s="47"/>
      <c r="WIY34" s="47"/>
      <c r="WIZ34" s="47"/>
      <c r="WJA34" s="47"/>
      <c r="WJB34" s="47"/>
      <c r="WJC34" s="47"/>
      <c r="WJD34" s="47"/>
      <c r="WJE34" s="47"/>
      <c r="WJF34" s="47"/>
      <c r="WJG34" s="47"/>
      <c r="WJH34" s="47"/>
      <c r="WJI34" s="47"/>
      <c r="WJJ34" s="47"/>
      <c r="WJK34" s="47"/>
      <c r="WJL34" s="47"/>
      <c r="WJM34" s="47"/>
      <c r="WJN34" s="47"/>
      <c r="WJO34" s="47"/>
      <c r="WJP34" s="47"/>
      <c r="WJQ34" s="47"/>
      <c r="WJR34" s="47"/>
      <c r="WJS34" s="47"/>
      <c r="WJT34" s="47"/>
      <c r="WJU34" s="47"/>
      <c r="WJV34" s="47"/>
      <c r="WJW34" s="47"/>
      <c r="WJX34" s="47"/>
      <c r="WJY34" s="47"/>
      <c r="WJZ34" s="47"/>
      <c r="WKA34" s="47"/>
      <c r="WKB34" s="47"/>
      <c r="WKC34" s="47"/>
      <c r="WKD34" s="47"/>
      <c r="WKE34" s="47"/>
      <c r="WKF34" s="47"/>
      <c r="WKG34" s="47"/>
      <c r="WKH34" s="47"/>
      <c r="WKI34" s="47"/>
      <c r="WKJ34" s="47"/>
      <c r="WKK34" s="47"/>
      <c r="WKL34" s="47"/>
      <c r="WKM34" s="47"/>
      <c r="WKN34" s="47"/>
      <c r="WKO34" s="47"/>
      <c r="WKP34" s="47"/>
      <c r="WKQ34" s="47"/>
      <c r="WKR34" s="47"/>
      <c r="WKS34" s="47"/>
      <c r="WKT34" s="47"/>
      <c r="WKU34" s="47"/>
      <c r="WKV34" s="47"/>
      <c r="WKW34" s="47"/>
      <c r="WKX34" s="47"/>
      <c r="WKY34" s="47"/>
      <c r="WKZ34" s="47"/>
      <c r="WLA34" s="47"/>
      <c r="WLB34" s="47"/>
      <c r="WLC34" s="47"/>
      <c r="WLD34" s="47"/>
      <c r="WLE34" s="47"/>
      <c r="WLF34" s="47"/>
      <c r="WLG34" s="47"/>
      <c r="WLH34" s="47"/>
      <c r="WLI34" s="47"/>
      <c r="WLJ34" s="47"/>
      <c r="WLK34" s="47"/>
      <c r="WLL34" s="47"/>
      <c r="WLM34" s="47"/>
      <c r="WLN34" s="47"/>
      <c r="WLO34" s="47"/>
      <c r="WLP34" s="47"/>
      <c r="WLQ34" s="47"/>
      <c r="WLR34" s="47"/>
      <c r="WLS34" s="47"/>
      <c r="WLT34" s="47"/>
      <c r="WLU34" s="47"/>
      <c r="WLV34" s="47"/>
      <c r="WLW34" s="47"/>
      <c r="WLX34" s="47"/>
      <c r="WLY34" s="47"/>
      <c r="WLZ34" s="47"/>
      <c r="WMA34" s="47"/>
      <c r="WMB34" s="47"/>
      <c r="WMC34" s="47"/>
      <c r="WMD34" s="47"/>
      <c r="WME34" s="47"/>
      <c r="WMF34" s="47"/>
      <c r="WMG34" s="47"/>
      <c r="WMH34" s="47"/>
      <c r="WMI34" s="47"/>
      <c r="WMJ34" s="47"/>
      <c r="WMK34" s="47"/>
      <c r="WML34" s="47"/>
      <c r="WMM34" s="47"/>
      <c r="WMN34" s="47"/>
      <c r="WMO34" s="47"/>
      <c r="WMP34" s="47"/>
      <c r="WMQ34" s="47"/>
      <c r="WMR34" s="47"/>
      <c r="WMS34" s="47"/>
      <c r="WMT34" s="47"/>
      <c r="WMU34" s="47"/>
      <c r="WMV34" s="47"/>
      <c r="WMW34" s="47"/>
      <c r="WMX34" s="47"/>
      <c r="WMY34" s="47"/>
      <c r="WMZ34" s="47"/>
      <c r="WNA34" s="47"/>
      <c r="WNB34" s="47"/>
      <c r="WNC34" s="47"/>
      <c r="WND34" s="47"/>
      <c r="WNE34" s="47"/>
      <c r="WNF34" s="47"/>
      <c r="WNG34" s="47"/>
      <c r="WNH34" s="47"/>
      <c r="WNI34" s="47"/>
      <c r="WNJ34" s="47"/>
      <c r="WNK34" s="47"/>
      <c r="WNL34" s="47"/>
      <c r="WNM34" s="47"/>
      <c r="WNN34" s="47"/>
      <c r="WNO34" s="47"/>
      <c r="WNP34" s="47"/>
      <c r="WNQ34" s="47"/>
      <c r="WNR34" s="47"/>
      <c r="WNS34" s="47"/>
      <c r="WNT34" s="47"/>
      <c r="WNU34" s="47"/>
      <c r="WNV34" s="47"/>
      <c r="WNW34" s="47"/>
      <c r="WNX34" s="47"/>
      <c r="WNY34" s="47"/>
      <c r="WNZ34" s="47"/>
      <c r="WOA34" s="47"/>
      <c r="WOB34" s="47"/>
      <c r="WOC34" s="47"/>
      <c r="WOD34" s="47"/>
      <c r="WOE34" s="47"/>
      <c r="WOF34" s="47"/>
      <c r="WOG34" s="47"/>
      <c r="WOH34" s="47"/>
      <c r="WOI34" s="47"/>
      <c r="WOJ34" s="47"/>
      <c r="WOK34" s="47"/>
      <c r="WOL34" s="47"/>
      <c r="WOM34" s="47"/>
      <c r="WON34" s="47"/>
      <c r="WOO34" s="47"/>
      <c r="WOP34" s="47"/>
      <c r="WOQ34" s="47"/>
      <c r="WOR34" s="47"/>
      <c r="WOS34" s="47"/>
      <c r="WOT34" s="47"/>
      <c r="WOU34" s="47"/>
      <c r="WOV34" s="47"/>
      <c r="WOW34" s="47"/>
      <c r="WOX34" s="47"/>
      <c r="WOY34" s="47"/>
      <c r="WOZ34" s="47"/>
      <c r="WPA34" s="47"/>
      <c r="WPB34" s="47"/>
      <c r="WPC34" s="47"/>
      <c r="WPD34" s="47"/>
      <c r="WPE34" s="47"/>
      <c r="WPF34" s="47"/>
      <c r="WPG34" s="47"/>
      <c r="WPH34" s="47"/>
      <c r="WPI34" s="47"/>
      <c r="WPJ34" s="47"/>
      <c r="WPK34" s="47"/>
      <c r="WPL34" s="47"/>
      <c r="WPM34" s="47"/>
      <c r="WPN34" s="47"/>
      <c r="WPO34" s="47"/>
      <c r="WPP34" s="47"/>
      <c r="WPQ34" s="47"/>
      <c r="WPR34" s="47"/>
      <c r="WPS34" s="47"/>
      <c r="WPT34" s="47"/>
      <c r="WPU34" s="47"/>
      <c r="WPV34" s="47"/>
      <c r="WPW34" s="47"/>
      <c r="WPX34" s="47"/>
      <c r="WPY34" s="47"/>
      <c r="WPZ34" s="47"/>
      <c r="WQA34" s="47"/>
      <c r="WQB34" s="47"/>
      <c r="WQC34" s="47"/>
      <c r="WQD34" s="47"/>
      <c r="WQE34" s="47"/>
      <c r="WQF34" s="47"/>
      <c r="WQG34" s="47"/>
      <c r="WQH34" s="47"/>
      <c r="WQI34" s="47"/>
      <c r="WQJ34" s="47"/>
      <c r="WQK34" s="47"/>
      <c r="WQL34" s="47"/>
      <c r="WQM34" s="47"/>
      <c r="WQN34" s="47"/>
      <c r="WQO34" s="47"/>
      <c r="WQP34" s="47"/>
      <c r="WQQ34" s="47"/>
      <c r="WQR34" s="47"/>
      <c r="WQS34" s="47"/>
      <c r="WQT34" s="47"/>
      <c r="WQU34" s="47"/>
      <c r="WQV34" s="47"/>
      <c r="WQW34" s="47"/>
      <c r="WQX34" s="47"/>
      <c r="WQY34" s="47"/>
      <c r="WQZ34" s="47"/>
      <c r="WRA34" s="47"/>
      <c r="WRB34" s="47"/>
      <c r="WRC34" s="47"/>
      <c r="WRD34" s="47"/>
      <c r="WRE34" s="47"/>
      <c r="WRF34" s="47"/>
      <c r="WRG34" s="47"/>
      <c r="WRH34" s="47"/>
      <c r="WRI34" s="47"/>
      <c r="WRJ34" s="47"/>
      <c r="WRK34" s="47"/>
      <c r="WRL34" s="47"/>
      <c r="WRM34" s="47"/>
      <c r="WRN34" s="47"/>
      <c r="WRO34" s="47"/>
      <c r="WRP34" s="47"/>
      <c r="WRQ34" s="47"/>
      <c r="WRR34" s="47"/>
      <c r="WRS34" s="47"/>
      <c r="WRT34" s="47"/>
      <c r="WRU34" s="47"/>
      <c r="WRV34" s="47"/>
      <c r="WRW34" s="47"/>
      <c r="WRX34" s="47"/>
      <c r="WRY34" s="47"/>
      <c r="WRZ34" s="47"/>
      <c r="WSA34" s="47"/>
      <c r="WSB34" s="47"/>
      <c r="WSC34" s="47"/>
      <c r="WSD34" s="47"/>
      <c r="WSE34" s="47"/>
      <c r="WSF34" s="47"/>
      <c r="WSG34" s="47"/>
      <c r="WSH34" s="47"/>
      <c r="WSI34" s="47"/>
      <c r="WSJ34" s="47"/>
      <c r="WSK34" s="47"/>
      <c r="WSL34" s="47"/>
      <c r="WSM34" s="47"/>
      <c r="WSN34" s="47"/>
      <c r="WSO34" s="47"/>
      <c r="WSP34" s="47"/>
      <c r="WSQ34" s="47"/>
      <c r="WSR34" s="47"/>
      <c r="WSS34" s="47"/>
      <c r="WST34" s="47"/>
      <c r="WSU34" s="47"/>
      <c r="WSV34" s="47"/>
      <c r="WSW34" s="47"/>
      <c r="WSX34" s="47"/>
      <c r="WSY34" s="47"/>
      <c r="WSZ34" s="47"/>
      <c r="WTA34" s="47"/>
      <c r="WTB34" s="47"/>
      <c r="WTC34" s="47"/>
      <c r="WTD34" s="47"/>
      <c r="WTE34" s="47"/>
      <c r="WTF34" s="47"/>
      <c r="WTG34" s="47"/>
      <c r="WTH34" s="47"/>
      <c r="WTI34" s="47"/>
      <c r="WTJ34" s="47"/>
      <c r="WTK34" s="47"/>
      <c r="WTL34" s="47"/>
      <c r="WTM34" s="47"/>
      <c r="WTN34" s="47"/>
      <c r="WTO34" s="47"/>
      <c r="WTP34" s="47"/>
      <c r="WTQ34" s="47"/>
      <c r="WTR34" s="47"/>
      <c r="WTS34" s="47"/>
      <c r="WTT34" s="47"/>
      <c r="WTU34" s="47"/>
      <c r="WTV34" s="47"/>
      <c r="WTW34" s="47"/>
      <c r="WTX34" s="47"/>
      <c r="WTY34" s="47"/>
      <c r="WTZ34" s="47"/>
      <c r="WUA34" s="47"/>
      <c r="WUB34" s="47"/>
      <c r="WUC34" s="47"/>
      <c r="WUD34" s="47"/>
      <c r="WUE34" s="47"/>
      <c r="WUF34" s="47"/>
      <c r="WUG34" s="47"/>
      <c r="WUH34" s="47"/>
      <c r="WUI34" s="47"/>
      <c r="WUJ34" s="47"/>
      <c r="WUK34" s="47"/>
      <c r="WUL34" s="47"/>
      <c r="WUM34" s="47"/>
      <c r="WUN34" s="47"/>
      <c r="WUO34" s="47"/>
      <c r="WUP34" s="47"/>
      <c r="WUQ34" s="47"/>
      <c r="WUR34" s="47"/>
      <c r="WUS34" s="47"/>
      <c r="WUT34" s="47"/>
      <c r="WUU34" s="47"/>
      <c r="WUV34" s="47"/>
      <c r="WUW34" s="47"/>
      <c r="WUX34" s="47"/>
      <c r="WUY34" s="47"/>
      <c r="WUZ34" s="47"/>
      <c r="WVA34" s="47"/>
      <c r="WVB34" s="47"/>
      <c r="WVC34" s="47"/>
      <c r="WVD34" s="47"/>
      <c r="WVE34" s="47"/>
      <c r="WVF34" s="47"/>
      <c r="WVG34" s="47"/>
      <c r="WVH34" s="47"/>
      <c r="WVI34" s="47"/>
      <c r="WVJ34" s="47"/>
      <c r="WVK34" s="47"/>
      <c r="WVL34" s="47"/>
      <c r="WVM34" s="47"/>
      <c r="WVN34" s="47"/>
      <c r="WVO34" s="47"/>
      <c r="WVP34" s="47"/>
      <c r="WVQ34" s="47"/>
      <c r="WVR34" s="47"/>
      <c r="WVS34" s="47"/>
      <c r="WVT34" s="47"/>
      <c r="WVU34" s="47"/>
      <c r="WVV34" s="47"/>
      <c r="WVW34" s="47"/>
      <c r="WVX34" s="47"/>
      <c r="WVY34" s="47"/>
      <c r="WVZ34" s="47"/>
      <c r="WWA34" s="47"/>
      <c r="WWB34" s="47"/>
      <c r="WWC34" s="47"/>
      <c r="WWD34" s="47"/>
      <c r="WWE34" s="47"/>
      <c r="WWF34" s="47"/>
      <c r="WWG34" s="47"/>
      <c r="WWH34" s="47"/>
      <c r="WWI34" s="47"/>
      <c r="WWJ34" s="47"/>
      <c r="WWK34" s="47"/>
      <c r="WWL34" s="47"/>
    </row>
    <row r="35" spans="1:16158" x14ac:dyDescent="0.35">
      <c r="A35" s="56"/>
      <c r="B35" s="47" t="s">
        <v>107</v>
      </c>
      <c r="C35" s="242"/>
      <c r="D35" s="248">
        <v>0.741935756173977</v>
      </c>
      <c r="E35" s="248">
        <v>0.5867455266257251</v>
      </c>
      <c r="F35" s="47">
        <v>0</v>
      </c>
      <c r="H35" s="246">
        <v>0.97593110715771247</v>
      </c>
      <c r="I35" s="47">
        <v>0</v>
      </c>
      <c r="K35" s="233">
        <v>0</v>
      </c>
      <c r="L35" s="233">
        <v>0</v>
      </c>
      <c r="M35" s="58">
        <v>0</v>
      </c>
      <c r="N35" s="58">
        <v>0</v>
      </c>
      <c r="O35" s="58">
        <v>0</v>
      </c>
      <c r="P35" s="58">
        <v>0</v>
      </c>
      <c r="Q35" s="233"/>
      <c r="R35" s="65"/>
      <c r="S35" s="65"/>
      <c r="T35" s="65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  <c r="WUL35" s="47"/>
      <c r="WUM35" s="47"/>
      <c r="WUN35" s="47"/>
      <c r="WUO35" s="47"/>
      <c r="WUP35" s="47"/>
      <c r="WUQ35" s="47"/>
      <c r="WUR35" s="47"/>
      <c r="WUS35" s="47"/>
      <c r="WUT35" s="47"/>
      <c r="WUU35" s="47"/>
      <c r="WUV35" s="47"/>
      <c r="WUW35" s="47"/>
      <c r="WUX35" s="47"/>
      <c r="WUY35" s="47"/>
      <c r="WUZ35" s="47"/>
      <c r="WVA35" s="47"/>
      <c r="WVB35" s="47"/>
      <c r="WVC35" s="47"/>
      <c r="WVD35" s="47"/>
      <c r="WVE35" s="47"/>
      <c r="WVF35" s="47"/>
      <c r="WVG35" s="47"/>
      <c r="WVH35" s="47"/>
      <c r="WVI35" s="47"/>
      <c r="WVJ35" s="47"/>
      <c r="WVK35" s="47"/>
      <c r="WVL35" s="47"/>
      <c r="WVM35" s="47"/>
      <c r="WVN35" s="47"/>
      <c r="WVO35" s="47"/>
      <c r="WVP35" s="47"/>
      <c r="WVQ35" s="47"/>
      <c r="WVR35" s="47"/>
      <c r="WVS35" s="47"/>
      <c r="WVT35" s="47"/>
      <c r="WVU35" s="47"/>
      <c r="WVV35" s="47"/>
      <c r="WVW35" s="47"/>
      <c r="WVX35" s="47"/>
      <c r="WVY35" s="47"/>
      <c r="WVZ35" s="47"/>
      <c r="WWA35" s="47"/>
      <c r="WWB35" s="47"/>
      <c r="WWC35" s="47"/>
      <c r="WWD35" s="47"/>
      <c r="WWE35" s="47"/>
      <c r="WWF35" s="47"/>
      <c r="WWG35" s="47"/>
      <c r="WWH35" s="47"/>
      <c r="WWI35" s="47"/>
      <c r="WWJ35" s="47"/>
      <c r="WWK35" s="47"/>
      <c r="WWL35" s="47"/>
    </row>
    <row r="36" spans="1:16158" x14ac:dyDescent="0.35">
      <c r="A36" s="49"/>
      <c r="B36" s="47" t="s">
        <v>45</v>
      </c>
      <c r="C36" s="242"/>
      <c r="D36" s="248">
        <v>0.741935756173977</v>
      </c>
      <c r="E36" s="248">
        <v>0.5867455266257251</v>
      </c>
      <c r="F36" s="47">
        <v>411455.27157451666</v>
      </c>
      <c r="H36" s="246">
        <v>0.98593110715771248</v>
      </c>
      <c r="I36" s="47">
        <v>417326.59471581015</v>
      </c>
      <c r="K36" s="233">
        <v>64.210441175530931</v>
      </c>
      <c r="L36" s="233">
        <v>0</v>
      </c>
      <c r="M36" s="58">
        <v>9.8548574783881189E-3</v>
      </c>
      <c r="N36" s="58">
        <v>8.1134348901696334E-3</v>
      </c>
      <c r="O36" s="58">
        <v>0</v>
      </c>
      <c r="P36" s="58">
        <v>8.5487905372242552E-3</v>
      </c>
      <c r="Q36" s="233"/>
      <c r="R36" s="65"/>
      <c r="S36" s="65"/>
      <c r="T36" s="65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</row>
    <row r="37" spans="1:16158" x14ac:dyDescent="0.35">
      <c r="A37" s="49" t="s">
        <v>108</v>
      </c>
      <c r="B37" s="242" t="s">
        <v>101</v>
      </c>
      <c r="C37" s="242"/>
      <c r="D37" s="245">
        <v>0.95838459020805977</v>
      </c>
      <c r="E37" s="245">
        <v>0.45558349949344051</v>
      </c>
      <c r="F37" s="47">
        <v>50262.690548523969</v>
      </c>
      <c r="G37" s="47">
        <v>50262.690548523969</v>
      </c>
      <c r="H37" s="246">
        <v>0.97593110715771247</v>
      </c>
      <c r="I37" s="47">
        <v>51502.293737626926</v>
      </c>
      <c r="J37" s="47">
        <v>51502.293737626926</v>
      </c>
      <c r="K37" s="233">
        <v>6.1345490485280623</v>
      </c>
      <c r="L37" s="233">
        <v>12.904895112579595</v>
      </c>
      <c r="M37" s="58">
        <v>1.2161884026107245E-3</v>
      </c>
      <c r="N37" s="58">
        <v>7.7514284864860163E-4</v>
      </c>
      <c r="O37" s="58">
        <v>1.36066328342136E-3</v>
      </c>
      <c r="P37" s="58">
        <v>8.8540423713913234E-4</v>
      </c>
      <c r="Q37" s="233"/>
      <c r="R37" s="65"/>
      <c r="S37" s="65"/>
      <c r="T37" s="65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</row>
    <row r="38" spans="1:16158" x14ac:dyDescent="0.35">
      <c r="A38" s="49"/>
      <c r="B38" s="47" t="s">
        <v>109</v>
      </c>
      <c r="C38" s="242"/>
      <c r="D38" s="248">
        <v>0.95838459020805977</v>
      </c>
      <c r="E38" s="248">
        <v>0.45558349949344051</v>
      </c>
      <c r="F38" s="47">
        <v>3995.2199638632533</v>
      </c>
      <c r="H38" s="246">
        <v>0.98593110715771248</v>
      </c>
      <c r="I38" s="47">
        <v>4052.2303585499571</v>
      </c>
      <c r="K38" s="233">
        <v>0.48266987907565329</v>
      </c>
      <c r="L38" s="233">
        <v>0</v>
      </c>
      <c r="M38" s="58">
        <v>9.5690409283169842E-5</v>
      </c>
      <c r="N38" s="58">
        <v>6.0988689154478194E-5</v>
      </c>
      <c r="O38" s="58">
        <v>0</v>
      </c>
      <c r="P38" s="58">
        <v>6.9664119186651111E-5</v>
      </c>
      <c r="Q38" s="233"/>
      <c r="R38" s="65"/>
      <c r="S38" s="65"/>
      <c r="T38" s="65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</row>
    <row r="39" spans="1:16158" x14ac:dyDescent="0.35">
      <c r="A39" s="48"/>
      <c r="B39" s="47" t="s">
        <v>107</v>
      </c>
      <c r="D39" s="248">
        <v>0.95838459020805977</v>
      </c>
      <c r="E39" s="248">
        <v>0.45558349949344051</v>
      </c>
      <c r="F39" s="47">
        <v>1617.6894876127803</v>
      </c>
      <c r="H39" s="246">
        <v>0.97593110715771247</v>
      </c>
      <c r="I39" s="47">
        <v>1657.5857411944944</v>
      </c>
      <c r="K39" s="233">
        <v>0.19743860503186406</v>
      </c>
      <c r="L39" s="233">
        <v>0</v>
      </c>
      <c r="M39" s="58">
        <v>3.9142655762937955E-5</v>
      </c>
      <c r="N39" s="58">
        <v>2.4947738053268437E-5</v>
      </c>
      <c r="O39" s="58">
        <v>0</v>
      </c>
      <c r="P39" s="58">
        <v>2.8496467480685818E-5</v>
      </c>
      <c r="Q39" s="233"/>
      <c r="R39" s="65"/>
      <c r="S39" s="65"/>
      <c r="T39" s="65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  <c r="WUL39" s="47"/>
      <c r="WUM39" s="47"/>
      <c r="WUN39" s="47"/>
      <c r="WUO39" s="47"/>
      <c r="WUP39" s="47"/>
      <c r="WUQ39" s="47"/>
      <c r="WUR39" s="47"/>
      <c r="WUS39" s="47"/>
      <c r="WUT39" s="47"/>
      <c r="WUU39" s="47"/>
      <c r="WUV39" s="47"/>
      <c r="WUW39" s="47"/>
      <c r="WUX39" s="47"/>
      <c r="WUY39" s="47"/>
      <c r="WUZ39" s="47"/>
      <c r="WVA39" s="47"/>
      <c r="WVB39" s="47"/>
      <c r="WVC39" s="47"/>
      <c r="WVD39" s="47"/>
      <c r="WVE39" s="47"/>
      <c r="WVF39" s="47"/>
      <c r="WVG39" s="47"/>
      <c r="WVH39" s="47"/>
      <c r="WVI39" s="47"/>
      <c r="WVJ39" s="47"/>
      <c r="WVK39" s="47"/>
      <c r="WVL39" s="47"/>
      <c r="WVM39" s="47"/>
      <c r="WVN39" s="47"/>
      <c r="WVO39" s="47"/>
      <c r="WVP39" s="47"/>
      <c r="WVQ39" s="47"/>
      <c r="WVR39" s="47"/>
      <c r="WVS39" s="47"/>
      <c r="WVT39" s="47"/>
      <c r="WVU39" s="47"/>
      <c r="WVV39" s="47"/>
      <c r="WVW39" s="47"/>
      <c r="WVX39" s="47"/>
      <c r="WVY39" s="47"/>
      <c r="WVZ39" s="47"/>
      <c r="WWA39" s="47"/>
      <c r="WWB39" s="47"/>
      <c r="WWC39" s="47"/>
      <c r="WWD39" s="47"/>
      <c r="WWE39" s="47"/>
      <c r="WWF39" s="47"/>
      <c r="WWG39" s="47"/>
      <c r="WWH39" s="47"/>
      <c r="WWI39" s="47"/>
      <c r="WWJ39" s="47"/>
      <c r="WWK39" s="47"/>
      <c r="WWL39" s="47"/>
    </row>
    <row r="40" spans="1:16158" x14ac:dyDescent="0.35">
      <c r="A40" s="49"/>
      <c r="B40" s="242"/>
      <c r="C40" s="242"/>
      <c r="D40" s="245"/>
      <c r="E40" s="245"/>
      <c r="F40" s="249">
        <v>14088199.878407337</v>
      </c>
      <c r="G40" s="249">
        <v>13671131.697381346</v>
      </c>
      <c r="H40" s="246"/>
      <c r="I40" s="249">
        <v>14950556.962612091</v>
      </c>
      <c r="J40" s="249">
        <v>14527520.551796537</v>
      </c>
      <c r="K40" s="250">
        <v>2298.3250853001532</v>
      </c>
      <c r="L40" s="250">
        <v>2829.3106873846432</v>
      </c>
      <c r="M40" s="59">
        <v>0.35304629504716201</v>
      </c>
      <c r="N40" s="59">
        <v>0.29040932587662099</v>
      </c>
      <c r="O40" s="59">
        <v>0.29831619212179705</v>
      </c>
      <c r="P40" s="59">
        <v>0.30606856816925621</v>
      </c>
      <c r="Q40" s="233"/>
      <c r="R40" s="65"/>
      <c r="S40" s="65"/>
      <c r="T40" s="65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47"/>
      <c r="AMI40" s="47"/>
      <c r="AMJ40" s="47"/>
      <c r="AMK40" s="47"/>
      <c r="AML40" s="47"/>
      <c r="AMM40" s="47"/>
      <c r="AMN40" s="47"/>
      <c r="AMO40" s="47"/>
      <c r="AMP40" s="47"/>
      <c r="AMQ40" s="47"/>
      <c r="AMR40" s="47"/>
      <c r="AMS40" s="47"/>
      <c r="AMT40" s="47"/>
      <c r="AMU40" s="47"/>
      <c r="AMV40" s="47"/>
      <c r="AMW40" s="47"/>
      <c r="AMX40" s="47"/>
      <c r="AMY40" s="47"/>
      <c r="AMZ40" s="47"/>
      <c r="ANA40" s="47"/>
      <c r="ANB40" s="47"/>
      <c r="ANC40" s="47"/>
      <c r="AND40" s="47"/>
      <c r="ANE40" s="47"/>
      <c r="ANF40" s="47"/>
      <c r="ANG40" s="47"/>
      <c r="ANH40" s="47"/>
      <c r="ANI40" s="47"/>
      <c r="ANJ40" s="47"/>
      <c r="ANK40" s="47"/>
      <c r="ANL40" s="47"/>
      <c r="ANM40" s="47"/>
      <c r="ANN40" s="47"/>
      <c r="ANO40" s="47"/>
      <c r="ANP40" s="47"/>
      <c r="ANQ40" s="47"/>
      <c r="ANR40" s="47"/>
      <c r="ANS40" s="47"/>
      <c r="ANT40" s="47"/>
      <c r="ANU40" s="47"/>
      <c r="ANV40" s="47"/>
      <c r="ANW40" s="47"/>
      <c r="ANX40" s="47"/>
      <c r="ANY40" s="47"/>
      <c r="ANZ40" s="47"/>
      <c r="AOA40" s="47"/>
      <c r="AOB40" s="47"/>
      <c r="AOC40" s="47"/>
      <c r="AOD40" s="47"/>
      <c r="AOE40" s="47"/>
      <c r="AOF40" s="47"/>
      <c r="AOG40" s="47"/>
      <c r="AOH40" s="47"/>
      <c r="AOI40" s="47"/>
      <c r="AOJ40" s="47"/>
      <c r="AOK40" s="47"/>
      <c r="AOL40" s="47"/>
      <c r="AOM40" s="47"/>
      <c r="AON40" s="47"/>
      <c r="AOO40" s="47"/>
      <c r="AOP40" s="47"/>
      <c r="AOQ40" s="47"/>
      <c r="AOR40" s="47"/>
      <c r="AOS40" s="47"/>
      <c r="AOT40" s="47"/>
      <c r="AOU40" s="47"/>
      <c r="AOV40" s="47"/>
      <c r="AOW40" s="47"/>
      <c r="AOX40" s="47"/>
      <c r="AOY40" s="47"/>
      <c r="AOZ40" s="47"/>
      <c r="APA40" s="47"/>
      <c r="APB40" s="47"/>
      <c r="APC40" s="47"/>
      <c r="APD40" s="47"/>
      <c r="APE40" s="47"/>
      <c r="APF40" s="47"/>
      <c r="APG40" s="47"/>
      <c r="APH40" s="47"/>
      <c r="API40" s="47"/>
      <c r="APJ40" s="47"/>
      <c r="APK40" s="47"/>
      <c r="APL40" s="47"/>
      <c r="APM40" s="47"/>
      <c r="APN40" s="47"/>
      <c r="APO40" s="47"/>
      <c r="APP40" s="47"/>
      <c r="APQ40" s="47"/>
      <c r="APR40" s="47"/>
      <c r="APS40" s="47"/>
      <c r="APT40" s="47"/>
      <c r="APU40" s="47"/>
      <c r="APV40" s="47"/>
      <c r="APW40" s="47"/>
      <c r="APX40" s="47"/>
      <c r="APY40" s="47"/>
      <c r="APZ40" s="47"/>
      <c r="AQA40" s="47"/>
      <c r="AQB40" s="47"/>
      <c r="AQC40" s="47"/>
      <c r="AQD40" s="47"/>
      <c r="AQE40" s="47"/>
      <c r="AQF40" s="47"/>
      <c r="AQG40" s="47"/>
      <c r="AQH40" s="47"/>
      <c r="AQI40" s="47"/>
      <c r="AQJ40" s="47"/>
      <c r="AQK40" s="47"/>
      <c r="AQL40" s="47"/>
      <c r="AQM40" s="47"/>
      <c r="AQN40" s="47"/>
      <c r="AQO40" s="47"/>
      <c r="AQP40" s="47"/>
      <c r="AQQ40" s="47"/>
      <c r="AQR40" s="47"/>
      <c r="AQS40" s="47"/>
      <c r="AQT40" s="47"/>
      <c r="AQU40" s="47"/>
      <c r="AQV40" s="47"/>
      <c r="AQW40" s="47"/>
      <c r="AQX40" s="47"/>
      <c r="AQY40" s="47"/>
      <c r="AQZ40" s="47"/>
      <c r="ARA40" s="47"/>
      <c r="ARB40" s="47"/>
      <c r="ARC40" s="47"/>
      <c r="ARD40" s="47"/>
      <c r="ARE40" s="47"/>
      <c r="ARF40" s="47"/>
      <c r="ARG40" s="47"/>
      <c r="ARH40" s="47"/>
      <c r="ARI40" s="47"/>
      <c r="ARJ40" s="47"/>
      <c r="ARK40" s="47"/>
      <c r="ARL40" s="47"/>
      <c r="ARM40" s="47"/>
      <c r="ARN40" s="47"/>
      <c r="ARO40" s="47"/>
      <c r="ARP40" s="47"/>
      <c r="ARQ40" s="47"/>
      <c r="ARR40" s="47"/>
      <c r="ARS40" s="47"/>
      <c r="ART40" s="47"/>
      <c r="ARU40" s="47"/>
      <c r="ARV40" s="47"/>
      <c r="ARW40" s="47"/>
      <c r="ARX40" s="47"/>
      <c r="ARY40" s="47"/>
      <c r="ARZ40" s="47"/>
      <c r="ASA40" s="47"/>
      <c r="ASB40" s="47"/>
      <c r="ASC40" s="47"/>
      <c r="ASD40" s="47"/>
      <c r="ASE40" s="47"/>
      <c r="ASF40" s="47"/>
      <c r="ASG40" s="47"/>
      <c r="ASH40" s="47"/>
      <c r="ASI40" s="47"/>
      <c r="ASJ40" s="47"/>
      <c r="ASK40" s="47"/>
      <c r="ASL40" s="47"/>
      <c r="ASM40" s="47"/>
      <c r="ASN40" s="47"/>
      <c r="ASO40" s="47"/>
      <c r="ASP40" s="47"/>
      <c r="ASQ40" s="47"/>
      <c r="ASR40" s="47"/>
      <c r="ASS40" s="47"/>
      <c r="AST40" s="47"/>
      <c r="ASU40" s="47"/>
      <c r="ASV40" s="47"/>
      <c r="ASW40" s="47"/>
      <c r="ASX40" s="47"/>
      <c r="ASY40" s="47"/>
      <c r="ASZ40" s="47"/>
      <c r="ATA40" s="47"/>
      <c r="ATB40" s="47"/>
      <c r="ATC40" s="47"/>
      <c r="ATD40" s="47"/>
      <c r="ATE40" s="47"/>
      <c r="ATF40" s="47"/>
      <c r="ATG40" s="47"/>
      <c r="ATH40" s="47"/>
      <c r="ATI40" s="47"/>
      <c r="ATJ40" s="47"/>
      <c r="ATK40" s="47"/>
      <c r="ATL40" s="47"/>
      <c r="ATM40" s="47"/>
      <c r="ATN40" s="47"/>
      <c r="ATO40" s="47"/>
      <c r="ATP40" s="47"/>
      <c r="ATQ40" s="47"/>
      <c r="ATR40" s="47"/>
      <c r="ATS40" s="47"/>
      <c r="ATT40" s="47"/>
      <c r="ATU40" s="47"/>
      <c r="ATV40" s="47"/>
      <c r="ATW40" s="47"/>
      <c r="ATX40" s="47"/>
      <c r="ATY40" s="47"/>
      <c r="ATZ40" s="47"/>
      <c r="AUA40" s="47"/>
      <c r="AUB40" s="47"/>
      <c r="AUC40" s="47"/>
      <c r="AUD40" s="47"/>
      <c r="AUE40" s="47"/>
      <c r="AUF40" s="47"/>
      <c r="AUG40" s="47"/>
      <c r="AUH40" s="47"/>
      <c r="AUI40" s="47"/>
      <c r="AUJ40" s="47"/>
      <c r="AUK40" s="47"/>
      <c r="AUL40" s="47"/>
      <c r="AUM40" s="47"/>
      <c r="AUN40" s="47"/>
      <c r="AUO40" s="47"/>
      <c r="AUP40" s="47"/>
      <c r="AUQ40" s="47"/>
      <c r="AUR40" s="47"/>
      <c r="AUS40" s="47"/>
      <c r="AUT40" s="47"/>
      <c r="AUU40" s="47"/>
      <c r="AUV40" s="47"/>
      <c r="AUW40" s="47"/>
      <c r="AUX40" s="47"/>
      <c r="AUY40" s="47"/>
      <c r="AUZ40" s="47"/>
      <c r="AVA40" s="47"/>
      <c r="AVB40" s="47"/>
      <c r="AVC40" s="47"/>
      <c r="AVD40" s="47"/>
      <c r="AVE40" s="47"/>
      <c r="AVF40" s="47"/>
      <c r="AVG40" s="47"/>
      <c r="AVH40" s="47"/>
      <c r="AVI40" s="47"/>
      <c r="AVJ40" s="47"/>
      <c r="AVK40" s="47"/>
      <c r="AVL40" s="47"/>
      <c r="AVM40" s="47"/>
      <c r="AVN40" s="47"/>
      <c r="AVO40" s="47"/>
      <c r="AVP40" s="47"/>
      <c r="AVQ40" s="47"/>
      <c r="AVR40" s="47"/>
      <c r="AVS40" s="47"/>
      <c r="AVT40" s="47"/>
      <c r="AVU40" s="47"/>
      <c r="AVV40" s="47"/>
      <c r="AVW40" s="47"/>
      <c r="AVX40" s="47"/>
      <c r="AVY40" s="47"/>
      <c r="AVZ40" s="47"/>
      <c r="AWA40" s="47"/>
      <c r="AWB40" s="47"/>
      <c r="AWC40" s="47"/>
      <c r="AWD40" s="47"/>
      <c r="AWE40" s="47"/>
      <c r="AWF40" s="47"/>
      <c r="AWG40" s="47"/>
      <c r="AWH40" s="47"/>
      <c r="AWI40" s="47"/>
      <c r="AWJ40" s="47"/>
      <c r="AWK40" s="47"/>
      <c r="AWL40" s="47"/>
      <c r="AWM40" s="47"/>
      <c r="AWN40" s="47"/>
      <c r="AWO40" s="47"/>
      <c r="AWP40" s="47"/>
      <c r="AWQ40" s="47"/>
      <c r="AWR40" s="47"/>
      <c r="AWS40" s="47"/>
      <c r="AWT40" s="47"/>
      <c r="AWU40" s="47"/>
      <c r="AWV40" s="47"/>
      <c r="AWW40" s="47"/>
      <c r="AWX40" s="47"/>
      <c r="AWY40" s="47"/>
      <c r="AWZ40" s="47"/>
      <c r="AXA40" s="47"/>
      <c r="AXB40" s="47"/>
      <c r="AXC40" s="47"/>
      <c r="AXD40" s="47"/>
      <c r="AXE40" s="47"/>
      <c r="AXF40" s="47"/>
      <c r="AXG40" s="47"/>
      <c r="AXH40" s="47"/>
      <c r="AXI40" s="47"/>
      <c r="AXJ40" s="47"/>
      <c r="AXK40" s="47"/>
      <c r="AXL40" s="47"/>
      <c r="AXM40" s="47"/>
      <c r="AXN40" s="47"/>
      <c r="AXO40" s="47"/>
      <c r="AXP40" s="47"/>
      <c r="AXQ40" s="47"/>
      <c r="AXR40" s="47"/>
      <c r="AXS40" s="47"/>
      <c r="AXT40" s="47"/>
      <c r="AXU40" s="47"/>
      <c r="AXV40" s="47"/>
      <c r="AXW40" s="47"/>
      <c r="AXX40" s="47"/>
      <c r="AXY40" s="47"/>
      <c r="AXZ40" s="47"/>
      <c r="AYA40" s="47"/>
      <c r="AYB40" s="47"/>
      <c r="AYC40" s="47"/>
      <c r="AYD40" s="47"/>
      <c r="AYE40" s="47"/>
      <c r="AYF40" s="47"/>
      <c r="AYG40" s="47"/>
      <c r="AYH40" s="47"/>
      <c r="AYI40" s="47"/>
      <c r="AYJ40" s="47"/>
      <c r="AYK40" s="47"/>
      <c r="AYL40" s="47"/>
      <c r="AYM40" s="47"/>
      <c r="AYN40" s="47"/>
      <c r="AYO40" s="47"/>
      <c r="AYP40" s="47"/>
      <c r="AYQ40" s="47"/>
      <c r="AYR40" s="47"/>
      <c r="AYS40" s="47"/>
      <c r="AYT40" s="47"/>
      <c r="AYU40" s="47"/>
      <c r="AYV40" s="47"/>
      <c r="AYW40" s="47"/>
      <c r="AYX40" s="47"/>
      <c r="AYY40" s="47"/>
      <c r="AYZ40" s="47"/>
      <c r="AZA40" s="47"/>
      <c r="AZB40" s="47"/>
      <c r="AZC40" s="47"/>
      <c r="AZD40" s="47"/>
      <c r="AZE40" s="47"/>
      <c r="AZF40" s="47"/>
      <c r="AZG40" s="47"/>
      <c r="AZH40" s="47"/>
      <c r="AZI40" s="47"/>
      <c r="AZJ40" s="47"/>
      <c r="AZK40" s="47"/>
      <c r="AZL40" s="47"/>
      <c r="AZM40" s="47"/>
      <c r="AZN40" s="47"/>
      <c r="AZO40" s="47"/>
      <c r="AZP40" s="47"/>
      <c r="AZQ40" s="47"/>
      <c r="AZR40" s="47"/>
      <c r="AZS40" s="47"/>
      <c r="AZT40" s="47"/>
      <c r="AZU40" s="47"/>
      <c r="AZV40" s="47"/>
      <c r="AZW40" s="47"/>
      <c r="AZX40" s="47"/>
      <c r="AZY40" s="47"/>
      <c r="AZZ40" s="47"/>
      <c r="BAA40" s="47"/>
      <c r="BAB40" s="47"/>
      <c r="BAC40" s="47"/>
      <c r="BAD40" s="47"/>
      <c r="BAE40" s="47"/>
      <c r="BAF40" s="47"/>
      <c r="BAG40" s="47"/>
      <c r="BAH40" s="47"/>
      <c r="BAI40" s="47"/>
      <c r="BAJ40" s="47"/>
      <c r="BAK40" s="47"/>
      <c r="BAL40" s="47"/>
      <c r="BAM40" s="47"/>
      <c r="BAN40" s="47"/>
      <c r="BAO40" s="47"/>
      <c r="BAP40" s="47"/>
      <c r="BAQ40" s="47"/>
      <c r="BAR40" s="47"/>
      <c r="BAS40" s="47"/>
      <c r="BAT40" s="47"/>
      <c r="BAU40" s="47"/>
      <c r="BAV40" s="47"/>
      <c r="BAW40" s="47"/>
      <c r="BAX40" s="47"/>
      <c r="BAY40" s="47"/>
      <c r="BAZ40" s="47"/>
      <c r="BBA40" s="47"/>
      <c r="BBB40" s="47"/>
      <c r="BBC40" s="47"/>
      <c r="BBD40" s="47"/>
      <c r="BBE40" s="47"/>
      <c r="BBF40" s="47"/>
      <c r="BBG40" s="47"/>
      <c r="BBH40" s="47"/>
      <c r="BBI40" s="47"/>
      <c r="BBJ40" s="47"/>
      <c r="BBK40" s="47"/>
      <c r="BBL40" s="47"/>
      <c r="BBM40" s="47"/>
      <c r="BBN40" s="47"/>
      <c r="BBO40" s="47"/>
      <c r="BBP40" s="47"/>
      <c r="BBQ40" s="47"/>
      <c r="BBR40" s="47"/>
      <c r="BBS40" s="47"/>
      <c r="BBT40" s="47"/>
      <c r="BBU40" s="47"/>
      <c r="BBV40" s="47"/>
      <c r="BBW40" s="47"/>
      <c r="BBX40" s="47"/>
      <c r="BBY40" s="47"/>
      <c r="BBZ40" s="47"/>
      <c r="BCA40" s="47"/>
      <c r="BCB40" s="47"/>
      <c r="BCC40" s="47"/>
      <c r="BCD40" s="47"/>
      <c r="BCE40" s="47"/>
      <c r="BCF40" s="47"/>
      <c r="BCG40" s="47"/>
      <c r="BCH40" s="47"/>
      <c r="BCI40" s="47"/>
      <c r="BCJ40" s="47"/>
      <c r="BCK40" s="47"/>
      <c r="BCL40" s="47"/>
      <c r="BCM40" s="47"/>
      <c r="BCN40" s="47"/>
      <c r="BCO40" s="47"/>
      <c r="BCP40" s="47"/>
      <c r="BCQ40" s="47"/>
      <c r="BCR40" s="47"/>
      <c r="BCS40" s="47"/>
      <c r="BCT40" s="47"/>
      <c r="BCU40" s="47"/>
      <c r="BCV40" s="47"/>
      <c r="BCW40" s="47"/>
      <c r="BCX40" s="47"/>
      <c r="BCY40" s="47"/>
      <c r="BCZ40" s="47"/>
      <c r="BDA40" s="47"/>
      <c r="BDB40" s="47"/>
      <c r="BDC40" s="47"/>
      <c r="BDD40" s="47"/>
      <c r="BDE40" s="47"/>
      <c r="BDF40" s="47"/>
      <c r="BDG40" s="47"/>
      <c r="BDH40" s="47"/>
      <c r="BDI40" s="47"/>
      <c r="BDJ40" s="47"/>
      <c r="BDK40" s="47"/>
      <c r="BDL40" s="47"/>
      <c r="BDM40" s="47"/>
      <c r="BDN40" s="47"/>
      <c r="BDO40" s="47"/>
      <c r="BDP40" s="47"/>
      <c r="BDQ40" s="47"/>
      <c r="BDR40" s="47"/>
      <c r="BDS40" s="47"/>
      <c r="BDT40" s="47"/>
      <c r="BDU40" s="47"/>
      <c r="BDV40" s="47"/>
      <c r="BDW40" s="47"/>
      <c r="BDX40" s="47"/>
      <c r="BDY40" s="47"/>
      <c r="BDZ40" s="47"/>
      <c r="BEA40" s="47"/>
      <c r="BEB40" s="47"/>
      <c r="BEC40" s="47"/>
      <c r="BED40" s="47"/>
      <c r="BEE40" s="47"/>
      <c r="BEF40" s="47"/>
      <c r="BEG40" s="47"/>
      <c r="BEH40" s="47"/>
      <c r="BEI40" s="47"/>
      <c r="BEJ40" s="47"/>
      <c r="BEK40" s="47"/>
      <c r="BEL40" s="47"/>
      <c r="BEM40" s="47"/>
      <c r="BEN40" s="47"/>
      <c r="BEO40" s="47"/>
      <c r="BEP40" s="47"/>
      <c r="BEQ40" s="47"/>
      <c r="BER40" s="47"/>
      <c r="BES40" s="47"/>
      <c r="BET40" s="47"/>
      <c r="BEU40" s="47"/>
      <c r="BEV40" s="47"/>
      <c r="BEW40" s="47"/>
      <c r="BEX40" s="47"/>
      <c r="BEY40" s="47"/>
      <c r="BEZ40" s="47"/>
      <c r="BFA40" s="47"/>
      <c r="BFB40" s="47"/>
      <c r="BFC40" s="47"/>
      <c r="BFD40" s="47"/>
      <c r="BFE40" s="47"/>
      <c r="BFF40" s="47"/>
      <c r="BFG40" s="47"/>
      <c r="BFH40" s="47"/>
      <c r="BFI40" s="47"/>
      <c r="BFJ40" s="47"/>
      <c r="BFK40" s="47"/>
      <c r="BFL40" s="47"/>
      <c r="BFM40" s="47"/>
      <c r="BFN40" s="47"/>
      <c r="BFO40" s="47"/>
      <c r="BFP40" s="47"/>
      <c r="BFQ40" s="47"/>
      <c r="BFR40" s="47"/>
      <c r="BFS40" s="47"/>
      <c r="BFT40" s="47"/>
      <c r="BFU40" s="47"/>
      <c r="BFV40" s="47"/>
      <c r="BFW40" s="47"/>
      <c r="BFX40" s="47"/>
      <c r="BFY40" s="47"/>
      <c r="BFZ40" s="47"/>
      <c r="BGA40" s="47"/>
      <c r="BGB40" s="47"/>
      <c r="BGC40" s="47"/>
      <c r="BGD40" s="47"/>
      <c r="BGE40" s="47"/>
      <c r="BGF40" s="47"/>
      <c r="BGG40" s="47"/>
      <c r="BGH40" s="47"/>
      <c r="BGI40" s="47"/>
      <c r="BGJ40" s="47"/>
      <c r="BGK40" s="47"/>
      <c r="BGL40" s="47"/>
      <c r="BGM40" s="47"/>
      <c r="BGN40" s="47"/>
      <c r="BGO40" s="47"/>
      <c r="BGP40" s="47"/>
      <c r="BGQ40" s="47"/>
      <c r="BGR40" s="47"/>
      <c r="BGS40" s="47"/>
      <c r="BGT40" s="47"/>
      <c r="BGU40" s="47"/>
      <c r="BGV40" s="47"/>
      <c r="BGW40" s="47"/>
      <c r="BGX40" s="47"/>
      <c r="BGY40" s="47"/>
      <c r="BGZ40" s="47"/>
      <c r="BHA40" s="47"/>
      <c r="BHB40" s="47"/>
      <c r="BHC40" s="47"/>
      <c r="BHD40" s="47"/>
      <c r="BHE40" s="47"/>
      <c r="BHF40" s="47"/>
      <c r="BHG40" s="47"/>
      <c r="BHH40" s="47"/>
      <c r="BHI40" s="47"/>
      <c r="BHJ40" s="47"/>
      <c r="BHK40" s="47"/>
      <c r="BHL40" s="47"/>
      <c r="BHM40" s="47"/>
      <c r="BHN40" s="47"/>
      <c r="BHO40" s="47"/>
      <c r="BHP40" s="47"/>
      <c r="BHQ40" s="47"/>
      <c r="BHR40" s="47"/>
      <c r="BHS40" s="47"/>
      <c r="BHT40" s="47"/>
      <c r="BHU40" s="47"/>
      <c r="BHV40" s="47"/>
      <c r="BHW40" s="47"/>
      <c r="BHX40" s="47"/>
      <c r="BHY40" s="47"/>
      <c r="BHZ40" s="47"/>
      <c r="BIA40" s="47"/>
      <c r="BIB40" s="47"/>
      <c r="BIC40" s="47"/>
      <c r="BID40" s="47"/>
      <c r="BIE40" s="47"/>
      <c r="BIF40" s="47"/>
      <c r="BIG40" s="47"/>
      <c r="BIH40" s="47"/>
      <c r="BII40" s="47"/>
      <c r="BIJ40" s="47"/>
      <c r="BIK40" s="47"/>
      <c r="BIL40" s="47"/>
      <c r="BIM40" s="47"/>
      <c r="BIN40" s="47"/>
      <c r="BIO40" s="47"/>
      <c r="BIP40" s="47"/>
      <c r="BIQ40" s="47"/>
      <c r="BIR40" s="47"/>
      <c r="BIS40" s="47"/>
      <c r="BIT40" s="47"/>
      <c r="BIU40" s="47"/>
      <c r="BIV40" s="47"/>
      <c r="BIW40" s="47"/>
      <c r="BIX40" s="47"/>
      <c r="BIY40" s="47"/>
      <c r="BIZ40" s="47"/>
      <c r="BJA40" s="47"/>
      <c r="BJB40" s="47"/>
      <c r="BJC40" s="47"/>
      <c r="BJD40" s="47"/>
      <c r="BJE40" s="47"/>
      <c r="BJF40" s="47"/>
      <c r="BJG40" s="47"/>
      <c r="BJH40" s="47"/>
      <c r="BJI40" s="47"/>
      <c r="BJJ40" s="47"/>
      <c r="BJK40" s="47"/>
      <c r="BJL40" s="47"/>
      <c r="BJM40" s="47"/>
      <c r="BJN40" s="47"/>
      <c r="BJO40" s="47"/>
      <c r="BJP40" s="47"/>
      <c r="BJQ40" s="47"/>
      <c r="BJR40" s="47"/>
      <c r="BJS40" s="47"/>
      <c r="BJT40" s="47"/>
      <c r="BJU40" s="47"/>
      <c r="BJV40" s="47"/>
      <c r="BJW40" s="47"/>
      <c r="BJX40" s="47"/>
      <c r="BJY40" s="47"/>
      <c r="BJZ40" s="47"/>
      <c r="BKA40" s="47"/>
      <c r="BKB40" s="47"/>
      <c r="BKC40" s="47"/>
      <c r="BKD40" s="47"/>
      <c r="BKE40" s="47"/>
      <c r="BKF40" s="47"/>
      <c r="BKG40" s="47"/>
      <c r="BKH40" s="47"/>
      <c r="BKI40" s="47"/>
      <c r="BKJ40" s="47"/>
      <c r="BKK40" s="47"/>
      <c r="BKL40" s="47"/>
      <c r="BKM40" s="47"/>
      <c r="BKN40" s="47"/>
      <c r="BKO40" s="47"/>
      <c r="BKP40" s="47"/>
      <c r="BKQ40" s="47"/>
      <c r="BKR40" s="47"/>
      <c r="BKS40" s="47"/>
      <c r="BKT40" s="47"/>
      <c r="BKU40" s="47"/>
      <c r="BKV40" s="47"/>
      <c r="BKW40" s="47"/>
      <c r="BKX40" s="47"/>
      <c r="BKY40" s="47"/>
      <c r="BKZ40" s="47"/>
      <c r="BLA40" s="47"/>
      <c r="BLB40" s="47"/>
      <c r="BLC40" s="47"/>
      <c r="BLD40" s="47"/>
      <c r="BLE40" s="47"/>
      <c r="BLF40" s="47"/>
      <c r="BLG40" s="47"/>
      <c r="BLH40" s="47"/>
      <c r="BLI40" s="47"/>
      <c r="BLJ40" s="47"/>
      <c r="BLK40" s="47"/>
      <c r="BLL40" s="47"/>
      <c r="BLM40" s="47"/>
      <c r="BLN40" s="47"/>
      <c r="BLO40" s="47"/>
      <c r="BLP40" s="47"/>
      <c r="BLQ40" s="47"/>
      <c r="BLR40" s="47"/>
      <c r="BLS40" s="47"/>
      <c r="BLT40" s="47"/>
      <c r="BLU40" s="47"/>
      <c r="BLV40" s="47"/>
      <c r="BLW40" s="47"/>
      <c r="BLX40" s="47"/>
      <c r="BLY40" s="47"/>
      <c r="BLZ40" s="47"/>
      <c r="BMA40" s="47"/>
      <c r="BMB40" s="47"/>
      <c r="BMC40" s="47"/>
      <c r="BMD40" s="47"/>
      <c r="BME40" s="47"/>
      <c r="BMF40" s="47"/>
      <c r="BMG40" s="47"/>
      <c r="BMH40" s="47"/>
      <c r="BMI40" s="47"/>
      <c r="BMJ40" s="47"/>
      <c r="BMK40" s="47"/>
      <c r="BML40" s="47"/>
      <c r="BMM40" s="47"/>
      <c r="BMN40" s="47"/>
      <c r="BMO40" s="47"/>
      <c r="BMP40" s="47"/>
      <c r="BMQ40" s="47"/>
      <c r="BMR40" s="47"/>
      <c r="BMS40" s="47"/>
      <c r="BMT40" s="47"/>
      <c r="BMU40" s="47"/>
      <c r="BMV40" s="47"/>
      <c r="BMW40" s="47"/>
      <c r="BMX40" s="47"/>
      <c r="BMY40" s="47"/>
      <c r="BMZ40" s="47"/>
      <c r="BNA40" s="47"/>
      <c r="BNB40" s="47"/>
      <c r="BNC40" s="47"/>
      <c r="BND40" s="47"/>
      <c r="BNE40" s="47"/>
      <c r="BNF40" s="47"/>
      <c r="BNG40" s="47"/>
      <c r="BNH40" s="47"/>
      <c r="BNI40" s="47"/>
      <c r="BNJ40" s="47"/>
      <c r="BNK40" s="47"/>
      <c r="BNL40" s="47"/>
      <c r="BNM40" s="47"/>
      <c r="BNN40" s="47"/>
      <c r="BNO40" s="47"/>
      <c r="BNP40" s="47"/>
      <c r="BNQ40" s="47"/>
      <c r="BNR40" s="47"/>
      <c r="BNS40" s="47"/>
      <c r="BNT40" s="47"/>
      <c r="BNU40" s="47"/>
      <c r="BNV40" s="47"/>
      <c r="BNW40" s="47"/>
      <c r="BNX40" s="47"/>
      <c r="BNY40" s="47"/>
      <c r="BNZ40" s="47"/>
      <c r="BOA40" s="47"/>
      <c r="BOB40" s="47"/>
      <c r="BOC40" s="47"/>
      <c r="BOD40" s="47"/>
      <c r="BOE40" s="47"/>
      <c r="BOF40" s="47"/>
      <c r="BOG40" s="47"/>
      <c r="BOH40" s="47"/>
      <c r="BOI40" s="47"/>
      <c r="BOJ40" s="47"/>
      <c r="BOK40" s="47"/>
      <c r="BOL40" s="47"/>
      <c r="BOM40" s="47"/>
      <c r="BON40" s="47"/>
      <c r="BOO40" s="47"/>
      <c r="BOP40" s="47"/>
      <c r="BOQ40" s="47"/>
      <c r="BOR40" s="47"/>
      <c r="BOS40" s="47"/>
      <c r="BOT40" s="47"/>
      <c r="BOU40" s="47"/>
      <c r="BOV40" s="47"/>
      <c r="BOW40" s="47"/>
      <c r="BOX40" s="47"/>
      <c r="BOY40" s="47"/>
      <c r="BOZ40" s="47"/>
      <c r="BPA40" s="47"/>
      <c r="BPB40" s="47"/>
      <c r="BPC40" s="47"/>
      <c r="BPD40" s="47"/>
      <c r="BPE40" s="47"/>
      <c r="BPF40" s="47"/>
      <c r="BPG40" s="47"/>
      <c r="BPH40" s="47"/>
      <c r="BPI40" s="47"/>
      <c r="BPJ40" s="47"/>
      <c r="BPK40" s="47"/>
      <c r="BPL40" s="47"/>
      <c r="BPM40" s="47"/>
      <c r="BPN40" s="47"/>
      <c r="BPO40" s="47"/>
      <c r="BPP40" s="47"/>
      <c r="BPQ40" s="47"/>
      <c r="BPR40" s="47"/>
      <c r="BPS40" s="47"/>
      <c r="BPT40" s="47"/>
      <c r="BPU40" s="47"/>
      <c r="BPV40" s="47"/>
      <c r="BPW40" s="47"/>
      <c r="BPX40" s="47"/>
      <c r="BPY40" s="47"/>
      <c r="BPZ40" s="47"/>
      <c r="BQA40" s="47"/>
      <c r="BQB40" s="47"/>
      <c r="BQC40" s="47"/>
      <c r="BQD40" s="47"/>
      <c r="BQE40" s="47"/>
      <c r="BQF40" s="47"/>
      <c r="BQG40" s="47"/>
      <c r="BQH40" s="47"/>
      <c r="BQI40" s="47"/>
      <c r="BQJ40" s="47"/>
      <c r="BQK40" s="47"/>
      <c r="BQL40" s="47"/>
      <c r="BQM40" s="47"/>
      <c r="BQN40" s="47"/>
      <c r="BQO40" s="47"/>
      <c r="BQP40" s="47"/>
      <c r="BQQ40" s="47"/>
      <c r="BQR40" s="47"/>
      <c r="BQS40" s="47"/>
      <c r="BQT40" s="47"/>
      <c r="BQU40" s="47"/>
      <c r="BQV40" s="47"/>
      <c r="BQW40" s="47"/>
      <c r="BQX40" s="47"/>
      <c r="BQY40" s="47"/>
      <c r="BQZ40" s="47"/>
      <c r="BRA40" s="47"/>
      <c r="BRB40" s="47"/>
      <c r="BRC40" s="47"/>
      <c r="BRD40" s="47"/>
      <c r="BRE40" s="47"/>
      <c r="BRF40" s="47"/>
      <c r="BRG40" s="47"/>
      <c r="BRH40" s="47"/>
      <c r="BRI40" s="47"/>
      <c r="BRJ40" s="47"/>
      <c r="BRK40" s="47"/>
      <c r="BRL40" s="47"/>
      <c r="BRM40" s="47"/>
      <c r="BRN40" s="47"/>
      <c r="BRO40" s="47"/>
      <c r="BRP40" s="47"/>
      <c r="BRQ40" s="47"/>
      <c r="BRR40" s="47"/>
      <c r="BRS40" s="47"/>
      <c r="BRT40" s="47"/>
      <c r="BRU40" s="47"/>
      <c r="BRV40" s="47"/>
      <c r="BRW40" s="47"/>
      <c r="BRX40" s="47"/>
      <c r="BRY40" s="47"/>
      <c r="BRZ40" s="47"/>
      <c r="BSA40" s="47"/>
      <c r="BSB40" s="47"/>
      <c r="BSC40" s="47"/>
      <c r="BSD40" s="47"/>
      <c r="BSE40" s="47"/>
      <c r="BSF40" s="47"/>
      <c r="BSG40" s="47"/>
      <c r="BSH40" s="47"/>
      <c r="BSI40" s="47"/>
      <c r="BSJ40" s="47"/>
      <c r="BSK40" s="47"/>
      <c r="BSL40" s="47"/>
      <c r="BSM40" s="47"/>
      <c r="BSN40" s="47"/>
      <c r="BSO40" s="47"/>
      <c r="BSP40" s="47"/>
      <c r="BSQ40" s="47"/>
      <c r="BSR40" s="47"/>
      <c r="BSS40" s="47"/>
      <c r="BST40" s="47"/>
      <c r="BSU40" s="47"/>
      <c r="BSV40" s="47"/>
      <c r="BSW40" s="47"/>
      <c r="BSX40" s="47"/>
      <c r="BSY40" s="47"/>
      <c r="BSZ40" s="47"/>
      <c r="BTA40" s="47"/>
      <c r="BTB40" s="47"/>
      <c r="BTC40" s="47"/>
      <c r="BTD40" s="47"/>
      <c r="BTE40" s="47"/>
      <c r="BTF40" s="47"/>
      <c r="BTG40" s="47"/>
      <c r="BTH40" s="47"/>
      <c r="BTI40" s="47"/>
      <c r="BTJ40" s="47"/>
      <c r="BTK40" s="47"/>
      <c r="BTL40" s="47"/>
      <c r="BTM40" s="47"/>
      <c r="BTN40" s="47"/>
      <c r="BTO40" s="47"/>
      <c r="BTP40" s="47"/>
      <c r="BTQ40" s="47"/>
      <c r="BTR40" s="47"/>
      <c r="BTS40" s="47"/>
      <c r="BTT40" s="47"/>
      <c r="BTU40" s="47"/>
      <c r="BTV40" s="47"/>
      <c r="BTW40" s="47"/>
      <c r="BTX40" s="47"/>
      <c r="BTY40" s="47"/>
      <c r="BTZ40" s="47"/>
      <c r="BUA40" s="47"/>
      <c r="BUB40" s="47"/>
      <c r="BUC40" s="47"/>
      <c r="BUD40" s="47"/>
      <c r="BUE40" s="47"/>
      <c r="BUF40" s="47"/>
      <c r="BUG40" s="47"/>
      <c r="BUH40" s="47"/>
      <c r="BUI40" s="47"/>
      <c r="BUJ40" s="47"/>
      <c r="BUK40" s="47"/>
      <c r="BUL40" s="47"/>
      <c r="BUM40" s="47"/>
      <c r="BUN40" s="47"/>
      <c r="BUO40" s="47"/>
      <c r="BUP40" s="47"/>
      <c r="BUQ40" s="47"/>
      <c r="BUR40" s="47"/>
      <c r="BUS40" s="47"/>
      <c r="BUT40" s="47"/>
      <c r="BUU40" s="47"/>
      <c r="BUV40" s="47"/>
      <c r="BUW40" s="47"/>
      <c r="BUX40" s="47"/>
      <c r="BUY40" s="47"/>
      <c r="BUZ40" s="47"/>
      <c r="BVA40" s="47"/>
      <c r="BVB40" s="47"/>
      <c r="BVC40" s="47"/>
      <c r="BVD40" s="47"/>
      <c r="BVE40" s="47"/>
      <c r="BVF40" s="47"/>
      <c r="BVG40" s="47"/>
      <c r="BVH40" s="47"/>
      <c r="BVI40" s="47"/>
      <c r="BVJ40" s="47"/>
      <c r="BVK40" s="47"/>
      <c r="BVL40" s="47"/>
      <c r="BVM40" s="47"/>
      <c r="BVN40" s="47"/>
      <c r="BVO40" s="47"/>
      <c r="BVP40" s="47"/>
      <c r="BVQ40" s="47"/>
      <c r="BVR40" s="47"/>
      <c r="BVS40" s="47"/>
      <c r="BVT40" s="47"/>
      <c r="BVU40" s="47"/>
      <c r="BVV40" s="47"/>
      <c r="BVW40" s="47"/>
      <c r="BVX40" s="47"/>
      <c r="BVY40" s="47"/>
      <c r="BVZ40" s="47"/>
      <c r="BWA40" s="47"/>
      <c r="BWB40" s="47"/>
      <c r="BWC40" s="47"/>
      <c r="BWD40" s="47"/>
      <c r="BWE40" s="47"/>
      <c r="BWF40" s="47"/>
      <c r="BWG40" s="47"/>
      <c r="BWH40" s="47"/>
      <c r="BWI40" s="47"/>
      <c r="BWJ40" s="47"/>
      <c r="BWK40" s="47"/>
      <c r="BWL40" s="47"/>
      <c r="BWM40" s="47"/>
      <c r="BWN40" s="47"/>
      <c r="BWO40" s="47"/>
      <c r="BWP40" s="47"/>
      <c r="BWQ40" s="47"/>
      <c r="BWR40" s="47"/>
      <c r="BWS40" s="47"/>
      <c r="BWT40" s="47"/>
      <c r="BWU40" s="47"/>
      <c r="BWV40" s="47"/>
      <c r="BWW40" s="47"/>
      <c r="BWX40" s="47"/>
      <c r="BWY40" s="47"/>
      <c r="BWZ40" s="47"/>
      <c r="BXA40" s="47"/>
      <c r="BXB40" s="47"/>
      <c r="BXC40" s="47"/>
      <c r="BXD40" s="47"/>
      <c r="BXE40" s="47"/>
      <c r="BXF40" s="47"/>
      <c r="BXG40" s="47"/>
      <c r="BXH40" s="47"/>
      <c r="BXI40" s="47"/>
      <c r="BXJ40" s="47"/>
      <c r="BXK40" s="47"/>
      <c r="BXL40" s="47"/>
      <c r="BXM40" s="47"/>
      <c r="BXN40" s="47"/>
      <c r="BXO40" s="47"/>
      <c r="BXP40" s="47"/>
      <c r="BXQ40" s="47"/>
      <c r="BXR40" s="47"/>
      <c r="BXS40" s="47"/>
      <c r="BXT40" s="47"/>
      <c r="BXU40" s="47"/>
      <c r="BXV40" s="47"/>
      <c r="BXW40" s="47"/>
      <c r="BXX40" s="47"/>
      <c r="BXY40" s="47"/>
      <c r="BXZ40" s="47"/>
      <c r="BYA40" s="47"/>
      <c r="BYB40" s="47"/>
      <c r="BYC40" s="47"/>
      <c r="BYD40" s="47"/>
      <c r="BYE40" s="47"/>
      <c r="BYF40" s="47"/>
      <c r="BYG40" s="47"/>
      <c r="BYH40" s="47"/>
      <c r="BYI40" s="47"/>
      <c r="BYJ40" s="47"/>
      <c r="BYK40" s="47"/>
      <c r="BYL40" s="47"/>
      <c r="BYM40" s="47"/>
      <c r="BYN40" s="47"/>
      <c r="BYO40" s="47"/>
      <c r="BYP40" s="47"/>
      <c r="BYQ40" s="47"/>
      <c r="BYR40" s="47"/>
      <c r="BYS40" s="47"/>
      <c r="BYT40" s="47"/>
      <c r="BYU40" s="47"/>
      <c r="BYV40" s="47"/>
      <c r="BYW40" s="47"/>
      <c r="BYX40" s="47"/>
      <c r="BYY40" s="47"/>
      <c r="BYZ40" s="47"/>
      <c r="BZA40" s="47"/>
      <c r="BZB40" s="47"/>
      <c r="BZC40" s="47"/>
      <c r="BZD40" s="47"/>
      <c r="BZE40" s="47"/>
      <c r="BZF40" s="47"/>
      <c r="BZG40" s="47"/>
      <c r="BZH40" s="47"/>
      <c r="BZI40" s="47"/>
      <c r="BZJ40" s="47"/>
      <c r="BZK40" s="47"/>
      <c r="BZL40" s="47"/>
      <c r="BZM40" s="47"/>
      <c r="BZN40" s="47"/>
      <c r="BZO40" s="47"/>
      <c r="BZP40" s="47"/>
      <c r="BZQ40" s="47"/>
      <c r="BZR40" s="47"/>
      <c r="BZS40" s="47"/>
      <c r="BZT40" s="47"/>
      <c r="BZU40" s="47"/>
      <c r="BZV40" s="47"/>
      <c r="BZW40" s="47"/>
      <c r="BZX40" s="47"/>
      <c r="BZY40" s="47"/>
      <c r="BZZ40" s="47"/>
      <c r="CAA40" s="47"/>
      <c r="CAB40" s="47"/>
      <c r="CAC40" s="47"/>
      <c r="CAD40" s="47"/>
      <c r="CAE40" s="47"/>
      <c r="CAF40" s="47"/>
      <c r="CAG40" s="47"/>
      <c r="CAH40" s="47"/>
      <c r="CAI40" s="47"/>
      <c r="CAJ40" s="47"/>
      <c r="CAK40" s="47"/>
      <c r="CAL40" s="47"/>
      <c r="CAM40" s="47"/>
      <c r="CAN40" s="47"/>
      <c r="CAO40" s="47"/>
      <c r="CAP40" s="47"/>
      <c r="CAQ40" s="47"/>
      <c r="CAR40" s="47"/>
      <c r="CAS40" s="47"/>
      <c r="CAT40" s="47"/>
      <c r="CAU40" s="47"/>
      <c r="CAV40" s="47"/>
      <c r="CAW40" s="47"/>
      <c r="CAX40" s="47"/>
      <c r="CAY40" s="47"/>
      <c r="CAZ40" s="47"/>
      <c r="CBA40" s="47"/>
      <c r="CBB40" s="47"/>
      <c r="CBC40" s="47"/>
      <c r="CBD40" s="47"/>
      <c r="CBE40" s="47"/>
      <c r="CBF40" s="47"/>
      <c r="CBG40" s="47"/>
      <c r="CBH40" s="47"/>
      <c r="CBI40" s="47"/>
      <c r="CBJ40" s="47"/>
      <c r="CBK40" s="47"/>
      <c r="CBL40" s="47"/>
      <c r="CBM40" s="47"/>
      <c r="CBN40" s="47"/>
      <c r="CBO40" s="47"/>
      <c r="CBP40" s="47"/>
      <c r="CBQ40" s="47"/>
      <c r="CBR40" s="47"/>
      <c r="CBS40" s="47"/>
      <c r="CBT40" s="47"/>
      <c r="CBU40" s="47"/>
      <c r="CBV40" s="47"/>
      <c r="CBW40" s="47"/>
      <c r="CBX40" s="47"/>
      <c r="CBY40" s="47"/>
      <c r="CBZ40" s="47"/>
      <c r="CCA40" s="47"/>
      <c r="CCB40" s="47"/>
      <c r="CCC40" s="47"/>
      <c r="CCD40" s="47"/>
      <c r="CCE40" s="47"/>
      <c r="CCF40" s="47"/>
      <c r="CCG40" s="47"/>
      <c r="CCH40" s="47"/>
      <c r="CCI40" s="47"/>
      <c r="CCJ40" s="47"/>
      <c r="CCK40" s="47"/>
      <c r="CCL40" s="47"/>
      <c r="CCM40" s="47"/>
      <c r="CCN40" s="47"/>
      <c r="CCO40" s="47"/>
      <c r="CCP40" s="47"/>
      <c r="CCQ40" s="47"/>
      <c r="CCR40" s="47"/>
      <c r="CCS40" s="47"/>
      <c r="CCT40" s="47"/>
      <c r="CCU40" s="47"/>
      <c r="CCV40" s="47"/>
      <c r="CCW40" s="47"/>
      <c r="CCX40" s="47"/>
      <c r="CCY40" s="47"/>
      <c r="CCZ40" s="47"/>
      <c r="CDA40" s="47"/>
      <c r="CDB40" s="47"/>
      <c r="CDC40" s="47"/>
      <c r="CDD40" s="47"/>
      <c r="CDE40" s="47"/>
      <c r="CDF40" s="47"/>
      <c r="CDG40" s="47"/>
      <c r="CDH40" s="47"/>
      <c r="CDI40" s="47"/>
      <c r="CDJ40" s="47"/>
      <c r="CDK40" s="47"/>
      <c r="CDL40" s="47"/>
      <c r="CDM40" s="47"/>
      <c r="CDN40" s="47"/>
      <c r="CDO40" s="47"/>
      <c r="CDP40" s="47"/>
      <c r="CDQ40" s="47"/>
      <c r="CDR40" s="47"/>
      <c r="CDS40" s="47"/>
      <c r="CDT40" s="47"/>
      <c r="CDU40" s="47"/>
      <c r="CDV40" s="47"/>
      <c r="CDW40" s="47"/>
      <c r="CDX40" s="47"/>
      <c r="CDY40" s="47"/>
      <c r="CDZ40" s="47"/>
      <c r="CEA40" s="47"/>
      <c r="CEB40" s="47"/>
      <c r="CEC40" s="47"/>
      <c r="CED40" s="47"/>
      <c r="CEE40" s="47"/>
      <c r="CEF40" s="47"/>
      <c r="CEG40" s="47"/>
      <c r="CEH40" s="47"/>
      <c r="CEI40" s="47"/>
      <c r="CEJ40" s="47"/>
      <c r="CEK40" s="47"/>
      <c r="CEL40" s="47"/>
      <c r="CEM40" s="47"/>
      <c r="CEN40" s="47"/>
      <c r="CEO40" s="47"/>
      <c r="CEP40" s="47"/>
      <c r="CEQ40" s="47"/>
      <c r="CER40" s="47"/>
      <c r="CES40" s="47"/>
      <c r="CET40" s="47"/>
      <c r="CEU40" s="47"/>
      <c r="CEV40" s="47"/>
      <c r="CEW40" s="47"/>
      <c r="CEX40" s="47"/>
      <c r="CEY40" s="47"/>
      <c r="CEZ40" s="47"/>
      <c r="CFA40" s="47"/>
      <c r="CFB40" s="47"/>
      <c r="CFC40" s="47"/>
      <c r="CFD40" s="47"/>
      <c r="CFE40" s="47"/>
      <c r="CFF40" s="47"/>
      <c r="CFG40" s="47"/>
      <c r="CFH40" s="47"/>
      <c r="CFI40" s="47"/>
      <c r="CFJ40" s="47"/>
      <c r="CFK40" s="47"/>
      <c r="CFL40" s="47"/>
      <c r="CFM40" s="47"/>
      <c r="CFN40" s="47"/>
      <c r="CFO40" s="47"/>
      <c r="CFP40" s="47"/>
      <c r="CFQ40" s="47"/>
      <c r="CFR40" s="47"/>
      <c r="CFS40" s="47"/>
      <c r="CFT40" s="47"/>
      <c r="CFU40" s="47"/>
      <c r="CFV40" s="47"/>
      <c r="CFW40" s="47"/>
      <c r="CFX40" s="47"/>
      <c r="CFY40" s="47"/>
      <c r="CFZ40" s="47"/>
      <c r="CGA40" s="47"/>
      <c r="CGB40" s="47"/>
      <c r="CGC40" s="47"/>
      <c r="CGD40" s="47"/>
      <c r="CGE40" s="47"/>
      <c r="CGF40" s="47"/>
      <c r="CGG40" s="47"/>
      <c r="CGH40" s="47"/>
      <c r="CGI40" s="47"/>
      <c r="CGJ40" s="47"/>
      <c r="CGK40" s="47"/>
      <c r="CGL40" s="47"/>
      <c r="CGM40" s="47"/>
      <c r="CGN40" s="47"/>
      <c r="CGO40" s="47"/>
      <c r="CGP40" s="47"/>
      <c r="CGQ40" s="47"/>
      <c r="CGR40" s="47"/>
      <c r="CGS40" s="47"/>
      <c r="CGT40" s="47"/>
      <c r="CGU40" s="47"/>
      <c r="CGV40" s="47"/>
      <c r="CGW40" s="47"/>
      <c r="CGX40" s="47"/>
      <c r="CGY40" s="47"/>
      <c r="CGZ40" s="47"/>
      <c r="CHA40" s="47"/>
      <c r="CHB40" s="47"/>
      <c r="CHC40" s="47"/>
      <c r="CHD40" s="47"/>
      <c r="CHE40" s="47"/>
      <c r="CHF40" s="47"/>
      <c r="CHG40" s="47"/>
      <c r="CHH40" s="47"/>
      <c r="CHI40" s="47"/>
      <c r="CHJ40" s="47"/>
      <c r="CHK40" s="47"/>
      <c r="CHL40" s="47"/>
      <c r="CHM40" s="47"/>
      <c r="CHN40" s="47"/>
      <c r="CHO40" s="47"/>
      <c r="CHP40" s="47"/>
      <c r="CHQ40" s="47"/>
      <c r="CHR40" s="47"/>
      <c r="CHS40" s="47"/>
      <c r="CHT40" s="47"/>
      <c r="CHU40" s="47"/>
      <c r="CHV40" s="47"/>
      <c r="CHW40" s="47"/>
      <c r="CHX40" s="47"/>
      <c r="CHY40" s="47"/>
      <c r="CHZ40" s="47"/>
      <c r="CIA40" s="47"/>
      <c r="CIB40" s="47"/>
      <c r="CIC40" s="47"/>
      <c r="CID40" s="47"/>
      <c r="CIE40" s="47"/>
      <c r="CIF40" s="47"/>
      <c r="CIG40" s="47"/>
      <c r="CIH40" s="47"/>
      <c r="CII40" s="47"/>
      <c r="CIJ40" s="47"/>
      <c r="CIK40" s="47"/>
      <c r="CIL40" s="47"/>
      <c r="CIM40" s="47"/>
      <c r="CIN40" s="47"/>
      <c r="CIO40" s="47"/>
      <c r="CIP40" s="47"/>
      <c r="CIQ40" s="47"/>
      <c r="CIR40" s="47"/>
      <c r="CIS40" s="47"/>
      <c r="CIT40" s="47"/>
      <c r="CIU40" s="47"/>
      <c r="CIV40" s="47"/>
      <c r="CIW40" s="47"/>
      <c r="CIX40" s="47"/>
      <c r="CIY40" s="47"/>
      <c r="CIZ40" s="47"/>
      <c r="CJA40" s="47"/>
      <c r="CJB40" s="47"/>
      <c r="CJC40" s="47"/>
      <c r="CJD40" s="47"/>
      <c r="CJE40" s="47"/>
      <c r="CJF40" s="47"/>
      <c r="CJG40" s="47"/>
      <c r="CJH40" s="47"/>
      <c r="CJI40" s="47"/>
      <c r="CJJ40" s="47"/>
      <c r="CJK40" s="47"/>
      <c r="CJL40" s="47"/>
      <c r="CJM40" s="47"/>
      <c r="CJN40" s="47"/>
      <c r="CJO40" s="47"/>
      <c r="CJP40" s="47"/>
      <c r="CJQ40" s="47"/>
      <c r="CJR40" s="47"/>
      <c r="CJS40" s="47"/>
      <c r="CJT40" s="47"/>
      <c r="CJU40" s="47"/>
      <c r="CJV40" s="47"/>
      <c r="CJW40" s="47"/>
      <c r="CJX40" s="47"/>
      <c r="CJY40" s="47"/>
      <c r="CJZ40" s="47"/>
      <c r="CKA40" s="47"/>
      <c r="CKB40" s="47"/>
      <c r="CKC40" s="47"/>
      <c r="CKD40" s="47"/>
      <c r="CKE40" s="47"/>
      <c r="CKF40" s="47"/>
      <c r="CKG40" s="47"/>
      <c r="CKH40" s="47"/>
      <c r="CKI40" s="47"/>
      <c r="CKJ40" s="47"/>
      <c r="CKK40" s="47"/>
      <c r="CKL40" s="47"/>
      <c r="CKM40" s="47"/>
      <c r="CKN40" s="47"/>
      <c r="CKO40" s="47"/>
      <c r="CKP40" s="47"/>
      <c r="CKQ40" s="47"/>
      <c r="CKR40" s="47"/>
      <c r="CKS40" s="47"/>
      <c r="CKT40" s="47"/>
      <c r="CKU40" s="47"/>
      <c r="CKV40" s="47"/>
      <c r="CKW40" s="47"/>
      <c r="CKX40" s="47"/>
      <c r="CKY40" s="47"/>
      <c r="CKZ40" s="47"/>
      <c r="CLA40" s="47"/>
      <c r="CLB40" s="47"/>
      <c r="CLC40" s="47"/>
      <c r="CLD40" s="47"/>
      <c r="CLE40" s="47"/>
      <c r="CLF40" s="47"/>
      <c r="CLG40" s="47"/>
      <c r="CLH40" s="47"/>
      <c r="CLI40" s="47"/>
      <c r="CLJ40" s="47"/>
      <c r="CLK40" s="47"/>
      <c r="CLL40" s="47"/>
      <c r="CLM40" s="47"/>
      <c r="CLN40" s="47"/>
      <c r="CLO40" s="47"/>
      <c r="CLP40" s="47"/>
      <c r="CLQ40" s="47"/>
      <c r="CLR40" s="47"/>
      <c r="CLS40" s="47"/>
      <c r="CLT40" s="47"/>
      <c r="CLU40" s="47"/>
      <c r="CLV40" s="47"/>
      <c r="CLW40" s="47"/>
      <c r="CLX40" s="47"/>
      <c r="CLY40" s="47"/>
      <c r="CLZ40" s="47"/>
      <c r="CMA40" s="47"/>
      <c r="CMB40" s="47"/>
      <c r="CMC40" s="47"/>
      <c r="CMD40" s="47"/>
      <c r="CME40" s="47"/>
      <c r="CMF40" s="47"/>
      <c r="CMG40" s="47"/>
      <c r="CMH40" s="47"/>
      <c r="CMI40" s="47"/>
      <c r="CMJ40" s="47"/>
      <c r="CMK40" s="47"/>
      <c r="CML40" s="47"/>
      <c r="CMM40" s="47"/>
      <c r="CMN40" s="47"/>
      <c r="CMO40" s="47"/>
      <c r="CMP40" s="47"/>
      <c r="CMQ40" s="47"/>
      <c r="CMR40" s="47"/>
      <c r="CMS40" s="47"/>
      <c r="CMT40" s="47"/>
      <c r="CMU40" s="47"/>
      <c r="CMV40" s="47"/>
      <c r="CMW40" s="47"/>
      <c r="CMX40" s="47"/>
      <c r="CMY40" s="47"/>
      <c r="CMZ40" s="47"/>
      <c r="CNA40" s="47"/>
      <c r="CNB40" s="47"/>
      <c r="CNC40" s="47"/>
      <c r="CND40" s="47"/>
      <c r="CNE40" s="47"/>
      <c r="CNF40" s="47"/>
      <c r="CNG40" s="47"/>
      <c r="CNH40" s="47"/>
      <c r="CNI40" s="47"/>
      <c r="CNJ40" s="47"/>
      <c r="CNK40" s="47"/>
      <c r="CNL40" s="47"/>
      <c r="CNM40" s="47"/>
      <c r="CNN40" s="47"/>
      <c r="CNO40" s="47"/>
      <c r="CNP40" s="47"/>
      <c r="CNQ40" s="47"/>
      <c r="CNR40" s="47"/>
      <c r="CNS40" s="47"/>
      <c r="CNT40" s="47"/>
      <c r="CNU40" s="47"/>
      <c r="CNV40" s="47"/>
      <c r="CNW40" s="47"/>
      <c r="CNX40" s="47"/>
      <c r="CNY40" s="47"/>
      <c r="CNZ40" s="47"/>
      <c r="COA40" s="47"/>
      <c r="COB40" s="47"/>
      <c r="COC40" s="47"/>
      <c r="COD40" s="47"/>
      <c r="COE40" s="47"/>
      <c r="COF40" s="47"/>
      <c r="COG40" s="47"/>
      <c r="COH40" s="47"/>
      <c r="COI40" s="47"/>
      <c r="COJ40" s="47"/>
      <c r="COK40" s="47"/>
      <c r="COL40" s="47"/>
      <c r="COM40" s="47"/>
      <c r="CON40" s="47"/>
      <c r="COO40" s="47"/>
      <c r="COP40" s="47"/>
      <c r="COQ40" s="47"/>
      <c r="COR40" s="47"/>
      <c r="COS40" s="47"/>
      <c r="COT40" s="47"/>
      <c r="COU40" s="47"/>
      <c r="COV40" s="47"/>
      <c r="COW40" s="47"/>
      <c r="COX40" s="47"/>
      <c r="COY40" s="47"/>
      <c r="COZ40" s="47"/>
      <c r="CPA40" s="47"/>
      <c r="CPB40" s="47"/>
      <c r="CPC40" s="47"/>
      <c r="CPD40" s="47"/>
      <c r="CPE40" s="47"/>
      <c r="CPF40" s="47"/>
      <c r="CPG40" s="47"/>
      <c r="CPH40" s="47"/>
      <c r="CPI40" s="47"/>
      <c r="CPJ40" s="47"/>
      <c r="CPK40" s="47"/>
      <c r="CPL40" s="47"/>
      <c r="CPM40" s="47"/>
      <c r="CPN40" s="47"/>
      <c r="CPO40" s="47"/>
      <c r="CPP40" s="47"/>
      <c r="CPQ40" s="47"/>
      <c r="CPR40" s="47"/>
      <c r="CPS40" s="47"/>
      <c r="CPT40" s="47"/>
      <c r="CPU40" s="47"/>
      <c r="CPV40" s="47"/>
      <c r="CPW40" s="47"/>
      <c r="CPX40" s="47"/>
      <c r="CPY40" s="47"/>
      <c r="CPZ40" s="47"/>
      <c r="CQA40" s="47"/>
      <c r="CQB40" s="47"/>
      <c r="CQC40" s="47"/>
      <c r="CQD40" s="47"/>
      <c r="CQE40" s="47"/>
      <c r="CQF40" s="47"/>
      <c r="CQG40" s="47"/>
      <c r="CQH40" s="47"/>
      <c r="CQI40" s="47"/>
      <c r="CQJ40" s="47"/>
      <c r="CQK40" s="47"/>
      <c r="CQL40" s="47"/>
      <c r="CQM40" s="47"/>
      <c r="CQN40" s="47"/>
      <c r="CQO40" s="47"/>
      <c r="CQP40" s="47"/>
      <c r="CQQ40" s="47"/>
      <c r="CQR40" s="47"/>
      <c r="CQS40" s="47"/>
      <c r="CQT40" s="47"/>
      <c r="CQU40" s="47"/>
      <c r="CQV40" s="47"/>
      <c r="CQW40" s="47"/>
      <c r="CQX40" s="47"/>
      <c r="CQY40" s="47"/>
      <c r="CQZ40" s="47"/>
      <c r="CRA40" s="47"/>
      <c r="CRB40" s="47"/>
      <c r="CRC40" s="47"/>
      <c r="CRD40" s="47"/>
      <c r="CRE40" s="47"/>
      <c r="CRF40" s="47"/>
      <c r="CRG40" s="47"/>
      <c r="CRH40" s="47"/>
      <c r="CRI40" s="47"/>
      <c r="CRJ40" s="47"/>
      <c r="CRK40" s="47"/>
      <c r="CRL40" s="47"/>
      <c r="CRM40" s="47"/>
      <c r="CRN40" s="47"/>
      <c r="CRO40" s="47"/>
      <c r="CRP40" s="47"/>
      <c r="CRQ40" s="47"/>
      <c r="CRR40" s="47"/>
      <c r="CRS40" s="47"/>
      <c r="CRT40" s="47"/>
      <c r="CRU40" s="47"/>
      <c r="CRV40" s="47"/>
      <c r="CRW40" s="47"/>
      <c r="CRX40" s="47"/>
      <c r="CRY40" s="47"/>
      <c r="CRZ40" s="47"/>
      <c r="CSA40" s="47"/>
      <c r="CSB40" s="47"/>
      <c r="CSC40" s="47"/>
      <c r="CSD40" s="47"/>
      <c r="CSE40" s="47"/>
      <c r="CSF40" s="47"/>
      <c r="CSG40" s="47"/>
      <c r="CSH40" s="47"/>
      <c r="CSI40" s="47"/>
      <c r="CSJ40" s="47"/>
      <c r="CSK40" s="47"/>
      <c r="CSL40" s="47"/>
      <c r="CSM40" s="47"/>
      <c r="CSN40" s="47"/>
      <c r="CSO40" s="47"/>
      <c r="CSP40" s="47"/>
      <c r="CSQ40" s="47"/>
      <c r="CSR40" s="47"/>
      <c r="CSS40" s="47"/>
      <c r="CST40" s="47"/>
      <c r="CSU40" s="47"/>
      <c r="CSV40" s="47"/>
      <c r="CSW40" s="47"/>
      <c r="CSX40" s="47"/>
      <c r="CSY40" s="47"/>
      <c r="CSZ40" s="47"/>
      <c r="CTA40" s="47"/>
      <c r="CTB40" s="47"/>
      <c r="CTC40" s="47"/>
      <c r="CTD40" s="47"/>
      <c r="CTE40" s="47"/>
      <c r="CTF40" s="47"/>
      <c r="CTG40" s="47"/>
      <c r="CTH40" s="47"/>
      <c r="CTI40" s="47"/>
      <c r="CTJ40" s="47"/>
      <c r="CTK40" s="47"/>
      <c r="CTL40" s="47"/>
      <c r="CTM40" s="47"/>
      <c r="CTN40" s="47"/>
      <c r="CTO40" s="47"/>
      <c r="CTP40" s="47"/>
      <c r="CTQ40" s="47"/>
      <c r="CTR40" s="47"/>
      <c r="CTS40" s="47"/>
      <c r="CTT40" s="47"/>
      <c r="CTU40" s="47"/>
      <c r="CTV40" s="47"/>
      <c r="CTW40" s="47"/>
      <c r="CTX40" s="47"/>
      <c r="CTY40" s="47"/>
      <c r="CTZ40" s="47"/>
      <c r="CUA40" s="47"/>
      <c r="CUB40" s="47"/>
      <c r="CUC40" s="47"/>
      <c r="CUD40" s="47"/>
      <c r="CUE40" s="47"/>
      <c r="CUF40" s="47"/>
      <c r="CUG40" s="47"/>
      <c r="CUH40" s="47"/>
      <c r="CUI40" s="47"/>
      <c r="CUJ40" s="47"/>
      <c r="CUK40" s="47"/>
      <c r="CUL40" s="47"/>
      <c r="CUM40" s="47"/>
      <c r="CUN40" s="47"/>
      <c r="CUO40" s="47"/>
      <c r="CUP40" s="47"/>
      <c r="CUQ40" s="47"/>
      <c r="CUR40" s="47"/>
      <c r="CUS40" s="47"/>
      <c r="CUT40" s="47"/>
      <c r="CUU40" s="47"/>
      <c r="CUV40" s="47"/>
      <c r="CUW40" s="47"/>
      <c r="CUX40" s="47"/>
      <c r="CUY40" s="47"/>
      <c r="CUZ40" s="47"/>
      <c r="CVA40" s="47"/>
      <c r="CVB40" s="47"/>
      <c r="CVC40" s="47"/>
      <c r="CVD40" s="47"/>
      <c r="CVE40" s="47"/>
      <c r="CVF40" s="47"/>
      <c r="CVG40" s="47"/>
      <c r="CVH40" s="47"/>
      <c r="CVI40" s="47"/>
      <c r="CVJ40" s="47"/>
      <c r="CVK40" s="47"/>
      <c r="CVL40" s="47"/>
      <c r="CVM40" s="47"/>
      <c r="CVN40" s="47"/>
      <c r="CVO40" s="47"/>
      <c r="CVP40" s="47"/>
      <c r="CVQ40" s="47"/>
      <c r="CVR40" s="47"/>
      <c r="CVS40" s="47"/>
      <c r="CVT40" s="47"/>
      <c r="CVU40" s="47"/>
      <c r="CVV40" s="47"/>
      <c r="CVW40" s="47"/>
      <c r="CVX40" s="47"/>
      <c r="CVY40" s="47"/>
      <c r="CVZ40" s="47"/>
      <c r="CWA40" s="47"/>
      <c r="CWB40" s="47"/>
      <c r="CWC40" s="47"/>
      <c r="CWD40" s="47"/>
      <c r="CWE40" s="47"/>
      <c r="CWF40" s="47"/>
      <c r="CWG40" s="47"/>
      <c r="CWH40" s="47"/>
      <c r="CWI40" s="47"/>
      <c r="CWJ40" s="47"/>
      <c r="CWK40" s="47"/>
      <c r="CWL40" s="47"/>
      <c r="CWM40" s="47"/>
      <c r="CWN40" s="47"/>
      <c r="CWO40" s="47"/>
      <c r="CWP40" s="47"/>
      <c r="CWQ40" s="47"/>
      <c r="CWR40" s="47"/>
      <c r="CWS40" s="47"/>
      <c r="CWT40" s="47"/>
      <c r="CWU40" s="47"/>
      <c r="CWV40" s="47"/>
      <c r="CWW40" s="47"/>
      <c r="CWX40" s="47"/>
      <c r="CWY40" s="47"/>
      <c r="CWZ40" s="47"/>
      <c r="CXA40" s="47"/>
      <c r="CXB40" s="47"/>
      <c r="CXC40" s="47"/>
      <c r="CXD40" s="47"/>
      <c r="CXE40" s="47"/>
      <c r="CXF40" s="47"/>
      <c r="CXG40" s="47"/>
      <c r="CXH40" s="47"/>
      <c r="CXI40" s="47"/>
      <c r="CXJ40" s="47"/>
      <c r="CXK40" s="47"/>
      <c r="CXL40" s="47"/>
      <c r="CXM40" s="47"/>
      <c r="CXN40" s="47"/>
      <c r="CXO40" s="47"/>
      <c r="CXP40" s="47"/>
      <c r="CXQ40" s="47"/>
      <c r="CXR40" s="47"/>
      <c r="CXS40" s="47"/>
      <c r="CXT40" s="47"/>
      <c r="CXU40" s="47"/>
      <c r="CXV40" s="47"/>
      <c r="CXW40" s="47"/>
      <c r="CXX40" s="47"/>
      <c r="CXY40" s="47"/>
      <c r="CXZ40" s="47"/>
      <c r="CYA40" s="47"/>
      <c r="CYB40" s="47"/>
      <c r="CYC40" s="47"/>
      <c r="CYD40" s="47"/>
      <c r="CYE40" s="47"/>
      <c r="CYF40" s="47"/>
      <c r="CYG40" s="47"/>
      <c r="CYH40" s="47"/>
      <c r="CYI40" s="47"/>
      <c r="CYJ40" s="47"/>
      <c r="CYK40" s="47"/>
      <c r="CYL40" s="47"/>
      <c r="CYM40" s="47"/>
      <c r="CYN40" s="47"/>
      <c r="CYO40" s="47"/>
      <c r="CYP40" s="47"/>
      <c r="CYQ40" s="47"/>
      <c r="CYR40" s="47"/>
      <c r="CYS40" s="47"/>
      <c r="CYT40" s="47"/>
      <c r="CYU40" s="47"/>
      <c r="CYV40" s="47"/>
      <c r="CYW40" s="47"/>
      <c r="CYX40" s="47"/>
      <c r="CYY40" s="47"/>
      <c r="CYZ40" s="47"/>
      <c r="CZA40" s="47"/>
      <c r="CZB40" s="47"/>
      <c r="CZC40" s="47"/>
      <c r="CZD40" s="47"/>
      <c r="CZE40" s="47"/>
      <c r="CZF40" s="47"/>
      <c r="CZG40" s="47"/>
      <c r="CZH40" s="47"/>
      <c r="CZI40" s="47"/>
      <c r="CZJ40" s="47"/>
      <c r="CZK40" s="47"/>
      <c r="CZL40" s="47"/>
      <c r="CZM40" s="47"/>
      <c r="CZN40" s="47"/>
      <c r="CZO40" s="47"/>
      <c r="CZP40" s="47"/>
      <c r="CZQ40" s="47"/>
      <c r="CZR40" s="47"/>
      <c r="CZS40" s="47"/>
      <c r="CZT40" s="47"/>
      <c r="CZU40" s="47"/>
      <c r="CZV40" s="47"/>
      <c r="CZW40" s="47"/>
      <c r="CZX40" s="47"/>
      <c r="CZY40" s="47"/>
      <c r="CZZ40" s="47"/>
      <c r="DAA40" s="47"/>
      <c r="DAB40" s="47"/>
      <c r="DAC40" s="47"/>
      <c r="DAD40" s="47"/>
      <c r="DAE40" s="47"/>
      <c r="DAF40" s="47"/>
      <c r="DAG40" s="47"/>
      <c r="DAH40" s="47"/>
      <c r="DAI40" s="47"/>
      <c r="DAJ40" s="47"/>
      <c r="DAK40" s="47"/>
      <c r="DAL40" s="47"/>
      <c r="DAM40" s="47"/>
      <c r="DAN40" s="47"/>
      <c r="DAO40" s="47"/>
      <c r="DAP40" s="47"/>
      <c r="DAQ40" s="47"/>
      <c r="DAR40" s="47"/>
      <c r="DAS40" s="47"/>
      <c r="DAT40" s="47"/>
      <c r="DAU40" s="47"/>
      <c r="DAV40" s="47"/>
      <c r="DAW40" s="47"/>
      <c r="DAX40" s="47"/>
      <c r="DAY40" s="47"/>
      <c r="DAZ40" s="47"/>
      <c r="DBA40" s="47"/>
      <c r="DBB40" s="47"/>
      <c r="DBC40" s="47"/>
      <c r="DBD40" s="47"/>
      <c r="DBE40" s="47"/>
      <c r="DBF40" s="47"/>
      <c r="DBG40" s="47"/>
      <c r="DBH40" s="47"/>
      <c r="DBI40" s="47"/>
      <c r="DBJ40" s="47"/>
      <c r="DBK40" s="47"/>
      <c r="DBL40" s="47"/>
      <c r="DBM40" s="47"/>
      <c r="DBN40" s="47"/>
      <c r="DBO40" s="47"/>
      <c r="DBP40" s="47"/>
      <c r="DBQ40" s="47"/>
      <c r="DBR40" s="47"/>
      <c r="DBS40" s="47"/>
      <c r="DBT40" s="47"/>
      <c r="DBU40" s="47"/>
      <c r="DBV40" s="47"/>
      <c r="DBW40" s="47"/>
      <c r="DBX40" s="47"/>
      <c r="DBY40" s="47"/>
      <c r="DBZ40" s="47"/>
      <c r="DCA40" s="47"/>
      <c r="DCB40" s="47"/>
      <c r="DCC40" s="47"/>
      <c r="DCD40" s="47"/>
      <c r="DCE40" s="47"/>
      <c r="DCF40" s="47"/>
      <c r="DCG40" s="47"/>
      <c r="DCH40" s="47"/>
      <c r="DCI40" s="47"/>
      <c r="DCJ40" s="47"/>
      <c r="DCK40" s="47"/>
      <c r="DCL40" s="47"/>
      <c r="DCM40" s="47"/>
      <c r="DCN40" s="47"/>
      <c r="DCO40" s="47"/>
      <c r="DCP40" s="47"/>
      <c r="DCQ40" s="47"/>
      <c r="DCR40" s="47"/>
      <c r="DCS40" s="47"/>
      <c r="DCT40" s="47"/>
      <c r="DCU40" s="47"/>
      <c r="DCV40" s="47"/>
      <c r="DCW40" s="47"/>
      <c r="DCX40" s="47"/>
      <c r="DCY40" s="47"/>
      <c r="DCZ40" s="47"/>
      <c r="DDA40" s="47"/>
      <c r="DDB40" s="47"/>
      <c r="DDC40" s="47"/>
      <c r="DDD40" s="47"/>
      <c r="DDE40" s="47"/>
      <c r="DDF40" s="47"/>
      <c r="DDG40" s="47"/>
      <c r="DDH40" s="47"/>
      <c r="DDI40" s="47"/>
      <c r="DDJ40" s="47"/>
      <c r="DDK40" s="47"/>
      <c r="DDL40" s="47"/>
      <c r="DDM40" s="47"/>
      <c r="DDN40" s="47"/>
      <c r="DDO40" s="47"/>
      <c r="DDP40" s="47"/>
      <c r="DDQ40" s="47"/>
      <c r="DDR40" s="47"/>
      <c r="DDS40" s="47"/>
      <c r="DDT40" s="47"/>
      <c r="DDU40" s="47"/>
      <c r="DDV40" s="47"/>
      <c r="DDW40" s="47"/>
      <c r="DDX40" s="47"/>
      <c r="DDY40" s="47"/>
      <c r="DDZ40" s="47"/>
      <c r="DEA40" s="47"/>
      <c r="DEB40" s="47"/>
      <c r="DEC40" s="47"/>
      <c r="DED40" s="47"/>
      <c r="DEE40" s="47"/>
      <c r="DEF40" s="47"/>
      <c r="DEG40" s="47"/>
      <c r="DEH40" s="47"/>
      <c r="DEI40" s="47"/>
      <c r="DEJ40" s="47"/>
      <c r="DEK40" s="47"/>
      <c r="DEL40" s="47"/>
      <c r="DEM40" s="47"/>
      <c r="DEN40" s="47"/>
      <c r="DEO40" s="47"/>
      <c r="DEP40" s="47"/>
      <c r="DEQ40" s="47"/>
      <c r="DER40" s="47"/>
      <c r="DES40" s="47"/>
      <c r="DET40" s="47"/>
      <c r="DEU40" s="47"/>
      <c r="DEV40" s="47"/>
      <c r="DEW40" s="47"/>
      <c r="DEX40" s="47"/>
      <c r="DEY40" s="47"/>
      <c r="DEZ40" s="47"/>
      <c r="DFA40" s="47"/>
      <c r="DFB40" s="47"/>
      <c r="DFC40" s="47"/>
      <c r="DFD40" s="47"/>
      <c r="DFE40" s="47"/>
      <c r="DFF40" s="47"/>
      <c r="DFG40" s="47"/>
      <c r="DFH40" s="47"/>
      <c r="DFI40" s="47"/>
      <c r="DFJ40" s="47"/>
      <c r="DFK40" s="47"/>
      <c r="DFL40" s="47"/>
      <c r="DFM40" s="47"/>
      <c r="DFN40" s="47"/>
      <c r="DFO40" s="47"/>
      <c r="DFP40" s="47"/>
      <c r="DFQ40" s="47"/>
      <c r="DFR40" s="47"/>
      <c r="DFS40" s="47"/>
      <c r="DFT40" s="47"/>
      <c r="DFU40" s="47"/>
      <c r="DFV40" s="47"/>
      <c r="DFW40" s="47"/>
      <c r="DFX40" s="47"/>
      <c r="DFY40" s="47"/>
      <c r="DFZ40" s="47"/>
      <c r="DGA40" s="47"/>
      <c r="DGB40" s="47"/>
      <c r="DGC40" s="47"/>
      <c r="DGD40" s="47"/>
      <c r="DGE40" s="47"/>
      <c r="DGF40" s="47"/>
      <c r="DGG40" s="47"/>
      <c r="DGH40" s="47"/>
      <c r="DGI40" s="47"/>
      <c r="DGJ40" s="47"/>
      <c r="DGK40" s="47"/>
      <c r="DGL40" s="47"/>
      <c r="DGM40" s="47"/>
      <c r="DGN40" s="47"/>
      <c r="DGO40" s="47"/>
      <c r="DGP40" s="47"/>
      <c r="DGQ40" s="47"/>
      <c r="DGR40" s="47"/>
      <c r="DGS40" s="47"/>
      <c r="DGT40" s="47"/>
      <c r="DGU40" s="47"/>
      <c r="DGV40" s="47"/>
      <c r="DGW40" s="47"/>
      <c r="DGX40" s="47"/>
      <c r="DGY40" s="47"/>
      <c r="DGZ40" s="47"/>
      <c r="DHA40" s="47"/>
      <c r="DHB40" s="47"/>
      <c r="DHC40" s="47"/>
      <c r="DHD40" s="47"/>
      <c r="DHE40" s="47"/>
      <c r="DHF40" s="47"/>
      <c r="DHG40" s="47"/>
      <c r="DHH40" s="47"/>
      <c r="DHI40" s="47"/>
      <c r="DHJ40" s="47"/>
      <c r="DHK40" s="47"/>
      <c r="DHL40" s="47"/>
      <c r="DHM40" s="47"/>
      <c r="DHN40" s="47"/>
      <c r="DHO40" s="47"/>
      <c r="DHP40" s="47"/>
      <c r="DHQ40" s="47"/>
      <c r="DHR40" s="47"/>
      <c r="DHS40" s="47"/>
      <c r="DHT40" s="47"/>
      <c r="DHU40" s="47"/>
      <c r="DHV40" s="47"/>
      <c r="DHW40" s="47"/>
      <c r="DHX40" s="47"/>
      <c r="DHY40" s="47"/>
      <c r="DHZ40" s="47"/>
      <c r="DIA40" s="47"/>
      <c r="DIB40" s="47"/>
      <c r="DIC40" s="47"/>
      <c r="DID40" s="47"/>
      <c r="DIE40" s="47"/>
      <c r="DIF40" s="47"/>
      <c r="DIG40" s="47"/>
      <c r="DIH40" s="47"/>
      <c r="DII40" s="47"/>
      <c r="DIJ40" s="47"/>
      <c r="DIK40" s="47"/>
      <c r="DIL40" s="47"/>
      <c r="DIM40" s="47"/>
      <c r="DIN40" s="47"/>
      <c r="DIO40" s="47"/>
      <c r="DIP40" s="47"/>
      <c r="DIQ40" s="47"/>
      <c r="DIR40" s="47"/>
      <c r="DIS40" s="47"/>
      <c r="DIT40" s="47"/>
      <c r="DIU40" s="47"/>
      <c r="DIV40" s="47"/>
      <c r="DIW40" s="47"/>
      <c r="DIX40" s="47"/>
      <c r="DIY40" s="47"/>
      <c r="DIZ40" s="47"/>
      <c r="DJA40" s="47"/>
      <c r="DJB40" s="47"/>
      <c r="DJC40" s="47"/>
      <c r="DJD40" s="47"/>
      <c r="DJE40" s="47"/>
      <c r="DJF40" s="47"/>
      <c r="DJG40" s="47"/>
      <c r="DJH40" s="47"/>
      <c r="DJI40" s="47"/>
      <c r="DJJ40" s="47"/>
      <c r="DJK40" s="47"/>
      <c r="DJL40" s="47"/>
      <c r="DJM40" s="47"/>
      <c r="DJN40" s="47"/>
      <c r="DJO40" s="47"/>
      <c r="DJP40" s="47"/>
      <c r="DJQ40" s="47"/>
      <c r="DJR40" s="47"/>
      <c r="DJS40" s="47"/>
      <c r="DJT40" s="47"/>
      <c r="DJU40" s="47"/>
      <c r="DJV40" s="47"/>
      <c r="DJW40" s="47"/>
      <c r="DJX40" s="47"/>
      <c r="DJY40" s="47"/>
      <c r="DJZ40" s="47"/>
      <c r="DKA40" s="47"/>
      <c r="DKB40" s="47"/>
      <c r="DKC40" s="47"/>
      <c r="DKD40" s="47"/>
      <c r="DKE40" s="47"/>
      <c r="DKF40" s="47"/>
      <c r="DKG40" s="47"/>
      <c r="DKH40" s="47"/>
      <c r="DKI40" s="47"/>
      <c r="DKJ40" s="47"/>
      <c r="DKK40" s="47"/>
      <c r="DKL40" s="47"/>
      <c r="DKM40" s="47"/>
      <c r="DKN40" s="47"/>
      <c r="DKO40" s="47"/>
      <c r="DKP40" s="47"/>
      <c r="DKQ40" s="47"/>
      <c r="DKR40" s="47"/>
      <c r="DKS40" s="47"/>
      <c r="DKT40" s="47"/>
      <c r="DKU40" s="47"/>
      <c r="DKV40" s="47"/>
      <c r="DKW40" s="47"/>
      <c r="DKX40" s="47"/>
      <c r="DKY40" s="47"/>
      <c r="DKZ40" s="47"/>
      <c r="DLA40" s="47"/>
      <c r="DLB40" s="47"/>
      <c r="DLC40" s="47"/>
      <c r="DLD40" s="47"/>
      <c r="DLE40" s="47"/>
      <c r="DLF40" s="47"/>
      <c r="DLG40" s="47"/>
      <c r="DLH40" s="47"/>
      <c r="DLI40" s="47"/>
      <c r="DLJ40" s="47"/>
      <c r="DLK40" s="47"/>
      <c r="DLL40" s="47"/>
      <c r="DLM40" s="47"/>
      <c r="DLN40" s="47"/>
      <c r="DLO40" s="47"/>
      <c r="DLP40" s="47"/>
      <c r="DLQ40" s="47"/>
      <c r="DLR40" s="47"/>
      <c r="DLS40" s="47"/>
      <c r="DLT40" s="47"/>
      <c r="DLU40" s="47"/>
      <c r="DLV40" s="47"/>
      <c r="DLW40" s="47"/>
      <c r="DLX40" s="47"/>
      <c r="DLY40" s="47"/>
      <c r="DLZ40" s="47"/>
      <c r="DMA40" s="47"/>
      <c r="DMB40" s="47"/>
      <c r="DMC40" s="47"/>
      <c r="DMD40" s="47"/>
      <c r="DME40" s="47"/>
      <c r="DMF40" s="47"/>
      <c r="DMG40" s="47"/>
      <c r="DMH40" s="47"/>
      <c r="DMI40" s="47"/>
      <c r="DMJ40" s="47"/>
      <c r="DMK40" s="47"/>
      <c r="DML40" s="47"/>
      <c r="DMM40" s="47"/>
      <c r="DMN40" s="47"/>
      <c r="DMO40" s="47"/>
      <c r="DMP40" s="47"/>
      <c r="DMQ40" s="47"/>
      <c r="DMR40" s="47"/>
      <c r="DMS40" s="47"/>
      <c r="DMT40" s="47"/>
      <c r="DMU40" s="47"/>
      <c r="DMV40" s="47"/>
      <c r="DMW40" s="47"/>
      <c r="DMX40" s="47"/>
      <c r="DMY40" s="47"/>
      <c r="DMZ40" s="47"/>
      <c r="DNA40" s="47"/>
      <c r="DNB40" s="47"/>
      <c r="DNC40" s="47"/>
      <c r="DND40" s="47"/>
      <c r="DNE40" s="47"/>
      <c r="DNF40" s="47"/>
      <c r="DNG40" s="47"/>
      <c r="DNH40" s="47"/>
      <c r="DNI40" s="47"/>
      <c r="DNJ40" s="47"/>
      <c r="DNK40" s="47"/>
      <c r="DNL40" s="47"/>
      <c r="DNM40" s="47"/>
      <c r="DNN40" s="47"/>
      <c r="DNO40" s="47"/>
      <c r="DNP40" s="47"/>
      <c r="DNQ40" s="47"/>
      <c r="DNR40" s="47"/>
      <c r="DNS40" s="47"/>
      <c r="DNT40" s="47"/>
      <c r="DNU40" s="47"/>
      <c r="DNV40" s="47"/>
      <c r="DNW40" s="47"/>
      <c r="DNX40" s="47"/>
      <c r="DNY40" s="47"/>
      <c r="DNZ40" s="47"/>
      <c r="DOA40" s="47"/>
      <c r="DOB40" s="47"/>
      <c r="DOC40" s="47"/>
      <c r="DOD40" s="47"/>
      <c r="DOE40" s="47"/>
      <c r="DOF40" s="47"/>
      <c r="DOG40" s="47"/>
      <c r="DOH40" s="47"/>
      <c r="DOI40" s="47"/>
      <c r="DOJ40" s="47"/>
      <c r="DOK40" s="47"/>
      <c r="DOL40" s="47"/>
      <c r="DOM40" s="47"/>
      <c r="DON40" s="47"/>
      <c r="DOO40" s="47"/>
      <c r="DOP40" s="47"/>
      <c r="DOQ40" s="47"/>
      <c r="DOR40" s="47"/>
      <c r="DOS40" s="47"/>
      <c r="DOT40" s="47"/>
      <c r="DOU40" s="47"/>
      <c r="DOV40" s="47"/>
      <c r="DOW40" s="47"/>
      <c r="DOX40" s="47"/>
      <c r="DOY40" s="47"/>
      <c r="DOZ40" s="47"/>
      <c r="DPA40" s="47"/>
      <c r="DPB40" s="47"/>
      <c r="DPC40" s="47"/>
      <c r="DPD40" s="47"/>
      <c r="DPE40" s="47"/>
      <c r="DPF40" s="47"/>
      <c r="DPG40" s="47"/>
      <c r="DPH40" s="47"/>
      <c r="DPI40" s="47"/>
      <c r="DPJ40" s="47"/>
      <c r="DPK40" s="47"/>
      <c r="DPL40" s="47"/>
      <c r="DPM40" s="47"/>
      <c r="DPN40" s="47"/>
      <c r="DPO40" s="47"/>
      <c r="DPP40" s="47"/>
      <c r="DPQ40" s="47"/>
      <c r="DPR40" s="47"/>
      <c r="DPS40" s="47"/>
      <c r="DPT40" s="47"/>
      <c r="DPU40" s="47"/>
      <c r="DPV40" s="47"/>
      <c r="DPW40" s="47"/>
      <c r="DPX40" s="47"/>
      <c r="DPY40" s="47"/>
      <c r="DPZ40" s="47"/>
      <c r="DQA40" s="47"/>
      <c r="DQB40" s="47"/>
      <c r="DQC40" s="47"/>
      <c r="DQD40" s="47"/>
      <c r="DQE40" s="47"/>
      <c r="DQF40" s="47"/>
      <c r="DQG40" s="47"/>
      <c r="DQH40" s="47"/>
      <c r="DQI40" s="47"/>
      <c r="DQJ40" s="47"/>
      <c r="DQK40" s="47"/>
      <c r="DQL40" s="47"/>
      <c r="DQM40" s="47"/>
      <c r="DQN40" s="47"/>
      <c r="DQO40" s="47"/>
      <c r="DQP40" s="47"/>
      <c r="DQQ40" s="47"/>
      <c r="DQR40" s="47"/>
      <c r="DQS40" s="47"/>
      <c r="DQT40" s="47"/>
      <c r="DQU40" s="47"/>
      <c r="DQV40" s="47"/>
      <c r="DQW40" s="47"/>
      <c r="DQX40" s="47"/>
      <c r="DQY40" s="47"/>
      <c r="DQZ40" s="47"/>
      <c r="DRA40" s="47"/>
      <c r="DRB40" s="47"/>
      <c r="DRC40" s="47"/>
      <c r="DRD40" s="47"/>
      <c r="DRE40" s="47"/>
      <c r="DRF40" s="47"/>
      <c r="DRG40" s="47"/>
      <c r="DRH40" s="47"/>
      <c r="DRI40" s="47"/>
      <c r="DRJ40" s="47"/>
      <c r="DRK40" s="47"/>
      <c r="DRL40" s="47"/>
      <c r="DRM40" s="47"/>
      <c r="DRN40" s="47"/>
      <c r="DRO40" s="47"/>
      <c r="DRP40" s="47"/>
      <c r="DRQ40" s="47"/>
      <c r="DRR40" s="47"/>
      <c r="DRS40" s="47"/>
      <c r="DRT40" s="47"/>
      <c r="DRU40" s="47"/>
      <c r="DRV40" s="47"/>
      <c r="DRW40" s="47"/>
      <c r="DRX40" s="47"/>
      <c r="DRY40" s="47"/>
      <c r="DRZ40" s="47"/>
      <c r="DSA40" s="47"/>
      <c r="DSB40" s="47"/>
      <c r="DSC40" s="47"/>
      <c r="DSD40" s="47"/>
      <c r="DSE40" s="47"/>
      <c r="DSF40" s="47"/>
      <c r="DSG40" s="47"/>
      <c r="DSH40" s="47"/>
      <c r="DSI40" s="47"/>
      <c r="DSJ40" s="47"/>
      <c r="DSK40" s="47"/>
      <c r="DSL40" s="47"/>
      <c r="DSM40" s="47"/>
      <c r="DSN40" s="47"/>
      <c r="DSO40" s="47"/>
      <c r="DSP40" s="47"/>
      <c r="DSQ40" s="47"/>
      <c r="DSR40" s="47"/>
      <c r="DSS40" s="47"/>
      <c r="DST40" s="47"/>
      <c r="DSU40" s="47"/>
      <c r="DSV40" s="47"/>
      <c r="DSW40" s="47"/>
      <c r="DSX40" s="47"/>
      <c r="DSY40" s="47"/>
      <c r="DSZ40" s="47"/>
      <c r="DTA40" s="47"/>
      <c r="DTB40" s="47"/>
      <c r="DTC40" s="47"/>
      <c r="DTD40" s="47"/>
      <c r="DTE40" s="47"/>
      <c r="DTF40" s="47"/>
      <c r="DTG40" s="47"/>
      <c r="DTH40" s="47"/>
      <c r="DTI40" s="47"/>
      <c r="DTJ40" s="47"/>
      <c r="DTK40" s="47"/>
      <c r="DTL40" s="47"/>
      <c r="DTM40" s="47"/>
      <c r="DTN40" s="47"/>
      <c r="DTO40" s="47"/>
      <c r="DTP40" s="47"/>
      <c r="DTQ40" s="47"/>
      <c r="DTR40" s="47"/>
      <c r="DTS40" s="47"/>
      <c r="DTT40" s="47"/>
      <c r="DTU40" s="47"/>
      <c r="DTV40" s="47"/>
      <c r="DTW40" s="47"/>
      <c r="DTX40" s="47"/>
      <c r="DTY40" s="47"/>
      <c r="DTZ40" s="47"/>
      <c r="DUA40" s="47"/>
      <c r="DUB40" s="47"/>
      <c r="DUC40" s="47"/>
      <c r="DUD40" s="47"/>
      <c r="DUE40" s="47"/>
      <c r="DUF40" s="47"/>
      <c r="DUG40" s="47"/>
      <c r="DUH40" s="47"/>
      <c r="DUI40" s="47"/>
      <c r="DUJ40" s="47"/>
      <c r="DUK40" s="47"/>
      <c r="DUL40" s="47"/>
      <c r="DUM40" s="47"/>
      <c r="DUN40" s="47"/>
      <c r="DUO40" s="47"/>
      <c r="DUP40" s="47"/>
      <c r="DUQ40" s="47"/>
      <c r="DUR40" s="47"/>
      <c r="DUS40" s="47"/>
      <c r="DUT40" s="47"/>
      <c r="DUU40" s="47"/>
      <c r="DUV40" s="47"/>
      <c r="DUW40" s="47"/>
      <c r="DUX40" s="47"/>
      <c r="DUY40" s="47"/>
      <c r="DUZ40" s="47"/>
      <c r="DVA40" s="47"/>
      <c r="DVB40" s="47"/>
      <c r="DVC40" s="47"/>
      <c r="DVD40" s="47"/>
      <c r="DVE40" s="47"/>
      <c r="DVF40" s="47"/>
      <c r="DVG40" s="47"/>
      <c r="DVH40" s="47"/>
      <c r="DVI40" s="47"/>
      <c r="DVJ40" s="47"/>
      <c r="DVK40" s="47"/>
      <c r="DVL40" s="47"/>
      <c r="DVM40" s="47"/>
      <c r="DVN40" s="47"/>
      <c r="DVO40" s="47"/>
      <c r="DVP40" s="47"/>
      <c r="DVQ40" s="47"/>
      <c r="DVR40" s="47"/>
      <c r="DVS40" s="47"/>
      <c r="DVT40" s="47"/>
      <c r="DVU40" s="47"/>
      <c r="DVV40" s="47"/>
      <c r="DVW40" s="47"/>
      <c r="DVX40" s="47"/>
      <c r="DVY40" s="47"/>
      <c r="DVZ40" s="47"/>
      <c r="DWA40" s="47"/>
      <c r="DWB40" s="47"/>
      <c r="DWC40" s="47"/>
      <c r="DWD40" s="47"/>
      <c r="DWE40" s="47"/>
      <c r="DWF40" s="47"/>
      <c r="DWG40" s="47"/>
      <c r="DWH40" s="47"/>
      <c r="DWI40" s="47"/>
      <c r="DWJ40" s="47"/>
      <c r="DWK40" s="47"/>
      <c r="DWL40" s="47"/>
      <c r="DWM40" s="47"/>
      <c r="DWN40" s="47"/>
      <c r="DWO40" s="47"/>
      <c r="DWP40" s="47"/>
      <c r="DWQ40" s="47"/>
      <c r="DWR40" s="47"/>
      <c r="DWS40" s="47"/>
      <c r="DWT40" s="47"/>
      <c r="DWU40" s="47"/>
      <c r="DWV40" s="47"/>
      <c r="DWW40" s="47"/>
      <c r="DWX40" s="47"/>
      <c r="DWY40" s="47"/>
      <c r="DWZ40" s="47"/>
      <c r="DXA40" s="47"/>
      <c r="DXB40" s="47"/>
      <c r="DXC40" s="47"/>
      <c r="DXD40" s="47"/>
      <c r="DXE40" s="47"/>
      <c r="DXF40" s="47"/>
      <c r="DXG40" s="47"/>
      <c r="DXH40" s="47"/>
      <c r="DXI40" s="47"/>
      <c r="DXJ40" s="47"/>
      <c r="DXK40" s="47"/>
      <c r="DXL40" s="47"/>
      <c r="DXM40" s="47"/>
      <c r="DXN40" s="47"/>
      <c r="DXO40" s="47"/>
      <c r="DXP40" s="47"/>
      <c r="DXQ40" s="47"/>
      <c r="DXR40" s="47"/>
      <c r="DXS40" s="47"/>
      <c r="DXT40" s="47"/>
      <c r="DXU40" s="47"/>
      <c r="DXV40" s="47"/>
      <c r="DXW40" s="47"/>
      <c r="DXX40" s="47"/>
      <c r="DXY40" s="47"/>
      <c r="DXZ40" s="47"/>
      <c r="DYA40" s="47"/>
      <c r="DYB40" s="47"/>
      <c r="DYC40" s="47"/>
      <c r="DYD40" s="47"/>
      <c r="DYE40" s="47"/>
      <c r="DYF40" s="47"/>
      <c r="DYG40" s="47"/>
      <c r="DYH40" s="47"/>
      <c r="DYI40" s="47"/>
      <c r="DYJ40" s="47"/>
      <c r="DYK40" s="47"/>
      <c r="DYL40" s="47"/>
      <c r="DYM40" s="47"/>
      <c r="DYN40" s="47"/>
      <c r="DYO40" s="47"/>
      <c r="DYP40" s="47"/>
      <c r="DYQ40" s="47"/>
      <c r="DYR40" s="47"/>
      <c r="DYS40" s="47"/>
      <c r="DYT40" s="47"/>
      <c r="DYU40" s="47"/>
      <c r="DYV40" s="47"/>
      <c r="DYW40" s="47"/>
      <c r="DYX40" s="47"/>
      <c r="DYY40" s="47"/>
      <c r="DYZ40" s="47"/>
      <c r="DZA40" s="47"/>
      <c r="DZB40" s="47"/>
      <c r="DZC40" s="47"/>
      <c r="DZD40" s="47"/>
      <c r="DZE40" s="47"/>
      <c r="DZF40" s="47"/>
      <c r="DZG40" s="47"/>
      <c r="DZH40" s="47"/>
      <c r="DZI40" s="47"/>
      <c r="DZJ40" s="47"/>
      <c r="DZK40" s="47"/>
      <c r="DZL40" s="47"/>
      <c r="DZM40" s="47"/>
      <c r="DZN40" s="47"/>
      <c r="DZO40" s="47"/>
      <c r="DZP40" s="47"/>
      <c r="DZQ40" s="47"/>
      <c r="DZR40" s="47"/>
      <c r="DZS40" s="47"/>
      <c r="DZT40" s="47"/>
      <c r="DZU40" s="47"/>
      <c r="DZV40" s="47"/>
      <c r="DZW40" s="47"/>
      <c r="DZX40" s="47"/>
      <c r="DZY40" s="47"/>
      <c r="DZZ40" s="47"/>
      <c r="EAA40" s="47"/>
      <c r="EAB40" s="47"/>
      <c r="EAC40" s="47"/>
      <c r="EAD40" s="47"/>
      <c r="EAE40" s="47"/>
      <c r="EAF40" s="47"/>
      <c r="EAG40" s="47"/>
      <c r="EAH40" s="47"/>
      <c r="EAI40" s="47"/>
      <c r="EAJ40" s="47"/>
      <c r="EAK40" s="47"/>
      <c r="EAL40" s="47"/>
      <c r="EAM40" s="47"/>
      <c r="EAN40" s="47"/>
      <c r="EAO40" s="47"/>
      <c r="EAP40" s="47"/>
      <c r="EAQ40" s="47"/>
      <c r="EAR40" s="47"/>
      <c r="EAS40" s="47"/>
      <c r="EAT40" s="47"/>
      <c r="EAU40" s="47"/>
      <c r="EAV40" s="47"/>
      <c r="EAW40" s="47"/>
      <c r="EAX40" s="47"/>
      <c r="EAY40" s="47"/>
      <c r="EAZ40" s="47"/>
      <c r="EBA40" s="47"/>
      <c r="EBB40" s="47"/>
      <c r="EBC40" s="47"/>
      <c r="EBD40" s="47"/>
      <c r="EBE40" s="47"/>
      <c r="EBF40" s="47"/>
      <c r="EBG40" s="47"/>
      <c r="EBH40" s="47"/>
      <c r="EBI40" s="47"/>
      <c r="EBJ40" s="47"/>
      <c r="EBK40" s="47"/>
      <c r="EBL40" s="47"/>
      <c r="EBM40" s="47"/>
      <c r="EBN40" s="47"/>
      <c r="EBO40" s="47"/>
      <c r="EBP40" s="47"/>
      <c r="EBQ40" s="47"/>
      <c r="EBR40" s="47"/>
      <c r="EBS40" s="47"/>
      <c r="EBT40" s="47"/>
      <c r="EBU40" s="47"/>
      <c r="EBV40" s="47"/>
      <c r="EBW40" s="47"/>
      <c r="EBX40" s="47"/>
      <c r="EBY40" s="47"/>
      <c r="EBZ40" s="47"/>
      <c r="ECA40" s="47"/>
      <c r="ECB40" s="47"/>
      <c r="ECC40" s="47"/>
      <c r="ECD40" s="47"/>
      <c r="ECE40" s="47"/>
      <c r="ECF40" s="47"/>
      <c r="ECG40" s="47"/>
      <c r="ECH40" s="47"/>
      <c r="ECI40" s="47"/>
      <c r="ECJ40" s="47"/>
      <c r="ECK40" s="47"/>
      <c r="ECL40" s="47"/>
      <c r="ECM40" s="47"/>
      <c r="ECN40" s="47"/>
      <c r="ECO40" s="47"/>
      <c r="ECP40" s="47"/>
      <c r="ECQ40" s="47"/>
      <c r="ECR40" s="47"/>
      <c r="ECS40" s="47"/>
      <c r="ECT40" s="47"/>
      <c r="ECU40" s="47"/>
      <c r="ECV40" s="47"/>
      <c r="ECW40" s="47"/>
      <c r="ECX40" s="47"/>
      <c r="ECY40" s="47"/>
      <c r="ECZ40" s="47"/>
      <c r="EDA40" s="47"/>
      <c r="EDB40" s="47"/>
      <c r="EDC40" s="47"/>
      <c r="EDD40" s="47"/>
      <c r="EDE40" s="47"/>
      <c r="EDF40" s="47"/>
      <c r="EDG40" s="47"/>
      <c r="EDH40" s="47"/>
      <c r="EDI40" s="47"/>
      <c r="EDJ40" s="47"/>
      <c r="EDK40" s="47"/>
      <c r="EDL40" s="47"/>
      <c r="EDM40" s="47"/>
      <c r="EDN40" s="47"/>
      <c r="EDO40" s="47"/>
      <c r="EDP40" s="47"/>
      <c r="EDQ40" s="47"/>
      <c r="EDR40" s="47"/>
      <c r="EDS40" s="47"/>
      <c r="EDT40" s="47"/>
      <c r="EDU40" s="47"/>
      <c r="EDV40" s="47"/>
      <c r="EDW40" s="47"/>
      <c r="EDX40" s="47"/>
      <c r="EDY40" s="47"/>
      <c r="EDZ40" s="47"/>
      <c r="EEA40" s="47"/>
      <c r="EEB40" s="47"/>
      <c r="EEC40" s="47"/>
      <c r="EED40" s="47"/>
      <c r="EEE40" s="47"/>
      <c r="EEF40" s="47"/>
      <c r="EEG40" s="47"/>
      <c r="EEH40" s="47"/>
      <c r="EEI40" s="47"/>
      <c r="EEJ40" s="47"/>
      <c r="EEK40" s="47"/>
      <c r="EEL40" s="47"/>
      <c r="EEM40" s="47"/>
      <c r="EEN40" s="47"/>
      <c r="EEO40" s="47"/>
      <c r="EEP40" s="47"/>
      <c r="EEQ40" s="47"/>
      <c r="EER40" s="47"/>
      <c r="EES40" s="47"/>
      <c r="EET40" s="47"/>
      <c r="EEU40" s="47"/>
      <c r="EEV40" s="47"/>
      <c r="EEW40" s="47"/>
      <c r="EEX40" s="47"/>
      <c r="EEY40" s="47"/>
      <c r="EEZ40" s="47"/>
      <c r="EFA40" s="47"/>
      <c r="EFB40" s="47"/>
      <c r="EFC40" s="47"/>
      <c r="EFD40" s="47"/>
      <c r="EFE40" s="47"/>
      <c r="EFF40" s="47"/>
      <c r="EFG40" s="47"/>
      <c r="EFH40" s="47"/>
      <c r="EFI40" s="47"/>
      <c r="EFJ40" s="47"/>
      <c r="EFK40" s="47"/>
      <c r="EFL40" s="47"/>
      <c r="EFM40" s="47"/>
      <c r="EFN40" s="47"/>
      <c r="EFO40" s="47"/>
      <c r="EFP40" s="47"/>
      <c r="EFQ40" s="47"/>
      <c r="EFR40" s="47"/>
      <c r="EFS40" s="47"/>
      <c r="EFT40" s="47"/>
      <c r="EFU40" s="47"/>
      <c r="EFV40" s="47"/>
      <c r="EFW40" s="47"/>
      <c r="EFX40" s="47"/>
      <c r="EFY40" s="47"/>
      <c r="EFZ40" s="47"/>
      <c r="EGA40" s="47"/>
      <c r="EGB40" s="47"/>
      <c r="EGC40" s="47"/>
      <c r="EGD40" s="47"/>
      <c r="EGE40" s="47"/>
      <c r="EGF40" s="47"/>
      <c r="EGG40" s="47"/>
      <c r="EGH40" s="47"/>
      <c r="EGI40" s="47"/>
      <c r="EGJ40" s="47"/>
      <c r="EGK40" s="47"/>
      <c r="EGL40" s="47"/>
      <c r="EGM40" s="47"/>
      <c r="EGN40" s="47"/>
      <c r="EGO40" s="47"/>
      <c r="EGP40" s="47"/>
      <c r="EGQ40" s="47"/>
      <c r="EGR40" s="47"/>
      <c r="EGS40" s="47"/>
      <c r="EGT40" s="47"/>
      <c r="EGU40" s="47"/>
      <c r="EGV40" s="47"/>
      <c r="EGW40" s="47"/>
      <c r="EGX40" s="47"/>
      <c r="EGY40" s="47"/>
      <c r="EGZ40" s="47"/>
      <c r="EHA40" s="47"/>
      <c r="EHB40" s="47"/>
      <c r="EHC40" s="47"/>
      <c r="EHD40" s="47"/>
      <c r="EHE40" s="47"/>
      <c r="EHF40" s="47"/>
      <c r="EHG40" s="47"/>
      <c r="EHH40" s="47"/>
      <c r="EHI40" s="47"/>
      <c r="EHJ40" s="47"/>
      <c r="EHK40" s="47"/>
      <c r="EHL40" s="47"/>
      <c r="EHM40" s="47"/>
      <c r="EHN40" s="47"/>
      <c r="EHO40" s="47"/>
      <c r="EHP40" s="47"/>
      <c r="EHQ40" s="47"/>
      <c r="EHR40" s="47"/>
      <c r="EHS40" s="47"/>
      <c r="EHT40" s="47"/>
      <c r="EHU40" s="47"/>
      <c r="EHV40" s="47"/>
      <c r="EHW40" s="47"/>
      <c r="EHX40" s="47"/>
      <c r="EHY40" s="47"/>
      <c r="EHZ40" s="47"/>
      <c r="EIA40" s="47"/>
      <c r="EIB40" s="47"/>
      <c r="EIC40" s="47"/>
      <c r="EID40" s="47"/>
      <c r="EIE40" s="47"/>
      <c r="EIF40" s="47"/>
      <c r="EIG40" s="47"/>
      <c r="EIH40" s="47"/>
      <c r="EII40" s="47"/>
      <c r="EIJ40" s="47"/>
      <c r="EIK40" s="47"/>
      <c r="EIL40" s="47"/>
      <c r="EIM40" s="47"/>
      <c r="EIN40" s="47"/>
      <c r="EIO40" s="47"/>
      <c r="EIP40" s="47"/>
      <c r="EIQ40" s="47"/>
      <c r="EIR40" s="47"/>
      <c r="EIS40" s="47"/>
      <c r="EIT40" s="47"/>
      <c r="EIU40" s="47"/>
      <c r="EIV40" s="47"/>
      <c r="EIW40" s="47"/>
      <c r="EIX40" s="47"/>
      <c r="EIY40" s="47"/>
      <c r="EIZ40" s="47"/>
      <c r="EJA40" s="47"/>
      <c r="EJB40" s="47"/>
      <c r="EJC40" s="47"/>
      <c r="EJD40" s="47"/>
      <c r="EJE40" s="47"/>
      <c r="EJF40" s="47"/>
      <c r="EJG40" s="47"/>
      <c r="EJH40" s="47"/>
      <c r="EJI40" s="47"/>
      <c r="EJJ40" s="47"/>
      <c r="EJK40" s="47"/>
      <c r="EJL40" s="47"/>
      <c r="EJM40" s="47"/>
      <c r="EJN40" s="47"/>
      <c r="EJO40" s="47"/>
      <c r="EJP40" s="47"/>
      <c r="EJQ40" s="47"/>
      <c r="EJR40" s="47"/>
      <c r="EJS40" s="47"/>
      <c r="EJT40" s="47"/>
      <c r="EJU40" s="47"/>
      <c r="EJV40" s="47"/>
      <c r="EJW40" s="47"/>
      <c r="EJX40" s="47"/>
      <c r="EJY40" s="47"/>
      <c r="EJZ40" s="47"/>
      <c r="EKA40" s="47"/>
      <c r="EKB40" s="47"/>
      <c r="EKC40" s="47"/>
      <c r="EKD40" s="47"/>
      <c r="EKE40" s="47"/>
      <c r="EKF40" s="47"/>
      <c r="EKG40" s="47"/>
      <c r="EKH40" s="47"/>
      <c r="EKI40" s="47"/>
      <c r="EKJ40" s="47"/>
      <c r="EKK40" s="47"/>
      <c r="EKL40" s="47"/>
      <c r="EKM40" s="47"/>
      <c r="EKN40" s="47"/>
      <c r="EKO40" s="47"/>
      <c r="EKP40" s="47"/>
      <c r="EKQ40" s="47"/>
      <c r="EKR40" s="47"/>
      <c r="EKS40" s="47"/>
      <c r="EKT40" s="47"/>
      <c r="EKU40" s="47"/>
      <c r="EKV40" s="47"/>
      <c r="EKW40" s="47"/>
      <c r="EKX40" s="47"/>
      <c r="EKY40" s="47"/>
      <c r="EKZ40" s="47"/>
      <c r="ELA40" s="47"/>
      <c r="ELB40" s="47"/>
      <c r="ELC40" s="47"/>
      <c r="ELD40" s="47"/>
      <c r="ELE40" s="47"/>
      <c r="ELF40" s="47"/>
      <c r="ELG40" s="47"/>
      <c r="ELH40" s="47"/>
      <c r="ELI40" s="47"/>
      <c r="ELJ40" s="47"/>
      <c r="ELK40" s="47"/>
      <c r="ELL40" s="47"/>
      <c r="ELM40" s="47"/>
      <c r="ELN40" s="47"/>
      <c r="ELO40" s="47"/>
      <c r="ELP40" s="47"/>
      <c r="ELQ40" s="47"/>
      <c r="ELR40" s="47"/>
      <c r="ELS40" s="47"/>
      <c r="ELT40" s="47"/>
      <c r="ELU40" s="47"/>
      <c r="ELV40" s="47"/>
      <c r="ELW40" s="47"/>
      <c r="ELX40" s="47"/>
      <c r="ELY40" s="47"/>
      <c r="ELZ40" s="47"/>
      <c r="EMA40" s="47"/>
      <c r="EMB40" s="47"/>
      <c r="EMC40" s="47"/>
      <c r="EMD40" s="47"/>
      <c r="EME40" s="47"/>
      <c r="EMF40" s="47"/>
      <c r="EMG40" s="47"/>
      <c r="EMH40" s="47"/>
      <c r="EMI40" s="47"/>
      <c r="EMJ40" s="47"/>
      <c r="EMK40" s="47"/>
      <c r="EML40" s="47"/>
      <c r="EMM40" s="47"/>
      <c r="EMN40" s="47"/>
      <c r="EMO40" s="47"/>
      <c r="EMP40" s="47"/>
      <c r="EMQ40" s="47"/>
      <c r="EMR40" s="47"/>
      <c r="EMS40" s="47"/>
      <c r="EMT40" s="47"/>
      <c r="EMU40" s="47"/>
      <c r="EMV40" s="47"/>
      <c r="EMW40" s="47"/>
      <c r="EMX40" s="47"/>
      <c r="EMY40" s="47"/>
      <c r="EMZ40" s="47"/>
      <c r="ENA40" s="47"/>
      <c r="ENB40" s="47"/>
      <c r="ENC40" s="47"/>
      <c r="END40" s="47"/>
      <c r="ENE40" s="47"/>
      <c r="ENF40" s="47"/>
      <c r="ENG40" s="47"/>
      <c r="ENH40" s="47"/>
      <c r="ENI40" s="47"/>
      <c r="ENJ40" s="47"/>
      <c r="ENK40" s="47"/>
      <c r="ENL40" s="47"/>
      <c r="ENM40" s="47"/>
      <c r="ENN40" s="47"/>
      <c r="ENO40" s="47"/>
      <c r="ENP40" s="47"/>
      <c r="ENQ40" s="47"/>
      <c r="ENR40" s="47"/>
      <c r="ENS40" s="47"/>
      <c r="ENT40" s="47"/>
      <c r="ENU40" s="47"/>
      <c r="ENV40" s="47"/>
      <c r="ENW40" s="47"/>
      <c r="ENX40" s="47"/>
      <c r="ENY40" s="47"/>
      <c r="ENZ40" s="47"/>
      <c r="EOA40" s="47"/>
      <c r="EOB40" s="47"/>
      <c r="EOC40" s="47"/>
      <c r="EOD40" s="47"/>
      <c r="EOE40" s="47"/>
      <c r="EOF40" s="47"/>
      <c r="EOG40" s="47"/>
      <c r="EOH40" s="47"/>
      <c r="EOI40" s="47"/>
      <c r="EOJ40" s="47"/>
      <c r="EOK40" s="47"/>
      <c r="EOL40" s="47"/>
      <c r="EOM40" s="47"/>
      <c r="EON40" s="47"/>
      <c r="EOO40" s="47"/>
      <c r="EOP40" s="47"/>
      <c r="EOQ40" s="47"/>
      <c r="EOR40" s="47"/>
      <c r="EOS40" s="47"/>
      <c r="EOT40" s="47"/>
      <c r="EOU40" s="47"/>
      <c r="EOV40" s="47"/>
      <c r="EOW40" s="47"/>
      <c r="EOX40" s="47"/>
      <c r="EOY40" s="47"/>
      <c r="EOZ40" s="47"/>
      <c r="EPA40" s="47"/>
      <c r="EPB40" s="47"/>
      <c r="EPC40" s="47"/>
      <c r="EPD40" s="47"/>
      <c r="EPE40" s="47"/>
      <c r="EPF40" s="47"/>
      <c r="EPG40" s="47"/>
      <c r="EPH40" s="47"/>
      <c r="EPI40" s="47"/>
      <c r="EPJ40" s="47"/>
      <c r="EPK40" s="47"/>
      <c r="EPL40" s="47"/>
      <c r="EPM40" s="47"/>
      <c r="EPN40" s="47"/>
      <c r="EPO40" s="47"/>
      <c r="EPP40" s="47"/>
      <c r="EPQ40" s="47"/>
      <c r="EPR40" s="47"/>
      <c r="EPS40" s="47"/>
      <c r="EPT40" s="47"/>
      <c r="EPU40" s="47"/>
      <c r="EPV40" s="47"/>
      <c r="EPW40" s="47"/>
      <c r="EPX40" s="47"/>
      <c r="EPY40" s="47"/>
      <c r="EPZ40" s="47"/>
      <c r="EQA40" s="47"/>
      <c r="EQB40" s="47"/>
      <c r="EQC40" s="47"/>
      <c r="EQD40" s="47"/>
      <c r="EQE40" s="47"/>
      <c r="EQF40" s="47"/>
      <c r="EQG40" s="47"/>
      <c r="EQH40" s="47"/>
      <c r="EQI40" s="47"/>
      <c r="EQJ40" s="47"/>
      <c r="EQK40" s="47"/>
      <c r="EQL40" s="47"/>
      <c r="EQM40" s="47"/>
      <c r="EQN40" s="47"/>
      <c r="EQO40" s="47"/>
      <c r="EQP40" s="47"/>
      <c r="EQQ40" s="47"/>
      <c r="EQR40" s="47"/>
      <c r="EQS40" s="47"/>
      <c r="EQT40" s="47"/>
      <c r="EQU40" s="47"/>
      <c r="EQV40" s="47"/>
      <c r="EQW40" s="47"/>
      <c r="EQX40" s="47"/>
      <c r="EQY40" s="47"/>
      <c r="EQZ40" s="47"/>
      <c r="ERA40" s="47"/>
      <c r="ERB40" s="47"/>
      <c r="ERC40" s="47"/>
      <c r="ERD40" s="47"/>
      <c r="ERE40" s="47"/>
      <c r="ERF40" s="47"/>
      <c r="ERG40" s="47"/>
      <c r="ERH40" s="47"/>
      <c r="ERI40" s="47"/>
      <c r="ERJ40" s="47"/>
      <c r="ERK40" s="47"/>
      <c r="ERL40" s="47"/>
      <c r="ERM40" s="47"/>
      <c r="ERN40" s="47"/>
      <c r="ERO40" s="47"/>
      <c r="ERP40" s="47"/>
      <c r="ERQ40" s="47"/>
      <c r="ERR40" s="47"/>
      <c r="ERS40" s="47"/>
      <c r="ERT40" s="47"/>
      <c r="ERU40" s="47"/>
      <c r="ERV40" s="47"/>
      <c r="ERW40" s="47"/>
      <c r="ERX40" s="47"/>
      <c r="ERY40" s="47"/>
      <c r="ERZ40" s="47"/>
      <c r="ESA40" s="47"/>
      <c r="ESB40" s="47"/>
      <c r="ESC40" s="47"/>
      <c r="ESD40" s="47"/>
      <c r="ESE40" s="47"/>
      <c r="ESF40" s="47"/>
      <c r="ESG40" s="47"/>
      <c r="ESH40" s="47"/>
      <c r="ESI40" s="47"/>
      <c r="ESJ40" s="47"/>
      <c r="ESK40" s="47"/>
      <c r="ESL40" s="47"/>
      <c r="ESM40" s="47"/>
      <c r="ESN40" s="47"/>
      <c r="ESO40" s="47"/>
      <c r="ESP40" s="47"/>
      <c r="ESQ40" s="47"/>
      <c r="ESR40" s="47"/>
      <c r="ESS40" s="47"/>
      <c r="EST40" s="47"/>
      <c r="ESU40" s="47"/>
      <c r="ESV40" s="47"/>
      <c r="ESW40" s="47"/>
      <c r="ESX40" s="47"/>
      <c r="ESY40" s="47"/>
      <c r="ESZ40" s="47"/>
      <c r="ETA40" s="47"/>
      <c r="ETB40" s="47"/>
      <c r="ETC40" s="47"/>
      <c r="ETD40" s="47"/>
      <c r="ETE40" s="47"/>
      <c r="ETF40" s="47"/>
      <c r="ETG40" s="47"/>
      <c r="ETH40" s="47"/>
      <c r="ETI40" s="47"/>
      <c r="ETJ40" s="47"/>
      <c r="ETK40" s="47"/>
      <c r="ETL40" s="47"/>
      <c r="ETM40" s="47"/>
      <c r="ETN40" s="47"/>
      <c r="ETO40" s="47"/>
      <c r="ETP40" s="47"/>
      <c r="ETQ40" s="47"/>
      <c r="ETR40" s="47"/>
      <c r="ETS40" s="47"/>
      <c r="ETT40" s="47"/>
      <c r="ETU40" s="47"/>
      <c r="ETV40" s="47"/>
      <c r="ETW40" s="47"/>
      <c r="ETX40" s="47"/>
      <c r="ETY40" s="47"/>
      <c r="ETZ40" s="47"/>
      <c r="EUA40" s="47"/>
      <c r="EUB40" s="47"/>
      <c r="EUC40" s="47"/>
      <c r="EUD40" s="47"/>
      <c r="EUE40" s="47"/>
      <c r="EUF40" s="47"/>
      <c r="EUG40" s="47"/>
      <c r="EUH40" s="47"/>
      <c r="EUI40" s="47"/>
      <c r="EUJ40" s="47"/>
      <c r="EUK40" s="47"/>
      <c r="EUL40" s="47"/>
      <c r="EUM40" s="47"/>
      <c r="EUN40" s="47"/>
      <c r="EUO40" s="47"/>
      <c r="EUP40" s="47"/>
      <c r="EUQ40" s="47"/>
      <c r="EUR40" s="47"/>
      <c r="EUS40" s="47"/>
      <c r="EUT40" s="47"/>
      <c r="EUU40" s="47"/>
      <c r="EUV40" s="47"/>
      <c r="EUW40" s="47"/>
      <c r="EUX40" s="47"/>
      <c r="EUY40" s="47"/>
      <c r="EUZ40" s="47"/>
      <c r="EVA40" s="47"/>
      <c r="EVB40" s="47"/>
      <c r="EVC40" s="47"/>
      <c r="EVD40" s="47"/>
      <c r="EVE40" s="47"/>
      <c r="EVF40" s="47"/>
      <c r="EVG40" s="47"/>
      <c r="EVH40" s="47"/>
      <c r="EVI40" s="47"/>
      <c r="EVJ40" s="47"/>
      <c r="EVK40" s="47"/>
      <c r="EVL40" s="47"/>
      <c r="EVM40" s="47"/>
      <c r="EVN40" s="47"/>
      <c r="EVO40" s="47"/>
      <c r="EVP40" s="47"/>
      <c r="EVQ40" s="47"/>
      <c r="EVR40" s="47"/>
      <c r="EVS40" s="47"/>
      <c r="EVT40" s="47"/>
      <c r="EVU40" s="47"/>
      <c r="EVV40" s="47"/>
      <c r="EVW40" s="47"/>
      <c r="EVX40" s="47"/>
      <c r="EVY40" s="47"/>
      <c r="EVZ40" s="47"/>
      <c r="EWA40" s="47"/>
      <c r="EWB40" s="47"/>
      <c r="EWC40" s="47"/>
      <c r="EWD40" s="47"/>
      <c r="EWE40" s="47"/>
      <c r="EWF40" s="47"/>
      <c r="EWG40" s="47"/>
      <c r="EWH40" s="47"/>
      <c r="EWI40" s="47"/>
      <c r="EWJ40" s="47"/>
      <c r="EWK40" s="47"/>
      <c r="EWL40" s="47"/>
      <c r="EWM40" s="47"/>
      <c r="EWN40" s="47"/>
      <c r="EWO40" s="47"/>
      <c r="EWP40" s="47"/>
      <c r="EWQ40" s="47"/>
      <c r="EWR40" s="47"/>
      <c r="EWS40" s="47"/>
      <c r="EWT40" s="47"/>
      <c r="EWU40" s="47"/>
      <c r="EWV40" s="47"/>
      <c r="EWW40" s="47"/>
      <c r="EWX40" s="47"/>
      <c r="EWY40" s="47"/>
      <c r="EWZ40" s="47"/>
      <c r="EXA40" s="47"/>
      <c r="EXB40" s="47"/>
      <c r="EXC40" s="47"/>
      <c r="EXD40" s="47"/>
      <c r="EXE40" s="47"/>
      <c r="EXF40" s="47"/>
      <c r="EXG40" s="47"/>
      <c r="EXH40" s="47"/>
      <c r="EXI40" s="47"/>
      <c r="EXJ40" s="47"/>
      <c r="EXK40" s="47"/>
      <c r="EXL40" s="47"/>
      <c r="EXM40" s="47"/>
      <c r="EXN40" s="47"/>
      <c r="EXO40" s="47"/>
      <c r="EXP40" s="47"/>
      <c r="EXQ40" s="47"/>
      <c r="EXR40" s="47"/>
      <c r="EXS40" s="47"/>
      <c r="EXT40" s="47"/>
      <c r="EXU40" s="47"/>
      <c r="EXV40" s="47"/>
      <c r="EXW40" s="47"/>
      <c r="EXX40" s="47"/>
      <c r="EXY40" s="47"/>
      <c r="EXZ40" s="47"/>
      <c r="EYA40" s="47"/>
      <c r="EYB40" s="47"/>
      <c r="EYC40" s="47"/>
      <c r="EYD40" s="47"/>
      <c r="EYE40" s="47"/>
      <c r="EYF40" s="47"/>
      <c r="EYG40" s="47"/>
      <c r="EYH40" s="47"/>
      <c r="EYI40" s="47"/>
      <c r="EYJ40" s="47"/>
      <c r="EYK40" s="47"/>
      <c r="EYL40" s="47"/>
      <c r="EYM40" s="47"/>
      <c r="EYN40" s="47"/>
      <c r="EYO40" s="47"/>
      <c r="EYP40" s="47"/>
      <c r="EYQ40" s="47"/>
      <c r="EYR40" s="47"/>
      <c r="EYS40" s="47"/>
      <c r="EYT40" s="47"/>
      <c r="EYU40" s="47"/>
      <c r="EYV40" s="47"/>
      <c r="EYW40" s="47"/>
      <c r="EYX40" s="47"/>
      <c r="EYY40" s="47"/>
      <c r="EYZ40" s="47"/>
      <c r="EZA40" s="47"/>
      <c r="EZB40" s="47"/>
      <c r="EZC40" s="47"/>
      <c r="EZD40" s="47"/>
      <c r="EZE40" s="47"/>
      <c r="EZF40" s="47"/>
      <c r="EZG40" s="47"/>
      <c r="EZH40" s="47"/>
      <c r="EZI40" s="47"/>
      <c r="EZJ40" s="47"/>
      <c r="EZK40" s="47"/>
      <c r="EZL40" s="47"/>
      <c r="EZM40" s="47"/>
      <c r="EZN40" s="47"/>
      <c r="EZO40" s="47"/>
      <c r="EZP40" s="47"/>
      <c r="EZQ40" s="47"/>
      <c r="EZR40" s="47"/>
      <c r="EZS40" s="47"/>
      <c r="EZT40" s="47"/>
      <c r="EZU40" s="47"/>
      <c r="EZV40" s="47"/>
      <c r="EZW40" s="47"/>
      <c r="EZX40" s="47"/>
      <c r="EZY40" s="47"/>
      <c r="EZZ40" s="47"/>
      <c r="FAA40" s="47"/>
      <c r="FAB40" s="47"/>
      <c r="FAC40" s="47"/>
      <c r="FAD40" s="47"/>
      <c r="FAE40" s="47"/>
      <c r="FAF40" s="47"/>
      <c r="FAG40" s="47"/>
      <c r="FAH40" s="47"/>
      <c r="FAI40" s="47"/>
      <c r="FAJ40" s="47"/>
      <c r="FAK40" s="47"/>
      <c r="FAL40" s="47"/>
      <c r="FAM40" s="47"/>
      <c r="FAN40" s="47"/>
      <c r="FAO40" s="47"/>
      <c r="FAP40" s="47"/>
      <c r="FAQ40" s="47"/>
      <c r="FAR40" s="47"/>
      <c r="FAS40" s="47"/>
      <c r="FAT40" s="47"/>
      <c r="FAU40" s="47"/>
      <c r="FAV40" s="47"/>
      <c r="FAW40" s="47"/>
      <c r="FAX40" s="47"/>
      <c r="FAY40" s="47"/>
      <c r="FAZ40" s="47"/>
      <c r="FBA40" s="47"/>
      <c r="FBB40" s="47"/>
      <c r="FBC40" s="47"/>
      <c r="FBD40" s="47"/>
      <c r="FBE40" s="47"/>
      <c r="FBF40" s="47"/>
      <c r="FBG40" s="47"/>
      <c r="FBH40" s="47"/>
      <c r="FBI40" s="47"/>
      <c r="FBJ40" s="47"/>
      <c r="FBK40" s="47"/>
      <c r="FBL40" s="47"/>
      <c r="FBM40" s="47"/>
      <c r="FBN40" s="47"/>
      <c r="FBO40" s="47"/>
      <c r="FBP40" s="47"/>
      <c r="FBQ40" s="47"/>
      <c r="FBR40" s="47"/>
      <c r="FBS40" s="47"/>
      <c r="FBT40" s="47"/>
      <c r="FBU40" s="47"/>
      <c r="FBV40" s="47"/>
      <c r="FBW40" s="47"/>
      <c r="FBX40" s="47"/>
      <c r="FBY40" s="47"/>
      <c r="FBZ40" s="47"/>
      <c r="FCA40" s="47"/>
      <c r="FCB40" s="47"/>
      <c r="FCC40" s="47"/>
      <c r="FCD40" s="47"/>
      <c r="FCE40" s="47"/>
      <c r="FCF40" s="47"/>
      <c r="FCG40" s="47"/>
      <c r="FCH40" s="47"/>
      <c r="FCI40" s="47"/>
      <c r="FCJ40" s="47"/>
      <c r="FCK40" s="47"/>
      <c r="FCL40" s="47"/>
      <c r="FCM40" s="47"/>
      <c r="FCN40" s="47"/>
      <c r="FCO40" s="47"/>
      <c r="FCP40" s="47"/>
      <c r="FCQ40" s="47"/>
      <c r="FCR40" s="47"/>
      <c r="FCS40" s="47"/>
      <c r="FCT40" s="47"/>
      <c r="FCU40" s="47"/>
      <c r="FCV40" s="47"/>
      <c r="FCW40" s="47"/>
      <c r="FCX40" s="47"/>
      <c r="FCY40" s="47"/>
      <c r="FCZ40" s="47"/>
      <c r="FDA40" s="47"/>
      <c r="FDB40" s="47"/>
      <c r="FDC40" s="47"/>
      <c r="FDD40" s="47"/>
      <c r="FDE40" s="47"/>
      <c r="FDF40" s="47"/>
      <c r="FDG40" s="47"/>
      <c r="FDH40" s="47"/>
      <c r="FDI40" s="47"/>
      <c r="FDJ40" s="47"/>
      <c r="FDK40" s="47"/>
      <c r="FDL40" s="47"/>
      <c r="FDM40" s="47"/>
      <c r="FDN40" s="47"/>
      <c r="FDO40" s="47"/>
      <c r="FDP40" s="47"/>
      <c r="FDQ40" s="47"/>
      <c r="FDR40" s="47"/>
      <c r="FDS40" s="47"/>
      <c r="FDT40" s="47"/>
      <c r="FDU40" s="47"/>
      <c r="FDV40" s="47"/>
      <c r="FDW40" s="47"/>
      <c r="FDX40" s="47"/>
      <c r="FDY40" s="47"/>
      <c r="FDZ40" s="47"/>
      <c r="FEA40" s="47"/>
      <c r="FEB40" s="47"/>
      <c r="FEC40" s="47"/>
      <c r="FED40" s="47"/>
      <c r="FEE40" s="47"/>
      <c r="FEF40" s="47"/>
      <c r="FEG40" s="47"/>
      <c r="FEH40" s="47"/>
      <c r="FEI40" s="47"/>
      <c r="FEJ40" s="47"/>
      <c r="FEK40" s="47"/>
      <c r="FEL40" s="47"/>
      <c r="FEM40" s="47"/>
      <c r="FEN40" s="47"/>
      <c r="FEO40" s="47"/>
      <c r="FEP40" s="47"/>
      <c r="FEQ40" s="47"/>
      <c r="FER40" s="47"/>
      <c r="FES40" s="47"/>
      <c r="FET40" s="47"/>
      <c r="FEU40" s="47"/>
      <c r="FEV40" s="47"/>
      <c r="FEW40" s="47"/>
      <c r="FEX40" s="47"/>
      <c r="FEY40" s="47"/>
      <c r="FEZ40" s="47"/>
      <c r="FFA40" s="47"/>
      <c r="FFB40" s="47"/>
      <c r="FFC40" s="47"/>
      <c r="FFD40" s="47"/>
      <c r="FFE40" s="47"/>
      <c r="FFF40" s="47"/>
      <c r="FFG40" s="47"/>
      <c r="FFH40" s="47"/>
      <c r="FFI40" s="47"/>
      <c r="FFJ40" s="47"/>
      <c r="FFK40" s="47"/>
      <c r="FFL40" s="47"/>
      <c r="FFM40" s="47"/>
      <c r="FFN40" s="47"/>
      <c r="FFO40" s="47"/>
      <c r="FFP40" s="47"/>
      <c r="FFQ40" s="47"/>
      <c r="FFR40" s="47"/>
      <c r="FFS40" s="47"/>
      <c r="FFT40" s="47"/>
      <c r="FFU40" s="47"/>
      <c r="FFV40" s="47"/>
      <c r="FFW40" s="47"/>
      <c r="FFX40" s="47"/>
      <c r="FFY40" s="47"/>
      <c r="FFZ40" s="47"/>
      <c r="FGA40" s="47"/>
      <c r="FGB40" s="47"/>
      <c r="FGC40" s="47"/>
      <c r="FGD40" s="47"/>
      <c r="FGE40" s="47"/>
      <c r="FGF40" s="47"/>
      <c r="FGG40" s="47"/>
      <c r="FGH40" s="47"/>
      <c r="FGI40" s="47"/>
      <c r="FGJ40" s="47"/>
      <c r="FGK40" s="47"/>
      <c r="FGL40" s="47"/>
      <c r="FGM40" s="47"/>
      <c r="FGN40" s="47"/>
      <c r="FGO40" s="47"/>
      <c r="FGP40" s="47"/>
      <c r="FGQ40" s="47"/>
      <c r="FGR40" s="47"/>
      <c r="FGS40" s="47"/>
      <c r="FGT40" s="47"/>
      <c r="FGU40" s="47"/>
      <c r="FGV40" s="47"/>
      <c r="FGW40" s="47"/>
      <c r="FGX40" s="47"/>
      <c r="FGY40" s="47"/>
      <c r="FGZ40" s="47"/>
      <c r="FHA40" s="47"/>
      <c r="FHB40" s="47"/>
      <c r="FHC40" s="47"/>
      <c r="FHD40" s="47"/>
      <c r="FHE40" s="47"/>
      <c r="FHF40" s="47"/>
      <c r="FHG40" s="47"/>
      <c r="FHH40" s="47"/>
      <c r="FHI40" s="47"/>
      <c r="FHJ40" s="47"/>
      <c r="FHK40" s="47"/>
      <c r="FHL40" s="47"/>
      <c r="FHM40" s="47"/>
      <c r="FHN40" s="47"/>
      <c r="FHO40" s="47"/>
      <c r="FHP40" s="47"/>
      <c r="FHQ40" s="47"/>
      <c r="FHR40" s="47"/>
      <c r="FHS40" s="47"/>
      <c r="FHT40" s="47"/>
      <c r="FHU40" s="47"/>
      <c r="FHV40" s="47"/>
      <c r="FHW40" s="47"/>
      <c r="FHX40" s="47"/>
      <c r="FHY40" s="47"/>
      <c r="FHZ40" s="47"/>
      <c r="FIA40" s="47"/>
      <c r="FIB40" s="47"/>
      <c r="FIC40" s="47"/>
      <c r="FID40" s="47"/>
      <c r="FIE40" s="47"/>
      <c r="FIF40" s="47"/>
      <c r="FIG40" s="47"/>
      <c r="FIH40" s="47"/>
      <c r="FII40" s="47"/>
      <c r="FIJ40" s="47"/>
      <c r="FIK40" s="47"/>
      <c r="FIL40" s="47"/>
      <c r="FIM40" s="47"/>
      <c r="FIN40" s="47"/>
      <c r="FIO40" s="47"/>
      <c r="FIP40" s="47"/>
      <c r="FIQ40" s="47"/>
      <c r="FIR40" s="47"/>
      <c r="FIS40" s="47"/>
      <c r="FIT40" s="47"/>
      <c r="FIU40" s="47"/>
      <c r="FIV40" s="47"/>
      <c r="FIW40" s="47"/>
      <c r="FIX40" s="47"/>
      <c r="FIY40" s="47"/>
      <c r="FIZ40" s="47"/>
      <c r="FJA40" s="47"/>
      <c r="FJB40" s="47"/>
      <c r="FJC40" s="47"/>
      <c r="FJD40" s="47"/>
      <c r="FJE40" s="47"/>
      <c r="FJF40" s="47"/>
      <c r="FJG40" s="47"/>
      <c r="FJH40" s="47"/>
      <c r="FJI40" s="47"/>
      <c r="FJJ40" s="47"/>
      <c r="FJK40" s="47"/>
      <c r="FJL40" s="47"/>
      <c r="FJM40" s="47"/>
      <c r="FJN40" s="47"/>
      <c r="FJO40" s="47"/>
      <c r="FJP40" s="47"/>
      <c r="FJQ40" s="47"/>
      <c r="FJR40" s="47"/>
      <c r="FJS40" s="47"/>
      <c r="FJT40" s="47"/>
      <c r="FJU40" s="47"/>
      <c r="FJV40" s="47"/>
      <c r="FJW40" s="47"/>
      <c r="FJX40" s="47"/>
      <c r="FJY40" s="47"/>
      <c r="FJZ40" s="47"/>
      <c r="FKA40" s="47"/>
      <c r="FKB40" s="47"/>
      <c r="FKC40" s="47"/>
      <c r="FKD40" s="47"/>
      <c r="FKE40" s="47"/>
      <c r="FKF40" s="47"/>
      <c r="FKG40" s="47"/>
      <c r="FKH40" s="47"/>
      <c r="FKI40" s="47"/>
      <c r="FKJ40" s="47"/>
      <c r="FKK40" s="47"/>
      <c r="FKL40" s="47"/>
      <c r="FKM40" s="47"/>
      <c r="FKN40" s="47"/>
      <c r="FKO40" s="47"/>
      <c r="FKP40" s="47"/>
      <c r="FKQ40" s="47"/>
      <c r="FKR40" s="47"/>
      <c r="FKS40" s="47"/>
      <c r="FKT40" s="47"/>
      <c r="FKU40" s="47"/>
      <c r="FKV40" s="47"/>
      <c r="FKW40" s="47"/>
      <c r="FKX40" s="47"/>
      <c r="FKY40" s="47"/>
      <c r="FKZ40" s="47"/>
      <c r="FLA40" s="47"/>
      <c r="FLB40" s="47"/>
      <c r="FLC40" s="47"/>
      <c r="FLD40" s="47"/>
      <c r="FLE40" s="47"/>
      <c r="FLF40" s="47"/>
      <c r="FLG40" s="47"/>
      <c r="FLH40" s="47"/>
      <c r="FLI40" s="47"/>
      <c r="FLJ40" s="47"/>
      <c r="FLK40" s="47"/>
      <c r="FLL40" s="47"/>
      <c r="FLM40" s="47"/>
      <c r="FLN40" s="47"/>
      <c r="FLO40" s="47"/>
      <c r="FLP40" s="47"/>
      <c r="FLQ40" s="47"/>
      <c r="FLR40" s="47"/>
      <c r="FLS40" s="47"/>
      <c r="FLT40" s="47"/>
      <c r="FLU40" s="47"/>
      <c r="FLV40" s="47"/>
      <c r="FLW40" s="47"/>
      <c r="FLX40" s="47"/>
      <c r="FLY40" s="47"/>
      <c r="FLZ40" s="47"/>
      <c r="FMA40" s="47"/>
      <c r="FMB40" s="47"/>
      <c r="FMC40" s="47"/>
      <c r="FMD40" s="47"/>
      <c r="FME40" s="47"/>
      <c r="FMF40" s="47"/>
      <c r="FMG40" s="47"/>
      <c r="FMH40" s="47"/>
      <c r="FMI40" s="47"/>
      <c r="FMJ40" s="47"/>
      <c r="FMK40" s="47"/>
      <c r="FML40" s="47"/>
      <c r="FMM40" s="47"/>
      <c r="FMN40" s="47"/>
      <c r="FMO40" s="47"/>
      <c r="FMP40" s="47"/>
      <c r="FMQ40" s="47"/>
      <c r="FMR40" s="47"/>
      <c r="FMS40" s="47"/>
      <c r="FMT40" s="47"/>
      <c r="FMU40" s="47"/>
      <c r="FMV40" s="47"/>
      <c r="FMW40" s="47"/>
      <c r="FMX40" s="47"/>
      <c r="FMY40" s="47"/>
      <c r="FMZ40" s="47"/>
      <c r="FNA40" s="47"/>
      <c r="FNB40" s="47"/>
      <c r="FNC40" s="47"/>
      <c r="FND40" s="47"/>
      <c r="FNE40" s="47"/>
      <c r="FNF40" s="47"/>
      <c r="FNG40" s="47"/>
      <c r="FNH40" s="47"/>
      <c r="FNI40" s="47"/>
      <c r="FNJ40" s="47"/>
      <c r="FNK40" s="47"/>
      <c r="FNL40" s="47"/>
      <c r="FNM40" s="47"/>
      <c r="FNN40" s="47"/>
      <c r="FNO40" s="47"/>
      <c r="FNP40" s="47"/>
      <c r="FNQ40" s="47"/>
      <c r="FNR40" s="47"/>
      <c r="FNS40" s="47"/>
      <c r="FNT40" s="47"/>
      <c r="FNU40" s="47"/>
      <c r="FNV40" s="47"/>
      <c r="FNW40" s="47"/>
      <c r="FNX40" s="47"/>
      <c r="FNY40" s="47"/>
      <c r="FNZ40" s="47"/>
      <c r="FOA40" s="47"/>
      <c r="FOB40" s="47"/>
      <c r="FOC40" s="47"/>
      <c r="FOD40" s="47"/>
      <c r="FOE40" s="47"/>
      <c r="FOF40" s="47"/>
      <c r="FOG40" s="47"/>
      <c r="FOH40" s="47"/>
      <c r="FOI40" s="47"/>
      <c r="FOJ40" s="47"/>
      <c r="FOK40" s="47"/>
      <c r="FOL40" s="47"/>
      <c r="FOM40" s="47"/>
      <c r="FON40" s="47"/>
      <c r="FOO40" s="47"/>
      <c r="FOP40" s="47"/>
      <c r="FOQ40" s="47"/>
      <c r="FOR40" s="47"/>
      <c r="FOS40" s="47"/>
      <c r="FOT40" s="47"/>
      <c r="FOU40" s="47"/>
      <c r="FOV40" s="47"/>
      <c r="FOW40" s="47"/>
      <c r="FOX40" s="47"/>
      <c r="FOY40" s="47"/>
      <c r="FOZ40" s="47"/>
      <c r="FPA40" s="47"/>
      <c r="FPB40" s="47"/>
      <c r="FPC40" s="47"/>
      <c r="FPD40" s="47"/>
      <c r="FPE40" s="47"/>
      <c r="FPF40" s="47"/>
      <c r="FPG40" s="47"/>
      <c r="FPH40" s="47"/>
      <c r="FPI40" s="47"/>
      <c r="FPJ40" s="47"/>
      <c r="FPK40" s="47"/>
      <c r="FPL40" s="47"/>
      <c r="FPM40" s="47"/>
      <c r="FPN40" s="47"/>
      <c r="FPO40" s="47"/>
      <c r="FPP40" s="47"/>
      <c r="FPQ40" s="47"/>
      <c r="FPR40" s="47"/>
      <c r="FPS40" s="47"/>
      <c r="FPT40" s="47"/>
      <c r="FPU40" s="47"/>
      <c r="FPV40" s="47"/>
      <c r="FPW40" s="47"/>
      <c r="FPX40" s="47"/>
      <c r="FPY40" s="47"/>
      <c r="FPZ40" s="47"/>
      <c r="FQA40" s="47"/>
      <c r="FQB40" s="47"/>
      <c r="FQC40" s="47"/>
      <c r="FQD40" s="47"/>
      <c r="FQE40" s="47"/>
      <c r="FQF40" s="47"/>
      <c r="FQG40" s="47"/>
      <c r="FQH40" s="47"/>
      <c r="FQI40" s="47"/>
      <c r="FQJ40" s="47"/>
      <c r="FQK40" s="47"/>
      <c r="FQL40" s="47"/>
      <c r="FQM40" s="47"/>
      <c r="FQN40" s="47"/>
      <c r="FQO40" s="47"/>
      <c r="FQP40" s="47"/>
      <c r="FQQ40" s="47"/>
      <c r="FQR40" s="47"/>
      <c r="FQS40" s="47"/>
      <c r="FQT40" s="47"/>
      <c r="FQU40" s="47"/>
      <c r="FQV40" s="47"/>
      <c r="FQW40" s="47"/>
      <c r="FQX40" s="47"/>
      <c r="FQY40" s="47"/>
      <c r="FQZ40" s="47"/>
      <c r="FRA40" s="47"/>
      <c r="FRB40" s="47"/>
      <c r="FRC40" s="47"/>
      <c r="FRD40" s="47"/>
      <c r="FRE40" s="47"/>
      <c r="FRF40" s="47"/>
      <c r="FRG40" s="47"/>
      <c r="FRH40" s="47"/>
      <c r="FRI40" s="47"/>
      <c r="FRJ40" s="47"/>
      <c r="FRK40" s="47"/>
      <c r="FRL40" s="47"/>
      <c r="FRM40" s="47"/>
      <c r="FRN40" s="47"/>
      <c r="FRO40" s="47"/>
      <c r="FRP40" s="47"/>
      <c r="FRQ40" s="47"/>
      <c r="FRR40" s="47"/>
      <c r="FRS40" s="47"/>
      <c r="FRT40" s="47"/>
      <c r="FRU40" s="47"/>
      <c r="FRV40" s="47"/>
      <c r="FRW40" s="47"/>
      <c r="FRX40" s="47"/>
      <c r="FRY40" s="47"/>
      <c r="FRZ40" s="47"/>
      <c r="FSA40" s="47"/>
      <c r="FSB40" s="47"/>
      <c r="FSC40" s="47"/>
      <c r="FSD40" s="47"/>
      <c r="FSE40" s="47"/>
      <c r="FSF40" s="47"/>
      <c r="FSG40" s="47"/>
      <c r="FSH40" s="47"/>
      <c r="FSI40" s="47"/>
      <c r="FSJ40" s="47"/>
      <c r="FSK40" s="47"/>
      <c r="FSL40" s="47"/>
      <c r="FSM40" s="47"/>
      <c r="FSN40" s="47"/>
      <c r="FSO40" s="47"/>
      <c r="FSP40" s="47"/>
      <c r="FSQ40" s="47"/>
      <c r="FSR40" s="47"/>
      <c r="FSS40" s="47"/>
      <c r="FST40" s="47"/>
      <c r="FSU40" s="47"/>
      <c r="FSV40" s="47"/>
      <c r="FSW40" s="47"/>
      <c r="FSX40" s="47"/>
      <c r="FSY40" s="47"/>
      <c r="FSZ40" s="47"/>
      <c r="FTA40" s="47"/>
      <c r="FTB40" s="47"/>
      <c r="FTC40" s="47"/>
      <c r="FTD40" s="47"/>
      <c r="FTE40" s="47"/>
      <c r="FTF40" s="47"/>
      <c r="FTG40" s="47"/>
      <c r="FTH40" s="47"/>
      <c r="FTI40" s="47"/>
      <c r="FTJ40" s="47"/>
      <c r="FTK40" s="47"/>
      <c r="FTL40" s="47"/>
      <c r="FTM40" s="47"/>
      <c r="FTN40" s="47"/>
      <c r="FTO40" s="47"/>
      <c r="FTP40" s="47"/>
      <c r="FTQ40" s="47"/>
      <c r="FTR40" s="47"/>
      <c r="FTS40" s="47"/>
      <c r="FTT40" s="47"/>
      <c r="FTU40" s="47"/>
      <c r="FTV40" s="47"/>
      <c r="FTW40" s="47"/>
      <c r="FTX40" s="47"/>
      <c r="FTY40" s="47"/>
      <c r="FTZ40" s="47"/>
      <c r="FUA40" s="47"/>
      <c r="FUB40" s="47"/>
      <c r="FUC40" s="47"/>
      <c r="FUD40" s="47"/>
      <c r="FUE40" s="47"/>
      <c r="FUF40" s="47"/>
      <c r="FUG40" s="47"/>
      <c r="FUH40" s="47"/>
      <c r="FUI40" s="47"/>
      <c r="FUJ40" s="47"/>
      <c r="FUK40" s="47"/>
      <c r="FUL40" s="47"/>
      <c r="FUM40" s="47"/>
      <c r="FUN40" s="47"/>
      <c r="FUO40" s="47"/>
      <c r="FUP40" s="47"/>
      <c r="FUQ40" s="47"/>
      <c r="FUR40" s="47"/>
      <c r="FUS40" s="47"/>
      <c r="FUT40" s="47"/>
      <c r="FUU40" s="47"/>
      <c r="FUV40" s="47"/>
      <c r="FUW40" s="47"/>
      <c r="FUX40" s="47"/>
      <c r="FUY40" s="47"/>
      <c r="FUZ40" s="47"/>
      <c r="FVA40" s="47"/>
      <c r="FVB40" s="47"/>
      <c r="FVC40" s="47"/>
      <c r="FVD40" s="47"/>
      <c r="FVE40" s="47"/>
      <c r="FVF40" s="47"/>
      <c r="FVG40" s="47"/>
      <c r="FVH40" s="47"/>
      <c r="FVI40" s="47"/>
      <c r="FVJ40" s="47"/>
      <c r="FVK40" s="47"/>
      <c r="FVL40" s="47"/>
      <c r="FVM40" s="47"/>
      <c r="FVN40" s="47"/>
      <c r="FVO40" s="47"/>
      <c r="FVP40" s="47"/>
      <c r="FVQ40" s="47"/>
      <c r="FVR40" s="47"/>
      <c r="FVS40" s="47"/>
      <c r="FVT40" s="47"/>
      <c r="FVU40" s="47"/>
      <c r="FVV40" s="47"/>
      <c r="FVW40" s="47"/>
      <c r="FVX40" s="47"/>
      <c r="FVY40" s="47"/>
      <c r="FVZ40" s="47"/>
      <c r="FWA40" s="47"/>
      <c r="FWB40" s="47"/>
      <c r="FWC40" s="47"/>
      <c r="FWD40" s="47"/>
      <c r="FWE40" s="47"/>
      <c r="FWF40" s="47"/>
      <c r="FWG40" s="47"/>
      <c r="FWH40" s="47"/>
      <c r="FWI40" s="47"/>
      <c r="FWJ40" s="47"/>
      <c r="FWK40" s="47"/>
      <c r="FWL40" s="47"/>
      <c r="FWM40" s="47"/>
      <c r="FWN40" s="47"/>
      <c r="FWO40" s="47"/>
      <c r="FWP40" s="47"/>
      <c r="FWQ40" s="47"/>
      <c r="FWR40" s="47"/>
      <c r="FWS40" s="47"/>
      <c r="FWT40" s="47"/>
      <c r="FWU40" s="47"/>
      <c r="FWV40" s="47"/>
      <c r="FWW40" s="47"/>
      <c r="FWX40" s="47"/>
      <c r="FWY40" s="47"/>
      <c r="FWZ40" s="47"/>
      <c r="FXA40" s="47"/>
      <c r="FXB40" s="47"/>
      <c r="FXC40" s="47"/>
      <c r="FXD40" s="47"/>
      <c r="FXE40" s="47"/>
      <c r="FXF40" s="47"/>
      <c r="FXG40" s="47"/>
      <c r="FXH40" s="47"/>
      <c r="FXI40" s="47"/>
      <c r="FXJ40" s="47"/>
      <c r="FXK40" s="47"/>
      <c r="FXL40" s="47"/>
      <c r="FXM40" s="47"/>
      <c r="FXN40" s="47"/>
      <c r="FXO40" s="47"/>
      <c r="FXP40" s="47"/>
      <c r="FXQ40" s="47"/>
      <c r="FXR40" s="47"/>
      <c r="FXS40" s="47"/>
      <c r="FXT40" s="47"/>
      <c r="FXU40" s="47"/>
      <c r="FXV40" s="47"/>
      <c r="FXW40" s="47"/>
      <c r="FXX40" s="47"/>
      <c r="FXY40" s="47"/>
      <c r="FXZ40" s="47"/>
      <c r="FYA40" s="47"/>
      <c r="FYB40" s="47"/>
      <c r="FYC40" s="47"/>
      <c r="FYD40" s="47"/>
      <c r="FYE40" s="47"/>
      <c r="FYF40" s="47"/>
      <c r="FYG40" s="47"/>
      <c r="FYH40" s="47"/>
      <c r="FYI40" s="47"/>
      <c r="FYJ40" s="47"/>
      <c r="FYK40" s="47"/>
      <c r="FYL40" s="47"/>
      <c r="FYM40" s="47"/>
      <c r="FYN40" s="47"/>
      <c r="FYO40" s="47"/>
      <c r="FYP40" s="47"/>
      <c r="FYQ40" s="47"/>
      <c r="FYR40" s="47"/>
      <c r="FYS40" s="47"/>
      <c r="FYT40" s="47"/>
      <c r="FYU40" s="47"/>
      <c r="FYV40" s="47"/>
      <c r="FYW40" s="47"/>
      <c r="FYX40" s="47"/>
      <c r="FYY40" s="47"/>
      <c r="FYZ40" s="47"/>
      <c r="FZA40" s="47"/>
      <c r="FZB40" s="47"/>
      <c r="FZC40" s="47"/>
      <c r="FZD40" s="47"/>
      <c r="FZE40" s="47"/>
      <c r="FZF40" s="47"/>
      <c r="FZG40" s="47"/>
      <c r="FZH40" s="47"/>
      <c r="FZI40" s="47"/>
      <c r="FZJ40" s="47"/>
      <c r="FZK40" s="47"/>
      <c r="FZL40" s="47"/>
      <c r="FZM40" s="47"/>
      <c r="FZN40" s="47"/>
      <c r="FZO40" s="47"/>
      <c r="FZP40" s="47"/>
      <c r="FZQ40" s="47"/>
      <c r="FZR40" s="47"/>
      <c r="FZS40" s="47"/>
      <c r="FZT40" s="47"/>
      <c r="FZU40" s="47"/>
      <c r="FZV40" s="47"/>
      <c r="FZW40" s="47"/>
      <c r="FZX40" s="47"/>
      <c r="FZY40" s="47"/>
      <c r="FZZ40" s="47"/>
      <c r="GAA40" s="47"/>
      <c r="GAB40" s="47"/>
      <c r="GAC40" s="47"/>
      <c r="GAD40" s="47"/>
      <c r="GAE40" s="47"/>
      <c r="GAF40" s="47"/>
      <c r="GAG40" s="47"/>
      <c r="GAH40" s="47"/>
      <c r="GAI40" s="47"/>
      <c r="GAJ40" s="47"/>
      <c r="GAK40" s="47"/>
      <c r="GAL40" s="47"/>
      <c r="GAM40" s="47"/>
      <c r="GAN40" s="47"/>
      <c r="GAO40" s="47"/>
      <c r="GAP40" s="47"/>
      <c r="GAQ40" s="47"/>
      <c r="GAR40" s="47"/>
      <c r="GAS40" s="47"/>
      <c r="GAT40" s="47"/>
      <c r="GAU40" s="47"/>
      <c r="GAV40" s="47"/>
      <c r="GAW40" s="47"/>
      <c r="GAX40" s="47"/>
      <c r="GAY40" s="47"/>
      <c r="GAZ40" s="47"/>
      <c r="GBA40" s="47"/>
      <c r="GBB40" s="47"/>
      <c r="GBC40" s="47"/>
      <c r="GBD40" s="47"/>
      <c r="GBE40" s="47"/>
      <c r="GBF40" s="47"/>
      <c r="GBG40" s="47"/>
      <c r="GBH40" s="47"/>
      <c r="GBI40" s="47"/>
      <c r="GBJ40" s="47"/>
      <c r="GBK40" s="47"/>
      <c r="GBL40" s="47"/>
      <c r="GBM40" s="47"/>
      <c r="GBN40" s="47"/>
      <c r="GBO40" s="47"/>
      <c r="GBP40" s="47"/>
      <c r="GBQ40" s="47"/>
      <c r="GBR40" s="47"/>
      <c r="GBS40" s="47"/>
      <c r="GBT40" s="47"/>
      <c r="GBU40" s="47"/>
      <c r="GBV40" s="47"/>
      <c r="GBW40" s="47"/>
      <c r="GBX40" s="47"/>
      <c r="GBY40" s="47"/>
      <c r="GBZ40" s="47"/>
      <c r="GCA40" s="47"/>
      <c r="GCB40" s="47"/>
      <c r="GCC40" s="47"/>
      <c r="GCD40" s="47"/>
      <c r="GCE40" s="47"/>
      <c r="GCF40" s="47"/>
      <c r="GCG40" s="47"/>
      <c r="GCH40" s="47"/>
      <c r="GCI40" s="47"/>
      <c r="GCJ40" s="47"/>
      <c r="GCK40" s="47"/>
      <c r="GCL40" s="47"/>
      <c r="GCM40" s="47"/>
      <c r="GCN40" s="47"/>
      <c r="GCO40" s="47"/>
      <c r="GCP40" s="47"/>
      <c r="GCQ40" s="47"/>
      <c r="GCR40" s="47"/>
      <c r="GCS40" s="47"/>
      <c r="GCT40" s="47"/>
      <c r="GCU40" s="47"/>
      <c r="GCV40" s="47"/>
      <c r="GCW40" s="47"/>
      <c r="GCX40" s="47"/>
      <c r="GCY40" s="47"/>
      <c r="GCZ40" s="47"/>
      <c r="GDA40" s="47"/>
      <c r="GDB40" s="47"/>
      <c r="GDC40" s="47"/>
      <c r="GDD40" s="47"/>
      <c r="GDE40" s="47"/>
      <c r="GDF40" s="47"/>
      <c r="GDG40" s="47"/>
      <c r="GDH40" s="47"/>
      <c r="GDI40" s="47"/>
      <c r="GDJ40" s="47"/>
      <c r="GDK40" s="47"/>
      <c r="GDL40" s="47"/>
      <c r="GDM40" s="47"/>
      <c r="GDN40" s="47"/>
      <c r="GDO40" s="47"/>
      <c r="GDP40" s="47"/>
      <c r="GDQ40" s="47"/>
      <c r="GDR40" s="47"/>
      <c r="GDS40" s="47"/>
      <c r="GDT40" s="47"/>
      <c r="GDU40" s="47"/>
      <c r="GDV40" s="47"/>
      <c r="GDW40" s="47"/>
      <c r="GDX40" s="47"/>
      <c r="GDY40" s="47"/>
      <c r="GDZ40" s="47"/>
      <c r="GEA40" s="47"/>
      <c r="GEB40" s="47"/>
      <c r="GEC40" s="47"/>
      <c r="GED40" s="47"/>
      <c r="GEE40" s="47"/>
      <c r="GEF40" s="47"/>
      <c r="GEG40" s="47"/>
      <c r="GEH40" s="47"/>
      <c r="GEI40" s="47"/>
      <c r="GEJ40" s="47"/>
      <c r="GEK40" s="47"/>
      <c r="GEL40" s="47"/>
      <c r="GEM40" s="47"/>
      <c r="GEN40" s="47"/>
      <c r="GEO40" s="47"/>
      <c r="GEP40" s="47"/>
      <c r="GEQ40" s="47"/>
      <c r="GER40" s="47"/>
      <c r="GES40" s="47"/>
      <c r="GET40" s="47"/>
      <c r="GEU40" s="47"/>
      <c r="GEV40" s="47"/>
      <c r="GEW40" s="47"/>
      <c r="GEX40" s="47"/>
      <c r="GEY40" s="47"/>
      <c r="GEZ40" s="47"/>
      <c r="GFA40" s="47"/>
      <c r="GFB40" s="47"/>
      <c r="GFC40" s="47"/>
      <c r="GFD40" s="47"/>
      <c r="GFE40" s="47"/>
      <c r="GFF40" s="47"/>
      <c r="GFG40" s="47"/>
      <c r="GFH40" s="47"/>
      <c r="GFI40" s="47"/>
      <c r="GFJ40" s="47"/>
      <c r="GFK40" s="47"/>
      <c r="GFL40" s="47"/>
      <c r="GFM40" s="47"/>
      <c r="GFN40" s="47"/>
      <c r="GFO40" s="47"/>
      <c r="GFP40" s="47"/>
      <c r="GFQ40" s="47"/>
      <c r="GFR40" s="47"/>
      <c r="GFS40" s="47"/>
      <c r="GFT40" s="47"/>
      <c r="GFU40" s="47"/>
      <c r="GFV40" s="47"/>
      <c r="GFW40" s="47"/>
      <c r="GFX40" s="47"/>
      <c r="GFY40" s="47"/>
      <c r="GFZ40" s="47"/>
      <c r="GGA40" s="47"/>
      <c r="GGB40" s="47"/>
      <c r="GGC40" s="47"/>
      <c r="GGD40" s="47"/>
      <c r="GGE40" s="47"/>
      <c r="GGF40" s="47"/>
      <c r="GGG40" s="47"/>
      <c r="GGH40" s="47"/>
      <c r="GGI40" s="47"/>
      <c r="GGJ40" s="47"/>
      <c r="GGK40" s="47"/>
      <c r="GGL40" s="47"/>
      <c r="GGM40" s="47"/>
      <c r="GGN40" s="47"/>
      <c r="GGO40" s="47"/>
      <c r="GGP40" s="47"/>
      <c r="GGQ40" s="47"/>
      <c r="GGR40" s="47"/>
      <c r="GGS40" s="47"/>
      <c r="GGT40" s="47"/>
      <c r="GGU40" s="47"/>
      <c r="GGV40" s="47"/>
      <c r="GGW40" s="47"/>
      <c r="GGX40" s="47"/>
      <c r="GGY40" s="47"/>
      <c r="GGZ40" s="47"/>
      <c r="GHA40" s="47"/>
      <c r="GHB40" s="47"/>
      <c r="GHC40" s="47"/>
      <c r="GHD40" s="47"/>
      <c r="GHE40" s="47"/>
      <c r="GHF40" s="47"/>
      <c r="GHG40" s="47"/>
      <c r="GHH40" s="47"/>
      <c r="GHI40" s="47"/>
      <c r="GHJ40" s="47"/>
      <c r="GHK40" s="47"/>
      <c r="GHL40" s="47"/>
      <c r="GHM40" s="47"/>
      <c r="GHN40" s="47"/>
      <c r="GHO40" s="47"/>
      <c r="GHP40" s="47"/>
      <c r="GHQ40" s="47"/>
      <c r="GHR40" s="47"/>
      <c r="GHS40" s="47"/>
      <c r="GHT40" s="47"/>
      <c r="GHU40" s="47"/>
      <c r="GHV40" s="47"/>
      <c r="GHW40" s="47"/>
      <c r="GHX40" s="47"/>
      <c r="GHY40" s="47"/>
      <c r="GHZ40" s="47"/>
      <c r="GIA40" s="47"/>
      <c r="GIB40" s="47"/>
      <c r="GIC40" s="47"/>
      <c r="GID40" s="47"/>
      <c r="GIE40" s="47"/>
      <c r="GIF40" s="47"/>
      <c r="GIG40" s="47"/>
      <c r="GIH40" s="47"/>
      <c r="GII40" s="47"/>
      <c r="GIJ40" s="47"/>
      <c r="GIK40" s="47"/>
      <c r="GIL40" s="47"/>
      <c r="GIM40" s="47"/>
      <c r="GIN40" s="47"/>
      <c r="GIO40" s="47"/>
      <c r="GIP40" s="47"/>
      <c r="GIQ40" s="47"/>
      <c r="GIR40" s="47"/>
      <c r="GIS40" s="47"/>
      <c r="GIT40" s="47"/>
      <c r="GIU40" s="47"/>
      <c r="GIV40" s="47"/>
      <c r="GIW40" s="47"/>
      <c r="GIX40" s="47"/>
      <c r="GIY40" s="47"/>
      <c r="GIZ40" s="47"/>
      <c r="GJA40" s="47"/>
      <c r="GJB40" s="47"/>
      <c r="GJC40" s="47"/>
      <c r="GJD40" s="47"/>
      <c r="GJE40" s="47"/>
      <c r="GJF40" s="47"/>
      <c r="GJG40" s="47"/>
      <c r="GJH40" s="47"/>
      <c r="GJI40" s="47"/>
      <c r="GJJ40" s="47"/>
      <c r="GJK40" s="47"/>
      <c r="GJL40" s="47"/>
      <c r="GJM40" s="47"/>
      <c r="GJN40" s="47"/>
      <c r="GJO40" s="47"/>
      <c r="GJP40" s="47"/>
      <c r="GJQ40" s="47"/>
      <c r="GJR40" s="47"/>
      <c r="GJS40" s="47"/>
      <c r="GJT40" s="47"/>
      <c r="GJU40" s="47"/>
      <c r="GJV40" s="47"/>
      <c r="GJW40" s="47"/>
      <c r="GJX40" s="47"/>
      <c r="GJY40" s="47"/>
      <c r="GJZ40" s="47"/>
      <c r="GKA40" s="47"/>
      <c r="GKB40" s="47"/>
      <c r="GKC40" s="47"/>
      <c r="GKD40" s="47"/>
      <c r="GKE40" s="47"/>
      <c r="GKF40" s="47"/>
      <c r="GKG40" s="47"/>
      <c r="GKH40" s="47"/>
      <c r="GKI40" s="47"/>
      <c r="GKJ40" s="47"/>
      <c r="GKK40" s="47"/>
      <c r="GKL40" s="47"/>
      <c r="GKM40" s="47"/>
      <c r="GKN40" s="47"/>
      <c r="GKO40" s="47"/>
      <c r="GKP40" s="47"/>
      <c r="GKQ40" s="47"/>
      <c r="GKR40" s="47"/>
      <c r="GKS40" s="47"/>
      <c r="GKT40" s="47"/>
      <c r="GKU40" s="47"/>
      <c r="GKV40" s="47"/>
      <c r="GKW40" s="47"/>
      <c r="GKX40" s="47"/>
      <c r="GKY40" s="47"/>
      <c r="GKZ40" s="47"/>
      <c r="GLA40" s="47"/>
      <c r="GLB40" s="47"/>
      <c r="GLC40" s="47"/>
      <c r="GLD40" s="47"/>
      <c r="GLE40" s="47"/>
      <c r="GLF40" s="47"/>
      <c r="GLG40" s="47"/>
      <c r="GLH40" s="47"/>
      <c r="GLI40" s="47"/>
      <c r="GLJ40" s="47"/>
      <c r="GLK40" s="47"/>
      <c r="GLL40" s="47"/>
      <c r="GLM40" s="47"/>
      <c r="GLN40" s="47"/>
      <c r="GLO40" s="47"/>
      <c r="GLP40" s="47"/>
      <c r="GLQ40" s="47"/>
      <c r="GLR40" s="47"/>
      <c r="GLS40" s="47"/>
      <c r="GLT40" s="47"/>
      <c r="GLU40" s="47"/>
      <c r="GLV40" s="47"/>
      <c r="GLW40" s="47"/>
      <c r="GLX40" s="47"/>
      <c r="GLY40" s="47"/>
      <c r="GLZ40" s="47"/>
      <c r="GMA40" s="47"/>
      <c r="GMB40" s="47"/>
      <c r="GMC40" s="47"/>
      <c r="GMD40" s="47"/>
      <c r="GME40" s="47"/>
      <c r="GMF40" s="47"/>
      <c r="GMG40" s="47"/>
      <c r="GMH40" s="47"/>
      <c r="GMI40" s="47"/>
      <c r="GMJ40" s="47"/>
      <c r="GMK40" s="47"/>
      <c r="GML40" s="47"/>
      <c r="GMM40" s="47"/>
      <c r="GMN40" s="47"/>
      <c r="GMO40" s="47"/>
      <c r="GMP40" s="47"/>
      <c r="GMQ40" s="47"/>
      <c r="GMR40" s="47"/>
      <c r="GMS40" s="47"/>
      <c r="GMT40" s="47"/>
      <c r="GMU40" s="47"/>
      <c r="GMV40" s="47"/>
      <c r="GMW40" s="47"/>
      <c r="GMX40" s="47"/>
      <c r="GMY40" s="47"/>
      <c r="GMZ40" s="47"/>
      <c r="GNA40" s="47"/>
      <c r="GNB40" s="47"/>
      <c r="GNC40" s="47"/>
      <c r="GND40" s="47"/>
      <c r="GNE40" s="47"/>
      <c r="GNF40" s="47"/>
      <c r="GNG40" s="47"/>
      <c r="GNH40" s="47"/>
      <c r="GNI40" s="47"/>
      <c r="GNJ40" s="47"/>
      <c r="GNK40" s="47"/>
      <c r="GNL40" s="47"/>
      <c r="GNM40" s="47"/>
      <c r="GNN40" s="47"/>
      <c r="GNO40" s="47"/>
      <c r="GNP40" s="47"/>
      <c r="GNQ40" s="47"/>
      <c r="GNR40" s="47"/>
      <c r="GNS40" s="47"/>
      <c r="GNT40" s="47"/>
      <c r="GNU40" s="47"/>
      <c r="GNV40" s="47"/>
      <c r="GNW40" s="47"/>
      <c r="GNX40" s="47"/>
      <c r="GNY40" s="47"/>
      <c r="GNZ40" s="47"/>
      <c r="GOA40" s="47"/>
      <c r="GOB40" s="47"/>
      <c r="GOC40" s="47"/>
      <c r="GOD40" s="47"/>
      <c r="GOE40" s="47"/>
      <c r="GOF40" s="47"/>
      <c r="GOG40" s="47"/>
      <c r="GOH40" s="47"/>
      <c r="GOI40" s="47"/>
      <c r="GOJ40" s="47"/>
      <c r="GOK40" s="47"/>
      <c r="GOL40" s="47"/>
      <c r="GOM40" s="47"/>
      <c r="GON40" s="47"/>
      <c r="GOO40" s="47"/>
      <c r="GOP40" s="47"/>
      <c r="GOQ40" s="47"/>
      <c r="GOR40" s="47"/>
      <c r="GOS40" s="47"/>
      <c r="GOT40" s="47"/>
      <c r="GOU40" s="47"/>
      <c r="GOV40" s="47"/>
      <c r="GOW40" s="47"/>
      <c r="GOX40" s="47"/>
      <c r="GOY40" s="47"/>
      <c r="GOZ40" s="47"/>
      <c r="GPA40" s="47"/>
      <c r="GPB40" s="47"/>
      <c r="GPC40" s="47"/>
      <c r="GPD40" s="47"/>
      <c r="GPE40" s="47"/>
      <c r="GPF40" s="47"/>
      <c r="GPG40" s="47"/>
      <c r="GPH40" s="47"/>
      <c r="GPI40" s="47"/>
      <c r="GPJ40" s="47"/>
      <c r="GPK40" s="47"/>
      <c r="GPL40" s="47"/>
      <c r="GPM40" s="47"/>
      <c r="GPN40" s="47"/>
      <c r="GPO40" s="47"/>
      <c r="GPP40" s="47"/>
      <c r="GPQ40" s="47"/>
      <c r="GPR40" s="47"/>
      <c r="GPS40" s="47"/>
      <c r="GPT40" s="47"/>
      <c r="GPU40" s="47"/>
      <c r="GPV40" s="47"/>
      <c r="GPW40" s="47"/>
      <c r="GPX40" s="47"/>
      <c r="GPY40" s="47"/>
      <c r="GPZ40" s="47"/>
      <c r="GQA40" s="47"/>
      <c r="GQB40" s="47"/>
      <c r="GQC40" s="47"/>
      <c r="GQD40" s="47"/>
      <c r="GQE40" s="47"/>
      <c r="GQF40" s="47"/>
      <c r="GQG40" s="47"/>
      <c r="GQH40" s="47"/>
      <c r="GQI40" s="47"/>
      <c r="GQJ40" s="47"/>
      <c r="GQK40" s="47"/>
      <c r="GQL40" s="47"/>
      <c r="GQM40" s="47"/>
      <c r="GQN40" s="47"/>
      <c r="GQO40" s="47"/>
      <c r="GQP40" s="47"/>
      <c r="GQQ40" s="47"/>
      <c r="GQR40" s="47"/>
      <c r="GQS40" s="47"/>
      <c r="GQT40" s="47"/>
      <c r="GQU40" s="47"/>
      <c r="GQV40" s="47"/>
      <c r="GQW40" s="47"/>
      <c r="GQX40" s="47"/>
      <c r="GQY40" s="47"/>
      <c r="GQZ40" s="47"/>
      <c r="GRA40" s="47"/>
      <c r="GRB40" s="47"/>
      <c r="GRC40" s="47"/>
      <c r="GRD40" s="47"/>
      <c r="GRE40" s="47"/>
      <c r="GRF40" s="47"/>
      <c r="GRG40" s="47"/>
      <c r="GRH40" s="47"/>
      <c r="GRI40" s="47"/>
      <c r="GRJ40" s="47"/>
      <c r="GRK40" s="47"/>
      <c r="GRL40" s="47"/>
      <c r="GRM40" s="47"/>
      <c r="GRN40" s="47"/>
      <c r="GRO40" s="47"/>
      <c r="GRP40" s="47"/>
      <c r="GRQ40" s="47"/>
      <c r="GRR40" s="47"/>
      <c r="GRS40" s="47"/>
      <c r="GRT40" s="47"/>
      <c r="GRU40" s="47"/>
      <c r="GRV40" s="47"/>
      <c r="GRW40" s="47"/>
      <c r="GRX40" s="47"/>
      <c r="GRY40" s="47"/>
      <c r="GRZ40" s="47"/>
      <c r="GSA40" s="47"/>
      <c r="GSB40" s="47"/>
      <c r="GSC40" s="47"/>
      <c r="GSD40" s="47"/>
      <c r="GSE40" s="47"/>
      <c r="GSF40" s="47"/>
      <c r="GSG40" s="47"/>
      <c r="GSH40" s="47"/>
      <c r="GSI40" s="47"/>
      <c r="GSJ40" s="47"/>
      <c r="GSK40" s="47"/>
      <c r="GSL40" s="47"/>
      <c r="GSM40" s="47"/>
      <c r="GSN40" s="47"/>
      <c r="GSO40" s="47"/>
      <c r="GSP40" s="47"/>
      <c r="GSQ40" s="47"/>
      <c r="GSR40" s="47"/>
      <c r="GSS40" s="47"/>
      <c r="GST40" s="47"/>
      <c r="GSU40" s="47"/>
      <c r="GSV40" s="47"/>
      <c r="GSW40" s="47"/>
      <c r="GSX40" s="47"/>
      <c r="GSY40" s="47"/>
      <c r="GSZ40" s="47"/>
      <c r="GTA40" s="47"/>
      <c r="GTB40" s="47"/>
      <c r="GTC40" s="47"/>
      <c r="GTD40" s="47"/>
      <c r="GTE40" s="47"/>
      <c r="GTF40" s="47"/>
      <c r="GTG40" s="47"/>
      <c r="GTH40" s="47"/>
      <c r="GTI40" s="47"/>
      <c r="GTJ40" s="47"/>
      <c r="GTK40" s="47"/>
      <c r="GTL40" s="47"/>
      <c r="GTM40" s="47"/>
      <c r="GTN40" s="47"/>
      <c r="GTO40" s="47"/>
      <c r="GTP40" s="47"/>
      <c r="GTQ40" s="47"/>
      <c r="GTR40" s="47"/>
      <c r="GTS40" s="47"/>
      <c r="GTT40" s="47"/>
      <c r="GTU40" s="47"/>
      <c r="GTV40" s="47"/>
      <c r="GTW40" s="47"/>
      <c r="GTX40" s="47"/>
      <c r="GTY40" s="47"/>
      <c r="GTZ40" s="47"/>
      <c r="GUA40" s="47"/>
      <c r="GUB40" s="47"/>
      <c r="GUC40" s="47"/>
      <c r="GUD40" s="47"/>
      <c r="GUE40" s="47"/>
      <c r="GUF40" s="47"/>
      <c r="GUG40" s="47"/>
      <c r="GUH40" s="47"/>
      <c r="GUI40" s="47"/>
      <c r="GUJ40" s="47"/>
      <c r="GUK40" s="47"/>
      <c r="GUL40" s="47"/>
      <c r="GUM40" s="47"/>
      <c r="GUN40" s="47"/>
      <c r="GUO40" s="47"/>
      <c r="GUP40" s="47"/>
      <c r="GUQ40" s="47"/>
      <c r="GUR40" s="47"/>
      <c r="GUS40" s="47"/>
      <c r="GUT40" s="47"/>
      <c r="GUU40" s="47"/>
      <c r="GUV40" s="47"/>
      <c r="GUW40" s="47"/>
      <c r="GUX40" s="47"/>
      <c r="GUY40" s="47"/>
      <c r="GUZ40" s="47"/>
      <c r="GVA40" s="47"/>
      <c r="GVB40" s="47"/>
      <c r="GVC40" s="47"/>
      <c r="GVD40" s="47"/>
      <c r="GVE40" s="47"/>
      <c r="GVF40" s="47"/>
      <c r="GVG40" s="47"/>
      <c r="GVH40" s="47"/>
      <c r="GVI40" s="47"/>
      <c r="GVJ40" s="47"/>
      <c r="GVK40" s="47"/>
      <c r="GVL40" s="47"/>
      <c r="GVM40" s="47"/>
      <c r="GVN40" s="47"/>
      <c r="GVO40" s="47"/>
      <c r="GVP40" s="47"/>
      <c r="GVQ40" s="47"/>
      <c r="GVR40" s="47"/>
      <c r="GVS40" s="47"/>
      <c r="GVT40" s="47"/>
      <c r="GVU40" s="47"/>
      <c r="GVV40" s="47"/>
      <c r="GVW40" s="47"/>
      <c r="GVX40" s="47"/>
      <c r="GVY40" s="47"/>
      <c r="GVZ40" s="47"/>
      <c r="GWA40" s="47"/>
      <c r="GWB40" s="47"/>
      <c r="GWC40" s="47"/>
      <c r="GWD40" s="47"/>
      <c r="GWE40" s="47"/>
      <c r="GWF40" s="47"/>
      <c r="GWG40" s="47"/>
      <c r="GWH40" s="47"/>
      <c r="GWI40" s="47"/>
      <c r="GWJ40" s="47"/>
      <c r="GWK40" s="47"/>
      <c r="GWL40" s="47"/>
      <c r="GWM40" s="47"/>
      <c r="GWN40" s="47"/>
      <c r="GWO40" s="47"/>
      <c r="GWP40" s="47"/>
      <c r="GWQ40" s="47"/>
      <c r="GWR40" s="47"/>
      <c r="GWS40" s="47"/>
      <c r="GWT40" s="47"/>
      <c r="GWU40" s="47"/>
      <c r="GWV40" s="47"/>
      <c r="GWW40" s="47"/>
      <c r="GWX40" s="47"/>
      <c r="GWY40" s="47"/>
      <c r="GWZ40" s="47"/>
      <c r="GXA40" s="47"/>
      <c r="GXB40" s="47"/>
      <c r="GXC40" s="47"/>
      <c r="GXD40" s="47"/>
      <c r="GXE40" s="47"/>
      <c r="GXF40" s="47"/>
      <c r="GXG40" s="47"/>
      <c r="GXH40" s="47"/>
      <c r="GXI40" s="47"/>
      <c r="GXJ40" s="47"/>
      <c r="GXK40" s="47"/>
      <c r="GXL40" s="47"/>
      <c r="GXM40" s="47"/>
      <c r="GXN40" s="47"/>
      <c r="GXO40" s="47"/>
      <c r="GXP40" s="47"/>
      <c r="GXQ40" s="47"/>
      <c r="GXR40" s="47"/>
      <c r="GXS40" s="47"/>
      <c r="GXT40" s="47"/>
      <c r="GXU40" s="47"/>
      <c r="GXV40" s="47"/>
      <c r="GXW40" s="47"/>
      <c r="GXX40" s="47"/>
      <c r="GXY40" s="47"/>
      <c r="GXZ40" s="47"/>
      <c r="GYA40" s="47"/>
      <c r="GYB40" s="47"/>
      <c r="GYC40" s="47"/>
      <c r="GYD40" s="47"/>
      <c r="GYE40" s="47"/>
      <c r="GYF40" s="47"/>
      <c r="GYG40" s="47"/>
      <c r="GYH40" s="47"/>
      <c r="GYI40" s="47"/>
      <c r="GYJ40" s="47"/>
      <c r="GYK40" s="47"/>
      <c r="GYL40" s="47"/>
      <c r="GYM40" s="47"/>
      <c r="GYN40" s="47"/>
      <c r="GYO40" s="47"/>
      <c r="GYP40" s="47"/>
      <c r="GYQ40" s="47"/>
      <c r="GYR40" s="47"/>
      <c r="GYS40" s="47"/>
      <c r="GYT40" s="47"/>
      <c r="GYU40" s="47"/>
      <c r="GYV40" s="47"/>
      <c r="GYW40" s="47"/>
      <c r="GYX40" s="47"/>
      <c r="GYY40" s="47"/>
      <c r="GYZ40" s="47"/>
      <c r="GZA40" s="47"/>
      <c r="GZB40" s="47"/>
      <c r="GZC40" s="47"/>
      <c r="GZD40" s="47"/>
      <c r="GZE40" s="47"/>
      <c r="GZF40" s="47"/>
      <c r="GZG40" s="47"/>
      <c r="GZH40" s="47"/>
      <c r="GZI40" s="47"/>
      <c r="GZJ40" s="47"/>
      <c r="GZK40" s="47"/>
      <c r="GZL40" s="47"/>
      <c r="GZM40" s="47"/>
      <c r="GZN40" s="47"/>
      <c r="GZO40" s="47"/>
      <c r="GZP40" s="47"/>
      <c r="GZQ40" s="47"/>
      <c r="GZR40" s="47"/>
      <c r="GZS40" s="47"/>
      <c r="GZT40" s="47"/>
      <c r="GZU40" s="47"/>
      <c r="GZV40" s="47"/>
      <c r="GZW40" s="47"/>
      <c r="GZX40" s="47"/>
      <c r="GZY40" s="47"/>
      <c r="GZZ40" s="47"/>
      <c r="HAA40" s="47"/>
      <c r="HAB40" s="47"/>
      <c r="HAC40" s="47"/>
      <c r="HAD40" s="47"/>
      <c r="HAE40" s="47"/>
      <c r="HAF40" s="47"/>
      <c r="HAG40" s="47"/>
      <c r="HAH40" s="47"/>
      <c r="HAI40" s="47"/>
      <c r="HAJ40" s="47"/>
      <c r="HAK40" s="47"/>
      <c r="HAL40" s="47"/>
      <c r="HAM40" s="47"/>
      <c r="HAN40" s="47"/>
      <c r="HAO40" s="47"/>
      <c r="HAP40" s="47"/>
      <c r="HAQ40" s="47"/>
      <c r="HAR40" s="47"/>
      <c r="HAS40" s="47"/>
      <c r="HAT40" s="47"/>
      <c r="HAU40" s="47"/>
      <c r="HAV40" s="47"/>
      <c r="HAW40" s="47"/>
      <c r="HAX40" s="47"/>
      <c r="HAY40" s="47"/>
      <c r="HAZ40" s="47"/>
      <c r="HBA40" s="47"/>
      <c r="HBB40" s="47"/>
      <c r="HBC40" s="47"/>
      <c r="HBD40" s="47"/>
      <c r="HBE40" s="47"/>
      <c r="HBF40" s="47"/>
      <c r="HBG40" s="47"/>
      <c r="HBH40" s="47"/>
      <c r="HBI40" s="47"/>
      <c r="HBJ40" s="47"/>
      <c r="HBK40" s="47"/>
      <c r="HBL40" s="47"/>
      <c r="HBM40" s="47"/>
      <c r="HBN40" s="47"/>
      <c r="HBO40" s="47"/>
      <c r="HBP40" s="47"/>
      <c r="HBQ40" s="47"/>
      <c r="HBR40" s="47"/>
      <c r="HBS40" s="47"/>
      <c r="HBT40" s="47"/>
      <c r="HBU40" s="47"/>
      <c r="HBV40" s="47"/>
      <c r="HBW40" s="47"/>
      <c r="HBX40" s="47"/>
      <c r="HBY40" s="47"/>
      <c r="HBZ40" s="47"/>
      <c r="HCA40" s="47"/>
      <c r="HCB40" s="47"/>
      <c r="HCC40" s="47"/>
      <c r="HCD40" s="47"/>
      <c r="HCE40" s="47"/>
      <c r="HCF40" s="47"/>
      <c r="HCG40" s="47"/>
      <c r="HCH40" s="47"/>
      <c r="HCI40" s="47"/>
      <c r="HCJ40" s="47"/>
      <c r="HCK40" s="47"/>
      <c r="HCL40" s="47"/>
      <c r="HCM40" s="47"/>
      <c r="HCN40" s="47"/>
      <c r="HCO40" s="47"/>
      <c r="HCP40" s="47"/>
      <c r="HCQ40" s="47"/>
      <c r="HCR40" s="47"/>
      <c r="HCS40" s="47"/>
      <c r="HCT40" s="47"/>
      <c r="HCU40" s="47"/>
      <c r="HCV40" s="47"/>
      <c r="HCW40" s="47"/>
      <c r="HCX40" s="47"/>
      <c r="HCY40" s="47"/>
      <c r="HCZ40" s="47"/>
      <c r="HDA40" s="47"/>
      <c r="HDB40" s="47"/>
      <c r="HDC40" s="47"/>
      <c r="HDD40" s="47"/>
      <c r="HDE40" s="47"/>
      <c r="HDF40" s="47"/>
      <c r="HDG40" s="47"/>
      <c r="HDH40" s="47"/>
      <c r="HDI40" s="47"/>
      <c r="HDJ40" s="47"/>
      <c r="HDK40" s="47"/>
      <c r="HDL40" s="47"/>
      <c r="HDM40" s="47"/>
      <c r="HDN40" s="47"/>
      <c r="HDO40" s="47"/>
      <c r="HDP40" s="47"/>
      <c r="HDQ40" s="47"/>
      <c r="HDR40" s="47"/>
      <c r="HDS40" s="47"/>
      <c r="HDT40" s="47"/>
      <c r="HDU40" s="47"/>
      <c r="HDV40" s="47"/>
      <c r="HDW40" s="47"/>
      <c r="HDX40" s="47"/>
      <c r="HDY40" s="47"/>
      <c r="HDZ40" s="47"/>
      <c r="HEA40" s="47"/>
      <c r="HEB40" s="47"/>
      <c r="HEC40" s="47"/>
      <c r="HED40" s="47"/>
      <c r="HEE40" s="47"/>
      <c r="HEF40" s="47"/>
      <c r="HEG40" s="47"/>
      <c r="HEH40" s="47"/>
      <c r="HEI40" s="47"/>
      <c r="HEJ40" s="47"/>
      <c r="HEK40" s="47"/>
      <c r="HEL40" s="47"/>
      <c r="HEM40" s="47"/>
      <c r="HEN40" s="47"/>
      <c r="HEO40" s="47"/>
      <c r="HEP40" s="47"/>
      <c r="HEQ40" s="47"/>
      <c r="HER40" s="47"/>
      <c r="HES40" s="47"/>
      <c r="HET40" s="47"/>
      <c r="HEU40" s="47"/>
      <c r="HEV40" s="47"/>
      <c r="HEW40" s="47"/>
      <c r="HEX40" s="47"/>
      <c r="HEY40" s="47"/>
      <c r="HEZ40" s="47"/>
      <c r="HFA40" s="47"/>
      <c r="HFB40" s="47"/>
      <c r="HFC40" s="47"/>
      <c r="HFD40" s="47"/>
      <c r="HFE40" s="47"/>
      <c r="HFF40" s="47"/>
      <c r="HFG40" s="47"/>
      <c r="HFH40" s="47"/>
      <c r="HFI40" s="47"/>
      <c r="HFJ40" s="47"/>
      <c r="HFK40" s="47"/>
      <c r="HFL40" s="47"/>
      <c r="HFM40" s="47"/>
      <c r="HFN40" s="47"/>
      <c r="HFO40" s="47"/>
      <c r="HFP40" s="47"/>
      <c r="HFQ40" s="47"/>
      <c r="HFR40" s="47"/>
      <c r="HFS40" s="47"/>
      <c r="HFT40" s="47"/>
      <c r="HFU40" s="47"/>
      <c r="HFV40" s="47"/>
      <c r="HFW40" s="47"/>
      <c r="HFX40" s="47"/>
      <c r="HFY40" s="47"/>
      <c r="HFZ40" s="47"/>
      <c r="HGA40" s="47"/>
      <c r="HGB40" s="47"/>
      <c r="HGC40" s="47"/>
      <c r="HGD40" s="47"/>
      <c r="HGE40" s="47"/>
      <c r="HGF40" s="47"/>
      <c r="HGG40" s="47"/>
      <c r="HGH40" s="47"/>
      <c r="HGI40" s="47"/>
      <c r="HGJ40" s="47"/>
      <c r="HGK40" s="47"/>
      <c r="HGL40" s="47"/>
      <c r="HGM40" s="47"/>
      <c r="HGN40" s="47"/>
      <c r="HGO40" s="47"/>
      <c r="HGP40" s="47"/>
      <c r="HGQ40" s="47"/>
      <c r="HGR40" s="47"/>
      <c r="HGS40" s="47"/>
      <c r="HGT40" s="47"/>
      <c r="HGU40" s="47"/>
      <c r="HGV40" s="47"/>
      <c r="HGW40" s="47"/>
      <c r="HGX40" s="47"/>
      <c r="HGY40" s="47"/>
      <c r="HGZ40" s="47"/>
      <c r="HHA40" s="47"/>
      <c r="HHB40" s="47"/>
      <c r="HHC40" s="47"/>
      <c r="HHD40" s="47"/>
      <c r="HHE40" s="47"/>
      <c r="HHF40" s="47"/>
      <c r="HHG40" s="47"/>
      <c r="HHH40" s="47"/>
      <c r="HHI40" s="47"/>
      <c r="HHJ40" s="47"/>
      <c r="HHK40" s="47"/>
      <c r="HHL40" s="47"/>
      <c r="HHM40" s="47"/>
      <c r="HHN40" s="47"/>
      <c r="HHO40" s="47"/>
      <c r="HHP40" s="47"/>
      <c r="HHQ40" s="47"/>
      <c r="HHR40" s="47"/>
      <c r="HHS40" s="47"/>
      <c r="HHT40" s="47"/>
      <c r="HHU40" s="47"/>
      <c r="HHV40" s="47"/>
      <c r="HHW40" s="47"/>
      <c r="HHX40" s="47"/>
      <c r="HHY40" s="47"/>
      <c r="HHZ40" s="47"/>
      <c r="HIA40" s="47"/>
      <c r="HIB40" s="47"/>
      <c r="HIC40" s="47"/>
      <c r="HID40" s="47"/>
      <c r="HIE40" s="47"/>
      <c r="HIF40" s="47"/>
      <c r="HIG40" s="47"/>
      <c r="HIH40" s="47"/>
      <c r="HII40" s="47"/>
      <c r="HIJ40" s="47"/>
      <c r="HIK40" s="47"/>
      <c r="HIL40" s="47"/>
      <c r="HIM40" s="47"/>
      <c r="HIN40" s="47"/>
      <c r="HIO40" s="47"/>
      <c r="HIP40" s="47"/>
      <c r="HIQ40" s="47"/>
      <c r="HIR40" s="47"/>
      <c r="HIS40" s="47"/>
      <c r="HIT40" s="47"/>
      <c r="HIU40" s="47"/>
      <c r="HIV40" s="47"/>
      <c r="HIW40" s="47"/>
      <c r="HIX40" s="47"/>
      <c r="HIY40" s="47"/>
      <c r="HIZ40" s="47"/>
      <c r="HJA40" s="47"/>
      <c r="HJB40" s="47"/>
      <c r="HJC40" s="47"/>
      <c r="HJD40" s="47"/>
      <c r="HJE40" s="47"/>
      <c r="HJF40" s="47"/>
      <c r="HJG40" s="47"/>
      <c r="HJH40" s="47"/>
      <c r="HJI40" s="47"/>
      <c r="HJJ40" s="47"/>
      <c r="HJK40" s="47"/>
      <c r="HJL40" s="47"/>
      <c r="HJM40" s="47"/>
      <c r="HJN40" s="47"/>
      <c r="HJO40" s="47"/>
      <c r="HJP40" s="47"/>
      <c r="HJQ40" s="47"/>
      <c r="HJR40" s="47"/>
      <c r="HJS40" s="47"/>
      <c r="HJT40" s="47"/>
      <c r="HJU40" s="47"/>
      <c r="HJV40" s="47"/>
      <c r="HJW40" s="47"/>
      <c r="HJX40" s="47"/>
      <c r="HJY40" s="47"/>
      <c r="HJZ40" s="47"/>
      <c r="HKA40" s="47"/>
      <c r="HKB40" s="47"/>
      <c r="HKC40" s="47"/>
      <c r="HKD40" s="47"/>
      <c r="HKE40" s="47"/>
      <c r="HKF40" s="47"/>
      <c r="HKG40" s="47"/>
      <c r="HKH40" s="47"/>
      <c r="HKI40" s="47"/>
      <c r="HKJ40" s="47"/>
      <c r="HKK40" s="47"/>
      <c r="HKL40" s="47"/>
      <c r="HKM40" s="47"/>
      <c r="HKN40" s="47"/>
      <c r="HKO40" s="47"/>
      <c r="HKP40" s="47"/>
      <c r="HKQ40" s="47"/>
      <c r="HKR40" s="47"/>
      <c r="HKS40" s="47"/>
      <c r="HKT40" s="47"/>
      <c r="HKU40" s="47"/>
      <c r="HKV40" s="47"/>
      <c r="HKW40" s="47"/>
      <c r="HKX40" s="47"/>
      <c r="HKY40" s="47"/>
      <c r="HKZ40" s="47"/>
      <c r="HLA40" s="47"/>
      <c r="HLB40" s="47"/>
      <c r="HLC40" s="47"/>
      <c r="HLD40" s="47"/>
      <c r="HLE40" s="47"/>
      <c r="HLF40" s="47"/>
      <c r="HLG40" s="47"/>
      <c r="HLH40" s="47"/>
      <c r="HLI40" s="47"/>
      <c r="HLJ40" s="47"/>
      <c r="HLK40" s="47"/>
      <c r="HLL40" s="47"/>
      <c r="HLM40" s="47"/>
      <c r="HLN40" s="47"/>
      <c r="HLO40" s="47"/>
      <c r="HLP40" s="47"/>
      <c r="HLQ40" s="47"/>
      <c r="HLR40" s="47"/>
      <c r="HLS40" s="47"/>
      <c r="HLT40" s="47"/>
      <c r="HLU40" s="47"/>
      <c r="HLV40" s="47"/>
      <c r="HLW40" s="47"/>
      <c r="HLX40" s="47"/>
      <c r="HLY40" s="47"/>
      <c r="HLZ40" s="47"/>
      <c r="HMA40" s="47"/>
      <c r="HMB40" s="47"/>
      <c r="HMC40" s="47"/>
      <c r="HMD40" s="47"/>
      <c r="HME40" s="47"/>
      <c r="HMF40" s="47"/>
      <c r="HMG40" s="47"/>
      <c r="HMH40" s="47"/>
      <c r="HMI40" s="47"/>
      <c r="HMJ40" s="47"/>
      <c r="HMK40" s="47"/>
      <c r="HML40" s="47"/>
      <c r="HMM40" s="47"/>
      <c r="HMN40" s="47"/>
      <c r="HMO40" s="47"/>
      <c r="HMP40" s="47"/>
      <c r="HMQ40" s="47"/>
      <c r="HMR40" s="47"/>
      <c r="HMS40" s="47"/>
      <c r="HMT40" s="47"/>
      <c r="HMU40" s="47"/>
      <c r="HMV40" s="47"/>
      <c r="HMW40" s="47"/>
      <c r="HMX40" s="47"/>
      <c r="HMY40" s="47"/>
      <c r="HMZ40" s="47"/>
      <c r="HNA40" s="47"/>
      <c r="HNB40" s="47"/>
      <c r="HNC40" s="47"/>
      <c r="HND40" s="47"/>
      <c r="HNE40" s="47"/>
      <c r="HNF40" s="47"/>
      <c r="HNG40" s="47"/>
      <c r="HNH40" s="47"/>
      <c r="HNI40" s="47"/>
      <c r="HNJ40" s="47"/>
      <c r="HNK40" s="47"/>
      <c r="HNL40" s="47"/>
      <c r="HNM40" s="47"/>
      <c r="HNN40" s="47"/>
      <c r="HNO40" s="47"/>
      <c r="HNP40" s="47"/>
      <c r="HNQ40" s="47"/>
      <c r="HNR40" s="47"/>
      <c r="HNS40" s="47"/>
      <c r="HNT40" s="47"/>
      <c r="HNU40" s="47"/>
      <c r="HNV40" s="47"/>
      <c r="HNW40" s="47"/>
      <c r="HNX40" s="47"/>
      <c r="HNY40" s="47"/>
      <c r="HNZ40" s="47"/>
      <c r="HOA40" s="47"/>
      <c r="HOB40" s="47"/>
      <c r="HOC40" s="47"/>
      <c r="HOD40" s="47"/>
      <c r="HOE40" s="47"/>
      <c r="HOF40" s="47"/>
      <c r="HOG40" s="47"/>
      <c r="HOH40" s="47"/>
      <c r="HOI40" s="47"/>
      <c r="HOJ40" s="47"/>
      <c r="HOK40" s="47"/>
      <c r="HOL40" s="47"/>
      <c r="HOM40" s="47"/>
      <c r="HON40" s="47"/>
      <c r="HOO40" s="47"/>
      <c r="HOP40" s="47"/>
      <c r="HOQ40" s="47"/>
      <c r="HOR40" s="47"/>
      <c r="HOS40" s="47"/>
      <c r="HOT40" s="47"/>
      <c r="HOU40" s="47"/>
      <c r="HOV40" s="47"/>
      <c r="HOW40" s="47"/>
      <c r="HOX40" s="47"/>
      <c r="HOY40" s="47"/>
      <c r="HOZ40" s="47"/>
      <c r="HPA40" s="47"/>
      <c r="HPB40" s="47"/>
      <c r="HPC40" s="47"/>
      <c r="HPD40" s="47"/>
      <c r="HPE40" s="47"/>
      <c r="HPF40" s="47"/>
      <c r="HPG40" s="47"/>
      <c r="HPH40" s="47"/>
      <c r="HPI40" s="47"/>
      <c r="HPJ40" s="47"/>
      <c r="HPK40" s="47"/>
      <c r="HPL40" s="47"/>
      <c r="HPM40" s="47"/>
      <c r="HPN40" s="47"/>
      <c r="HPO40" s="47"/>
      <c r="HPP40" s="47"/>
      <c r="HPQ40" s="47"/>
      <c r="HPR40" s="47"/>
      <c r="HPS40" s="47"/>
      <c r="HPT40" s="47"/>
      <c r="HPU40" s="47"/>
      <c r="HPV40" s="47"/>
      <c r="HPW40" s="47"/>
      <c r="HPX40" s="47"/>
      <c r="HPY40" s="47"/>
      <c r="HPZ40" s="47"/>
      <c r="HQA40" s="47"/>
      <c r="HQB40" s="47"/>
      <c r="HQC40" s="47"/>
      <c r="HQD40" s="47"/>
      <c r="HQE40" s="47"/>
      <c r="HQF40" s="47"/>
      <c r="HQG40" s="47"/>
      <c r="HQH40" s="47"/>
      <c r="HQI40" s="47"/>
      <c r="HQJ40" s="47"/>
      <c r="HQK40" s="47"/>
      <c r="HQL40" s="47"/>
      <c r="HQM40" s="47"/>
      <c r="HQN40" s="47"/>
      <c r="HQO40" s="47"/>
      <c r="HQP40" s="47"/>
      <c r="HQQ40" s="47"/>
      <c r="HQR40" s="47"/>
      <c r="HQS40" s="47"/>
      <c r="HQT40" s="47"/>
      <c r="HQU40" s="47"/>
      <c r="HQV40" s="47"/>
      <c r="HQW40" s="47"/>
      <c r="HQX40" s="47"/>
      <c r="HQY40" s="47"/>
      <c r="HQZ40" s="47"/>
      <c r="HRA40" s="47"/>
      <c r="HRB40" s="47"/>
      <c r="HRC40" s="47"/>
      <c r="HRD40" s="47"/>
      <c r="HRE40" s="47"/>
      <c r="HRF40" s="47"/>
      <c r="HRG40" s="47"/>
      <c r="HRH40" s="47"/>
      <c r="HRI40" s="47"/>
      <c r="HRJ40" s="47"/>
      <c r="HRK40" s="47"/>
      <c r="HRL40" s="47"/>
      <c r="HRM40" s="47"/>
      <c r="HRN40" s="47"/>
      <c r="HRO40" s="47"/>
      <c r="HRP40" s="47"/>
      <c r="HRQ40" s="47"/>
      <c r="HRR40" s="47"/>
      <c r="HRS40" s="47"/>
      <c r="HRT40" s="47"/>
      <c r="HRU40" s="47"/>
      <c r="HRV40" s="47"/>
      <c r="HRW40" s="47"/>
      <c r="HRX40" s="47"/>
      <c r="HRY40" s="47"/>
      <c r="HRZ40" s="47"/>
      <c r="HSA40" s="47"/>
      <c r="HSB40" s="47"/>
      <c r="HSC40" s="47"/>
      <c r="HSD40" s="47"/>
      <c r="HSE40" s="47"/>
      <c r="HSF40" s="47"/>
      <c r="HSG40" s="47"/>
      <c r="HSH40" s="47"/>
      <c r="HSI40" s="47"/>
      <c r="HSJ40" s="47"/>
      <c r="HSK40" s="47"/>
      <c r="HSL40" s="47"/>
      <c r="HSM40" s="47"/>
      <c r="HSN40" s="47"/>
      <c r="HSO40" s="47"/>
      <c r="HSP40" s="47"/>
      <c r="HSQ40" s="47"/>
      <c r="HSR40" s="47"/>
      <c r="HSS40" s="47"/>
      <c r="HST40" s="47"/>
      <c r="HSU40" s="47"/>
      <c r="HSV40" s="47"/>
      <c r="HSW40" s="47"/>
      <c r="HSX40" s="47"/>
      <c r="HSY40" s="47"/>
      <c r="HSZ40" s="47"/>
      <c r="HTA40" s="47"/>
      <c r="HTB40" s="47"/>
      <c r="HTC40" s="47"/>
      <c r="HTD40" s="47"/>
      <c r="HTE40" s="47"/>
      <c r="HTF40" s="47"/>
      <c r="HTG40" s="47"/>
      <c r="HTH40" s="47"/>
      <c r="HTI40" s="47"/>
      <c r="HTJ40" s="47"/>
      <c r="HTK40" s="47"/>
      <c r="HTL40" s="47"/>
      <c r="HTM40" s="47"/>
      <c r="HTN40" s="47"/>
      <c r="HTO40" s="47"/>
      <c r="HTP40" s="47"/>
      <c r="HTQ40" s="47"/>
      <c r="HTR40" s="47"/>
      <c r="HTS40" s="47"/>
      <c r="HTT40" s="47"/>
      <c r="HTU40" s="47"/>
      <c r="HTV40" s="47"/>
      <c r="HTW40" s="47"/>
      <c r="HTX40" s="47"/>
      <c r="HTY40" s="47"/>
      <c r="HTZ40" s="47"/>
      <c r="HUA40" s="47"/>
      <c r="HUB40" s="47"/>
      <c r="HUC40" s="47"/>
      <c r="HUD40" s="47"/>
      <c r="HUE40" s="47"/>
      <c r="HUF40" s="47"/>
      <c r="HUG40" s="47"/>
      <c r="HUH40" s="47"/>
      <c r="HUI40" s="47"/>
      <c r="HUJ40" s="47"/>
      <c r="HUK40" s="47"/>
      <c r="HUL40" s="47"/>
      <c r="HUM40" s="47"/>
      <c r="HUN40" s="47"/>
      <c r="HUO40" s="47"/>
      <c r="HUP40" s="47"/>
      <c r="HUQ40" s="47"/>
      <c r="HUR40" s="47"/>
      <c r="HUS40" s="47"/>
      <c r="HUT40" s="47"/>
      <c r="HUU40" s="47"/>
      <c r="HUV40" s="47"/>
      <c r="HUW40" s="47"/>
      <c r="HUX40" s="47"/>
      <c r="HUY40" s="47"/>
      <c r="HUZ40" s="47"/>
      <c r="HVA40" s="47"/>
      <c r="HVB40" s="47"/>
      <c r="HVC40" s="47"/>
      <c r="HVD40" s="47"/>
      <c r="HVE40" s="47"/>
      <c r="HVF40" s="47"/>
      <c r="HVG40" s="47"/>
      <c r="HVH40" s="47"/>
      <c r="HVI40" s="47"/>
      <c r="HVJ40" s="47"/>
      <c r="HVK40" s="47"/>
      <c r="HVL40" s="47"/>
      <c r="HVM40" s="47"/>
      <c r="HVN40" s="47"/>
      <c r="HVO40" s="47"/>
      <c r="HVP40" s="47"/>
      <c r="HVQ40" s="47"/>
      <c r="HVR40" s="47"/>
      <c r="HVS40" s="47"/>
      <c r="HVT40" s="47"/>
      <c r="HVU40" s="47"/>
      <c r="HVV40" s="47"/>
      <c r="HVW40" s="47"/>
      <c r="HVX40" s="47"/>
      <c r="HVY40" s="47"/>
      <c r="HVZ40" s="47"/>
      <c r="HWA40" s="47"/>
      <c r="HWB40" s="47"/>
      <c r="HWC40" s="47"/>
      <c r="HWD40" s="47"/>
      <c r="HWE40" s="47"/>
      <c r="HWF40" s="47"/>
      <c r="HWG40" s="47"/>
      <c r="HWH40" s="47"/>
      <c r="HWI40" s="47"/>
      <c r="HWJ40" s="47"/>
      <c r="HWK40" s="47"/>
      <c r="HWL40" s="47"/>
      <c r="HWM40" s="47"/>
      <c r="HWN40" s="47"/>
      <c r="HWO40" s="47"/>
      <c r="HWP40" s="47"/>
      <c r="HWQ40" s="47"/>
      <c r="HWR40" s="47"/>
      <c r="HWS40" s="47"/>
      <c r="HWT40" s="47"/>
      <c r="HWU40" s="47"/>
      <c r="HWV40" s="47"/>
      <c r="HWW40" s="47"/>
      <c r="HWX40" s="47"/>
      <c r="HWY40" s="47"/>
      <c r="HWZ40" s="47"/>
      <c r="HXA40" s="47"/>
      <c r="HXB40" s="47"/>
      <c r="HXC40" s="47"/>
      <c r="HXD40" s="47"/>
      <c r="HXE40" s="47"/>
      <c r="HXF40" s="47"/>
      <c r="HXG40" s="47"/>
      <c r="HXH40" s="47"/>
      <c r="HXI40" s="47"/>
      <c r="HXJ40" s="47"/>
      <c r="HXK40" s="47"/>
      <c r="HXL40" s="47"/>
      <c r="HXM40" s="47"/>
      <c r="HXN40" s="47"/>
      <c r="HXO40" s="47"/>
      <c r="HXP40" s="47"/>
      <c r="HXQ40" s="47"/>
      <c r="HXR40" s="47"/>
      <c r="HXS40" s="47"/>
      <c r="HXT40" s="47"/>
      <c r="HXU40" s="47"/>
      <c r="HXV40" s="47"/>
      <c r="HXW40" s="47"/>
      <c r="HXX40" s="47"/>
      <c r="HXY40" s="47"/>
      <c r="HXZ40" s="47"/>
      <c r="HYA40" s="47"/>
      <c r="HYB40" s="47"/>
      <c r="HYC40" s="47"/>
      <c r="HYD40" s="47"/>
      <c r="HYE40" s="47"/>
      <c r="HYF40" s="47"/>
      <c r="HYG40" s="47"/>
      <c r="HYH40" s="47"/>
      <c r="HYI40" s="47"/>
      <c r="HYJ40" s="47"/>
      <c r="HYK40" s="47"/>
      <c r="HYL40" s="47"/>
      <c r="HYM40" s="47"/>
      <c r="HYN40" s="47"/>
      <c r="HYO40" s="47"/>
      <c r="HYP40" s="47"/>
      <c r="HYQ40" s="47"/>
      <c r="HYR40" s="47"/>
      <c r="HYS40" s="47"/>
      <c r="HYT40" s="47"/>
      <c r="HYU40" s="47"/>
      <c r="HYV40" s="47"/>
      <c r="HYW40" s="47"/>
      <c r="HYX40" s="47"/>
      <c r="HYY40" s="47"/>
      <c r="HYZ40" s="47"/>
      <c r="HZA40" s="47"/>
      <c r="HZB40" s="47"/>
      <c r="HZC40" s="47"/>
      <c r="HZD40" s="47"/>
      <c r="HZE40" s="47"/>
      <c r="HZF40" s="47"/>
      <c r="HZG40" s="47"/>
      <c r="HZH40" s="47"/>
      <c r="HZI40" s="47"/>
      <c r="HZJ40" s="47"/>
      <c r="HZK40" s="47"/>
      <c r="HZL40" s="47"/>
      <c r="HZM40" s="47"/>
      <c r="HZN40" s="47"/>
      <c r="HZO40" s="47"/>
      <c r="HZP40" s="47"/>
      <c r="HZQ40" s="47"/>
      <c r="HZR40" s="47"/>
      <c r="HZS40" s="47"/>
      <c r="HZT40" s="47"/>
      <c r="HZU40" s="47"/>
      <c r="HZV40" s="47"/>
      <c r="HZW40" s="47"/>
      <c r="HZX40" s="47"/>
      <c r="HZY40" s="47"/>
      <c r="HZZ40" s="47"/>
      <c r="IAA40" s="47"/>
      <c r="IAB40" s="47"/>
      <c r="IAC40" s="47"/>
      <c r="IAD40" s="47"/>
      <c r="IAE40" s="47"/>
      <c r="IAF40" s="47"/>
      <c r="IAG40" s="47"/>
      <c r="IAH40" s="47"/>
      <c r="IAI40" s="47"/>
      <c r="IAJ40" s="47"/>
      <c r="IAK40" s="47"/>
      <c r="IAL40" s="47"/>
      <c r="IAM40" s="47"/>
      <c r="IAN40" s="47"/>
      <c r="IAO40" s="47"/>
      <c r="IAP40" s="47"/>
      <c r="IAQ40" s="47"/>
      <c r="IAR40" s="47"/>
      <c r="IAS40" s="47"/>
      <c r="IAT40" s="47"/>
      <c r="IAU40" s="47"/>
      <c r="IAV40" s="47"/>
      <c r="IAW40" s="47"/>
      <c r="IAX40" s="47"/>
      <c r="IAY40" s="47"/>
      <c r="IAZ40" s="47"/>
      <c r="IBA40" s="47"/>
      <c r="IBB40" s="47"/>
      <c r="IBC40" s="47"/>
      <c r="IBD40" s="47"/>
      <c r="IBE40" s="47"/>
      <c r="IBF40" s="47"/>
      <c r="IBG40" s="47"/>
      <c r="IBH40" s="47"/>
      <c r="IBI40" s="47"/>
      <c r="IBJ40" s="47"/>
      <c r="IBK40" s="47"/>
      <c r="IBL40" s="47"/>
      <c r="IBM40" s="47"/>
      <c r="IBN40" s="47"/>
      <c r="IBO40" s="47"/>
      <c r="IBP40" s="47"/>
      <c r="IBQ40" s="47"/>
      <c r="IBR40" s="47"/>
      <c r="IBS40" s="47"/>
      <c r="IBT40" s="47"/>
      <c r="IBU40" s="47"/>
      <c r="IBV40" s="47"/>
      <c r="IBW40" s="47"/>
      <c r="IBX40" s="47"/>
      <c r="IBY40" s="47"/>
      <c r="IBZ40" s="47"/>
      <c r="ICA40" s="47"/>
      <c r="ICB40" s="47"/>
      <c r="ICC40" s="47"/>
      <c r="ICD40" s="47"/>
      <c r="ICE40" s="47"/>
      <c r="ICF40" s="47"/>
      <c r="ICG40" s="47"/>
      <c r="ICH40" s="47"/>
      <c r="ICI40" s="47"/>
      <c r="ICJ40" s="47"/>
      <c r="ICK40" s="47"/>
      <c r="ICL40" s="47"/>
      <c r="ICM40" s="47"/>
      <c r="ICN40" s="47"/>
      <c r="ICO40" s="47"/>
      <c r="ICP40" s="47"/>
      <c r="ICQ40" s="47"/>
      <c r="ICR40" s="47"/>
      <c r="ICS40" s="47"/>
      <c r="ICT40" s="47"/>
      <c r="ICU40" s="47"/>
      <c r="ICV40" s="47"/>
      <c r="ICW40" s="47"/>
      <c r="ICX40" s="47"/>
      <c r="ICY40" s="47"/>
      <c r="ICZ40" s="47"/>
      <c r="IDA40" s="47"/>
      <c r="IDB40" s="47"/>
      <c r="IDC40" s="47"/>
      <c r="IDD40" s="47"/>
      <c r="IDE40" s="47"/>
      <c r="IDF40" s="47"/>
      <c r="IDG40" s="47"/>
      <c r="IDH40" s="47"/>
      <c r="IDI40" s="47"/>
      <c r="IDJ40" s="47"/>
      <c r="IDK40" s="47"/>
      <c r="IDL40" s="47"/>
      <c r="IDM40" s="47"/>
      <c r="IDN40" s="47"/>
      <c r="IDO40" s="47"/>
      <c r="IDP40" s="47"/>
      <c r="IDQ40" s="47"/>
      <c r="IDR40" s="47"/>
      <c r="IDS40" s="47"/>
      <c r="IDT40" s="47"/>
      <c r="IDU40" s="47"/>
      <c r="IDV40" s="47"/>
      <c r="IDW40" s="47"/>
      <c r="IDX40" s="47"/>
      <c r="IDY40" s="47"/>
      <c r="IDZ40" s="47"/>
      <c r="IEA40" s="47"/>
      <c r="IEB40" s="47"/>
      <c r="IEC40" s="47"/>
      <c r="IED40" s="47"/>
      <c r="IEE40" s="47"/>
      <c r="IEF40" s="47"/>
      <c r="IEG40" s="47"/>
      <c r="IEH40" s="47"/>
      <c r="IEI40" s="47"/>
      <c r="IEJ40" s="47"/>
      <c r="IEK40" s="47"/>
      <c r="IEL40" s="47"/>
      <c r="IEM40" s="47"/>
      <c r="IEN40" s="47"/>
      <c r="IEO40" s="47"/>
      <c r="IEP40" s="47"/>
      <c r="IEQ40" s="47"/>
      <c r="IER40" s="47"/>
      <c r="IES40" s="47"/>
      <c r="IET40" s="47"/>
      <c r="IEU40" s="47"/>
      <c r="IEV40" s="47"/>
      <c r="IEW40" s="47"/>
      <c r="IEX40" s="47"/>
      <c r="IEY40" s="47"/>
      <c r="IEZ40" s="47"/>
      <c r="IFA40" s="47"/>
      <c r="IFB40" s="47"/>
      <c r="IFC40" s="47"/>
      <c r="IFD40" s="47"/>
      <c r="IFE40" s="47"/>
      <c r="IFF40" s="47"/>
      <c r="IFG40" s="47"/>
      <c r="IFH40" s="47"/>
      <c r="IFI40" s="47"/>
      <c r="IFJ40" s="47"/>
      <c r="IFK40" s="47"/>
      <c r="IFL40" s="47"/>
      <c r="IFM40" s="47"/>
      <c r="IFN40" s="47"/>
      <c r="IFO40" s="47"/>
      <c r="IFP40" s="47"/>
      <c r="IFQ40" s="47"/>
      <c r="IFR40" s="47"/>
      <c r="IFS40" s="47"/>
      <c r="IFT40" s="47"/>
      <c r="IFU40" s="47"/>
      <c r="IFV40" s="47"/>
      <c r="IFW40" s="47"/>
      <c r="IFX40" s="47"/>
      <c r="IFY40" s="47"/>
      <c r="IFZ40" s="47"/>
      <c r="IGA40" s="47"/>
      <c r="IGB40" s="47"/>
      <c r="IGC40" s="47"/>
      <c r="IGD40" s="47"/>
      <c r="IGE40" s="47"/>
      <c r="IGF40" s="47"/>
      <c r="IGG40" s="47"/>
      <c r="IGH40" s="47"/>
      <c r="IGI40" s="47"/>
      <c r="IGJ40" s="47"/>
      <c r="IGK40" s="47"/>
      <c r="IGL40" s="47"/>
      <c r="IGM40" s="47"/>
      <c r="IGN40" s="47"/>
      <c r="IGO40" s="47"/>
      <c r="IGP40" s="47"/>
      <c r="IGQ40" s="47"/>
      <c r="IGR40" s="47"/>
      <c r="IGS40" s="47"/>
      <c r="IGT40" s="47"/>
      <c r="IGU40" s="47"/>
      <c r="IGV40" s="47"/>
      <c r="IGW40" s="47"/>
      <c r="IGX40" s="47"/>
      <c r="IGY40" s="47"/>
      <c r="IGZ40" s="47"/>
      <c r="IHA40" s="47"/>
      <c r="IHB40" s="47"/>
      <c r="IHC40" s="47"/>
      <c r="IHD40" s="47"/>
      <c r="IHE40" s="47"/>
      <c r="IHF40" s="47"/>
      <c r="IHG40" s="47"/>
      <c r="IHH40" s="47"/>
      <c r="IHI40" s="47"/>
      <c r="IHJ40" s="47"/>
      <c r="IHK40" s="47"/>
      <c r="IHL40" s="47"/>
      <c r="IHM40" s="47"/>
      <c r="IHN40" s="47"/>
      <c r="IHO40" s="47"/>
      <c r="IHP40" s="47"/>
      <c r="IHQ40" s="47"/>
      <c r="IHR40" s="47"/>
      <c r="IHS40" s="47"/>
      <c r="IHT40" s="47"/>
      <c r="IHU40" s="47"/>
      <c r="IHV40" s="47"/>
      <c r="IHW40" s="47"/>
      <c r="IHX40" s="47"/>
      <c r="IHY40" s="47"/>
      <c r="IHZ40" s="47"/>
      <c r="IIA40" s="47"/>
      <c r="IIB40" s="47"/>
      <c r="IIC40" s="47"/>
      <c r="IID40" s="47"/>
      <c r="IIE40" s="47"/>
      <c r="IIF40" s="47"/>
      <c r="IIG40" s="47"/>
      <c r="IIH40" s="47"/>
      <c r="III40" s="47"/>
      <c r="IIJ40" s="47"/>
      <c r="IIK40" s="47"/>
      <c r="IIL40" s="47"/>
      <c r="IIM40" s="47"/>
      <c r="IIN40" s="47"/>
      <c r="IIO40" s="47"/>
      <c r="IIP40" s="47"/>
      <c r="IIQ40" s="47"/>
      <c r="IIR40" s="47"/>
      <c r="IIS40" s="47"/>
      <c r="IIT40" s="47"/>
      <c r="IIU40" s="47"/>
      <c r="IIV40" s="47"/>
      <c r="IIW40" s="47"/>
      <c r="IIX40" s="47"/>
      <c r="IIY40" s="47"/>
      <c r="IIZ40" s="47"/>
      <c r="IJA40" s="47"/>
      <c r="IJB40" s="47"/>
      <c r="IJC40" s="47"/>
      <c r="IJD40" s="47"/>
      <c r="IJE40" s="47"/>
      <c r="IJF40" s="47"/>
      <c r="IJG40" s="47"/>
      <c r="IJH40" s="47"/>
      <c r="IJI40" s="47"/>
      <c r="IJJ40" s="47"/>
      <c r="IJK40" s="47"/>
      <c r="IJL40" s="47"/>
      <c r="IJM40" s="47"/>
      <c r="IJN40" s="47"/>
      <c r="IJO40" s="47"/>
      <c r="IJP40" s="47"/>
      <c r="IJQ40" s="47"/>
      <c r="IJR40" s="47"/>
      <c r="IJS40" s="47"/>
      <c r="IJT40" s="47"/>
      <c r="IJU40" s="47"/>
      <c r="IJV40" s="47"/>
      <c r="IJW40" s="47"/>
      <c r="IJX40" s="47"/>
      <c r="IJY40" s="47"/>
      <c r="IJZ40" s="47"/>
      <c r="IKA40" s="47"/>
      <c r="IKB40" s="47"/>
      <c r="IKC40" s="47"/>
      <c r="IKD40" s="47"/>
      <c r="IKE40" s="47"/>
      <c r="IKF40" s="47"/>
      <c r="IKG40" s="47"/>
      <c r="IKH40" s="47"/>
      <c r="IKI40" s="47"/>
      <c r="IKJ40" s="47"/>
      <c r="IKK40" s="47"/>
      <c r="IKL40" s="47"/>
      <c r="IKM40" s="47"/>
      <c r="IKN40" s="47"/>
      <c r="IKO40" s="47"/>
      <c r="IKP40" s="47"/>
      <c r="IKQ40" s="47"/>
      <c r="IKR40" s="47"/>
      <c r="IKS40" s="47"/>
      <c r="IKT40" s="47"/>
      <c r="IKU40" s="47"/>
      <c r="IKV40" s="47"/>
      <c r="IKW40" s="47"/>
      <c r="IKX40" s="47"/>
      <c r="IKY40" s="47"/>
      <c r="IKZ40" s="47"/>
      <c r="ILA40" s="47"/>
      <c r="ILB40" s="47"/>
      <c r="ILC40" s="47"/>
      <c r="ILD40" s="47"/>
      <c r="ILE40" s="47"/>
      <c r="ILF40" s="47"/>
      <c r="ILG40" s="47"/>
      <c r="ILH40" s="47"/>
      <c r="ILI40" s="47"/>
      <c r="ILJ40" s="47"/>
      <c r="ILK40" s="47"/>
      <c r="ILL40" s="47"/>
      <c r="ILM40" s="47"/>
      <c r="ILN40" s="47"/>
      <c r="ILO40" s="47"/>
      <c r="ILP40" s="47"/>
      <c r="ILQ40" s="47"/>
      <c r="ILR40" s="47"/>
      <c r="ILS40" s="47"/>
      <c r="ILT40" s="47"/>
      <c r="ILU40" s="47"/>
      <c r="ILV40" s="47"/>
      <c r="ILW40" s="47"/>
      <c r="ILX40" s="47"/>
      <c r="ILY40" s="47"/>
      <c r="ILZ40" s="47"/>
      <c r="IMA40" s="47"/>
      <c r="IMB40" s="47"/>
      <c r="IMC40" s="47"/>
      <c r="IMD40" s="47"/>
      <c r="IME40" s="47"/>
      <c r="IMF40" s="47"/>
      <c r="IMG40" s="47"/>
      <c r="IMH40" s="47"/>
      <c r="IMI40" s="47"/>
      <c r="IMJ40" s="47"/>
      <c r="IMK40" s="47"/>
      <c r="IML40" s="47"/>
      <c r="IMM40" s="47"/>
      <c r="IMN40" s="47"/>
      <c r="IMO40" s="47"/>
      <c r="IMP40" s="47"/>
      <c r="IMQ40" s="47"/>
      <c r="IMR40" s="47"/>
      <c r="IMS40" s="47"/>
      <c r="IMT40" s="47"/>
      <c r="IMU40" s="47"/>
      <c r="IMV40" s="47"/>
      <c r="IMW40" s="47"/>
      <c r="IMX40" s="47"/>
      <c r="IMY40" s="47"/>
      <c r="IMZ40" s="47"/>
      <c r="INA40" s="47"/>
      <c r="INB40" s="47"/>
      <c r="INC40" s="47"/>
      <c r="IND40" s="47"/>
      <c r="INE40" s="47"/>
      <c r="INF40" s="47"/>
      <c r="ING40" s="47"/>
      <c r="INH40" s="47"/>
      <c r="INI40" s="47"/>
      <c r="INJ40" s="47"/>
      <c r="INK40" s="47"/>
      <c r="INL40" s="47"/>
      <c r="INM40" s="47"/>
      <c r="INN40" s="47"/>
      <c r="INO40" s="47"/>
      <c r="INP40" s="47"/>
      <c r="INQ40" s="47"/>
      <c r="INR40" s="47"/>
      <c r="INS40" s="47"/>
      <c r="INT40" s="47"/>
      <c r="INU40" s="47"/>
      <c r="INV40" s="47"/>
      <c r="INW40" s="47"/>
      <c r="INX40" s="47"/>
      <c r="INY40" s="47"/>
      <c r="INZ40" s="47"/>
      <c r="IOA40" s="47"/>
      <c r="IOB40" s="47"/>
      <c r="IOC40" s="47"/>
      <c r="IOD40" s="47"/>
      <c r="IOE40" s="47"/>
      <c r="IOF40" s="47"/>
      <c r="IOG40" s="47"/>
      <c r="IOH40" s="47"/>
      <c r="IOI40" s="47"/>
      <c r="IOJ40" s="47"/>
      <c r="IOK40" s="47"/>
      <c r="IOL40" s="47"/>
      <c r="IOM40" s="47"/>
      <c r="ION40" s="47"/>
      <c r="IOO40" s="47"/>
      <c r="IOP40" s="47"/>
      <c r="IOQ40" s="47"/>
      <c r="IOR40" s="47"/>
      <c r="IOS40" s="47"/>
      <c r="IOT40" s="47"/>
      <c r="IOU40" s="47"/>
      <c r="IOV40" s="47"/>
      <c r="IOW40" s="47"/>
      <c r="IOX40" s="47"/>
      <c r="IOY40" s="47"/>
      <c r="IOZ40" s="47"/>
      <c r="IPA40" s="47"/>
      <c r="IPB40" s="47"/>
      <c r="IPC40" s="47"/>
      <c r="IPD40" s="47"/>
      <c r="IPE40" s="47"/>
      <c r="IPF40" s="47"/>
      <c r="IPG40" s="47"/>
      <c r="IPH40" s="47"/>
      <c r="IPI40" s="47"/>
      <c r="IPJ40" s="47"/>
      <c r="IPK40" s="47"/>
      <c r="IPL40" s="47"/>
      <c r="IPM40" s="47"/>
      <c r="IPN40" s="47"/>
      <c r="IPO40" s="47"/>
      <c r="IPP40" s="47"/>
      <c r="IPQ40" s="47"/>
      <c r="IPR40" s="47"/>
      <c r="IPS40" s="47"/>
      <c r="IPT40" s="47"/>
      <c r="IPU40" s="47"/>
      <c r="IPV40" s="47"/>
      <c r="IPW40" s="47"/>
      <c r="IPX40" s="47"/>
      <c r="IPY40" s="47"/>
      <c r="IPZ40" s="47"/>
      <c r="IQA40" s="47"/>
      <c r="IQB40" s="47"/>
      <c r="IQC40" s="47"/>
      <c r="IQD40" s="47"/>
      <c r="IQE40" s="47"/>
      <c r="IQF40" s="47"/>
      <c r="IQG40" s="47"/>
      <c r="IQH40" s="47"/>
      <c r="IQI40" s="47"/>
      <c r="IQJ40" s="47"/>
      <c r="IQK40" s="47"/>
      <c r="IQL40" s="47"/>
      <c r="IQM40" s="47"/>
      <c r="IQN40" s="47"/>
      <c r="IQO40" s="47"/>
      <c r="IQP40" s="47"/>
      <c r="IQQ40" s="47"/>
      <c r="IQR40" s="47"/>
      <c r="IQS40" s="47"/>
      <c r="IQT40" s="47"/>
      <c r="IQU40" s="47"/>
      <c r="IQV40" s="47"/>
      <c r="IQW40" s="47"/>
      <c r="IQX40" s="47"/>
      <c r="IQY40" s="47"/>
      <c r="IQZ40" s="47"/>
      <c r="IRA40" s="47"/>
      <c r="IRB40" s="47"/>
      <c r="IRC40" s="47"/>
      <c r="IRD40" s="47"/>
      <c r="IRE40" s="47"/>
      <c r="IRF40" s="47"/>
      <c r="IRG40" s="47"/>
      <c r="IRH40" s="47"/>
      <c r="IRI40" s="47"/>
      <c r="IRJ40" s="47"/>
      <c r="IRK40" s="47"/>
      <c r="IRL40" s="47"/>
      <c r="IRM40" s="47"/>
      <c r="IRN40" s="47"/>
      <c r="IRO40" s="47"/>
      <c r="IRP40" s="47"/>
      <c r="IRQ40" s="47"/>
      <c r="IRR40" s="47"/>
      <c r="IRS40" s="47"/>
      <c r="IRT40" s="47"/>
      <c r="IRU40" s="47"/>
      <c r="IRV40" s="47"/>
      <c r="IRW40" s="47"/>
      <c r="IRX40" s="47"/>
      <c r="IRY40" s="47"/>
      <c r="IRZ40" s="47"/>
      <c r="ISA40" s="47"/>
      <c r="ISB40" s="47"/>
      <c r="ISC40" s="47"/>
      <c r="ISD40" s="47"/>
      <c r="ISE40" s="47"/>
      <c r="ISF40" s="47"/>
      <c r="ISG40" s="47"/>
      <c r="ISH40" s="47"/>
      <c r="ISI40" s="47"/>
      <c r="ISJ40" s="47"/>
      <c r="ISK40" s="47"/>
      <c r="ISL40" s="47"/>
      <c r="ISM40" s="47"/>
      <c r="ISN40" s="47"/>
      <c r="ISO40" s="47"/>
      <c r="ISP40" s="47"/>
      <c r="ISQ40" s="47"/>
      <c r="ISR40" s="47"/>
      <c r="ISS40" s="47"/>
      <c r="IST40" s="47"/>
      <c r="ISU40" s="47"/>
      <c r="ISV40" s="47"/>
      <c r="ISW40" s="47"/>
      <c r="ISX40" s="47"/>
      <c r="ISY40" s="47"/>
      <c r="ISZ40" s="47"/>
      <c r="ITA40" s="47"/>
      <c r="ITB40" s="47"/>
      <c r="ITC40" s="47"/>
      <c r="ITD40" s="47"/>
      <c r="ITE40" s="47"/>
      <c r="ITF40" s="47"/>
      <c r="ITG40" s="47"/>
      <c r="ITH40" s="47"/>
      <c r="ITI40" s="47"/>
      <c r="ITJ40" s="47"/>
      <c r="ITK40" s="47"/>
      <c r="ITL40" s="47"/>
      <c r="ITM40" s="47"/>
      <c r="ITN40" s="47"/>
      <c r="ITO40" s="47"/>
      <c r="ITP40" s="47"/>
      <c r="ITQ40" s="47"/>
      <c r="ITR40" s="47"/>
      <c r="ITS40" s="47"/>
      <c r="ITT40" s="47"/>
      <c r="ITU40" s="47"/>
      <c r="ITV40" s="47"/>
      <c r="ITW40" s="47"/>
      <c r="ITX40" s="47"/>
      <c r="ITY40" s="47"/>
      <c r="ITZ40" s="47"/>
      <c r="IUA40" s="47"/>
      <c r="IUB40" s="47"/>
      <c r="IUC40" s="47"/>
      <c r="IUD40" s="47"/>
      <c r="IUE40" s="47"/>
      <c r="IUF40" s="47"/>
      <c r="IUG40" s="47"/>
      <c r="IUH40" s="47"/>
      <c r="IUI40" s="47"/>
      <c r="IUJ40" s="47"/>
      <c r="IUK40" s="47"/>
      <c r="IUL40" s="47"/>
      <c r="IUM40" s="47"/>
      <c r="IUN40" s="47"/>
      <c r="IUO40" s="47"/>
      <c r="IUP40" s="47"/>
      <c r="IUQ40" s="47"/>
      <c r="IUR40" s="47"/>
      <c r="IUS40" s="47"/>
      <c r="IUT40" s="47"/>
      <c r="IUU40" s="47"/>
      <c r="IUV40" s="47"/>
      <c r="IUW40" s="47"/>
      <c r="IUX40" s="47"/>
      <c r="IUY40" s="47"/>
      <c r="IUZ40" s="47"/>
      <c r="IVA40" s="47"/>
      <c r="IVB40" s="47"/>
      <c r="IVC40" s="47"/>
      <c r="IVD40" s="47"/>
      <c r="IVE40" s="47"/>
      <c r="IVF40" s="47"/>
      <c r="IVG40" s="47"/>
      <c r="IVH40" s="47"/>
      <c r="IVI40" s="47"/>
      <c r="IVJ40" s="47"/>
      <c r="IVK40" s="47"/>
      <c r="IVL40" s="47"/>
      <c r="IVM40" s="47"/>
      <c r="IVN40" s="47"/>
      <c r="IVO40" s="47"/>
      <c r="IVP40" s="47"/>
      <c r="IVQ40" s="47"/>
      <c r="IVR40" s="47"/>
      <c r="IVS40" s="47"/>
      <c r="IVT40" s="47"/>
      <c r="IVU40" s="47"/>
      <c r="IVV40" s="47"/>
      <c r="IVW40" s="47"/>
      <c r="IVX40" s="47"/>
      <c r="IVY40" s="47"/>
      <c r="IVZ40" s="47"/>
      <c r="IWA40" s="47"/>
      <c r="IWB40" s="47"/>
      <c r="IWC40" s="47"/>
      <c r="IWD40" s="47"/>
      <c r="IWE40" s="47"/>
      <c r="IWF40" s="47"/>
      <c r="IWG40" s="47"/>
      <c r="IWH40" s="47"/>
      <c r="IWI40" s="47"/>
      <c r="IWJ40" s="47"/>
      <c r="IWK40" s="47"/>
      <c r="IWL40" s="47"/>
      <c r="IWM40" s="47"/>
      <c r="IWN40" s="47"/>
      <c r="IWO40" s="47"/>
      <c r="IWP40" s="47"/>
      <c r="IWQ40" s="47"/>
      <c r="IWR40" s="47"/>
      <c r="IWS40" s="47"/>
      <c r="IWT40" s="47"/>
      <c r="IWU40" s="47"/>
      <c r="IWV40" s="47"/>
      <c r="IWW40" s="47"/>
      <c r="IWX40" s="47"/>
      <c r="IWY40" s="47"/>
      <c r="IWZ40" s="47"/>
      <c r="IXA40" s="47"/>
      <c r="IXB40" s="47"/>
      <c r="IXC40" s="47"/>
      <c r="IXD40" s="47"/>
      <c r="IXE40" s="47"/>
      <c r="IXF40" s="47"/>
      <c r="IXG40" s="47"/>
      <c r="IXH40" s="47"/>
      <c r="IXI40" s="47"/>
      <c r="IXJ40" s="47"/>
      <c r="IXK40" s="47"/>
      <c r="IXL40" s="47"/>
      <c r="IXM40" s="47"/>
      <c r="IXN40" s="47"/>
      <c r="IXO40" s="47"/>
      <c r="IXP40" s="47"/>
      <c r="IXQ40" s="47"/>
      <c r="IXR40" s="47"/>
      <c r="IXS40" s="47"/>
      <c r="IXT40" s="47"/>
      <c r="IXU40" s="47"/>
      <c r="IXV40" s="47"/>
      <c r="IXW40" s="47"/>
      <c r="IXX40" s="47"/>
      <c r="IXY40" s="47"/>
      <c r="IXZ40" s="47"/>
      <c r="IYA40" s="47"/>
      <c r="IYB40" s="47"/>
      <c r="IYC40" s="47"/>
      <c r="IYD40" s="47"/>
      <c r="IYE40" s="47"/>
      <c r="IYF40" s="47"/>
      <c r="IYG40" s="47"/>
      <c r="IYH40" s="47"/>
      <c r="IYI40" s="47"/>
      <c r="IYJ40" s="47"/>
      <c r="IYK40" s="47"/>
      <c r="IYL40" s="47"/>
      <c r="IYM40" s="47"/>
      <c r="IYN40" s="47"/>
      <c r="IYO40" s="47"/>
      <c r="IYP40" s="47"/>
      <c r="IYQ40" s="47"/>
      <c r="IYR40" s="47"/>
      <c r="IYS40" s="47"/>
      <c r="IYT40" s="47"/>
      <c r="IYU40" s="47"/>
      <c r="IYV40" s="47"/>
      <c r="IYW40" s="47"/>
      <c r="IYX40" s="47"/>
      <c r="IYY40" s="47"/>
      <c r="IYZ40" s="47"/>
      <c r="IZA40" s="47"/>
      <c r="IZB40" s="47"/>
      <c r="IZC40" s="47"/>
      <c r="IZD40" s="47"/>
      <c r="IZE40" s="47"/>
      <c r="IZF40" s="47"/>
      <c r="IZG40" s="47"/>
      <c r="IZH40" s="47"/>
      <c r="IZI40" s="47"/>
      <c r="IZJ40" s="47"/>
      <c r="IZK40" s="47"/>
      <c r="IZL40" s="47"/>
      <c r="IZM40" s="47"/>
      <c r="IZN40" s="47"/>
      <c r="IZO40" s="47"/>
      <c r="IZP40" s="47"/>
      <c r="IZQ40" s="47"/>
      <c r="IZR40" s="47"/>
      <c r="IZS40" s="47"/>
      <c r="IZT40" s="47"/>
      <c r="IZU40" s="47"/>
      <c r="IZV40" s="47"/>
      <c r="IZW40" s="47"/>
      <c r="IZX40" s="47"/>
      <c r="IZY40" s="47"/>
      <c r="IZZ40" s="47"/>
      <c r="JAA40" s="47"/>
      <c r="JAB40" s="47"/>
      <c r="JAC40" s="47"/>
      <c r="JAD40" s="47"/>
      <c r="JAE40" s="47"/>
      <c r="JAF40" s="47"/>
      <c r="JAG40" s="47"/>
      <c r="JAH40" s="47"/>
      <c r="JAI40" s="47"/>
      <c r="JAJ40" s="47"/>
      <c r="JAK40" s="47"/>
      <c r="JAL40" s="47"/>
      <c r="JAM40" s="47"/>
      <c r="JAN40" s="47"/>
      <c r="JAO40" s="47"/>
      <c r="JAP40" s="47"/>
      <c r="JAQ40" s="47"/>
      <c r="JAR40" s="47"/>
      <c r="JAS40" s="47"/>
      <c r="JAT40" s="47"/>
      <c r="JAU40" s="47"/>
      <c r="JAV40" s="47"/>
      <c r="JAW40" s="47"/>
      <c r="JAX40" s="47"/>
      <c r="JAY40" s="47"/>
      <c r="JAZ40" s="47"/>
      <c r="JBA40" s="47"/>
      <c r="JBB40" s="47"/>
      <c r="JBC40" s="47"/>
      <c r="JBD40" s="47"/>
      <c r="JBE40" s="47"/>
      <c r="JBF40" s="47"/>
      <c r="JBG40" s="47"/>
      <c r="JBH40" s="47"/>
      <c r="JBI40" s="47"/>
      <c r="JBJ40" s="47"/>
      <c r="JBK40" s="47"/>
      <c r="JBL40" s="47"/>
      <c r="JBM40" s="47"/>
      <c r="JBN40" s="47"/>
      <c r="JBO40" s="47"/>
      <c r="JBP40" s="47"/>
      <c r="JBQ40" s="47"/>
      <c r="JBR40" s="47"/>
      <c r="JBS40" s="47"/>
      <c r="JBT40" s="47"/>
      <c r="JBU40" s="47"/>
      <c r="JBV40" s="47"/>
      <c r="JBW40" s="47"/>
      <c r="JBX40" s="47"/>
      <c r="JBY40" s="47"/>
      <c r="JBZ40" s="47"/>
      <c r="JCA40" s="47"/>
      <c r="JCB40" s="47"/>
      <c r="JCC40" s="47"/>
      <c r="JCD40" s="47"/>
      <c r="JCE40" s="47"/>
      <c r="JCF40" s="47"/>
      <c r="JCG40" s="47"/>
      <c r="JCH40" s="47"/>
      <c r="JCI40" s="47"/>
      <c r="JCJ40" s="47"/>
      <c r="JCK40" s="47"/>
      <c r="JCL40" s="47"/>
      <c r="JCM40" s="47"/>
      <c r="JCN40" s="47"/>
      <c r="JCO40" s="47"/>
      <c r="JCP40" s="47"/>
      <c r="JCQ40" s="47"/>
      <c r="JCR40" s="47"/>
      <c r="JCS40" s="47"/>
      <c r="JCT40" s="47"/>
      <c r="JCU40" s="47"/>
      <c r="JCV40" s="47"/>
      <c r="JCW40" s="47"/>
      <c r="JCX40" s="47"/>
      <c r="JCY40" s="47"/>
      <c r="JCZ40" s="47"/>
      <c r="JDA40" s="47"/>
      <c r="JDB40" s="47"/>
      <c r="JDC40" s="47"/>
      <c r="JDD40" s="47"/>
      <c r="JDE40" s="47"/>
      <c r="JDF40" s="47"/>
      <c r="JDG40" s="47"/>
      <c r="JDH40" s="47"/>
      <c r="JDI40" s="47"/>
      <c r="JDJ40" s="47"/>
      <c r="JDK40" s="47"/>
      <c r="JDL40" s="47"/>
      <c r="JDM40" s="47"/>
      <c r="JDN40" s="47"/>
      <c r="JDO40" s="47"/>
      <c r="JDP40" s="47"/>
      <c r="JDQ40" s="47"/>
      <c r="JDR40" s="47"/>
      <c r="JDS40" s="47"/>
      <c r="JDT40" s="47"/>
      <c r="JDU40" s="47"/>
      <c r="JDV40" s="47"/>
      <c r="JDW40" s="47"/>
      <c r="JDX40" s="47"/>
      <c r="JDY40" s="47"/>
      <c r="JDZ40" s="47"/>
      <c r="JEA40" s="47"/>
      <c r="JEB40" s="47"/>
      <c r="JEC40" s="47"/>
      <c r="JED40" s="47"/>
      <c r="JEE40" s="47"/>
      <c r="JEF40" s="47"/>
      <c r="JEG40" s="47"/>
      <c r="JEH40" s="47"/>
      <c r="JEI40" s="47"/>
      <c r="JEJ40" s="47"/>
      <c r="JEK40" s="47"/>
      <c r="JEL40" s="47"/>
      <c r="JEM40" s="47"/>
      <c r="JEN40" s="47"/>
      <c r="JEO40" s="47"/>
      <c r="JEP40" s="47"/>
      <c r="JEQ40" s="47"/>
      <c r="JER40" s="47"/>
      <c r="JES40" s="47"/>
      <c r="JET40" s="47"/>
      <c r="JEU40" s="47"/>
      <c r="JEV40" s="47"/>
      <c r="JEW40" s="47"/>
      <c r="JEX40" s="47"/>
      <c r="JEY40" s="47"/>
      <c r="JEZ40" s="47"/>
      <c r="JFA40" s="47"/>
      <c r="JFB40" s="47"/>
      <c r="JFC40" s="47"/>
      <c r="JFD40" s="47"/>
      <c r="JFE40" s="47"/>
      <c r="JFF40" s="47"/>
      <c r="JFG40" s="47"/>
      <c r="JFH40" s="47"/>
      <c r="JFI40" s="47"/>
      <c r="JFJ40" s="47"/>
      <c r="JFK40" s="47"/>
      <c r="JFL40" s="47"/>
      <c r="JFM40" s="47"/>
      <c r="JFN40" s="47"/>
      <c r="JFO40" s="47"/>
      <c r="JFP40" s="47"/>
      <c r="JFQ40" s="47"/>
      <c r="JFR40" s="47"/>
      <c r="JFS40" s="47"/>
      <c r="JFT40" s="47"/>
      <c r="JFU40" s="47"/>
      <c r="JFV40" s="47"/>
      <c r="JFW40" s="47"/>
      <c r="JFX40" s="47"/>
      <c r="JFY40" s="47"/>
      <c r="JFZ40" s="47"/>
      <c r="JGA40" s="47"/>
      <c r="JGB40" s="47"/>
      <c r="JGC40" s="47"/>
      <c r="JGD40" s="47"/>
      <c r="JGE40" s="47"/>
      <c r="JGF40" s="47"/>
      <c r="JGG40" s="47"/>
      <c r="JGH40" s="47"/>
      <c r="JGI40" s="47"/>
      <c r="JGJ40" s="47"/>
      <c r="JGK40" s="47"/>
      <c r="JGL40" s="47"/>
      <c r="JGM40" s="47"/>
      <c r="JGN40" s="47"/>
      <c r="JGO40" s="47"/>
      <c r="JGP40" s="47"/>
      <c r="JGQ40" s="47"/>
      <c r="JGR40" s="47"/>
      <c r="JGS40" s="47"/>
      <c r="JGT40" s="47"/>
      <c r="JGU40" s="47"/>
      <c r="JGV40" s="47"/>
      <c r="JGW40" s="47"/>
      <c r="JGX40" s="47"/>
      <c r="JGY40" s="47"/>
      <c r="JGZ40" s="47"/>
      <c r="JHA40" s="47"/>
      <c r="JHB40" s="47"/>
      <c r="JHC40" s="47"/>
      <c r="JHD40" s="47"/>
      <c r="JHE40" s="47"/>
      <c r="JHF40" s="47"/>
      <c r="JHG40" s="47"/>
      <c r="JHH40" s="47"/>
      <c r="JHI40" s="47"/>
      <c r="JHJ40" s="47"/>
      <c r="JHK40" s="47"/>
      <c r="JHL40" s="47"/>
      <c r="JHM40" s="47"/>
      <c r="JHN40" s="47"/>
      <c r="JHO40" s="47"/>
      <c r="JHP40" s="47"/>
      <c r="JHQ40" s="47"/>
      <c r="JHR40" s="47"/>
      <c r="JHS40" s="47"/>
      <c r="JHT40" s="47"/>
      <c r="JHU40" s="47"/>
      <c r="JHV40" s="47"/>
      <c r="JHW40" s="47"/>
      <c r="JHX40" s="47"/>
      <c r="JHY40" s="47"/>
      <c r="JHZ40" s="47"/>
      <c r="JIA40" s="47"/>
      <c r="JIB40" s="47"/>
      <c r="JIC40" s="47"/>
      <c r="JID40" s="47"/>
      <c r="JIE40" s="47"/>
      <c r="JIF40" s="47"/>
      <c r="JIG40" s="47"/>
      <c r="JIH40" s="47"/>
      <c r="JII40" s="47"/>
      <c r="JIJ40" s="47"/>
      <c r="JIK40" s="47"/>
      <c r="JIL40" s="47"/>
      <c r="JIM40" s="47"/>
      <c r="JIN40" s="47"/>
      <c r="JIO40" s="47"/>
      <c r="JIP40" s="47"/>
      <c r="JIQ40" s="47"/>
      <c r="JIR40" s="47"/>
      <c r="JIS40" s="47"/>
      <c r="JIT40" s="47"/>
      <c r="JIU40" s="47"/>
      <c r="JIV40" s="47"/>
      <c r="JIW40" s="47"/>
      <c r="JIX40" s="47"/>
      <c r="JIY40" s="47"/>
      <c r="JIZ40" s="47"/>
      <c r="JJA40" s="47"/>
      <c r="JJB40" s="47"/>
      <c r="JJC40" s="47"/>
      <c r="JJD40" s="47"/>
      <c r="JJE40" s="47"/>
      <c r="JJF40" s="47"/>
      <c r="JJG40" s="47"/>
      <c r="JJH40" s="47"/>
      <c r="JJI40" s="47"/>
      <c r="JJJ40" s="47"/>
      <c r="JJK40" s="47"/>
      <c r="JJL40" s="47"/>
      <c r="JJM40" s="47"/>
      <c r="JJN40" s="47"/>
      <c r="JJO40" s="47"/>
      <c r="JJP40" s="47"/>
      <c r="JJQ40" s="47"/>
      <c r="JJR40" s="47"/>
      <c r="JJS40" s="47"/>
      <c r="JJT40" s="47"/>
      <c r="JJU40" s="47"/>
      <c r="JJV40" s="47"/>
      <c r="JJW40" s="47"/>
      <c r="JJX40" s="47"/>
      <c r="JJY40" s="47"/>
      <c r="JJZ40" s="47"/>
      <c r="JKA40" s="47"/>
      <c r="JKB40" s="47"/>
      <c r="JKC40" s="47"/>
      <c r="JKD40" s="47"/>
      <c r="JKE40" s="47"/>
      <c r="JKF40" s="47"/>
      <c r="JKG40" s="47"/>
      <c r="JKH40" s="47"/>
      <c r="JKI40" s="47"/>
      <c r="JKJ40" s="47"/>
      <c r="JKK40" s="47"/>
      <c r="JKL40" s="47"/>
      <c r="JKM40" s="47"/>
      <c r="JKN40" s="47"/>
      <c r="JKO40" s="47"/>
      <c r="JKP40" s="47"/>
      <c r="JKQ40" s="47"/>
      <c r="JKR40" s="47"/>
      <c r="JKS40" s="47"/>
      <c r="JKT40" s="47"/>
      <c r="JKU40" s="47"/>
      <c r="JKV40" s="47"/>
      <c r="JKW40" s="47"/>
      <c r="JKX40" s="47"/>
      <c r="JKY40" s="47"/>
      <c r="JKZ40" s="47"/>
      <c r="JLA40" s="47"/>
      <c r="JLB40" s="47"/>
      <c r="JLC40" s="47"/>
      <c r="JLD40" s="47"/>
      <c r="JLE40" s="47"/>
      <c r="JLF40" s="47"/>
      <c r="JLG40" s="47"/>
      <c r="JLH40" s="47"/>
      <c r="JLI40" s="47"/>
      <c r="JLJ40" s="47"/>
      <c r="JLK40" s="47"/>
      <c r="JLL40" s="47"/>
      <c r="JLM40" s="47"/>
      <c r="JLN40" s="47"/>
      <c r="JLO40" s="47"/>
      <c r="JLP40" s="47"/>
      <c r="JLQ40" s="47"/>
      <c r="JLR40" s="47"/>
      <c r="JLS40" s="47"/>
      <c r="JLT40" s="47"/>
      <c r="JLU40" s="47"/>
      <c r="JLV40" s="47"/>
      <c r="JLW40" s="47"/>
      <c r="JLX40" s="47"/>
      <c r="JLY40" s="47"/>
      <c r="JLZ40" s="47"/>
      <c r="JMA40" s="47"/>
      <c r="JMB40" s="47"/>
      <c r="JMC40" s="47"/>
      <c r="JMD40" s="47"/>
      <c r="JME40" s="47"/>
      <c r="JMF40" s="47"/>
      <c r="JMG40" s="47"/>
      <c r="JMH40" s="47"/>
      <c r="JMI40" s="47"/>
      <c r="JMJ40" s="47"/>
      <c r="JMK40" s="47"/>
      <c r="JML40" s="47"/>
      <c r="JMM40" s="47"/>
      <c r="JMN40" s="47"/>
      <c r="JMO40" s="47"/>
      <c r="JMP40" s="47"/>
      <c r="JMQ40" s="47"/>
      <c r="JMR40" s="47"/>
      <c r="JMS40" s="47"/>
      <c r="JMT40" s="47"/>
      <c r="JMU40" s="47"/>
      <c r="JMV40" s="47"/>
      <c r="JMW40" s="47"/>
      <c r="JMX40" s="47"/>
      <c r="JMY40" s="47"/>
      <c r="JMZ40" s="47"/>
      <c r="JNA40" s="47"/>
      <c r="JNB40" s="47"/>
      <c r="JNC40" s="47"/>
      <c r="JND40" s="47"/>
      <c r="JNE40" s="47"/>
      <c r="JNF40" s="47"/>
      <c r="JNG40" s="47"/>
      <c r="JNH40" s="47"/>
      <c r="JNI40" s="47"/>
      <c r="JNJ40" s="47"/>
      <c r="JNK40" s="47"/>
      <c r="JNL40" s="47"/>
      <c r="JNM40" s="47"/>
      <c r="JNN40" s="47"/>
      <c r="JNO40" s="47"/>
      <c r="JNP40" s="47"/>
      <c r="JNQ40" s="47"/>
      <c r="JNR40" s="47"/>
      <c r="JNS40" s="47"/>
      <c r="JNT40" s="47"/>
      <c r="JNU40" s="47"/>
      <c r="JNV40" s="47"/>
      <c r="JNW40" s="47"/>
      <c r="JNX40" s="47"/>
      <c r="JNY40" s="47"/>
      <c r="JNZ40" s="47"/>
      <c r="JOA40" s="47"/>
      <c r="JOB40" s="47"/>
      <c r="JOC40" s="47"/>
      <c r="JOD40" s="47"/>
      <c r="JOE40" s="47"/>
      <c r="JOF40" s="47"/>
      <c r="JOG40" s="47"/>
      <c r="JOH40" s="47"/>
      <c r="JOI40" s="47"/>
      <c r="JOJ40" s="47"/>
      <c r="JOK40" s="47"/>
      <c r="JOL40" s="47"/>
      <c r="JOM40" s="47"/>
      <c r="JON40" s="47"/>
      <c r="JOO40" s="47"/>
      <c r="JOP40" s="47"/>
      <c r="JOQ40" s="47"/>
      <c r="JOR40" s="47"/>
      <c r="JOS40" s="47"/>
      <c r="JOT40" s="47"/>
      <c r="JOU40" s="47"/>
      <c r="JOV40" s="47"/>
      <c r="JOW40" s="47"/>
      <c r="JOX40" s="47"/>
      <c r="JOY40" s="47"/>
      <c r="JOZ40" s="47"/>
      <c r="JPA40" s="47"/>
      <c r="JPB40" s="47"/>
      <c r="JPC40" s="47"/>
      <c r="JPD40" s="47"/>
      <c r="JPE40" s="47"/>
      <c r="JPF40" s="47"/>
      <c r="JPG40" s="47"/>
      <c r="JPH40" s="47"/>
      <c r="JPI40" s="47"/>
      <c r="JPJ40" s="47"/>
      <c r="JPK40" s="47"/>
      <c r="JPL40" s="47"/>
      <c r="JPM40" s="47"/>
      <c r="JPN40" s="47"/>
      <c r="JPO40" s="47"/>
      <c r="JPP40" s="47"/>
      <c r="JPQ40" s="47"/>
      <c r="JPR40" s="47"/>
      <c r="JPS40" s="47"/>
      <c r="JPT40" s="47"/>
      <c r="JPU40" s="47"/>
      <c r="JPV40" s="47"/>
      <c r="JPW40" s="47"/>
      <c r="JPX40" s="47"/>
      <c r="JPY40" s="47"/>
      <c r="JPZ40" s="47"/>
      <c r="JQA40" s="47"/>
      <c r="JQB40" s="47"/>
      <c r="JQC40" s="47"/>
      <c r="JQD40" s="47"/>
      <c r="JQE40" s="47"/>
      <c r="JQF40" s="47"/>
      <c r="JQG40" s="47"/>
      <c r="JQH40" s="47"/>
      <c r="JQI40" s="47"/>
      <c r="JQJ40" s="47"/>
      <c r="JQK40" s="47"/>
      <c r="JQL40" s="47"/>
      <c r="JQM40" s="47"/>
      <c r="JQN40" s="47"/>
      <c r="JQO40" s="47"/>
      <c r="JQP40" s="47"/>
      <c r="JQQ40" s="47"/>
      <c r="JQR40" s="47"/>
      <c r="JQS40" s="47"/>
      <c r="JQT40" s="47"/>
      <c r="JQU40" s="47"/>
      <c r="JQV40" s="47"/>
      <c r="JQW40" s="47"/>
      <c r="JQX40" s="47"/>
      <c r="JQY40" s="47"/>
      <c r="JQZ40" s="47"/>
      <c r="JRA40" s="47"/>
      <c r="JRB40" s="47"/>
      <c r="JRC40" s="47"/>
      <c r="JRD40" s="47"/>
      <c r="JRE40" s="47"/>
      <c r="JRF40" s="47"/>
      <c r="JRG40" s="47"/>
      <c r="JRH40" s="47"/>
      <c r="JRI40" s="47"/>
      <c r="JRJ40" s="47"/>
      <c r="JRK40" s="47"/>
      <c r="JRL40" s="47"/>
      <c r="JRM40" s="47"/>
      <c r="JRN40" s="47"/>
      <c r="JRO40" s="47"/>
      <c r="JRP40" s="47"/>
      <c r="JRQ40" s="47"/>
      <c r="JRR40" s="47"/>
      <c r="JRS40" s="47"/>
      <c r="JRT40" s="47"/>
      <c r="JRU40" s="47"/>
      <c r="JRV40" s="47"/>
      <c r="JRW40" s="47"/>
      <c r="JRX40" s="47"/>
      <c r="JRY40" s="47"/>
      <c r="JRZ40" s="47"/>
      <c r="JSA40" s="47"/>
      <c r="JSB40" s="47"/>
      <c r="JSC40" s="47"/>
      <c r="JSD40" s="47"/>
      <c r="JSE40" s="47"/>
      <c r="JSF40" s="47"/>
      <c r="JSG40" s="47"/>
      <c r="JSH40" s="47"/>
      <c r="JSI40" s="47"/>
      <c r="JSJ40" s="47"/>
      <c r="JSK40" s="47"/>
      <c r="JSL40" s="47"/>
      <c r="JSM40" s="47"/>
      <c r="JSN40" s="47"/>
      <c r="JSO40" s="47"/>
      <c r="JSP40" s="47"/>
      <c r="JSQ40" s="47"/>
      <c r="JSR40" s="47"/>
      <c r="JSS40" s="47"/>
      <c r="JST40" s="47"/>
      <c r="JSU40" s="47"/>
      <c r="JSV40" s="47"/>
      <c r="JSW40" s="47"/>
      <c r="JSX40" s="47"/>
      <c r="JSY40" s="47"/>
      <c r="JSZ40" s="47"/>
      <c r="JTA40" s="47"/>
      <c r="JTB40" s="47"/>
      <c r="JTC40" s="47"/>
      <c r="JTD40" s="47"/>
      <c r="JTE40" s="47"/>
      <c r="JTF40" s="47"/>
      <c r="JTG40" s="47"/>
      <c r="JTH40" s="47"/>
      <c r="JTI40" s="47"/>
      <c r="JTJ40" s="47"/>
      <c r="JTK40" s="47"/>
      <c r="JTL40" s="47"/>
      <c r="JTM40" s="47"/>
      <c r="JTN40" s="47"/>
      <c r="JTO40" s="47"/>
      <c r="JTP40" s="47"/>
      <c r="JTQ40" s="47"/>
      <c r="JTR40" s="47"/>
      <c r="JTS40" s="47"/>
      <c r="JTT40" s="47"/>
      <c r="JTU40" s="47"/>
      <c r="JTV40" s="47"/>
      <c r="JTW40" s="47"/>
      <c r="JTX40" s="47"/>
      <c r="JTY40" s="47"/>
      <c r="JTZ40" s="47"/>
      <c r="JUA40" s="47"/>
      <c r="JUB40" s="47"/>
      <c r="JUC40" s="47"/>
      <c r="JUD40" s="47"/>
      <c r="JUE40" s="47"/>
      <c r="JUF40" s="47"/>
      <c r="JUG40" s="47"/>
      <c r="JUH40" s="47"/>
      <c r="JUI40" s="47"/>
      <c r="JUJ40" s="47"/>
      <c r="JUK40" s="47"/>
      <c r="JUL40" s="47"/>
      <c r="JUM40" s="47"/>
      <c r="JUN40" s="47"/>
      <c r="JUO40" s="47"/>
      <c r="JUP40" s="47"/>
      <c r="JUQ40" s="47"/>
      <c r="JUR40" s="47"/>
      <c r="JUS40" s="47"/>
      <c r="JUT40" s="47"/>
      <c r="JUU40" s="47"/>
      <c r="JUV40" s="47"/>
      <c r="JUW40" s="47"/>
      <c r="JUX40" s="47"/>
      <c r="JUY40" s="47"/>
      <c r="JUZ40" s="47"/>
      <c r="JVA40" s="47"/>
      <c r="JVB40" s="47"/>
      <c r="JVC40" s="47"/>
      <c r="JVD40" s="47"/>
      <c r="JVE40" s="47"/>
      <c r="JVF40" s="47"/>
      <c r="JVG40" s="47"/>
      <c r="JVH40" s="47"/>
      <c r="JVI40" s="47"/>
      <c r="JVJ40" s="47"/>
      <c r="JVK40" s="47"/>
      <c r="JVL40" s="47"/>
      <c r="JVM40" s="47"/>
      <c r="JVN40" s="47"/>
      <c r="JVO40" s="47"/>
      <c r="JVP40" s="47"/>
      <c r="JVQ40" s="47"/>
      <c r="JVR40" s="47"/>
      <c r="JVS40" s="47"/>
      <c r="JVT40" s="47"/>
      <c r="JVU40" s="47"/>
      <c r="JVV40" s="47"/>
      <c r="JVW40" s="47"/>
      <c r="JVX40" s="47"/>
      <c r="JVY40" s="47"/>
      <c r="JVZ40" s="47"/>
      <c r="JWA40" s="47"/>
      <c r="JWB40" s="47"/>
      <c r="JWC40" s="47"/>
      <c r="JWD40" s="47"/>
      <c r="JWE40" s="47"/>
      <c r="JWF40" s="47"/>
      <c r="JWG40" s="47"/>
      <c r="JWH40" s="47"/>
      <c r="JWI40" s="47"/>
      <c r="JWJ40" s="47"/>
      <c r="JWK40" s="47"/>
      <c r="JWL40" s="47"/>
      <c r="JWM40" s="47"/>
      <c r="JWN40" s="47"/>
      <c r="JWO40" s="47"/>
      <c r="JWP40" s="47"/>
      <c r="JWQ40" s="47"/>
      <c r="JWR40" s="47"/>
      <c r="JWS40" s="47"/>
      <c r="JWT40" s="47"/>
      <c r="JWU40" s="47"/>
      <c r="JWV40" s="47"/>
      <c r="JWW40" s="47"/>
      <c r="JWX40" s="47"/>
      <c r="JWY40" s="47"/>
      <c r="JWZ40" s="47"/>
      <c r="JXA40" s="47"/>
      <c r="JXB40" s="47"/>
      <c r="JXC40" s="47"/>
      <c r="JXD40" s="47"/>
      <c r="JXE40" s="47"/>
      <c r="JXF40" s="47"/>
      <c r="JXG40" s="47"/>
      <c r="JXH40" s="47"/>
      <c r="JXI40" s="47"/>
      <c r="JXJ40" s="47"/>
      <c r="JXK40" s="47"/>
      <c r="JXL40" s="47"/>
      <c r="JXM40" s="47"/>
      <c r="JXN40" s="47"/>
      <c r="JXO40" s="47"/>
      <c r="JXP40" s="47"/>
      <c r="JXQ40" s="47"/>
      <c r="JXR40" s="47"/>
      <c r="JXS40" s="47"/>
      <c r="JXT40" s="47"/>
      <c r="JXU40" s="47"/>
      <c r="JXV40" s="47"/>
      <c r="JXW40" s="47"/>
      <c r="JXX40" s="47"/>
      <c r="JXY40" s="47"/>
      <c r="JXZ40" s="47"/>
      <c r="JYA40" s="47"/>
      <c r="JYB40" s="47"/>
      <c r="JYC40" s="47"/>
      <c r="JYD40" s="47"/>
      <c r="JYE40" s="47"/>
      <c r="JYF40" s="47"/>
      <c r="JYG40" s="47"/>
      <c r="JYH40" s="47"/>
      <c r="JYI40" s="47"/>
      <c r="JYJ40" s="47"/>
      <c r="JYK40" s="47"/>
      <c r="JYL40" s="47"/>
      <c r="JYM40" s="47"/>
      <c r="JYN40" s="47"/>
      <c r="JYO40" s="47"/>
      <c r="JYP40" s="47"/>
      <c r="JYQ40" s="47"/>
      <c r="JYR40" s="47"/>
      <c r="JYS40" s="47"/>
      <c r="JYT40" s="47"/>
      <c r="JYU40" s="47"/>
      <c r="JYV40" s="47"/>
      <c r="JYW40" s="47"/>
      <c r="JYX40" s="47"/>
      <c r="JYY40" s="47"/>
      <c r="JYZ40" s="47"/>
      <c r="JZA40" s="47"/>
      <c r="JZB40" s="47"/>
      <c r="JZC40" s="47"/>
      <c r="JZD40" s="47"/>
      <c r="JZE40" s="47"/>
      <c r="JZF40" s="47"/>
      <c r="JZG40" s="47"/>
      <c r="JZH40" s="47"/>
      <c r="JZI40" s="47"/>
      <c r="JZJ40" s="47"/>
      <c r="JZK40" s="47"/>
      <c r="JZL40" s="47"/>
      <c r="JZM40" s="47"/>
      <c r="JZN40" s="47"/>
      <c r="JZO40" s="47"/>
      <c r="JZP40" s="47"/>
      <c r="JZQ40" s="47"/>
      <c r="JZR40" s="47"/>
      <c r="JZS40" s="47"/>
      <c r="JZT40" s="47"/>
      <c r="JZU40" s="47"/>
      <c r="JZV40" s="47"/>
      <c r="JZW40" s="47"/>
      <c r="JZX40" s="47"/>
      <c r="JZY40" s="47"/>
      <c r="JZZ40" s="47"/>
      <c r="KAA40" s="47"/>
      <c r="KAB40" s="47"/>
      <c r="KAC40" s="47"/>
      <c r="KAD40" s="47"/>
      <c r="KAE40" s="47"/>
      <c r="KAF40" s="47"/>
      <c r="KAG40" s="47"/>
      <c r="KAH40" s="47"/>
      <c r="KAI40" s="47"/>
      <c r="KAJ40" s="47"/>
      <c r="KAK40" s="47"/>
      <c r="KAL40" s="47"/>
      <c r="KAM40" s="47"/>
      <c r="KAN40" s="47"/>
      <c r="KAO40" s="47"/>
      <c r="KAP40" s="47"/>
      <c r="KAQ40" s="47"/>
      <c r="KAR40" s="47"/>
      <c r="KAS40" s="47"/>
      <c r="KAT40" s="47"/>
      <c r="KAU40" s="47"/>
      <c r="KAV40" s="47"/>
      <c r="KAW40" s="47"/>
      <c r="KAX40" s="47"/>
      <c r="KAY40" s="47"/>
      <c r="KAZ40" s="47"/>
      <c r="KBA40" s="47"/>
      <c r="KBB40" s="47"/>
      <c r="KBC40" s="47"/>
      <c r="KBD40" s="47"/>
      <c r="KBE40" s="47"/>
      <c r="KBF40" s="47"/>
      <c r="KBG40" s="47"/>
      <c r="KBH40" s="47"/>
      <c r="KBI40" s="47"/>
      <c r="KBJ40" s="47"/>
      <c r="KBK40" s="47"/>
      <c r="KBL40" s="47"/>
      <c r="KBM40" s="47"/>
      <c r="KBN40" s="47"/>
      <c r="KBO40" s="47"/>
      <c r="KBP40" s="47"/>
      <c r="KBQ40" s="47"/>
      <c r="KBR40" s="47"/>
      <c r="KBS40" s="47"/>
      <c r="KBT40" s="47"/>
      <c r="KBU40" s="47"/>
      <c r="KBV40" s="47"/>
      <c r="KBW40" s="47"/>
      <c r="KBX40" s="47"/>
      <c r="KBY40" s="47"/>
      <c r="KBZ40" s="47"/>
      <c r="KCA40" s="47"/>
      <c r="KCB40" s="47"/>
      <c r="KCC40" s="47"/>
      <c r="KCD40" s="47"/>
      <c r="KCE40" s="47"/>
      <c r="KCF40" s="47"/>
      <c r="KCG40" s="47"/>
      <c r="KCH40" s="47"/>
      <c r="KCI40" s="47"/>
      <c r="KCJ40" s="47"/>
      <c r="KCK40" s="47"/>
      <c r="KCL40" s="47"/>
      <c r="KCM40" s="47"/>
      <c r="KCN40" s="47"/>
      <c r="KCO40" s="47"/>
      <c r="KCP40" s="47"/>
      <c r="KCQ40" s="47"/>
      <c r="KCR40" s="47"/>
      <c r="KCS40" s="47"/>
      <c r="KCT40" s="47"/>
      <c r="KCU40" s="47"/>
      <c r="KCV40" s="47"/>
      <c r="KCW40" s="47"/>
      <c r="KCX40" s="47"/>
      <c r="KCY40" s="47"/>
      <c r="KCZ40" s="47"/>
      <c r="KDA40" s="47"/>
      <c r="KDB40" s="47"/>
      <c r="KDC40" s="47"/>
      <c r="KDD40" s="47"/>
      <c r="KDE40" s="47"/>
      <c r="KDF40" s="47"/>
      <c r="KDG40" s="47"/>
      <c r="KDH40" s="47"/>
      <c r="KDI40" s="47"/>
      <c r="KDJ40" s="47"/>
      <c r="KDK40" s="47"/>
      <c r="KDL40" s="47"/>
      <c r="KDM40" s="47"/>
      <c r="KDN40" s="47"/>
      <c r="KDO40" s="47"/>
      <c r="KDP40" s="47"/>
      <c r="KDQ40" s="47"/>
      <c r="KDR40" s="47"/>
      <c r="KDS40" s="47"/>
      <c r="KDT40" s="47"/>
      <c r="KDU40" s="47"/>
      <c r="KDV40" s="47"/>
      <c r="KDW40" s="47"/>
      <c r="KDX40" s="47"/>
      <c r="KDY40" s="47"/>
      <c r="KDZ40" s="47"/>
      <c r="KEA40" s="47"/>
      <c r="KEB40" s="47"/>
      <c r="KEC40" s="47"/>
      <c r="KED40" s="47"/>
      <c r="KEE40" s="47"/>
      <c r="KEF40" s="47"/>
      <c r="KEG40" s="47"/>
      <c r="KEH40" s="47"/>
      <c r="KEI40" s="47"/>
      <c r="KEJ40" s="47"/>
      <c r="KEK40" s="47"/>
      <c r="KEL40" s="47"/>
      <c r="KEM40" s="47"/>
      <c r="KEN40" s="47"/>
      <c r="KEO40" s="47"/>
      <c r="KEP40" s="47"/>
      <c r="KEQ40" s="47"/>
      <c r="KER40" s="47"/>
      <c r="KES40" s="47"/>
      <c r="KET40" s="47"/>
      <c r="KEU40" s="47"/>
      <c r="KEV40" s="47"/>
      <c r="KEW40" s="47"/>
      <c r="KEX40" s="47"/>
      <c r="KEY40" s="47"/>
      <c r="KEZ40" s="47"/>
      <c r="KFA40" s="47"/>
      <c r="KFB40" s="47"/>
      <c r="KFC40" s="47"/>
      <c r="KFD40" s="47"/>
      <c r="KFE40" s="47"/>
      <c r="KFF40" s="47"/>
      <c r="KFG40" s="47"/>
      <c r="KFH40" s="47"/>
      <c r="KFI40" s="47"/>
      <c r="KFJ40" s="47"/>
      <c r="KFK40" s="47"/>
      <c r="KFL40" s="47"/>
      <c r="KFM40" s="47"/>
      <c r="KFN40" s="47"/>
      <c r="KFO40" s="47"/>
      <c r="KFP40" s="47"/>
      <c r="KFQ40" s="47"/>
      <c r="KFR40" s="47"/>
      <c r="KFS40" s="47"/>
      <c r="KFT40" s="47"/>
      <c r="KFU40" s="47"/>
      <c r="KFV40" s="47"/>
      <c r="KFW40" s="47"/>
      <c r="KFX40" s="47"/>
      <c r="KFY40" s="47"/>
      <c r="KFZ40" s="47"/>
      <c r="KGA40" s="47"/>
      <c r="KGB40" s="47"/>
      <c r="KGC40" s="47"/>
      <c r="KGD40" s="47"/>
      <c r="KGE40" s="47"/>
      <c r="KGF40" s="47"/>
      <c r="KGG40" s="47"/>
      <c r="KGH40" s="47"/>
      <c r="KGI40" s="47"/>
      <c r="KGJ40" s="47"/>
      <c r="KGK40" s="47"/>
      <c r="KGL40" s="47"/>
      <c r="KGM40" s="47"/>
      <c r="KGN40" s="47"/>
      <c r="KGO40" s="47"/>
      <c r="KGP40" s="47"/>
      <c r="KGQ40" s="47"/>
      <c r="KGR40" s="47"/>
      <c r="KGS40" s="47"/>
      <c r="KGT40" s="47"/>
      <c r="KGU40" s="47"/>
      <c r="KGV40" s="47"/>
      <c r="KGW40" s="47"/>
      <c r="KGX40" s="47"/>
      <c r="KGY40" s="47"/>
      <c r="KGZ40" s="47"/>
      <c r="KHA40" s="47"/>
      <c r="KHB40" s="47"/>
      <c r="KHC40" s="47"/>
      <c r="KHD40" s="47"/>
      <c r="KHE40" s="47"/>
      <c r="KHF40" s="47"/>
      <c r="KHG40" s="47"/>
      <c r="KHH40" s="47"/>
      <c r="KHI40" s="47"/>
      <c r="KHJ40" s="47"/>
      <c r="KHK40" s="47"/>
      <c r="KHL40" s="47"/>
      <c r="KHM40" s="47"/>
      <c r="KHN40" s="47"/>
      <c r="KHO40" s="47"/>
      <c r="KHP40" s="47"/>
      <c r="KHQ40" s="47"/>
      <c r="KHR40" s="47"/>
      <c r="KHS40" s="47"/>
      <c r="KHT40" s="47"/>
      <c r="KHU40" s="47"/>
      <c r="KHV40" s="47"/>
      <c r="KHW40" s="47"/>
      <c r="KHX40" s="47"/>
      <c r="KHY40" s="47"/>
      <c r="KHZ40" s="47"/>
      <c r="KIA40" s="47"/>
      <c r="KIB40" s="47"/>
      <c r="KIC40" s="47"/>
      <c r="KID40" s="47"/>
      <c r="KIE40" s="47"/>
      <c r="KIF40" s="47"/>
      <c r="KIG40" s="47"/>
      <c r="KIH40" s="47"/>
      <c r="KII40" s="47"/>
      <c r="KIJ40" s="47"/>
      <c r="KIK40" s="47"/>
      <c r="KIL40" s="47"/>
      <c r="KIM40" s="47"/>
      <c r="KIN40" s="47"/>
      <c r="KIO40" s="47"/>
      <c r="KIP40" s="47"/>
      <c r="KIQ40" s="47"/>
      <c r="KIR40" s="47"/>
      <c r="KIS40" s="47"/>
      <c r="KIT40" s="47"/>
      <c r="KIU40" s="47"/>
      <c r="KIV40" s="47"/>
      <c r="KIW40" s="47"/>
      <c r="KIX40" s="47"/>
      <c r="KIY40" s="47"/>
      <c r="KIZ40" s="47"/>
      <c r="KJA40" s="47"/>
      <c r="KJB40" s="47"/>
      <c r="KJC40" s="47"/>
      <c r="KJD40" s="47"/>
      <c r="KJE40" s="47"/>
      <c r="KJF40" s="47"/>
      <c r="KJG40" s="47"/>
      <c r="KJH40" s="47"/>
      <c r="KJI40" s="47"/>
      <c r="KJJ40" s="47"/>
      <c r="KJK40" s="47"/>
      <c r="KJL40" s="47"/>
      <c r="KJM40" s="47"/>
      <c r="KJN40" s="47"/>
      <c r="KJO40" s="47"/>
      <c r="KJP40" s="47"/>
      <c r="KJQ40" s="47"/>
      <c r="KJR40" s="47"/>
      <c r="KJS40" s="47"/>
      <c r="KJT40" s="47"/>
      <c r="KJU40" s="47"/>
      <c r="KJV40" s="47"/>
      <c r="KJW40" s="47"/>
      <c r="KJX40" s="47"/>
      <c r="KJY40" s="47"/>
      <c r="KJZ40" s="47"/>
      <c r="KKA40" s="47"/>
      <c r="KKB40" s="47"/>
      <c r="KKC40" s="47"/>
      <c r="KKD40" s="47"/>
      <c r="KKE40" s="47"/>
      <c r="KKF40" s="47"/>
      <c r="KKG40" s="47"/>
      <c r="KKH40" s="47"/>
      <c r="KKI40" s="47"/>
      <c r="KKJ40" s="47"/>
      <c r="KKK40" s="47"/>
      <c r="KKL40" s="47"/>
      <c r="KKM40" s="47"/>
      <c r="KKN40" s="47"/>
      <c r="KKO40" s="47"/>
      <c r="KKP40" s="47"/>
      <c r="KKQ40" s="47"/>
      <c r="KKR40" s="47"/>
      <c r="KKS40" s="47"/>
      <c r="KKT40" s="47"/>
      <c r="KKU40" s="47"/>
      <c r="KKV40" s="47"/>
      <c r="KKW40" s="47"/>
      <c r="KKX40" s="47"/>
      <c r="KKY40" s="47"/>
      <c r="KKZ40" s="47"/>
      <c r="KLA40" s="47"/>
      <c r="KLB40" s="47"/>
      <c r="KLC40" s="47"/>
      <c r="KLD40" s="47"/>
      <c r="KLE40" s="47"/>
      <c r="KLF40" s="47"/>
      <c r="KLG40" s="47"/>
      <c r="KLH40" s="47"/>
      <c r="KLI40" s="47"/>
      <c r="KLJ40" s="47"/>
      <c r="KLK40" s="47"/>
      <c r="KLL40" s="47"/>
      <c r="KLM40" s="47"/>
      <c r="KLN40" s="47"/>
      <c r="KLO40" s="47"/>
      <c r="KLP40" s="47"/>
      <c r="KLQ40" s="47"/>
      <c r="KLR40" s="47"/>
      <c r="KLS40" s="47"/>
      <c r="KLT40" s="47"/>
      <c r="KLU40" s="47"/>
      <c r="KLV40" s="47"/>
      <c r="KLW40" s="47"/>
      <c r="KLX40" s="47"/>
      <c r="KLY40" s="47"/>
      <c r="KLZ40" s="47"/>
      <c r="KMA40" s="47"/>
      <c r="KMB40" s="47"/>
      <c r="KMC40" s="47"/>
      <c r="KMD40" s="47"/>
      <c r="KME40" s="47"/>
      <c r="KMF40" s="47"/>
      <c r="KMG40" s="47"/>
      <c r="KMH40" s="47"/>
      <c r="KMI40" s="47"/>
      <c r="KMJ40" s="47"/>
      <c r="KMK40" s="47"/>
      <c r="KML40" s="47"/>
      <c r="KMM40" s="47"/>
      <c r="KMN40" s="47"/>
      <c r="KMO40" s="47"/>
      <c r="KMP40" s="47"/>
      <c r="KMQ40" s="47"/>
      <c r="KMR40" s="47"/>
      <c r="KMS40" s="47"/>
      <c r="KMT40" s="47"/>
      <c r="KMU40" s="47"/>
      <c r="KMV40" s="47"/>
      <c r="KMW40" s="47"/>
      <c r="KMX40" s="47"/>
      <c r="KMY40" s="47"/>
      <c r="KMZ40" s="47"/>
      <c r="KNA40" s="47"/>
      <c r="KNB40" s="47"/>
      <c r="KNC40" s="47"/>
      <c r="KND40" s="47"/>
      <c r="KNE40" s="47"/>
      <c r="KNF40" s="47"/>
      <c r="KNG40" s="47"/>
      <c r="KNH40" s="47"/>
      <c r="KNI40" s="47"/>
      <c r="KNJ40" s="47"/>
      <c r="KNK40" s="47"/>
      <c r="KNL40" s="47"/>
      <c r="KNM40" s="47"/>
      <c r="KNN40" s="47"/>
      <c r="KNO40" s="47"/>
      <c r="KNP40" s="47"/>
      <c r="KNQ40" s="47"/>
      <c r="KNR40" s="47"/>
      <c r="KNS40" s="47"/>
      <c r="KNT40" s="47"/>
      <c r="KNU40" s="47"/>
      <c r="KNV40" s="47"/>
      <c r="KNW40" s="47"/>
      <c r="KNX40" s="47"/>
      <c r="KNY40" s="47"/>
      <c r="KNZ40" s="47"/>
      <c r="KOA40" s="47"/>
      <c r="KOB40" s="47"/>
      <c r="KOC40" s="47"/>
      <c r="KOD40" s="47"/>
      <c r="KOE40" s="47"/>
      <c r="KOF40" s="47"/>
      <c r="KOG40" s="47"/>
      <c r="KOH40" s="47"/>
      <c r="KOI40" s="47"/>
      <c r="KOJ40" s="47"/>
      <c r="KOK40" s="47"/>
      <c r="KOL40" s="47"/>
      <c r="KOM40" s="47"/>
      <c r="KON40" s="47"/>
      <c r="KOO40" s="47"/>
      <c r="KOP40" s="47"/>
      <c r="KOQ40" s="47"/>
      <c r="KOR40" s="47"/>
      <c r="KOS40" s="47"/>
      <c r="KOT40" s="47"/>
      <c r="KOU40" s="47"/>
      <c r="KOV40" s="47"/>
      <c r="KOW40" s="47"/>
      <c r="KOX40" s="47"/>
      <c r="KOY40" s="47"/>
      <c r="KOZ40" s="47"/>
      <c r="KPA40" s="47"/>
      <c r="KPB40" s="47"/>
      <c r="KPC40" s="47"/>
      <c r="KPD40" s="47"/>
      <c r="KPE40" s="47"/>
      <c r="KPF40" s="47"/>
      <c r="KPG40" s="47"/>
      <c r="KPH40" s="47"/>
      <c r="KPI40" s="47"/>
      <c r="KPJ40" s="47"/>
      <c r="KPK40" s="47"/>
      <c r="KPL40" s="47"/>
      <c r="KPM40" s="47"/>
      <c r="KPN40" s="47"/>
      <c r="KPO40" s="47"/>
      <c r="KPP40" s="47"/>
      <c r="KPQ40" s="47"/>
      <c r="KPR40" s="47"/>
      <c r="KPS40" s="47"/>
      <c r="KPT40" s="47"/>
      <c r="KPU40" s="47"/>
      <c r="KPV40" s="47"/>
      <c r="KPW40" s="47"/>
      <c r="KPX40" s="47"/>
      <c r="KPY40" s="47"/>
      <c r="KPZ40" s="47"/>
      <c r="KQA40" s="47"/>
      <c r="KQB40" s="47"/>
      <c r="KQC40" s="47"/>
      <c r="KQD40" s="47"/>
      <c r="KQE40" s="47"/>
      <c r="KQF40" s="47"/>
      <c r="KQG40" s="47"/>
      <c r="KQH40" s="47"/>
      <c r="KQI40" s="47"/>
      <c r="KQJ40" s="47"/>
      <c r="KQK40" s="47"/>
      <c r="KQL40" s="47"/>
      <c r="KQM40" s="47"/>
      <c r="KQN40" s="47"/>
      <c r="KQO40" s="47"/>
      <c r="KQP40" s="47"/>
      <c r="KQQ40" s="47"/>
      <c r="KQR40" s="47"/>
      <c r="KQS40" s="47"/>
      <c r="KQT40" s="47"/>
      <c r="KQU40" s="47"/>
      <c r="KQV40" s="47"/>
      <c r="KQW40" s="47"/>
      <c r="KQX40" s="47"/>
      <c r="KQY40" s="47"/>
      <c r="KQZ40" s="47"/>
      <c r="KRA40" s="47"/>
      <c r="KRB40" s="47"/>
      <c r="KRC40" s="47"/>
      <c r="KRD40" s="47"/>
      <c r="KRE40" s="47"/>
      <c r="KRF40" s="47"/>
      <c r="KRG40" s="47"/>
      <c r="KRH40" s="47"/>
      <c r="KRI40" s="47"/>
      <c r="KRJ40" s="47"/>
      <c r="KRK40" s="47"/>
      <c r="KRL40" s="47"/>
      <c r="KRM40" s="47"/>
      <c r="KRN40" s="47"/>
      <c r="KRO40" s="47"/>
      <c r="KRP40" s="47"/>
      <c r="KRQ40" s="47"/>
      <c r="KRR40" s="47"/>
      <c r="KRS40" s="47"/>
      <c r="KRT40" s="47"/>
      <c r="KRU40" s="47"/>
      <c r="KRV40" s="47"/>
      <c r="KRW40" s="47"/>
      <c r="KRX40" s="47"/>
      <c r="KRY40" s="47"/>
      <c r="KRZ40" s="47"/>
      <c r="KSA40" s="47"/>
      <c r="KSB40" s="47"/>
      <c r="KSC40" s="47"/>
      <c r="KSD40" s="47"/>
      <c r="KSE40" s="47"/>
      <c r="KSF40" s="47"/>
      <c r="KSG40" s="47"/>
      <c r="KSH40" s="47"/>
      <c r="KSI40" s="47"/>
      <c r="KSJ40" s="47"/>
      <c r="KSK40" s="47"/>
      <c r="KSL40" s="47"/>
      <c r="KSM40" s="47"/>
      <c r="KSN40" s="47"/>
      <c r="KSO40" s="47"/>
      <c r="KSP40" s="47"/>
      <c r="KSQ40" s="47"/>
      <c r="KSR40" s="47"/>
      <c r="KSS40" s="47"/>
      <c r="KST40" s="47"/>
      <c r="KSU40" s="47"/>
      <c r="KSV40" s="47"/>
      <c r="KSW40" s="47"/>
      <c r="KSX40" s="47"/>
      <c r="KSY40" s="47"/>
      <c r="KSZ40" s="47"/>
      <c r="KTA40" s="47"/>
      <c r="KTB40" s="47"/>
      <c r="KTC40" s="47"/>
      <c r="KTD40" s="47"/>
      <c r="KTE40" s="47"/>
      <c r="KTF40" s="47"/>
      <c r="KTG40" s="47"/>
      <c r="KTH40" s="47"/>
      <c r="KTI40" s="47"/>
      <c r="KTJ40" s="47"/>
      <c r="KTK40" s="47"/>
      <c r="KTL40" s="47"/>
      <c r="KTM40" s="47"/>
      <c r="KTN40" s="47"/>
      <c r="KTO40" s="47"/>
      <c r="KTP40" s="47"/>
      <c r="KTQ40" s="47"/>
      <c r="KTR40" s="47"/>
      <c r="KTS40" s="47"/>
      <c r="KTT40" s="47"/>
      <c r="KTU40" s="47"/>
      <c r="KTV40" s="47"/>
      <c r="KTW40" s="47"/>
      <c r="KTX40" s="47"/>
      <c r="KTY40" s="47"/>
      <c r="KTZ40" s="47"/>
      <c r="KUA40" s="47"/>
      <c r="KUB40" s="47"/>
      <c r="KUC40" s="47"/>
      <c r="KUD40" s="47"/>
      <c r="KUE40" s="47"/>
      <c r="KUF40" s="47"/>
      <c r="KUG40" s="47"/>
      <c r="KUH40" s="47"/>
      <c r="KUI40" s="47"/>
      <c r="KUJ40" s="47"/>
      <c r="KUK40" s="47"/>
      <c r="KUL40" s="47"/>
      <c r="KUM40" s="47"/>
      <c r="KUN40" s="47"/>
      <c r="KUO40" s="47"/>
      <c r="KUP40" s="47"/>
      <c r="KUQ40" s="47"/>
      <c r="KUR40" s="47"/>
      <c r="KUS40" s="47"/>
      <c r="KUT40" s="47"/>
      <c r="KUU40" s="47"/>
      <c r="KUV40" s="47"/>
      <c r="KUW40" s="47"/>
      <c r="KUX40" s="47"/>
      <c r="KUY40" s="47"/>
      <c r="KUZ40" s="47"/>
      <c r="KVA40" s="47"/>
      <c r="KVB40" s="47"/>
      <c r="KVC40" s="47"/>
      <c r="KVD40" s="47"/>
      <c r="KVE40" s="47"/>
      <c r="KVF40" s="47"/>
      <c r="KVG40" s="47"/>
      <c r="KVH40" s="47"/>
      <c r="KVI40" s="47"/>
      <c r="KVJ40" s="47"/>
      <c r="KVK40" s="47"/>
      <c r="KVL40" s="47"/>
      <c r="KVM40" s="47"/>
      <c r="KVN40" s="47"/>
      <c r="KVO40" s="47"/>
      <c r="KVP40" s="47"/>
      <c r="KVQ40" s="47"/>
      <c r="KVR40" s="47"/>
      <c r="KVS40" s="47"/>
      <c r="KVT40" s="47"/>
      <c r="KVU40" s="47"/>
      <c r="KVV40" s="47"/>
      <c r="KVW40" s="47"/>
      <c r="KVX40" s="47"/>
      <c r="KVY40" s="47"/>
      <c r="KVZ40" s="47"/>
      <c r="KWA40" s="47"/>
      <c r="KWB40" s="47"/>
      <c r="KWC40" s="47"/>
      <c r="KWD40" s="47"/>
      <c r="KWE40" s="47"/>
      <c r="KWF40" s="47"/>
      <c r="KWG40" s="47"/>
      <c r="KWH40" s="47"/>
      <c r="KWI40" s="47"/>
      <c r="KWJ40" s="47"/>
      <c r="KWK40" s="47"/>
      <c r="KWL40" s="47"/>
      <c r="KWM40" s="47"/>
      <c r="KWN40" s="47"/>
      <c r="KWO40" s="47"/>
      <c r="KWP40" s="47"/>
      <c r="KWQ40" s="47"/>
      <c r="KWR40" s="47"/>
      <c r="KWS40" s="47"/>
      <c r="KWT40" s="47"/>
      <c r="KWU40" s="47"/>
      <c r="KWV40" s="47"/>
      <c r="KWW40" s="47"/>
      <c r="KWX40" s="47"/>
      <c r="KWY40" s="47"/>
      <c r="KWZ40" s="47"/>
      <c r="KXA40" s="47"/>
      <c r="KXB40" s="47"/>
      <c r="KXC40" s="47"/>
      <c r="KXD40" s="47"/>
      <c r="KXE40" s="47"/>
      <c r="KXF40" s="47"/>
      <c r="KXG40" s="47"/>
      <c r="KXH40" s="47"/>
      <c r="KXI40" s="47"/>
      <c r="KXJ40" s="47"/>
      <c r="KXK40" s="47"/>
      <c r="KXL40" s="47"/>
      <c r="KXM40" s="47"/>
      <c r="KXN40" s="47"/>
      <c r="KXO40" s="47"/>
      <c r="KXP40" s="47"/>
      <c r="KXQ40" s="47"/>
      <c r="KXR40" s="47"/>
      <c r="KXS40" s="47"/>
      <c r="KXT40" s="47"/>
      <c r="KXU40" s="47"/>
      <c r="KXV40" s="47"/>
      <c r="KXW40" s="47"/>
      <c r="KXX40" s="47"/>
      <c r="KXY40" s="47"/>
      <c r="KXZ40" s="47"/>
      <c r="KYA40" s="47"/>
      <c r="KYB40" s="47"/>
      <c r="KYC40" s="47"/>
      <c r="KYD40" s="47"/>
      <c r="KYE40" s="47"/>
      <c r="KYF40" s="47"/>
      <c r="KYG40" s="47"/>
      <c r="KYH40" s="47"/>
      <c r="KYI40" s="47"/>
      <c r="KYJ40" s="47"/>
      <c r="KYK40" s="47"/>
      <c r="KYL40" s="47"/>
      <c r="KYM40" s="47"/>
      <c r="KYN40" s="47"/>
      <c r="KYO40" s="47"/>
      <c r="KYP40" s="47"/>
      <c r="KYQ40" s="47"/>
      <c r="KYR40" s="47"/>
      <c r="KYS40" s="47"/>
      <c r="KYT40" s="47"/>
      <c r="KYU40" s="47"/>
      <c r="KYV40" s="47"/>
      <c r="KYW40" s="47"/>
      <c r="KYX40" s="47"/>
      <c r="KYY40" s="47"/>
      <c r="KYZ40" s="47"/>
      <c r="KZA40" s="47"/>
      <c r="KZB40" s="47"/>
      <c r="KZC40" s="47"/>
      <c r="KZD40" s="47"/>
      <c r="KZE40" s="47"/>
      <c r="KZF40" s="47"/>
      <c r="KZG40" s="47"/>
      <c r="KZH40" s="47"/>
      <c r="KZI40" s="47"/>
      <c r="KZJ40" s="47"/>
      <c r="KZK40" s="47"/>
      <c r="KZL40" s="47"/>
      <c r="KZM40" s="47"/>
      <c r="KZN40" s="47"/>
      <c r="KZO40" s="47"/>
      <c r="KZP40" s="47"/>
      <c r="KZQ40" s="47"/>
      <c r="KZR40" s="47"/>
      <c r="KZS40" s="47"/>
      <c r="KZT40" s="47"/>
      <c r="KZU40" s="47"/>
      <c r="KZV40" s="47"/>
      <c r="KZW40" s="47"/>
      <c r="KZX40" s="47"/>
      <c r="KZY40" s="47"/>
      <c r="KZZ40" s="47"/>
      <c r="LAA40" s="47"/>
      <c r="LAB40" s="47"/>
      <c r="LAC40" s="47"/>
      <c r="LAD40" s="47"/>
      <c r="LAE40" s="47"/>
      <c r="LAF40" s="47"/>
      <c r="LAG40" s="47"/>
      <c r="LAH40" s="47"/>
      <c r="LAI40" s="47"/>
      <c r="LAJ40" s="47"/>
      <c r="LAK40" s="47"/>
      <c r="LAL40" s="47"/>
      <c r="LAM40" s="47"/>
      <c r="LAN40" s="47"/>
      <c r="LAO40" s="47"/>
      <c r="LAP40" s="47"/>
      <c r="LAQ40" s="47"/>
      <c r="LAR40" s="47"/>
      <c r="LAS40" s="47"/>
      <c r="LAT40" s="47"/>
      <c r="LAU40" s="47"/>
      <c r="LAV40" s="47"/>
      <c r="LAW40" s="47"/>
      <c r="LAX40" s="47"/>
      <c r="LAY40" s="47"/>
      <c r="LAZ40" s="47"/>
      <c r="LBA40" s="47"/>
      <c r="LBB40" s="47"/>
      <c r="LBC40" s="47"/>
      <c r="LBD40" s="47"/>
      <c r="LBE40" s="47"/>
      <c r="LBF40" s="47"/>
      <c r="LBG40" s="47"/>
      <c r="LBH40" s="47"/>
      <c r="LBI40" s="47"/>
      <c r="LBJ40" s="47"/>
      <c r="LBK40" s="47"/>
      <c r="LBL40" s="47"/>
      <c r="LBM40" s="47"/>
      <c r="LBN40" s="47"/>
      <c r="LBO40" s="47"/>
      <c r="LBP40" s="47"/>
      <c r="LBQ40" s="47"/>
      <c r="LBR40" s="47"/>
      <c r="LBS40" s="47"/>
      <c r="LBT40" s="47"/>
      <c r="LBU40" s="47"/>
      <c r="LBV40" s="47"/>
      <c r="LBW40" s="47"/>
      <c r="LBX40" s="47"/>
      <c r="LBY40" s="47"/>
      <c r="LBZ40" s="47"/>
      <c r="LCA40" s="47"/>
      <c r="LCB40" s="47"/>
      <c r="LCC40" s="47"/>
      <c r="LCD40" s="47"/>
      <c r="LCE40" s="47"/>
      <c r="LCF40" s="47"/>
      <c r="LCG40" s="47"/>
      <c r="LCH40" s="47"/>
      <c r="LCI40" s="47"/>
      <c r="LCJ40" s="47"/>
      <c r="LCK40" s="47"/>
      <c r="LCL40" s="47"/>
      <c r="LCM40" s="47"/>
      <c r="LCN40" s="47"/>
      <c r="LCO40" s="47"/>
      <c r="LCP40" s="47"/>
      <c r="LCQ40" s="47"/>
      <c r="LCR40" s="47"/>
      <c r="LCS40" s="47"/>
      <c r="LCT40" s="47"/>
      <c r="LCU40" s="47"/>
      <c r="LCV40" s="47"/>
      <c r="LCW40" s="47"/>
      <c r="LCX40" s="47"/>
      <c r="LCY40" s="47"/>
      <c r="LCZ40" s="47"/>
      <c r="LDA40" s="47"/>
      <c r="LDB40" s="47"/>
      <c r="LDC40" s="47"/>
      <c r="LDD40" s="47"/>
      <c r="LDE40" s="47"/>
      <c r="LDF40" s="47"/>
      <c r="LDG40" s="47"/>
      <c r="LDH40" s="47"/>
      <c r="LDI40" s="47"/>
      <c r="LDJ40" s="47"/>
      <c r="LDK40" s="47"/>
      <c r="LDL40" s="47"/>
      <c r="LDM40" s="47"/>
      <c r="LDN40" s="47"/>
      <c r="LDO40" s="47"/>
      <c r="LDP40" s="47"/>
      <c r="LDQ40" s="47"/>
      <c r="LDR40" s="47"/>
      <c r="LDS40" s="47"/>
      <c r="LDT40" s="47"/>
      <c r="LDU40" s="47"/>
      <c r="LDV40" s="47"/>
      <c r="LDW40" s="47"/>
      <c r="LDX40" s="47"/>
      <c r="LDY40" s="47"/>
      <c r="LDZ40" s="47"/>
      <c r="LEA40" s="47"/>
      <c r="LEB40" s="47"/>
      <c r="LEC40" s="47"/>
      <c r="LED40" s="47"/>
      <c r="LEE40" s="47"/>
      <c r="LEF40" s="47"/>
      <c r="LEG40" s="47"/>
      <c r="LEH40" s="47"/>
      <c r="LEI40" s="47"/>
      <c r="LEJ40" s="47"/>
      <c r="LEK40" s="47"/>
      <c r="LEL40" s="47"/>
      <c r="LEM40" s="47"/>
      <c r="LEN40" s="47"/>
      <c r="LEO40" s="47"/>
      <c r="LEP40" s="47"/>
      <c r="LEQ40" s="47"/>
      <c r="LER40" s="47"/>
      <c r="LES40" s="47"/>
      <c r="LET40" s="47"/>
      <c r="LEU40" s="47"/>
      <c r="LEV40" s="47"/>
      <c r="LEW40" s="47"/>
      <c r="LEX40" s="47"/>
      <c r="LEY40" s="47"/>
      <c r="LEZ40" s="47"/>
      <c r="LFA40" s="47"/>
      <c r="LFB40" s="47"/>
      <c r="LFC40" s="47"/>
      <c r="LFD40" s="47"/>
      <c r="LFE40" s="47"/>
      <c r="LFF40" s="47"/>
      <c r="LFG40" s="47"/>
      <c r="LFH40" s="47"/>
      <c r="LFI40" s="47"/>
      <c r="LFJ40" s="47"/>
      <c r="LFK40" s="47"/>
      <c r="LFL40" s="47"/>
      <c r="LFM40" s="47"/>
      <c r="LFN40" s="47"/>
      <c r="LFO40" s="47"/>
      <c r="LFP40" s="47"/>
      <c r="LFQ40" s="47"/>
      <c r="LFR40" s="47"/>
      <c r="LFS40" s="47"/>
      <c r="LFT40" s="47"/>
      <c r="LFU40" s="47"/>
      <c r="LFV40" s="47"/>
      <c r="LFW40" s="47"/>
      <c r="LFX40" s="47"/>
      <c r="LFY40" s="47"/>
      <c r="LFZ40" s="47"/>
      <c r="LGA40" s="47"/>
      <c r="LGB40" s="47"/>
      <c r="LGC40" s="47"/>
      <c r="LGD40" s="47"/>
      <c r="LGE40" s="47"/>
      <c r="LGF40" s="47"/>
      <c r="LGG40" s="47"/>
      <c r="LGH40" s="47"/>
      <c r="LGI40" s="47"/>
      <c r="LGJ40" s="47"/>
      <c r="LGK40" s="47"/>
      <c r="LGL40" s="47"/>
      <c r="LGM40" s="47"/>
      <c r="LGN40" s="47"/>
      <c r="LGO40" s="47"/>
      <c r="LGP40" s="47"/>
      <c r="LGQ40" s="47"/>
      <c r="LGR40" s="47"/>
      <c r="LGS40" s="47"/>
      <c r="LGT40" s="47"/>
      <c r="LGU40" s="47"/>
      <c r="LGV40" s="47"/>
      <c r="LGW40" s="47"/>
      <c r="LGX40" s="47"/>
      <c r="LGY40" s="47"/>
      <c r="LGZ40" s="47"/>
      <c r="LHA40" s="47"/>
      <c r="LHB40" s="47"/>
      <c r="LHC40" s="47"/>
      <c r="LHD40" s="47"/>
      <c r="LHE40" s="47"/>
      <c r="LHF40" s="47"/>
      <c r="LHG40" s="47"/>
      <c r="LHH40" s="47"/>
      <c r="LHI40" s="47"/>
      <c r="LHJ40" s="47"/>
      <c r="LHK40" s="47"/>
      <c r="LHL40" s="47"/>
      <c r="LHM40" s="47"/>
      <c r="LHN40" s="47"/>
      <c r="LHO40" s="47"/>
      <c r="LHP40" s="47"/>
      <c r="LHQ40" s="47"/>
      <c r="LHR40" s="47"/>
      <c r="LHS40" s="47"/>
      <c r="LHT40" s="47"/>
      <c r="LHU40" s="47"/>
      <c r="LHV40" s="47"/>
      <c r="LHW40" s="47"/>
      <c r="LHX40" s="47"/>
      <c r="LHY40" s="47"/>
      <c r="LHZ40" s="47"/>
      <c r="LIA40" s="47"/>
      <c r="LIB40" s="47"/>
      <c r="LIC40" s="47"/>
      <c r="LID40" s="47"/>
      <c r="LIE40" s="47"/>
      <c r="LIF40" s="47"/>
      <c r="LIG40" s="47"/>
      <c r="LIH40" s="47"/>
      <c r="LII40" s="47"/>
      <c r="LIJ40" s="47"/>
      <c r="LIK40" s="47"/>
      <c r="LIL40" s="47"/>
      <c r="LIM40" s="47"/>
      <c r="LIN40" s="47"/>
      <c r="LIO40" s="47"/>
      <c r="LIP40" s="47"/>
      <c r="LIQ40" s="47"/>
      <c r="LIR40" s="47"/>
      <c r="LIS40" s="47"/>
      <c r="LIT40" s="47"/>
      <c r="LIU40" s="47"/>
      <c r="LIV40" s="47"/>
      <c r="LIW40" s="47"/>
      <c r="LIX40" s="47"/>
      <c r="LIY40" s="47"/>
      <c r="LIZ40" s="47"/>
      <c r="LJA40" s="47"/>
      <c r="LJB40" s="47"/>
      <c r="LJC40" s="47"/>
      <c r="LJD40" s="47"/>
      <c r="LJE40" s="47"/>
      <c r="LJF40" s="47"/>
      <c r="LJG40" s="47"/>
      <c r="LJH40" s="47"/>
      <c r="LJI40" s="47"/>
      <c r="LJJ40" s="47"/>
      <c r="LJK40" s="47"/>
      <c r="LJL40" s="47"/>
      <c r="LJM40" s="47"/>
      <c r="LJN40" s="47"/>
      <c r="LJO40" s="47"/>
      <c r="LJP40" s="47"/>
      <c r="LJQ40" s="47"/>
      <c r="LJR40" s="47"/>
      <c r="LJS40" s="47"/>
      <c r="LJT40" s="47"/>
      <c r="LJU40" s="47"/>
      <c r="LJV40" s="47"/>
      <c r="LJW40" s="47"/>
      <c r="LJX40" s="47"/>
      <c r="LJY40" s="47"/>
      <c r="LJZ40" s="47"/>
      <c r="LKA40" s="47"/>
      <c r="LKB40" s="47"/>
      <c r="LKC40" s="47"/>
      <c r="LKD40" s="47"/>
      <c r="LKE40" s="47"/>
      <c r="LKF40" s="47"/>
      <c r="LKG40" s="47"/>
      <c r="LKH40" s="47"/>
      <c r="LKI40" s="47"/>
      <c r="LKJ40" s="47"/>
      <c r="LKK40" s="47"/>
      <c r="LKL40" s="47"/>
      <c r="LKM40" s="47"/>
      <c r="LKN40" s="47"/>
      <c r="LKO40" s="47"/>
      <c r="LKP40" s="47"/>
      <c r="LKQ40" s="47"/>
      <c r="LKR40" s="47"/>
      <c r="LKS40" s="47"/>
      <c r="LKT40" s="47"/>
      <c r="LKU40" s="47"/>
      <c r="LKV40" s="47"/>
      <c r="LKW40" s="47"/>
      <c r="LKX40" s="47"/>
      <c r="LKY40" s="47"/>
      <c r="LKZ40" s="47"/>
      <c r="LLA40" s="47"/>
      <c r="LLB40" s="47"/>
      <c r="LLC40" s="47"/>
      <c r="LLD40" s="47"/>
      <c r="LLE40" s="47"/>
      <c r="LLF40" s="47"/>
      <c r="LLG40" s="47"/>
      <c r="LLH40" s="47"/>
      <c r="LLI40" s="47"/>
      <c r="LLJ40" s="47"/>
      <c r="LLK40" s="47"/>
      <c r="LLL40" s="47"/>
      <c r="LLM40" s="47"/>
      <c r="LLN40" s="47"/>
      <c r="LLO40" s="47"/>
      <c r="LLP40" s="47"/>
      <c r="LLQ40" s="47"/>
      <c r="LLR40" s="47"/>
      <c r="LLS40" s="47"/>
      <c r="LLT40" s="47"/>
      <c r="LLU40" s="47"/>
      <c r="LLV40" s="47"/>
      <c r="LLW40" s="47"/>
      <c r="LLX40" s="47"/>
      <c r="LLY40" s="47"/>
      <c r="LLZ40" s="47"/>
      <c r="LMA40" s="47"/>
      <c r="LMB40" s="47"/>
      <c r="LMC40" s="47"/>
      <c r="LMD40" s="47"/>
      <c r="LME40" s="47"/>
      <c r="LMF40" s="47"/>
      <c r="LMG40" s="47"/>
      <c r="LMH40" s="47"/>
      <c r="LMI40" s="47"/>
      <c r="LMJ40" s="47"/>
      <c r="LMK40" s="47"/>
      <c r="LML40" s="47"/>
      <c r="LMM40" s="47"/>
      <c r="LMN40" s="47"/>
      <c r="LMO40" s="47"/>
      <c r="LMP40" s="47"/>
      <c r="LMQ40" s="47"/>
      <c r="LMR40" s="47"/>
      <c r="LMS40" s="47"/>
      <c r="LMT40" s="47"/>
      <c r="LMU40" s="47"/>
      <c r="LMV40" s="47"/>
      <c r="LMW40" s="47"/>
      <c r="LMX40" s="47"/>
      <c r="LMY40" s="47"/>
      <c r="LMZ40" s="47"/>
      <c r="LNA40" s="47"/>
      <c r="LNB40" s="47"/>
      <c r="LNC40" s="47"/>
      <c r="LND40" s="47"/>
      <c r="LNE40" s="47"/>
      <c r="LNF40" s="47"/>
      <c r="LNG40" s="47"/>
      <c r="LNH40" s="47"/>
      <c r="LNI40" s="47"/>
      <c r="LNJ40" s="47"/>
      <c r="LNK40" s="47"/>
      <c r="LNL40" s="47"/>
      <c r="LNM40" s="47"/>
      <c r="LNN40" s="47"/>
      <c r="LNO40" s="47"/>
      <c r="LNP40" s="47"/>
      <c r="LNQ40" s="47"/>
      <c r="LNR40" s="47"/>
      <c r="LNS40" s="47"/>
      <c r="LNT40" s="47"/>
      <c r="LNU40" s="47"/>
      <c r="LNV40" s="47"/>
      <c r="LNW40" s="47"/>
      <c r="LNX40" s="47"/>
      <c r="LNY40" s="47"/>
      <c r="LNZ40" s="47"/>
      <c r="LOA40" s="47"/>
      <c r="LOB40" s="47"/>
      <c r="LOC40" s="47"/>
      <c r="LOD40" s="47"/>
      <c r="LOE40" s="47"/>
      <c r="LOF40" s="47"/>
      <c r="LOG40" s="47"/>
      <c r="LOH40" s="47"/>
      <c r="LOI40" s="47"/>
      <c r="LOJ40" s="47"/>
      <c r="LOK40" s="47"/>
      <c r="LOL40" s="47"/>
      <c r="LOM40" s="47"/>
      <c r="LON40" s="47"/>
      <c r="LOO40" s="47"/>
      <c r="LOP40" s="47"/>
      <c r="LOQ40" s="47"/>
      <c r="LOR40" s="47"/>
      <c r="LOS40" s="47"/>
      <c r="LOT40" s="47"/>
      <c r="LOU40" s="47"/>
      <c r="LOV40" s="47"/>
      <c r="LOW40" s="47"/>
      <c r="LOX40" s="47"/>
      <c r="LOY40" s="47"/>
      <c r="LOZ40" s="47"/>
      <c r="LPA40" s="47"/>
      <c r="LPB40" s="47"/>
      <c r="LPC40" s="47"/>
      <c r="LPD40" s="47"/>
      <c r="LPE40" s="47"/>
      <c r="LPF40" s="47"/>
      <c r="LPG40" s="47"/>
      <c r="LPH40" s="47"/>
      <c r="LPI40" s="47"/>
      <c r="LPJ40" s="47"/>
      <c r="LPK40" s="47"/>
      <c r="LPL40" s="47"/>
      <c r="LPM40" s="47"/>
      <c r="LPN40" s="47"/>
      <c r="LPO40" s="47"/>
      <c r="LPP40" s="47"/>
      <c r="LPQ40" s="47"/>
      <c r="LPR40" s="47"/>
      <c r="LPS40" s="47"/>
      <c r="LPT40" s="47"/>
      <c r="LPU40" s="47"/>
      <c r="LPV40" s="47"/>
      <c r="LPW40" s="47"/>
      <c r="LPX40" s="47"/>
      <c r="LPY40" s="47"/>
      <c r="LPZ40" s="47"/>
      <c r="LQA40" s="47"/>
      <c r="LQB40" s="47"/>
      <c r="LQC40" s="47"/>
      <c r="LQD40" s="47"/>
      <c r="LQE40" s="47"/>
      <c r="LQF40" s="47"/>
      <c r="LQG40" s="47"/>
      <c r="LQH40" s="47"/>
      <c r="LQI40" s="47"/>
      <c r="LQJ40" s="47"/>
      <c r="LQK40" s="47"/>
      <c r="LQL40" s="47"/>
      <c r="LQM40" s="47"/>
      <c r="LQN40" s="47"/>
      <c r="LQO40" s="47"/>
      <c r="LQP40" s="47"/>
      <c r="LQQ40" s="47"/>
      <c r="LQR40" s="47"/>
      <c r="LQS40" s="47"/>
      <c r="LQT40" s="47"/>
      <c r="LQU40" s="47"/>
      <c r="LQV40" s="47"/>
      <c r="LQW40" s="47"/>
      <c r="LQX40" s="47"/>
      <c r="LQY40" s="47"/>
      <c r="LQZ40" s="47"/>
      <c r="LRA40" s="47"/>
      <c r="LRB40" s="47"/>
      <c r="LRC40" s="47"/>
      <c r="LRD40" s="47"/>
      <c r="LRE40" s="47"/>
      <c r="LRF40" s="47"/>
      <c r="LRG40" s="47"/>
      <c r="LRH40" s="47"/>
      <c r="LRI40" s="47"/>
      <c r="LRJ40" s="47"/>
      <c r="LRK40" s="47"/>
      <c r="LRL40" s="47"/>
      <c r="LRM40" s="47"/>
      <c r="LRN40" s="47"/>
      <c r="LRO40" s="47"/>
      <c r="LRP40" s="47"/>
      <c r="LRQ40" s="47"/>
      <c r="LRR40" s="47"/>
      <c r="LRS40" s="47"/>
      <c r="LRT40" s="47"/>
      <c r="LRU40" s="47"/>
      <c r="LRV40" s="47"/>
      <c r="LRW40" s="47"/>
      <c r="LRX40" s="47"/>
      <c r="LRY40" s="47"/>
      <c r="LRZ40" s="47"/>
      <c r="LSA40" s="47"/>
      <c r="LSB40" s="47"/>
      <c r="LSC40" s="47"/>
      <c r="LSD40" s="47"/>
      <c r="LSE40" s="47"/>
      <c r="LSF40" s="47"/>
      <c r="LSG40" s="47"/>
      <c r="LSH40" s="47"/>
      <c r="LSI40" s="47"/>
      <c r="LSJ40" s="47"/>
      <c r="LSK40" s="47"/>
      <c r="LSL40" s="47"/>
      <c r="LSM40" s="47"/>
      <c r="LSN40" s="47"/>
      <c r="LSO40" s="47"/>
      <c r="LSP40" s="47"/>
      <c r="LSQ40" s="47"/>
      <c r="LSR40" s="47"/>
      <c r="LSS40" s="47"/>
      <c r="LST40" s="47"/>
      <c r="LSU40" s="47"/>
      <c r="LSV40" s="47"/>
      <c r="LSW40" s="47"/>
      <c r="LSX40" s="47"/>
      <c r="LSY40" s="47"/>
      <c r="LSZ40" s="47"/>
      <c r="LTA40" s="47"/>
      <c r="LTB40" s="47"/>
      <c r="LTC40" s="47"/>
      <c r="LTD40" s="47"/>
      <c r="LTE40" s="47"/>
      <c r="LTF40" s="47"/>
      <c r="LTG40" s="47"/>
      <c r="LTH40" s="47"/>
      <c r="LTI40" s="47"/>
      <c r="LTJ40" s="47"/>
      <c r="LTK40" s="47"/>
      <c r="LTL40" s="47"/>
      <c r="LTM40" s="47"/>
      <c r="LTN40" s="47"/>
      <c r="LTO40" s="47"/>
      <c r="LTP40" s="47"/>
      <c r="LTQ40" s="47"/>
      <c r="LTR40" s="47"/>
      <c r="LTS40" s="47"/>
      <c r="LTT40" s="47"/>
      <c r="LTU40" s="47"/>
      <c r="LTV40" s="47"/>
      <c r="LTW40" s="47"/>
      <c r="LTX40" s="47"/>
      <c r="LTY40" s="47"/>
      <c r="LTZ40" s="47"/>
      <c r="LUA40" s="47"/>
      <c r="LUB40" s="47"/>
      <c r="LUC40" s="47"/>
      <c r="LUD40" s="47"/>
      <c r="LUE40" s="47"/>
      <c r="LUF40" s="47"/>
      <c r="LUG40" s="47"/>
      <c r="LUH40" s="47"/>
      <c r="LUI40" s="47"/>
      <c r="LUJ40" s="47"/>
      <c r="LUK40" s="47"/>
      <c r="LUL40" s="47"/>
      <c r="LUM40" s="47"/>
      <c r="LUN40" s="47"/>
      <c r="LUO40" s="47"/>
      <c r="LUP40" s="47"/>
      <c r="LUQ40" s="47"/>
      <c r="LUR40" s="47"/>
      <c r="LUS40" s="47"/>
      <c r="LUT40" s="47"/>
      <c r="LUU40" s="47"/>
      <c r="LUV40" s="47"/>
      <c r="LUW40" s="47"/>
      <c r="LUX40" s="47"/>
      <c r="LUY40" s="47"/>
      <c r="LUZ40" s="47"/>
      <c r="LVA40" s="47"/>
      <c r="LVB40" s="47"/>
      <c r="LVC40" s="47"/>
      <c r="LVD40" s="47"/>
      <c r="LVE40" s="47"/>
      <c r="LVF40" s="47"/>
      <c r="LVG40" s="47"/>
      <c r="LVH40" s="47"/>
      <c r="LVI40" s="47"/>
      <c r="LVJ40" s="47"/>
      <c r="LVK40" s="47"/>
      <c r="LVL40" s="47"/>
      <c r="LVM40" s="47"/>
      <c r="LVN40" s="47"/>
      <c r="LVO40" s="47"/>
      <c r="LVP40" s="47"/>
      <c r="LVQ40" s="47"/>
      <c r="LVR40" s="47"/>
      <c r="LVS40" s="47"/>
      <c r="LVT40" s="47"/>
      <c r="LVU40" s="47"/>
      <c r="LVV40" s="47"/>
      <c r="LVW40" s="47"/>
      <c r="LVX40" s="47"/>
      <c r="LVY40" s="47"/>
      <c r="LVZ40" s="47"/>
      <c r="LWA40" s="47"/>
      <c r="LWB40" s="47"/>
      <c r="LWC40" s="47"/>
      <c r="LWD40" s="47"/>
      <c r="LWE40" s="47"/>
      <c r="LWF40" s="47"/>
      <c r="LWG40" s="47"/>
      <c r="LWH40" s="47"/>
      <c r="LWI40" s="47"/>
      <c r="LWJ40" s="47"/>
      <c r="LWK40" s="47"/>
      <c r="LWL40" s="47"/>
      <c r="LWM40" s="47"/>
      <c r="LWN40" s="47"/>
      <c r="LWO40" s="47"/>
      <c r="LWP40" s="47"/>
      <c r="LWQ40" s="47"/>
      <c r="LWR40" s="47"/>
      <c r="LWS40" s="47"/>
      <c r="LWT40" s="47"/>
      <c r="LWU40" s="47"/>
      <c r="LWV40" s="47"/>
      <c r="LWW40" s="47"/>
      <c r="LWX40" s="47"/>
      <c r="LWY40" s="47"/>
      <c r="LWZ40" s="47"/>
      <c r="LXA40" s="47"/>
      <c r="LXB40" s="47"/>
      <c r="LXC40" s="47"/>
      <c r="LXD40" s="47"/>
      <c r="LXE40" s="47"/>
      <c r="LXF40" s="47"/>
      <c r="LXG40" s="47"/>
      <c r="LXH40" s="47"/>
      <c r="LXI40" s="47"/>
      <c r="LXJ40" s="47"/>
      <c r="LXK40" s="47"/>
      <c r="LXL40" s="47"/>
      <c r="LXM40" s="47"/>
      <c r="LXN40" s="47"/>
      <c r="LXO40" s="47"/>
      <c r="LXP40" s="47"/>
      <c r="LXQ40" s="47"/>
      <c r="LXR40" s="47"/>
      <c r="LXS40" s="47"/>
      <c r="LXT40" s="47"/>
      <c r="LXU40" s="47"/>
      <c r="LXV40" s="47"/>
      <c r="LXW40" s="47"/>
      <c r="LXX40" s="47"/>
      <c r="LXY40" s="47"/>
      <c r="LXZ40" s="47"/>
      <c r="LYA40" s="47"/>
      <c r="LYB40" s="47"/>
      <c r="LYC40" s="47"/>
      <c r="LYD40" s="47"/>
      <c r="LYE40" s="47"/>
      <c r="LYF40" s="47"/>
      <c r="LYG40" s="47"/>
      <c r="LYH40" s="47"/>
      <c r="LYI40" s="47"/>
      <c r="LYJ40" s="47"/>
      <c r="LYK40" s="47"/>
      <c r="LYL40" s="47"/>
      <c r="LYM40" s="47"/>
      <c r="LYN40" s="47"/>
      <c r="LYO40" s="47"/>
      <c r="LYP40" s="47"/>
      <c r="LYQ40" s="47"/>
      <c r="LYR40" s="47"/>
      <c r="LYS40" s="47"/>
      <c r="LYT40" s="47"/>
      <c r="LYU40" s="47"/>
      <c r="LYV40" s="47"/>
      <c r="LYW40" s="47"/>
      <c r="LYX40" s="47"/>
      <c r="LYY40" s="47"/>
      <c r="LYZ40" s="47"/>
      <c r="LZA40" s="47"/>
      <c r="LZB40" s="47"/>
      <c r="LZC40" s="47"/>
      <c r="LZD40" s="47"/>
      <c r="LZE40" s="47"/>
      <c r="LZF40" s="47"/>
      <c r="LZG40" s="47"/>
      <c r="LZH40" s="47"/>
      <c r="LZI40" s="47"/>
      <c r="LZJ40" s="47"/>
      <c r="LZK40" s="47"/>
      <c r="LZL40" s="47"/>
      <c r="LZM40" s="47"/>
      <c r="LZN40" s="47"/>
      <c r="LZO40" s="47"/>
      <c r="LZP40" s="47"/>
      <c r="LZQ40" s="47"/>
      <c r="LZR40" s="47"/>
      <c r="LZS40" s="47"/>
      <c r="LZT40" s="47"/>
      <c r="LZU40" s="47"/>
      <c r="LZV40" s="47"/>
      <c r="LZW40" s="47"/>
      <c r="LZX40" s="47"/>
      <c r="LZY40" s="47"/>
      <c r="LZZ40" s="47"/>
      <c r="MAA40" s="47"/>
      <c r="MAB40" s="47"/>
      <c r="MAC40" s="47"/>
      <c r="MAD40" s="47"/>
      <c r="MAE40" s="47"/>
      <c r="MAF40" s="47"/>
      <c r="MAG40" s="47"/>
      <c r="MAH40" s="47"/>
      <c r="MAI40" s="47"/>
      <c r="MAJ40" s="47"/>
      <c r="MAK40" s="47"/>
      <c r="MAL40" s="47"/>
      <c r="MAM40" s="47"/>
      <c r="MAN40" s="47"/>
      <c r="MAO40" s="47"/>
      <c r="MAP40" s="47"/>
      <c r="MAQ40" s="47"/>
      <c r="MAR40" s="47"/>
      <c r="MAS40" s="47"/>
      <c r="MAT40" s="47"/>
      <c r="MAU40" s="47"/>
      <c r="MAV40" s="47"/>
      <c r="MAW40" s="47"/>
      <c r="MAX40" s="47"/>
      <c r="MAY40" s="47"/>
      <c r="MAZ40" s="47"/>
      <c r="MBA40" s="47"/>
      <c r="MBB40" s="47"/>
      <c r="MBC40" s="47"/>
      <c r="MBD40" s="47"/>
      <c r="MBE40" s="47"/>
      <c r="MBF40" s="47"/>
      <c r="MBG40" s="47"/>
      <c r="MBH40" s="47"/>
      <c r="MBI40" s="47"/>
      <c r="MBJ40" s="47"/>
      <c r="MBK40" s="47"/>
      <c r="MBL40" s="47"/>
      <c r="MBM40" s="47"/>
      <c r="MBN40" s="47"/>
      <c r="MBO40" s="47"/>
      <c r="MBP40" s="47"/>
      <c r="MBQ40" s="47"/>
      <c r="MBR40" s="47"/>
      <c r="MBS40" s="47"/>
      <c r="MBT40" s="47"/>
      <c r="MBU40" s="47"/>
      <c r="MBV40" s="47"/>
      <c r="MBW40" s="47"/>
      <c r="MBX40" s="47"/>
      <c r="MBY40" s="47"/>
      <c r="MBZ40" s="47"/>
      <c r="MCA40" s="47"/>
      <c r="MCB40" s="47"/>
      <c r="MCC40" s="47"/>
      <c r="MCD40" s="47"/>
      <c r="MCE40" s="47"/>
      <c r="MCF40" s="47"/>
      <c r="MCG40" s="47"/>
      <c r="MCH40" s="47"/>
      <c r="MCI40" s="47"/>
      <c r="MCJ40" s="47"/>
      <c r="MCK40" s="47"/>
      <c r="MCL40" s="47"/>
      <c r="MCM40" s="47"/>
      <c r="MCN40" s="47"/>
      <c r="MCO40" s="47"/>
      <c r="MCP40" s="47"/>
      <c r="MCQ40" s="47"/>
      <c r="MCR40" s="47"/>
      <c r="MCS40" s="47"/>
      <c r="MCT40" s="47"/>
      <c r="MCU40" s="47"/>
      <c r="MCV40" s="47"/>
      <c r="MCW40" s="47"/>
      <c r="MCX40" s="47"/>
      <c r="MCY40" s="47"/>
      <c r="MCZ40" s="47"/>
      <c r="MDA40" s="47"/>
      <c r="MDB40" s="47"/>
      <c r="MDC40" s="47"/>
      <c r="MDD40" s="47"/>
      <c r="MDE40" s="47"/>
      <c r="MDF40" s="47"/>
      <c r="MDG40" s="47"/>
      <c r="MDH40" s="47"/>
      <c r="MDI40" s="47"/>
      <c r="MDJ40" s="47"/>
      <c r="MDK40" s="47"/>
      <c r="MDL40" s="47"/>
      <c r="MDM40" s="47"/>
      <c r="MDN40" s="47"/>
      <c r="MDO40" s="47"/>
      <c r="MDP40" s="47"/>
      <c r="MDQ40" s="47"/>
      <c r="MDR40" s="47"/>
      <c r="MDS40" s="47"/>
      <c r="MDT40" s="47"/>
      <c r="MDU40" s="47"/>
      <c r="MDV40" s="47"/>
      <c r="MDW40" s="47"/>
      <c r="MDX40" s="47"/>
      <c r="MDY40" s="47"/>
      <c r="MDZ40" s="47"/>
      <c r="MEA40" s="47"/>
      <c r="MEB40" s="47"/>
      <c r="MEC40" s="47"/>
      <c r="MED40" s="47"/>
      <c r="MEE40" s="47"/>
      <c r="MEF40" s="47"/>
      <c r="MEG40" s="47"/>
      <c r="MEH40" s="47"/>
      <c r="MEI40" s="47"/>
      <c r="MEJ40" s="47"/>
      <c r="MEK40" s="47"/>
      <c r="MEL40" s="47"/>
      <c r="MEM40" s="47"/>
      <c r="MEN40" s="47"/>
      <c r="MEO40" s="47"/>
      <c r="MEP40" s="47"/>
      <c r="MEQ40" s="47"/>
      <c r="MER40" s="47"/>
      <c r="MES40" s="47"/>
      <c r="MET40" s="47"/>
      <c r="MEU40" s="47"/>
      <c r="MEV40" s="47"/>
      <c r="MEW40" s="47"/>
      <c r="MEX40" s="47"/>
      <c r="MEY40" s="47"/>
      <c r="MEZ40" s="47"/>
      <c r="MFA40" s="47"/>
      <c r="MFB40" s="47"/>
      <c r="MFC40" s="47"/>
      <c r="MFD40" s="47"/>
      <c r="MFE40" s="47"/>
      <c r="MFF40" s="47"/>
      <c r="MFG40" s="47"/>
      <c r="MFH40" s="47"/>
      <c r="MFI40" s="47"/>
      <c r="MFJ40" s="47"/>
      <c r="MFK40" s="47"/>
      <c r="MFL40" s="47"/>
      <c r="MFM40" s="47"/>
      <c r="MFN40" s="47"/>
      <c r="MFO40" s="47"/>
      <c r="MFP40" s="47"/>
      <c r="MFQ40" s="47"/>
      <c r="MFR40" s="47"/>
      <c r="MFS40" s="47"/>
      <c r="MFT40" s="47"/>
      <c r="MFU40" s="47"/>
      <c r="MFV40" s="47"/>
      <c r="MFW40" s="47"/>
      <c r="MFX40" s="47"/>
      <c r="MFY40" s="47"/>
      <c r="MFZ40" s="47"/>
      <c r="MGA40" s="47"/>
      <c r="MGB40" s="47"/>
      <c r="MGC40" s="47"/>
      <c r="MGD40" s="47"/>
      <c r="MGE40" s="47"/>
      <c r="MGF40" s="47"/>
      <c r="MGG40" s="47"/>
      <c r="MGH40" s="47"/>
      <c r="MGI40" s="47"/>
      <c r="MGJ40" s="47"/>
      <c r="MGK40" s="47"/>
      <c r="MGL40" s="47"/>
      <c r="MGM40" s="47"/>
      <c r="MGN40" s="47"/>
      <c r="MGO40" s="47"/>
      <c r="MGP40" s="47"/>
      <c r="MGQ40" s="47"/>
      <c r="MGR40" s="47"/>
      <c r="MGS40" s="47"/>
      <c r="MGT40" s="47"/>
      <c r="MGU40" s="47"/>
      <c r="MGV40" s="47"/>
      <c r="MGW40" s="47"/>
      <c r="MGX40" s="47"/>
      <c r="MGY40" s="47"/>
      <c r="MGZ40" s="47"/>
      <c r="MHA40" s="47"/>
      <c r="MHB40" s="47"/>
      <c r="MHC40" s="47"/>
      <c r="MHD40" s="47"/>
      <c r="MHE40" s="47"/>
      <c r="MHF40" s="47"/>
      <c r="MHG40" s="47"/>
      <c r="MHH40" s="47"/>
      <c r="MHI40" s="47"/>
      <c r="MHJ40" s="47"/>
      <c r="MHK40" s="47"/>
      <c r="MHL40" s="47"/>
      <c r="MHM40" s="47"/>
      <c r="MHN40" s="47"/>
      <c r="MHO40" s="47"/>
      <c r="MHP40" s="47"/>
      <c r="MHQ40" s="47"/>
      <c r="MHR40" s="47"/>
      <c r="MHS40" s="47"/>
      <c r="MHT40" s="47"/>
      <c r="MHU40" s="47"/>
      <c r="MHV40" s="47"/>
      <c r="MHW40" s="47"/>
      <c r="MHX40" s="47"/>
      <c r="MHY40" s="47"/>
      <c r="MHZ40" s="47"/>
      <c r="MIA40" s="47"/>
      <c r="MIB40" s="47"/>
      <c r="MIC40" s="47"/>
      <c r="MID40" s="47"/>
      <c r="MIE40" s="47"/>
      <c r="MIF40" s="47"/>
      <c r="MIG40" s="47"/>
      <c r="MIH40" s="47"/>
      <c r="MII40" s="47"/>
      <c r="MIJ40" s="47"/>
      <c r="MIK40" s="47"/>
      <c r="MIL40" s="47"/>
      <c r="MIM40" s="47"/>
      <c r="MIN40" s="47"/>
      <c r="MIO40" s="47"/>
      <c r="MIP40" s="47"/>
      <c r="MIQ40" s="47"/>
      <c r="MIR40" s="47"/>
      <c r="MIS40" s="47"/>
      <c r="MIT40" s="47"/>
      <c r="MIU40" s="47"/>
      <c r="MIV40" s="47"/>
      <c r="MIW40" s="47"/>
      <c r="MIX40" s="47"/>
      <c r="MIY40" s="47"/>
      <c r="MIZ40" s="47"/>
      <c r="MJA40" s="47"/>
      <c r="MJB40" s="47"/>
      <c r="MJC40" s="47"/>
      <c r="MJD40" s="47"/>
      <c r="MJE40" s="47"/>
      <c r="MJF40" s="47"/>
      <c r="MJG40" s="47"/>
      <c r="MJH40" s="47"/>
      <c r="MJI40" s="47"/>
      <c r="MJJ40" s="47"/>
      <c r="MJK40" s="47"/>
      <c r="MJL40" s="47"/>
      <c r="MJM40" s="47"/>
      <c r="MJN40" s="47"/>
      <c r="MJO40" s="47"/>
      <c r="MJP40" s="47"/>
      <c r="MJQ40" s="47"/>
      <c r="MJR40" s="47"/>
      <c r="MJS40" s="47"/>
      <c r="MJT40" s="47"/>
      <c r="MJU40" s="47"/>
      <c r="MJV40" s="47"/>
      <c r="MJW40" s="47"/>
      <c r="MJX40" s="47"/>
      <c r="MJY40" s="47"/>
      <c r="MJZ40" s="47"/>
      <c r="MKA40" s="47"/>
      <c r="MKB40" s="47"/>
      <c r="MKC40" s="47"/>
      <c r="MKD40" s="47"/>
      <c r="MKE40" s="47"/>
      <c r="MKF40" s="47"/>
      <c r="MKG40" s="47"/>
      <c r="MKH40" s="47"/>
      <c r="MKI40" s="47"/>
      <c r="MKJ40" s="47"/>
      <c r="MKK40" s="47"/>
      <c r="MKL40" s="47"/>
      <c r="MKM40" s="47"/>
      <c r="MKN40" s="47"/>
      <c r="MKO40" s="47"/>
      <c r="MKP40" s="47"/>
      <c r="MKQ40" s="47"/>
      <c r="MKR40" s="47"/>
      <c r="MKS40" s="47"/>
      <c r="MKT40" s="47"/>
      <c r="MKU40" s="47"/>
      <c r="MKV40" s="47"/>
      <c r="MKW40" s="47"/>
      <c r="MKX40" s="47"/>
      <c r="MKY40" s="47"/>
      <c r="MKZ40" s="47"/>
      <c r="MLA40" s="47"/>
      <c r="MLB40" s="47"/>
      <c r="MLC40" s="47"/>
      <c r="MLD40" s="47"/>
      <c r="MLE40" s="47"/>
      <c r="MLF40" s="47"/>
      <c r="MLG40" s="47"/>
      <c r="MLH40" s="47"/>
      <c r="MLI40" s="47"/>
      <c r="MLJ40" s="47"/>
      <c r="MLK40" s="47"/>
      <c r="MLL40" s="47"/>
      <c r="MLM40" s="47"/>
      <c r="MLN40" s="47"/>
      <c r="MLO40" s="47"/>
      <c r="MLP40" s="47"/>
      <c r="MLQ40" s="47"/>
      <c r="MLR40" s="47"/>
      <c r="MLS40" s="47"/>
      <c r="MLT40" s="47"/>
      <c r="MLU40" s="47"/>
      <c r="MLV40" s="47"/>
      <c r="MLW40" s="47"/>
      <c r="MLX40" s="47"/>
      <c r="MLY40" s="47"/>
      <c r="MLZ40" s="47"/>
      <c r="MMA40" s="47"/>
      <c r="MMB40" s="47"/>
      <c r="MMC40" s="47"/>
      <c r="MMD40" s="47"/>
      <c r="MME40" s="47"/>
      <c r="MMF40" s="47"/>
      <c r="MMG40" s="47"/>
      <c r="MMH40" s="47"/>
      <c r="MMI40" s="47"/>
      <c r="MMJ40" s="47"/>
      <c r="MMK40" s="47"/>
      <c r="MML40" s="47"/>
      <c r="MMM40" s="47"/>
      <c r="MMN40" s="47"/>
      <c r="MMO40" s="47"/>
      <c r="MMP40" s="47"/>
      <c r="MMQ40" s="47"/>
      <c r="MMR40" s="47"/>
      <c r="MMS40" s="47"/>
      <c r="MMT40" s="47"/>
      <c r="MMU40" s="47"/>
      <c r="MMV40" s="47"/>
      <c r="MMW40" s="47"/>
      <c r="MMX40" s="47"/>
      <c r="MMY40" s="47"/>
      <c r="MMZ40" s="47"/>
      <c r="MNA40" s="47"/>
      <c r="MNB40" s="47"/>
      <c r="MNC40" s="47"/>
      <c r="MND40" s="47"/>
      <c r="MNE40" s="47"/>
      <c r="MNF40" s="47"/>
      <c r="MNG40" s="47"/>
      <c r="MNH40" s="47"/>
      <c r="MNI40" s="47"/>
      <c r="MNJ40" s="47"/>
      <c r="MNK40" s="47"/>
      <c r="MNL40" s="47"/>
      <c r="MNM40" s="47"/>
      <c r="MNN40" s="47"/>
      <c r="MNO40" s="47"/>
      <c r="MNP40" s="47"/>
      <c r="MNQ40" s="47"/>
      <c r="MNR40" s="47"/>
      <c r="MNS40" s="47"/>
      <c r="MNT40" s="47"/>
      <c r="MNU40" s="47"/>
      <c r="MNV40" s="47"/>
      <c r="MNW40" s="47"/>
      <c r="MNX40" s="47"/>
      <c r="MNY40" s="47"/>
      <c r="MNZ40" s="47"/>
      <c r="MOA40" s="47"/>
      <c r="MOB40" s="47"/>
      <c r="MOC40" s="47"/>
      <c r="MOD40" s="47"/>
      <c r="MOE40" s="47"/>
      <c r="MOF40" s="47"/>
      <c r="MOG40" s="47"/>
      <c r="MOH40" s="47"/>
      <c r="MOI40" s="47"/>
      <c r="MOJ40" s="47"/>
      <c r="MOK40" s="47"/>
      <c r="MOL40" s="47"/>
      <c r="MOM40" s="47"/>
      <c r="MON40" s="47"/>
      <c r="MOO40" s="47"/>
      <c r="MOP40" s="47"/>
      <c r="MOQ40" s="47"/>
      <c r="MOR40" s="47"/>
      <c r="MOS40" s="47"/>
      <c r="MOT40" s="47"/>
      <c r="MOU40" s="47"/>
      <c r="MOV40" s="47"/>
      <c r="MOW40" s="47"/>
      <c r="MOX40" s="47"/>
      <c r="MOY40" s="47"/>
      <c r="MOZ40" s="47"/>
      <c r="MPA40" s="47"/>
      <c r="MPB40" s="47"/>
      <c r="MPC40" s="47"/>
      <c r="MPD40" s="47"/>
      <c r="MPE40" s="47"/>
      <c r="MPF40" s="47"/>
      <c r="MPG40" s="47"/>
      <c r="MPH40" s="47"/>
      <c r="MPI40" s="47"/>
      <c r="MPJ40" s="47"/>
      <c r="MPK40" s="47"/>
      <c r="MPL40" s="47"/>
      <c r="MPM40" s="47"/>
      <c r="MPN40" s="47"/>
      <c r="MPO40" s="47"/>
      <c r="MPP40" s="47"/>
      <c r="MPQ40" s="47"/>
      <c r="MPR40" s="47"/>
      <c r="MPS40" s="47"/>
      <c r="MPT40" s="47"/>
      <c r="MPU40" s="47"/>
      <c r="MPV40" s="47"/>
      <c r="MPW40" s="47"/>
      <c r="MPX40" s="47"/>
      <c r="MPY40" s="47"/>
      <c r="MPZ40" s="47"/>
      <c r="MQA40" s="47"/>
      <c r="MQB40" s="47"/>
      <c r="MQC40" s="47"/>
      <c r="MQD40" s="47"/>
      <c r="MQE40" s="47"/>
      <c r="MQF40" s="47"/>
      <c r="MQG40" s="47"/>
      <c r="MQH40" s="47"/>
      <c r="MQI40" s="47"/>
      <c r="MQJ40" s="47"/>
      <c r="MQK40" s="47"/>
      <c r="MQL40" s="47"/>
      <c r="MQM40" s="47"/>
      <c r="MQN40" s="47"/>
      <c r="MQO40" s="47"/>
      <c r="MQP40" s="47"/>
      <c r="MQQ40" s="47"/>
      <c r="MQR40" s="47"/>
      <c r="MQS40" s="47"/>
      <c r="MQT40" s="47"/>
      <c r="MQU40" s="47"/>
      <c r="MQV40" s="47"/>
      <c r="MQW40" s="47"/>
      <c r="MQX40" s="47"/>
      <c r="MQY40" s="47"/>
      <c r="MQZ40" s="47"/>
      <c r="MRA40" s="47"/>
      <c r="MRB40" s="47"/>
      <c r="MRC40" s="47"/>
      <c r="MRD40" s="47"/>
      <c r="MRE40" s="47"/>
      <c r="MRF40" s="47"/>
      <c r="MRG40" s="47"/>
      <c r="MRH40" s="47"/>
      <c r="MRI40" s="47"/>
      <c r="MRJ40" s="47"/>
      <c r="MRK40" s="47"/>
      <c r="MRL40" s="47"/>
      <c r="MRM40" s="47"/>
      <c r="MRN40" s="47"/>
      <c r="MRO40" s="47"/>
      <c r="MRP40" s="47"/>
      <c r="MRQ40" s="47"/>
      <c r="MRR40" s="47"/>
      <c r="MRS40" s="47"/>
      <c r="MRT40" s="47"/>
      <c r="MRU40" s="47"/>
      <c r="MRV40" s="47"/>
      <c r="MRW40" s="47"/>
      <c r="MRX40" s="47"/>
      <c r="MRY40" s="47"/>
      <c r="MRZ40" s="47"/>
      <c r="MSA40" s="47"/>
      <c r="MSB40" s="47"/>
      <c r="MSC40" s="47"/>
      <c r="MSD40" s="47"/>
      <c r="MSE40" s="47"/>
      <c r="MSF40" s="47"/>
      <c r="MSG40" s="47"/>
      <c r="MSH40" s="47"/>
      <c r="MSI40" s="47"/>
      <c r="MSJ40" s="47"/>
      <c r="MSK40" s="47"/>
      <c r="MSL40" s="47"/>
      <c r="MSM40" s="47"/>
      <c r="MSN40" s="47"/>
      <c r="MSO40" s="47"/>
      <c r="MSP40" s="47"/>
      <c r="MSQ40" s="47"/>
      <c r="MSR40" s="47"/>
      <c r="MSS40" s="47"/>
      <c r="MST40" s="47"/>
      <c r="MSU40" s="47"/>
      <c r="MSV40" s="47"/>
      <c r="MSW40" s="47"/>
      <c r="MSX40" s="47"/>
      <c r="MSY40" s="47"/>
      <c r="MSZ40" s="47"/>
      <c r="MTA40" s="47"/>
      <c r="MTB40" s="47"/>
      <c r="MTC40" s="47"/>
      <c r="MTD40" s="47"/>
      <c r="MTE40" s="47"/>
      <c r="MTF40" s="47"/>
      <c r="MTG40" s="47"/>
      <c r="MTH40" s="47"/>
      <c r="MTI40" s="47"/>
      <c r="MTJ40" s="47"/>
      <c r="MTK40" s="47"/>
      <c r="MTL40" s="47"/>
      <c r="MTM40" s="47"/>
      <c r="MTN40" s="47"/>
      <c r="MTO40" s="47"/>
      <c r="MTP40" s="47"/>
      <c r="MTQ40" s="47"/>
      <c r="MTR40" s="47"/>
      <c r="MTS40" s="47"/>
      <c r="MTT40" s="47"/>
      <c r="MTU40" s="47"/>
      <c r="MTV40" s="47"/>
      <c r="MTW40" s="47"/>
      <c r="MTX40" s="47"/>
      <c r="MTY40" s="47"/>
      <c r="MTZ40" s="47"/>
      <c r="MUA40" s="47"/>
      <c r="MUB40" s="47"/>
      <c r="MUC40" s="47"/>
      <c r="MUD40" s="47"/>
      <c r="MUE40" s="47"/>
      <c r="MUF40" s="47"/>
      <c r="MUG40" s="47"/>
      <c r="MUH40" s="47"/>
      <c r="MUI40" s="47"/>
      <c r="MUJ40" s="47"/>
      <c r="MUK40" s="47"/>
      <c r="MUL40" s="47"/>
      <c r="MUM40" s="47"/>
      <c r="MUN40" s="47"/>
      <c r="MUO40" s="47"/>
      <c r="MUP40" s="47"/>
      <c r="MUQ40" s="47"/>
      <c r="MUR40" s="47"/>
      <c r="MUS40" s="47"/>
      <c r="MUT40" s="47"/>
      <c r="MUU40" s="47"/>
      <c r="MUV40" s="47"/>
      <c r="MUW40" s="47"/>
      <c r="MUX40" s="47"/>
      <c r="MUY40" s="47"/>
      <c r="MUZ40" s="47"/>
      <c r="MVA40" s="47"/>
      <c r="MVB40" s="47"/>
      <c r="MVC40" s="47"/>
      <c r="MVD40" s="47"/>
      <c r="MVE40" s="47"/>
      <c r="MVF40" s="47"/>
      <c r="MVG40" s="47"/>
      <c r="MVH40" s="47"/>
      <c r="MVI40" s="47"/>
      <c r="MVJ40" s="47"/>
      <c r="MVK40" s="47"/>
      <c r="MVL40" s="47"/>
      <c r="MVM40" s="47"/>
      <c r="MVN40" s="47"/>
      <c r="MVO40" s="47"/>
      <c r="MVP40" s="47"/>
      <c r="MVQ40" s="47"/>
      <c r="MVR40" s="47"/>
      <c r="MVS40" s="47"/>
      <c r="MVT40" s="47"/>
      <c r="MVU40" s="47"/>
      <c r="MVV40" s="47"/>
      <c r="MVW40" s="47"/>
      <c r="MVX40" s="47"/>
      <c r="MVY40" s="47"/>
      <c r="MVZ40" s="47"/>
      <c r="MWA40" s="47"/>
      <c r="MWB40" s="47"/>
      <c r="MWC40" s="47"/>
      <c r="MWD40" s="47"/>
      <c r="MWE40" s="47"/>
      <c r="MWF40" s="47"/>
      <c r="MWG40" s="47"/>
      <c r="MWH40" s="47"/>
      <c r="MWI40" s="47"/>
      <c r="MWJ40" s="47"/>
      <c r="MWK40" s="47"/>
      <c r="MWL40" s="47"/>
      <c r="MWM40" s="47"/>
      <c r="MWN40" s="47"/>
      <c r="MWO40" s="47"/>
      <c r="MWP40" s="47"/>
      <c r="MWQ40" s="47"/>
      <c r="MWR40" s="47"/>
      <c r="MWS40" s="47"/>
      <c r="MWT40" s="47"/>
      <c r="MWU40" s="47"/>
      <c r="MWV40" s="47"/>
      <c r="MWW40" s="47"/>
      <c r="MWX40" s="47"/>
      <c r="MWY40" s="47"/>
      <c r="MWZ40" s="47"/>
      <c r="MXA40" s="47"/>
      <c r="MXB40" s="47"/>
      <c r="MXC40" s="47"/>
      <c r="MXD40" s="47"/>
      <c r="MXE40" s="47"/>
      <c r="MXF40" s="47"/>
      <c r="MXG40" s="47"/>
      <c r="MXH40" s="47"/>
      <c r="MXI40" s="47"/>
      <c r="MXJ40" s="47"/>
      <c r="MXK40" s="47"/>
      <c r="MXL40" s="47"/>
      <c r="MXM40" s="47"/>
      <c r="MXN40" s="47"/>
      <c r="MXO40" s="47"/>
      <c r="MXP40" s="47"/>
      <c r="MXQ40" s="47"/>
      <c r="MXR40" s="47"/>
      <c r="MXS40" s="47"/>
      <c r="MXT40" s="47"/>
      <c r="MXU40" s="47"/>
      <c r="MXV40" s="47"/>
      <c r="MXW40" s="47"/>
      <c r="MXX40" s="47"/>
      <c r="MXY40" s="47"/>
      <c r="MXZ40" s="47"/>
      <c r="MYA40" s="47"/>
      <c r="MYB40" s="47"/>
      <c r="MYC40" s="47"/>
      <c r="MYD40" s="47"/>
      <c r="MYE40" s="47"/>
      <c r="MYF40" s="47"/>
      <c r="MYG40" s="47"/>
      <c r="MYH40" s="47"/>
      <c r="MYI40" s="47"/>
      <c r="MYJ40" s="47"/>
      <c r="MYK40" s="47"/>
      <c r="MYL40" s="47"/>
      <c r="MYM40" s="47"/>
      <c r="MYN40" s="47"/>
      <c r="MYO40" s="47"/>
      <c r="MYP40" s="47"/>
      <c r="MYQ40" s="47"/>
      <c r="MYR40" s="47"/>
      <c r="MYS40" s="47"/>
      <c r="MYT40" s="47"/>
      <c r="MYU40" s="47"/>
      <c r="MYV40" s="47"/>
      <c r="MYW40" s="47"/>
      <c r="MYX40" s="47"/>
      <c r="MYY40" s="47"/>
      <c r="MYZ40" s="47"/>
      <c r="MZA40" s="47"/>
      <c r="MZB40" s="47"/>
      <c r="MZC40" s="47"/>
      <c r="MZD40" s="47"/>
      <c r="MZE40" s="47"/>
      <c r="MZF40" s="47"/>
      <c r="MZG40" s="47"/>
      <c r="MZH40" s="47"/>
      <c r="MZI40" s="47"/>
      <c r="MZJ40" s="47"/>
      <c r="MZK40" s="47"/>
      <c r="MZL40" s="47"/>
      <c r="MZM40" s="47"/>
      <c r="MZN40" s="47"/>
      <c r="MZO40" s="47"/>
      <c r="MZP40" s="47"/>
      <c r="MZQ40" s="47"/>
      <c r="MZR40" s="47"/>
      <c r="MZS40" s="47"/>
      <c r="MZT40" s="47"/>
      <c r="MZU40" s="47"/>
      <c r="MZV40" s="47"/>
      <c r="MZW40" s="47"/>
      <c r="MZX40" s="47"/>
      <c r="MZY40" s="47"/>
      <c r="MZZ40" s="47"/>
      <c r="NAA40" s="47"/>
      <c r="NAB40" s="47"/>
      <c r="NAC40" s="47"/>
      <c r="NAD40" s="47"/>
      <c r="NAE40" s="47"/>
      <c r="NAF40" s="47"/>
      <c r="NAG40" s="47"/>
      <c r="NAH40" s="47"/>
      <c r="NAI40" s="47"/>
      <c r="NAJ40" s="47"/>
      <c r="NAK40" s="47"/>
      <c r="NAL40" s="47"/>
      <c r="NAM40" s="47"/>
      <c r="NAN40" s="47"/>
      <c r="NAO40" s="47"/>
      <c r="NAP40" s="47"/>
      <c r="NAQ40" s="47"/>
      <c r="NAR40" s="47"/>
      <c r="NAS40" s="47"/>
      <c r="NAT40" s="47"/>
      <c r="NAU40" s="47"/>
      <c r="NAV40" s="47"/>
      <c r="NAW40" s="47"/>
      <c r="NAX40" s="47"/>
      <c r="NAY40" s="47"/>
      <c r="NAZ40" s="47"/>
      <c r="NBA40" s="47"/>
      <c r="NBB40" s="47"/>
      <c r="NBC40" s="47"/>
      <c r="NBD40" s="47"/>
      <c r="NBE40" s="47"/>
      <c r="NBF40" s="47"/>
      <c r="NBG40" s="47"/>
      <c r="NBH40" s="47"/>
      <c r="NBI40" s="47"/>
      <c r="NBJ40" s="47"/>
      <c r="NBK40" s="47"/>
      <c r="NBL40" s="47"/>
      <c r="NBM40" s="47"/>
      <c r="NBN40" s="47"/>
      <c r="NBO40" s="47"/>
      <c r="NBP40" s="47"/>
      <c r="NBQ40" s="47"/>
      <c r="NBR40" s="47"/>
      <c r="NBS40" s="47"/>
      <c r="NBT40" s="47"/>
      <c r="NBU40" s="47"/>
      <c r="NBV40" s="47"/>
      <c r="NBW40" s="47"/>
      <c r="NBX40" s="47"/>
      <c r="NBY40" s="47"/>
      <c r="NBZ40" s="47"/>
      <c r="NCA40" s="47"/>
      <c r="NCB40" s="47"/>
      <c r="NCC40" s="47"/>
      <c r="NCD40" s="47"/>
      <c r="NCE40" s="47"/>
      <c r="NCF40" s="47"/>
      <c r="NCG40" s="47"/>
      <c r="NCH40" s="47"/>
      <c r="NCI40" s="47"/>
      <c r="NCJ40" s="47"/>
      <c r="NCK40" s="47"/>
      <c r="NCL40" s="47"/>
      <c r="NCM40" s="47"/>
      <c r="NCN40" s="47"/>
      <c r="NCO40" s="47"/>
      <c r="NCP40" s="47"/>
      <c r="NCQ40" s="47"/>
      <c r="NCR40" s="47"/>
      <c r="NCS40" s="47"/>
      <c r="NCT40" s="47"/>
      <c r="NCU40" s="47"/>
      <c r="NCV40" s="47"/>
      <c r="NCW40" s="47"/>
      <c r="NCX40" s="47"/>
      <c r="NCY40" s="47"/>
      <c r="NCZ40" s="47"/>
      <c r="NDA40" s="47"/>
      <c r="NDB40" s="47"/>
      <c r="NDC40" s="47"/>
      <c r="NDD40" s="47"/>
      <c r="NDE40" s="47"/>
      <c r="NDF40" s="47"/>
      <c r="NDG40" s="47"/>
      <c r="NDH40" s="47"/>
      <c r="NDI40" s="47"/>
      <c r="NDJ40" s="47"/>
      <c r="NDK40" s="47"/>
      <c r="NDL40" s="47"/>
      <c r="NDM40" s="47"/>
      <c r="NDN40" s="47"/>
      <c r="NDO40" s="47"/>
      <c r="NDP40" s="47"/>
      <c r="NDQ40" s="47"/>
      <c r="NDR40" s="47"/>
      <c r="NDS40" s="47"/>
      <c r="NDT40" s="47"/>
      <c r="NDU40" s="47"/>
      <c r="NDV40" s="47"/>
      <c r="NDW40" s="47"/>
      <c r="NDX40" s="47"/>
      <c r="NDY40" s="47"/>
      <c r="NDZ40" s="47"/>
      <c r="NEA40" s="47"/>
      <c r="NEB40" s="47"/>
      <c r="NEC40" s="47"/>
      <c r="NED40" s="47"/>
      <c r="NEE40" s="47"/>
      <c r="NEF40" s="47"/>
      <c r="NEG40" s="47"/>
      <c r="NEH40" s="47"/>
      <c r="NEI40" s="47"/>
      <c r="NEJ40" s="47"/>
      <c r="NEK40" s="47"/>
      <c r="NEL40" s="47"/>
      <c r="NEM40" s="47"/>
      <c r="NEN40" s="47"/>
      <c r="NEO40" s="47"/>
      <c r="NEP40" s="47"/>
      <c r="NEQ40" s="47"/>
      <c r="NER40" s="47"/>
      <c r="NES40" s="47"/>
      <c r="NET40" s="47"/>
      <c r="NEU40" s="47"/>
      <c r="NEV40" s="47"/>
      <c r="NEW40" s="47"/>
      <c r="NEX40" s="47"/>
      <c r="NEY40" s="47"/>
      <c r="NEZ40" s="47"/>
      <c r="NFA40" s="47"/>
      <c r="NFB40" s="47"/>
      <c r="NFC40" s="47"/>
      <c r="NFD40" s="47"/>
      <c r="NFE40" s="47"/>
      <c r="NFF40" s="47"/>
      <c r="NFG40" s="47"/>
      <c r="NFH40" s="47"/>
      <c r="NFI40" s="47"/>
      <c r="NFJ40" s="47"/>
      <c r="NFK40" s="47"/>
      <c r="NFL40" s="47"/>
      <c r="NFM40" s="47"/>
      <c r="NFN40" s="47"/>
      <c r="NFO40" s="47"/>
      <c r="NFP40" s="47"/>
      <c r="NFQ40" s="47"/>
      <c r="NFR40" s="47"/>
      <c r="NFS40" s="47"/>
      <c r="NFT40" s="47"/>
      <c r="NFU40" s="47"/>
      <c r="NFV40" s="47"/>
      <c r="NFW40" s="47"/>
      <c r="NFX40" s="47"/>
      <c r="NFY40" s="47"/>
      <c r="NFZ40" s="47"/>
      <c r="NGA40" s="47"/>
      <c r="NGB40" s="47"/>
      <c r="NGC40" s="47"/>
      <c r="NGD40" s="47"/>
      <c r="NGE40" s="47"/>
      <c r="NGF40" s="47"/>
      <c r="NGG40" s="47"/>
      <c r="NGH40" s="47"/>
      <c r="NGI40" s="47"/>
      <c r="NGJ40" s="47"/>
      <c r="NGK40" s="47"/>
      <c r="NGL40" s="47"/>
      <c r="NGM40" s="47"/>
      <c r="NGN40" s="47"/>
      <c r="NGO40" s="47"/>
      <c r="NGP40" s="47"/>
      <c r="NGQ40" s="47"/>
      <c r="NGR40" s="47"/>
      <c r="NGS40" s="47"/>
      <c r="NGT40" s="47"/>
      <c r="NGU40" s="47"/>
      <c r="NGV40" s="47"/>
      <c r="NGW40" s="47"/>
      <c r="NGX40" s="47"/>
      <c r="NGY40" s="47"/>
      <c r="NGZ40" s="47"/>
      <c r="NHA40" s="47"/>
      <c r="NHB40" s="47"/>
      <c r="NHC40" s="47"/>
      <c r="NHD40" s="47"/>
      <c r="NHE40" s="47"/>
      <c r="NHF40" s="47"/>
      <c r="NHG40" s="47"/>
      <c r="NHH40" s="47"/>
      <c r="NHI40" s="47"/>
      <c r="NHJ40" s="47"/>
      <c r="NHK40" s="47"/>
      <c r="NHL40" s="47"/>
      <c r="NHM40" s="47"/>
      <c r="NHN40" s="47"/>
      <c r="NHO40" s="47"/>
      <c r="NHP40" s="47"/>
      <c r="NHQ40" s="47"/>
      <c r="NHR40" s="47"/>
      <c r="NHS40" s="47"/>
      <c r="NHT40" s="47"/>
      <c r="NHU40" s="47"/>
      <c r="NHV40" s="47"/>
      <c r="NHW40" s="47"/>
      <c r="NHX40" s="47"/>
      <c r="NHY40" s="47"/>
      <c r="NHZ40" s="47"/>
      <c r="NIA40" s="47"/>
      <c r="NIB40" s="47"/>
      <c r="NIC40" s="47"/>
      <c r="NID40" s="47"/>
      <c r="NIE40" s="47"/>
      <c r="NIF40" s="47"/>
      <c r="NIG40" s="47"/>
      <c r="NIH40" s="47"/>
      <c r="NII40" s="47"/>
      <c r="NIJ40" s="47"/>
      <c r="NIK40" s="47"/>
      <c r="NIL40" s="47"/>
      <c r="NIM40" s="47"/>
      <c r="NIN40" s="47"/>
      <c r="NIO40" s="47"/>
      <c r="NIP40" s="47"/>
      <c r="NIQ40" s="47"/>
      <c r="NIR40" s="47"/>
      <c r="NIS40" s="47"/>
      <c r="NIT40" s="47"/>
      <c r="NIU40" s="47"/>
      <c r="NIV40" s="47"/>
      <c r="NIW40" s="47"/>
      <c r="NIX40" s="47"/>
      <c r="NIY40" s="47"/>
      <c r="NIZ40" s="47"/>
      <c r="NJA40" s="47"/>
      <c r="NJB40" s="47"/>
      <c r="NJC40" s="47"/>
      <c r="NJD40" s="47"/>
      <c r="NJE40" s="47"/>
      <c r="NJF40" s="47"/>
      <c r="NJG40" s="47"/>
      <c r="NJH40" s="47"/>
      <c r="NJI40" s="47"/>
      <c r="NJJ40" s="47"/>
      <c r="NJK40" s="47"/>
      <c r="NJL40" s="47"/>
      <c r="NJM40" s="47"/>
      <c r="NJN40" s="47"/>
      <c r="NJO40" s="47"/>
      <c r="NJP40" s="47"/>
      <c r="NJQ40" s="47"/>
      <c r="NJR40" s="47"/>
      <c r="NJS40" s="47"/>
      <c r="NJT40" s="47"/>
      <c r="NJU40" s="47"/>
      <c r="NJV40" s="47"/>
      <c r="NJW40" s="47"/>
      <c r="NJX40" s="47"/>
      <c r="NJY40" s="47"/>
      <c r="NJZ40" s="47"/>
      <c r="NKA40" s="47"/>
      <c r="NKB40" s="47"/>
      <c r="NKC40" s="47"/>
      <c r="NKD40" s="47"/>
      <c r="NKE40" s="47"/>
      <c r="NKF40" s="47"/>
      <c r="NKG40" s="47"/>
      <c r="NKH40" s="47"/>
      <c r="NKI40" s="47"/>
      <c r="NKJ40" s="47"/>
      <c r="NKK40" s="47"/>
      <c r="NKL40" s="47"/>
      <c r="NKM40" s="47"/>
      <c r="NKN40" s="47"/>
      <c r="NKO40" s="47"/>
      <c r="NKP40" s="47"/>
      <c r="NKQ40" s="47"/>
      <c r="NKR40" s="47"/>
      <c r="NKS40" s="47"/>
      <c r="NKT40" s="47"/>
      <c r="NKU40" s="47"/>
      <c r="NKV40" s="47"/>
      <c r="NKW40" s="47"/>
      <c r="NKX40" s="47"/>
      <c r="NKY40" s="47"/>
      <c r="NKZ40" s="47"/>
      <c r="NLA40" s="47"/>
      <c r="NLB40" s="47"/>
      <c r="NLC40" s="47"/>
      <c r="NLD40" s="47"/>
      <c r="NLE40" s="47"/>
      <c r="NLF40" s="47"/>
      <c r="NLG40" s="47"/>
      <c r="NLH40" s="47"/>
      <c r="NLI40" s="47"/>
      <c r="NLJ40" s="47"/>
      <c r="NLK40" s="47"/>
      <c r="NLL40" s="47"/>
      <c r="NLM40" s="47"/>
      <c r="NLN40" s="47"/>
      <c r="NLO40" s="47"/>
      <c r="NLP40" s="47"/>
      <c r="NLQ40" s="47"/>
      <c r="NLR40" s="47"/>
      <c r="NLS40" s="47"/>
      <c r="NLT40" s="47"/>
      <c r="NLU40" s="47"/>
      <c r="NLV40" s="47"/>
      <c r="NLW40" s="47"/>
      <c r="NLX40" s="47"/>
      <c r="NLY40" s="47"/>
      <c r="NLZ40" s="47"/>
      <c r="NMA40" s="47"/>
      <c r="NMB40" s="47"/>
      <c r="NMC40" s="47"/>
      <c r="NMD40" s="47"/>
      <c r="NME40" s="47"/>
      <c r="NMF40" s="47"/>
      <c r="NMG40" s="47"/>
      <c r="NMH40" s="47"/>
      <c r="NMI40" s="47"/>
      <c r="NMJ40" s="47"/>
      <c r="NMK40" s="47"/>
      <c r="NML40" s="47"/>
      <c r="NMM40" s="47"/>
      <c r="NMN40" s="47"/>
      <c r="NMO40" s="47"/>
      <c r="NMP40" s="47"/>
      <c r="NMQ40" s="47"/>
      <c r="NMR40" s="47"/>
      <c r="NMS40" s="47"/>
      <c r="NMT40" s="47"/>
      <c r="NMU40" s="47"/>
      <c r="NMV40" s="47"/>
      <c r="NMW40" s="47"/>
      <c r="NMX40" s="47"/>
      <c r="NMY40" s="47"/>
      <c r="NMZ40" s="47"/>
      <c r="NNA40" s="47"/>
      <c r="NNB40" s="47"/>
      <c r="NNC40" s="47"/>
      <c r="NND40" s="47"/>
      <c r="NNE40" s="47"/>
      <c r="NNF40" s="47"/>
      <c r="NNG40" s="47"/>
      <c r="NNH40" s="47"/>
      <c r="NNI40" s="47"/>
      <c r="NNJ40" s="47"/>
      <c r="NNK40" s="47"/>
      <c r="NNL40" s="47"/>
      <c r="NNM40" s="47"/>
      <c r="NNN40" s="47"/>
      <c r="NNO40" s="47"/>
      <c r="NNP40" s="47"/>
      <c r="NNQ40" s="47"/>
      <c r="NNR40" s="47"/>
      <c r="NNS40" s="47"/>
      <c r="NNT40" s="47"/>
      <c r="NNU40" s="47"/>
      <c r="NNV40" s="47"/>
      <c r="NNW40" s="47"/>
      <c r="NNX40" s="47"/>
      <c r="NNY40" s="47"/>
      <c r="NNZ40" s="47"/>
      <c r="NOA40" s="47"/>
      <c r="NOB40" s="47"/>
      <c r="NOC40" s="47"/>
      <c r="NOD40" s="47"/>
      <c r="NOE40" s="47"/>
      <c r="NOF40" s="47"/>
      <c r="NOG40" s="47"/>
      <c r="NOH40" s="47"/>
      <c r="NOI40" s="47"/>
      <c r="NOJ40" s="47"/>
      <c r="NOK40" s="47"/>
      <c r="NOL40" s="47"/>
      <c r="NOM40" s="47"/>
      <c r="NON40" s="47"/>
      <c r="NOO40" s="47"/>
      <c r="NOP40" s="47"/>
      <c r="NOQ40" s="47"/>
      <c r="NOR40" s="47"/>
      <c r="NOS40" s="47"/>
      <c r="NOT40" s="47"/>
      <c r="NOU40" s="47"/>
      <c r="NOV40" s="47"/>
      <c r="NOW40" s="47"/>
      <c r="NOX40" s="47"/>
      <c r="NOY40" s="47"/>
      <c r="NOZ40" s="47"/>
      <c r="NPA40" s="47"/>
      <c r="NPB40" s="47"/>
      <c r="NPC40" s="47"/>
      <c r="NPD40" s="47"/>
      <c r="NPE40" s="47"/>
      <c r="NPF40" s="47"/>
      <c r="NPG40" s="47"/>
      <c r="NPH40" s="47"/>
      <c r="NPI40" s="47"/>
      <c r="NPJ40" s="47"/>
      <c r="NPK40" s="47"/>
      <c r="NPL40" s="47"/>
      <c r="NPM40" s="47"/>
      <c r="NPN40" s="47"/>
      <c r="NPO40" s="47"/>
      <c r="NPP40" s="47"/>
      <c r="NPQ40" s="47"/>
      <c r="NPR40" s="47"/>
      <c r="NPS40" s="47"/>
      <c r="NPT40" s="47"/>
      <c r="NPU40" s="47"/>
      <c r="NPV40" s="47"/>
      <c r="NPW40" s="47"/>
      <c r="NPX40" s="47"/>
      <c r="NPY40" s="47"/>
      <c r="NPZ40" s="47"/>
      <c r="NQA40" s="47"/>
      <c r="NQB40" s="47"/>
      <c r="NQC40" s="47"/>
      <c r="NQD40" s="47"/>
      <c r="NQE40" s="47"/>
      <c r="NQF40" s="47"/>
      <c r="NQG40" s="47"/>
      <c r="NQH40" s="47"/>
      <c r="NQI40" s="47"/>
      <c r="NQJ40" s="47"/>
      <c r="NQK40" s="47"/>
      <c r="NQL40" s="47"/>
      <c r="NQM40" s="47"/>
      <c r="NQN40" s="47"/>
      <c r="NQO40" s="47"/>
      <c r="NQP40" s="47"/>
      <c r="NQQ40" s="47"/>
      <c r="NQR40" s="47"/>
      <c r="NQS40" s="47"/>
      <c r="NQT40" s="47"/>
      <c r="NQU40" s="47"/>
      <c r="NQV40" s="47"/>
      <c r="NQW40" s="47"/>
      <c r="NQX40" s="47"/>
      <c r="NQY40" s="47"/>
      <c r="NQZ40" s="47"/>
      <c r="NRA40" s="47"/>
      <c r="NRB40" s="47"/>
      <c r="NRC40" s="47"/>
      <c r="NRD40" s="47"/>
      <c r="NRE40" s="47"/>
      <c r="NRF40" s="47"/>
      <c r="NRG40" s="47"/>
      <c r="NRH40" s="47"/>
      <c r="NRI40" s="47"/>
      <c r="NRJ40" s="47"/>
      <c r="NRK40" s="47"/>
      <c r="NRL40" s="47"/>
      <c r="NRM40" s="47"/>
      <c r="NRN40" s="47"/>
      <c r="NRO40" s="47"/>
      <c r="NRP40" s="47"/>
      <c r="NRQ40" s="47"/>
      <c r="NRR40" s="47"/>
      <c r="NRS40" s="47"/>
      <c r="NRT40" s="47"/>
      <c r="NRU40" s="47"/>
      <c r="NRV40" s="47"/>
      <c r="NRW40" s="47"/>
      <c r="NRX40" s="47"/>
      <c r="NRY40" s="47"/>
      <c r="NRZ40" s="47"/>
      <c r="NSA40" s="47"/>
      <c r="NSB40" s="47"/>
      <c r="NSC40" s="47"/>
      <c r="NSD40" s="47"/>
      <c r="NSE40" s="47"/>
      <c r="NSF40" s="47"/>
      <c r="NSG40" s="47"/>
      <c r="NSH40" s="47"/>
      <c r="NSI40" s="47"/>
      <c r="NSJ40" s="47"/>
      <c r="NSK40" s="47"/>
      <c r="NSL40" s="47"/>
      <c r="NSM40" s="47"/>
      <c r="NSN40" s="47"/>
      <c r="NSO40" s="47"/>
      <c r="NSP40" s="47"/>
      <c r="NSQ40" s="47"/>
      <c r="NSR40" s="47"/>
      <c r="NSS40" s="47"/>
      <c r="NST40" s="47"/>
      <c r="NSU40" s="47"/>
      <c r="NSV40" s="47"/>
      <c r="NSW40" s="47"/>
      <c r="NSX40" s="47"/>
      <c r="NSY40" s="47"/>
      <c r="NSZ40" s="47"/>
      <c r="NTA40" s="47"/>
      <c r="NTB40" s="47"/>
      <c r="NTC40" s="47"/>
      <c r="NTD40" s="47"/>
      <c r="NTE40" s="47"/>
      <c r="NTF40" s="47"/>
      <c r="NTG40" s="47"/>
      <c r="NTH40" s="47"/>
      <c r="NTI40" s="47"/>
      <c r="NTJ40" s="47"/>
      <c r="NTK40" s="47"/>
      <c r="NTL40" s="47"/>
      <c r="NTM40" s="47"/>
      <c r="NTN40" s="47"/>
      <c r="NTO40" s="47"/>
      <c r="NTP40" s="47"/>
      <c r="NTQ40" s="47"/>
      <c r="NTR40" s="47"/>
      <c r="NTS40" s="47"/>
      <c r="NTT40" s="47"/>
      <c r="NTU40" s="47"/>
      <c r="NTV40" s="47"/>
      <c r="NTW40" s="47"/>
      <c r="NTX40" s="47"/>
      <c r="NTY40" s="47"/>
      <c r="NTZ40" s="47"/>
      <c r="NUA40" s="47"/>
      <c r="NUB40" s="47"/>
      <c r="NUC40" s="47"/>
      <c r="NUD40" s="47"/>
      <c r="NUE40" s="47"/>
      <c r="NUF40" s="47"/>
      <c r="NUG40" s="47"/>
      <c r="NUH40" s="47"/>
      <c r="NUI40" s="47"/>
      <c r="NUJ40" s="47"/>
      <c r="NUK40" s="47"/>
      <c r="NUL40" s="47"/>
      <c r="NUM40" s="47"/>
      <c r="NUN40" s="47"/>
      <c r="NUO40" s="47"/>
      <c r="NUP40" s="47"/>
      <c r="NUQ40" s="47"/>
      <c r="NUR40" s="47"/>
      <c r="NUS40" s="47"/>
      <c r="NUT40" s="47"/>
      <c r="NUU40" s="47"/>
      <c r="NUV40" s="47"/>
      <c r="NUW40" s="47"/>
      <c r="NUX40" s="47"/>
      <c r="NUY40" s="47"/>
      <c r="NUZ40" s="47"/>
      <c r="NVA40" s="47"/>
      <c r="NVB40" s="47"/>
      <c r="NVC40" s="47"/>
      <c r="NVD40" s="47"/>
      <c r="NVE40" s="47"/>
      <c r="NVF40" s="47"/>
      <c r="NVG40" s="47"/>
      <c r="NVH40" s="47"/>
      <c r="NVI40" s="47"/>
      <c r="NVJ40" s="47"/>
      <c r="NVK40" s="47"/>
      <c r="NVL40" s="47"/>
      <c r="NVM40" s="47"/>
      <c r="NVN40" s="47"/>
      <c r="NVO40" s="47"/>
      <c r="NVP40" s="47"/>
      <c r="NVQ40" s="47"/>
      <c r="NVR40" s="47"/>
      <c r="NVS40" s="47"/>
      <c r="NVT40" s="47"/>
      <c r="NVU40" s="47"/>
      <c r="NVV40" s="47"/>
      <c r="NVW40" s="47"/>
      <c r="NVX40" s="47"/>
      <c r="NVY40" s="47"/>
      <c r="NVZ40" s="47"/>
      <c r="NWA40" s="47"/>
      <c r="NWB40" s="47"/>
      <c r="NWC40" s="47"/>
      <c r="NWD40" s="47"/>
      <c r="NWE40" s="47"/>
      <c r="NWF40" s="47"/>
      <c r="NWG40" s="47"/>
      <c r="NWH40" s="47"/>
      <c r="NWI40" s="47"/>
      <c r="NWJ40" s="47"/>
      <c r="NWK40" s="47"/>
      <c r="NWL40" s="47"/>
      <c r="NWM40" s="47"/>
      <c r="NWN40" s="47"/>
      <c r="NWO40" s="47"/>
      <c r="NWP40" s="47"/>
      <c r="NWQ40" s="47"/>
      <c r="NWR40" s="47"/>
      <c r="NWS40" s="47"/>
      <c r="NWT40" s="47"/>
      <c r="NWU40" s="47"/>
      <c r="NWV40" s="47"/>
      <c r="NWW40" s="47"/>
      <c r="NWX40" s="47"/>
      <c r="NWY40" s="47"/>
      <c r="NWZ40" s="47"/>
      <c r="NXA40" s="47"/>
      <c r="NXB40" s="47"/>
      <c r="NXC40" s="47"/>
      <c r="NXD40" s="47"/>
      <c r="NXE40" s="47"/>
      <c r="NXF40" s="47"/>
      <c r="NXG40" s="47"/>
      <c r="NXH40" s="47"/>
      <c r="NXI40" s="47"/>
      <c r="NXJ40" s="47"/>
      <c r="NXK40" s="47"/>
      <c r="NXL40" s="47"/>
      <c r="NXM40" s="47"/>
      <c r="NXN40" s="47"/>
      <c r="NXO40" s="47"/>
      <c r="NXP40" s="47"/>
      <c r="NXQ40" s="47"/>
      <c r="NXR40" s="47"/>
      <c r="NXS40" s="47"/>
      <c r="NXT40" s="47"/>
      <c r="NXU40" s="47"/>
      <c r="NXV40" s="47"/>
      <c r="NXW40" s="47"/>
      <c r="NXX40" s="47"/>
      <c r="NXY40" s="47"/>
      <c r="NXZ40" s="47"/>
      <c r="NYA40" s="47"/>
      <c r="NYB40" s="47"/>
      <c r="NYC40" s="47"/>
      <c r="NYD40" s="47"/>
      <c r="NYE40" s="47"/>
      <c r="NYF40" s="47"/>
      <c r="NYG40" s="47"/>
      <c r="NYH40" s="47"/>
      <c r="NYI40" s="47"/>
      <c r="NYJ40" s="47"/>
      <c r="NYK40" s="47"/>
      <c r="NYL40" s="47"/>
      <c r="NYM40" s="47"/>
      <c r="NYN40" s="47"/>
      <c r="NYO40" s="47"/>
      <c r="NYP40" s="47"/>
      <c r="NYQ40" s="47"/>
      <c r="NYR40" s="47"/>
      <c r="NYS40" s="47"/>
      <c r="NYT40" s="47"/>
      <c r="NYU40" s="47"/>
      <c r="NYV40" s="47"/>
      <c r="NYW40" s="47"/>
      <c r="NYX40" s="47"/>
      <c r="NYY40" s="47"/>
      <c r="NYZ40" s="47"/>
      <c r="NZA40" s="47"/>
      <c r="NZB40" s="47"/>
      <c r="NZC40" s="47"/>
      <c r="NZD40" s="47"/>
      <c r="NZE40" s="47"/>
      <c r="NZF40" s="47"/>
      <c r="NZG40" s="47"/>
      <c r="NZH40" s="47"/>
      <c r="NZI40" s="47"/>
      <c r="NZJ40" s="47"/>
      <c r="NZK40" s="47"/>
      <c r="NZL40" s="47"/>
      <c r="NZM40" s="47"/>
      <c r="NZN40" s="47"/>
      <c r="NZO40" s="47"/>
      <c r="NZP40" s="47"/>
      <c r="NZQ40" s="47"/>
      <c r="NZR40" s="47"/>
      <c r="NZS40" s="47"/>
      <c r="NZT40" s="47"/>
      <c r="NZU40" s="47"/>
      <c r="NZV40" s="47"/>
      <c r="NZW40" s="47"/>
      <c r="NZX40" s="47"/>
      <c r="NZY40" s="47"/>
      <c r="NZZ40" s="47"/>
      <c r="OAA40" s="47"/>
      <c r="OAB40" s="47"/>
      <c r="OAC40" s="47"/>
      <c r="OAD40" s="47"/>
      <c r="OAE40" s="47"/>
      <c r="OAF40" s="47"/>
      <c r="OAG40" s="47"/>
      <c r="OAH40" s="47"/>
      <c r="OAI40" s="47"/>
      <c r="OAJ40" s="47"/>
      <c r="OAK40" s="47"/>
      <c r="OAL40" s="47"/>
      <c r="OAM40" s="47"/>
      <c r="OAN40" s="47"/>
      <c r="OAO40" s="47"/>
      <c r="OAP40" s="47"/>
      <c r="OAQ40" s="47"/>
      <c r="OAR40" s="47"/>
      <c r="OAS40" s="47"/>
      <c r="OAT40" s="47"/>
      <c r="OAU40" s="47"/>
      <c r="OAV40" s="47"/>
      <c r="OAW40" s="47"/>
      <c r="OAX40" s="47"/>
      <c r="OAY40" s="47"/>
      <c r="OAZ40" s="47"/>
      <c r="OBA40" s="47"/>
      <c r="OBB40" s="47"/>
      <c r="OBC40" s="47"/>
      <c r="OBD40" s="47"/>
      <c r="OBE40" s="47"/>
      <c r="OBF40" s="47"/>
      <c r="OBG40" s="47"/>
      <c r="OBH40" s="47"/>
      <c r="OBI40" s="47"/>
      <c r="OBJ40" s="47"/>
      <c r="OBK40" s="47"/>
      <c r="OBL40" s="47"/>
      <c r="OBM40" s="47"/>
      <c r="OBN40" s="47"/>
      <c r="OBO40" s="47"/>
      <c r="OBP40" s="47"/>
      <c r="OBQ40" s="47"/>
      <c r="OBR40" s="47"/>
      <c r="OBS40" s="47"/>
      <c r="OBT40" s="47"/>
      <c r="OBU40" s="47"/>
      <c r="OBV40" s="47"/>
      <c r="OBW40" s="47"/>
      <c r="OBX40" s="47"/>
      <c r="OBY40" s="47"/>
      <c r="OBZ40" s="47"/>
      <c r="OCA40" s="47"/>
      <c r="OCB40" s="47"/>
      <c r="OCC40" s="47"/>
      <c r="OCD40" s="47"/>
      <c r="OCE40" s="47"/>
      <c r="OCF40" s="47"/>
      <c r="OCG40" s="47"/>
      <c r="OCH40" s="47"/>
      <c r="OCI40" s="47"/>
      <c r="OCJ40" s="47"/>
      <c r="OCK40" s="47"/>
      <c r="OCL40" s="47"/>
      <c r="OCM40" s="47"/>
      <c r="OCN40" s="47"/>
      <c r="OCO40" s="47"/>
      <c r="OCP40" s="47"/>
      <c r="OCQ40" s="47"/>
      <c r="OCR40" s="47"/>
      <c r="OCS40" s="47"/>
      <c r="OCT40" s="47"/>
      <c r="OCU40" s="47"/>
      <c r="OCV40" s="47"/>
      <c r="OCW40" s="47"/>
      <c r="OCX40" s="47"/>
      <c r="OCY40" s="47"/>
      <c r="OCZ40" s="47"/>
      <c r="ODA40" s="47"/>
      <c r="ODB40" s="47"/>
      <c r="ODC40" s="47"/>
      <c r="ODD40" s="47"/>
      <c r="ODE40" s="47"/>
      <c r="ODF40" s="47"/>
      <c r="ODG40" s="47"/>
      <c r="ODH40" s="47"/>
      <c r="ODI40" s="47"/>
      <c r="ODJ40" s="47"/>
      <c r="ODK40" s="47"/>
      <c r="ODL40" s="47"/>
      <c r="ODM40" s="47"/>
      <c r="ODN40" s="47"/>
      <c r="ODO40" s="47"/>
      <c r="ODP40" s="47"/>
      <c r="ODQ40" s="47"/>
      <c r="ODR40" s="47"/>
      <c r="ODS40" s="47"/>
      <c r="ODT40" s="47"/>
      <c r="ODU40" s="47"/>
      <c r="ODV40" s="47"/>
      <c r="ODW40" s="47"/>
      <c r="ODX40" s="47"/>
      <c r="ODY40" s="47"/>
      <c r="ODZ40" s="47"/>
      <c r="OEA40" s="47"/>
      <c r="OEB40" s="47"/>
      <c r="OEC40" s="47"/>
      <c r="OED40" s="47"/>
      <c r="OEE40" s="47"/>
      <c r="OEF40" s="47"/>
      <c r="OEG40" s="47"/>
      <c r="OEH40" s="47"/>
      <c r="OEI40" s="47"/>
      <c r="OEJ40" s="47"/>
      <c r="OEK40" s="47"/>
      <c r="OEL40" s="47"/>
      <c r="OEM40" s="47"/>
      <c r="OEN40" s="47"/>
      <c r="OEO40" s="47"/>
      <c r="OEP40" s="47"/>
      <c r="OEQ40" s="47"/>
      <c r="OER40" s="47"/>
      <c r="OES40" s="47"/>
      <c r="OET40" s="47"/>
      <c r="OEU40" s="47"/>
      <c r="OEV40" s="47"/>
      <c r="OEW40" s="47"/>
      <c r="OEX40" s="47"/>
      <c r="OEY40" s="47"/>
      <c r="OEZ40" s="47"/>
      <c r="OFA40" s="47"/>
      <c r="OFB40" s="47"/>
      <c r="OFC40" s="47"/>
      <c r="OFD40" s="47"/>
      <c r="OFE40" s="47"/>
      <c r="OFF40" s="47"/>
      <c r="OFG40" s="47"/>
      <c r="OFH40" s="47"/>
      <c r="OFI40" s="47"/>
      <c r="OFJ40" s="47"/>
      <c r="OFK40" s="47"/>
      <c r="OFL40" s="47"/>
      <c r="OFM40" s="47"/>
      <c r="OFN40" s="47"/>
      <c r="OFO40" s="47"/>
      <c r="OFP40" s="47"/>
      <c r="OFQ40" s="47"/>
      <c r="OFR40" s="47"/>
      <c r="OFS40" s="47"/>
      <c r="OFT40" s="47"/>
      <c r="OFU40" s="47"/>
      <c r="OFV40" s="47"/>
      <c r="OFW40" s="47"/>
      <c r="OFX40" s="47"/>
      <c r="OFY40" s="47"/>
      <c r="OFZ40" s="47"/>
      <c r="OGA40" s="47"/>
      <c r="OGB40" s="47"/>
      <c r="OGC40" s="47"/>
      <c r="OGD40" s="47"/>
      <c r="OGE40" s="47"/>
      <c r="OGF40" s="47"/>
      <c r="OGG40" s="47"/>
      <c r="OGH40" s="47"/>
      <c r="OGI40" s="47"/>
      <c r="OGJ40" s="47"/>
      <c r="OGK40" s="47"/>
      <c r="OGL40" s="47"/>
      <c r="OGM40" s="47"/>
      <c r="OGN40" s="47"/>
      <c r="OGO40" s="47"/>
      <c r="OGP40" s="47"/>
      <c r="OGQ40" s="47"/>
      <c r="OGR40" s="47"/>
      <c r="OGS40" s="47"/>
      <c r="OGT40" s="47"/>
      <c r="OGU40" s="47"/>
      <c r="OGV40" s="47"/>
      <c r="OGW40" s="47"/>
      <c r="OGX40" s="47"/>
      <c r="OGY40" s="47"/>
      <c r="OGZ40" s="47"/>
      <c r="OHA40" s="47"/>
      <c r="OHB40" s="47"/>
      <c r="OHC40" s="47"/>
      <c r="OHD40" s="47"/>
      <c r="OHE40" s="47"/>
      <c r="OHF40" s="47"/>
      <c r="OHG40" s="47"/>
      <c r="OHH40" s="47"/>
      <c r="OHI40" s="47"/>
      <c r="OHJ40" s="47"/>
      <c r="OHK40" s="47"/>
      <c r="OHL40" s="47"/>
      <c r="OHM40" s="47"/>
      <c r="OHN40" s="47"/>
      <c r="OHO40" s="47"/>
      <c r="OHP40" s="47"/>
      <c r="OHQ40" s="47"/>
      <c r="OHR40" s="47"/>
      <c r="OHS40" s="47"/>
      <c r="OHT40" s="47"/>
      <c r="OHU40" s="47"/>
      <c r="OHV40" s="47"/>
      <c r="OHW40" s="47"/>
      <c r="OHX40" s="47"/>
      <c r="OHY40" s="47"/>
      <c r="OHZ40" s="47"/>
      <c r="OIA40" s="47"/>
      <c r="OIB40" s="47"/>
      <c r="OIC40" s="47"/>
      <c r="OID40" s="47"/>
      <c r="OIE40" s="47"/>
      <c r="OIF40" s="47"/>
      <c r="OIG40" s="47"/>
      <c r="OIH40" s="47"/>
      <c r="OII40" s="47"/>
      <c r="OIJ40" s="47"/>
      <c r="OIK40" s="47"/>
      <c r="OIL40" s="47"/>
      <c r="OIM40" s="47"/>
      <c r="OIN40" s="47"/>
      <c r="OIO40" s="47"/>
      <c r="OIP40" s="47"/>
      <c r="OIQ40" s="47"/>
      <c r="OIR40" s="47"/>
      <c r="OIS40" s="47"/>
      <c r="OIT40" s="47"/>
      <c r="OIU40" s="47"/>
      <c r="OIV40" s="47"/>
      <c r="OIW40" s="47"/>
      <c r="OIX40" s="47"/>
      <c r="OIY40" s="47"/>
      <c r="OIZ40" s="47"/>
      <c r="OJA40" s="47"/>
      <c r="OJB40" s="47"/>
      <c r="OJC40" s="47"/>
      <c r="OJD40" s="47"/>
      <c r="OJE40" s="47"/>
      <c r="OJF40" s="47"/>
      <c r="OJG40" s="47"/>
      <c r="OJH40" s="47"/>
      <c r="OJI40" s="47"/>
      <c r="OJJ40" s="47"/>
      <c r="OJK40" s="47"/>
      <c r="OJL40" s="47"/>
      <c r="OJM40" s="47"/>
      <c r="OJN40" s="47"/>
      <c r="OJO40" s="47"/>
      <c r="OJP40" s="47"/>
      <c r="OJQ40" s="47"/>
      <c r="OJR40" s="47"/>
      <c r="OJS40" s="47"/>
      <c r="OJT40" s="47"/>
      <c r="OJU40" s="47"/>
      <c r="OJV40" s="47"/>
      <c r="OJW40" s="47"/>
      <c r="OJX40" s="47"/>
      <c r="OJY40" s="47"/>
      <c r="OJZ40" s="47"/>
      <c r="OKA40" s="47"/>
      <c r="OKB40" s="47"/>
      <c r="OKC40" s="47"/>
      <c r="OKD40" s="47"/>
      <c r="OKE40" s="47"/>
      <c r="OKF40" s="47"/>
      <c r="OKG40" s="47"/>
      <c r="OKH40" s="47"/>
      <c r="OKI40" s="47"/>
      <c r="OKJ40" s="47"/>
      <c r="OKK40" s="47"/>
      <c r="OKL40" s="47"/>
      <c r="OKM40" s="47"/>
      <c r="OKN40" s="47"/>
      <c r="OKO40" s="47"/>
      <c r="OKP40" s="47"/>
      <c r="OKQ40" s="47"/>
      <c r="OKR40" s="47"/>
      <c r="OKS40" s="47"/>
      <c r="OKT40" s="47"/>
      <c r="OKU40" s="47"/>
      <c r="OKV40" s="47"/>
      <c r="OKW40" s="47"/>
      <c r="OKX40" s="47"/>
      <c r="OKY40" s="47"/>
      <c r="OKZ40" s="47"/>
      <c r="OLA40" s="47"/>
      <c r="OLB40" s="47"/>
      <c r="OLC40" s="47"/>
      <c r="OLD40" s="47"/>
      <c r="OLE40" s="47"/>
      <c r="OLF40" s="47"/>
      <c r="OLG40" s="47"/>
      <c r="OLH40" s="47"/>
      <c r="OLI40" s="47"/>
      <c r="OLJ40" s="47"/>
      <c r="OLK40" s="47"/>
      <c r="OLL40" s="47"/>
      <c r="OLM40" s="47"/>
      <c r="OLN40" s="47"/>
      <c r="OLO40" s="47"/>
      <c r="OLP40" s="47"/>
      <c r="OLQ40" s="47"/>
      <c r="OLR40" s="47"/>
      <c r="OLS40" s="47"/>
      <c r="OLT40" s="47"/>
      <c r="OLU40" s="47"/>
      <c r="OLV40" s="47"/>
      <c r="OLW40" s="47"/>
      <c r="OLX40" s="47"/>
      <c r="OLY40" s="47"/>
      <c r="OLZ40" s="47"/>
      <c r="OMA40" s="47"/>
      <c r="OMB40" s="47"/>
      <c r="OMC40" s="47"/>
      <c r="OMD40" s="47"/>
      <c r="OME40" s="47"/>
      <c r="OMF40" s="47"/>
      <c r="OMG40" s="47"/>
      <c r="OMH40" s="47"/>
      <c r="OMI40" s="47"/>
      <c r="OMJ40" s="47"/>
      <c r="OMK40" s="47"/>
      <c r="OML40" s="47"/>
      <c r="OMM40" s="47"/>
      <c r="OMN40" s="47"/>
      <c r="OMO40" s="47"/>
      <c r="OMP40" s="47"/>
      <c r="OMQ40" s="47"/>
      <c r="OMR40" s="47"/>
      <c r="OMS40" s="47"/>
      <c r="OMT40" s="47"/>
      <c r="OMU40" s="47"/>
      <c r="OMV40" s="47"/>
      <c r="OMW40" s="47"/>
      <c r="OMX40" s="47"/>
      <c r="OMY40" s="47"/>
      <c r="OMZ40" s="47"/>
      <c r="ONA40" s="47"/>
      <c r="ONB40" s="47"/>
      <c r="ONC40" s="47"/>
      <c r="OND40" s="47"/>
      <c r="ONE40" s="47"/>
      <c r="ONF40" s="47"/>
      <c r="ONG40" s="47"/>
      <c r="ONH40" s="47"/>
      <c r="ONI40" s="47"/>
      <c r="ONJ40" s="47"/>
      <c r="ONK40" s="47"/>
      <c r="ONL40" s="47"/>
      <c r="ONM40" s="47"/>
      <c r="ONN40" s="47"/>
      <c r="ONO40" s="47"/>
      <c r="ONP40" s="47"/>
      <c r="ONQ40" s="47"/>
      <c r="ONR40" s="47"/>
      <c r="ONS40" s="47"/>
      <c r="ONT40" s="47"/>
      <c r="ONU40" s="47"/>
      <c r="ONV40" s="47"/>
      <c r="ONW40" s="47"/>
      <c r="ONX40" s="47"/>
      <c r="ONY40" s="47"/>
      <c r="ONZ40" s="47"/>
      <c r="OOA40" s="47"/>
      <c r="OOB40" s="47"/>
      <c r="OOC40" s="47"/>
      <c r="OOD40" s="47"/>
      <c r="OOE40" s="47"/>
      <c r="OOF40" s="47"/>
      <c r="OOG40" s="47"/>
      <c r="OOH40" s="47"/>
      <c r="OOI40" s="47"/>
      <c r="OOJ40" s="47"/>
      <c r="OOK40" s="47"/>
      <c r="OOL40" s="47"/>
      <c r="OOM40" s="47"/>
      <c r="OON40" s="47"/>
      <c r="OOO40" s="47"/>
      <c r="OOP40" s="47"/>
      <c r="OOQ40" s="47"/>
      <c r="OOR40" s="47"/>
      <c r="OOS40" s="47"/>
      <c r="OOT40" s="47"/>
      <c r="OOU40" s="47"/>
      <c r="OOV40" s="47"/>
      <c r="OOW40" s="47"/>
      <c r="OOX40" s="47"/>
      <c r="OOY40" s="47"/>
      <c r="OOZ40" s="47"/>
      <c r="OPA40" s="47"/>
      <c r="OPB40" s="47"/>
      <c r="OPC40" s="47"/>
      <c r="OPD40" s="47"/>
      <c r="OPE40" s="47"/>
      <c r="OPF40" s="47"/>
      <c r="OPG40" s="47"/>
      <c r="OPH40" s="47"/>
      <c r="OPI40" s="47"/>
      <c r="OPJ40" s="47"/>
      <c r="OPK40" s="47"/>
      <c r="OPL40" s="47"/>
      <c r="OPM40" s="47"/>
      <c r="OPN40" s="47"/>
      <c r="OPO40" s="47"/>
      <c r="OPP40" s="47"/>
      <c r="OPQ40" s="47"/>
      <c r="OPR40" s="47"/>
      <c r="OPS40" s="47"/>
      <c r="OPT40" s="47"/>
      <c r="OPU40" s="47"/>
      <c r="OPV40" s="47"/>
      <c r="OPW40" s="47"/>
      <c r="OPX40" s="47"/>
      <c r="OPY40" s="47"/>
      <c r="OPZ40" s="47"/>
      <c r="OQA40" s="47"/>
      <c r="OQB40" s="47"/>
      <c r="OQC40" s="47"/>
      <c r="OQD40" s="47"/>
      <c r="OQE40" s="47"/>
      <c r="OQF40" s="47"/>
      <c r="OQG40" s="47"/>
      <c r="OQH40" s="47"/>
      <c r="OQI40" s="47"/>
      <c r="OQJ40" s="47"/>
      <c r="OQK40" s="47"/>
      <c r="OQL40" s="47"/>
      <c r="OQM40" s="47"/>
      <c r="OQN40" s="47"/>
      <c r="OQO40" s="47"/>
      <c r="OQP40" s="47"/>
      <c r="OQQ40" s="47"/>
      <c r="OQR40" s="47"/>
      <c r="OQS40" s="47"/>
      <c r="OQT40" s="47"/>
      <c r="OQU40" s="47"/>
      <c r="OQV40" s="47"/>
      <c r="OQW40" s="47"/>
      <c r="OQX40" s="47"/>
      <c r="OQY40" s="47"/>
      <c r="OQZ40" s="47"/>
      <c r="ORA40" s="47"/>
      <c r="ORB40" s="47"/>
      <c r="ORC40" s="47"/>
      <c r="ORD40" s="47"/>
      <c r="ORE40" s="47"/>
      <c r="ORF40" s="47"/>
      <c r="ORG40" s="47"/>
      <c r="ORH40" s="47"/>
      <c r="ORI40" s="47"/>
      <c r="ORJ40" s="47"/>
      <c r="ORK40" s="47"/>
      <c r="ORL40" s="47"/>
      <c r="ORM40" s="47"/>
      <c r="ORN40" s="47"/>
      <c r="ORO40" s="47"/>
      <c r="ORP40" s="47"/>
      <c r="ORQ40" s="47"/>
      <c r="ORR40" s="47"/>
      <c r="ORS40" s="47"/>
      <c r="ORT40" s="47"/>
      <c r="ORU40" s="47"/>
      <c r="ORV40" s="47"/>
      <c r="ORW40" s="47"/>
      <c r="ORX40" s="47"/>
      <c r="ORY40" s="47"/>
      <c r="ORZ40" s="47"/>
      <c r="OSA40" s="47"/>
      <c r="OSB40" s="47"/>
      <c r="OSC40" s="47"/>
      <c r="OSD40" s="47"/>
      <c r="OSE40" s="47"/>
      <c r="OSF40" s="47"/>
      <c r="OSG40" s="47"/>
      <c r="OSH40" s="47"/>
      <c r="OSI40" s="47"/>
      <c r="OSJ40" s="47"/>
      <c r="OSK40" s="47"/>
      <c r="OSL40" s="47"/>
      <c r="OSM40" s="47"/>
      <c r="OSN40" s="47"/>
      <c r="OSO40" s="47"/>
      <c r="OSP40" s="47"/>
      <c r="OSQ40" s="47"/>
      <c r="OSR40" s="47"/>
      <c r="OSS40" s="47"/>
      <c r="OST40" s="47"/>
      <c r="OSU40" s="47"/>
      <c r="OSV40" s="47"/>
      <c r="OSW40" s="47"/>
      <c r="OSX40" s="47"/>
      <c r="OSY40" s="47"/>
      <c r="OSZ40" s="47"/>
      <c r="OTA40" s="47"/>
      <c r="OTB40" s="47"/>
      <c r="OTC40" s="47"/>
      <c r="OTD40" s="47"/>
      <c r="OTE40" s="47"/>
      <c r="OTF40" s="47"/>
      <c r="OTG40" s="47"/>
      <c r="OTH40" s="47"/>
      <c r="OTI40" s="47"/>
      <c r="OTJ40" s="47"/>
      <c r="OTK40" s="47"/>
      <c r="OTL40" s="47"/>
      <c r="OTM40" s="47"/>
      <c r="OTN40" s="47"/>
      <c r="OTO40" s="47"/>
      <c r="OTP40" s="47"/>
      <c r="OTQ40" s="47"/>
      <c r="OTR40" s="47"/>
      <c r="OTS40" s="47"/>
      <c r="OTT40" s="47"/>
      <c r="OTU40" s="47"/>
      <c r="OTV40" s="47"/>
      <c r="OTW40" s="47"/>
      <c r="OTX40" s="47"/>
      <c r="OTY40" s="47"/>
      <c r="OTZ40" s="47"/>
      <c r="OUA40" s="47"/>
      <c r="OUB40" s="47"/>
      <c r="OUC40" s="47"/>
      <c r="OUD40" s="47"/>
      <c r="OUE40" s="47"/>
      <c r="OUF40" s="47"/>
      <c r="OUG40" s="47"/>
      <c r="OUH40" s="47"/>
      <c r="OUI40" s="47"/>
      <c r="OUJ40" s="47"/>
      <c r="OUK40" s="47"/>
      <c r="OUL40" s="47"/>
      <c r="OUM40" s="47"/>
      <c r="OUN40" s="47"/>
      <c r="OUO40" s="47"/>
      <c r="OUP40" s="47"/>
      <c r="OUQ40" s="47"/>
      <c r="OUR40" s="47"/>
      <c r="OUS40" s="47"/>
      <c r="OUT40" s="47"/>
      <c r="OUU40" s="47"/>
      <c r="OUV40" s="47"/>
      <c r="OUW40" s="47"/>
      <c r="OUX40" s="47"/>
      <c r="OUY40" s="47"/>
      <c r="OUZ40" s="47"/>
      <c r="OVA40" s="47"/>
      <c r="OVB40" s="47"/>
      <c r="OVC40" s="47"/>
      <c r="OVD40" s="47"/>
      <c r="OVE40" s="47"/>
      <c r="OVF40" s="47"/>
      <c r="OVG40" s="47"/>
      <c r="OVH40" s="47"/>
      <c r="OVI40" s="47"/>
      <c r="OVJ40" s="47"/>
      <c r="OVK40" s="47"/>
      <c r="OVL40" s="47"/>
      <c r="OVM40" s="47"/>
      <c r="OVN40" s="47"/>
      <c r="OVO40" s="47"/>
      <c r="OVP40" s="47"/>
      <c r="OVQ40" s="47"/>
      <c r="OVR40" s="47"/>
      <c r="OVS40" s="47"/>
      <c r="OVT40" s="47"/>
      <c r="OVU40" s="47"/>
      <c r="OVV40" s="47"/>
      <c r="OVW40" s="47"/>
      <c r="OVX40" s="47"/>
      <c r="OVY40" s="47"/>
      <c r="OVZ40" s="47"/>
      <c r="OWA40" s="47"/>
      <c r="OWB40" s="47"/>
      <c r="OWC40" s="47"/>
      <c r="OWD40" s="47"/>
      <c r="OWE40" s="47"/>
      <c r="OWF40" s="47"/>
      <c r="OWG40" s="47"/>
      <c r="OWH40" s="47"/>
      <c r="OWI40" s="47"/>
      <c r="OWJ40" s="47"/>
      <c r="OWK40" s="47"/>
      <c r="OWL40" s="47"/>
      <c r="OWM40" s="47"/>
      <c r="OWN40" s="47"/>
      <c r="OWO40" s="47"/>
      <c r="OWP40" s="47"/>
      <c r="OWQ40" s="47"/>
      <c r="OWR40" s="47"/>
      <c r="OWS40" s="47"/>
      <c r="OWT40" s="47"/>
      <c r="OWU40" s="47"/>
      <c r="OWV40" s="47"/>
      <c r="OWW40" s="47"/>
      <c r="OWX40" s="47"/>
      <c r="OWY40" s="47"/>
      <c r="OWZ40" s="47"/>
      <c r="OXA40" s="47"/>
      <c r="OXB40" s="47"/>
      <c r="OXC40" s="47"/>
      <c r="OXD40" s="47"/>
      <c r="OXE40" s="47"/>
      <c r="OXF40" s="47"/>
      <c r="OXG40" s="47"/>
      <c r="OXH40" s="47"/>
      <c r="OXI40" s="47"/>
      <c r="OXJ40" s="47"/>
      <c r="OXK40" s="47"/>
      <c r="OXL40" s="47"/>
      <c r="OXM40" s="47"/>
      <c r="OXN40" s="47"/>
      <c r="OXO40" s="47"/>
      <c r="OXP40" s="47"/>
      <c r="OXQ40" s="47"/>
      <c r="OXR40" s="47"/>
      <c r="OXS40" s="47"/>
      <c r="OXT40" s="47"/>
      <c r="OXU40" s="47"/>
      <c r="OXV40" s="47"/>
      <c r="OXW40" s="47"/>
      <c r="OXX40" s="47"/>
      <c r="OXY40" s="47"/>
      <c r="OXZ40" s="47"/>
      <c r="OYA40" s="47"/>
      <c r="OYB40" s="47"/>
      <c r="OYC40" s="47"/>
      <c r="OYD40" s="47"/>
      <c r="OYE40" s="47"/>
      <c r="OYF40" s="47"/>
      <c r="OYG40" s="47"/>
      <c r="OYH40" s="47"/>
      <c r="OYI40" s="47"/>
      <c r="OYJ40" s="47"/>
      <c r="OYK40" s="47"/>
      <c r="OYL40" s="47"/>
      <c r="OYM40" s="47"/>
      <c r="OYN40" s="47"/>
      <c r="OYO40" s="47"/>
      <c r="OYP40" s="47"/>
      <c r="OYQ40" s="47"/>
      <c r="OYR40" s="47"/>
      <c r="OYS40" s="47"/>
      <c r="OYT40" s="47"/>
      <c r="OYU40" s="47"/>
      <c r="OYV40" s="47"/>
      <c r="OYW40" s="47"/>
      <c r="OYX40" s="47"/>
      <c r="OYY40" s="47"/>
      <c r="OYZ40" s="47"/>
      <c r="OZA40" s="47"/>
      <c r="OZB40" s="47"/>
      <c r="OZC40" s="47"/>
      <c r="OZD40" s="47"/>
      <c r="OZE40" s="47"/>
      <c r="OZF40" s="47"/>
      <c r="OZG40" s="47"/>
      <c r="OZH40" s="47"/>
      <c r="OZI40" s="47"/>
      <c r="OZJ40" s="47"/>
      <c r="OZK40" s="47"/>
      <c r="OZL40" s="47"/>
      <c r="OZM40" s="47"/>
      <c r="OZN40" s="47"/>
      <c r="OZO40" s="47"/>
      <c r="OZP40" s="47"/>
      <c r="OZQ40" s="47"/>
      <c r="OZR40" s="47"/>
      <c r="OZS40" s="47"/>
      <c r="OZT40" s="47"/>
      <c r="OZU40" s="47"/>
      <c r="OZV40" s="47"/>
      <c r="OZW40" s="47"/>
      <c r="OZX40" s="47"/>
      <c r="OZY40" s="47"/>
      <c r="OZZ40" s="47"/>
      <c r="PAA40" s="47"/>
      <c r="PAB40" s="47"/>
      <c r="PAC40" s="47"/>
      <c r="PAD40" s="47"/>
      <c r="PAE40" s="47"/>
      <c r="PAF40" s="47"/>
      <c r="PAG40" s="47"/>
      <c r="PAH40" s="47"/>
      <c r="PAI40" s="47"/>
      <c r="PAJ40" s="47"/>
      <c r="PAK40" s="47"/>
      <c r="PAL40" s="47"/>
      <c r="PAM40" s="47"/>
      <c r="PAN40" s="47"/>
      <c r="PAO40" s="47"/>
      <c r="PAP40" s="47"/>
      <c r="PAQ40" s="47"/>
      <c r="PAR40" s="47"/>
      <c r="PAS40" s="47"/>
      <c r="PAT40" s="47"/>
      <c r="PAU40" s="47"/>
      <c r="PAV40" s="47"/>
      <c r="PAW40" s="47"/>
      <c r="PAX40" s="47"/>
      <c r="PAY40" s="47"/>
      <c r="PAZ40" s="47"/>
      <c r="PBA40" s="47"/>
      <c r="PBB40" s="47"/>
      <c r="PBC40" s="47"/>
      <c r="PBD40" s="47"/>
      <c r="PBE40" s="47"/>
      <c r="PBF40" s="47"/>
      <c r="PBG40" s="47"/>
      <c r="PBH40" s="47"/>
      <c r="PBI40" s="47"/>
      <c r="PBJ40" s="47"/>
      <c r="PBK40" s="47"/>
      <c r="PBL40" s="47"/>
      <c r="PBM40" s="47"/>
      <c r="PBN40" s="47"/>
      <c r="PBO40" s="47"/>
      <c r="PBP40" s="47"/>
      <c r="PBQ40" s="47"/>
      <c r="PBR40" s="47"/>
      <c r="PBS40" s="47"/>
      <c r="PBT40" s="47"/>
      <c r="PBU40" s="47"/>
      <c r="PBV40" s="47"/>
      <c r="PBW40" s="47"/>
      <c r="PBX40" s="47"/>
      <c r="PBY40" s="47"/>
      <c r="PBZ40" s="47"/>
      <c r="PCA40" s="47"/>
      <c r="PCB40" s="47"/>
      <c r="PCC40" s="47"/>
      <c r="PCD40" s="47"/>
      <c r="PCE40" s="47"/>
      <c r="PCF40" s="47"/>
      <c r="PCG40" s="47"/>
      <c r="PCH40" s="47"/>
      <c r="PCI40" s="47"/>
      <c r="PCJ40" s="47"/>
      <c r="PCK40" s="47"/>
      <c r="PCL40" s="47"/>
      <c r="PCM40" s="47"/>
      <c r="PCN40" s="47"/>
      <c r="PCO40" s="47"/>
      <c r="PCP40" s="47"/>
      <c r="PCQ40" s="47"/>
      <c r="PCR40" s="47"/>
      <c r="PCS40" s="47"/>
      <c r="PCT40" s="47"/>
      <c r="PCU40" s="47"/>
      <c r="PCV40" s="47"/>
      <c r="PCW40" s="47"/>
      <c r="PCX40" s="47"/>
      <c r="PCY40" s="47"/>
      <c r="PCZ40" s="47"/>
      <c r="PDA40" s="47"/>
      <c r="PDB40" s="47"/>
      <c r="PDC40" s="47"/>
      <c r="PDD40" s="47"/>
      <c r="PDE40" s="47"/>
      <c r="PDF40" s="47"/>
      <c r="PDG40" s="47"/>
      <c r="PDH40" s="47"/>
      <c r="PDI40" s="47"/>
      <c r="PDJ40" s="47"/>
      <c r="PDK40" s="47"/>
      <c r="PDL40" s="47"/>
      <c r="PDM40" s="47"/>
      <c r="PDN40" s="47"/>
      <c r="PDO40" s="47"/>
      <c r="PDP40" s="47"/>
      <c r="PDQ40" s="47"/>
      <c r="PDR40" s="47"/>
      <c r="PDS40" s="47"/>
      <c r="PDT40" s="47"/>
      <c r="PDU40" s="47"/>
      <c r="PDV40" s="47"/>
      <c r="PDW40" s="47"/>
      <c r="PDX40" s="47"/>
      <c r="PDY40" s="47"/>
      <c r="PDZ40" s="47"/>
      <c r="PEA40" s="47"/>
      <c r="PEB40" s="47"/>
      <c r="PEC40" s="47"/>
      <c r="PED40" s="47"/>
      <c r="PEE40" s="47"/>
      <c r="PEF40" s="47"/>
      <c r="PEG40" s="47"/>
      <c r="PEH40" s="47"/>
      <c r="PEI40" s="47"/>
      <c r="PEJ40" s="47"/>
      <c r="PEK40" s="47"/>
      <c r="PEL40" s="47"/>
      <c r="PEM40" s="47"/>
      <c r="PEN40" s="47"/>
      <c r="PEO40" s="47"/>
      <c r="PEP40" s="47"/>
      <c r="PEQ40" s="47"/>
      <c r="PER40" s="47"/>
      <c r="PES40" s="47"/>
      <c r="PET40" s="47"/>
      <c r="PEU40" s="47"/>
      <c r="PEV40" s="47"/>
      <c r="PEW40" s="47"/>
      <c r="PEX40" s="47"/>
      <c r="PEY40" s="47"/>
      <c r="PEZ40" s="47"/>
      <c r="PFA40" s="47"/>
      <c r="PFB40" s="47"/>
      <c r="PFC40" s="47"/>
      <c r="PFD40" s="47"/>
      <c r="PFE40" s="47"/>
      <c r="PFF40" s="47"/>
      <c r="PFG40" s="47"/>
      <c r="PFH40" s="47"/>
      <c r="PFI40" s="47"/>
      <c r="PFJ40" s="47"/>
      <c r="PFK40" s="47"/>
      <c r="PFL40" s="47"/>
      <c r="PFM40" s="47"/>
      <c r="PFN40" s="47"/>
      <c r="PFO40" s="47"/>
      <c r="PFP40" s="47"/>
      <c r="PFQ40" s="47"/>
      <c r="PFR40" s="47"/>
      <c r="PFS40" s="47"/>
      <c r="PFT40" s="47"/>
      <c r="PFU40" s="47"/>
      <c r="PFV40" s="47"/>
      <c r="PFW40" s="47"/>
      <c r="PFX40" s="47"/>
      <c r="PFY40" s="47"/>
      <c r="PFZ40" s="47"/>
      <c r="PGA40" s="47"/>
      <c r="PGB40" s="47"/>
      <c r="PGC40" s="47"/>
      <c r="PGD40" s="47"/>
      <c r="PGE40" s="47"/>
      <c r="PGF40" s="47"/>
      <c r="PGG40" s="47"/>
      <c r="PGH40" s="47"/>
      <c r="PGI40" s="47"/>
      <c r="PGJ40" s="47"/>
      <c r="PGK40" s="47"/>
      <c r="PGL40" s="47"/>
      <c r="PGM40" s="47"/>
      <c r="PGN40" s="47"/>
      <c r="PGO40" s="47"/>
      <c r="PGP40" s="47"/>
      <c r="PGQ40" s="47"/>
      <c r="PGR40" s="47"/>
      <c r="PGS40" s="47"/>
      <c r="PGT40" s="47"/>
      <c r="PGU40" s="47"/>
      <c r="PGV40" s="47"/>
      <c r="PGW40" s="47"/>
      <c r="PGX40" s="47"/>
      <c r="PGY40" s="47"/>
      <c r="PGZ40" s="47"/>
      <c r="PHA40" s="47"/>
      <c r="PHB40" s="47"/>
      <c r="PHC40" s="47"/>
      <c r="PHD40" s="47"/>
      <c r="PHE40" s="47"/>
      <c r="PHF40" s="47"/>
      <c r="PHG40" s="47"/>
      <c r="PHH40" s="47"/>
      <c r="PHI40" s="47"/>
      <c r="PHJ40" s="47"/>
      <c r="PHK40" s="47"/>
      <c r="PHL40" s="47"/>
      <c r="PHM40" s="47"/>
      <c r="PHN40" s="47"/>
      <c r="PHO40" s="47"/>
      <c r="PHP40" s="47"/>
      <c r="PHQ40" s="47"/>
      <c r="PHR40" s="47"/>
      <c r="PHS40" s="47"/>
      <c r="PHT40" s="47"/>
      <c r="PHU40" s="47"/>
      <c r="PHV40" s="47"/>
      <c r="PHW40" s="47"/>
      <c r="PHX40" s="47"/>
      <c r="PHY40" s="47"/>
      <c r="PHZ40" s="47"/>
      <c r="PIA40" s="47"/>
      <c r="PIB40" s="47"/>
      <c r="PIC40" s="47"/>
      <c r="PID40" s="47"/>
      <c r="PIE40" s="47"/>
      <c r="PIF40" s="47"/>
      <c r="PIG40" s="47"/>
      <c r="PIH40" s="47"/>
      <c r="PII40" s="47"/>
      <c r="PIJ40" s="47"/>
      <c r="PIK40" s="47"/>
      <c r="PIL40" s="47"/>
      <c r="PIM40" s="47"/>
      <c r="PIN40" s="47"/>
      <c r="PIO40" s="47"/>
      <c r="PIP40" s="47"/>
      <c r="PIQ40" s="47"/>
      <c r="PIR40" s="47"/>
      <c r="PIS40" s="47"/>
      <c r="PIT40" s="47"/>
      <c r="PIU40" s="47"/>
      <c r="PIV40" s="47"/>
      <c r="PIW40" s="47"/>
      <c r="PIX40" s="47"/>
      <c r="PIY40" s="47"/>
      <c r="PIZ40" s="47"/>
      <c r="PJA40" s="47"/>
      <c r="PJB40" s="47"/>
      <c r="PJC40" s="47"/>
      <c r="PJD40" s="47"/>
      <c r="PJE40" s="47"/>
      <c r="PJF40" s="47"/>
      <c r="PJG40" s="47"/>
      <c r="PJH40" s="47"/>
      <c r="PJI40" s="47"/>
      <c r="PJJ40" s="47"/>
      <c r="PJK40" s="47"/>
      <c r="PJL40" s="47"/>
      <c r="PJM40" s="47"/>
      <c r="PJN40" s="47"/>
      <c r="PJO40" s="47"/>
      <c r="PJP40" s="47"/>
      <c r="PJQ40" s="47"/>
      <c r="PJR40" s="47"/>
      <c r="PJS40" s="47"/>
      <c r="PJT40" s="47"/>
      <c r="PJU40" s="47"/>
      <c r="PJV40" s="47"/>
      <c r="PJW40" s="47"/>
      <c r="PJX40" s="47"/>
      <c r="PJY40" s="47"/>
      <c r="PJZ40" s="47"/>
      <c r="PKA40" s="47"/>
      <c r="PKB40" s="47"/>
      <c r="PKC40" s="47"/>
      <c r="PKD40" s="47"/>
      <c r="PKE40" s="47"/>
      <c r="PKF40" s="47"/>
      <c r="PKG40" s="47"/>
      <c r="PKH40" s="47"/>
      <c r="PKI40" s="47"/>
      <c r="PKJ40" s="47"/>
      <c r="PKK40" s="47"/>
      <c r="PKL40" s="47"/>
      <c r="PKM40" s="47"/>
      <c r="PKN40" s="47"/>
      <c r="PKO40" s="47"/>
      <c r="PKP40" s="47"/>
      <c r="PKQ40" s="47"/>
      <c r="PKR40" s="47"/>
      <c r="PKS40" s="47"/>
      <c r="PKT40" s="47"/>
      <c r="PKU40" s="47"/>
      <c r="PKV40" s="47"/>
      <c r="PKW40" s="47"/>
      <c r="PKX40" s="47"/>
      <c r="PKY40" s="47"/>
      <c r="PKZ40" s="47"/>
      <c r="PLA40" s="47"/>
      <c r="PLB40" s="47"/>
      <c r="PLC40" s="47"/>
      <c r="PLD40" s="47"/>
      <c r="PLE40" s="47"/>
      <c r="PLF40" s="47"/>
      <c r="PLG40" s="47"/>
      <c r="PLH40" s="47"/>
      <c r="PLI40" s="47"/>
      <c r="PLJ40" s="47"/>
      <c r="PLK40" s="47"/>
      <c r="PLL40" s="47"/>
      <c r="PLM40" s="47"/>
      <c r="PLN40" s="47"/>
      <c r="PLO40" s="47"/>
      <c r="PLP40" s="47"/>
      <c r="PLQ40" s="47"/>
      <c r="PLR40" s="47"/>
      <c r="PLS40" s="47"/>
      <c r="PLT40" s="47"/>
      <c r="PLU40" s="47"/>
      <c r="PLV40" s="47"/>
      <c r="PLW40" s="47"/>
      <c r="PLX40" s="47"/>
      <c r="PLY40" s="47"/>
      <c r="PLZ40" s="47"/>
      <c r="PMA40" s="47"/>
      <c r="PMB40" s="47"/>
      <c r="PMC40" s="47"/>
      <c r="PMD40" s="47"/>
      <c r="PME40" s="47"/>
      <c r="PMF40" s="47"/>
      <c r="PMG40" s="47"/>
      <c r="PMH40" s="47"/>
      <c r="PMI40" s="47"/>
      <c r="PMJ40" s="47"/>
      <c r="PMK40" s="47"/>
      <c r="PML40" s="47"/>
      <c r="PMM40" s="47"/>
      <c r="PMN40" s="47"/>
      <c r="PMO40" s="47"/>
      <c r="PMP40" s="47"/>
      <c r="PMQ40" s="47"/>
      <c r="PMR40" s="47"/>
      <c r="PMS40" s="47"/>
      <c r="PMT40" s="47"/>
      <c r="PMU40" s="47"/>
      <c r="PMV40" s="47"/>
      <c r="PMW40" s="47"/>
      <c r="PMX40" s="47"/>
      <c r="PMY40" s="47"/>
      <c r="PMZ40" s="47"/>
      <c r="PNA40" s="47"/>
      <c r="PNB40" s="47"/>
      <c r="PNC40" s="47"/>
      <c r="PND40" s="47"/>
      <c r="PNE40" s="47"/>
      <c r="PNF40" s="47"/>
      <c r="PNG40" s="47"/>
      <c r="PNH40" s="47"/>
      <c r="PNI40" s="47"/>
      <c r="PNJ40" s="47"/>
      <c r="PNK40" s="47"/>
      <c r="PNL40" s="47"/>
      <c r="PNM40" s="47"/>
      <c r="PNN40" s="47"/>
      <c r="PNO40" s="47"/>
      <c r="PNP40" s="47"/>
      <c r="PNQ40" s="47"/>
      <c r="PNR40" s="47"/>
      <c r="PNS40" s="47"/>
      <c r="PNT40" s="47"/>
      <c r="PNU40" s="47"/>
      <c r="PNV40" s="47"/>
      <c r="PNW40" s="47"/>
      <c r="PNX40" s="47"/>
      <c r="PNY40" s="47"/>
      <c r="PNZ40" s="47"/>
      <c r="POA40" s="47"/>
      <c r="POB40" s="47"/>
      <c r="POC40" s="47"/>
      <c r="POD40" s="47"/>
      <c r="POE40" s="47"/>
      <c r="POF40" s="47"/>
      <c r="POG40" s="47"/>
      <c r="POH40" s="47"/>
      <c r="POI40" s="47"/>
      <c r="POJ40" s="47"/>
      <c r="POK40" s="47"/>
      <c r="POL40" s="47"/>
      <c r="POM40" s="47"/>
      <c r="PON40" s="47"/>
      <c r="POO40" s="47"/>
      <c r="POP40" s="47"/>
      <c r="POQ40" s="47"/>
      <c r="POR40" s="47"/>
      <c r="POS40" s="47"/>
      <c r="POT40" s="47"/>
      <c r="POU40" s="47"/>
      <c r="POV40" s="47"/>
      <c r="POW40" s="47"/>
      <c r="POX40" s="47"/>
      <c r="POY40" s="47"/>
      <c r="POZ40" s="47"/>
      <c r="PPA40" s="47"/>
      <c r="PPB40" s="47"/>
      <c r="PPC40" s="47"/>
      <c r="PPD40" s="47"/>
      <c r="PPE40" s="47"/>
      <c r="PPF40" s="47"/>
      <c r="PPG40" s="47"/>
      <c r="PPH40" s="47"/>
      <c r="PPI40" s="47"/>
      <c r="PPJ40" s="47"/>
      <c r="PPK40" s="47"/>
      <c r="PPL40" s="47"/>
      <c r="PPM40" s="47"/>
      <c r="PPN40" s="47"/>
      <c r="PPO40" s="47"/>
      <c r="PPP40" s="47"/>
      <c r="PPQ40" s="47"/>
      <c r="PPR40" s="47"/>
      <c r="PPS40" s="47"/>
      <c r="PPT40" s="47"/>
      <c r="PPU40" s="47"/>
      <c r="PPV40" s="47"/>
      <c r="PPW40" s="47"/>
      <c r="PPX40" s="47"/>
      <c r="PPY40" s="47"/>
      <c r="PPZ40" s="47"/>
      <c r="PQA40" s="47"/>
      <c r="PQB40" s="47"/>
      <c r="PQC40" s="47"/>
      <c r="PQD40" s="47"/>
      <c r="PQE40" s="47"/>
      <c r="PQF40" s="47"/>
      <c r="PQG40" s="47"/>
      <c r="PQH40" s="47"/>
      <c r="PQI40" s="47"/>
      <c r="PQJ40" s="47"/>
      <c r="PQK40" s="47"/>
      <c r="PQL40" s="47"/>
      <c r="PQM40" s="47"/>
      <c r="PQN40" s="47"/>
      <c r="PQO40" s="47"/>
      <c r="PQP40" s="47"/>
      <c r="PQQ40" s="47"/>
      <c r="PQR40" s="47"/>
      <c r="PQS40" s="47"/>
      <c r="PQT40" s="47"/>
      <c r="PQU40" s="47"/>
      <c r="PQV40" s="47"/>
      <c r="PQW40" s="47"/>
      <c r="PQX40" s="47"/>
      <c r="PQY40" s="47"/>
      <c r="PQZ40" s="47"/>
      <c r="PRA40" s="47"/>
      <c r="PRB40" s="47"/>
      <c r="PRC40" s="47"/>
      <c r="PRD40" s="47"/>
      <c r="PRE40" s="47"/>
      <c r="PRF40" s="47"/>
      <c r="PRG40" s="47"/>
      <c r="PRH40" s="47"/>
      <c r="PRI40" s="47"/>
      <c r="PRJ40" s="47"/>
      <c r="PRK40" s="47"/>
      <c r="PRL40" s="47"/>
      <c r="PRM40" s="47"/>
      <c r="PRN40" s="47"/>
      <c r="PRO40" s="47"/>
      <c r="PRP40" s="47"/>
      <c r="PRQ40" s="47"/>
      <c r="PRR40" s="47"/>
      <c r="PRS40" s="47"/>
      <c r="PRT40" s="47"/>
      <c r="PRU40" s="47"/>
      <c r="PRV40" s="47"/>
      <c r="PRW40" s="47"/>
      <c r="PRX40" s="47"/>
      <c r="PRY40" s="47"/>
      <c r="PRZ40" s="47"/>
      <c r="PSA40" s="47"/>
      <c r="PSB40" s="47"/>
      <c r="PSC40" s="47"/>
      <c r="PSD40" s="47"/>
      <c r="PSE40" s="47"/>
      <c r="PSF40" s="47"/>
      <c r="PSG40" s="47"/>
      <c r="PSH40" s="47"/>
      <c r="PSI40" s="47"/>
      <c r="PSJ40" s="47"/>
      <c r="PSK40" s="47"/>
      <c r="PSL40" s="47"/>
      <c r="PSM40" s="47"/>
      <c r="PSN40" s="47"/>
      <c r="PSO40" s="47"/>
      <c r="PSP40" s="47"/>
      <c r="PSQ40" s="47"/>
      <c r="PSR40" s="47"/>
      <c r="PSS40" s="47"/>
      <c r="PST40" s="47"/>
      <c r="PSU40" s="47"/>
      <c r="PSV40" s="47"/>
      <c r="PSW40" s="47"/>
      <c r="PSX40" s="47"/>
      <c r="PSY40" s="47"/>
      <c r="PSZ40" s="47"/>
      <c r="PTA40" s="47"/>
      <c r="PTB40" s="47"/>
      <c r="PTC40" s="47"/>
      <c r="PTD40" s="47"/>
      <c r="PTE40" s="47"/>
      <c r="PTF40" s="47"/>
      <c r="PTG40" s="47"/>
      <c r="PTH40" s="47"/>
      <c r="PTI40" s="47"/>
      <c r="PTJ40" s="47"/>
      <c r="PTK40" s="47"/>
      <c r="PTL40" s="47"/>
      <c r="PTM40" s="47"/>
      <c r="PTN40" s="47"/>
      <c r="PTO40" s="47"/>
      <c r="PTP40" s="47"/>
      <c r="PTQ40" s="47"/>
      <c r="PTR40" s="47"/>
      <c r="PTS40" s="47"/>
      <c r="PTT40" s="47"/>
      <c r="PTU40" s="47"/>
      <c r="PTV40" s="47"/>
      <c r="PTW40" s="47"/>
      <c r="PTX40" s="47"/>
      <c r="PTY40" s="47"/>
      <c r="PTZ40" s="47"/>
      <c r="PUA40" s="47"/>
      <c r="PUB40" s="47"/>
      <c r="PUC40" s="47"/>
      <c r="PUD40" s="47"/>
      <c r="PUE40" s="47"/>
      <c r="PUF40" s="47"/>
      <c r="PUG40" s="47"/>
      <c r="PUH40" s="47"/>
      <c r="PUI40" s="47"/>
      <c r="PUJ40" s="47"/>
      <c r="PUK40" s="47"/>
      <c r="PUL40" s="47"/>
      <c r="PUM40" s="47"/>
      <c r="PUN40" s="47"/>
      <c r="PUO40" s="47"/>
      <c r="PUP40" s="47"/>
      <c r="PUQ40" s="47"/>
      <c r="PUR40" s="47"/>
      <c r="PUS40" s="47"/>
      <c r="PUT40" s="47"/>
      <c r="PUU40" s="47"/>
      <c r="PUV40" s="47"/>
      <c r="PUW40" s="47"/>
      <c r="PUX40" s="47"/>
      <c r="PUY40" s="47"/>
      <c r="PUZ40" s="47"/>
      <c r="PVA40" s="47"/>
      <c r="PVB40" s="47"/>
      <c r="PVC40" s="47"/>
      <c r="PVD40" s="47"/>
      <c r="PVE40" s="47"/>
      <c r="PVF40" s="47"/>
      <c r="PVG40" s="47"/>
      <c r="PVH40" s="47"/>
      <c r="PVI40" s="47"/>
      <c r="PVJ40" s="47"/>
      <c r="PVK40" s="47"/>
      <c r="PVL40" s="47"/>
      <c r="PVM40" s="47"/>
      <c r="PVN40" s="47"/>
      <c r="PVO40" s="47"/>
      <c r="PVP40" s="47"/>
      <c r="PVQ40" s="47"/>
      <c r="PVR40" s="47"/>
      <c r="PVS40" s="47"/>
      <c r="PVT40" s="47"/>
      <c r="PVU40" s="47"/>
      <c r="PVV40" s="47"/>
      <c r="PVW40" s="47"/>
      <c r="PVX40" s="47"/>
      <c r="PVY40" s="47"/>
      <c r="PVZ40" s="47"/>
      <c r="PWA40" s="47"/>
      <c r="PWB40" s="47"/>
      <c r="PWC40" s="47"/>
      <c r="PWD40" s="47"/>
      <c r="PWE40" s="47"/>
      <c r="PWF40" s="47"/>
      <c r="PWG40" s="47"/>
      <c r="PWH40" s="47"/>
      <c r="PWI40" s="47"/>
      <c r="PWJ40" s="47"/>
      <c r="PWK40" s="47"/>
      <c r="PWL40" s="47"/>
      <c r="PWM40" s="47"/>
      <c r="PWN40" s="47"/>
      <c r="PWO40" s="47"/>
      <c r="PWP40" s="47"/>
      <c r="PWQ40" s="47"/>
      <c r="PWR40" s="47"/>
      <c r="PWS40" s="47"/>
      <c r="PWT40" s="47"/>
      <c r="PWU40" s="47"/>
      <c r="PWV40" s="47"/>
      <c r="PWW40" s="47"/>
      <c r="PWX40" s="47"/>
      <c r="PWY40" s="47"/>
      <c r="PWZ40" s="47"/>
      <c r="PXA40" s="47"/>
      <c r="PXB40" s="47"/>
      <c r="PXC40" s="47"/>
      <c r="PXD40" s="47"/>
      <c r="PXE40" s="47"/>
      <c r="PXF40" s="47"/>
      <c r="PXG40" s="47"/>
      <c r="PXH40" s="47"/>
      <c r="PXI40" s="47"/>
      <c r="PXJ40" s="47"/>
      <c r="PXK40" s="47"/>
      <c r="PXL40" s="47"/>
      <c r="PXM40" s="47"/>
      <c r="PXN40" s="47"/>
      <c r="PXO40" s="47"/>
      <c r="PXP40" s="47"/>
      <c r="PXQ40" s="47"/>
      <c r="PXR40" s="47"/>
      <c r="PXS40" s="47"/>
      <c r="PXT40" s="47"/>
      <c r="PXU40" s="47"/>
      <c r="PXV40" s="47"/>
      <c r="PXW40" s="47"/>
      <c r="PXX40" s="47"/>
      <c r="PXY40" s="47"/>
      <c r="PXZ40" s="47"/>
      <c r="PYA40" s="47"/>
      <c r="PYB40" s="47"/>
      <c r="PYC40" s="47"/>
      <c r="PYD40" s="47"/>
      <c r="PYE40" s="47"/>
      <c r="PYF40" s="47"/>
      <c r="PYG40" s="47"/>
      <c r="PYH40" s="47"/>
      <c r="PYI40" s="47"/>
      <c r="PYJ40" s="47"/>
      <c r="PYK40" s="47"/>
      <c r="PYL40" s="47"/>
      <c r="PYM40" s="47"/>
      <c r="PYN40" s="47"/>
      <c r="PYO40" s="47"/>
      <c r="PYP40" s="47"/>
      <c r="PYQ40" s="47"/>
      <c r="PYR40" s="47"/>
      <c r="PYS40" s="47"/>
      <c r="PYT40" s="47"/>
      <c r="PYU40" s="47"/>
      <c r="PYV40" s="47"/>
      <c r="PYW40" s="47"/>
      <c r="PYX40" s="47"/>
      <c r="PYY40" s="47"/>
      <c r="PYZ40" s="47"/>
      <c r="PZA40" s="47"/>
      <c r="PZB40" s="47"/>
      <c r="PZC40" s="47"/>
      <c r="PZD40" s="47"/>
      <c r="PZE40" s="47"/>
      <c r="PZF40" s="47"/>
      <c r="PZG40" s="47"/>
      <c r="PZH40" s="47"/>
      <c r="PZI40" s="47"/>
      <c r="PZJ40" s="47"/>
      <c r="PZK40" s="47"/>
      <c r="PZL40" s="47"/>
      <c r="PZM40" s="47"/>
      <c r="PZN40" s="47"/>
      <c r="PZO40" s="47"/>
      <c r="PZP40" s="47"/>
      <c r="PZQ40" s="47"/>
      <c r="PZR40" s="47"/>
      <c r="PZS40" s="47"/>
      <c r="PZT40" s="47"/>
      <c r="PZU40" s="47"/>
      <c r="PZV40" s="47"/>
      <c r="PZW40" s="47"/>
      <c r="PZX40" s="47"/>
      <c r="PZY40" s="47"/>
      <c r="PZZ40" s="47"/>
      <c r="QAA40" s="47"/>
      <c r="QAB40" s="47"/>
      <c r="QAC40" s="47"/>
      <c r="QAD40" s="47"/>
      <c r="QAE40" s="47"/>
      <c r="QAF40" s="47"/>
      <c r="QAG40" s="47"/>
      <c r="QAH40" s="47"/>
      <c r="QAI40" s="47"/>
      <c r="QAJ40" s="47"/>
      <c r="QAK40" s="47"/>
      <c r="QAL40" s="47"/>
      <c r="QAM40" s="47"/>
      <c r="QAN40" s="47"/>
      <c r="QAO40" s="47"/>
      <c r="QAP40" s="47"/>
      <c r="QAQ40" s="47"/>
      <c r="QAR40" s="47"/>
      <c r="QAS40" s="47"/>
      <c r="QAT40" s="47"/>
      <c r="QAU40" s="47"/>
      <c r="QAV40" s="47"/>
      <c r="QAW40" s="47"/>
      <c r="QAX40" s="47"/>
      <c r="QAY40" s="47"/>
      <c r="QAZ40" s="47"/>
      <c r="QBA40" s="47"/>
      <c r="QBB40" s="47"/>
      <c r="QBC40" s="47"/>
      <c r="QBD40" s="47"/>
      <c r="QBE40" s="47"/>
      <c r="QBF40" s="47"/>
      <c r="QBG40" s="47"/>
      <c r="QBH40" s="47"/>
      <c r="QBI40" s="47"/>
      <c r="QBJ40" s="47"/>
      <c r="QBK40" s="47"/>
      <c r="QBL40" s="47"/>
      <c r="QBM40" s="47"/>
      <c r="QBN40" s="47"/>
      <c r="QBO40" s="47"/>
      <c r="QBP40" s="47"/>
      <c r="QBQ40" s="47"/>
      <c r="QBR40" s="47"/>
      <c r="QBS40" s="47"/>
      <c r="QBT40" s="47"/>
      <c r="QBU40" s="47"/>
      <c r="QBV40" s="47"/>
      <c r="QBW40" s="47"/>
      <c r="QBX40" s="47"/>
      <c r="QBY40" s="47"/>
      <c r="QBZ40" s="47"/>
      <c r="QCA40" s="47"/>
      <c r="QCB40" s="47"/>
      <c r="QCC40" s="47"/>
      <c r="QCD40" s="47"/>
      <c r="QCE40" s="47"/>
      <c r="QCF40" s="47"/>
      <c r="QCG40" s="47"/>
      <c r="QCH40" s="47"/>
      <c r="QCI40" s="47"/>
      <c r="QCJ40" s="47"/>
      <c r="QCK40" s="47"/>
      <c r="QCL40" s="47"/>
      <c r="QCM40" s="47"/>
      <c r="QCN40" s="47"/>
      <c r="QCO40" s="47"/>
      <c r="QCP40" s="47"/>
      <c r="QCQ40" s="47"/>
      <c r="QCR40" s="47"/>
      <c r="QCS40" s="47"/>
      <c r="QCT40" s="47"/>
      <c r="QCU40" s="47"/>
      <c r="QCV40" s="47"/>
      <c r="QCW40" s="47"/>
      <c r="QCX40" s="47"/>
      <c r="QCY40" s="47"/>
      <c r="QCZ40" s="47"/>
      <c r="QDA40" s="47"/>
      <c r="QDB40" s="47"/>
      <c r="QDC40" s="47"/>
      <c r="QDD40" s="47"/>
      <c r="QDE40" s="47"/>
      <c r="QDF40" s="47"/>
      <c r="QDG40" s="47"/>
      <c r="QDH40" s="47"/>
      <c r="QDI40" s="47"/>
      <c r="QDJ40" s="47"/>
      <c r="QDK40" s="47"/>
      <c r="QDL40" s="47"/>
      <c r="QDM40" s="47"/>
      <c r="QDN40" s="47"/>
      <c r="QDO40" s="47"/>
      <c r="QDP40" s="47"/>
      <c r="QDQ40" s="47"/>
      <c r="QDR40" s="47"/>
      <c r="QDS40" s="47"/>
      <c r="QDT40" s="47"/>
      <c r="QDU40" s="47"/>
      <c r="QDV40" s="47"/>
      <c r="QDW40" s="47"/>
      <c r="QDX40" s="47"/>
      <c r="QDY40" s="47"/>
      <c r="QDZ40" s="47"/>
      <c r="QEA40" s="47"/>
      <c r="QEB40" s="47"/>
      <c r="QEC40" s="47"/>
      <c r="QED40" s="47"/>
      <c r="QEE40" s="47"/>
      <c r="QEF40" s="47"/>
      <c r="QEG40" s="47"/>
      <c r="QEH40" s="47"/>
      <c r="QEI40" s="47"/>
      <c r="QEJ40" s="47"/>
      <c r="QEK40" s="47"/>
      <c r="QEL40" s="47"/>
      <c r="QEM40" s="47"/>
      <c r="QEN40" s="47"/>
      <c r="QEO40" s="47"/>
      <c r="QEP40" s="47"/>
      <c r="QEQ40" s="47"/>
      <c r="QER40" s="47"/>
      <c r="QES40" s="47"/>
      <c r="QET40" s="47"/>
      <c r="QEU40" s="47"/>
      <c r="QEV40" s="47"/>
      <c r="QEW40" s="47"/>
      <c r="QEX40" s="47"/>
      <c r="QEY40" s="47"/>
      <c r="QEZ40" s="47"/>
      <c r="QFA40" s="47"/>
      <c r="QFB40" s="47"/>
      <c r="QFC40" s="47"/>
      <c r="QFD40" s="47"/>
      <c r="QFE40" s="47"/>
      <c r="QFF40" s="47"/>
      <c r="QFG40" s="47"/>
      <c r="QFH40" s="47"/>
      <c r="QFI40" s="47"/>
      <c r="QFJ40" s="47"/>
      <c r="QFK40" s="47"/>
      <c r="QFL40" s="47"/>
      <c r="QFM40" s="47"/>
      <c r="QFN40" s="47"/>
      <c r="QFO40" s="47"/>
      <c r="QFP40" s="47"/>
      <c r="QFQ40" s="47"/>
      <c r="QFR40" s="47"/>
      <c r="QFS40" s="47"/>
      <c r="QFT40" s="47"/>
      <c r="QFU40" s="47"/>
      <c r="QFV40" s="47"/>
      <c r="QFW40" s="47"/>
      <c r="QFX40" s="47"/>
      <c r="QFY40" s="47"/>
      <c r="QFZ40" s="47"/>
      <c r="QGA40" s="47"/>
      <c r="QGB40" s="47"/>
      <c r="QGC40" s="47"/>
      <c r="QGD40" s="47"/>
      <c r="QGE40" s="47"/>
      <c r="QGF40" s="47"/>
      <c r="QGG40" s="47"/>
      <c r="QGH40" s="47"/>
      <c r="QGI40" s="47"/>
      <c r="QGJ40" s="47"/>
      <c r="QGK40" s="47"/>
      <c r="QGL40" s="47"/>
      <c r="QGM40" s="47"/>
      <c r="QGN40" s="47"/>
      <c r="QGO40" s="47"/>
      <c r="QGP40" s="47"/>
      <c r="QGQ40" s="47"/>
      <c r="QGR40" s="47"/>
      <c r="QGS40" s="47"/>
      <c r="QGT40" s="47"/>
      <c r="QGU40" s="47"/>
      <c r="QGV40" s="47"/>
      <c r="QGW40" s="47"/>
      <c r="QGX40" s="47"/>
      <c r="QGY40" s="47"/>
      <c r="QGZ40" s="47"/>
      <c r="QHA40" s="47"/>
      <c r="QHB40" s="47"/>
      <c r="QHC40" s="47"/>
      <c r="QHD40" s="47"/>
      <c r="QHE40" s="47"/>
      <c r="QHF40" s="47"/>
      <c r="QHG40" s="47"/>
      <c r="QHH40" s="47"/>
      <c r="QHI40" s="47"/>
      <c r="QHJ40" s="47"/>
      <c r="QHK40" s="47"/>
      <c r="QHL40" s="47"/>
      <c r="QHM40" s="47"/>
      <c r="QHN40" s="47"/>
      <c r="QHO40" s="47"/>
      <c r="QHP40" s="47"/>
      <c r="QHQ40" s="47"/>
      <c r="QHR40" s="47"/>
      <c r="QHS40" s="47"/>
      <c r="QHT40" s="47"/>
      <c r="QHU40" s="47"/>
      <c r="QHV40" s="47"/>
      <c r="QHW40" s="47"/>
      <c r="QHX40" s="47"/>
      <c r="QHY40" s="47"/>
      <c r="QHZ40" s="47"/>
      <c r="QIA40" s="47"/>
      <c r="QIB40" s="47"/>
      <c r="QIC40" s="47"/>
      <c r="QID40" s="47"/>
      <c r="QIE40" s="47"/>
      <c r="QIF40" s="47"/>
      <c r="QIG40" s="47"/>
      <c r="QIH40" s="47"/>
      <c r="QII40" s="47"/>
      <c r="QIJ40" s="47"/>
      <c r="QIK40" s="47"/>
      <c r="QIL40" s="47"/>
      <c r="QIM40" s="47"/>
      <c r="QIN40" s="47"/>
      <c r="QIO40" s="47"/>
      <c r="QIP40" s="47"/>
      <c r="QIQ40" s="47"/>
      <c r="QIR40" s="47"/>
      <c r="QIS40" s="47"/>
      <c r="QIT40" s="47"/>
      <c r="QIU40" s="47"/>
      <c r="QIV40" s="47"/>
      <c r="QIW40" s="47"/>
      <c r="QIX40" s="47"/>
      <c r="QIY40" s="47"/>
      <c r="QIZ40" s="47"/>
      <c r="QJA40" s="47"/>
      <c r="QJB40" s="47"/>
      <c r="QJC40" s="47"/>
      <c r="QJD40" s="47"/>
      <c r="QJE40" s="47"/>
      <c r="QJF40" s="47"/>
      <c r="QJG40" s="47"/>
      <c r="QJH40" s="47"/>
      <c r="QJI40" s="47"/>
      <c r="QJJ40" s="47"/>
      <c r="QJK40" s="47"/>
      <c r="QJL40" s="47"/>
      <c r="QJM40" s="47"/>
      <c r="QJN40" s="47"/>
      <c r="QJO40" s="47"/>
      <c r="QJP40" s="47"/>
      <c r="QJQ40" s="47"/>
      <c r="QJR40" s="47"/>
      <c r="QJS40" s="47"/>
      <c r="QJT40" s="47"/>
      <c r="QJU40" s="47"/>
      <c r="QJV40" s="47"/>
      <c r="QJW40" s="47"/>
      <c r="QJX40" s="47"/>
      <c r="QJY40" s="47"/>
      <c r="QJZ40" s="47"/>
      <c r="QKA40" s="47"/>
      <c r="QKB40" s="47"/>
      <c r="QKC40" s="47"/>
      <c r="QKD40" s="47"/>
      <c r="QKE40" s="47"/>
      <c r="QKF40" s="47"/>
      <c r="QKG40" s="47"/>
      <c r="QKH40" s="47"/>
      <c r="QKI40" s="47"/>
      <c r="QKJ40" s="47"/>
      <c r="QKK40" s="47"/>
      <c r="QKL40" s="47"/>
      <c r="QKM40" s="47"/>
      <c r="QKN40" s="47"/>
      <c r="QKO40" s="47"/>
      <c r="QKP40" s="47"/>
      <c r="QKQ40" s="47"/>
      <c r="QKR40" s="47"/>
      <c r="QKS40" s="47"/>
      <c r="QKT40" s="47"/>
      <c r="QKU40" s="47"/>
      <c r="QKV40" s="47"/>
      <c r="QKW40" s="47"/>
      <c r="QKX40" s="47"/>
      <c r="QKY40" s="47"/>
      <c r="QKZ40" s="47"/>
      <c r="QLA40" s="47"/>
      <c r="QLB40" s="47"/>
      <c r="QLC40" s="47"/>
      <c r="QLD40" s="47"/>
      <c r="QLE40" s="47"/>
      <c r="QLF40" s="47"/>
      <c r="QLG40" s="47"/>
      <c r="QLH40" s="47"/>
      <c r="QLI40" s="47"/>
      <c r="QLJ40" s="47"/>
      <c r="QLK40" s="47"/>
      <c r="QLL40" s="47"/>
      <c r="QLM40" s="47"/>
      <c r="QLN40" s="47"/>
      <c r="QLO40" s="47"/>
      <c r="QLP40" s="47"/>
      <c r="QLQ40" s="47"/>
      <c r="QLR40" s="47"/>
      <c r="QLS40" s="47"/>
      <c r="QLT40" s="47"/>
      <c r="QLU40" s="47"/>
      <c r="QLV40" s="47"/>
      <c r="QLW40" s="47"/>
      <c r="QLX40" s="47"/>
      <c r="QLY40" s="47"/>
      <c r="QLZ40" s="47"/>
      <c r="QMA40" s="47"/>
      <c r="QMB40" s="47"/>
      <c r="QMC40" s="47"/>
      <c r="QMD40" s="47"/>
      <c r="QME40" s="47"/>
      <c r="QMF40" s="47"/>
      <c r="QMG40" s="47"/>
      <c r="QMH40" s="47"/>
      <c r="QMI40" s="47"/>
      <c r="QMJ40" s="47"/>
      <c r="QMK40" s="47"/>
      <c r="QML40" s="47"/>
      <c r="QMM40" s="47"/>
      <c r="QMN40" s="47"/>
      <c r="QMO40" s="47"/>
      <c r="QMP40" s="47"/>
      <c r="QMQ40" s="47"/>
      <c r="QMR40" s="47"/>
      <c r="QMS40" s="47"/>
      <c r="QMT40" s="47"/>
      <c r="QMU40" s="47"/>
      <c r="QMV40" s="47"/>
      <c r="QMW40" s="47"/>
      <c r="QMX40" s="47"/>
      <c r="QMY40" s="47"/>
      <c r="QMZ40" s="47"/>
      <c r="QNA40" s="47"/>
      <c r="QNB40" s="47"/>
      <c r="QNC40" s="47"/>
      <c r="QND40" s="47"/>
      <c r="QNE40" s="47"/>
      <c r="QNF40" s="47"/>
      <c r="QNG40" s="47"/>
      <c r="QNH40" s="47"/>
      <c r="QNI40" s="47"/>
      <c r="QNJ40" s="47"/>
      <c r="QNK40" s="47"/>
      <c r="QNL40" s="47"/>
      <c r="QNM40" s="47"/>
      <c r="QNN40" s="47"/>
      <c r="QNO40" s="47"/>
      <c r="QNP40" s="47"/>
      <c r="QNQ40" s="47"/>
      <c r="QNR40" s="47"/>
      <c r="QNS40" s="47"/>
      <c r="QNT40" s="47"/>
      <c r="QNU40" s="47"/>
      <c r="QNV40" s="47"/>
      <c r="QNW40" s="47"/>
      <c r="QNX40" s="47"/>
      <c r="QNY40" s="47"/>
      <c r="QNZ40" s="47"/>
      <c r="QOA40" s="47"/>
      <c r="QOB40" s="47"/>
      <c r="QOC40" s="47"/>
      <c r="QOD40" s="47"/>
      <c r="QOE40" s="47"/>
      <c r="QOF40" s="47"/>
      <c r="QOG40" s="47"/>
      <c r="QOH40" s="47"/>
      <c r="QOI40" s="47"/>
      <c r="QOJ40" s="47"/>
      <c r="QOK40" s="47"/>
      <c r="QOL40" s="47"/>
      <c r="QOM40" s="47"/>
      <c r="QON40" s="47"/>
      <c r="QOO40" s="47"/>
      <c r="QOP40" s="47"/>
      <c r="QOQ40" s="47"/>
      <c r="QOR40" s="47"/>
      <c r="QOS40" s="47"/>
      <c r="QOT40" s="47"/>
      <c r="QOU40" s="47"/>
      <c r="QOV40" s="47"/>
      <c r="QOW40" s="47"/>
      <c r="QOX40" s="47"/>
      <c r="QOY40" s="47"/>
      <c r="QOZ40" s="47"/>
      <c r="QPA40" s="47"/>
      <c r="QPB40" s="47"/>
      <c r="QPC40" s="47"/>
      <c r="QPD40" s="47"/>
      <c r="QPE40" s="47"/>
      <c r="QPF40" s="47"/>
      <c r="QPG40" s="47"/>
      <c r="QPH40" s="47"/>
      <c r="QPI40" s="47"/>
      <c r="QPJ40" s="47"/>
      <c r="QPK40" s="47"/>
      <c r="QPL40" s="47"/>
      <c r="QPM40" s="47"/>
      <c r="QPN40" s="47"/>
      <c r="QPO40" s="47"/>
      <c r="QPP40" s="47"/>
      <c r="QPQ40" s="47"/>
      <c r="QPR40" s="47"/>
      <c r="QPS40" s="47"/>
      <c r="QPT40" s="47"/>
      <c r="QPU40" s="47"/>
      <c r="QPV40" s="47"/>
      <c r="QPW40" s="47"/>
      <c r="QPX40" s="47"/>
      <c r="QPY40" s="47"/>
      <c r="QPZ40" s="47"/>
      <c r="QQA40" s="47"/>
      <c r="QQB40" s="47"/>
      <c r="QQC40" s="47"/>
      <c r="QQD40" s="47"/>
      <c r="QQE40" s="47"/>
      <c r="QQF40" s="47"/>
      <c r="QQG40" s="47"/>
      <c r="QQH40" s="47"/>
      <c r="QQI40" s="47"/>
      <c r="QQJ40" s="47"/>
      <c r="QQK40" s="47"/>
      <c r="QQL40" s="47"/>
      <c r="QQM40" s="47"/>
      <c r="QQN40" s="47"/>
      <c r="QQO40" s="47"/>
      <c r="QQP40" s="47"/>
      <c r="QQQ40" s="47"/>
      <c r="QQR40" s="47"/>
      <c r="QQS40" s="47"/>
      <c r="QQT40" s="47"/>
      <c r="QQU40" s="47"/>
      <c r="QQV40" s="47"/>
      <c r="QQW40" s="47"/>
      <c r="QQX40" s="47"/>
      <c r="QQY40" s="47"/>
      <c r="QQZ40" s="47"/>
      <c r="QRA40" s="47"/>
      <c r="QRB40" s="47"/>
      <c r="QRC40" s="47"/>
      <c r="QRD40" s="47"/>
      <c r="QRE40" s="47"/>
      <c r="QRF40" s="47"/>
      <c r="QRG40" s="47"/>
      <c r="QRH40" s="47"/>
      <c r="QRI40" s="47"/>
      <c r="QRJ40" s="47"/>
      <c r="QRK40" s="47"/>
      <c r="QRL40" s="47"/>
      <c r="QRM40" s="47"/>
      <c r="QRN40" s="47"/>
      <c r="QRO40" s="47"/>
      <c r="QRP40" s="47"/>
      <c r="QRQ40" s="47"/>
      <c r="QRR40" s="47"/>
      <c r="QRS40" s="47"/>
      <c r="QRT40" s="47"/>
      <c r="QRU40" s="47"/>
      <c r="QRV40" s="47"/>
      <c r="QRW40" s="47"/>
      <c r="QRX40" s="47"/>
      <c r="QRY40" s="47"/>
      <c r="QRZ40" s="47"/>
      <c r="QSA40" s="47"/>
      <c r="QSB40" s="47"/>
      <c r="QSC40" s="47"/>
      <c r="QSD40" s="47"/>
      <c r="QSE40" s="47"/>
      <c r="QSF40" s="47"/>
      <c r="QSG40" s="47"/>
      <c r="QSH40" s="47"/>
      <c r="QSI40" s="47"/>
      <c r="QSJ40" s="47"/>
      <c r="QSK40" s="47"/>
      <c r="QSL40" s="47"/>
      <c r="QSM40" s="47"/>
      <c r="QSN40" s="47"/>
      <c r="QSO40" s="47"/>
      <c r="QSP40" s="47"/>
      <c r="QSQ40" s="47"/>
      <c r="QSR40" s="47"/>
      <c r="QSS40" s="47"/>
      <c r="QST40" s="47"/>
      <c r="QSU40" s="47"/>
      <c r="QSV40" s="47"/>
      <c r="QSW40" s="47"/>
      <c r="QSX40" s="47"/>
      <c r="QSY40" s="47"/>
      <c r="QSZ40" s="47"/>
      <c r="QTA40" s="47"/>
      <c r="QTB40" s="47"/>
      <c r="QTC40" s="47"/>
      <c r="QTD40" s="47"/>
      <c r="QTE40" s="47"/>
      <c r="QTF40" s="47"/>
      <c r="QTG40" s="47"/>
      <c r="QTH40" s="47"/>
      <c r="QTI40" s="47"/>
      <c r="QTJ40" s="47"/>
      <c r="QTK40" s="47"/>
      <c r="QTL40" s="47"/>
      <c r="QTM40" s="47"/>
      <c r="QTN40" s="47"/>
      <c r="QTO40" s="47"/>
      <c r="QTP40" s="47"/>
      <c r="QTQ40" s="47"/>
      <c r="QTR40" s="47"/>
      <c r="QTS40" s="47"/>
      <c r="QTT40" s="47"/>
      <c r="QTU40" s="47"/>
      <c r="QTV40" s="47"/>
      <c r="QTW40" s="47"/>
      <c r="QTX40" s="47"/>
      <c r="QTY40" s="47"/>
      <c r="QTZ40" s="47"/>
      <c r="QUA40" s="47"/>
      <c r="QUB40" s="47"/>
      <c r="QUC40" s="47"/>
      <c r="QUD40" s="47"/>
      <c r="QUE40" s="47"/>
      <c r="QUF40" s="47"/>
      <c r="QUG40" s="47"/>
      <c r="QUH40" s="47"/>
      <c r="QUI40" s="47"/>
      <c r="QUJ40" s="47"/>
      <c r="QUK40" s="47"/>
      <c r="QUL40" s="47"/>
      <c r="QUM40" s="47"/>
      <c r="QUN40" s="47"/>
      <c r="QUO40" s="47"/>
      <c r="QUP40" s="47"/>
      <c r="QUQ40" s="47"/>
      <c r="QUR40" s="47"/>
      <c r="QUS40" s="47"/>
      <c r="QUT40" s="47"/>
      <c r="QUU40" s="47"/>
      <c r="QUV40" s="47"/>
      <c r="QUW40" s="47"/>
      <c r="QUX40" s="47"/>
      <c r="QUY40" s="47"/>
      <c r="QUZ40" s="47"/>
      <c r="QVA40" s="47"/>
      <c r="QVB40" s="47"/>
      <c r="QVC40" s="47"/>
      <c r="QVD40" s="47"/>
      <c r="QVE40" s="47"/>
      <c r="QVF40" s="47"/>
      <c r="QVG40" s="47"/>
      <c r="QVH40" s="47"/>
      <c r="QVI40" s="47"/>
      <c r="QVJ40" s="47"/>
      <c r="QVK40" s="47"/>
      <c r="QVL40" s="47"/>
      <c r="QVM40" s="47"/>
      <c r="QVN40" s="47"/>
      <c r="QVO40" s="47"/>
      <c r="QVP40" s="47"/>
      <c r="QVQ40" s="47"/>
      <c r="QVR40" s="47"/>
      <c r="QVS40" s="47"/>
      <c r="QVT40" s="47"/>
      <c r="QVU40" s="47"/>
      <c r="QVV40" s="47"/>
      <c r="QVW40" s="47"/>
      <c r="QVX40" s="47"/>
      <c r="QVY40" s="47"/>
      <c r="QVZ40" s="47"/>
      <c r="QWA40" s="47"/>
      <c r="QWB40" s="47"/>
      <c r="QWC40" s="47"/>
      <c r="QWD40" s="47"/>
      <c r="QWE40" s="47"/>
      <c r="QWF40" s="47"/>
      <c r="QWG40" s="47"/>
      <c r="QWH40" s="47"/>
      <c r="QWI40" s="47"/>
      <c r="QWJ40" s="47"/>
      <c r="QWK40" s="47"/>
      <c r="QWL40" s="47"/>
      <c r="QWM40" s="47"/>
      <c r="QWN40" s="47"/>
      <c r="QWO40" s="47"/>
      <c r="QWP40" s="47"/>
      <c r="QWQ40" s="47"/>
      <c r="QWR40" s="47"/>
      <c r="QWS40" s="47"/>
      <c r="QWT40" s="47"/>
      <c r="QWU40" s="47"/>
      <c r="QWV40" s="47"/>
      <c r="QWW40" s="47"/>
      <c r="QWX40" s="47"/>
      <c r="QWY40" s="47"/>
      <c r="QWZ40" s="47"/>
      <c r="QXA40" s="47"/>
      <c r="QXB40" s="47"/>
      <c r="QXC40" s="47"/>
      <c r="QXD40" s="47"/>
      <c r="QXE40" s="47"/>
      <c r="QXF40" s="47"/>
      <c r="QXG40" s="47"/>
      <c r="QXH40" s="47"/>
      <c r="QXI40" s="47"/>
      <c r="QXJ40" s="47"/>
      <c r="QXK40" s="47"/>
      <c r="QXL40" s="47"/>
      <c r="QXM40" s="47"/>
      <c r="QXN40" s="47"/>
      <c r="QXO40" s="47"/>
      <c r="QXP40" s="47"/>
      <c r="QXQ40" s="47"/>
      <c r="QXR40" s="47"/>
      <c r="QXS40" s="47"/>
      <c r="QXT40" s="47"/>
      <c r="QXU40" s="47"/>
      <c r="QXV40" s="47"/>
      <c r="QXW40" s="47"/>
      <c r="QXX40" s="47"/>
      <c r="QXY40" s="47"/>
      <c r="QXZ40" s="47"/>
      <c r="QYA40" s="47"/>
      <c r="QYB40" s="47"/>
      <c r="QYC40" s="47"/>
      <c r="QYD40" s="47"/>
      <c r="QYE40" s="47"/>
      <c r="QYF40" s="47"/>
      <c r="QYG40" s="47"/>
      <c r="QYH40" s="47"/>
      <c r="QYI40" s="47"/>
      <c r="QYJ40" s="47"/>
      <c r="QYK40" s="47"/>
      <c r="QYL40" s="47"/>
      <c r="QYM40" s="47"/>
      <c r="QYN40" s="47"/>
      <c r="QYO40" s="47"/>
      <c r="QYP40" s="47"/>
      <c r="QYQ40" s="47"/>
      <c r="QYR40" s="47"/>
      <c r="QYS40" s="47"/>
      <c r="QYT40" s="47"/>
      <c r="QYU40" s="47"/>
      <c r="QYV40" s="47"/>
      <c r="QYW40" s="47"/>
      <c r="QYX40" s="47"/>
      <c r="QYY40" s="47"/>
      <c r="QYZ40" s="47"/>
      <c r="QZA40" s="47"/>
      <c r="QZB40" s="47"/>
      <c r="QZC40" s="47"/>
      <c r="QZD40" s="47"/>
      <c r="QZE40" s="47"/>
      <c r="QZF40" s="47"/>
      <c r="QZG40" s="47"/>
      <c r="QZH40" s="47"/>
      <c r="QZI40" s="47"/>
      <c r="QZJ40" s="47"/>
      <c r="QZK40" s="47"/>
      <c r="QZL40" s="47"/>
      <c r="QZM40" s="47"/>
      <c r="QZN40" s="47"/>
      <c r="QZO40" s="47"/>
      <c r="QZP40" s="47"/>
      <c r="QZQ40" s="47"/>
      <c r="QZR40" s="47"/>
      <c r="QZS40" s="47"/>
      <c r="QZT40" s="47"/>
      <c r="QZU40" s="47"/>
      <c r="QZV40" s="47"/>
      <c r="QZW40" s="47"/>
      <c r="QZX40" s="47"/>
      <c r="QZY40" s="47"/>
      <c r="QZZ40" s="47"/>
      <c r="RAA40" s="47"/>
      <c r="RAB40" s="47"/>
      <c r="RAC40" s="47"/>
      <c r="RAD40" s="47"/>
      <c r="RAE40" s="47"/>
      <c r="RAF40" s="47"/>
      <c r="RAG40" s="47"/>
      <c r="RAH40" s="47"/>
      <c r="RAI40" s="47"/>
      <c r="RAJ40" s="47"/>
      <c r="RAK40" s="47"/>
      <c r="RAL40" s="47"/>
      <c r="RAM40" s="47"/>
      <c r="RAN40" s="47"/>
      <c r="RAO40" s="47"/>
      <c r="RAP40" s="47"/>
      <c r="RAQ40" s="47"/>
      <c r="RAR40" s="47"/>
      <c r="RAS40" s="47"/>
      <c r="RAT40" s="47"/>
      <c r="RAU40" s="47"/>
      <c r="RAV40" s="47"/>
      <c r="RAW40" s="47"/>
      <c r="RAX40" s="47"/>
      <c r="RAY40" s="47"/>
      <c r="RAZ40" s="47"/>
      <c r="RBA40" s="47"/>
      <c r="RBB40" s="47"/>
      <c r="RBC40" s="47"/>
      <c r="RBD40" s="47"/>
      <c r="RBE40" s="47"/>
      <c r="RBF40" s="47"/>
      <c r="RBG40" s="47"/>
      <c r="RBH40" s="47"/>
      <c r="RBI40" s="47"/>
      <c r="RBJ40" s="47"/>
      <c r="RBK40" s="47"/>
      <c r="RBL40" s="47"/>
      <c r="RBM40" s="47"/>
      <c r="RBN40" s="47"/>
      <c r="RBO40" s="47"/>
      <c r="RBP40" s="47"/>
      <c r="RBQ40" s="47"/>
      <c r="RBR40" s="47"/>
      <c r="RBS40" s="47"/>
      <c r="RBT40" s="47"/>
      <c r="RBU40" s="47"/>
      <c r="RBV40" s="47"/>
      <c r="RBW40" s="47"/>
      <c r="RBX40" s="47"/>
      <c r="RBY40" s="47"/>
      <c r="RBZ40" s="47"/>
      <c r="RCA40" s="47"/>
      <c r="RCB40" s="47"/>
      <c r="RCC40" s="47"/>
      <c r="RCD40" s="47"/>
      <c r="RCE40" s="47"/>
      <c r="RCF40" s="47"/>
      <c r="RCG40" s="47"/>
      <c r="RCH40" s="47"/>
      <c r="RCI40" s="47"/>
      <c r="RCJ40" s="47"/>
      <c r="RCK40" s="47"/>
      <c r="RCL40" s="47"/>
      <c r="RCM40" s="47"/>
      <c r="RCN40" s="47"/>
      <c r="RCO40" s="47"/>
      <c r="RCP40" s="47"/>
      <c r="RCQ40" s="47"/>
      <c r="RCR40" s="47"/>
      <c r="RCS40" s="47"/>
      <c r="RCT40" s="47"/>
      <c r="RCU40" s="47"/>
      <c r="RCV40" s="47"/>
      <c r="RCW40" s="47"/>
      <c r="RCX40" s="47"/>
      <c r="RCY40" s="47"/>
      <c r="RCZ40" s="47"/>
      <c r="RDA40" s="47"/>
      <c r="RDB40" s="47"/>
      <c r="RDC40" s="47"/>
      <c r="RDD40" s="47"/>
      <c r="RDE40" s="47"/>
      <c r="RDF40" s="47"/>
      <c r="RDG40" s="47"/>
      <c r="RDH40" s="47"/>
      <c r="RDI40" s="47"/>
      <c r="RDJ40" s="47"/>
      <c r="RDK40" s="47"/>
      <c r="RDL40" s="47"/>
      <c r="RDM40" s="47"/>
      <c r="RDN40" s="47"/>
      <c r="RDO40" s="47"/>
      <c r="RDP40" s="47"/>
      <c r="RDQ40" s="47"/>
      <c r="RDR40" s="47"/>
      <c r="RDS40" s="47"/>
      <c r="RDT40" s="47"/>
      <c r="RDU40" s="47"/>
      <c r="RDV40" s="47"/>
      <c r="RDW40" s="47"/>
      <c r="RDX40" s="47"/>
      <c r="RDY40" s="47"/>
      <c r="RDZ40" s="47"/>
      <c r="REA40" s="47"/>
      <c r="REB40" s="47"/>
      <c r="REC40" s="47"/>
      <c r="RED40" s="47"/>
      <c r="REE40" s="47"/>
      <c r="REF40" s="47"/>
      <c r="REG40" s="47"/>
      <c r="REH40" s="47"/>
      <c r="REI40" s="47"/>
      <c r="REJ40" s="47"/>
      <c r="REK40" s="47"/>
      <c r="REL40" s="47"/>
      <c r="REM40" s="47"/>
      <c r="REN40" s="47"/>
      <c r="REO40" s="47"/>
      <c r="REP40" s="47"/>
      <c r="REQ40" s="47"/>
      <c r="RER40" s="47"/>
      <c r="RES40" s="47"/>
      <c r="RET40" s="47"/>
      <c r="REU40" s="47"/>
      <c r="REV40" s="47"/>
      <c r="REW40" s="47"/>
      <c r="REX40" s="47"/>
      <c r="REY40" s="47"/>
      <c r="REZ40" s="47"/>
      <c r="RFA40" s="47"/>
      <c r="RFB40" s="47"/>
      <c r="RFC40" s="47"/>
      <c r="RFD40" s="47"/>
      <c r="RFE40" s="47"/>
      <c r="RFF40" s="47"/>
      <c r="RFG40" s="47"/>
      <c r="RFH40" s="47"/>
      <c r="RFI40" s="47"/>
      <c r="RFJ40" s="47"/>
      <c r="RFK40" s="47"/>
      <c r="RFL40" s="47"/>
      <c r="RFM40" s="47"/>
      <c r="RFN40" s="47"/>
      <c r="RFO40" s="47"/>
      <c r="RFP40" s="47"/>
      <c r="RFQ40" s="47"/>
      <c r="RFR40" s="47"/>
      <c r="RFS40" s="47"/>
      <c r="RFT40" s="47"/>
      <c r="RFU40" s="47"/>
      <c r="RFV40" s="47"/>
      <c r="RFW40" s="47"/>
      <c r="RFX40" s="47"/>
      <c r="RFY40" s="47"/>
      <c r="RFZ40" s="47"/>
      <c r="RGA40" s="47"/>
      <c r="RGB40" s="47"/>
      <c r="RGC40" s="47"/>
      <c r="RGD40" s="47"/>
      <c r="RGE40" s="47"/>
      <c r="RGF40" s="47"/>
      <c r="RGG40" s="47"/>
      <c r="RGH40" s="47"/>
      <c r="RGI40" s="47"/>
      <c r="RGJ40" s="47"/>
      <c r="RGK40" s="47"/>
      <c r="RGL40" s="47"/>
      <c r="RGM40" s="47"/>
      <c r="RGN40" s="47"/>
      <c r="RGO40" s="47"/>
      <c r="RGP40" s="47"/>
      <c r="RGQ40" s="47"/>
      <c r="RGR40" s="47"/>
      <c r="RGS40" s="47"/>
      <c r="RGT40" s="47"/>
      <c r="RGU40" s="47"/>
      <c r="RGV40" s="47"/>
      <c r="RGW40" s="47"/>
      <c r="RGX40" s="47"/>
      <c r="RGY40" s="47"/>
      <c r="RGZ40" s="47"/>
      <c r="RHA40" s="47"/>
      <c r="RHB40" s="47"/>
      <c r="RHC40" s="47"/>
      <c r="RHD40" s="47"/>
      <c r="RHE40" s="47"/>
      <c r="RHF40" s="47"/>
      <c r="RHG40" s="47"/>
      <c r="RHH40" s="47"/>
      <c r="RHI40" s="47"/>
      <c r="RHJ40" s="47"/>
      <c r="RHK40" s="47"/>
      <c r="RHL40" s="47"/>
      <c r="RHM40" s="47"/>
      <c r="RHN40" s="47"/>
      <c r="RHO40" s="47"/>
      <c r="RHP40" s="47"/>
      <c r="RHQ40" s="47"/>
      <c r="RHR40" s="47"/>
      <c r="RHS40" s="47"/>
      <c r="RHT40" s="47"/>
      <c r="RHU40" s="47"/>
      <c r="RHV40" s="47"/>
      <c r="RHW40" s="47"/>
      <c r="RHX40" s="47"/>
      <c r="RHY40" s="47"/>
      <c r="RHZ40" s="47"/>
      <c r="RIA40" s="47"/>
      <c r="RIB40" s="47"/>
      <c r="RIC40" s="47"/>
      <c r="RID40" s="47"/>
      <c r="RIE40" s="47"/>
      <c r="RIF40" s="47"/>
      <c r="RIG40" s="47"/>
      <c r="RIH40" s="47"/>
      <c r="RII40" s="47"/>
      <c r="RIJ40" s="47"/>
      <c r="RIK40" s="47"/>
      <c r="RIL40" s="47"/>
      <c r="RIM40" s="47"/>
      <c r="RIN40" s="47"/>
      <c r="RIO40" s="47"/>
      <c r="RIP40" s="47"/>
      <c r="RIQ40" s="47"/>
      <c r="RIR40" s="47"/>
      <c r="RIS40" s="47"/>
      <c r="RIT40" s="47"/>
      <c r="RIU40" s="47"/>
      <c r="RIV40" s="47"/>
      <c r="RIW40" s="47"/>
      <c r="RIX40" s="47"/>
      <c r="RIY40" s="47"/>
      <c r="RIZ40" s="47"/>
      <c r="RJA40" s="47"/>
      <c r="RJB40" s="47"/>
      <c r="RJC40" s="47"/>
      <c r="RJD40" s="47"/>
      <c r="RJE40" s="47"/>
      <c r="RJF40" s="47"/>
      <c r="RJG40" s="47"/>
      <c r="RJH40" s="47"/>
      <c r="RJI40" s="47"/>
      <c r="RJJ40" s="47"/>
      <c r="RJK40" s="47"/>
      <c r="RJL40" s="47"/>
      <c r="RJM40" s="47"/>
      <c r="RJN40" s="47"/>
      <c r="RJO40" s="47"/>
      <c r="RJP40" s="47"/>
      <c r="RJQ40" s="47"/>
      <c r="RJR40" s="47"/>
      <c r="RJS40" s="47"/>
      <c r="RJT40" s="47"/>
      <c r="RJU40" s="47"/>
      <c r="RJV40" s="47"/>
      <c r="RJW40" s="47"/>
      <c r="RJX40" s="47"/>
      <c r="RJY40" s="47"/>
      <c r="RJZ40" s="47"/>
      <c r="RKA40" s="47"/>
      <c r="RKB40" s="47"/>
      <c r="RKC40" s="47"/>
      <c r="RKD40" s="47"/>
      <c r="RKE40" s="47"/>
      <c r="RKF40" s="47"/>
      <c r="RKG40" s="47"/>
      <c r="RKH40" s="47"/>
      <c r="RKI40" s="47"/>
      <c r="RKJ40" s="47"/>
      <c r="RKK40" s="47"/>
      <c r="RKL40" s="47"/>
      <c r="RKM40" s="47"/>
      <c r="RKN40" s="47"/>
      <c r="RKO40" s="47"/>
      <c r="RKP40" s="47"/>
      <c r="RKQ40" s="47"/>
      <c r="RKR40" s="47"/>
      <c r="RKS40" s="47"/>
      <c r="RKT40" s="47"/>
      <c r="RKU40" s="47"/>
      <c r="RKV40" s="47"/>
      <c r="RKW40" s="47"/>
      <c r="RKX40" s="47"/>
      <c r="RKY40" s="47"/>
      <c r="RKZ40" s="47"/>
      <c r="RLA40" s="47"/>
      <c r="RLB40" s="47"/>
      <c r="RLC40" s="47"/>
      <c r="RLD40" s="47"/>
      <c r="RLE40" s="47"/>
      <c r="RLF40" s="47"/>
      <c r="RLG40" s="47"/>
      <c r="RLH40" s="47"/>
      <c r="RLI40" s="47"/>
      <c r="RLJ40" s="47"/>
      <c r="RLK40" s="47"/>
      <c r="RLL40" s="47"/>
      <c r="RLM40" s="47"/>
      <c r="RLN40" s="47"/>
      <c r="RLO40" s="47"/>
      <c r="RLP40" s="47"/>
      <c r="RLQ40" s="47"/>
      <c r="RLR40" s="47"/>
      <c r="RLS40" s="47"/>
      <c r="RLT40" s="47"/>
      <c r="RLU40" s="47"/>
      <c r="RLV40" s="47"/>
      <c r="RLW40" s="47"/>
      <c r="RLX40" s="47"/>
      <c r="RLY40" s="47"/>
      <c r="RLZ40" s="47"/>
      <c r="RMA40" s="47"/>
      <c r="RMB40" s="47"/>
      <c r="RMC40" s="47"/>
      <c r="RMD40" s="47"/>
      <c r="RME40" s="47"/>
      <c r="RMF40" s="47"/>
      <c r="RMG40" s="47"/>
      <c r="RMH40" s="47"/>
      <c r="RMI40" s="47"/>
      <c r="RMJ40" s="47"/>
      <c r="RMK40" s="47"/>
      <c r="RML40" s="47"/>
      <c r="RMM40" s="47"/>
      <c r="RMN40" s="47"/>
      <c r="RMO40" s="47"/>
      <c r="RMP40" s="47"/>
      <c r="RMQ40" s="47"/>
      <c r="RMR40" s="47"/>
      <c r="RMS40" s="47"/>
      <c r="RMT40" s="47"/>
      <c r="RMU40" s="47"/>
      <c r="RMV40" s="47"/>
      <c r="RMW40" s="47"/>
      <c r="RMX40" s="47"/>
      <c r="RMY40" s="47"/>
      <c r="RMZ40" s="47"/>
      <c r="RNA40" s="47"/>
      <c r="RNB40" s="47"/>
      <c r="RNC40" s="47"/>
      <c r="RND40" s="47"/>
      <c r="RNE40" s="47"/>
      <c r="RNF40" s="47"/>
      <c r="RNG40" s="47"/>
      <c r="RNH40" s="47"/>
      <c r="RNI40" s="47"/>
      <c r="RNJ40" s="47"/>
      <c r="RNK40" s="47"/>
      <c r="RNL40" s="47"/>
      <c r="RNM40" s="47"/>
      <c r="RNN40" s="47"/>
      <c r="RNO40" s="47"/>
      <c r="RNP40" s="47"/>
      <c r="RNQ40" s="47"/>
      <c r="RNR40" s="47"/>
      <c r="RNS40" s="47"/>
      <c r="RNT40" s="47"/>
      <c r="RNU40" s="47"/>
      <c r="RNV40" s="47"/>
      <c r="RNW40" s="47"/>
      <c r="RNX40" s="47"/>
      <c r="RNY40" s="47"/>
      <c r="RNZ40" s="47"/>
      <c r="ROA40" s="47"/>
      <c r="ROB40" s="47"/>
      <c r="ROC40" s="47"/>
      <c r="ROD40" s="47"/>
      <c r="ROE40" s="47"/>
      <c r="ROF40" s="47"/>
      <c r="ROG40" s="47"/>
      <c r="ROH40" s="47"/>
      <c r="ROI40" s="47"/>
      <c r="ROJ40" s="47"/>
      <c r="ROK40" s="47"/>
      <c r="ROL40" s="47"/>
      <c r="ROM40" s="47"/>
      <c r="RON40" s="47"/>
      <c r="ROO40" s="47"/>
      <c r="ROP40" s="47"/>
      <c r="ROQ40" s="47"/>
      <c r="ROR40" s="47"/>
      <c r="ROS40" s="47"/>
      <c r="ROT40" s="47"/>
      <c r="ROU40" s="47"/>
      <c r="ROV40" s="47"/>
      <c r="ROW40" s="47"/>
      <c r="ROX40" s="47"/>
      <c r="ROY40" s="47"/>
      <c r="ROZ40" s="47"/>
      <c r="RPA40" s="47"/>
      <c r="RPB40" s="47"/>
      <c r="RPC40" s="47"/>
      <c r="RPD40" s="47"/>
      <c r="RPE40" s="47"/>
      <c r="RPF40" s="47"/>
      <c r="RPG40" s="47"/>
      <c r="RPH40" s="47"/>
      <c r="RPI40" s="47"/>
      <c r="RPJ40" s="47"/>
      <c r="RPK40" s="47"/>
      <c r="RPL40" s="47"/>
      <c r="RPM40" s="47"/>
      <c r="RPN40" s="47"/>
      <c r="RPO40" s="47"/>
      <c r="RPP40" s="47"/>
      <c r="RPQ40" s="47"/>
      <c r="RPR40" s="47"/>
      <c r="RPS40" s="47"/>
      <c r="RPT40" s="47"/>
      <c r="RPU40" s="47"/>
      <c r="RPV40" s="47"/>
      <c r="RPW40" s="47"/>
      <c r="RPX40" s="47"/>
      <c r="RPY40" s="47"/>
      <c r="RPZ40" s="47"/>
      <c r="RQA40" s="47"/>
      <c r="RQB40" s="47"/>
      <c r="RQC40" s="47"/>
      <c r="RQD40" s="47"/>
      <c r="RQE40" s="47"/>
      <c r="RQF40" s="47"/>
      <c r="RQG40" s="47"/>
      <c r="RQH40" s="47"/>
      <c r="RQI40" s="47"/>
      <c r="RQJ40" s="47"/>
      <c r="RQK40" s="47"/>
      <c r="RQL40" s="47"/>
      <c r="RQM40" s="47"/>
      <c r="RQN40" s="47"/>
      <c r="RQO40" s="47"/>
      <c r="RQP40" s="47"/>
      <c r="RQQ40" s="47"/>
      <c r="RQR40" s="47"/>
      <c r="RQS40" s="47"/>
      <c r="RQT40" s="47"/>
      <c r="RQU40" s="47"/>
      <c r="RQV40" s="47"/>
      <c r="RQW40" s="47"/>
      <c r="RQX40" s="47"/>
      <c r="RQY40" s="47"/>
      <c r="RQZ40" s="47"/>
      <c r="RRA40" s="47"/>
      <c r="RRB40" s="47"/>
      <c r="RRC40" s="47"/>
      <c r="RRD40" s="47"/>
      <c r="RRE40" s="47"/>
      <c r="RRF40" s="47"/>
      <c r="RRG40" s="47"/>
      <c r="RRH40" s="47"/>
      <c r="RRI40" s="47"/>
      <c r="RRJ40" s="47"/>
      <c r="RRK40" s="47"/>
      <c r="RRL40" s="47"/>
      <c r="RRM40" s="47"/>
      <c r="RRN40" s="47"/>
      <c r="RRO40" s="47"/>
      <c r="RRP40" s="47"/>
      <c r="RRQ40" s="47"/>
      <c r="RRR40" s="47"/>
      <c r="RRS40" s="47"/>
      <c r="RRT40" s="47"/>
      <c r="RRU40" s="47"/>
      <c r="RRV40" s="47"/>
      <c r="RRW40" s="47"/>
      <c r="RRX40" s="47"/>
      <c r="RRY40" s="47"/>
      <c r="RRZ40" s="47"/>
      <c r="RSA40" s="47"/>
      <c r="RSB40" s="47"/>
      <c r="RSC40" s="47"/>
      <c r="RSD40" s="47"/>
      <c r="RSE40" s="47"/>
      <c r="RSF40" s="47"/>
      <c r="RSG40" s="47"/>
      <c r="RSH40" s="47"/>
      <c r="RSI40" s="47"/>
      <c r="RSJ40" s="47"/>
      <c r="RSK40" s="47"/>
      <c r="RSL40" s="47"/>
      <c r="RSM40" s="47"/>
      <c r="RSN40" s="47"/>
      <c r="RSO40" s="47"/>
      <c r="RSP40" s="47"/>
      <c r="RSQ40" s="47"/>
      <c r="RSR40" s="47"/>
      <c r="RSS40" s="47"/>
      <c r="RST40" s="47"/>
      <c r="RSU40" s="47"/>
      <c r="RSV40" s="47"/>
      <c r="RSW40" s="47"/>
      <c r="RSX40" s="47"/>
      <c r="RSY40" s="47"/>
      <c r="RSZ40" s="47"/>
      <c r="RTA40" s="47"/>
      <c r="RTB40" s="47"/>
      <c r="RTC40" s="47"/>
      <c r="RTD40" s="47"/>
      <c r="RTE40" s="47"/>
      <c r="RTF40" s="47"/>
      <c r="RTG40" s="47"/>
      <c r="RTH40" s="47"/>
      <c r="RTI40" s="47"/>
      <c r="RTJ40" s="47"/>
      <c r="RTK40" s="47"/>
      <c r="RTL40" s="47"/>
      <c r="RTM40" s="47"/>
      <c r="RTN40" s="47"/>
      <c r="RTO40" s="47"/>
      <c r="RTP40" s="47"/>
      <c r="RTQ40" s="47"/>
      <c r="RTR40" s="47"/>
      <c r="RTS40" s="47"/>
      <c r="RTT40" s="47"/>
      <c r="RTU40" s="47"/>
      <c r="RTV40" s="47"/>
      <c r="RTW40" s="47"/>
      <c r="RTX40" s="47"/>
      <c r="RTY40" s="47"/>
      <c r="RTZ40" s="47"/>
      <c r="RUA40" s="47"/>
      <c r="RUB40" s="47"/>
      <c r="RUC40" s="47"/>
      <c r="RUD40" s="47"/>
      <c r="RUE40" s="47"/>
      <c r="RUF40" s="47"/>
      <c r="RUG40" s="47"/>
      <c r="RUH40" s="47"/>
      <c r="RUI40" s="47"/>
      <c r="RUJ40" s="47"/>
      <c r="RUK40" s="47"/>
      <c r="RUL40" s="47"/>
      <c r="RUM40" s="47"/>
      <c r="RUN40" s="47"/>
      <c r="RUO40" s="47"/>
      <c r="RUP40" s="47"/>
      <c r="RUQ40" s="47"/>
      <c r="RUR40" s="47"/>
      <c r="RUS40" s="47"/>
      <c r="RUT40" s="47"/>
      <c r="RUU40" s="47"/>
      <c r="RUV40" s="47"/>
      <c r="RUW40" s="47"/>
      <c r="RUX40" s="47"/>
      <c r="RUY40" s="47"/>
      <c r="RUZ40" s="47"/>
      <c r="RVA40" s="47"/>
      <c r="RVB40" s="47"/>
      <c r="RVC40" s="47"/>
      <c r="RVD40" s="47"/>
      <c r="RVE40" s="47"/>
      <c r="RVF40" s="47"/>
      <c r="RVG40" s="47"/>
      <c r="RVH40" s="47"/>
      <c r="RVI40" s="47"/>
      <c r="RVJ40" s="47"/>
      <c r="RVK40" s="47"/>
      <c r="RVL40" s="47"/>
      <c r="RVM40" s="47"/>
      <c r="RVN40" s="47"/>
      <c r="RVO40" s="47"/>
      <c r="RVP40" s="47"/>
      <c r="RVQ40" s="47"/>
      <c r="RVR40" s="47"/>
      <c r="RVS40" s="47"/>
      <c r="RVT40" s="47"/>
      <c r="RVU40" s="47"/>
      <c r="RVV40" s="47"/>
      <c r="RVW40" s="47"/>
      <c r="RVX40" s="47"/>
      <c r="RVY40" s="47"/>
      <c r="RVZ40" s="47"/>
      <c r="RWA40" s="47"/>
      <c r="RWB40" s="47"/>
      <c r="RWC40" s="47"/>
      <c r="RWD40" s="47"/>
      <c r="RWE40" s="47"/>
      <c r="RWF40" s="47"/>
      <c r="RWG40" s="47"/>
      <c r="RWH40" s="47"/>
      <c r="RWI40" s="47"/>
      <c r="RWJ40" s="47"/>
      <c r="RWK40" s="47"/>
      <c r="RWL40" s="47"/>
      <c r="RWM40" s="47"/>
      <c r="RWN40" s="47"/>
      <c r="RWO40" s="47"/>
      <c r="RWP40" s="47"/>
      <c r="RWQ40" s="47"/>
      <c r="RWR40" s="47"/>
      <c r="RWS40" s="47"/>
      <c r="RWT40" s="47"/>
      <c r="RWU40" s="47"/>
      <c r="RWV40" s="47"/>
      <c r="RWW40" s="47"/>
      <c r="RWX40" s="47"/>
      <c r="RWY40" s="47"/>
      <c r="RWZ40" s="47"/>
      <c r="RXA40" s="47"/>
      <c r="RXB40" s="47"/>
      <c r="RXC40" s="47"/>
      <c r="RXD40" s="47"/>
      <c r="RXE40" s="47"/>
      <c r="RXF40" s="47"/>
      <c r="RXG40" s="47"/>
      <c r="RXH40" s="47"/>
      <c r="RXI40" s="47"/>
      <c r="RXJ40" s="47"/>
      <c r="RXK40" s="47"/>
      <c r="RXL40" s="47"/>
      <c r="RXM40" s="47"/>
      <c r="RXN40" s="47"/>
      <c r="RXO40" s="47"/>
      <c r="RXP40" s="47"/>
      <c r="RXQ40" s="47"/>
      <c r="RXR40" s="47"/>
      <c r="RXS40" s="47"/>
      <c r="RXT40" s="47"/>
      <c r="RXU40" s="47"/>
      <c r="RXV40" s="47"/>
      <c r="RXW40" s="47"/>
      <c r="RXX40" s="47"/>
      <c r="RXY40" s="47"/>
      <c r="RXZ40" s="47"/>
      <c r="RYA40" s="47"/>
      <c r="RYB40" s="47"/>
      <c r="RYC40" s="47"/>
      <c r="RYD40" s="47"/>
      <c r="RYE40" s="47"/>
      <c r="RYF40" s="47"/>
      <c r="RYG40" s="47"/>
      <c r="RYH40" s="47"/>
      <c r="RYI40" s="47"/>
      <c r="RYJ40" s="47"/>
      <c r="RYK40" s="47"/>
      <c r="RYL40" s="47"/>
      <c r="RYM40" s="47"/>
      <c r="RYN40" s="47"/>
      <c r="RYO40" s="47"/>
      <c r="RYP40" s="47"/>
      <c r="RYQ40" s="47"/>
      <c r="RYR40" s="47"/>
      <c r="RYS40" s="47"/>
      <c r="RYT40" s="47"/>
      <c r="RYU40" s="47"/>
      <c r="RYV40" s="47"/>
      <c r="RYW40" s="47"/>
      <c r="RYX40" s="47"/>
      <c r="RYY40" s="47"/>
      <c r="RYZ40" s="47"/>
      <c r="RZA40" s="47"/>
      <c r="RZB40" s="47"/>
      <c r="RZC40" s="47"/>
      <c r="RZD40" s="47"/>
      <c r="RZE40" s="47"/>
      <c r="RZF40" s="47"/>
      <c r="RZG40" s="47"/>
      <c r="RZH40" s="47"/>
      <c r="RZI40" s="47"/>
      <c r="RZJ40" s="47"/>
      <c r="RZK40" s="47"/>
      <c r="RZL40" s="47"/>
      <c r="RZM40" s="47"/>
      <c r="RZN40" s="47"/>
      <c r="RZO40" s="47"/>
      <c r="RZP40" s="47"/>
      <c r="RZQ40" s="47"/>
      <c r="RZR40" s="47"/>
      <c r="RZS40" s="47"/>
      <c r="RZT40" s="47"/>
      <c r="RZU40" s="47"/>
      <c r="RZV40" s="47"/>
      <c r="RZW40" s="47"/>
      <c r="RZX40" s="47"/>
      <c r="RZY40" s="47"/>
      <c r="RZZ40" s="47"/>
      <c r="SAA40" s="47"/>
      <c r="SAB40" s="47"/>
      <c r="SAC40" s="47"/>
      <c r="SAD40" s="47"/>
      <c r="SAE40" s="47"/>
      <c r="SAF40" s="47"/>
      <c r="SAG40" s="47"/>
      <c r="SAH40" s="47"/>
      <c r="SAI40" s="47"/>
      <c r="SAJ40" s="47"/>
      <c r="SAK40" s="47"/>
      <c r="SAL40" s="47"/>
      <c r="SAM40" s="47"/>
      <c r="SAN40" s="47"/>
      <c r="SAO40" s="47"/>
      <c r="SAP40" s="47"/>
      <c r="SAQ40" s="47"/>
      <c r="SAR40" s="47"/>
      <c r="SAS40" s="47"/>
      <c r="SAT40" s="47"/>
      <c r="SAU40" s="47"/>
      <c r="SAV40" s="47"/>
      <c r="SAW40" s="47"/>
      <c r="SAX40" s="47"/>
      <c r="SAY40" s="47"/>
      <c r="SAZ40" s="47"/>
      <c r="SBA40" s="47"/>
      <c r="SBB40" s="47"/>
      <c r="SBC40" s="47"/>
      <c r="SBD40" s="47"/>
      <c r="SBE40" s="47"/>
      <c r="SBF40" s="47"/>
      <c r="SBG40" s="47"/>
      <c r="SBH40" s="47"/>
      <c r="SBI40" s="47"/>
      <c r="SBJ40" s="47"/>
      <c r="SBK40" s="47"/>
      <c r="SBL40" s="47"/>
      <c r="SBM40" s="47"/>
      <c r="SBN40" s="47"/>
      <c r="SBO40" s="47"/>
      <c r="SBP40" s="47"/>
      <c r="SBQ40" s="47"/>
      <c r="SBR40" s="47"/>
      <c r="SBS40" s="47"/>
      <c r="SBT40" s="47"/>
      <c r="SBU40" s="47"/>
      <c r="SBV40" s="47"/>
      <c r="SBW40" s="47"/>
      <c r="SBX40" s="47"/>
      <c r="SBY40" s="47"/>
      <c r="SBZ40" s="47"/>
      <c r="SCA40" s="47"/>
      <c r="SCB40" s="47"/>
      <c r="SCC40" s="47"/>
      <c r="SCD40" s="47"/>
      <c r="SCE40" s="47"/>
      <c r="SCF40" s="47"/>
      <c r="SCG40" s="47"/>
      <c r="SCH40" s="47"/>
      <c r="SCI40" s="47"/>
      <c r="SCJ40" s="47"/>
      <c r="SCK40" s="47"/>
      <c r="SCL40" s="47"/>
      <c r="SCM40" s="47"/>
      <c r="SCN40" s="47"/>
      <c r="SCO40" s="47"/>
      <c r="SCP40" s="47"/>
      <c r="SCQ40" s="47"/>
      <c r="SCR40" s="47"/>
      <c r="SCS40" s="47"/>
      <c r="SCT40" s="47"/>
      <c r="SCU40" s="47"/>
      <c r="SCV40" s="47"/>
      <c r="SCW40" s="47"/>
      <c r="SCX40" s="47"/>
      <c r="SCY40" s="47"/>
      <c r="SCZ40" s="47"/>
      <c r="SDA40" s="47"/>
      <c r="SDB40" s="47"/>
      <c r="SDC40" s="47"/>
      <c r="SDD40" s="47"/>
      <c r="SDE40" s="47"/>
      <c r="SDF40" s="47"/>
      <c r="SDG40" s="47"/>
      <c r="SDH40" s="47"/>
      <c r="SDI40" s="47"/>
      <c r="SDJ40" s="47"/>
      <c r="SDK40" s="47"/>
      <c r="SDL40" s="47"/>
      <c r="SDM40" s="47"/>
      <c r="SDN40" s="47"/>
      <c r="SDO40" s="47"/>
      <c r="SDP40" s="47"/>
      <c r="SDQ40" s="47"/>
      <c r="SDR40" s="47"/>
      <c r="SDS40" s="47"/>
      <c r="SDT40" s="47"/>
      <c r="SDU40" s="47"/>
      <c r="SDV40" s="47"/>
      <c r="SDW40" s="47"/>
      <c r="SDX40" s="47"/>
      <c r="SDY40" s="47"/>
      <c r="SDZ40" s="47"/>
      <c r="SEA40" s="47"/>
      <c r="SEB40" s="47"/>
      <c r="SEC40" s="47"/>
      <c r="SED40" s="47"/>
      <c r="SEE40" s="47"/>
      <c r="SEF40" s="47"/>
      <c r="SEG40" s="47"/>
      <c r="SEH40" s="47"/>
      <c r="SEI40" s="47"/>
      <c r="SEJ40" s="47"/>
      <c r="SEK40" s="47"/>
      <c r="SEL40" s="47"/>
      <c r="SEM40" s="47"/>
      <c r="SEN40" s="47"/>
      <c r="SEO40" s="47"/>
      <c r="SEP40" s="47"/>
      <c r="SEQ40" s="47"/>
      <c r="SER40" s="47"/>
      <c r="SES40" s="47"/>
      <c r="SET40" s="47"/>
      <c r="SEU40" s="47"/>
      <c r="SEV40" s="47"/>
      <c r="SEW40" s="47"/>
      <c r="SEX40" s="47"/>
      <c r="SEY40" s="47"/>
      <c r="SEZ40" s="47"/>
      <c r="SFA40" s="47"/>
      <c r="SFB40" s="47"/>
      <c r="SFC40" s="47"/>
      <c r="SFD40" s="47"/>
      <c r="SFE40" s="47"/>
      <c r="SFF40" s="47"/>
      <c r="SFG40" s="47"/>
      <c r="SFH40" s="47"/>
      <c r="SFI40" s="47"/>
      <c r="SFJ40" s="47"/>
      <c r="SFK40" s="47"/>
      <c r="SFL40" s="47"/>
      <c r="SFM40" s="47"/>
      <c r="SFN40" s="47"/>
      <c r="SFO40" s="47"/>
      <c r="SFP40" s="47"/>
      <c r="SFQ40" s="47"/>
      <c r="SFR40" s="47"/>
      <c r="SFS40" s="47"/>
      <c r="SFT40" s="47"/>
      <c r="SFU40" s="47"/>
      <c r="SFV40" s="47"/>
      <c r="SFW40" s="47"/>
      <c r="SFX40" s="47"/>
      <c r="SFY40" s="47"/>
      <c r="SFZ40" s="47"/>
      <c r="SGA40" s="47"/>
      <c r="SGB40" s="47"/>
      <c r="SGC40" s="47"/>
      <c r="SGD40" s="47"/>
      <c r="SGE40" s="47"/>
      <c r="SGF40" s="47"/>
      <c r="SGG40" s="47"/>
      <c r="SGH40" s="47"/>
      <c r="SGI40" s="47"/>
      <c r="SGJ40" s="47"/>
      <c r="SGK40" s="47"/>
      <c r="SGL40" s="47"/>
      <c r="SGM40" s="47"/>
      <c r="SGN40" s="47"/>
      <c r="SGO40" s="47"/>
      <c r="SGP40" s="47"/>
      <c r="SGQ40" s="47"/>
      <c r="SGR40" s="47"/>
      <c r="SGS40" s="47"/>
      <c r="SGT40" s="47"/>
      <c r="SGU40" s="47"/>
      <c r="SGV40" s="47"/>
      <c r="SGW40" s="47"/>
      <c r="SGX40" s="47"/>
      <c r="SGY40" s="47"/>
      <c r="SGZ40" s="47"/>
      <c r="SHA40" s="47"/>
      <c r="SHB40" s="47"/>
      <c r="SHC40" s="47"/>
      <c r="SHD40" s="47"/>
      <c r="SHE40" s="47"/>
      <c r="SHF40" s="47"/>
      <c r="SHG40" s="47"/>
      <c r="SHH40" s="47"/>
      <c r="SHI40" s="47"/>
      <c r="SHJ40" s="47"/>
      <c r="SHK40" s="47"/>
      <c r="SHL40" s="47"/>
      <c r="SHM40" s="47"/>
      <c r="SHN40" s="47"/>
      <c r="SHO40" s="47"/>
      <c r="SHP40" s="47"/>
      <c r="SHQ40" s="47"/>
      <c r="SHR40" s="47"/>
      <c r="SHS40" s="47"/>
      <c r="SHT40" s="47"/>
      <c r="SHU40" s="47"/>
      <c r="SHV40" s="47"/>
      <c r="SHW40" s="47"/>
      <c r="SHX40" s="47"/>
      <c r="SHY40" s="47"/>
      <c r="SHZ40" s="47"/>
      <c r="SIA40" s="47"/>
      <c r="SIB40" s="47"/>
      <c r="SIC40" s="47"/>
      <c r="SID40" s="47"/>
      <c r="SIE40" s="47"/>
      <c r="SIF40" s="47"/>
      <c r="SIG40" s="47"/>
      <c r="SIH40" s="47"/>
      <c r="SII40" s="47"/>
      <c r="SIJ40" s="47"/>
      <c r="SIK40" s="47"/>
      <c r="SIL40" s="47"/>
      <c r="SIM40" s="47"/>
      <c r="SIN40" s="47"/>
      <c r="SIO40" s="47"/>
      <c r="SIP40" s="47"/>
      <c r="SIQ40" s="47"/>
      <c r="SIR40" s="47"/>
      <c r="SIS40" s="47"/>
      <c r="SIT40" s="47"/>
      <c r="SIU40" s="47"/>
      <c r="SIV40" s="47"/>
      <c r="SIW40" s="47"/>
      <c r="SIX40" s="47"/>
      <c r="SIY40" s="47"/>
      <c r="SIZ40" s="47"/>
      <c r="SJA40" s="47"/>
      <c r="SJB40" s="47"/>
      <c r="SJC40" s="47"/>
      <c r="SJD40" s="47"/>
      <c r="SJE40" s="47"/>
      <c r="SJF40" s="47"/>
      <c r="SJG40" s="47"/>
      <c r="SJH40" s="47"/>
      <c r="SJI40" s="47"/>
      <c r="SJJ40" s="47"/>
      <c r="SJK40" s="47"/>
      <c r="SJL40" s="47"/>
      <c r="SJM40" s="47"/>
      <c r="SJN40" s="47"/>
      <c r="SJO40" s="47"/>
      <c r="SJP40" s="47"/>
      <c r="SJQ40" s="47"/>
      <c r="SJR40" s="47"/>
      <c r="SJS40" s="47"/>
      <c r="SJT40" s="47"/>
      <c r="SJU40" s="47"/>
      <c r="SJV40" s="47"/>
      <c r="SJW40" s="47"/>
      <c r="SJX40" s="47"/>
      <c r="SJY40" s="47"/>
      <c r="SJZ40" s="47"/>
      <c r="SKA40" s="47"/>
      <c r="SKB40" s="47"/>
      <c r="SKC40" s="47"/>
      <c r="SKD40" s="47"/>
      <c r="SKE40" s="47"/>
      <c r="SKF40" s="47"/>
      <c r="SKG40" s="47"/>
      <c r="SKH40" s="47"/>
      <c r="SKI40" s="47"/>
      <c r="SKJ40" s="47"/>
      <c r="SKK40" s="47"/>
      <c r="SKL40" s="47"/>
      <c r="SKM40" s="47"/>
      <c r="SKN40" s="47"/>
      <c r="SKO40" s="47"/>
      <c r="SKP40" s="47"/>
      <c r="SKQ40" s="47"/>
      <c r="SKR40" s="47"/>
      <c r="SKS40" s="47"/>
      <c r="SKT40" s="47"/>
      <c r="SKU40" s="47"/>
      <c r="SKV40" s="47"/>
      <c r="SKW40" s="47"/>
      <c r="SKX40" s="47"/>
      <c r="SKY40" s="47"/>
      <c r="SKZ40" s="47"/>
      <c r="SLA40" s="47"/>
      <c r="SLB40" s="47"/>
      <c r="SLC40" s="47"/>
      <c r="SLD40" s="47"/>
      <c r="SLE40" s="47"/>
      <c r="SLF40" s="47"/>
      <c r="SLG40" s="47"/>
      <c r="SLH40" s="47"/>
      <c r="SLI40" s="47"/>
      <c r="SLJ40" s="47"/>
      <c r="SLK40" s="47"/>
      <c r="SLL40" s="47"/>
      <c r="SLM40" s="47"/>
      <c r="SLN40" s="47"/>
      <c r="SLO40" s="47"/>
      <c r="SLP40" s="47"/>
      <c r="SLQ40" s="47"/>
      <c r="SLR40" s="47"/>
      <c r="SLS40" s="47"/>
      <c r="SLT40" s="47"/>
      <c r="SLU40" s="47"/>
      <c r="SLV40" s="47"/>
      <c r="SLW40" s="47"/>
      <c r="SLX40" s="47"/>
      <c r="SLY40" s="47"/>
      <c r="SLZ40" s="47"/>
      <c r="SMA40" s="47"/>
      <c r="SMB40" s="47"/>
      <c r="SMC40" s="47"/>
      <c r="SMD40" s="47"/>
      <c r="SME40" s="47"/>
      <c r="SMF40" s="47"/>
      <c r="SMG40" s="47"/>
      <c r="SMH40" s="47"/>
      <c r="SMI40" s="47"/>
      <c r="SMJ40" s="47"/>
      <c r="SMK40" s="47"/>
      <c r="SML40" s="47"/>
      <c r="SMM40" s="47"/>
      <c r="SMN40" s="47"/>
      <c r="SMO40" s="47"/>
      <c r="SMP40" s="47"/>
      <c r="SMQ40" s="47"/>
      <c r="SMR40" s="47"/>
      <c r="SMS40" s="47"/>
      <c r="SMT40" s="47"/>
      <c r="SMU40" s="47"/>
      <c r="SMV40" s="47"/>
      <c r="SMW40" s="47"/>
      <c r="SMX40" s="47"/>
      <c r="SMY40" s="47"/>
      <c r="SMZ40" s="47"/>
      <c r="SNA40" s="47"/>
      <c r="SNB40" s="47"/>
      <c r="SNC40" s="47"/>
      <c r="SND40" s="47"/>
      <c r="SNE40" s="47"/>
      <c r="SNF40" s="47"/>
      <c r="SNG40" s="47"/>
      <c r="SNH40" s="47"/>
      <c r="SNI40" s="47"/>
      <c r="SNJ40" s="47"/>
      <c r="SNK40" s="47"/>
      <c r="SNL40" s="47"/>
      <c r="SNM40" s="47"/>
      <c r="SNN40" s="47"/>
      <c r="SNO40" s="47"/>
      <c r="SNP40" s="47"/>
      <c r="SNQ40" s="47"/>
      <c r="SNR40" s="47"/>
      <c r="SNS40" s="47"/>
      <c r="SNT40" s="47"/>
      <c r="SNU40" s="47"/>
      <c r="SNV40" s="47"/>
      <c r="SNW40" s="47"/>
      <c r="SNX40" s="47"/>
      <c r="SNY40" s="47"/>
      <c r="SNZ40" s="47"/>
      <c r="SOA40" s="47"/>
      <c r="SOB40" s="47"/>
      <c r="SOC40" s="47"/>
      <c r="SOD40" s="47"/>
      <c r="SOE40" s="47"/>
      <c r="SOF40" s="47"/>
      <c r="SOG40" s="47"/>
      <c r="SOH40" s="47"/>
      <c r="SOI40" s="47"/>
      <c r="SOJ40" s="47"/>
      <c r="SOK40" s="47"/>
      <c r="SOL40" s="47"/>
      <c r="SOM40" s="47"/>
      <c r="SON40" s="47"/>
      <c r="SOO40" s="47"/>
      <c r="SOP40" s="47"/>
      <c r="SOQ40" s="47"/>
      <c r="SOR40" s="47"/>
      <c r="SOS40" s="47"/>
      <c r="SOT40" s="47"/>
      <c r="SOU40" s="47"/>
      <c r="SOV40" s="47"/>
      <c r="SOW40" s="47"/>
      <c r="SOX40" s="47"/>
      <c r="SOY40" s="47"/>
      <c r="SOZ40" s="47"/>
      <c r="SPA40" s="47"/>
      <c r="SPB40" s="47"/>
      <c r="SPC40" s="47"/>
      <c r="SPD40" s="47"/>
      <c r="SPE40" s="47"/>
      <c r="SPF40" s="47"/>
      <c r="SPG40" s="47"/>
      <c r="SPH40" s="47"/>
      <c r="SPI40" s="47"/>
      <c r="SPJ40" s="47"/>
      <c r="SPK40" s="47"/>
      <c r="SPL40" s="47"/>
      <c r="SPM40" s="47"/>
      <c r="SPN40" s="47"/>
      <c r="SPO40" s="47"/>
      <c r="SPP40" s="47"/>
      <c r="SPQ40" s="47"/>
      <c r="SPR40" s="47"/>
      <c r="SPS40" s="47"/>
      <c r="SPT40" s="47"/>
      <c r="SPU40" s="47"/>
      <c r="SPV40" s="47"/>
      <c r="SPW40" s="47"/>
      <c r="SPX40" s="47"/>
      <c r="SPY40" s="47"/>
      <c r="SPZ40" s="47"/>
      <c r="SQA40" s="47"/>
      <c r="SQB40" s="47"/>
      <c r="SQC40" s="47"/>
      <c r="SQD40" s="47"/>
      <c r="SQE40" s="47"/>
      <c r="SQF40" s="47"/>
      <c r="SQG40" s="47"/>
      <c r="SQH40" s="47"/>
      <c r="SQI40" s="47"/>
      <c r="SQJ40" s="47"/>
      <c r="SQK40" s="47"/>
      <c r="SQL40" s="47"/>
      <c r="SQM40" s="47"/>
      <c r="SQN40" s="47"/>
      <c r="SQO40" s="47"/>
      <c r="SQP40" s="47"/>
      <c r="SQQ40" s="47"/>
      <c r="SQR40" s="47"/>
      <c r="SQS40" s="47"/>
      <c r="SQT40" s="47"/>
      <c r="SQU40" s="47"/>
      <c r="SQV40" s="47"/>
      <c r="SQW40" s="47"/>
      <c r="SQX40" s="47"/>
      <c r="SQY40" s="47"/>
      <c r="SQZ40" s="47"/>
      <c r="SRA40" s="47"/>
      <c r="SRB40" s="47"/>
      <c r="SRC40" s="47"/>
      <c r="SRD40" s="47"/>
      <c r="SRE40" s="47"/>
      <c r="SRF40" s="47"/>
      <c r="SRG40" s="47"/>
      <c r="SRH40" s="47"/>
      <c r="SRI40" s="47"/>
      <c r="SRJ40" s="47"/>
      <c r="SRK40" s="47"/>
      <c r="SRL40" s="47"/>
      <c r="SRM40" s="47"/>
      <c r="SRN40" s="47"/>
      <c r="SRO40" s="47"/>
      <c r="SRP40" s="47"/>
      <c r="SRQ40" s="47"/>
      <c r="SRR40" s="47"/>
      <c r="SRS40" s="47"/>
      <c r="SRT40" s="47"/>
      <c r="SRU40" s="47"/>
      <c r="SRV40" s="47"/>
      <c r="SRW40" s="47"/>
      <c r="SRX40" s="47"/>
      <c r="SRY40" s="47"/>
      <c r="SRZ40" s="47"/>
      <c r="SSA40" s="47"/>
      <c r="SSB40" s="47"/>
      <c r="SSC40" s="47"/>
      <c r="SSD40" s="47"/>
      <c r="SSE40" s="47"/>
      <c r="SSF40" s="47"/>
      <c r="SSG40" s="47"/>
      <c r="SSH40" s="47"/>
      <c r="SSI40" s="47"/>
      <c r="SSJ40" s="47"/>
      <c r="SSK40" s="47"/>
      <c r="SSL40" s="47"/>
      <c r="SSM40" s="47"/>
      <c r="SSN40" s="47"/>
      <c r="SSO40" s="47"/>
      <c r="SSP40" s="47"/>
      <c r="SSQ40" s="47"/>
      <c r="SSR40" s="47"/>
      <c r="SSS40" s="47"/>
      <c r="SST40" s="47"/>
      <c r="SSU40" s="47"/>
      <c r="SSV40" s="47"/>
      <c r="SSW40" s="47"/>
      <c r="SSX40" s="47"/>
      <c r="SSY40" s="47"/>
      <c r="SSZ40" s="47"/>
      <c r="STA40" s="47"/>
      <c r="STB40" s="47"/>
      <c r="STC40" s="47"/>
      <c r="STD40" s="47"/>
      <c r="STE40" s="47"/>
      <c r="STF40" s="47"/>
      <c r="STG40" s="47"/>
      <c r="STH40" s="47"/>
      <c r="STI40" s="47"/>
      <c r="STJ40" s="47"/>
      <c r="STK40" s="47"/>
      <c r="STL40" s="47"/>
      <c r="STM40" s="47"/>
      <c r="STN40" s="47"/>
      <c r="STO40" s="47"/>
      <c r="STP40" s="47"/>
      <c r="STQ40" s="47"/>
      <c r="STR40" s="47"/>
      <c r="STS40" s="47"/>
      <c r="STT40" s="47"/>
      <c r="STU40" s="47"/>
      <c r="STV40" s="47"/>
      <c r="STW40" s="47"/>
      <c r="STX40" s="47"/>
      <c r="STY40" s="47"/>
      <c r="STZ40" s="47"/>
      <c r="SUA40" s="47"/>
      <c r="SUB40" s="47"/>
      <c r="SUC40" s="47"/>
      <c r="SUD40" s="47"/>
      <c r="SUE40" s="47"/>
      <c r="SUF40" s="47"/>
      <c r="SUG40" s="47"/>
      <c r="SUH40" s="47"/>
      <c r="SUI40" s="47"/>
      <c r="SUJ40" s="47"/>
      <c r="SUK40" s="47"/>
      <c r="SUL40" s="47"/>
      <c r="SUM40" s="47"/>
      <c r="SUN40" s="47"/>
      <c r="SUO40" s="47"/>
      <c r="SUP40" s="47"/>
      <c r="SUQ40" s="47"/>
      <c r="SUR40" s="47"/>
      <c r="SUS40" s="47"/>
      <c r="SUT40" s="47"/>
      <c r="SUU40" s="47"/>
      <c r="SUV40" s="47"/>
      <c r="SUW40" s="47"/>
      <c r="SUX40" s="47"/>
      <c r="SUY40" s="47"/>
      <c r="SUZ40" s="47"/>
      <c r="SVA40" s="47"/>
      <c r="SVB40" s="47"/>
      <c r="SVC40" s="47"/>
      <c r="SVD40" s="47"/>
      <c r="SVE40" s="47"/>
      <c r="SVF40" s="47"/>
      <c r="SVG40" s="47"/>
      <c r="SVH40" s="47"/>
      <c r="SVI40" s="47"/>
      <c r="SVJ40" s="47"/>
      <c r="SVK40" s="47"/>
      <c r="SVL40" s="47"/>
      <c r="SVM40" s="47"/>
      <c r="SVN40" s="47"/>
      <c r="SVO40" s="47"/>
      <c r="SVP40" s="47"/>
      <c r="SVQ40" s="47"/>
      <c r="SVR40" s="47"/>
      <c r="SVS40" s="47"/>
      <c r="SVT40" s="47"/>
      <c r="SVU40" s="47"/>
      <c r="SVV40" s="47"/>
      <c r="SVW40" s="47"/>
      <c r="SVX40" s="47"/>
      <c r="SVY40" s="47"/>
      <c r="SVZ40" s="47"/>
      <c r="SWA40" s="47"/>
      <c r="SWB40" s="47"/>
      <c r="SWC40" s="47"/>
      <c r="SWD40" s="47"/>
      <c r="SWE40" s="47"/>
      <c r="SWF40" s="47"/>
      <c r="SWG40" s="47"/>
      <c r="SWH40" s="47"/>
      <c r="SWI40" s="47"/>
      <c r="SWJ40" s="47"/>
      <c r="SWK40" s="47"/>
      <c r="SWL40" s="47"/>
      <c r="SWM40" s="47"/>
      <c r="SWN40" s="47"/>
      <c r="SWO40" s="47"/>
      <c r="SWP40" s="47"/>
      <c r="SWQ40" s="47"/>
      <c r="SWR40" s="47"/>
      <c r="SWS40" s="47"/>
      <c r="SWT40" s="47"/>
      <c r="SWU40" s="47"/>
      <c r="SWV40" s="47"/>
      <c r="SWW40" s="47"/>
      <c r="SWX40" s="47"/>
      <c r="SWY40" s="47"/>
      <c r="SWZ40" s="47"/>
      <c r="SXA40" s="47"/>
      <c r="SXB40" s="47"/>
      <c r="SXC40" s="47"/>
      <c r="SXD40" s="47"/>
      <c r="SXE40" s="47"/>
      <c r="SXF40" s="47"/>
      <c r="SXG40" s="47"/>
      <c r="SXH40" s="47"/>
      <c r="SXI40" s="47"/>
      <c r="SXJ40" s="47"/>
      <c r="SXK40" s="47"/>
      <c r="SXL40" s="47"/>
      <c r="SXM40" s="47"/>
      <c r="SXN40" s="47"/>
      <c r="SXO40" s="47"/>
      <c r="SXP40" s="47"/>
      <c r="SXQ40" s="47"/>
      <c r="SXR40" s="47"/>
      <c r="SXS40" s="47"/>
      <c r="SXT40" s="47"/>
      <c r="SXU40" s="47"/>
      <c r="SXV40" s="47"/>
      <c r="SXW40" s="47"/>
      <c r="SXX40" s="47"/>
      <c r="SXY40" s="47"/>
      <c r="SXZ40" s="47"/>
      <c r="SYA40" s="47"/>
      <c r="SYB40" s="47"/>
      <c r="SYC40" s="47"/>
      <c r="SYD40" s="47"/>
      <c r="SYE40" s="47"/>
      <c r="SYF40" s="47"/>
      <c r="SYG40" s="47"/>
      <c r="SYH40" s="47"/>
      <c r="SYI40" s="47"/>
      <c r="SYJ40" s="47"/>
      <c r="SYK40" s="47"/>
      <c r="SYL40" s="47"/>
      <c r="SYM40" s="47"/>
      <c r="SYN40" s="47"/>
      <c r="SYO40" s="47"/>
      <c r="SYP40" s="47"/>
      <c r="SYQ40" s="47"/>
      <c r="SYR40" s="47"/>
      <c r="SYS40" s="47"/>
      <c r="SYT40" s="47"/>
      <c r="SYU40" s="47"/>
      <c r="SYV40" s="47"/>
      <c r="SYW40" s="47"/>
      <c r="SYX40" s="47"/>
      <c r="SYY40" s="47"/>
      <c r="SYZ40" s="47"/>
      <c r="SZA40" s="47"/>
      <c r="SZB40" s="47"/>
      <c r="SZC40" s="47"/>
      <c r="SZD40" s="47"/>
      <c r="SZE40" s="47"/>
      <c r="SZF40" s="47"/>
      <c r="SZG40" s="47"/>
      <c r="SZH40" s="47"/>
      <c r="SZI40" s="47"/>
      <c r="SZJ40" s="47"/>
      <c r="SZK40" s="47"/>
      <c r="SZL40" s="47"/>
      <c r="SZM40" s="47"/>
      <c r="SZN40" s="47"/>
      <c r="SZO40" s="47"/>
      <c r="SZP40" s="47"/>
      <c r="SZQ40" s="47"/>
      <c r="SZR40" s="47"/>
      <c r="SZS40" s="47"/>
      <c r="SZT40" s="47"/>
      <c r="SZU40" s="47"/>
      <c r="SZV40" s="47"/>
      <c r="SZW40" s="47"/>
      <c r="SZX40" s="47"/>
      <c r="SZY40" s="47"/>
      <c r="SZZ40" s="47"/>
      <c r="TAA40" s="47"/>
      <c r="TAB40" s="47"/>
      <c r="TAC40" s="47"/>
      <c r="TAD40" s="47"/>
      <c r="TAE40" s="47"/>
      <c r="TAF40" s="47"/>
      <c r="TAG40" s="47"/>
      <c r="TAH40" s="47"/>
      <c r="TAI40" s="47"/>
      <c r="TAJ40" s="47"/>
      <c r="TAK40" s="47"/>
      <c r="TAL40" s="47"/>
      <c r="TAM40" s="47"/>
      <c r="TAN40" s="47"/>
      <c r="TAO40" s="47"/>
      <c r="TAP40" s="47"/>
      <c r="TAQ40" s="47"/>
      <c r="TAR40" s="47"/>
      <c r="TAS40" s="47"/>
      <c r="TAT40" s="47"/>
      <c r="TAU40" s="47"/>
      <c r="TAV40" s="47"/>
      <c r="TAW40" s="47"/>
      <c r="TAX40" s="47"/>
      <c r="TAY40" s="47"/>
      <c r="TAZ40" s="47"/>
      <c r="TBA40" s="47"/>
      <c r="TBB40" s="47"/>
      <c r="TBC40" s="47"/>
      <c r="TBD40" s="47"/>
      <c r="TBE40" s="47"/>
      <c r="TBF40" s="47"/>
      <c r="TBG40" s="47"/>
      <c r="TBH40" s="47"/>
      <c r="TBI40" s="47"/>
      <c r="TBJ40" s="47"/>
      <c r="TBK40" s="47"/>
      <c r="TBL40" s="47"/>
      <c r="TBM40" s="47"/>
      <c r="TBN40" s="47"/>
      <c r="TBO40" s="47"/>
      <c r="TBP40" s="47"/>
      <c r="TBQ40" s="47"/>
      <c r="TBR40" s="47"/>
      <c r="TBS40" s="47"/>
      <c r="TBT40" s="47"/>
      <c r="TBU40" s="47"/>
      <c r="TBV40" s="47"/>
      <c r="TBW40" s="47"/>
      <c r="TBX40" s="47"/>
      <c r="TBY40" s="47"/>
      <c r="TBZ40" s="47"/>
      <c r="TCA40" s="47"/>
      <c r="TCB40" s="47"/>
      <c r="TCC40" s="47"/>
      <c r="TCD40" s="47"/>
      <c r="TCE40" s="47"/>
      <c r="TCF40" s="47"/>
      <c r="TCG40" s="47"/>
      <c r="TCH40" s="47"/>
      <c r="TCI40" s="47"/>
      <c r="TCJ40" s="47"/>
      <c r="TCK40" s="47"/>
      <c r="TCL40" s="47"/>
      <c r="TCM40" s="47"/>
      <c r="TCN40" s="47"/>
      <c r="TCO40" s="47"/>
      <c r="TCP40" s="47"/>
      <c r="TCQ40" s="47"/>
      <c r="TCR40" s="47"/>
      <c r="TCS40" s="47"/>
      <c r="TCT40" s="47"/>
      <c r="TCU40" s="47"/>
      <c r="TCV40" s="47"/>
      <c r="TCW40" s="47"/>
      <c r="TCX40" s="47"/>
      <c r="TCY40" s="47"/>
      <c r="TCZ40" s="47"/>
      <c r="TDA40" s="47"/>
      <c r="TDB40" s="47"/>
      <c r="TDC40" s="47"/>
      <c r="TDD40" s="47"/>
      <c r="TDE40" s="47"/>
      <c r="TDF40" s="47"/>
      <c r="TDG40" s="47"/>
      <c r="TDH40" s="47"/>
      <c r="TDI40" s="47"/>
      <c r="TDJ40" s="47"/>
      <c r="TDK40" s="47"/>
      <c r="TDL40" s="47"/>
      <c r="TDM40" s="47"/>
      <c r="TDN40" s="47"/>
      <c r="TDO40" s="47"/>
      <c r="TDP40" s="47"/>
      <c r="TDQ40" s="47"/>
      <c r="TDR40" s="47"/>
      <c r="TDS40" s="47"/>
      <c r="TDT40" s="47"/>
      <c r="TDU40" s="47"/>
      <c r="TDV40" s="47"/>
      <c r="TDW40" s="47"/>
      <c r="TDX40" s="47"/>
      <c r="TDY40" s="47"/>
      <c r="TDZ40" s="47"/>
      <c r="TEA40" s="47"/>
      <c r="TEB40" s="47"/>
      <c r="TEC40" s="47"/>
      <c r="TED40" s="47"/>
      <c r="TEE40" s="47"/>
      <c r="TEF40" s="47"/>
      <c r="TEG40" s="47"/>
      <c r="TEH40" s="47"/>
      <c r="TEI40" s="47"/>
      <c r="TEJ40" s="47"/>
      <c r="TEK40" s="47"/>
      <c r="TEL40" s="47"/>
      <c r="TEM40" s="47"/>
      <c r="TEN40" s="47"/>
      <c r="TEO40" s="47"/>
      <c r="TEP40" s="47"/>
      <c r="TEQ40" s="47"/>
      <c r="TER40" s="47"/>
      <c r="TES40" s="47"/>
      <c r="TET40" s="47"/>
      <c r="TEU40" s="47"/>
      <c r="TEV40" s="47"/>
      <c r="TEW40" s="47"/>
      <c r="TEX40" s="47"/>
      <c r="TEY40" s="47"/>
      <c r="TEZ40" s="47"/>
      <c r="TFA40" s="47"/>
      <c r="TFB40" s="47"/>
      <c r="TFC40" s="47"/>
      <c r="TFD40" s="47"/>
      <c r="TFE40" s="47"/>
      <c r="TFF40" s="47"/>
      <c r="TFG40" s="47"/>
      <c r="TFH40" s="47"/>
      <c r="TFI40" s="47"/>
      <c r="TFJ40" s="47"/>
      <c r="TFK40" s="47"/>
      <c r="TFL40" s="47"/>
      <c r="TFM40" s="47"/>
      <c r="TFN40" s="47"/>
      <c r="TFO40" s="47"/>
      <c r="TFP40" s="47"/>
      <c r="TFQ40" s="47"/>
      <c r="TFR40" s="47"/>
      <c r="TFS40" s="47"/>
      <c r="TFT40" s="47"/>
      <c r="TFU40" s="47"/>
      <c r="TFV40" s="47"/>
      <c r="TFW40" s="47"/>
      <c r="TFX40" s="47"/>
      <c r="TFY40" s="47"/>
      <c r="TFZ40" s="47"/>
      <c r="TGA40" s="47"/>
      <c r="TGB40" s="47"/>
      <c r="TGC40" s="47"/>
      <c r="TGD40" s="47"/>
      <c r="TGE40" s="47"/>
      <c r="TGF40" s="47"/>
      <c r="TGG40" s="47"/>
      <c r="TGH40" s="47"/>
      <c r="TGI40" s="47"/>
      <c r="TGJ40" s="47"/>
      <c r="TGK40" s="47"/>
      <c r="TGL40" s="47"/>
      <c r="TGM40" s="47"/>
      <c r="TGN40" s="47"/>
      <c r="TGO40" s="47"/>
      <c r="TGP40" s="47"/>
      <c r="TGQ40" s="47"/>
      <c r="TGR40" s="47"/>
      <c r="TGS40" s="47"/>
      <c r="TGT40" s="47"/>
      <c r="TGU40" s="47"/>
      <c r="TGV40" s="47"/>
      <c r="TGW40" s="47"/>
      <c r="TGX40" s="47"/>
      <c r="TGY40" s="47"/>
      <c r="TGZ40" s="47"/>
      <c r="THA40" s="47"/>
      <c r="THB40" s="47"/>
      <c r="THC40" s="47"/>
      <c r="THD40" s="47"/>
      <c r="THE40" s="47"/>
      <c r="THF40" s="47"/>
      <c r="THG40" s="47"/>
      <c r="THH40" s="47"/>
      <c r="THI40" s="47"/>
      <c r="THJ40" s="47"/>
      <c r="THK40" s="47"/>
      <c r="THL40" s="47"/>
      <c r="THM40" s="47"/>
      <c r="THN40" s="47"/>
      <c r="THO40" s="47"/>
      <c r="THP40" s="47"/>
      <c r="THQ40" s="47"/>
      <c r="THR40" s="47"/>
      <c r="THS40" s="47"/>
      <c r="THT40" s="47"/>
      <c r="THU40" s="47"/>
      <c r="THV40" s="47"/>
      <c r="THW40" s="47"/>
      <c r="THX40" s="47"/>
      <c r="THY40" s="47"/>
      <c r="THZ40" s="47"/>
      <c r="TIA40" s="47"/>
      <c r="TIB40" s="47"/>
      <c r="TIC40" s="47"/>
      <c r="TID40" s="47"/>
      <c r="TIE40" s="47"/>
      <c r="TIF40" s="47"/>
      <c r="TIG40" s="47"/>
      <c r="TIH40" s="47"/>
      <c r="TII40" s="47"/>
      <c r="TIJ40" s="47"/>
      <c r="TIK40" s="47"/>
      <c r="TIL40" s="47"/>
      <c r="TIM40" s="47"/>
      <c r="TIN40" s="47"/>
      <c r="TIO40" s="47"/>
      <c r="TIP40" s="47"/>
      <c r="TIQ40" s="47"/>
      <c r="TIR40" s="47"/>
      <c r="TIS40" s="47"/>
      <c r="TIT40" s="47"/>
      <c r="TIU40" s="47"/>
      <c r="TIV40" s="47"/>
      <c r="TIW40" s="47"/>
      <c r="TIX40" s="47"/>
      <c r="TIY40" s="47"/>
      <c r="TIZ40" s="47"/>
      <c r="TJA40" s="47"/>
      <c r="TJB40" s="47"/>
      <c r="TJC40" s="47"/>
      <c r="TJD40" s="47"/>
      <c r="TJE40" s="47"/>
      <c r="TJF40" s="47"/>
      <c r="TJG40" s="47"/>
      <c r="TJH40" s="47"/>
      <c r="TJI40" s="47"/>
      <c r="TJJ40" s="47"/>
      <c r="TJK40" s="47"/>
      <c r="TJL40" s="47"/>
      <c r="TJM40" s="47"/>
      <c r="TJN40" s="47"/>
      <c r="TJO40" s="47"/>
      <c r="TJP40" s="47"/>
      <c r="TJQ40" s="47"/>
      <c r="TJR40" s="47"/>
      <c r="TJS40" s="47"/>
      <c r="TJT40" s="47"/>
      <c r="TJU40" s="47"/>
      <c r="TJV40" s="47"/>
      <c r="TJW40" s="47"/>
      <c r="TJX40" s="47"/>
      <c r="TJY40" s="47"/>
      <c r="TJZ40" s="47"/>
      <c r="TKA40" s="47"/>
      <c r="TKB40" s="47"/>
      <c r="TKC40" s="47"/>
      <c r="TKD40" s="47"/>
      <c r="TKE40" s="47"/>
      <c r="TKF40" s="47"/>
      <c r="TKG40" s="47"/>
      <c r="TKH40" s="47"/>
      <c r="TKI40" s="47"/>
      <c r="TKJ40" s="47"/>
      <c r="TKK40" s="47"/>
      <c r="TKL40" s="47"/>
      <c r="TKM40" s="47"/>
      <c r="TKN40" s="47"/>
      <c r="TKO40" s="47"/>
      <c r="TKP40" s="47"/>
      <c r="TKQ40" s="47"/>
      <c r="TKR40" s="47"/>
      <c r="TKS40" s="47"/>
      <c r="TKT40" s="47"/>
      <c r="TKU40" s="47"/>
      <c r="TKV40" s="47"/>
      <c r="TKW40" s="47"/>
      <c r="TKX40" s="47"/>
      <c r="TKY40" s="47"/>
      <c r="TKZ40" s="47"/>
      <c r="TLA40" s="47"/>
      <c r="TLB40" s="47"/>
      <c r="TLC40" s="47"/>
      <c r="TLD40" s="47"/>
      <c r="TLE40" s="47"/>
      <c r="TLF40" s="47"/>
      <c r="TLG40" s="47"/>
      <c r="TLH40" s="47"/>
      <c r="TLI40" s="47"/>
      <c r="TLJ40" s="47"/>
      <c r="TLK40" s="47"/>
      <c r="TLL40" s="47"/>
      <c r="TLM40" s="47"/>
      <c r="TLN40" s="47"/>
      <c r="TLO40" s="47"/>
      <c r="TLP40" s="47"/>
      <c r="TLQ40" s="47"/>
      <c r="TLR40" s="47"/>
      <c r="TLS40" s="47"/>
      <c r="TLT40" s="47"/>
      <c r="TLU40" s="47"/>
      <c r="TLV40" s="47"/>
      <c r="TLW40" s="47"/>
      <c r="TLX40" s="47"/>
      <c r="TLY40" s="47"/>
      <c r="TLZ40" s="47"/>
      <c r="TMA40" s="47"/>
      <c r="TMB40" s="47"/>
      <c r="TMC40" s="47"/>
      <c r="TMD40" s="47"/>
      <c r="TME40" s="47"/>
      <c r="TMF40" s="47"/>
      <c r="TMG40" s="47"/>
      <c r="TMH40" s="47"/>
      <c r="TMI40" s="47"/>
      <c r="TMJ40" s="47"/>
      <c r="TMK40" s="47"/>
      <c r="TML40" s="47"/>
      <c r="TMM40" s="47"/>
      <c r="TMN40" s="47"/>
      <c r="TMO40" s="47"/>
      <c r="TMP40" s="47"/>
      <c r="TMQ40" s="47"/>
      <c r="TMR40" s="47"/>
      <c r="TMS40" s="47"/>
      <c r="TMT40" s="47"/>
      <c r="TMU40" s="47"/>
      <c r="TMV40" s="47"/>
      <c r="TMW40" s="47"/>
      <c r="TMX40" s="47"/>
      <c r="TMY40" s="47"/>
      <c r="TMZ40" s="47"/>
      <c r="TNA40" s="47"/>
      <c r="TNB40" s="47"/>
      <c r="TNC40" s="47"/>
      <c r="TND40" s="47"/>
      <c r="TNE40" s="47"/>
      <c r="TNF40" s="47"/>
      <c r="TNG40" s="47"/>
      <c r="TNH40" s="47"/>
      <c r="TNI40" s="47"/>
      <c r="TNJ40" s="47"/>
      <c r="TNK40" s="47"/>
      <c r="TNL40" s="47"/>
      <c r="TNM40" s="47"/>
      <c r="TNN40" s="47"/>
      <c r="TNO40" s="47"/>
      <c r="TNP40" s="47"/>
      <c r="TNQ40" s="47"/>
      <c r="TNR40" s="47"/>
      <c r="TNS40" s="47"/>
      <c r="TNT40" s="47"/>
      <c r="TNU40" s="47"/>
      <c r="TNV40" s="47"/>
      <c r="TNW40" s="47"/>
      <c r="TNX40" s="47"/>
      <c r="TNY40" s="47"/>
      <c r="TNZ40" s="47"/>
      <c r="TOA40" s="47"/>
      <c r="TOB40" s="47"/>
      <c r="TOC40" s="47"/>
      <c r="TOD40" s="47"/>
      <c r="TOE40" s="47"/>
      <c r="TOF40" s="47"/>
      <c r="TOG40" s="47"/>
      <c r="TOH40" s="47"/>
      <c r="TOI40" s="47"/>
      <c r="TOJ40" s="47"/>
      <c r="TOK40" s="47"/>
      <c r="TOL40" s="47"/>
      <c r="TOM40" s="47"/>
      <c r="TON40" s="47"/>
      <c r="TOO40" s="47"/>
      <c r="TOP40" s="47"/>
      <c r="TOQ40" s="47"/>
      <c r="TOR40" s="47"/>
      <c r="TOS40" s="47"/>
      <c r="TOT40" s="47"/>
      <c r="TOU40" s="47"/>
      <c r="TOV40" s="47"/>
      <c r="TOW40" s="47"/>
      <c r="TOX40" s="47"/>
      <c r="TOY40" s="47"/>
      <c r="TOZ40" s="47"/>
      <c r="TPA40" s="47"/>
      <c r="TPB40" s="47"/>
      <c r="TPC40" s="47"/>
      <c r="TPD40" s="47"/>
      <c r="TPE40" s="47"/>
      <c r="TPF40" s="47"/>
      <c r="TPG40" s="47"/>
      <c r="TPH40" s="47"/>
      <c r="TPI40" s="47"/>
      <c r="TPJ40" s="47"/>
      <c r="TPK40" s="47"/>
      <c r="TPL40" s="47"/>
      <c r="TPM40" s="47"/>
      <c r="TPN40" s="47"/>
      <c r="TPO40" s="47"/>
      <c r="TPP40" s="47"/>
      <c r="TPQ40" s="47"/>
      <c r="TPR40" s="47"/>
      <c r="TPS40" s="47"/>
      <c r="TPT40" s="47"/>
      <c r="TPU40" s="47"/>
      <c r="TPV40" s="47"/>
      <c r="TPW40" s="47"/>
      <c r="TPX40" s="47"/>
      <c r="TPY40" s="47"/>
      <c r="TPZ40" s="47"/>
      <c r="TQA40" s="47"/>
      <c r="TQB40" s="47"/>
      <c r="TQC40" s="47"/>
      <c r="TQD40" s="47"/>
      <c r="TQE40" s="47"/>
      <c r="TQF40" s="47"/>
      <c r="TQG40" s="47"/>
      <c r="TQH40" s="47"/>
      <c r="TQI40" s="47"/>
      <c r="TQJ40" s="47"/>
      <c r="TQK40" s="47"/>
      <c r="TQL40" s="47"/>
      <c r="TQM40" s="47"/>
      <c r="TQN40" s="47"/>
      <c r="TQO40" s="47"/>
      <c r="TQP40" s="47"/>
      <c r="TQQ40" s="47"/>
      <c r="TQR40" s="47"/>
      <c r="TQS40" s="47"/>
      <c r="TQT40" s="47"/>
      <c r="TQU40" s="47"/>
      <c r="TQV40" s="47"/>
      <c r="TQW40" s="47"/>
      <c r="TQX40" s="47"/>
      <c r="TQY40" s="47"/>
      <c r="TQZ40" s="47"/>
      <c r="TRA40" s="47"/>
      <c r="TRB40" s="47"/>
      <c r="TRC40" s="47"/>
      <c r="TRD40" s="47"/>
      <c r="TRE40" s="47"/>
      <c r="TRF40" s="47"/>
      <c r="TRG40" s="47"/>
      <c r="TRH40" s="47"/>
      <c r="TRI40" s="47"/>
      <c r="TRJ40" s="47"/>
      <c r="TRK40" s="47"/>
      <c r="TRL40" s="47"/>
      <c r="TRM40" s="47"/>
      <c r="TRN40" s="47"/>
      <c r="TRO40" s="47"/>
      <c r="TRP40" s="47"/>
      <c r="TRQ40" s="47"/>
      <c r="TRR40" s="47"/>
      <c r="TRS40" s="47"/>
      <c r="TRT40" s="47"/>
      <c r="TRU40" s="47"/>
      <c r="TRV40" s="47"/>
      <c r="TRW40" s="47"/>
      <c r="TRX40" s="47"/>
      <c r="TRY40" s="47"/>
      <c r="TRZ40" s="47"/>
      <c r="TSA40" s="47"/>
      <c r="TSB40" s="47"/>
      <c r="TSC40" s="47"/>
      <c r="TSD40" s="47"/>
      <c r="TSE40" s="47"/>
      <c r="TSF40" s="47"/>
      <c r="TSG40" s="47"/>
      <c r="TSH40" s="47"/>
      <c r="TSI40" s="47"/>
      <c r="TSJ40" s="47"/>
      <c r="TSK40" s="47"/>
      <c r="TSL40" s="47"/>
      <c r="TSM40" s="47"/>
      <c r="TSN40" s="47"/>
      <c r="TSO40" s="47"/>
      <c r="TSP40" s="47"/>
      <c r="TSQ40" s="47"/>
      <c r="TSR40" s="47"/>
      <c r="TSS40" s="47"/>
      <c r="TST40" s="47"/>
      <c r="TSU40" s="47"/>
      <c r="TSV40" s="47"/>
      <c r="TSW40" s="47"/>
      <c r="TSX40" s="47"/>
      <c r="TSY40" s="47"/>
      <c r="TSZ40" s="47"/>
      <c r="TTA40" s="47"/>
      <c r="TTB40" s="47"/>
      <c r="TTC40" s="47"/>
      <c r="TTD40" s="47"/>
      <c r="TTE40" s="47"/>
      <c r="TTF40" s="47"/>
      <c r="TTG40" s="47"/>
      <c r="TTH40" s="47"/>
      <c r="TTI40" s="47"/>
      <c r="TTJ40" s="47"/>
      <c r="TTK40" s="47"/>
      <c r="TTL40" s="47"/>
      <c r="TTM40" s="47"/>
      <c r="TTN40" s="47"/>
      <c r="TTO40" s="47"/>
      <c r="TTP40" s="47"/>
      <c r="TTQ40" s="47"/>
      <c r="TTR40" s="47"/>
      <c r="TTS40" s="47"/>
      <c r="TTT40" s="47"/>
      <c r="TTU40" s="47"/>
      <c r="TTV40" s="47"/>
      <c r="TTW40" s="47"/>
      <c r="TTX40" s="47"/>
      <c r="TTY40" s="47"/>
      <c r="TTZ40" s="47"/>
      <c r="TUA40" s="47"/>
      <c r="TUB40" s="47"/>
      <c r="TUC40" s="47"/>
      <c r="TUD40" s="47"/>
      <c r="TUE40" s="47"/>
      <c r="TUF40" s="47"/>
      <c r="TUG40" s="47"/>
      <c r="TUH40" s="47"/>
      <c r="TUI40" s="47"/>
      <c r="TUJ40" s="47"/>
      <c r="TUK40" s="47"/>
      <c r="TUL40" s="47"/>
      <c r="TUM40" s="47"/>
      <c r="TUN40" s="47"/>
      <c r="TUO40" s="47"/>
      <c r="TUP40" s="47"/>
      <c r="TUQ40" s="47"/>
      <c r="TUR40" s="47"/>
      <c r="TUS40" s="47"/>
      <c r="TUT40" s="47"/>
      <c r="TUU40" s="47"/>
      <c r="TUV40" s="47"/>
      <c r="TUW40" s="47"/>
      <c r="TUX40" s="47"/>
      <c r="TUY40" s="47"/>
      <c r="TUZ40" s="47"/>
      <c r="TVA40" s="47"/>
      <c r="TVB40" s="47"/>
      <c r="TVC40" s="47"/>
      <c r="TVD40" s="47"/>
      <c r="TVE40" s="47"/>
      <c r="TVF40" s="47"/>
      <c r="TVG40" s="47"/>
      <c r="TVH40" s="47"/>
      <c r="TVI40" s="47"/>
      <c r="TVJ40" s="47"/>
      <c r="TVK40" s="47"/>
      <c r="TVL40" s="47"/>
      <c r="TVM40" s="47"/>
      <c r="TVN40" s="47"/>
      <c r="TVO40" s="47"/>
      <c r="TVP40" s="47"/>
      <c r="TVQ40" s="47"/>
      <c r="TVR40" s="47"/>
      <c r="TVS40" s="47"/>
      <c r="TVT40" s="47"/>
      <c r="TVU40" s="47"/>
      <c r="TVV40" s="47"/>
      <c r="TVW40" s="47"/>
      <c r="TVX40" s="47"/>
      <c r="TVY40" s="47"/>
      <c r="TVZ40" s="47"/>
      <c r="TWA40" s="47"/>
      <c r="TWB40" s="47"/>
      <c r="TWC40" s="47"/>
      <c r="TWD40" s="47"/>
      <c r="TWE40" s="47"/>
      <c r="TWF40" s="47"/>
      <c r="TWG40" s="47"/>
      <c r="TWH40" s="47"/>
      <c r="TWI40" s="47"/>
      <c r="TWJ40" s="47"/>
      <c r="TWK40" s="47"/>
      <c r="TWL40" s="47"/>
      <c r="TWM40" s="47"/>
      <c r="TWN40" s="47"/>
      <c r="TWO40" s="47"/>
      <c r="TWP40" s="47"/>
      <c r="TWQ40" s="47"/>
      <c r="TWR40" s="47"/>
      <c r="TWS40" s="47"/>
      <c r="TWT40" s="47"/>
      <c r="TWU40" s="47"/>
      <c r="TWV40" s="47"/>
      <c r="TWW40" s="47"/>
      <c r="TWX40" s="47"/>
      <c r="TWY40" s="47"/>
      <c r="TWZ40" s="47"/>
      <c r="TXA40" s="47"/>
      <c r="TXB40" s="47"/>
      <c r="TXC40" s="47"/>
      <c r="TXD40" s="47"/>
      <c r="TXE40" s="47"/>
      <c r="TXF40" s="47"/>
      <c r="TXG40" s="47"/>
      <c r="TXH40" s="47"/>
      <c r="TXI40" s="47"/>
      <c r="TXJ40" s="47"/>
      <c r="TXK40" s="47"/>
      <c r="TXL40" s="47"/>
      <c r="TXM40" s="47"/>
      <c r="TXN40" s="47"/>
      <c r="TXO40" s="47"/>
      <c r="TXP40" s="47"/>
      <c r="TXQ40" s="47"/>
      <c r="TXR40" s="47"/>
      <c r="TXS40" s="47"/>
      <c r="TXT40" s="47"/>
      <c r="TXU40" s="47"/>
      <c r="TXV40" s="47"/>
      <c r="TXW40" s="47"/>
      <c r="TXX40" s="47"/>
      <c r="TXY40" s="47"/>
      <c r="TXZ40" s="47"/>
      <c r="TYA40" s="47"/>
      <c r="TYB40" s="47"/>
      <c r="TYC40" s="47"/>
      <c r="TYD40" s="47"/>
      <c r="TYE40" s="47"/>
      <c r="TYF40" s="47"/>
      <c r="TYG40" s="47"/>
      <c r="TYH40" s="47"/>
      <c r="TYI40" s="47"/>
      <c r="TYJ40" s="47"/>
      <c r="TYK40" s="47"/>
      <c r="TYL40" s="47"/>
      <c r="TYM40" s="47"/>
      <c r="TYN40" s="47"/>
      <c r="TYO40" s="47"/>
      <c r="TYP40" s="47"/>
      <c r="TYQ40" s="47"/>
      <c r="TYR40" s="47"/>
      <c r="TYS40" s="47"/>
      <c r="TYT40" s="47"/>
      <c r="TYU40" s="47"/>
      <c r="TYV40" s="47"/>
      <c r="TYW40" s="47"/>
      <c r="TYX40" s="47"/>
      <c r="TYY40" s="47"/>
      <c r="TYZ40" s="47"/>
      <c r="TZA40" s="47"/>
      <c r="TZB40" s="47"/>
      <c r="TZC40" s="47"/>
      <c r="TZD40" s="47"/>
      <c r="TZE40" s="47"/>
      <c r="TZF40" s="47"/>
      <c r="TZG40" s="47"/>
      <c r="TZH40" s="47"/>
      <c r="TZI40" s="47"/>
      <c r="TZJ40" s="47"/>
      <c r="TZK40" s="47"/>
      <c r="TZL40" s="47"/>
      <c r="TZM40" s="47"/>
      <c r="TZN40" s="47"/>
      <c r="TZO40" s="47"/>
      <c r="TZP40" s="47"/>
      <c r="TZQ40" s="47"/>
      <c r="TZR40" s="47"/>
      <c r="TZS40" s="47"/>
      <c r="TZT40" s="47"/>
      <c r="TZU40" s="47"/>
      <c r="TZV40" s="47"/>
      <c r="TZW40" s="47"/>
      <c r="TZX40" s="47"/>
      <c r="TZY40" s="47"/>
      <c r="TZZ40" s="47"/>
      <c r="UAA40" s="47"/>
      <c r="UAB40" s="47"/>
      <c r="UAC40" s="47"/>
      <c r="UAD40" s="47"/>
      <c r="UAE40" s="47"/>
      <c r="UAF40" s="47"/>
      <c r="UAG40" s="47"/>
      <c r="UAH40" s="47"/>
      <c r="UAI40" s="47"/>
      <c r="UAJ40" s="47"/>
      <c r="UAK40" s="47"/>
      <c r="UAL40" s="47"/>
      <c r="UAM40" s="47"/>
      <c r="UAN40" s="47"/>
      <c r="UAO40" s="47"/>
      <c r="UAP40" s="47"/>
      <c r="UAQ40" s="47"/>
      <c r="UAR40" s="47"/>
      <c r="UAS40" s="47"/>
      <c r="UAT40" s="47"/>
      <c r="UAU40" s="47"/>
      <c r="UAV40" s="47"/>
      <c r="UAW40" s="47"/>
      <c r="UAX40" s="47"/>
      <c r="UAY40" s="47"/>
      <c r="UAZ40" s="47"/>
      <c r="UBA40" s="47"/>
      <c r="UBB40" s="47"/>
      <c r="UBC40" s="47"/>
      <c r="UBD40" s="47"/>
      <c r="UBE40" s="47"/>
      <c r="UBF40" s="47"/>
      <c r="UBG40" s="47"/>
      <c r="UBH40" s="47"/>
      <c r="UBI40" s="47"/>
      <c r="UBJ40" s="47"/>
      <c r="UBK40" s="47"/>
      <c r="UBL40" s="47"/>
      <c r="UBM40" s="47"/>
      <c r="UBN40" s="47"/>
      <c r="UBO40" s="47"/>
      <c r="UBP40" s="47"/>
      <c r="UBQ40" s="47"/>
      <c r="UBR40" s="47"/>
      <c r="UBS40" s="47"/>
      <c r="UBT40" s="47"/>
      <c r="UBU40" s="47"/>
      <c r="UBV40" s="47"/>
      <c r="UBW40" s="47"/>
      <c r="UBX40" s="47"/>
      <c r="UBY40" s="47"/>
      <c r="UBZ40" s="47"/>
      <c r="UCA40" s="47"/>
      <c r="UCB40" s="47"/>
      <c r="UCC40" s="47"/>
      <c r="UCD40" s="47"/>
      <c r="UCE40" s="47"/>
      <c r="UCF40" s="47"/>
      <c r="UCG40" s="47"/>
      <c r="UCH40" s="47"/>
      <c r="UCI40" s="47"/>
      <c r="UCJ40" s="47"/>
      <c r="UCK40" s="47"/>
      <c r="UCL40" s="47"/>
      <c r="UCM40" s="47"/>
      <c r="UCN40" s="47"/>
      <c r="UCO40" s="47"/>
      <c r="UCP40" s="47"/>
      <c r="UCQ40" s="47"/>
      <c r="UCR40" s="47"/>
      <c r="UCS40" s="47"/>
      <c r="UCT40" s="47"/>
      <c r="UCU40" s="47"/>
      <c r="UCV40" s="47"/>
      <c r="UCW40" s="47"/>
      <c r="UCX40" s="47"/>
      <c r="UCY40" s="47"/>
      <c r="UCZ40" s="47"/>
      <c r="UDA40" s="47"/>
      <c r="UDB40" s="47"/>
      <c r="UDC40" s="47"/>
      <c r="UDD40" s="47"/>
      <c r="UDE40" s="47"/>
      <c r="UDF40" s="47"/>
      <c r="UDG40" s="47"/>
      <c r="UDH40" s="47"/>
      <c r="UDI40" s="47"/>
      <c r="UDJ40" s="47"/>
      <c r="UDK40" s="47"/>
      <c r="UDL40" s="47"/>
      <c r="UDM40" s="47"/>
      <c r="UDN40" s="47"/>
      <c r="UDO40" s="47"/>
      <c r="UDP40" s="47"/>
      <c r="UDQ40" s="47"/>
      <c r="UDR40" s="47"/>
      <c r="UDS40" s="47"/>
      <c r="UDT40" s="47"/>
      <c r="UDU40" s="47"/>
      <c r="UDV40" s="47"/>
      <c r="UDW40" s="47"/>
      <c r="UDX40" s="47"/>
      <c r="UDY40" s="47"/>
      <c r="UDZ40" s="47"/>
      <c r="UEA40" s="47"/>
      <c r="UEB40" s="47"/>
      <c r="UEC40" s="47"/>
      <c r="UED40" s="47"/>
      <c r="UEE40" s="47"/>
      <c r="UEF40" s="47"/>
      <c r="UEG40" s="47"/>
      <c r="UEH40" s="47"/>
      <c r="UEI40" s="47"/>
      <c r="UEJ40" s="47"/>
      <c r="UEK40" s="47"/>
      <c r="UEL40" s="47"/>
      <c r="UEM40" s="47"/>
      <c r="UEN40" s="47"/>
      <c r="UEO40" s="47"/>
      <c r="UEP40" s="47"/>
      <c r="UEQ40" s="47"/>
      <c r="UER40" s="47"/>
      <c r="UES40" s="47"/>
      <c r="UET40" s="47"/>
      <c r="UEU40" s="47"/>
      <c r="UEV40" s="47"/>
      <c r="UEW40" s="47"/>
      <c r="UEX40" s="47"/>
      <c r="UEY40" s="47"/>
      <c r="UEZ40" s="47"/>
      <c r="UFA40" s="47"/>
      <c r="UFB40" s="47"/>
      <c r="UFC40" s="47"/>
      <c r="UFD40" s="47"/>
      <c r="UFE40" s="47"/>
      <c r="UFF40" s="47"/>
      <c r="UFG40" s="47"/>
      <c r="UFH40" s="47"/>
      <c r="UFI40" s="47"/>
      <c r="UFJ40" s="47"/>
      <c r="UFK40" s="47"/>
      <c r="UFL40" s="47"/>
      <c r="UFM40" s="47"/>
      <c r="UFN40" s="47"/>
      <c r="UFO40" s="47"/>
      <c r="UFP40" s="47"/>
      <c r="UFQ40" s="47"/>
      <c r="UFR40" s="47"/>
      <c r="UFS40" s="47"/>
      <c r="UFT40" s="47"/>
      <c r="UFU40" s="47"/>
      <c r="UFV40" s="47"/>
      <c r="UFW40" s="47"/>
      <c r="UFX40" s="47"/>
      <c r="UFY40" s="47"/>
      <c r="UFZ40" s="47"/>
      <c r="UGA40" s="47"/>
      <c r="UGB40" s="47"/>
      <c r="UGC40" s="47"/>
      <c r="UGD40" s="47"/>
      <c r="UGE40" s="47"/>
      <c r="UGF40" s="47"/>
      <c r="UGG40" s="47"/>
      <c r="UGH40" s="47"/>
      <c r="UGI40" s="47"/>
      <c r="UGJ40" s="47"/>
      <c r="UGK40" s="47"/>
      <c r="UGL40" s="47"/>
      <c r="UGM40" s="47"/>
      <c r="UGN40" s="47"/>
      <c r="UGO40" s="47"/>
      <c r="UGP40" s="47"/>
      <c r="UGQ40" s="47"/>
      <c r="UGR40" s="47"/>
      <c r="UGS40" s="47"/>
      <c r="UGT40" s="47"/>
      <c r="UGU40" s="47"/>
      <c r="UGV40" s="47"/>
      <c r="UGW40" s="47"/>
      <c r="UGX40" s="47"/>
      <c r="UGY40" s="47"/>
      <c r="UGZ40" s="47"/>
      <c r="UHA40" s="47"/>
      <c r="UHB40" s="47"/>
      <c r="UHC40" s="47"/>
      <c r="UHD40" s="47"/>
      <c r="UHE40" s="47"/>
      <c r="UHF40" s="47"/>
      <c r="UHG40" s="47"/>
      <c r="UHH40" s="47"/>
      <c r="UHI40" s="47"/>
      <c r="UHJ40" s="47"/>
      <c r="UHK40" s="47"/>
      <c r="UHL40" s="47"/>
      <c r="UHM40" s="47"/>
      <c r="UHN40" s="47"/>
      <c r="UHO40" s="47"/>
      <c r="UHP40" s="47"/>
      <c r="UHQ40" s="47"/>
      <c r="UHR40" s="47"/>
      <c r="UHS40" s="47"/>
      <c r="UHT40" s="47"/>
      <c r="UHU40" s="47"/>
      <c r="UHV40" s="47"/>
      <c r="UHW40" s="47"/>
      <c r="UHX40" s="47"/>
      <c r="UHY40" s="47"/>
      <c r="UHZ40" s="47"/>
      <c r="UIA40" s="47"/>
      <c r="UIB40" s="47"/>
      <c r="UIC40" s="47"/>
      <c r="UID40" s="47"/>
      <c r="UIE40" s="47"/>
      <c r="UIF40" s="47"/>
      <c r="UIG40" s="47"/>
      <c r="UIH40" s="47"/>
      <c r="UII40" s="47"/>
      <c r="UIJ40" s="47"/>
      <c r="UIK40" s="47"/>
      <c r="UIL40" s="47"/>
      <c r="UIM40" s="47"/>
      <c r="UIN40" s="47"/>
      <c r="UIO40" s="47"/>
      <c r="UIP40" s="47"/>
      <c r="UIQ40" s="47"/>
      <c r="UIR40" s="47"/>
      <c r="UIS40" s="47"/>
      <c r="UIT40" s="47"/>
      <c r="UIU40" s="47"/>
      <c r="UIV40" s="47"/>
      <c r="UIW40" s="47"/>
      <c r="UIX40" s="47"/>
      <c r="UIY40" s="47"/>
      <c r="UIZ40" s="47"/>
      <c r="UJA40" s="47"/>
      <c r="UJB40" s="47"/>
      <c r="UJC40" s="47"/>
      <c r="UJD40" s="47"/>
      <c r="UJE40" s="47"/>
      <c r="UJF40" s="47"/>
      <c r="UJG40" s="47"/>
      <c r="UJH40" s="47"/>
      <c r="UJI40" s="47"/>
      <c r="UJJ40" s="47"/>
      <c r="UJK40" s="47"/>
      <c r="UJL40" s="47"/>
      <c r="UJM40" s="47"/>
      <c r="UJN40" s="47"/>
      <c r="UJO40" s="47"/>
      <c r="UJP40" s="47"/>
      <c r="UJQ40" s="47"/>
      <c r="UJR40" s="47"/>
      <c r="UJS40" s="47"/>
      <c r="UJT40" s="47"/>
      <c r="UJU40" s="47"/>
      <c r="UJV40" s="47"/>
      <c r="UJW40" s="47"/>
      <c r="UJX40" s="47"/>
      <c r="UJY40" s="47"/>
      <c r="UJZ40" s="47"/>
      <c r="UKA40" s="47"/>
      <c r="UKB40" s="47"/>
      <c r="UKC40" s="47"/>
      <c r="UKD40" s="47"/>
      <c r="UKE40" s="47"/>
      <c r="UKF40" s="47"/>
      <c r="UKG40" s="47"/>
      <c r="UKH40" s="47"/>
      <c r="UKI40" s="47"/>
      <c r="UKJ40" s="47"/>
      <c r="UKK40" s="47"/>
      <c r="UKL40" s="47"/>
      <c r="UKM40" s="47"/>
      <c r="UKN40" s="47"/>
      <c r="UKO40" s="47"/>
      <c r="UKP40" s="47"/>
      <c r="UKQ40" s="47"/>
      <c r="UKR40" s="47"/>
      <c r="UKS40" s="47"/>
      <c r="UKT40" s="47"/>
      <c r="UKU40" s="47"/>
      <c r="UKV40" s="47"/>
      <c r="UKW40" s="47"/>
      <c r="UKX40" s="47"/>
      <c r="UKY40" s="47"/>
      <c r="UKZ40" s="47"/>
      <c r="ULA40" s="47"/>
      <c r="ULB40" s="47"/>
      <c r="ULC40" s="47"/>
      <c r="ULD40" s="47"/>
      <c r="ULE40" s="47"/>
      <c r="ULF40" s="47"/>
      <c r="ULG40" s="47"/>
      <c r="ULH40" s="47"/>
      <c r="ULI40" s="47"/>
      <c r="ULJ40" s="47"/>
      <c r="ULK40" s="47"/>
      <c r="ULL40" s="47"/>
      <c r="ULM40" s="47"/>
      <c r="ULN40" s="47"/>
      <c r="ULO40" s="47"/>
      <c r="ULP40" s="47"/>
      <c r="ULQ40" s="47"/>
      <c r="ULR40" s="47"/>
      <c r="ULS40" s="47"/>
      <c r="ULT40" s="47"/>
      <c r="ULU40" s="47"/>
      <c r="ULV40" s="47"/>
      <c r="ULW40" s="47"/>
      <c r="ULX40" s="47"/>
      <c r="ULY40" s="47"/>
      <c r="ULZ40" s="47"/>
      <c r="UMA40" s="47"/>
      <c r="UMB40" s="47"/>
      <c r="UMC40" s="47"/>
      <c r="UMD40" s="47"/>
      <c r="UME40" s="47"/>
      <c r="UMF40" s="47"/>
      <c r="UMG40" s="47"/>
      <c r="UMH40" s="47"/>
      <c r="UMI40" s="47"/>
      <c r="UMJ40" s="47"/>
      <c r="UMK40" s="47"/>
      <c r="UML40" s="47"/>
      <c r="UMM40" s="47"/>
      <c r="UMN40" s="47"/>
      <c r="UMO40" s="47"/>
      <c r="UMP40" s="47"/>
      <c r="UMQ40" s="47"/>
      <c r="UMR40" s="47"/>
      <c r="UMS40" s="47"/>
      <c r="UMT40" s="47"/>
      <c r="UMU40" s="47"/>
      <c r="UMV40" s="47"/>
      <c r="UMW40" s="47"/>
      <c r="UMX40" s="47"/>
      <c r="UMY40" s="47"/>
      <c r="UMZ40" s="47"/>
      <c r="UNA40" s="47"/>
      <c r="UNB40" s="47"/>
      <c r="UNC40" s="47"/>
      <c r="UND40" s="47"/>
      <c r="UNE40" s="47"/>
      <c r="UNF40" s="47"/>
      <c r="UNG40" s="47"/>
      <c r="UNH40" s="47"/>
      <c r="UNI40" s="47"/>
      <c r="UNJ40" s="47"/>
      <c r="UNK40" s="47"/>
      <c r="UNL40" s="47"/>
      <c r="UNM40" s="47"/>
      <c r="UNN40" s="47"/>
      <c r="UNO40" s="47"/>
      <c r="UNP40" s="47"/>
      <c r="UNQ40" s="47"/>
      <c r="UNR40" s="47"/>
      <c r="UNS40" s="47"/>
      <c r="UNT40" s="47"/>
      <c r="UNU40" s="47"/>
      <c r="UNV40" s="47"/>
      <c r="UNW40" s="47"/>
      <c r="UNX40" s="47"/>
      <c r="UNY40" s="47"/>
      <c r="UNZ40" s="47"/>
      <c r="UOA40" s="47"/>
      <c r="UOB40" s="47"/>
      <c r="UOC40" s="47"/>
      <c r="UOD40" s="47"/>
      <c r="UOE40" s="47"/>
      <c r="UOF40" s="47"/>
      <c r="UOG40" s="47"/>
      <c r="UOH40" s="47"/>
      <c r="UOI40" s="47"/>
      <c r="UOJ40" s="47"/>
      <c r="UOK40" s="47"/>
      <c r="UOL40" s="47"/>
      <c r="UOM40" s="47"/>
      <c r="UON40" s="47"/>
      <c r="UOO40" s="47"/>
      <c r="UOP40" s="47"/>
      <c r="UOQ40" s="47"/>
      <c r="UOR40" s="47"/>
      <c r="UOS40" s="47"/>
      <c r="UOT40" s="47"/>
      <c r="UOU40" s="47"/>
      <c r="UOV40" s="47"/>
      <c r="UOW40" s="47"/>
      <c r="UOX40" s="47"/>
      <c r="UOY40" s="47"/>
      <c r="UOZ40" s="47"/>
      <c r="UPA40" s="47"/>
      <c r="UPB40" s="47"/>
      <c r="UPC40" s="47"/>
      <c r="UPD40" s="47"/>
      <c r="UPE40" s="47"/>
      <c r="UPF40" s="47"/>
      <c r="UPG40" s="47"/>
      <c r="UPH40" s="47"/>
      <c r="UPI40" s="47"/>
      <c r="UPJ40" s="47"/>
      <c r="UPK40" s="47"/>
      <c r="UPL40" s="47"/>
      <c r="UPM40" s="47"/>
      <c r="UPN40" s="47"/>
      <c r="UPO40" s="47"/>
      <c r="UPP40" s="47"/>
      <c r="UPQ40" s="47"/>
      <c r="UPR40" s="47"/>
      <c r="UPS40" s="47"/>
      <c r="UPT40" s="47"/>
      <c r="UPU40" s="47"/>
      <c r="UPV40" s="47"/>
      <c r="UPW40" s="47"/>
      <c r="UPX40" s="47"/>
      <c r="UPY40" s="47"/>
      <c r="UPZ40" s="47"/>
      <c r="UQA40" s="47"/>
      <c r="UQB40" s="47"/>
      <c r="UQC40" s="47"/>
      <c r="UQD40" s="47"/>
      <c r="UQE40" s="47"/>
      <c r="UQF40" s="47"/>
      <c r="UQG40" s="47"/>
      <c r="UQH40" s="47"/>
      <c r="UQI40" s="47"/>
      <c r="UQJ40" s="47"/>
      <c r="UQK40" s="47"/>
      <c r="UQL40" s="47"/>
      <c r="UQM40" s="47"/>
      <c r="UQN40" s="47"/>
      <c r="UQO40" s="47"/>
      <c r="UQP40" s="47"/>
      <c r="UQQ40" s="47"/>
      <c r="UQR40" s="47"/>
      <c r="UQS40" s="47"/>
      <c r="UQT40" s="47"/>
      <c r="UQU40" s="47"/>
      <c r="UQV40" s="47"/>
      <c r="UQW40" s="47"/>
      <c r="UQX40" s="47"/>
      <c r="UQY40" s="47"/>
      <c r="UQZ40" s="47"/>
      <c r="URA40" s="47"/>
      <c r="URB40" s="47"/>
      <c r="URC40" s="47"/>
      <c r="URD40" s="47"/>
      <c r="URE40" s="47"/>
      <c r="URF40" s="47"/>
      <c r="URG40" s="47"/>
      <c r="URH40" s="47"/>
      <c r="URI40" s="47"/>
      <c r="URJ40" s="47"/>
      <c r="URK40" s="47"/>
      <c r="URL40" s="47"/>
      <c r="URM40" s="47"/>
      <c r="URN40" s="47"/>
      <c r="URO40" s="47"/>
      <c r="URP40" s="47"/>
      <c r="URQ40" s="47"/>
      <c r="URR40" s="47"/>
      <c r="URS40" s="47"/>
      <c r="URT40" s="47"/>
      <c r="URU40" s="47"/>
      <c r="URV40" s="47"/>
      <c r="URW40" s="47"/>
      <c r="URX40" s="47"/>
      <c r="URY40" s="47"/>
      <c r="URZ40" s="47"/>
      <c r="USA40" s="47"/>
      <c r="USB40" s="47"/>
      <c r="USC40" s="47"/>
      <c r="USD40" s="47"/>
      <c r="USE40" s="47"/>
      <c r="USF40" s="47"/>
      <c r="USG40" s="47"/>
      <c r="USH40" s="47"/>
      <c r="USI40" s="47"/>
      <c r="USJ40" s="47"/>
      <c r="USK40" s="47"/>
      <c r="USL40" s="47"/>
      <c r="USM40" s="47"/>
      <c r="USN40" s="47"/>
      <c r="USO40" s="47"/>
      <c r="USP40" s="47"/>
      <c r="USQ40" s="47"/>
      <c r="USR40" s="47"/>
      <c r="USS40" s="47"/>
      <c r="UST40" s="47"/>
      <c r="USU40" s="47"/>
      <c r="USV40" s="47"/>
      <c r="USW40" s="47"/>
      <c r="USX40" s="47"/>
      <c r="USY40" s="47"/>
      <c r="USZ40" s="47"/>
      <c r="UTA40" s="47"/>
      <c r="UTB40" s="47"/>
      <c r="UTC40" s="47"/>
      <c r="UTD40" s="47"/>
      <c r="UTE40" s="47"/>
      <c r="UTF40" s="47"/>
      <c r="UTG40" s="47"/>
      <c r="UTH40" s="47"/>
      <c r="UTI40" s="47"/>
      <c r="UTJ40" s="47"/>
      <c r="UTK40" s="47"/>
      <c r="UTL40" s="47"/>
      <c r="UTM40" s="47"/>
      <c r="UTN40" s="47"/>
      <c r="UTO40" s="47"/>
      <c r="UTP40" s="47"/>
      <c r="UTQ40" s="47"/>
      <c r="UTR40" s="47"/>
      <c r="UTS40" s="47"/>
      <c r="UTT40" s="47"/>
      <c r="UTU40" s="47"/>
      <c r="UTV40" s="47"/>
      <c r="UTW40" s="47"/>
      <c r="UTX40" s="47"/>
      <c r="UTY40" s="47"/>
      <c r="UTZ40" s="47"/>
      <c r="UUA40" s="47"/>
      <c r="UUB40" s="47"/>
      <c r="UUC40" s="47"/>
      <c r="UUD40" s="47"/>
      <c r="UUE40" s="47"/>
      <c r="UUF40" s="47"/>
      <c r="UUG40" s="47"/>
      <c r="UUH40" s="47"/>
      <c r="UUI40" s="47"/>
      <c r="UUJ40" s="47"/>
      <c r="UUK40" s="47"/>
      <c r="UUL40" s="47"/>
      <c r="UUM40" s="47"/>
      <c r="UUN40" s="47"/>
      <c r="UUO40" s="47"/>
      <c r="UUP40" s="47"/>
      <c r="UUQ40" s="47"/>
      <c r="UUR40" s="47"/>
      <c r="UUS40" s="47"/>
      <c r="UUT40" s="47"/>
      <c r="UUU40" s="47"/>
      <c r="UUV40" s="47"/>
      <c r="UUW40" s="47"/>
      <c r="UUX40" s="47"/>
      <c r="UUY40" s="47"/>
      <c r="UUZ40" s="47"/>
      <c r="UVA40" s="47"/>
      <c r="UVB40" s="47"/>
      <c r="UVC40" s="47"/>
      <c r="UVD40" s="47"/>
      <c r="UVE40" s="47"/>
      <c r="UVF40" s="47"/>
      <c r="UVG40" s="47"/>
      <c r="UVH40" s="47"/>
      <c r="UVI40" s="47"/>
      <c r="UVJ40" s="47"/>
      <c r="UVK40" s="47"/>
      <c r="UVL40" s="47"/>
      <c r="UVM40" s="47"/>
      <c r="UVN40" s="47"/>
      <c r="UVO40" s="47"/>
      <c r="UVP40" s="47"/>
      <c r="UVQ40" s="47"/>
      <c r="UVR40" s="47"/>
      <c r="UVS40" s="47"/>
      <c r="UVT40" s="47"/>
      <c r="UVU40" s="47"/>
      <c r="UVV40" s="47"/>
      <c r="UVW40" s="47"/>
      <c r="UVX40" s="47"/>
      <c r="UVY40" s="47"/>
      <c r="UVZ40" s="47"/>
      <c r="UWA40" s="47"/>
      <c r="UWB40" s="47"/>
      <c r="UWC40" s="47"/>
      <c r="UWD40" s="47"/>
      <c r="UWE40" s="47"/>
      <c r="UWF40" s="47"/>
      <c r="UWG40" s="47"/>
      <c r="UWH40" s="47"/>
      <c r="UWI40" s="47"/>
      <c r="UWJ40" s="47"/>
      <c r="UWK40" s="47"/>
      <c r="UWL40" s="47"/>
      <c r="UWM40" s="47"/>
      <c r="UWN40" s="47"/>
      <c r="UWO40" s="47"/>
      <c r="UWP40" s="47"/>
      <c r="UWQ40" s="47"/>
      <c r="UWR40" s="47"/>
      <c r="UWS40" s="47"/>
      <c r="UWT40" s="47"/>
      <c r="UWU40" s="47"/>
      <c r="UWV40" s="47"/>
      <c r="UWW40" s="47"/>
      <c r="UWX40" s="47"/>
      <c r="UWY40" s="47"/>
      <c r="UWZ40" s="47"/>
      <c r="UXA40" s="47"/>
      <c r="UXB40" s="47"/>
      <c r="UXC40" s="47"/>
      <c r="UXD40" s="47"/>
      <c r="UXE40" s="47"/>
      <c r="UXF40" s="47"/>
      <c r="UXG40" s="47"/>
      <c r="UXH40" s="47"/>
      <c r="UXI40" s="47"/>
      <c r="UXJ40" s="47"/>
      <c r="UXK40" s="47"/>
      <c r="UXL40" s="47"/>
      <c r="UXM40" s="47"/>
      <c r="UXN40" s="47"/>
      <c r="UXO40" s="47"/>
      <c r="UXP40" s="47"/>
      <c r="UXQ40" s="47"/>
      <c r="UXR40" s="47"/>
      <c r="UXS40" s="47"/>
      <c r="UXT40" s="47"/>
      <c r="UXU40" s="47"/>
      <c r="UXV40" s="47"/>
      <c r="UXW40" s="47"/>
      <c r="UXX40" s="47"/>
      <c r="UXY40" s="47"/>
      <c r="UXZ40" s="47"/>
      <c r="UYA40" s="47"/>
      <c r="UYB40" s="47"/>
      <c r="UYC40" s="47"/>
      <c r="UYD40" s="47"/>
      <c r="UYE40" s="47"/>
      <c r="UYF40" s="47"/>
      <c r="UYG40" s="47"/>
      <c r="UYH40" s="47"/>
      <c r="UYI40" s="47"/>
      <c r="UYJ40" s="47"/>
      <c r="UYK40" s="47"/>
      <c r="UYL40" s="47"/>
      <c r="UYM40" s="47"/>
      <c r="UYN40" s="47"/>
      <c r="UYO40" s="47"/>
      <c r="UYP40" s="47"/>
      <c r="UYQ40" s="47"/>
      <c r="UYR40" s="47"/>
      <c r="UYS40" s="47"/>
      <c r="UYT40" s="47"/>
      <c r="UYU40" s="47"/>
      <c r="UYV40" s="47"/>
      <c r="UYW40" s="47"/>
      <c r="UYX40" s="47"/>
      <c r="UYY40" s="47"/>
      <c r="UYZ40" s="47"/>
      <c r="UZA40" s="47"/>
      <c r="UZB40" s="47"/>
      <c r="UZC40" s="47"/>
      <c r="UZD40" s="47"/>
      <c r="UZE40" s="47"/>
      <c r="UZF40" s="47"/>
      <c r="UZG40" s="47"/>
      <c r="UZH40" s="47"/>
      <c r="UZI40" s="47"/>
      <c r="UZJ40" s="47"/>
      <c r="UZK40" s="47"/>
      <c r="UZL40" s="47"/>
      <c r="UZM40" s="47"/>
      <c r="UZN40" s="47"/>
      <c r="UZO40" s="47"/>
      <c r="UZP40" s="47"/>
      <c r="UZQ40" s="47"/>
      <c r="UZR40" s="47"/>
      <c r="UZS40" s="47"/>
      <c r="UZT40" s="47"/>
      <c r="UZU40" s="47"/>
      <c r="UZV40" s="47"/>
      <c r="UZW40" s="47"/>
      <c r="UZX40" s="47"/>
      <c r="UZY40" s="47"/>
      <c r="UZZ40" s="47"/>
      <c r="VAA40" s="47"/>
      <c r="VAB40" s="47"/>
      <c r="VAC40" s="47"/>
      <c r="VAD40" s="47"/>
      <c r="VAE40" s="47"/>
      <c r="VAF40" s="47"/>
      <c r="VAG40" s="47"/>
      <c r="VAH40" s="47"/>
      <c r="VAI40" s="47"/>
      <c r="VAJ40" s="47"/>
      <c r="VAK40" s="47"/>
      <c r="VAL40" s="47"/>
      <c r="VAM40" s="47"/>
      <c r="VAN40" s="47"/>
      <c r="VAO40" s="47"/>
      <c r="VAP40" s="47"/>
      <c r="VAQ40" s="47"/>
      <c r="VAR40" s="47"/>
      <c r="VAS40" s="47"/>
      <c r="VAT40" s="47"/>
      <c r="VAU40" s="47"/>
      <c r="VAV40" s="47"/>
      <c r="VAW40" s="47"/>
      <c r="VAX40" s="47"/>
      <c r="VAY40" s="47"/>
      <c r="VAZ40" s="47"/>
      <c r="VBA40" s="47"/>
      <c r="VBB40" s="47"/>
      <c r="VBC40" s="47"/>
      <c r="VBD40" s="47"/>
      <c r="VBE40" s="47"/>
      <c r="VBF40" s="47"/>
      <c r="VBG40" s="47"/>
      <c r="VBH40" s="47"/>
      <c r="VBI40" s="47"/>
      <c r="VBJ40" s="47"/>
      <c r="VBK40" s="47"/>
      <c r="VBL40" s="47"/>
      <c r="VBM40" s="47"/>
      <c r="VBN40" s="47"/>
      <c r="VBO40" s="47"/>
      <c r="VBP40" s="47"/>
      <c r="VBQ40" s="47"/>
      <c r="VBR40" s="47"/>
      <c r="VBS40" s="47"/>
      <c r="VBT40" s="47"/>
      <c r="VBU40" s="47"/>
      <c r="VBV40" s="47"/>
      <c r="VBW40" s="47"/>
      <c r="VBX40" s="47"/>
      <c r="VBY40" s="47"/>
      <c r="VBZ40" s="47"/>
      <c r="VCA40" s="47"/>
      <c r="VCB40" s="47"/>
      <c r="VCC40" s="47"/>
      <c r="VCD40" s="47"/>
      <c r="VCE40" s="47"/>
      <c r="VCF40" s="47"/>
      <c r="VCG40" s="47"/>
      <c r="VCH40" s="47"/>
      <c r="VCI40" s="47"/>
      <c r="VCJ40" s="47"/>
      <c r="VCK40" s="47"/>
      <c r="VCL40" s="47"/>
      <c r="VCM40" s="47"/>
      <c r="VCN40" s="47"/>
      <c r="VCO40" s="47"/>
      <c r="VCP40" s="47"/>
      <c r="VCQ40" s="47"/>
      <c r="VCR40" s="47"/>
      <c r="VCS40" s="47"/>
      <c r="VCT40" s="47"/>
      <c r="VCU40" s="47"/>
      <c r="VCV40" s="47"/>
      <c r="VCW40" s="47"/>
      <c r="VCX40" s="47"/>
      <c r="VCY40" s="47"/>
      <c r="VCZ40" s="47"/>
      <c r="VDA40" s="47"/>
      <c r="VDB40" s="47"/>
      <c r="VDC40" s="47"/>
      <c r="VDD40" s="47"/>
      <c r="VDE40" s="47"/>
      <c r="VDF40" s="47"/>
      <c r="VDG40" s="47"/>
      <c r="VDH40" s="47"/>
      <c r="VDI40" s="47"/>
      <c r="VDJ40" s="47"/>
      <c r="VDK40" s="47"/>
      <c r="VDL40" s="47"/>
      <c r="VDM40" s="47"/>
      <c r="VDN40" s="47"/>
      <c r="VDO40" s="47"/>
      <c r="VDP40" s="47"/>
      <c r="VDQ40" s="47"/>
      <c r="VDR40" s="47"/>
      <c r="VDS40" s="47"/>
      <c r="VDT40" s="47"/>
      <c r="VDU40" s="47"/>
      <c r="VDV40" s="47"/>
      <c r="VDW40" s="47"/>
      <c r="VDX40" s="47"/>
      <c r="VDY40" s="47"/>
      <c r="VDZ40" s="47"/>
      <c r="VEA40" s="47"/>
      <c r="VEB40" s="47"/>
      <c r="VEC40" s="47"/>
      <c r="VED40" s="47"/>
      <c r="VEE40" s="47"/>
      <c r="VEF40" s="47"/>
      <c r="VEG40" s="47"/>
      <c r="VEH40" s="47"/>
      <c r="VEI40" s="47"/>
      <c r="VEJ40" s="47"/>
      <c r="VEK40" s="47"/>
      <c r="VEL40" s="47"/>
      <c r="VEM40" s="47"/>
      <c r="VEN40" s="47"/>
      <c r="VEO40" s="47"/>
      <c r="VEP40" s="47"/>
      <c r="VEQ40" s="47"/>
      <c r="VER40" s="47"/>
      <c r="VES40" s="47"/>
      <c r="VET40" s="47"/>
      <c r="VEU40" s="47"/>
      <c r="VEV40" s="47"/>
      <c r="VEW40" s="47"/>
      <c r="VEX40" s="47"/>
      <c r="VEY40" s="47"/>
      <c r="VEZ40" s="47"/>
      <c r="VFA40" s="47"/>
      <c r="VFB40" s="47"/>
      <c r="VFC40" s="47"/>
      <c r="VFD40" s="47"/>
      <c r="VFE40" s="47"/>
      <c r="VFF40" s="47"/>
      <c r="VFG40" s="47"/>
      <c r="VFH40" s="47"/>
      <c r="VFI40" s="47"/>
      <c r="VFJ40" s="47"/>
      <c r="VFK40" s="47"/>
      <c r="VFL40" s="47"/>
      <c r="VFM40" s="47"/>
      <c r="VFN40" s="47"/>
      <c r="VFO40" s="47"/>
      <c r="VFP40" s="47"/>
      <c r="VFQ40" s="47"/>
      <c r="VFR40" s="47"/>
      <c r="VFS40" s="47"/>
      <c r="VFT40" s="47"/>
      <c r="VFU40" s="47"/>
      <c r="VFV40" s="47"/>
      <c r="VFW40" s="47"/>
      <c r="VFX40" s="47"/>
      <c r="VFY40" s="47"/>
      <c r="VFZ40" s="47"/>
      <c r="VGA40" s="47"/>
      <c r="VGB40" s="47"/>
      <c r="VGC40" s="47"/>
      <c r="VGD40" s="47"/>
      <c r="VGE40" s="47"/>
      <c r="VGF40" s="47"/>
      <c r="VGG40" s="47"/>
      <c r="VGH40" s="47"/>
      <c r="VGI40" s="47"/>
      <c r="VGJ40" s="47"/>
      <c r="VGK40" s="47"/>
      <c r="VGL40" s="47"/>
      <c r="VGM40" s="47"/>
      <c r="VGN40" s="47"/>
      <c r="VGO40" s="47"/>
      <c r="VGP40" s="47"/>
      <c r="VGQ40" s="47"/>
      <c r="VGR40" s="47"/>
      <c r="VGS40" s="47"/>
      <c r="VGT40" s="47"/>
      <c r="VGU40" s="47"/>
      <c r="VGV40" s="47"/>
      <c r="VGW40" s="47"/>
      <c r="VGX40" s="47"/>
      <c r="VGY40" s="47"/>
      <c r="VGZ40" s="47"/>
      <c r="VHA40" s="47"/>
      <c r="VHB40" s="47"/>
      <c r="VHC40" s="47"/>
      <c r="VHD40" s="47"/>
      <c r="VHE40" s="47"/>
      <c r="VHF40" s="47"/>
      <c r="VHG40" s="47"/>
      <c r="VHH40" s="47"/>
      <c r="VHI40" s="47"/>
      <c r="VHJ40" s="47"/>
      <c r="VHK40" s="47"/>
      <c r="VHL40" s="47"/>
      <c r="VHM40" s="47"/>
      <c r="VHN40" s="47"/>
      <c r="VHO40" s="47"/>
      <c r="VHP40" s="47"/>
      <c r="VHQ40" s="47"/>
      <c r="VHR40" s="47"/>
      <c r="VHS40" s="47"/>
      <c r="VHT40" s="47"/>
      <c r="VHU40" s="47"/>
      <c r="VHV40" s="47"/>
      <c r="VHW40" s="47"/>
      <c r="VHX40" s="47"/>
      <c r="VHY40" s="47"/>
      <c r="VHZ40" s="47"/>
      <c r="VIA40" s="47"/>
      <c r="VIB40" s="47"/>
      <c r="VIC40" s="47"/>
      <c r="VID40" s="47"/>
      <c r="VIE40" s="47"/>
      <c r="VIF40" s="47"/>
      <c r="VIG40" s="47"/>
      <c r="VIH40" s="47"/>
      <c r="VII40" s="47"/>
      <c r="VIJ40" s="47"/>
      <c r="VIK40" s="47"/>
      <c r="VIL40" s="47"/>
      <c r="VIM40" s="47"/>
      <c r="VIN40" s="47"/>
      <c r="VIO40" s="47"/>
      <c r="VIP40" s="47"/>
      <c r="VIQ40" s="47"/>
      <c r="VIR40" s="47"/>
      <c r="VIS40" s="47"/>
      <c r="VIT40" s="47"/>
      <c r="VIU40" s="47"/>
      <c r="VIV40" s="47"/>
      <c r="VIW40" s="47"/>
      <c r="VIX40" s="47"/>
      <c r="VIY40" s="47"/>
      <c r="VIZ40" s="47"/>
      <c r="VJA40" s="47"/>
      <c r="VJB40" s="47"/>
      <c r="VJC40" s="47"/>
      <c r="VJD40" s="47"/>
      <c r="VJE40" s="47"/>
      <c r="VJF40" s="47"/>
      <c r="VJG40" s="47"/>
      <c r="VJH40" s="47"/>
      <c r="VJI40" s="47"/>
      <c r="VJJ40" s="47"/>
      <c r="VJK40" s="47"/>
      <c r="VJL40" s="47"/>
      <c r="VJM40" s="47"/>
      <c r="VJN40" s="47"/>
      <c r="VJO40" s="47"/>
      <c r="VJP40" s="47"/>
      <c r="VJQ40" s="47"/>
      <c r="VJR40" s="47"/>
      <c r="VJS40" s="47"/>
      <c r="VJT40" s="47"/>
      <c r="VJU40" s="47"/>
      <c r="VJV40" s="47"/>
      <c r="VJW40" s="47"/>
      <c r="VJX40" s="47"/>
      <c r="VJY40" s="47"/>
      <c r="VJZ40" s="47"/>
      <c r="VKA40" s="47"/>
      <c r="VKB40" s="47"/>
      <c r="VKC40" s="47"/>
      <c r="VKD40" s="47"/>
      <c r="VKE40" s="47"/>
      <c r="VKF40" s="47"/>
      <c r="VKG40" s="47"/>
      <c r="VKH40" s="47"/>
      <c r="VKI40" s="47"/>
      <c r="VKJ40" s="47"/>
      <c r="VKK40" s="47"/>
      <c r="VKL40" s="47"/>
      <c r="VKM40" s="47"/>
      <c r="VKN40" s="47"/>
      <c r="VKO40" s="47"/>
      <c r="VKP40" s="47"/>
      <c r="VKQ40" s="47"/>
      <c r="VKR40" s="47"/>
      <c r="VKS40" s="47"/>
      <c r="VKT40" s="47"/>
      <c r="VKU40" s="47"/>
      <c r="VKV40" s="47"/>
      <c r="VKW40" s="47"/>
      <c r="VKX40" s="47"/>
      <c r="VKY40" s="47"/>
      <c r="VKZ40" s="47"/>
      <c r="VLA40" s="47"/>
      <c r="VLB40" s="47"/>
      <c r="VLC40" s="47"/>
      <c r="VLD40" s="47"/>
      <c r="VLE40" s="47"/>
      <c r="VLF40" s="47"/>
      <c r="VLG40" s="47"/>
      <c r="VLH40" s="47"/>
      <c r="VLI40" s="47"/>
      <c r="VLJ40" s="47"/>
      <c r="VLK40" s="47"/>
      <c r="VLL40" s="47"/>
      <c r="VLM40" s="47"/>
      <c r="VLN40" s="47"/>
      <c r="VLO40" s="47"/>
      <c r="VLP40" s="47"/>
      <c r="VLQ40" s="47"/>
      <c r="VLR40" s="47"/>
      <c r="VLS40" s="47"/>
      <c r="VLT40" s="47"/>
      <c r="VLU40" s="47"/>
      <c r="VLV40" s="47"/>
      <c r="VLW40" s="47"/>
      <c r="VLX40" s="47"/>
      <c r="VLY40" s="47"/>
      <c r="VLZ40" s="47"/>
      <c r="VMA40" s="47"/>
      <c r="VMB40" s="47"/>
      <c r="VMC40" s="47"/>
      <c r="VMD40" s="47"/>
      <c r="VME40" s="47"/>
      <c r="VMF40" s="47"/>
      <c r="VMG40" s="47"/>
      <c r="VMH40" s="47"/>
      <c r="VMI40" s="47"/>
      <c r="VMJ40" s="47"/>
      <c r="VMK40" s="47"/>
      <c r="VML40" s="47"/>
      <c r="VMM40" s="47"/>
      <c r="VMN40" s="47"/>
      <c r="VMO40" s="47"/>
      <c r="VMP40" s="47"/>
      <c r="VMQ40" s="47"/>
      <c r="VMR40" s="47"/>
      <c r="VMS40" s="47"/>
      <c r="VMT40" s="47"/>
      <c r="VMU40" s="47"/>
      <c r="VMV40" s="47"/>
      <c r="VMW40" s="47"/>
      <c r="VMX40" s="47"/>
      <c r="VMY40" s="47"/>
      <c r="VMZ40" s="47"/>
      <c r="VNA40" s="47"/>
      <c r="VNB40" s="47"/>
      <c r="VNC40" s="47"/>
      <c r="VND40" s="47"/>
      <c r="VNE40" s="47"/>
      <c r="VNF40" s="47"/>
      <c r="VNG40" s="47"/>
      <c r="VNH40" s="47"/>
      <c r="VNI40" s="47"/>
      <c r="VNJ40" s="47"/>
      <c r="VNK40" s="47"/>
      <c r="VNL40" s="47"/>
      <c r="VNM40" s="47"/>
      <c r="VNN40" s="47"/>
      <c r="VNO40" s="47"/>
      <c r="VNP40" s="47"/>
      <c r="VNQ40" s="47"/>
      <c r="VNR40" s="47"/>
      <c r="VNS40" s="47"/>
      <c r="VNT40" s="47"/>
      <c r="VNU40" s="47"/>
      <c r="VNV40" s="47"/>
      <c r="VNW40" s="47"/>
      <c r="VNX40" s="47"/>
      <c r="VNY40" s="47"/>
      <c r="VNZ40" s="47"/>
      <c r="VOA40" s="47"/>
      <c r="VOB40" s="47"/>
      <c r="VOC40" s="47"/>
      <c r="VOD40" s="47"/>
      <c r="VOE40" s="47"/>
      <c r="VOF40" s="47"/>
      <c r="VOG40" s="47"/>
      <c r="VOH40" s="47"/>
      <c r="VOI40" s="47"/>
      <c r="VOJ40" s="47"/>
      <c r="VOK40" s="47"/>
      <c r="VOL40" s="47"/>
      <c r="VOM40" s="47"/>
      <c r="VON40" s="47"/>
      <c r="VOO40" s="47"/>
      <c r="VOP40" s="47"/>
      <c r="VOQ40" s="47"/>
      <c r="VOR40" s="47"/>
      <c r="VOS40" s="47"/>
      <c r="VOT40" s="47"/>
      <c r="VOU40" s="47"/>
      <c r="VOV40" s="47"/>
      <c r="VOW40" s="47"/>
      <c r="VOX40" s="47"/>
      <c r="VOY40" s="47"/>
      <c r="VOZ40" s="47"/>
      <c r="VPA40" s="47"/>
      <c r="VPB40" s="47"/>
      <c r="VPC40" s="47"/>
      <c r="VPD40" s="47"/>
      <c r="VPE40" s="47"/>
      <c r="VPF40" s="47"/>
      <c r="VPG40" s="47"/>
      <c r="VPH40" s="47"/>
      <c r="VPI40" s="47"/>
      <c r="VPJ40" s="47"/>
      <c r="VPK40" s="47"/>
      <c r="VPL40" s="47"/>
      <c r="VPM40" s="47"/>
      <c r="VPN40" s="47"/>
      <c r="VPO40" s="47"/>
      <c r="VPP40" s="47"/>
      <c r="VPQ40" s="47"/>
      <c r="VPR40" s="47"/>
      <c r="VPS40" s="47"/>
      <c r="VPT40" s="47"/>
      <c r="VPU40" s="47"/>
      <c r="VPV40" s="47"/>
      <c r="VPW40" s="47"/>
      <c r="VPX40" s="47"/>
      <c r="VPY40" s="47"/>
      <c r="VPZ40" s="47"/>
      <c r="VQA40" s="47"/>
      <c r="VQB40" s="47"/>
      <c r="VQC40" s="47"/>
      <c r="VQD40" s="47"/>
      <c r="VQE40" s="47"/>
      <c r="VQF40" s="47"/>
      <c r="VQG40" s="47"/>
      <c r="VQH40" s="47"/>
      <c r="VQI40" s="47"/>
      <c r="VQJ40" s="47"/>
      <c r="VQK40" s="47"/>
      <c r="VQL40" s="47"/>
      <c r="VQM40" s="47"/>
      <c r="VQN40" s="47"/>
      <c r="VQO40" s="47"/>
      <c r="VQP40" s="47"/>
      <c r="VQQ40" s="47"/>
      <c r="VQR40" s="47"/>
      <c r="VQS40" s="47"/>
      <c r="VQT40" s="47"/>
      <c r="VQU40" s="47"/>
      <c r="VQV40" s="47"/>
      <c r="VQW40" s="47"/>
      <c r="VQX40" s="47"/>
      <c r="VQY40" s="47"/>
      <c r="VQZ40" s="47"/>
      <c r="VRA40" s="47"/>
      <c r="VRB40" s="47"/>
      <c r="VRC40" s="47"/>
      <c r="VRD40" s="47"/>
      <c r="VRE40" s="47"/>
      <c r="VRF40" s="47"/>
      <c r="VRG40" s="47"/>
      <c r="VRH40" s="47"/>
      <c r="VRI40" s="47"/>
      <c r="VRJ40" s="47"/>
      <c r="VRK40" s="47"/>
      <c r="VRL40" s="47"/>
      <c r="VRM40" s="47"/>
      <c r="VRN40" s="47"/>
      <c r="VRO40" s="47"/>
      <c r="VRP40" s="47"/>
      <c r="VRQ40" s="47"/>
      <c r="VRR40" s="47"/>
      <c r="VRS40" s="47"/>
      <c r="VRT40" s="47"/>
      <c r="VRU40" s="47"/>
      <c r="VRV40" s="47"/>
      <c r="VRW40" s="47"/>
      <c r="VRX40" s="47"/>
      <c r="VRY40" s="47"/>
      <c r="VRZ40" s="47"/>
      <c r="VSA40" s="47"/>
      <c r="VSB40" s="47"/>
      <c r="VSC40" s="47"/>
      <c r="VSD40" s="47"/>
      <c r="VSE40" s="47"/>
      <c r="VSF40" s="47"/>
      <c r="VSG40" s="47"/>
      <c r="VSH40" s="47"/>
      <c r="VSI40" s="47"/>
      <c r="VSJ40" s="47"/>
      <c r="VSK40" s="47"/>
      <c r="VSL40" s="47"/>
      <c r="VSM40" s="47"/>
      <c r="VSN40" s="47"/>
      <c r="VSO40" s="47"/>
      <c r="VSP40" s="47"/>
      <c r="VSQ40" s="47"/>
      <c r="VSR40" s="47"/>
      <c r="VSS40" s="47"/>
      <c r="VST40" s="47"/>
      <c r="VSU40" s="47"/>
      <c r="VSV40" s="47"/>
      <c r="VSW40" s="47"/>
      <c r="VSX40" s="47"/>
      <c r="VSY40" s="47"/>
      <c r="VSZ40" s="47"/>
      <c r="VTA40" s="47"/>
      <c r="VTB40" s="47"/>
      <c r="VTC40" s="47"/>
      <c r="VTD40" s="47"/>
      <c r="VTE40" s="47"/>
      <c r="VTF40" s="47"/>
      <c r="VTG40" s="47"/>
      <c r="VTH40" s="47"/>
      <c r="VTI40" s="47"/>
      <c r="VTJ40" s="47"/>
      <c r="VTK40" s="47"/>
      <c r="VTL40" s="47"/>
      <c r="VTM40" s="47"/>
      <c r="VTN40" s="47"/>
      <c r="VTO40" s="47"/>
      <c r="VTP40" s="47"/>
      <c r="VTQ40" s="47"/>
      <c r="VTR40" s="47"/>
      <c r="VTS40" s="47"/>
      <c r="VTT40" s="47"/>
      <c r="VTU40" s="47"/>
      <c r="VTV40" s="47"/>
      <c r="VTW40" s="47"/>
      <c r="VTX40" s="47"/>
      <c r="VTY40" s="47"/>
      <c r="VTZ40" s="47"/>
      <c r="VUA40" s="47"/>
      <c r="VUB40" s="47"/>
      <c r="VUC40" s="47"/>
      <c r="VUD40" s="47"/>
      <c r="VUE40" s="47"/>
      <c r="VUF40" s="47"/>
      <c r="VUG40" s="47"/>
      <c r="VUH40" s="47"/>
      <c r="VUI40" s="47"/>
      <c r="VUJ40" s="47"/>
      <c r="VUK40" s="47"/>
      <c r="VUL40" s="47"/>
      <c r="VUM40" s="47"/>
      <c r="VUN40" s="47"/>
      <c r="VUO40" s="47"/>
      <c r="VUP40" s="47"/>
      <c r="VUQ40" s="47"/>
      <c r="VUR40" s="47"/>
      <c r="VUS40" s="47"/>
      <c r="VUT40" s="47"/>
      <c r="VUU40" s="47"/>
      <c r="VUV40" s="47"/>
      <c r="VUW40" s="47"/>
      <c r="VUX40" s="47"/>
      <c r="VUY40" s="47"/>
      <c r="VUZ40" s="47"/>
      <c r="VVA40" s="47"/>
      <c r="VVB40" s="47"/>
      <c r="VVC40" s="47"/>
      <c r="VVD40" s="47"/>
      <c r="VVE40" s="47"/>
      <c r="VVF40" s="47"/>
      <c r="VVG40" s="47"/>
      <c r="VVH40" s="47"/>
      <c r="VVI40" s="47"/>
      <c r="VVJ40" s="47"/>
      <c r="VVK40" s="47"/>
      <c r="VVL40" s="47"/>
      <c r="VVM40" s="47"/>
      <c r="VVN40" s="47"/>
      <c r="VVO40" s="47"/>
      <c r="VVP40" s="47"/>
      <c r="VVQ40" s="47"/>
      <c r="VVR40" s="47"/>
      <c r="VVS40" s="47"/>
      <c r="VVT40" s="47"/>
      <c r="VVU40" s="47"/>
      <c r="VVV40" s="47"/>
      <c r="VVW40" s="47"/>
      <c r="VVX40" s="47"/>
      <c r="VVY40" s="47"/>
      <c r="VVZ40" s="47"/>
      <c r="VWA40" s="47"/>
      <c r="VWB40" s="47"/>
      <c r="VWC40" s="47"/>
      <c r="VWD40" s="47"/>
      <c r="VWE40" s="47"/>
      <c r="VWF40" s="47"/>
      <c r="VWG40" s="47"/>
      <c r="VWH40" s="47"/>
      <c r="VWI40" s="47"/>
      <c r="VWJ40" s="47"/>
      <c r="VWK40" s="47"/>
      <c r="VWL40" s="47"/>
      <c r="VWM40" s="47"/>
      <c r="VWN40" s="47"/>
      <c r="VWO40" s="47"/>
      <c r="VWP40" s="47"/>
      <c r="VWQ40" s="47"/>
      <c r="VWR40" s="47"/>
      <c r="VWS40" s="47"/>
      <c r="VWT40" s="47"/>
      <c r="VWU40" s="47"/>
      <c r="VWV40" s="47"/>
      <c r="VWW40" s="47"/>
      <c r="VWX40" s="47"/>
      <c r="VWY40" s="47"/>
      <c r="VWZ40" s="47"/>
      <c r="VXA40" s="47"/>
      <c r="VXB40" s="47"/>
      <c r="VXC40" s="47"/>
      <c r="VXD40" s="47"/>
      <c r="VXE40" s="47"/>
      <c r="VXF40" s="47"/>
      <c r="VXG40" s="47"/>
      <c r="VXH40" s="47"/>
      <c r="VXI40" s="47"/>
      <c r="VXJ40" s="47"/>
      <c r="VXK40" s="47"/>
      <c r="VXL40" s="47"/>
      <c r="VXM40" s="47"/>
      <c r="VXN40" s="47"/>
      <c r="VXO40" s="47"/>
      <c r="VXP40" s="47"/>
      <c r="VXQ40" s="47"/>
      <c r="VXR40" s="47"/>
      <c r="VXS40" s="47"/>
      <c r="VXT40" s="47"/>
      <c r="VXU40" s="47"/>
      <c r="VXV40" s="47"/>
      <c r="VXW40" s="47"/>
      <c r="VXX40" s="47"/>
      <c r="VXY40" s="47"/>
      <c r="VXZ40" s="47"/>
      <c r="VYA40" s="47"/>
      <c r="VYB40" s="47"/>
      <c r="VYC40" s="47"/>
      <c r="VYD40" s="47"/>
      <c r="VYE40" s="47"/>
      <c r="VYF40" s="47"/>
      <c r="VYG40" s="47"/>
      <c r="VYH40" s="47"/>
      <c r="VYI40" s="47"/>
      <c r="VYJ40" s="47"/>
      <c r="VYK40" s="47"/>
      <c r="VYL40" s="47"/>
      <c r="VYM40" s="47"/>
      <c r="VYN40" s="47"/>
      <c r="VYO40" s="47"/>
      <c r="VYP40" s="47"/>
      <c r="VYQ40" s="47"/>
      <c r="VYR40" s="47"/>
      <c r="VYS40" s="47"/>
      <c r="VYT40" s="47"/>
      <c r="VYU40" s="47"/>
      <c r="VYV40" s="47"/>
      <c r="VYW40" s="47"/>
      <c r="VYX40" s="47"/>
      <c r="VYY40" s="47"/>
      <c r="VYZ40" s="47"/>
      <c r="VZA40" s="47"/>
      <c r="VZB40" s="47"/>
      <c r="VZC40" s="47"/>
      <c r="VZD40" s="47"/>
      <c r="VZE40" s="47"/>
      <c r="VZF40" s="47"/>
      <c r="VZG40" s="47"/>
      <c r="VZH40" s="47"/>
      <c r="VZI40" s="47"/>
      <c r="VZJ40" s="47"/>
      <c r="VZK40" s="47"/>
      <c r="VZL40" s="47"/>
      <c r="VZM40" s="47"/>
      <c r="VZN40" s="47"/>
      <c r="VZO40" s="47"/>
      <c r="VZP40" s="47"/>
      <c r="VZQ40" s="47"/>
      <c r="VZR40" s="47"/>
      <c r="VZS40" s="47"/>
      <c r="VZT40" s="47"/>
      <c r="VZU40" s="47"/>
      <c r="VZV40" s="47"/>
      <c r="VZW40" s="47"/>
      <c r="VZX40" s="47"/>
      <c r="VZY40" s="47"/>
      <c r="VZZ40" s="47"/>
      <c r="WAA40" s="47"/>
      <c r="WAB40" s="47"/>
      <c r="WAC40" s="47"/>
      <c r="WAD40" s="47"/>
      <c r="WAE40" s="47"/>
      <c r="WAF40" s="47"/>
      <c r="WAG40" s="47"/>
      <c r="WAH40" s="47"/>
      <c r="WAI40" s="47"/>
      <c r="WAJ40" s="47"/>
      <c r="WAK40" s="47"/>
      <c r="WAL40" s="47"/>
      <c r="WAM40" s="47"/>
      <c r="WAN40" s="47"/>
      <c r="WAO40" s="47"/>
      <c r="WAP40" s="47"/>
      <c r="WAQ40" s="47"/>
      <c r="WAR40" s="47"/>
      <c r="WAS40" s="47"/>
      <c r="WAT40" s="47"/>
      <c r="WAU40" s="47"/>
      <c r="WAV40" s="47"/>
      <c r="WAW40" s="47"/>
      <c r="WAX40" s="47"/>
      <c r="WAY40" s="47"/>
      <c r="WAZ40" s="47"/>
      <c r="WBA40" s="47"/>
      <c r="WBB40" s="47"/>
      <c r="WBC40" s="47"/>
      <c r="WBD40" s="47"/>
      <c r="WBE40" s="47"/>
      <c r="WBF40" s="47"/>
      <c r="WBG40" s="47"/>
      <c r="WBH40" s="47"/>
      <c r="WBI40" s="47"/>
      <c r="WBJ40" s="47"/>
      <c r="WBK40" s="47"/>
      <c r="WBL40" s="47"/>
      <c r="WBM40" s="47"/>
      <c r="WBN40" s="47"/>
      <c r="WBO40" s="47"/>
      <c r="WBP40" s="47"/>
      <c r="WBQ40" s="47"/>
      <c r="WBR40" s="47"/>
      <c r="WBS40" s="47"/>
      <c r="WBT40" s="47"/>
      <c r="WBU40" s="47"/>
      <c r="WBV40" s="47"/>
      <c r="WBW40" s="47"/>
      <c r="WBX40" s="47"/>
      <c r="WBY40" s="47"/>
      <c r="WBZ40" s="47"/>
      <c r="WCA40" s="47"/>
      <c r="WCB40" s="47"/>
      <c r="WCC40" s="47"/>
      <c r="WCD40" s="47"/>
      <c r="WCE40" s="47"/>
      <c r="WCF40" s="47"/>
      <c r="WCG40" s="47"/>
      <c r="WCH40" s="47"/>
      <c r="WCI40" s="47"/>
      <c r="WCJ40" s="47"/>
      <c r="WCK40" s="47"/>
      <c r="WCL40" s="47"/>
      <c r="WCM40" s="47"/>
      <c r="WCN40" s="47"/>
      <c r="WCO40" s="47"/>
      <c r="WCP40" s="47"/>
      <c r="WCQ40" s="47"/>
      <c r="WCR40" s="47"/>
      <c r="WCS40" s="47"/>
      <c r="WCT40" s="47"/>
      <c r="WCU40" s="47"/>
      <c r="WCV40" s="47"/>
      <c r="WCW40" s="47"/>
      <c r="WCX40" s="47"/>
      <c r="WCY40" s="47"/>
      <c r="WCZ40" s="47"/>
      <c r="WDA40" s="47"/>
      <c r="WDB40" s="47"/>
      <c r="WDC40" s="47"/>
      <c r="WDD40" s="47"/>
      <c r="WDE40" s="47"/>
      <c r="WDF40" s="47"/>
      <c r="WDG40" s="47"/>
      <c r="WDH40" s="47"/>
      <c r="WDI40" s="47"/>
      <c r="WDJ40" s="47"/>
      <c r="WDK40" s="47"/>
      <c r="WDL40" s="47"/>
      <c r="WDM40" s="47"/>
      <c r="WDN40" s="47"/>
      <c r="WDO40" s="47"/>
      <c r="WDP40" s="47"/>
      <c r="WDQ40" s="47"/>
      <c r="WDR40" s="47"/>
      <c r="WDS40" s="47"/>
      <c r="WDT40" s="47"/>
      <c r="WDU40" s="47"/>
      <c r="WDV40" s="47"/>
      <c r="WDW40" s="47"/>
      <c r="WDX40" s="47"/>
      <c r="WDY40" s="47"/>
      <c r="WDZ40" s="47"/>
      <c r="WEA40" s="47"/>
      <c r="WEB40" s="47"/>
      <c r="WEC40" s="47"/>
      <c r="WED40" s="47"/>
      <c r="WEE40" s="47"/>
      <c r="WEF40" s="47"/>
      <c r="WEG40" s="47"/>
      <c r="WEH40" s="47"/>
      <c r="WEI40" s="47"/>
      <c r="WEJ40" s="47"/>
      <c r="WEK40" s="47"/>
      <c r="WEL40" s="47"/>
      <c r="WEM40" s="47"/>
      <c r="WEN40" s="47"/>
      <c r="WEO40" s="47"/>
      <c r="WEP40" s="47"/>
      <c r="WEQ40" s="47"/>
      <c r="WER40" s="47"/>
      <c r="WES40" s="47"/>
      <c r="WET40" s="47"/>
      <c r="WEU40" s="47"/>
      <c r="WEV40" s="47"/>
      <c r="WEW40" s="47"/>
      <c r="WEX40" s="47"/>
      <c r="WEY40" s="47"/>
      <c r="WEZ40" s="47"/>
      <c r="WFA40" s="47"/>
      <c r="WFB40" s="47"/>
      <c r="WFC40" s="47"/>
      <c r="WFD40" s="47"/>
      <c r="WFE40" s="47"/>
      <c r="WFF40" s="47"/>
      <c r="WFG40" s="47"/>
      <c r="WFH40" s="47"/>
      <c r="WFI40" s="47"/>
      <c r="WFJ40" s="47"/>
      <c r="WFK40" s="47"/>
      <c r="WFL40" s="47"/>
      <c r="WFM40" s="47"/>
      <c r="WFN40" s="47"/>
      <c r="WFO40" s="47"/>
      <c r="WFP40" s="47"/>
      <c r="WFQ40" s="47"/>
      <c r="WFR40" s="47"/>
      <c r="WFS40" s="47"/>
      <c r="WFT40" s="47"/>
      <c r="WFU40" s="47"/>
      <c r="WFV40" s="47"/>
      <c r="WFW40" s="47"/>
      <c r="WFX40" s="47"/>
      <c r="WFY40" s="47"/>
      <c r="WFZ40" s="47"/>
      <c r="WGA40" s="47"/>
      <c r="WGB40" s="47"/>
      <c r="WGC40" s="47"/>
      <c r="WGD40" s="47"/>
      <c r="WGE40" s="47"/>
      <c r="WGF40" s="47"/>
      <c r="WGG40" s="47"/>
      <c r="WGH40" s="47"/>
      <c r="WGI40" s="47"/>
      <c r="WGJ40" s="47"/>
      <c r="WGK40" s="47"/>
      <c r="WGL40" s="47"/>
      <c r="WGM40" s="47"/>
      <c r="WGN40" s="47"/>
      <c r="WGO40" s="47"/>
      <c r="WGP40" s="47"/>
      <c r="WGQ40" s="47"/>
      <c r="WGR40" s="47"/>
      <c r="WGS40" s="47"/>
      <c r="WGT40" s="47"/>
      <c r="WGU40" s="47"/>
      <c r="WGV40" s="47"/>
      <c r="WGW40" s="47"/>
      <c r="WGX40" s="47"/>
      <c r="WGY40" s="47"/>
      <c r="WGZ40" s="47"/>
      <c r="WHA40" s="47"/>
      <c r="WHB40" s="47"/>
      <c r="WHC40" s="47"/>
      <c r="WHD40" s="47"/>
      <c r="WHE40" s="47"/>
      <c r="WHF40" s="47"/>
      <c r="WHG40" s="47"/>
      <c r="WHH40" s="47"/>
      <c r="WHI40" s="47"/>
      <c r="WHJ40" s="47"/>
      <c r="WHK40" s="47"/>
      <c r="WHL40" s="47"/>
      <c r="WHM40" s="47"/>
      <c r="WHN40" s="47"/>
      <c r="WHO40" s="47"/>
      <c r="WHP40" s="47"/>
      <c r="WHQ40" s="47"/>
      <c r="WHR40" s="47"/>
      <c r="WHS40" s="47"/>
      <c r="WHT40" s="47"/>
      <c r="WHU40" s="47"/>
      <c r="WHV40" s="47"/>
      <c r="WHW40" s="47"/>
      <c r="WHX40" s="47"/>
      <c r="WHY40" s="47"/>
      <c r="WHZ40" s="47"/>
      <c r="WIA40" s="47"/>
      <c r="WIB40" s="47"/>
      <c r="WIC40" s="47"/>
      <c r="WID40" s="47"/>
      <c r="WIE40" s="47"/>
      <c r="WIF40" s="47"/>
      <c r="WIG40" s="47"/>
      <c r="WIH40" s="47"/>
      <c r="WII40" s="47"/>
      <c r="WIJ40" s="47"/>
      <c r="WIK40" s="47"/>
      <c r="WIL40" s="47"/>
      <c r="WIM40" s="47"/>
      <c r="WIN40" s="47"/>
      <c r="WIO40" s="47"/>
      <c r="WIP40" s="47"/>
      <c r="WIQ40" s="47"/>
      <c r="WIR40" s="47"/>
      <c r="WIS40" s="47"/>
      <c r="WIT40" s="47"/>
      <c r="WIU40" s="47"/>
      <c r="WIV40" s="47"/>
      <c r="WIW40" s="47"/>
      <c r="WIX40" s="47"/>
      <c r="WIY40" s="47"/>
      <c r="WIZ40" s="47"/>
      <c r="WJA40" s="47"/>
      <c r="WJB40" s="47"/>
      <c r="WJC40" s="47"/>
      <c r="WJD40" s="47"/>
      <c r="WJE40" s="47"/>
      <c r="WJF40" s="47"/>
      <c r="WJG40" s="47"/>
      <c r="WJH40" s="47"/>
      <c r="WJI40" s="47"/>
      <c r="WJJ40" s="47"/>
      <c r="WJK40" s="47"/>
      <c r="WJL40" s="47"/>
      <c r="WJM40" s="47"/>
      <c r="WJN40" s="47"/>
      <c r="WJO40" s="47"/>
      <c r="WJP40" s="47"/>
      <c r="WJQ40" s="47"/>
      <c r="WJR40" s="47"/>
      <c r="WJS40" s="47"/>
      <c r="WJT40" s="47"/>
      <c r="WJU40" s="47"/>
      <c r="WJV40" s="47"/>
      <c r="WJW40" s="47"/>
      <c r="WJX40" s="47"/>
      <c r="WJY40" s="47"/>
      <c r="WJZ40" s="47"/>
      <c r="WKA40" s="47"/>
      <c r="WKB40" s="47"/>
      <c r="WKC40" s="47"/>
      <c r="WKD40" s="47"/>
      <c r="WKE40" s="47"/>
      <c r="WKF40" s="47"/>
      <c r="WKG40" s="47"/>
      <c r="WKH40" s="47"/>
      <c r="WKI40" s="47"/>
      <c r="WKJ40" s="47"/>
      <c r="WKK40" s="47"/>
      <c r="WKL40" s="47"/>
      <c r="WKM40" s="47"/>
      <c r="WKN40" s="47"/>
      <c r="WKO40" s="47"/>
      <c r="WKP40" s="47"/>
      <c r="WKQ40" s="47"/>
      <c r="WKR40" s="47"/>
      <c r="WKS40" s="47"/>
      <c r="WKT40" s="47"/>
      <c r="WKU40" s="47"/>
      <c r="WKV40" s="47"/>
      <c r="WKW40" s="47"/>
      <c r="WKX40" s="47"/>
      <c r="WKY40" s="47"/>
      <c r="WKZ40" s="47"/>
      <c r="WLA40" s="47"/>
      <c r="WLB40" s="47"/>
      <c r="WLC40" s="47"/>
      <c r="WLD40" s="47"/>
      <c r="WLE40" s="47"/>
      <c r="WLF40" s="47"/>
      <c r="WLG40" s="47"/>
      <c r="WLH40" s="47"/>
      <c r="WLI40" s="47"/>
      <c r="WLJ40" s="47"/>
      <c r="WLK40" s="47"/>
      <c r="WLL40" s="47"/>
      <c r="WLM40" s="47"/>
      <c r="WLN40" s="47"/>
      <c r="WLO40" s="47"/>
      <c r="WLP40" s="47"/>
      <c r="WLQ40" s="47"/>
      <c r="WLR40" s="47"/>
      <c r="WLS40" s="47"/>
      <c r="WLT40" s="47"/>
      <c r="WLU40" s="47"/>
      <c r="WLV40" s="47"/>
      <c r="WLW40" s="47"/>
      <c r="WLX40" s="47"/>
      <c r="WLY40" s="47"/>
      <c r="WLZ40" s="47"/>
      <c r="WMA40" s="47"/>
      <c r="WMB40" s="47"/>
      <c r="WMC40" s="47"/>
      <c r="WMD40" s="47"/>
      <c r="WME40" s="47"/>
      <c r="WMF40" s="47"/>
      <c r="WMG40" s="47"/>
      <c r="WMH40" s="47"/>
      <c r="WMI40" s="47"/>
      <c r="WMJ40" s="47"/>
      <c r="WMK40" s="47"/>
      <c r="WML40" s="47"/>
      <c r="WMM40" s="47"/>
      <c r="WMN40" s="47"/>
      <c r="WMO40" s="47"/>
      <c r="WMP40" s="47"/>
      <c r="WMQ40" s="47"/>
      <c r="WMR40" s="47"/>
      <c r="WMS40" s="47"/>
      <c r="WMT40" s="47"/>
      <c r="WMU40" s="47"/>
      <c r="WMV40" s="47"/>
      <c r="WMW40" s="47"/>
      <c r="WMX40" s="47"/>
      <c r="WMY40" s="47"/>
      <c r="WMZ40" s="47"/>
      <c r="WNA40" s="47"/>
      <c r="WNB40" s="47"/>
      <c r="WNC40" s="47"/>
      <c r="WND40" s="47"/>
      <c r="WNE40" s="47"/>
      <c r="WNF40" s="47"/>
      <c r="WNG40" s="47"/>
      <c r="WNH40" s="47"/>
      <c r="WNI40" s="47"/>
      <c r="WNJ40" s="47"/>
      <c r="WNK40" s="47"/>
      <c r="WNL40" s="47"/>
      <c r="WNM40" s="47"/>
      <c r="WNN40" s="47"/>
      <c r="WNO40" s="47"/>
      <c r="WNP40" s="47"/>
      <c r="WNQ40" s="47"/>
      <c r="WNR40" s="47"/>
      <c r="WNS40" s="47"/>
      <c r="WNT40" s="47"/>
      <c r="WNU40" s="47"/>
      <c r="WNV40" s="47"/>
      <c r="WNW40" s="47"/>
      <c r="WNX40" s="47"/>
      <c r="WNY40" s="47"/>
      <c r="WNZ40" s="47"/>
      <c r="WOA40" s="47"/>
      <c r="WOB40" s="47"/>
      <c r="WOC40" s="47"/>
      <c r="WOD40" s="47"/>
      <c r="WOE40" s="47"/>
      <c r="WOF40" s="47"/>
      <c r="WOG40" s="47"/>
      <c r="WOH40" s="47"/>
      <c r="WOI40" s="47"/>
      <c r="WOJ40" s="47"/>
      <c r="WOK40" s="47"/>
      <c r="WOL40" s="47"/>
      <c r="WOM40" s="47"/>
      <c r="WON40" s="47"/>
      <c r="WOO40" s="47"/>
      <c r="WOP40" s="47"/>
      <c r="WOQ40" s="47"/>
      <c r="WOR40" s="47"/>
      <c r="WOS40" s="47"/>
      <c r="WOT40" s="47"/>
      <c r="WOU40" s="47"/>
      <c r="WOV40" s="47"/>
      <c r="WOW40" s="47"/>
      <c r="WOX40" s="47"/>
      <c r="WOY40" s="47"/>
      <c r="WOZ40" s="47"/>
      <c r="WPA40" s="47"/>
      <c r="WPB40" s="47"/>
      <c r="WPC40" s="47"/>
      <c r="WPD40" s="47"/>
      <c r="WPE40" s="47"/>
      <c r="WPF40" s="47"/>
      <c r="WPG40" s="47"/>
      <c r="WPH40" s="47"/>
      <c r="WPI40" s="47"/>
      <c r="WPJ40" s="47"/>
      <c r="WPK40" s="47"/>
      <c r="WPL40" s="47"/>
      <c r="WPM40" s="47"/>
      <c r="WPN40" s="47"/>
      <c r="WPO40" s="47"/>
      <c r="WPP40" s="47"/>
      <c r="WPQ40" s="47"/>
      <c r="WPR40" s="47"/>
      <c r="WPS40" s="47"/>
      <c r="WPT40" s="47"/>
      <c r="WPU40" s="47"/>
      <c r="WPV40" s="47"/>
      <c r="WPW40" s="47"/>
      <c r="WPX40" s="47"/>
      <c r="WPY40" s="47"/>
      <c r="WPZ40" s="47"/>
      <c r="WQA40" s="47"/>
      <c r="WQB40" s="47"/>
      <c r="WQC40" s="47"/>
      <c r="WQD40" s="47"/>
      <c r="WQE40" s="47"/>
      <c r="WQF40" s="47"/>
      <c r="WQG40" s="47"/>
      <c r="WQH40" s="47"/>
      <c r="WQI40" s="47"/>
      <c r="WQJ40" s="47"/>
      <c r="WQK40" s="47"/>
      <c r="WQL40" s="47"/>
      <c r="WQM40" s="47"/>
      <c r="WQN40" s="47"/>
      <c r="WQO40" s="47"/>
      <c r="WQP40" s="47"/>
      <c r="WQQ40" s="47"/>
      <c r="WQR40" s="47"/>
      <c r="WQS40" s="47"/>
      <c r="WQT40" s="47"/>
      <c r="WQU40" s="47"/>
      <c r="WQV40" s="47"/>
      <c r="WQW40" s="47"/>
      <c r="WQX40" s="47"/>
      <c r="WQY40" s="47"/>
      <c r="WQZ40" s="47"/>
      <c r="WRA40" s="47"/>
      <c r="WRB40" s="47"/>
      <c r="WRC40" s="47"/>
      <c r="WRD40" s="47"/>
      <c r="WRE40" s="47"/>
      <c r="WRF40" s="47"/>
      <c r="WRG40" s="47"/>
      <c r="WRH40" s="47"/>
      <c r="WRI40" s="47"/>
      <c r="WRJ40" s="47"/>
      <c r="WRK40" s="47"/>
      <c r="WRL40" s="47"/>
      <c r="WRM40" s="47"/>
      <c r="WRN40" s="47"/>
      <c r="WRO40" s="47"/>
      <c r="WRP40" s="47"/>
      <c r="WRQ40" s="47"/>
      <c r="WRR40" s="47"/>
      <c r="WRS40" s="47"/>
      <c r="WRT40" s="47"/>
      <c r="WRU40" s="47"/>
      <c r="WRV40" s="47"/>
      <c r="WRW40" s="47"/>
      <c r="WRX40" s="47"/>
      <c r="WRY40" s="47"/>
      <c r="WRZ40" s="47"/>
      <c r="WSA40" s="47"/>
      <c r="WSB40" s="47"/>
      <c r="WSC40" s="47"/>
      <c r="WSD40" s="47"/>
      <c r="WSE40" s="47"/>
      <c r="WSF40" s="47"/>
      <c r="WSG40" s="47"/>
      <c r="WSH40" s="47"/>
      <c r="WSI40" s="47"/>
      <c r="WSJ40" s="47"/>
      <c r="WSK40" s="47"/>
      <c r="WSL40" s="47"/>
      <c r="WSM40" s="47"/>
      <c r="WSN40" s="47"/>
      <c r="WSO40" s="47"/>
      <c r="WSP40" s="47"/>
      <c r="WSQ40" s="47"/>
      <c r="WSR40" s="47"/>
      <c r="WSS40" s="47"/>
      <c r="WST40" s="47"/>
      <c r="WSU40" s="47"/>
      <c r="WSV40" s="47"/>
      <c r="WSW40" s="47"/>
      <c r="WSX40" s="47"/>
      <c r="WSY40" s="47"/>
      <c r="WSZ40" s="47"/>
      <c r="WTA40" s="47"/>
      <c r="WTB40" s="47"/>
      <c r="WTC40" s="47"/>
      <c r="WTD40" s="47"/>
      <c r="WTE40" s="47"/>
      <c r="WTF40" s="47"/>
      <c r="WTG40" s="47"/>
      <c r="WTH40" s="47"/>
      <c r="WTI40" s="47"/>
      <c r="WTJ40" s="47"/>
      <c r="WTK40" s="47"/>
      <c r="WTL40" s="47"/>
      <c r="WTM40" s="47"/>
      <c r="WTN40" s="47"/>
      <c r="WTO40" s="47"/>
      <c r="WTP40" s="47"/>
      <c r="WTQ40" s="47"/>
      <c r="WTR40" s="47"/>
      <c r="WTS40" s="47"/>
      <c r="WTT40" s="47"/>
      <c r="WTU40" s="47"/>
      <c r="WTV40" s="47"/>
      <c r="WTW40" s="47"/>
      <c r="WTX40" s="47"/>
      <c r="WTY40" s="47"/>
      <c r="WTZ40" s="47"/>
      <c r="WUA40" s="47"/>
      <c r="WUB40" s="47"/>
      <c r="WUC40" s="47"/>
      <c r="WUD40" s="47"/>
      <c r="WUE40" s="47"/>
      <c r="WUF40" s="47"/>
      <c r="WUG40" s="47"/>
      <c r="WUH40" s="47"/>
      <c r="WUI40" s="47"/>
      <c r="WUJ40" s="47"/>
      <c r="WUK40" s="47"/>
      <c r="WUL40" s="47"/>
      <c r="WUM40" s="47"/>
      <c r="WUN40" s="47"/>
      <c r="WUO40" s="47"/>
      <c r="WUP40" s="47"/>
      <c r="WUQ40" s="47"/>
      <c r="WUR40" s="47"/>
      <c r="WUS40" s="47"/>
      <c r="WUT40" s="47"/>
      <c r="WUU40" s="47"/>
      <c r="WUV40" s="47"/>
      <c r="WUW40" s="47"/>
      <c r="WUX40" s="47"/>
      <c r="WUY40" s="47"/>
      <c r="WUZ40" s="47"/>
      <c r="WVA40" s="47"/>
      <c r="WVB40" s="47"/>
      <c r="WVC40" s="47"/>
      <c r="WVD40" s="47"/>
      <c r="WVE40" s="47"/>
      <c r="WVF40" s="47"/>
      <c r="WVG40" s="47"/>
      <c r="WVH40" s="47"/>
      <c r="WVI40" s="47"/>
      <c r="WVJ40" s="47"/>
      <c r="WVK40" s="47"/>
      <c r="WVL40" s="47"/>
      <c r="WVM40" s="47"/>
      <c r="WVN40" s="47"/>
      <c r="WVO40" s="47"/>
      <c r="WVP40" s="47"/>
      <c r="WVQ40" s="47"/>
      <c r="WVR40" s="47"/>
      <c r="WVS40" s="47"/>
      <c r="WVT40" s="47"/>
      <c r="WVU40" s="47"/>
      <c r="WVV40" s="47"/>
      <c r="WVW40" s="47"/>
      <c r="WVX40" s="47"/>
      <c r="WVY40" s="47"/>
      <c r="WVZ40" s="47"/>
      <c r="WWA40" s="47"/>
      <c r="WWB40" s="47"/>
      <c r="WWC40" s="47"/>
      <c r="WWD40" s="47"/>
      <c r="WWE40" s="47"/>
      <c r="WWF40" s="47"/>
      <c r="WWG40" s="47"/>
      <c r="WWH40" s="47"/>
      <c r="WWI40" s="47"/>
      <c r="WWJ40" s="47"/>
      <c r="WWK40" s="47"/>
      <c r="WWL40" s="47"/>
    </row>
    <row r="41" spans="1:16158" x14ac:dyDescent="0.35">
      <c r="A41" s="252" t="s">
        <v>110</v>
      </c>
      <c r="D41" s="245"/>
      <c r="E41" s="245"/>
      <c r="F41" s="60" t="s">
        <v>78</v>
      </c>
      <c r="G41" s="233"/>
      <c r="H41" s="246"/>
      <c r="J41" s="233"/>
      <c r="L41" s="233"/>
      <c r="M41" s="61"/>
      <c r="N41" s="61"/>
      <c r="O41" s="58"/>
      <c r="P41" s="58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  <c r="NAB41" s="47"/>
      <c r="NAC41" s="47"/>
      <c r="NAD41" s="47"/>
      <c r="NAE41" s="47"/>
      <c r="NAF41" s="47"/>
      <c r="NAG41" s="47"/>
      <c r="NAH41" s="47"/>
      <c r="NAI41" s="47"/>
      <c r="NAJ41" s="47"/>
      <c r="NAK41" s="47"/>
      <c r="NAL41" s="47"/>
      <c r="NAM41" s="47"/>
      <c r="NAN41" s="47"/>
      <c r="NAO41" s="47"/>
      <c r="NAP41" s="47"/>
      <c r="NAQ41" s="47"/>
      <c r="NAR41" s="47"/>
      <c r="NAS41" s="47"/>
      <c r="NAT41" s="47"/>
      <c r="NAU41" s="47"/>
      <c r="NAV41" s="47"/>
      <c r="NAW41" s="47"/>
      <c r="NAX41" s="47"/>
      <c r="NAY41" s="47"/>
      <c r="NAZ41" s="47"/>
      <c r="NBA41" s="47"/>
      <c r="NBB41" s="47"/>
      <c r="NBC41" s="47"/>
      <c r="NBD41" s="47"/>
      <c r="NBE41" s="47"/>
      <c r="NBF41" s="47"/>
      <c r="NBG41" s="47"/>
      <c r="NBH41" s="47"/>
      <c r="NBI41" s="47"/>
      <c r="NBJ41" s="47"/>
      <c r="NBK41" s="47"/>
      <c r="NBL41" s="47"/>
      <c r="NBM41" s="47"/>
      <c r="NBN41" s="47"/>
      <c r="NBO41" s="47"/>
      <c r="NBP41" s="47"/>
      <c r="NBQ41" s="47"/>
      <c r="NBR41" s="47"/>
      <c r="NBS41" s="47"/>
      <c r="NBT41" s="47"/>
      <c r="NBU41" s="47"/>
      <c r="NBV41" s="47"/>
      <c r="NBW41" s="47"/>
      <c r="NBX41" s="47"/>
      <c r="NBY41" s="47"/>
      <c r="NBZ41" s="47"/>
      <c r="NCA41" s="47"/>
      <c r="NCB41" s="47"/>
      <c r="NCC41" s="47"/>
      <c r="NCD41" s="47"/>
      <c r="NCE41" s="47"/>
      <c r="NCF41" s="47"/>
      <c r="NCG41" s="47"/>
      <c r="NCH41" s="47"/>
      <c r="NCI41" s="47"/>
      <c r="NCJ41" s="47"/>
      <c r="NCK41" s="47"/>
      <c r="NCL41" s="47"/>
      <c r="NCM41" s="47"/>
      <c r="NCN41" s="47"/>
      <c r="NCO41" s="47"/>
      <c r="NCP41" s="47"/>
      <c r="NCQ41" s="47"/>
      <c r="NCR41" s="47"/>
      <c r="NCS41" s="47"/>
      <c r="NCT41" s="47"/>
      <c r="NCU41" s="47"/>
      <c r="NCV41" s="47"/>
      <c r="NCW41" s="47"/>
      <c r="NCX41" s="47"/>
      <c r="NCY41" s="47"/>
      <c r="NCZ41" s="47"/>
      <c r="NDA41" s="47"/>
      <c r="NDB41" s="47"/>
      <c r="NDC41" s="47"/>
      <c r="NDD41" s="47"/>
      <c r="NDE41" s="47"/>
      <c r="NDF41" s="47"/>
      <c r="NDG41" s="47"/>
      <c r="NDH41" s="47"/>
      <c r="NDI41" s="47"/>
      <c r="NDJ41" s="47"/>
      <c r="NDK41" s="47"/>
      <c r="NDL41" s="47"/>
      <c r="NDM41" s="47"/>
      <c r="NDN41" s="47"/>
      <c r="NDO41" s="47"/>
      <c r="NDP41" s="47"/>
      <c r="NDQ41" s="47"/>
      <c r="NDR41" s="47"/>
      <c r="NDS41" s="47"/>
      <c r="NDT41" s="47"/>
      <c r="NDU41" s="47"/>
      <c r="NDV41" s="47"/>
      <c r="NDW41" s="47"/>
      <c r="NDX41" s="47"/>
      <c r="NDY41" s="47"/>
      <c r="NDZ41" s="47"/>
      <c r="NEA41" s="47"/>
      <c r="NEB41" s="47"/>
      <c r="NEC41" s="47"/>
      <c r="NED41" s="47"/>
      <c r="NEE41" s="47"/>
      <c r="NEF41" s="47"/>
      <c r="NEG41" s="47"/>
      <c r="NEH41" s="47"/>
      <c r="NEI41" s="47"/>
      <c r="NEJ41" s="47"/>
      <c r="NEK41" s="47"/>
      <c r="NEL41" s="47"/>
      <c r="NEM41" s="47"/>
      <c r="NEN41" s="47"/>
      <c r="NEO41" s="47"/>
      <c r="NEP41" s="47"/>
      <c r="NEQ41" s="47"/>
      <c r="NER41" s="47"/>
      <c r="NES41" s="47"/>
      <c r="NET41" s="47"/>
      <c r="NEU41" s="47"/>
      <c r="NEV41" s="47"/>
      <c r="NEW41" s="47"/>
      <c r="NEX41" s="47"/>
      <c r="NEY41" s="47"/>
      <c r="NEZ41" s="47"/>
      <c r="NFA41" s="47"/>
      <c r="NFB41" s="47"/>
      <c r="NFC41" s="47"/>
      <c r="NFD41" s="47"/>
      <c r="NFE41" s="47"/>
      <c r="NFF41" s="47"/>
      <c r="NFG41" s="47"/>
      <c r="NFH41" s="47"/>
      <c r="NFI41" s="47"/>
      <c r="NFJ41" s="47"/>
      <c r="NFK41" s="47"/>
      <c r="NFL41" s="47"/>
      <c r="NFM41" s="47"/>
      <c r="NFN41" s="47"/>
      <c r="NFO41" s="47"/>
      <c r="NFP41" s="47"/>
      <c r="NFQ41" s="47"/>
      <c r="NFR41" s="47"/>
      <c r="NFS41" s="47"/>
      <c r="NFT41" s="47"/>
      <c r="NFU41" s="47"/>
      <c r="NFV41" s="47"/>
      <c r="NFW41" s="47"/>
      <c r="NFX41" s="47"/>
      <c r="NFY41" s="47"/>
      <c r="NFZ41" s="47"/>
      <c r="NGA41" s="47"/>
      <c r="NGB41" s="47"/>
      <c r="NGC41" s="47"/>
      <c r="NGD41" s="47"/>
      <c r="NGE41" s="47"/>
      <c r="NGF41" s="47"/>
      <c r="NGG41" s="47"/>
      <c r="NGH41" s="47"/>
      <c r="NGI41" s="47"/>
      <c r="NGJ41" s="47"/>
      <c r="NGK41" s="47"/>
      <c r="NGL41" s="47"/>
      <c r="NGM41" s="47"/>
      <c r="NGN41" s="47"/>
      <c r="NGO41" s="47"/>
      <c r="NGP41" s="47"/>
      <c r="NGQ41" s="47"/>
      <c r="NGR41" s="47"/>
      <c r="NGS41" s="47"/>
      <c r="NGT41" s="47"/>
      <c r="NGU41" s="47"/>
      <c r="NGV41" s="47"/>
      <c r="NGW41" s="47"/>
      <c r="NGX41" s="47"/>
      <c r="NGY41" s="47"/>
      <c r="NGZ41" s="47"/>
      <c r="NHA41" s="47"/>
      <c r="NHB41" s="47"/>
      <c r="NHC41" s="47"/>
      <c r="NHD41" s="47"/>
      <c r="NHE41" s="47"/>
      <c r="NHF41" s="47"/>
      <c r="NHG41" s="47"/>
      <c r="NHH41" s="47"/>
      <c r="NHI41" s="47"/>
      <c r="NHJ41" s="47"/>
      <c r="NHK41" s="47"/>
      <c r="NHL41" s="47"/>
      <c r="NHM41" s="47"/>
      <c r="NHN41" s="47"/>
      <c r="NHO41" s="47"/>
      <c r="NHP41" s="47"/>
      <c r="NHQ41" s="47"/>
      <c r="NHR41" s="47"/>
      <c r="NHS41" s="47"/>
      <c r="NHT41" s="47"/>
      <c r="NHU41" s="47"/>
      <c r="NHV41" s="47"/>
      <c r="NHW41" s="47"/>
      <c r="NHX41" s="47"/>
      <c r="NHY41" s="47"/>
      <c r="NHZ41" s="47"/>
      <c r="NIA41" s="47"/>
      <c r="NIB41" s="47"/>
      <c r="NIC41" s="47"/>
      <c r="NID41" s="47"/>
      <c r="NIE41" s="47"/>
      <c r="NIF41" s="47"/>
      <c r="NIG41" s="47"/>
      <c r="NIH41" s="47"/>
      <c r="NII41" s="47"/>
      <c r="NIJ41" s="47"/>
      <c r="NIK41" s="47"/>
      <c r="NIL41" s="47"/>
      <c r="NIM41" s="47"/>
      <c r="NIN41" s="47"/>
      <c r="NIO41" s="47"/>
      <c r="NIP41" s="47"/>
      <c r="NIQ41" s="47"/>
      <c r="NIR41" s="47"/>
      <c r="NIS41" s="47"/>
      <c r="NIT41" s="47"/>
      <c r="NIU41" s="47"/>
      <c r="NIV41" s="47"/>
      <c r="NIW41" s="47"/>
      <c r="NIX41" s="47"/>
      <c r="NIY41" s="47"/>
      <c r="NIZ41" s="47"/>
      <c r="NJA41" s="47"/>
      <c r="NJB41" s="47"/>
      <c r="NJC41" s="47"/>
      <c r="NJD41" s="47"/>
      <c r="NJE41" s="47"/>
      <c r="NJF41" s="47"/>
      <c r="NJG41" s="47"/>
      <c r="NJH41" s="47"/>
      <c r="NJI41" s="47"/>
      <c r="NJJ41" s="47"/>
      <c r="NJK41" s="47"/>
      <c r="NJL41" s="47"/>
      <c r="NJM41" s="47"/>
      <c r="NJN41" s="47"/>
      <c r="NJO41" s="47"/>
      <c r="NJP41" s="47"/>
      <c r="NJQ41" s="47"/>
      <c r="NJR41" s="47"/>
      <c r="NJS41" s="47"/>
      <c r="NJT41" s="47"/>
      <c r="NJU41" s="47"/>
      <c r="NJV41" s="47"/>
      <c r="NJW41" s="47"/>
      <c r="NJX41" s="47"/>
      <c r="NJY41" s="47"/>
      <c r="NJZ41" s="47"/>
      <c r="NKA41" s="47"/>
      <c r="NKB41" s="47"/>
      <c r="NKC41" s="47"/>
      <c r="NKD41" s="47"/>
      <c r="NKE41" s="47"/>
      <c r="NKF41" s="47"/>
      <c r="NKG41" s="47"/>
      <c r="NKH41" s="47"/>
      <c r="NKI41" s="47"/>
      <c r="NKJ41" s="47"/>
      <c r="NKK41" s="47"/>
      <c r="NKL41" s="47"/>
      <c r="NKM41" s="47"/>
      <c r="NKN41" s="47"/>
      <c r="NKO41" s="47"/>
      <c r="NKP41" s="47"/>
      <c r="NKQ41" s="47"/>
      <c r="NKR41" s="47"/>
      <c r="NKS41" s="47"/>
      <c r="NKT41" s="47"/>
      <c r="NKU41" s="47"/>
      <c r="NKV41" s="47"/>
      <c r="NKW41" s="47"/>
      <c r="NKX41" s="47"/>
      <c r="NKY41" s="47"/>
      <c r="NKZ41" s="47"/>
      <c r="NLA41" s="47"/>
      <c r="NLB41" s="47"/>
      <c r="NLC41" s="47"/>
      <c r="NLD41" s="47"/>
      <c r="NLE41" s="47"/>
      <c r="NLF41" s="47"/>
      <c r="NLG41" s="47"/>
      <c r="NLH41" s="47"/>
      <c r="NLI41" s="47"/>
      <c r="NLJ41" s="47"/>
      <c r="NLK41" s="47"/>
      <c r="NLL41" s="47"/>
      <c r="NLM41" s="47"/>
      <c r="NLN41" s="47"/>
      <c r="NLO41" s="47"/>
      <c r="NLP41" s="47"/>
      <c r="NLQ41" s="47"/>
      <c r="NLR41" s="47"/>
      <c r="NLS41" s="47"/>
      <c r="NLT41" s="47"/>
      <c r="NLU41" s="47"/>
      <c r="NLV41" s="47"/>
      <c r="NLW41" s="47"/>
      <c r="NLX41" s="47"/>
      <c r="NLY41" s="47"/>
      <c r="NLZ41" s="47"/>
      <c r="NMA41" s="47"/>
      <c r="NMB41" s="47"/>
      <c r="NMC41" s="47"/>
      <c r="NMD41" s="47"/>
      <c r="NME41" s="47"/>
      <c r="NMF41" s="47"/>
      <c r="NMG41" s="47"/>
      <c r="NMH41" s="47"/>
      <c r="NMI41" s="47"/>
      <c r="NMJ41" s="47"/>
      <c r="NMK41" s="47"/>
      <c r="NML41" s="47"/>
      <c r="NMM41" s="47"/>
      <c r="NMN41" s="47"/>
      <c r="NMO41" s="47"/>
      <c r="NMP41" s="47"/>
      <c r="NMQ41" s="47"/>
      <c r="NMR41" s="47"/>
      <c r="NMS41" s="47"/>
      <c r="NMT41" s="47"/>
      <c r="NMU41" s="47"/>
      <c r="NMV41" s="47"/>
      <c r="NMW41" s="47"/>
      <c r="NMX41" s="47"/>
      <c r="NMY41" s="47"/>
      <c r="NMZ41" s="47"/>
      <c r="NNA41" s="47"/>
      <c r="NNB41" s="47"/>
      <c r="NNC41" s="47"/>
      <c r="NND41" s="47"/>
      <c r="NNE41" s="47"/>
      <c r="NNF41" s="47"/>
      <c r="NNG41" s="47"/>
      <c r="NNH41" s="47"/>
      <c r="NNI41" s="47"/>
      <c r="NNJ41" s="47"/>
      <c r="NNK41" s="47"/>
      <c r="NNL41" s="47"/>
      <c r="NNM41" s="47"/>
      <c r="NNN41" s="47"/>
      <c r="NNO41" s="47"/>
      <c r="NNP41" s="47"/>
      <c r="NNQ41" s="47"/>
      <c r="NNR41" s="47"/>
      <c r="NNS41" s="47"/>
      <c r="NNT41" s="47"/>
      <c r="NNU41" s="47"/>
      <c r="NNV41" s="47"/>
      <c r="NNW41" s="47"/>
      <c r="NNX41" s="47"/>
      <c r="NNY41" s="47"/>
      <c r="NNZ41" s="47"/>
      <c r="NOA41" s="47"/>
      <c r="NOB41" s="47"/>
      <c r="NOC41" s="47"/>
      <c r="NOD41" s="47"/>
      <c r="NOE41" s="47"/>
      <c r="NOF41" s="47"/>
      <c r="NOG41" s="47"/>
      <c r="NOH41" s="47"/>
      <c r="NOI41" s="47"/>
      <c r="NOJ41" s="47"/>
      <c r="NOK41" s="47"/>
      <c r="NOL41" s="47"/>
      <c r="NOM41" s="47"/>
      <c r="NON41" s="47"/>
      <c r="NOO41" s="47"/>
      <c r="NOP41" s="47"/>
      <c r="NOQ41" s="47"/>
      <c r="NOR41" s="47"/>
      <c r="NOS41" s="47"/>
      <c r="NOT41" s="47"/>
      <c r="NOU41" s="47"/>
      <c r="NOV41" s="47"/>
      <c r="NOW41" s="47"/>
      <c r="NOX41" s="47"/>
      <c r="NOY41" s="47"/>
      <c r="NOZ41" s="47"/>
      <c r="NPA41" s="47"/>
      <c r="NPB41" s="47"/>
      <c r="NPC41" s="47"/>
      <c r="NPD41" s="47"/>
      <c r="NPE41" s="47"/>
      <c r="NPF41" s="47"/>
      <c r="NPG41" s="47"/>
      <c r="NPH41" s="47"/>
      <c r="NPI41" s="47"/>
      <c r="NPJ41" s="47"/>
      <c r="NPK41" s="47"/>
      <c r="NPL41" s="47"/>
      <c r="NPM41" s="47"/>
      <c r="NPN41" s="47"/>
      <c r="NPO41" s="47"/>
      <c r="NPP41" s="47"/>
      <c r="NPQ41" s="47"/>
      <c r="NPR41" s="47"/>
      <c r="NPS41" s="47"/>
      <c r="NPT41" s="47"/>
      <c r="NPU41" s="47"/>
      <c r="NPV41" s="47"/>
      <c r="NPW41" s="47"/>
      <c r="NPX41" s="47"/>
      <c r="NPY41" s="47"/>
      <c r="NPZ41" s="47"/>
      <c r="NQA41" s="47"/>
      <c r="NQB41" s="47"/>
      <c r="NQC41" s="47"/>
      <c r="NQD41" s="47"/>
      <c r="NQE41" s="47"/>
      <c r="NQF41" s="47"/>
      <c r="NQG41" s="47"/>
      <c r="NQH41" s="47"/>
      <c r="NQI41" s="47"/>
      <c r="NQJ41" s="47"/>
      <c r="NQK41" s="47"/>
      <c r="NQL41" s="47"/>
      <c r="NQM41" s="47"/>
      <c r="NQN41" s="47"/>
      <c r="NQO41" s="47"/>
      <c r="NQP41" s="47"/>
      <c r="NQQ41" s="47"/>
      <c r="NQR41" s="47"/>
      <c r="NQS41" s="47"/>
      <c r="NQT41" s="47"/>
      <c r="NQU41" s="47"/>
      <c r="NQV41" s="47"/>
      <c r="NQW41" s="47"/>
      <c r="NQX41" s="47"/>
      <c r="NQY41" s="47"/>
      <c r="NQZ41" s="47"/>
      <c r="NRA41" s="47"/>
      <c r="NRB41" s="47"/>
      <c r="NRC41" s="47"/>
      <c r="NRD41" s="47"/>
      <c r="NRE41" s="47"/>
      <c r="NRF41" s="47"/>
      <c r="NRG41" s="47"/>
      <c r="NRH41" s="47"/>
      <c r="NRI41" s="47"/>
      <c r="NRJ41" s="47"/>
      <c r="NRK41" s="47"/>
      <c r="NRL41" s="47"/>
      <c r="NRM41" s="47"/>
      <c r="NRN41" s="47"/>
      <c r="NRO41" s="47"/>
      <c r="NRP41" s="47"/>
      <c r="NRQ41" s="47"/>
      <c r="NRR41" s="47"/>
      <c r="NRS41" s="47"/>
      <c r="NRT41" s="47"/>
      <c r="NRU41" s="47"/>
      <c r="NRV41" s="47"/>
      <c r="NRW41" s="47"/>
      <c r="NRX41" s="47"/>
      <c r="NRY41" s="47"/>
      <c r="NRZ41" s="47"/>
      <c r="NSA41" s="47"/>
      <c r="NSB41" s="47"/>
      <c r="NSC41" s="47"/>
      <c r="NSD41" s="47"/>
      <c r="NSE41" s="47"/>
      <c r="NSF41" s="47"/>
      <c r="NSG41" s="47"/>
      <c r="NSH41" s="47"/>
      <c r="NSI41" s="47"/>
      <c r="NSJ41" s="47"/>
      <c r="NSK41" s="47"/>
      <c r="NSL41" s="47"/>
      <c r="NSM41" s="47"/>
      <c r="NSN41" s="47"/>
      <c r="NSO41" s="47"/>
      <c r="NSP41" s="47"/>
      <c r="NSQ41" s="47"/>
      <c r="NSR41" s="47"/>
      <c r="NSS41" s="47"/>
      <c r="NST41" s="47"/>
      <c r="NSU41" s="47"/>
      <c r="NSV41" s="47"/>
      <c r="NSW41" s="47"/>
      <c r="NSX41" s="47"/>
      <c r="NSY41" s="47"/>
      <c r="NSZ41" s="47"/>
      <c r="NTA41" s="47"/>
      <c r="NTB41" s="47"/>
      <c r="NTC41" s="47"/>
      <c r="NTD41" s="47"/>
      <c r="NTE41" s="47"/>
      <c r="NTF41" s="47"/>
      <c r="NTG41" s="47"/>
      <c r="NTH41" s="47"/>
      <c r="NTI41" s="47"/>
      <c r="NTJ41" s="47"/>
      <c r="NTK41" s="47"/>
      <c r="NTL41" s="47"/>
      <c r="NTM41" s="47"/>
      <c r="NTN41" s="47"/>
      <c r="NTO41" s="47"/>
      <c r="NTP41" s="47"/>
      <c r="NTQ41" s="47"/>
      <c r="NTR41" s="47"/>
      <c r="NTS41" s="47"/>
      <c r="NTT41" s="47"/>
      <c r="NTU41" s="47"/>
      <c r="NTV41" s="47"/>
      <c r="NTW41" s="47"/>
      <c r="NTX41" s="47"/>
      <c r="NTY41" s="47"/>
      <c r="NTZ41" s="47"/>
      <c r="NUA41" s="47"/>
      <c r="NUB41" s="47"/>
      <c r="NUC41" s="47"/>
      <c r="NUD41" s="47"/>
      <c r="NUE41" s="47"/>
      <c r="NUF41" s="47"/>
      <c r="NUG41" s="47"/>
      <c r="NUH41" s="47"/>
      <c r="NUI41" s="47"/>
      <c r="NUJ41" s="47"/>
      <c r="NUK41" s="47"/>
      <c r="NUL41" s="47"/>
      <c r="NUM41" s="47"/>
      <c r="NUN41" s="47"/>
      <c r="NUO41" s="47"/>
      <c r="NUP41" s="47"/>
      <c r="NUQ41" s="47"/>
      <c r="NUR41" s="47"/>
      <c r="NUS41" s="47"/>
      <c r="NUT41" s="47"/>
      <c r="NUU41" s="47"/>
      <c r="NUV41" s="47"/>
      <c r="NUW41" s="47"/>
      <c r="NUX41" s="47"/>
      <c r="NUY41" s="47"/>
      <c r="NUZ41" s="47"/>
      <c r="NVA41" s="47"/>
      <c r="NVB41" s="47"/>
      <c r="NVC41" s="47"/>
      <c r="NVD41" s="47"/>
      <c r="NVE41" s="47"/>
      <c r="NVF41" s="47"/>
      <c r="NVG41" s="47"/>
      <c r="NVH41" s="47"/>
      <c r="NVI41" s="47"/>
      <c r="NVJ41" s="47"/>
      <c r="NVK41" s="47"/>
      <c r="NVL41" s="47"/>
      <c r="NVM41" s="47"/>
      <c r="NVN41" s="47"/>
      <c r="NVO41" s="47"/>
      <c r="NVP41" s="47"/>
      <c r="NVQ41" s="47"/>
      <c r="NVR41" s="47"/>
      <c r="NVS41" s="47"/>
      <c r="NVT41" s="47"/>
      <c r="NVU41" s="47"/>
      <c r="NVV41" s="47"/>
      <c r="NVW41" s="47"/>
      <c r="NVX41" s="47"/>
      <c r="NVY41" s="47"/>
      <c r="NVZ41" s="47"/>
      <c r="NWA41" s="47"/>
      <c r="NWB41" s="47"/>
      <c r="NWC41" s="47"/>
      <c r="NWD41" s="47"/>
      <c r="NWE41" s="47"/>
      <c r="NWF41" s="47"/>
      <c r="NWG41" s="47"/>
      <c r="NWH41" s="47"/>
      <c r="NWI41" s="47"/>
      <c r="NWJ41" s="47"/>
      <c r="NWK41" s="47"/>
      <c r="NWL41" s="47"/>
      <c r="NWM41" s="47"/>
      <c r="NWN41" s="47"/>
      <c r="NWO41" s="47"/>
      <c r="NWP41" s="47"/>
      <c r="NWQ41" s="47"/>
      <c r="NWR41" s="47"/>
      <c r="NWS41" s="47"/>
      <c r="NWT41" s="47"/>
      <c r="NWU41" s="47"/>
      <c r="NWV41" s="47"/>
      <c r="NWW41" s="47"/>
      <c r="NWX41" s="47"/>
      <c r="NWY41" s="47"/>
      <c r="NWZ41" s="47"/>
      <c r="NXA41" s="47"/>
      <c r="NXB41" s="47"/>
      <c r="NXC41" s="47"/>
      <c r="NXD41" s="47"/>
      <c r="NXE41" s="47"/>
      <c r="NXF41" s="47"/>
      <c r="NXG41" s="47"/>
      <c r="NXH41" s="47"/>
      <c r="NXI41" s="47"/>
      <c r="NXJ41" s="47"/>
      <c r="NXK41" s="47"/>
      <c r="NXL41" s="47"/>
      <c r="NXM41" s="47"/>
      <c r="NXN41" s="47"/>
      <c r="NXO41" s="47"/>
      <c r="NXP41" s="47"/>
      <c r="NXQ41" s="47"/>
      <c r="NXR41" s="47"/>
      <c r="NXS41" s="47"/>
      <c r="NXT41" s="47"/>
      <c r="NXU41" s="47"/>
      <c r="NXV41" s="47"/>
      <c r="NXW41" s="47"/>
      <c r="NXX41" s="47"/>
      <c r="NXY41" s="47"/>
      <c r="NXZ41" s="47"/>
      <c r="NYA41" s="47"/>
      <c r="NYB41" s="47"/>
      <c r="NYC41" s="47"/>
      <c r="NYD41" s="47"/>
      <c r="NYE41" s="47"/>
      <c r="NYF41" s="47"/>
      <c r="NYG41" s="47"/>
      <c r="NYH41" s="47"/>
      <c r="NYI41" s="47"/>
      <c r="NYJ41" s="47"/>
      <c r="NYK41" s="47"/>
      <c r="NYL41" s="47"/>
      <c r="NYM41" s="47"/>
      <c r="NYN41" s="47"/>
      <c r="NYO41" s="47"/>
      <c r="NYP41" s="47"/>
      <c r="NYQ41" s="47"/>
      <c r="NYR41" s="47"/>
      <c r="NYS41" s="47"/>
      <c r="NYT41" s="47"/>
      <c r="NYU41" s="47"/>
      <c r="NYV41" s="47"/>
      <c r="NYW41" s="47"/>
      <c r="NYX41" s="47"/>
      <c r="NYY41" s="47"/>
      <c r="NYZ41" s="47"/>
      <c r="NZA41" s="47"/>
      <c r="NZB41" s="47"/>
      <c r="NZC41" s="47"/>
      <c r="NZD41" s="47"/>
      <c r="NZE41" s="47"/>
      <c r="NZF41" s="47"/>
      <c r="NZG41" s="47"/>
      <c r="NZH41" s="47"/>
      <c r="NZI41" s="47"/>
      <c r="NZJ41" s="47"/>
      <c r="NZK41" s="47"/>
      <c r="NZL41" s="47"/>
      <c r="NZM41" s="47"/>
      <c r="NZN41" s="47"/>
      <c r="NZO41" s="47"/>
      <c r="NZP41" s="47"/>
      <c r="NZQ41" s="47"/>
      <c r="NZR41" s="47"/>
      <c r="NZS41" s="47"/>
      <c r="NZT41" s="47"/>
      <c r="NZU41" s="47"/>
      <c r="NZV41" s="47"/>
      <c r="NZW41" s="47"/>
      <c r="NZX41" s="47"/>
      <c r="NZY41" s="47"/>
      <c r="NZZ41" s="47"/>
      <c r="OAA41" s="47"/>
      <c r="OAB41" s="47"/>
      <c r="OAC41" s="47"/>
      <c r="OAD41" s="47"/>
      <c r="OAE41" s="47"/>
      <c r="OAF41" s="47"/>
      <c r="OAG41" s="47"/>
      <c r="OAH41" s="47"/>
      <c r="OAI41" s="47"/>
      <c r="OAJ41" s="47"/>
      <c r="OAK41" s="47"/>
      <c r="OAL41" s="47"/>
      <c r="OAM41" s="47"/>
      <c r="OAN41" s="47"/>
      <c r="OAO41" s="47"/>
      <c r="OAP41" s="47"/>
      <c r="OAQ41" s="47"/>
      <c r="OAR41" s="47"/>
      <c r="OAS41" s="47"/>
      <c r="OAT41" s="47"/>
      <c r="OAU41" s="47"/>
      <c r="OAV41" s="47"/>
      <c r="OAW41" s="47"/>
      <c r="OAX41" s="47"/>
      <c r="OAY41" s="47"/>
      <c r="OAZ41" s="47"/>
      <c r="OBA41" s="47"/>
      <c r="OBB41" s="47"/>
      <c r="OBC41" s="47"/>
      <c r="OBD41" s="47"/>
      <c r="OBE41" s="47"/>
      <c r="OBF41" s="47"/>
      <c r="OBG41" s="47"/>
      <c r="OBH41" s="47"/>
      <c r="OBI41" s="47"/>
      <c r="OBJ41" s="47"/>
      <c r="OBK41" s="47"/>
      <c r="OBL41" s="47"/>
      <c r="OBM41" s="47"/>
      <c r="OBN41" s="47"/>
      <c r="OBO41" s="47"/>
      <c r="OBP41" s="47"/>
      <c r="OBQ41" s="47"/>
      <c r="OBR41" s="47"/>
      <c r="OBS41" s="47"/>
      <c r="OBT41" s="47"/>
      <c r="OBU41" s="47"/>
      <c r="OBV41" s="47"/>
      <c r="OBW41" s="47"/>
      <c r="OBX41" s="47"/>
      <c r="OBY41" s="47"/>
      <c r="OBZ41" s="47"/>
      <c r="OCA41" s="47"/>
      <c r="OCB41" s="47"/>
      <c r="OCC41" s="47"/>
      <c r="OCD41" s="47"/>
      <c r="OCE41" s="47"/>
      <c r="OCF41" s="47"/>
      <c r="OCG41" s="47"/>
      <c r="OCH41" s="47"/>
      <c r="OCI41" s="47"/>
      <c r="OCJ41" s="47"/>
      <c r="OCK41" s="47"/>
      <c r="OCL41" s="47"/>
      <c r="OCM41" s="47"/>
      <c r="OCN41" s="47"/>
      <c r="OCO41" s="47"/>
      <c r="OCP41" s="47"/>
      <c r="OCQ41" s="47"/>
      <c r="OCR41" s="47"/>
      <c r="OCS41" s="47"/>
      <c r="OCT41" s="47"/>
      <c r="OCU41" s="47"/>
      <c r="OCV41" s="47"/>
      <c r="OCW41" s="47"/>
      <c r="OCX41" s="47"/>
      <c r="OCY41" s="47"/>
      <c r="OCZ41" s="47"/>
      <c r="ODA41" s="47"/>
      <c r="ODB41" s="47"/>
      <c r="ODC41" s="47"/>
      <c r="ODD41" s="47"/>
      <c r="ODE41" s="47"/>
      <c r="ODF41" s="47"/>
      <c r="ODG41" s="47"/>
      <c r="ODH41" s="47"/>
      <c r="ODI41" s="47"/>
      <c r="ODJ41" s="47"/>
      <c r="ODK41" s="47"/>
      <c r="ODL41" s="47"/>
      <c r="ODM41" s="47"/>
      <c r="ODN41" s="47"/>
      <c r="ODO41" s="47"/>
      <c r="ODP41" s="47"/>
      <c r="ODQ41" s="47"/>
      <c r="ODR41" s="47"/>
      <c r="ODS41" s="47"/>
      <c r="ODT41" s="47"/>
      <c r="ODU41" s="47"/>
      <c r="ODV41" s="47"/>
      <c r="ODW41" s="47"/>
      <c r="ODX41" s="47"/>
      <c r="ODY41" s="47"/>
      <c r="ODZ41" s="47"/>
      <c r="OEA41" s="47"/>
      <c r="OEB41" s="47"/>
      <c r="OEC41" s="47"/>
      <c r="OED41" s="47"/>
      <c r="OEE41" s="47"/>
      <c r="OEF41" s="47"/>
      <c r="OEG41" s="47"/>
      <c r="OEH41" s="47"/>
      <c r="OEI41" s="47"/>
      <c r="OEJ41" s="47"/>
      <c r="OEK41" s="47"/>
      <c r="OEL41" s="47"/>
      <c r="OEM41" s="47"/>
      <c r="OEN41" s="47"/>
      <c r="OEO41" s="47"/>
      <c r="OEP41" s="47"/>
      <c r="OEQ41" s="47"/>
      <c r="OER41" s="47"/>
      <c r="OES41" s="47"/>
      <c r="OET41" s="47"/>
      <c r="OEU41" s="47"/>
      <c r="OEV41" s="47"/>
      <c r="OEW41" s="47"/>
      <c r="OEX41" s="47"/>
      <c r="OEY41" s="47"/>
      <c r="OEZ41" s="47"/>
      <c r="OFA41" s="47"/>
      <c r="OFB41" s="47"/>
      <c r="OFC41" s="47"/>
      <c r="OFD41" s="47"/>
      <c r="OFE41" s="47"/>
      <c r="OFF41" s="47"/>
      <c r="OFG41" s="47"/>
      <c r="OFH41" s="47"/>
      <c r="OFI41" s="47"/>
      <c r="OFJ41" s="47"/>
      <c r="OFK41" s="47"/>
      <c r="OFL41" s="47"/>
      <c r="OFM41" s="47"/>
      <c r="OFN41" s="47"/>
      <c r="OFO41" s="47"/>
      <c r="OFP41" s="47"/>
      <c r="OFQ41" s="47"/>
      <c r="OFR41" s="47"/>
      <c r="OFS41" s="47"/>
      <c r="OFT41" s="47"/>
      <c r="OFU41" s="47"/>
      <c r="OFV41" s="47"/>
      <c r="OFW41" s="47"/>
      <c r="OFX41" s="47"/>
      <c r="OFY41" s="47"/>
      <c r="OFZ41" s="47"/>
      <c r="OGA41" s="47"/>
      <c r="OGB41" s="47"/>
      <c r="OGC41" s="47"/>
      <c r="OGD41" s="47"/>
      <c r="OGE41" s="47"/>
      <c r="OGF41" s="47"/>
      <c r="OGG41" s="47"/>
      <c r="OGH41" s="47"/>
      <c r="OGI41" s="47"/>
      <c r="OGJ41" s="47"/>
      <c r="OGK41" s="47"/>
      <c r="OGL41" s="47"/>
      <c r="OGM41" s="47"/>
      <c r="OGN41" s="47"/>
      <c r="OGO41" s="47"/>
      <c r="OGP41" s="47"/>
      <c r="OGQ41" s="47"/>
      <c r="OGR41" s="47"/>
      <c r="OGS41" s="47"/>
      <c r="OGT41" s="47"/>
      <c r="OGU41" s="47"/>
      <c r="OGV41" s="47"/>
      <c r="OGW41" s="47"/>
      <c r="OGX41" s="47"/>
      <c r="OGY41" s="47"/>
      <c r="OGZ41" s="47"/>
      <c r="OHA41" s="47"/>
      <c r="OHB41" s="47"/>
      <c r="OHC41" s="47"/>
      <c r="OHD41" s="47"/>
      <c r="OHE41" s="47"/>
      <c r="OHF41" s="47"/>
      <c r="OHG41" s="47"/>
      <c r="OHH41" s="47"/>
      <c r="OHI41" s="47"/>
      <c r="OHJ41" s="47"/>
      <c r="OHK41" s="47"/>
      <c r="OHL41" s="47"/>
      <c r="OHM41" s="47"/>
      <c r="OHN41" s="47"/>
      <c r="OHO41" s="47"/>
      <c r="OHP41" s="47"/>
      <c r="OHQ41" s="47"/>
      <c r="OHR41" s="47"/>
      <c r="OHS41" s="47"/>
      <c r="OHT41" s="47"/>
      <c r="OHU41" s="47"/>
      <c r="OHV41" s="47"/>
      <c r="OHW41" s="47"/>
      <c r="OHX41" s="47"/>
      <c r="OHY41" s="47"/>
      <c r="OHZ41" s="47"/>
      <c r="OIA41" s="47"/>
      <c r="OIB41" s="47"/>
      <c r="OIC41" s="47"/>
      <c r="OID41" s="47"/>
      <c r="OIE41" s="47"/>
      <c r="OIF41" s="47"/>
      <c r="OIG41" s="47"/>
      <c r="OIH41" s="47"/>
      <c r="OII41" s="47"/>
      <c r="OIJ41" s="47"/>
      <c r="OIK41" s="47"/>
      <c r="OIL41" s="47"/>
      <c r="OIM41" s="47"/>
      <c r="OIN41" s="47"/>
      <c r="OIO41" s="47"/>
      <c r="OIP41" s="47"/>
      <c r="OIQ41" s="47"/>
      <c r="OIR41" s="47"/>
      <c r="OIS41" s="47"/>
      <c r="OIT41" s="47"/>
      <c r="OIU41" s="47"/>
      <c r="OIV41" s="47"/>
      <c r="OIW41" s="47"/>
      <c r="OIX41" s="47"/>
      <c r="OIY41" s="47"/>
      <c r="OIZ41" s="47"/>
      <c r="OJA41" s="47"/>
      <c r="OJB41" s="47"/>
      <c r="OJC41" s="47"/>
      <c r="OJD41" s="47"/>
      <c r="OJE41" s="47"/>
      <c r="OJF41" s="47"/>
      <c r="OJG41" s="47"/>
      <c r="OJH41" s="47"/>
      <c r="OJI41" s="47"/>
      <c r="OJJ41" s="47"/>
      <c r="OJK41" s="47"/>
      <c r="OJL41" s="47"/>
      <c r="OJM41" s="47"/>
      <c r="OJN41" s="47"/>
      <c r="OJO41" s="47"/>
      <c r="OJP41" s="47"/>
      <c r="OJQ41" s="47"/>
      <c r="OJR41" s="47"/>
      <c r="OJS41" s="47"/>
      <c r="OJT41" s="47"/>
      <c r="OJU41" s="47"/>
      <c r="OJV41" s="47"/>
      <c r="OJW41" s="47"/>
      <c r="OJX41" s="47"/>
      <c r="OJY41" s="47"/>
      <c r="OJZ41" s="47"/>
      <c r="OKA41" s="47"/>
      <c r="OKB41" s="47"/>
      <c r="OKC41" s="47"/>
      <c r="OKD41" s="47"/>
      <c r="OKE41" s="47"/>
      <c r="OKF41" s="47"/>
      <c r="OKG41" s="47"/>
      <c r="OKH41" s="47"/>
      <c r="OKI41" s="47"/>
      <c r="OKJ41" s="47"/>
      <c r="OKK41" s="47"/>
      <c r="OKL41" s="47"/>
      <c r="OKM41" s="47"/>
      <c r="OKN41" s="47"/>
      <c r="OKO41" s="47"/>
      <c r="OKP41" s="47"/>
      <c r="OKQ41" s="47"/>
      <c r="OKR41" s="47"/>
      <c r="OKS41" s="47"/>
      <c r="OKT41" s="47"/>
      <c r="OKU41" s="47"/>
      <c r="OKV41" s="47"/>
      <c r="OKW41" s="47"/>
      <c r="OKX41" s="47"/>
      <c r="OKY41" s="47"/>
      <c r="OKZ41" s="47"/>
      <c r="OLA41" s="47"/>
      <c r="OLB41" s="47"/>
      <c r="OLC41" s="47"/>
      <c r="OLD41" s="47"/>
      <c r="OLE41" s="47"/>
      <c r="OLF41" s="47"/>
      <c r="OLG41" s="47"/>
      <c r="OLH41" s="47"/>
      <c r="OLI41" s="47"/>
      <c r="OLJ41" s="47"/>
      <c r="OLK41" s="47"/>
      <c r="OLL41" s="47"/>
      <c r="OLM41" s="47"/>
      <c r="OLN41" s="47"/>
      <c r="OLO41" s="47"/>
      <c r="OLP41" s="47"/>
      <c r="OLQ41" s="47"/>
      <c r="OLR41" s="47"/>
      <c r="OLS41" s="47"/>
      <c r="OLT41" s="47"/>
      <c r="OLU41" s="47"/>
      <c r="OLV41" s="47"/>
      <c r="OLW41" s="47"/>
      <c r="OLX41" s="47"/>
      <c r="OLY41" s="47"/>
      <c r="OLZ41" s="47"/>
      <c r="OMA41" s="47"/>
      <c r="OMB41" s="47"/>
      <c r="OMC41" s="47"/>
      <c r="OMD41" s="47"/>
      <c r="OME41" s="47"/>
      <c r="OMF41" s="47"/>
      <c r="OMG41" s="47"/>
      <c r="OMH41" s="47"/>
      <c r="OMI41" s="47"/>
      <c r="OMJ41" s="47"/>
      <c r="OMK41" s="47"/>
      <c r="OML41" s="47"/>
      <c r="OMM41" s="47"/>
      <c r="OMN41" s="47"/>
      <c r="OMO41" s="47"/>
      <c r="OMP41" s="47"/>
      <c r="OMQ41" s="47"/>
      <c r="OMR41" s="47"/>
      <c r="OMS41" s="47"/>
      <c r="OMT41" s="47"/>
      <c r="OMU41" s="47"/>
      <c r="OMV41" s="47"/>
      <c r="OMW41" s="47"/>
      <c r="OMX41" s="47"/>
      <c r="OMY41" s="47"/>
      <c r="OMZ41" s="47"/>
      <c r="ONA41" s="47"/>
      <c r="ONB41" s="47"/>
      <c r="ONC41" s="47"/>
      <c r="OND41" s="47"/>
      <c r="ONE41" s="47"/>
      <c r="ONF41" s="47"/>
      <c r="ONG41" s="47"/>
      <c r="ONH41" s="47"/>
      <c r="ONI41" s="47"/>
      <c r="ONJ41" s="47"/>
      <c r="ONK41" s="47"/>
      <c r="ONL41" s="47"/>
      <c r="ONM41" s="47"/>
      <c r="ONN41" s="47"/>
      <c r="ONO41" s="47"/>
      <c r="ONP41" s="47"/>
      <c r="ONQ41" s="47"/>
      <c r="ONR41" s="47"/>
      <c r="ONS41" s="47"/>
      <c r="ONT41" s="47"/>
      <c r="ONU41" s="47"/>
      <c r="ONV41" s="47"/>
      <c r="ONW41" s="47"/>
      <c r="ONX41" s="47"/>
      <c r="ONY41" s="47"/>
      <c r="ONZ41" s="47"/>
      <c r="OOA41" s="47"/>
      <c r="OOB41" s="47"/>
      <c r="OOC41" s="47"/>
      <c r="OOD41" s="47"/>
      <c r="OOE41" s="47"/>
      <c r="OOF41" s="47"/>
      <c r="OOG41" s="47"/>
      <c r="OOH41" s="47"/>
      <c r="OOI41" s="47"/>
      <c r="OOJ41" s="47"/>
      <c r="OOK41" s="47"/>
      <c r="OOL41" s="47"/>
      <c r="OOM41" s="47"/>
      <c r="OON41" s="47"/>
      <c r="OOO41" s="47"/>
      <c r="OOP41" s="47"/>
      <c r="OOQ41" s="47"/>
      <c r="OOR41" s="47"/>
      <c r="OOS41" s="47"/>
      <c r="OOT41" s="47"/>
      <c r="OOU41" s="47"/>
      <c r="OOV41" s="47"/>
      <c r="OOW41" s="47"/>
      <c r="OOX41" s="47"/>
      <c r="OOY41" s="47"/>
      <c r="OOZ41" s="47"/>
      <c r="OPA41" s="47"/>
      <c r="OPB41" s="47"/>
      <c r="OPC41" s="47"/>
      <c r="OPD41" s="47"/>
      <c r="OPE41" s="47"/>
      <c r="OPF41" s="47"/>
      <c r="OPG41" s="47"/>
      <c r="OPH41" s="47"/>
      <c r="OPI41" s="47"/>
      <c r="OPJ41" s="47"/>
      <c r="OPK41" s="47"/>
      <c r="OPL41" s="47"/>
      <c r="OPM41" s="47"/>
      <c r="OPN41" s="47"/>
      <c r="OPO41" s="47"/>
      <c r="OPP41" s="47"/>
      <c r="OPQ41" s="47"/>
      <c r="OPR41" s="47"/>
      <c r="OPS41" s="47"/>
      <c r="OPT41" s="47"/>
      <c r="OPU41" s="47"/>
      <c r="OPV41" s="47"/>
      <c r="OPW41" s="47"/>
      <c r="OPX41" s="47"/>
      <c r="OPY41" s="47"/>
      <c r="OPZ41" s="47"/>
      <c r="OQA41" s="47"/>
      <c r="OQB41" s="47"/>
      <c r="OQC41" s="47"/>
      <c r="OQD41" s="47"/>
      <c r="OQE41" s="47"/>
      <c r="OQF41" s="47"/>
      <c r="OQG41" s="47"/>
      <c r="OQH41" s="47"/>
      <c r="OQI41" s="47"/>
      <c r="OQJ41" s="47"/>
      <c r="OQK41" s="47"/>
      <c r="OQL41" s="47"/>
      <c r="OQM41" s="47"/>
      <c r="OQN41" s="47"/>
      <c r="OQO41" s="47"/>
      <c r="OQP41" s="47"/>
      <c r="OQQ41" s="47"/>
      <c r="OQR41" s="47"/>
      <c r="OQS41" s="47"/>
      <c r="OQT41" s="47"/>
      <c r="OQU41" s="47"/>
      <c r="OQV41" s="47"/>
      <c r="OQW41" s="47"/>
      <c r="OQX41" s="47"/>
      <c r="OQY41" s="47"/>
      <c r="OQZ41" s="47"/>
      <c r="ORA41" s="47"/>
      <c r="ORB41" s="47"/>
      <c r="ORC41" s="47"/>
      <c r="ORD41" s="47"/>
      <c r="ORE41" s="47"/>
      <c r="ORF41" s="47"/>
      <c r="ORG41" s="47"/>
      <c r="ORH41" s="47"/>
      <c r="ORI41" s="47"/>
      <c r="ORJ41" s="47"/>
      <c r="ORK41" s="47"/>
      <c r="ORL41" s="47"/>
      <c r="ORM41" s="47"/>
      <c r="ORN41" s="47"/>
      <c r="ORO41" s="47"/>
      <c r="ORP41" s="47"/>
      <c r="ORQ41" s="47"/>
      <c r="ORR41" s="47"/>
      <c r="ORS41" s="47"/>
      <c r="ORT41" s="47"/>
      <c r="ORU41" s="47"/>
      <c r="ORV41" s="47"/>
      <c r="ORW41" s="47"/>
      <c r="ORX41" s="47"/>
      <c r="ORY41" s="47"/>
      <c r="ORZ41" s="47"/>
      <c r="OSA41" s="47"/>
      <c r="OSB41" s="47"/>
      <c r="OSC41" s="47"/>
      <c r="OSD41" s="47"/>
      <c r="OSE41" s="47"/>
      <c r="OSF41" s="47"/>
      <c r="OSG41" s="47"/>
      <c r="OSH41" s="47"/>
      <c r="OSI41" s="47"/>
      <c r="OSJ41" s="47"/>
      <c r="OSK41" s="47"/>
      <c r="OSL41" s="47"/>
      <c r="OSM41" s="47"/>
      <c r="OSN41" s="47"/>
      <c r="OSO41" s="47"/>
      <c r="OSP41" s="47"/>
      <c r="OSQ41" s="47"/>
      <c r="OSR41" s="47"/>
      <c r="OSS41" s="47"/>
      <c r="OST41" s="47"/>
      <c r="OSU41" s="47"/>
      <c r="OSV41" s="47"/>
      <c r="OSW41" s="47"/>
      <c r="OSX41" s="47"/>
      <c r="OSY41" s="47"/>
      <c r="OSZ41" s="47"/>
      <c r="OTA41" s="47"/>
      <c r="OTB41" s="47"/>
      <c r="OTC41" s="47"/>
      <c r="OTD41" s="47"/>
      <c r="OTE41" s="47"/>
      <c r="OTF41" s="47"/>
      <c r="OTG41" s="47"/>
      <c r="OTH41" s="47"/>
      <c r="OTI41" s="47"/>
      <c r="OTJ41" s="47"/>
      <c r="OTK41" s="47"/>
      <c r="OTL41" s="47"/>
      <c r="OTM41" s="47"/>
      <c r="OTN41" s="47"/>
      <c r="OTO41" s="47"/>
      <c r="OTP41" s="47"/>
      <c r="OTQ41" s="47"/>
      <c r="OTR41" s="47"/>
      <c r="OTS41" s="47"/>
      <c r="OTT41" s="47"/>
      <c r="OTU41" s="47"/>
      <c r="OTV41" s="47"/>
      <c r="OTW41" s="47"/>
      <c r="OTX41" s="47"/>
      <c r="OTY41" s="47"/>
      <c r="OTZ41" s="47"/>
      <c r="OUA41" s="47"/>
      <c r="OUB41" s="47"/>
      <c r="OUC41" s="47"/>
      <c r="OUD41" s="47"/>
      <c r="OUE41" s="47"/>
      <c r="OUF41" s="47"/>
      <c r="OUG41" s="47"/>
      <c r="OUH41" s="47"/>
      <c r="OUI41" s="47"/>
      <c r="OUJ41" s="47"/>
      <c r="OUK41" s="47"/>
      <c r="OUL41" s="47"/>
      <c r="OUM41" s="47"/>
      <c r="OUN41" s="47"/>
      <c r="OUO41" s="47"/>
      <c r="OUP41" s="47"/>
      <c r="OUQ41" s="47"/>
      <c r="OUR41" s="47"/>
      <c r="OUS41" s="47"/>
      <c r="OUT41" s="47"/>
      <c r="OUU41" s="47"/>
      <c r="OUV41" s="47"/>
      <c r="OUW41" s="47"/>
      <c r="OUX41" s="47"/>
      <c r="OUY41" s="47"/>
      <c r="OUZ41" s="47"/>
      <c r="OVA41" s="47"/>
      <c r="OVB41" s="47"/>
      <c r="OVC41" s="47"/>
      <c r="OVD41" s="47"/>
      <c r="OVE41" s="47"/>
      <c r="OVF41" s="47"/>
      <c r="OVG41" s="47"/>
      <c r="OVH41" s="47"/>
      <c r="OVI41" s="47"/>
      <c r="OVJ41" s="47"/>
      <c r="OVK41" s="47"/>
      <c r="OVL41" s="47"/>
      <c r="OVM41" s="47"/>
      <c r="OVN41" s="47"/>
      <c r="OVO41" s="47"/>
      <c r="OVP41" s="47"/>
      <c r="OVQ41" s="47"/>
      <c r="OVR41" s="47"/>
      <c r="OVS41" s="47"/>
      <c r="OVT41" s="47"/>
      <c r="OVU41" s="47"/>
      <c r="OVV41" s="47"/>
      <c r="OVW41" s="47"/>
      <c r="OVX41" s="47"/>
      <c r="OVY41" s="47"/>
      <c r="OVZ41" s="47"/>
      <c r="OWA41" s="47"/>
      <c r="OWB41" s="47"/>
      <c r="OWC41" s="47"/>
      <c r="OWD41" s="47"/>
      <c r="OWE41" s="47"/>
      <c r="OWF41" s="47"/>
      <c r="OWG41" s="47"/>
      <c r="OWH41" s="47"/>
      <c r="OWI41" s="47"/>
      <c r="OWJ41" s="47"/>
      <c r="OWK41" s="47"/>
      <c r="OWL41" s="47"/>
      <c r="OWM41" s="47"/>
      <c r="OWN41" s="47"/>
      <c r="OWO41" s="47"/>
      <c r="OWP41" s="47"/>
      <c r="OWQ41" s="47"/>
      <c r="OWR41" s="47"/>
      <c r="OWS41" s="47"/>
      <c r="OWT41" s="47"/>
      <c r="OWU41" s="47"/>
      <c r="OWV41" s="47"/>
      <c r="OWW41" s="47"/>
      <c r="OWX41" s="47"/>
      <c r="OWY41" s="47"/>
      <c r="OWZ41" s="47"/>
      <c r="OXA41" s="47"/>
      <c r="OXB41" s="47"/>
      <c r="OXC41" s="47"/>
      <c r="OXD41" s="47"/>
      <c r="OXE41" s="47"/>
      <c r="OXF41" s="47"/>
      <c r="OXG41" s="47"/>
      <c r="OXH41" s="47"/>
      <c r="OXI41" s="47"/>
      <c r="OXJ41" s="47"/>
      <c r="OXK41" s="47"/>
      <c r="OXL41" s="47"/>
      <c r="OXM41" s="47"/>
      <c r="OXN41" s="47"/>
      <c r="OXO41" s="47"/>
      <c r="OXP41" s="47"/>
      <c r="OXQ41" s="47"/>
      <c r="OXR41" s="47"/>
      <c r="OXS41" s="47"/>
      <c r="OXT41" s="47"/>
      <c r="OXU41" s="47"/>
      <c r="OXV41" s="47"/>
      <c r="OXW41" s="47"/>
      <c r="OXX41" s="47"/>
      <c r="OXY41" s="47"/>
      <c r="OXZ41" s="47"/>
      <c r="OYA41" s="47"/>
      <c r="OYB41" s="47"/>
      <c r="OYC41" s="47"/>
      <c r="OYD41" s="47"/>
      <c r="OYE41" s="47"/>
      <c r="OYF41" s="47"/>
      <c r="OYG41" s="47"/>
      <c r="OYH41" s="47"/>
      <c r="OYI41" s="47"/>
      <c r="OYJ41" s="47"/>
      <c r="OYK41" s="47"/>
      <c r="OYL41" s="47"/>
      <c r="OYM41" s="47"/>
      <c r="OYN41" s="47"/>
      <c r="OYO41" s="47"/>
      <c r="OYP41" s="47"/>
      <c r="OYQ41" s="47"/>
      <c r="OYR41" s="47"/>
      <c r="OYS41" s="47"/>
      <c r="OYT41" s="47"/>
      <c r="OYU41" s="47"/>
      <c r="OYV41" s="47"/>
      <c r="OYW41" s="47"/>
      <c r="OYX41" s="47"/>
      <c r="OYY41" s="47"/>
      <c r="OYZ41" s="47"/>
      <c r="OZA41" s="47"/>
      <c r="OZB41" s="47"/>
      <c r="OZC41" s="47"/>
      <c r="OZD41" s="47"/>
      <c r="OZE41" s="47"/>
      <c r="OZF41" s="47"/>
      <c r="OZG41" s="47"/>
      <c r="OZH41" s="47"/>
      <c r="OZI41" s="47"/>
      <c r="OZJ41" s="47"/>
      <c r="OZK41" s="47"/>
      <c r="OZL41" s="47"/>
      <c r="OZM41" s="47"/>
      <c r="OZN41" s="47"/>
      <c r="OZO41" s="47"/>
      <c r="OZP41" s="47"/>
      <c r="OZQ41" s="47"/>
      <c r="OZR41" s="47"/>
      <c r="OZS41" s="47"/>
      <c r="OZT41" s="47"/>
      <c r="OZU41" s="47"/>
      <c r="OZV41" s="47"/>
      <c r="OZW41" s="47"/>
      <c r="OZX41" s="47"/>
      <c r="OZY41" s="47"/>
      <c r="OZZ41" s="47"/>
      <c r="PAA41" s="47"/>
      <c r="PAB41" s="47"/>
      <c r="PAC41" s="47"/>
      <c r="PAD41" s="47"/>
      <c r="PAE41" s="47"/>
      <c r="PAF41" s="47"/>
      <c r="PAG41" s="47"/>
      <c r="PAH41" s="47"/>
      <c r="PAI41" s="47"/>
      <c r="PAJ41" s="47"/>
      <c r="PAK41" s="47"/>
      <c r="PAL41" s="47"/>
      <c r="PAM41" s="47"/>
      <c r="PAN41" s="47"/>
      <c r="PAO41" s="47"/>
      <c r="PAP41" s="47"/>
      <c r="PAQ41" s="47"/>
      <c r="PAR41" s="47"/>
      <c r="PAS41" s="47"/>
      <c r="PAT41" s="47"/>
      <c r="PAU41" s="47"/>
      <c r="PAV41" s="47"/>
      <c r="PAW41" s="47"/>
      <c r="PAX41" s="47"/>
      <c r="PAY41" s="47"/>
      <c r="PAZ41" s="47"/>
      <c r="PBA41" s="47"/>
      <c r="PBB41" s="47"/>
      <c r="PBC41" s="47"/>
      <c r="PBD41" s="47"/>
      <c r="PBE41" s="47"/>
      <c r="PBF41" s="47"/>
      <c r="PBG41" s="47"/>
      <c r="PBH41" s="47"/>
      <c r="PBI41" s="47"/>
      <c r="PBJ41" s="47"/>
      <c r="PBK41" s="47"/>
      <c r="PBL41" s="47"/>
      <c r="PBM41" s="47"/>
      <c r="PBN41" s="47"/>
      <c r="PBO41" s="47"/>
      <c r="PBP41" s="47"/>
      <c r="PBQ41" s="47"/>
      <c r="PBR41" s="47"/>
      <c r="PBS41" s="47"/>
      <c r="PBT41" s="47"/>
      <c r="PBU41" s="47"/>
      <c r="PBV41" s="47"/>
      <c r="PBW41" s="47"/>
      <c r="PBX41" s="47"/>
      <c r="PBY41" s="47"/>
      <c r="PBZ41" s="47"/>
      <c r="PCA41" s="47"/>
      <c r="PCB41" s="47"/>
      <c r="PCC41" s="47"/>
      <c r="PCD41" s="47"/>
      <c r="PCE41" s="47"/>
      <c r="PCF41" s="47"/>
      <c r="PCG41" s="47"/>
      <c r="PCH41" s="47"/>
      <c r="PCI41" s="47"/>
      <c r="PCJ41" s="47"/>
      <c r="PCK41" s="47"/>
      <c r="PCL41" s="47"/>
      <c r="PCM41" s="47"/>
      <c r="PCN41" s="47"/>
      <c r="PCO41" s="47"/>
      <c r="PCP41" s="47"/>
      <c r="PCQ41" s="47"/>
      <c r="PCR41" s="47"/>
      <c r="PCS41" s="47"/>
      <c r="PCT41" s="47"/>
      <c r="PCU41" s="47"/>
      <c r="PCV41" s="47"/>
      <c r="PCW41" s="47"/>
      <c r="PCX41" s="47"/>
      <c r="PCY41" s="47"/>
      <c r="PCZ41" s="47"/>
      <c r="PDA41" s="47"/>
      <c r="PDB41" s="47"/>
      <c r="PDC41" s="47"/>
      <c r="PDD41" s="47"/>
      <c r="PDE41" s="47"/>
      <c r="PDF41" s="47"/>
      <c r="PDG41" s="47"/>
      <c r="PDH41" s="47"/>
      <c r="PDI41" s="47"/>
      <c r="PDJ41" s="47"/>
      <c r="PDK41" s="47"/>
      <c r="PDL41" s="47"/>
      <c r="PDM41" s="47"/>
      <c r="PDN41" s="47"/>
      <c r="PDO41" s="47"/>
      <c r="PDP41" s="47"/>
      <c r="PDQ41" s="47"/>
      <c r="PDR41" s="47"/>
      <c r="PDS41" s="47"/>
      <c r="PDT41" s="47"/>
      <c r="PDU41" s="47"/>
      <c r="PDV41" s="47"/>
      <c r="PDW41" s="47"/>
      <c r="PDX41" s="47"/>
      <c r="PDY41" s="47"/>
      <c r="PDZ41" s="47"/>
      <c r="PEA41" s="47"/>
      <c r="PEB41" s="47"/>
      <c r="PEC41" s="47"/>
      <c r="PED41" s="47"/>
      <c r="PEE41" s="47"/>
      <c r="PEF41" s="47"/>
      <c r="PEG41" s="47"/>
      <c r="PEH41" s="47"/>
      <c r="PEI41" s="47"/>
      <c r="PEJ41" s="47"/>
      <c r="PEK41" s="47"/>
      <c r="PEL41" s="47"/>
      <c r="PEM41" s="47"/>
      <c r="PEN41" s="47"/>
      <c r="PEO41" s="47"/>
      <c r="PEP41" s="47"/>
      <c r="PEQ41" s="47"/>
      <c r="PER41" s="47"/>
      <c r="PES41" s="47"/>
      <c r="PET41" s="47"/>
      <c r="PEU41" s="47"/>
      <c r="PEV41" s="47"/>
      <c r="PEW41" s="47"/>
      <c r="PEX41" s="47"/>
      <c r="PEY41" s="47"/>
      <c r="PEZ41" s="47"/>
      <c r="PFA41" s="47"/>
      <c r="PFB41" s="47"/>
      <c r="PFC41" s="47"/>
      <c r="PFD41" s="47"/>
      <c r="PFE41" s="47"/>
      <c r="PFF41" s="47"/>
      <c r="PFG41" s="47"/>
      <c r="PFH41" s="47"/>
      <c r="PFI41" s="47"/>
      <c r="PFJ41" s="47"/>
      <c r="PFK41" s="47"/>
      <c r="PFL41" s="47"/>
      <c r="PFM41" s="47"/>
      <c r="PFN41" s="47"/>
      <c r="PFO41" s="47"/>
      <c r="PFP41" s="47"/>
      <c r="PFQ41" s="47"/>
      <c r="PFR41" s="47"/>
      <c r="PFS41" s="47"/>
      <c r="PFT41" s="47"/>
      <c r="PFU41" s="47"/>
      <c r="PFV41" s="47"/>
      <c r="PFW41" s="47"/>
      <c r="PFX41" s="47"/>
      <c r="PFY41" s="47"/>
      <c r="PFZ41" s="47"/>
      <c r="PGA41" s="47"/>
      <c r="PGB41" s="47"/>
      <c r="PGC41" s="47"/>
      <c r="PGD41" s="47"/>
      <c r="PGE41" s="47"/>
      <c r="PGF41" s="47"/>
      <c r="PGG41" s="47"/>
      <c r="PGH41" s="47"/>
      <c r="PGI41" s="47"/>
      <c r="PGJ41" s="47"/>
      <c r="PGK41" s="47"/>
      <c r="PGL41" s="47"/>
      <c r="PGM41" s="47"/>
      <c r="PGN41" s="47"/>
      <c r="PGO41" s="47"/>
      <c r="PGP41" s="47"/>
      <c r="PGQ41" s="47"/>
      <c r="PGR41" s="47"/>
      <c r="PGS41" s="47"/>
      <c r="PGT41" s="47"/>
      <c r="PGU41" s="47"/>
      <c r="PGV41" s="47"/>
      <c r="PGW41" s="47"/>
      <c r="PGX41" s="47"/>
      <c r="PGY41" s="47"/>
      <c r="PGZ41" s="47"/>
      <c r="PHA41" s="47"/>
      <c r="PHB41" s="47"/>
      <c r="PHC41" s="47"/>
      <c r="PHD41" s="47"/>
      <c r="PHE41" s="47"/>
      <c r="PHF41" s="47"/>
      <c r="PHG41" s="47"/>
      <c r="PHH41" s="47"/>
      <c r="PHI41" s="47"/>
      <c r="PHJ41" s="47"/>
      <c r="PHK41" s="47"/>
      <c r="PHL41" s="47"/>
      <c r="PHM41" s="47"/>
      <c r="PHN41" s="47"/>
      <c r="PHO41" s="47"/>
      <c r="PHP41" s="47"/>
      <c r="PHQ41" s="47"/>
      <c r="PHR41" s="47"/>
      <c r="PHS41" s="47"/>
      <c r="PHT41" s="47"/>
      <c r="PHU41" s="47"/>
      <c r="PHV41" s="47"/>
      <c r="PHW41" s="47"/>
      <c r="PHX41" s="47"/>
      <c r="PHY41" s="47"/>
      <c r="PHZ41" s="47"/>
      <c r="PIA41" s="47"/>
      <c r="PIB41" s="47"/>
      <c r="PIC41" s="47"/>
      <c r="PID41" s="47"/>
      <c r="PIE41" s="47"/>
      <c r="PIF41" s="47"/>
      <c r="PIG41" s="47"/>
      <c r="PIH41" s="47"/>
      <c r="PII41" s="47"/>
      <c r="PIJ41" s="47"/>
      <c r="PIK41" s="47"/>
      <c r="PIL41" s="47"/>
      <c r="PIM41" s="47"/>
      <c r="PIN41" s="47"/>
      <c r="PIO41" s="47"/>
      <c r="PIP41" s="47"/>
      <c r="PIQ41" s="47"/>
      <c r="PIR41" s="47"/>
      <c r="PIS41" s="47"/>
      <c r="PIT41" s="47"/>
      <c r="PIU41" s="47"/>
      <c r="PIV41" s="47"/>
      <c r="PIW41" s="47"/>
      <c r="PIX41" s="47"/>
      <c r="PIY41" s="47"/>
      <c r="PIZ41" s="47"/>
      <c r="PJA41" s="47"/>
      <c r="PJB41" s="47"/>
      <c r="PJC41" s="47"/>
      <c r="PJD41" s="47"/>
      <c r="PJE41" s="47"/>
      <c r="PJF41" s="47"/>
      <c r="PJG41" s="47"/>
      <c r="PJH41" s="47"/>
      <c r="PJI41" s="47"/>
      <c r="PJJ41" s="47"/>
      <c r="PJK41" s="47"/>
      <c r="PJL41" s="47"/>
      <c r="PJM41" s="47"/>
      <c r="PJN41" s="47"/>
      <c r="PJO41" s="47"/>
      <c r="PJP41" s="47"/>
      <c r="PJQ41" s="47"/>
      <c r="PJR41" s="47"/>
      <c r="PJS41" s="47"/>
      <c r="PJT41" s="47"/>
      <c r="PJU41" s="47"/>
      <c r="PJV41" s="47"/>
      <c r="PJW41" s="47"/>
      <c r="PJX41" s="47"/>
      <c r="PJY41" s="47"/>
      <c r="PJZ41" s="47"/>
      <c r="PKA41" s="47"/>
      <c r="PKB41" s="47"/>
      <c r="PKC41" s="47"/>
      <c r="PKD41" s="47"/>
      <c r="PKE41" s="47"/>
      <c r="PKF41" s="47"/>
      <c r="PKG41" s="47"/>
      <c r="PKH41" s="47"/>
      <c r="PKI41" s="47"/>
      <c r="PKJ41" s="47"/>
      <c r="PKK41" s="47"/>
      <c r="PKL41" s="47"/>
      <c r="PKM41" s="47"/>
      <c r="PKN41" s="47"/>
      <c r="PKO41" s="47"/>
      <c r="PKP41" s="47"/>
      <c r="PKQ41" s="47"/>
      <c r="PKR41" s="47"/>
      <c r="PKS41" s="47"/>
      <c r="PKT41" s="47"/>
      <c r="PKU41" s="47"/>
      <c r="PKV41" s="47"/>
      <c r="PKW41" s="47"/>
      <c r="PKX41" s="47"/>
      <c r="PKY41" s="47"/>
      <c r="PKZ41" s="47"/>
      <c r="PLA41" s="47"/>
      <c r="PLB41" s="47"/>
      <c r="PLC41" s="47"/>
      <c r="PLD41" s="47"/>
      <c r="PLE41" s="47"/>
      <c r="PLF41" s="47"/>
      <c r="PLG41" s="47"/>
      <c r="PLH41" s="47"/>
      <c r="PLI41" s="47"/>
      <c r="PLJ41" s="47"/>
      <c r="PLK41" s="47"/>
      <c r="PLL41" s="47"/>
      <c r="PLM41" s="47"/>
      <c r="PLN41" s="47"/>
      <c r="PLO41" s="47"/>
      <c r="PLP41" s="47"/>
      <c r="PLQ41" s="47"/>
      <c r="PLR41" s="47"/>
      <c r="PLS41" s="47"/>
      <c r="PLT41" s="47"/>
      <c r="PLU41" s="47"/>
      <c r="PLV41" s="47"/>
      <c r="PLW41" s="47"/>
      <c r="PLX41" s="47"/>
      <c r="PLY41" s="47"/>
      <c r="PLZ41" s="47"/>
      <c r="PMA41" s="47"/>
      <c r="PMB41" s="47"/>
      <c r="PMC41" s="47"/>
      <c r="PMD41" s="47"/>
      <c r="PME41" s="47"/>
      <c r="PMF41" s="47"/>
      <c r="PMG41" s="47"/>
      <c r="PMH41" s="47"/>
      <c r="PMI41" s="47"/>
      <c r="PMJ41" s="47"/>
      <c r="PMK41" s="47"/>
      <c r="PML41" s="47"/>
      <c r="PMM41" s="47"/>
      <c r="PMN41" s="47"/>
      <c r="PMO41" s="47"/>
      <c r="PMP41" s="47"/>
      <c r="PMQ41" s="47"/>
      <c r="PMR41" s="47"/>
      <c r="PMS41" s="47"/>
      <c r="PMT41" s="47"/>
      <c r="PMU41" s="47"/>
      <c r="PMV41" s="47"/>
      <c r="PMW41" s="47"/>
      <c r="PMX41" s="47"/>
      <c r="PMY41" s="47"/>
      <c r="PMZ41" s="47"/>
      <c r="PNA41" s="47"/>
      <c r="PNB41" s="47"/>
      <c r="PNC41" s="47"/>
      <c r="PND41" s="47"/>
      <c r="PNE41" s="47"/>
      <c r="PNF41" s="47"/>
      <c r="PNG41" s="47"/>
      <c r="PNH41" s="47"/>
      <c r="PNI41" s="47"/>
      <c r="PNJ41" s="47"/>
      <c r="PNK41" s="47"/>
      <c r="PNL41" s="47"/>
      <c r="PNM41" s="47"/>
      <c r="PNN41" s="47"/>
      <c r="PNO41" s="47"/>
      <c r="PNP41" s="47"/>
      <c r="PNQ41" s="47"/>
      <c r="PNR41" s="47"/>
      <c r="PNS41" s="47"/>
      <c r="PNT41" s="47"/>
      <c r="PNU41" s="47"/>
      <c r="PNV41" s="47"/>
      <c r="PNW41" s="47"/>
      <c r="PNX41" s="47"/>
      <c r="PNY41" s="47"/>
      <c r="PNZ41" s="47"/>
      <c r="POA41" s="47"/>
      <c r="POB41" s="47"/>
      <c r="POC41" s="47"/>
      <c r="POD41" s="47"/>
      <c r="POE41" s="47"/>
      <c r="POF41" s="47"/>
      <c r="POG41" s="47"/>
      <c r="POH41" s="47"/>
      <c r="POI41" s="47"/>
      <c r="POJ41" s="47"/>
      <c r="POK41" s="47"/>
      <c r="POL41" s="47"/>
      <c r="POM41" s="47"/>
      <c r="PON41" s="47"/>
      <c r="POO41" s="47"/>
      <c r="POP41" s="47"/>
      <c r="POQ41" s="47"/>
      <c r="POR41" s="47"/>
      <c r="POS41" s="47"/>
      <c r="POT41" s="47"/>
      <c r="POU41" s="47"/>
      <c r="POV41" s="47"/>
      <c r="POW41" s="47"/>
      <c r="POX41" s="47"/>
      <c r="POY41" s="47"/>
      <c r="POZ41" s="47"/>
      <c r="PPA41" s="47"/>
      <c r="PPB41" s="47"/>
      <c r="PPC41" s="47"/>
      <c r="PPD41" s="47"/>
      <c r="PPE41" s="47"/>
      <c r="PPF41" s="47"/>
      <c r="PPG41" s="47"/>
      <c r="PPH41" s="47"/>
      <c r="PPI41" s="47"/>
      <c r="PPJ41" s="47"/>
      <c r="PPK41" s="47"/>
      <c r="PPL41" s="47"/>
      <c r="PPM41" s="47"/>
      <c r="PPN41" s="47"/>
      <c r="PPO41" s="47"/>
      <c r="PPP41" s="47"/>
      <c r="PPQ41" s="47"/>
      <c r="PPR41" s="47"/>
      <c r="PPS41" s="47"/>
      <c r="PPT41" s="47"/>
      <c r="PPU41" s="47"/>
      <c r="PPV41" s="47"/>
      <c r="PPW41" s="47"/>
      <c r="PPX41" s="47"/>
      <c r="PPY41" s="47"/>
      <c r="PPZ41" s="47"/>
      <c r="PQA41" s="47"/>
      <c r="PQB41" s="47"/>
      <c r="PQC41" s="47"/>
      <c r="PQD41" s="47"/>
      <c r="PQE41" s="47"/>
      <c r="PQF41" s="47"/>
      <c r="PQG41" s="47"/>
      <c r="PQH41" s="47"/>
      <c r="PQI41" s="47"/>
      <c r="PQJ41" s="47"/>
      <c r="PQK41" s="47"/>
      <c r="PQL41" s="47"/>
      <c r="PQM41" s="47"/>
      <c r="PQN41" s="47"/>
      <c r="PQO41" s="47"/>
      <c r="PQP41" s="47"/>
      <c r="PQQ41" s="47"/>
      <c r="PQR41" s="47"/>
      <c r="PQS41" s="47"/>
      <c r="PQT41" s="47"/>
      <c r="PQU41" s="47"/>
      <c r="PQV41" s="47"/>
      <c r="PQW41" s="47"/>
      <c r="PQX41" s="47"/>
      <c r="PQY41" s="47"/>
      <c r="PQZ41" s="47"/>
      <c r="PRA41" s="47"/>
      <c r="PRB41" s="47"/>
      <c r="PRC41" s="47"/>
      <c r="PRD41" s="47"/>
      <c r="PRE41" s="47"/>
      <c r="PRF41" s="47"/>
      <c r="PRG41" s="47"/>
      <c r="PRH41" s="47"/>
      <c r="PRI41" s="47"/>
      <c r="PRJ41" s="47"/>
      <c r="PRK41" s="47"/>
      <c r="PRL41" s="47"/>
      <c r="PRM41" s="47"/>
      <c r="PRN41" s="47"/>
      <c r="PRO41" s="47"/>
      <c r="PRP41" s="47"/>
      <c r="PRQ41" s="47"/>
      <c r="PRR41" s="47"/>
      <c r="PRS41" s="47"/>
      <c r="PRT41" s="47"/>
      <c r="PRU41" s="47"/>
      <c r="PRV41" s="47"/>
      <c r="PRW41" s="47"/>
      <c r="PRX41" s="47"/>
      <c r="PRY41" s="47"/>
      <c r="PRZ41" s="47"/>
      <c r="PSA41" s="47"/>
      <c r="PSB41" s="47"/>
      <c r="PSC41" s="47"/>
      <c r="PSD41" s="47"/>
      <c r="PSE41" s="47"/>
      <c r="PSF41" s="47"/>
      <c r="PSG41" s="47"/>
      <c r="PSH41" s="47"/>
      <c r="PSI41" s="47"/>
      <c r="PSJ41" s="47"/>
      <c r="PSK41" s="47"/>
      <c r="PSL41" s="47"/>
      <c r="PSM41" s="47"/>
      <c r="PSN41" s="47"/>
      <c r="PSO41" s="47"/>
      <c r="PSP41" s="47"/>
      <c r="PSQ41" s="47"/>
      <c r="PSR41" s="47"/>
      <c r="PSS41" s="47"/>
      <c r="PST41" s="47"/>
      <c r="PSU41" s="47"/>
      <c r="PSV41" s="47"/>
      <c r="PSW41" s="47"/>
      <c r="PSX41" s="47"/>
      <c r="PSY41" s="47"/>
      <c r="PSZ41" s="47"/>
      <c r="PTA41" s="47"/>
      <c r="PTB41" s="47"/>
      <c r="PTC41" s="47"/>
      <c r="PTD41" s="47"/>
      <c r="PTE41" s="47"/>
      <c r="PTF41" s="47"/>
      <c r="PTG41" s="47"/>
      <c r="PTH41" s="47"/>
      <c r="PTI41" s="47"/>
      <c r="PTJ41" s="47"/>
      <c r="PTK41" s="47"/>
      <c r="PTL41" s="47"/>
      <c r="PTM41" s="47"/>
      <c r="PTN41" s="47"/>
      <c r="PTO41" s="47"/>
      <c r="PTP41" s="47"/>
      <c r="PTQ41" s="47"/>
      <c r="PTR41" s="47"/>
      <c r="PTS41" s="47"/>
      <c r="PTT41" s="47"/>
      <c r="PTU41" s="47"/>
      <c r="PTV41" s="47"/>
      <c r="PTW41" s="47"/>
      <c r="PTX41" s="47"/>
      <c r="PTY41" s="47"/>
      <c r="PTZ41" s="47"/>
      <c r="PUA41" s="47"/>
      <c r="PUB41" s="47"/>
      <c r="PUC41" s="47"/>
      <c r="PUD41" s="47"/>
      <c r="PUE41" s="47"/>
      <c r="PUF41" s="47"/>
      <c r="PUG41" s="47"/>
      <c r="PUH41" s="47"/>
      <c r="PUI41" s="47"/>
      <c r="PUJ41" s="47"/>
      <c r="PUK41" s="47"/>
      <c r="PUL41" s="47"/>
      <c r="PUM41" s="47"/>
      <c r="PUN41" s="47"/>
      <c r="PUO41" s="47"/>
      <c r="PUP41" s="47"/>
      <c r="PUQ41" s="47"/>
      <c r="PUR41" s="47"/>
      <c r="PUS41" s="47"/>
      <c r="PUT41" s="47"/>
      <c r="PUU41" s="47"/>
      <c r="PUV41" s="47"/>
      <c r="PUW41" s="47"/>
      <c r="PUX41" s="47"/>
      <c r="PUY41" s="47"/>
      <c r="PUZ41" s="47"/>
      <c r="PVA41" s="47"/>
      <c r="PVB41" s="47"/>
      <c r="PVC41" s="47"/>
      <c r="PVD41" s="47"/>
      <c r="PVE41" s="47"/>
      <c r="PVF41" s="47"/>
      <c r="PVG41" s="47"/>
      <c r="PVH41" s="47"/>
      <c r="PVI41" s="47"/>
      <c r="PVJ41" s="47"/>
      <c r="PVK41" s="47"/>
      <c r="PVL41" s="47"/>
      <c r="PVM41" s="47"/>
      <c r="PVN41" s="47"/>
      <c r="PVO41" s="47"/>
      <c r="PVP41" s="47"/>
      <c r="PVQ41" s="47"/>
      <c r="PVR41" s="47"/>
      <c r="PVS41" s="47"/>
      <c r="PVT41" s="47"/>
      <c r="PVU41" s="47"/>
      <c r="PVV41" s="47"/>
      <c r="PVW41" s="47"/>
      <c r="PVX41" s="47"/>
      <c r="PVY41" s="47"/>
      <c r="PVZ41" s="47"/>
      <c r="PWA41" s="47"/>
      <c r="PWB41" s="47"/>
      <c r="PWC41" s="47"/>
      <c r="PWD41" s="47"/>
      <c r="PWE41" s="47"/>
      <c r="PWF41" s="47"/>
      <c r="PWG41" s="47"/>
      <c r="PWH41" s="47"/>
      <c r="PWI41" s="47"/>
      <c r="PWJ41" s="47"/>
      <c r="PWK41" s="47"/>
      <c r="PWL41" s="47"/>
      <c r="PWM41" s="47"/>
      <c r="PWN41" s="47"/>
      <c r="PWO41" s="47"/>
      <c r="PWP41" s="47"/>
      <c r="PWQ41" s="47"/>
      <c r="PWR41" s="47"/>
      <c r="PWS41" s="47"/>
      <c r="PWT41" s="47"/>
      <c r="PWU41" s="47"/>
      <c r="PWV41" s="47"/>
      <c r="PWW41" s="47"/>
      <c r="PWX41" s="47"/>
      <c r="PWY41" s="47"/>
      <c r="PWZ41" s="47"/>
      <c r="PXA41" s="47"/>
      <c r="PXB41" s="47"/>
      <c r="PXC41" s="47"/>
      <c r="PXD41" s="47"/>
      <c r="PXE41" s="47"/>
      <c r="PXF41" s="47"/>
      <c r="PXG41" s="47"/>
      <c r="PXH41" s="47"/>
      <c r="PXI41" s="47"/>
      <c r="PXJ41" s="47"/>
      <c r="PXK41" s="47"/>
      <c r="PXL41" s="47"/>
      <c r="PXM41" s="47"/>
      <c r="PXN41" s="47"/>
      <c r="PXO41" s="47"/>
      <c r="PXP41" s="47"/>
      <c r="PXQ41" s="47"/>
      <c r="PXR41" s="47"/>
      <c r="PXS41" s="47"/>
      <c r="PXT41" s="47"/>
      <c r="PXU41" s="47"/>
      <c r="PXV41" s="47"/>
      <c r="PXW41" s="47"/>
      <c r="PXX41" s="47"/>
      <c r="PXY41" s="47"/>
      <c r="PXZ41" s="47"/>
      <c r="PYA41" s="47"/>
      <c r="PYB41" s="47"/>
      <c r="PYC41" s="47"/>
      <c r="PYD41" s="47"/>
      <c r="PYE41" s="47"/>
      <c r="PYF41" s="47"/>
      <c r="PYG41" s="47"/>
      <c r="PYH41" s="47"/>
      <c r="PYI41" s="47"/>
      <c r="PYJ41" s="47"/>
      <c r="PYK41" s="47"/>
      <c r="PYL41" s="47"/>
      <c r="PYM41" s="47"/>
      <c r="PYN41" s="47"/>
      <c r="PYO41" s="47"/>
      <c r="PYP41" s="47"/>
      <c r="PYQ41" s="47"/>
      <c r="PYR41" s="47"/>
      <c r="PYS41" s="47"/>
      <c r="PYT41" s="47"/>
      <c r="PYU41" s="47"/>
      <c r="PYV41" s="47"/>
      <c r="PYW41" s="47"/>
      <c r="PYX41" s="47"/>
      <c r="PYY41" s="47"/>
      <c r="PYZ41" s="47"/>
      <c r="PZA41" s="47"/>
      <c r="PZB41" s="47"/>
      <c r="PZC41" s="47"/>
      <c r="PZD41" s="47"/>
      <c r="PZE41" s="47"/>
      <c r="PZF41" s="47"/>
      <c r="PZG41" s="47"/>
      <c r="PZH41" s="47"/>
      <c r="PZI41" s="47"/>
      <c r="PZJ41" s="47"/>
      <c r="PZK41" s="47"/>
      <c r="PZL41" s="47"/>
      <c r="PZM41" s="47"/>
      <c r="PZN41" s="47"/>
      <c r="PZO41" s="47"/>
      <c r="PZP41" s="47"/>
      <c r="PZQ41" s="47"/>
      <c r="PZR41" s="47"/>
      <c r="PZS41" s="47"/>
      <c r="PZT41" s="47"/>
      <c r="PZU41" s="47"/>
      <c r="PZV41" s="47"/>
      <c r="PZW41" s="47"/>
      <c r="PZX41" s="47"/>
      <c r="PZY41" s="47"/>
      <c r="PZZ41" s="47"/>
      <c r="QAA41" s="47"/>
      <c r="QAB41" s="47"/>
      <c r="QAC41" s="47"/>
      <c r="QAD41" s="47"/>
      <c r="QAE41" s="47"/>
      <c r="QAF41" s="47"/>
      <c r="QAG41" s="47"/>
      <c r="QAH41" s="47"/>
      <c r="QAI41" s="47"/>
      <c r="QAJ41" s="47"/>
      <c r="QAK41" s="47"/>
      <c r="QAL41" s="47"/>
      <c r="QAM41" s="47"/>
      <c r="QAN41" s="47"/>
      <c r="QAO41" s="47"/>
      <c r="QAP41" s="47"/>
      <c r="QAQ41" s="47"/>
      <c r="QAR41" s="47"/>
      <c r="QAS41" s="47"/>
      <c r="QAT41" s="47"/>
      <c r="QAU41" s="47"/>
      <c r="QAV41" s="47"/>
      <c r="QAW41" s="47"/>
      <c r="QAX41" s="47"/>
      <c r="QAY41" s="47"/>
      <c r="QAZ41" s="47"/>
      <c r="QBA41" s="47"/>
      <c r="QBB41" s="47"/>
      <c r="QBC41" s="47"/>
      <c r="QBD41" s="47"/>
      <c r="QBE41" s="47"/>
      <c r="QBF41" s="47"/>
      <c r="QBG41" s="47"/>
      <c r="QBH41" s="47"/>
      <c r="QBI41" s="47"/>
      <c r="QBJ41" s="47"/>
      <c r="QBK41" s="47"/>
      <c r="QBL41" s="47"/>
      <c r="QBM41" s="47"/>
      <c r="QBN41" s="47"/>
      <c r="QBO41" s="47"/>
      <c r="QBP41" s="47"/>
      <c r="QBQ41" s="47"/>
      <c r="QBR41" s="47"/>
      <c r="QBS41" s="47"/>
      <c r="QBT41" s="47"/>
      <c r="QBU41" s="47"/>
      <c r="QBV41" s="47"/>
      <c r="QBW41" s="47"/>
      <c r="QBX41" s="47"/>
      <c r="QBY41" s="47"/>
      <c r="QBZ41" s="47"/>
      <c r="QCA41" s="47"/>
      <c r="QCB41" s="47"/>
      <c r="QCC41" s="47"/>
      <c r="QCD41" s="47"/>
      <c r="QCE41" s="47"/>
      <c r="QCF41" s="47"/>
      <c r="QCG41" s="47"/>
      <c r="QCH41" s="47"/>
      <c r="QCI41" s="47"/>
      <c r="QCJ41" s="47"/>
      <c r="QCK41" s="47"/>
      <c r="QCL41" s="47"/>
      <c r="QCM41" s="47"/>
      <c r="QCN41" s="47"/>
      <c r="QCO41" s="47"/>
      <c r="QCP41" s="47"/>
      <c r="QCQ41" s="47"/>
      <c r="QCR41" s="47"/>
      <c r="QCS41" s="47"/>
      <c r="QCT41" s="47"/>
      <c r="QCU41" s="47"/>
      <c r="QCV41" s="47"/>
      <c r="QCW41" s="47"/>
      <c r="QCX41" s="47"/>
      <c r="QCY41" s="47"/>
      <c r="QCZ41" s="47"/>
      <c r="QDA41" s="47"/>
      <c r="QDB41" s="47"/>
      <c r="QDC41" s="47"/>
      <c r="QDD41" s="47"/>
      <c r="QDE41" s="47"/>
      <c r="QDF41" s="47"/>
      <c r="QDG41" s="47"/>
      <c r="QDH41" s="47"/>
      <c r="QDI41" s="47"/>
      <c r="QDJ41" s="47"/>
      <c r="QDK41" s="47"/>
      <c r="QDL41" s="47"/>
      <c r="QDM41" s="47"/>
      <c r="QDN41" s="47"/>
      <c r="QDO41" s="47"/>
      <c r="QDP41" s="47"/>
      <c r="QDQ41" s="47"/>
      <c r="QDR41" s="47"/>
      <c r="QDS41" s="47"/>
      <c r="QDT41" s="47"/>
      <c r="QDU41" s="47"/>
      <c r="QDV41" s="47"/>
      <c r="QDW41" s="47"/>
      <c r="QDX41" s="47"/>
      <c r="QDY41" s="47"/>
      <c r="QDZ41" s="47"/>
      <c r="QEA41" s="47"/>
      <c r="QEB41" s="47"/>
      <c r="QEC41" s="47"/>
      <c r="QED41" s="47"/>
      <c r="QEE41" s="47"/>
      <c r="QEF41" s="47"/>
      <c r="QEG41" s="47"/>
      <c r="QEH41" s="47"/>
      <c r="QEI41" s="47"/>
      <c r="QEJ41" s="47"/>
      <c r="QEK41" s="47"/>
      <c r="QEL41" s="47"/>
      <c r="QEM41" s="47"/>
      <c r="QEN41" s="47"/>
      <c r="QEO41" s="47"/>
      <c r="QEP41" s="47"/>
      <c r="QEQ41" s="47"/>
      <c r="QER41" s="47"/>
      <c r="QES41" s="47"/>
      <c r="QET41" s="47"/>
      <c r="QEU41" s="47"/>
      <c r="QEV41" s="47"/>
      <c r="QEW41" s="47"/>
      <c r="QEX41" s="47"/>
      <c r="QEY41" s="47"/>
      <c r="QEZ41" s="47"/>
      <c r="QFA41" s="47"/>
      <c r="QFB41" s="47"/>
      <c r="QFC41" s="47"/>
      <c r="QFD41" s="47"/>
      <c r="QFE41" s="47"/>
      <c r="QFF41" s="47"/>
      <c r="QFG41" s="47"/>
      <c r="QFH41" s="47"/>
      <c r="QFI41" s="47"/>
      <c r="QFJ41" s="47"/>
      <c r="QFK41" s="47"/>
      <c r="QFL41" s="47"/>
      <c r="QFM41" s="47"/>
      <c r="QFN41" s="47"/>
      <c r="QFO41" s="47"/>
      <c r="QFP41" s="47"/>
      <c r="QFQ41" s="47"/>
      <c r="QFR41" s="47"/>
      <c r="QFS41" s="47"/>
      <c r="QFT41" s="47"/>
      <c r="QFU41" s="47"/>
      <c r="QFV41" s="47"/>
      <c r="QFW41" s="47"/>
      <c r="QFX41" s="47"/>
      <c r="QFY41" s="47"/>
      <c r="QFZ41" s="47"/>
      <c r="QGA41" s="47"/>
      <c r="QGB41" s="47"/>
      <c r="QGC41" s="47"/>
      <c r="QGD41" s="47"/>
      <c r="QGE41" s="47"/>
      <c r="QGF41" s="47"/>
      <c r="QGG41" s="47"/>
      <c r="QGH41" s="47"/>
      <c r="QGI41" s="47"/>
      <c r="QGJ41" s="47"/>
      <c r="QGK41" s="47"/>
      <c r="QGL41" s="47"/>
      <c r="QGM41" s="47"/>
      <c r="QGN41" s="47"/>
      <c r="QGO41" s="47"/>
      <c r="QGP41" s="47"/>
      <c r="QGQ41" s="47"/>
      <c r="QGR41" s="47"/>
      <c r="QGS41" s="47"/>
      <c r="QGT41" s="47"/>
      <c r="QGU41" s="47"/>
      <c r="QGV41" s="47"/>
      <c r="QGW41" s="47"/>
      <c r="QGX41" s="47"/>
      <c r="QGY41" s="47"/>
      <c r="QGZ41" s="47"/>
      <c r="QHA41" s="47"/>
      <c r="QHB41" s="47"/>
      <c r="QHC41" s="47"/>
      <c r="QHD41" s="47"/>
      <c r="QHE41" s="47"/>
      <c r="QHF41" s="47"/>
      <c r="QHG41" s="47"/>
      <c r="QHH41" s="47"/>
      <c r="QHI41" s="47"/>
      <c r="QHJ41" s="47"/>
      <c r="QHK41" s="47"/>
      <c r="QHL41" s="47"/>
      <c r="QHM41" s="47"/>
      <c r="QHN41" s="47"/>
      <c r="QHO41" s="47"/>
      <c r="QHP41" s="47"/>
      <c r="QHQ41" s="47"/>
      <c r="QHR41" s="47"/>
      <c r="QHS41" s="47"/>
      <c r="QHT41" s="47"/>
      <c r="QHU41" s="47"/>
      <c r="QHV41" s="47"/>
      <c r="QHW41" s="47"/>
      <c r="QHX41" s="47"/>
      <c r="QHY41" s="47"/>
      <c r="QHZ41" s="47"/>
      <c r="QIA41" s="47"/>
      <c r="QIB41" s="47"/>
      <c r="QIC41" s="47"/>
      <c r="QID41" s="47"/>
      <c r="QIE41" s="47"/>
      <c r="QIF41" s="47"/>
      <c r="QIG41" s="47"/>
      <c r="QIH41" s="47"/>
      <c r="QII41" s="47"/>
      <c r="QIJ41" s="47"/>
      <c r="QIK41" s="47"/>
      <c r="QIL41" s="47"/>
      <c r="QIM41" s="47"/>
      <c r="QIN41" s="47"/>
      <c r="QIO41" s="47"/>
      <c r="QIP41" s="47"/>
      <c r="QIQ41" s="47"/>
      <c r="QIR41" s="47"/>
      <c r="QIS41" s="47"/>
      <c r="QIT41" s="47"/>
      <c r="QIU41" s="47"/>
      <c r="QIV41" s="47"/>
      <c r="QIW41" s="47"/>
      <c r="QIX41" s="47"/>
      <c r="QIY41" s="47"/>
      <c r="QIZ41" s="47"/>
      <c r="QJA41" s="47"/>
      <c r="QJB41" s="47"/>
      <c r="QJC41" s="47"/>
      <c r="QJD41" s="47"/>
      <c r="QJE41" s="47"/>
      <c r="QJF41" s="47"/>
      <c r="QJG41" s="47"/>
      <c r="QJH41" s="47"/>
      <c r="QJI41" s="47"/>
      <c r="QJJ41" s="47"/>
      <c r="QJK41" s="47"/>
      <c r="QJL41" s="47"/>
      <c r="QJM41" s="47"/>
      <c r="QJN41" s="47"/>
      <c r="QJO41" s="47"/>
      <c r="QJP41" s="47"/>
      <c r="QJQ41" s="47"/>
      <c r="QJR41" s="47"/>
      <c r="QJS41" s="47"/>
      <c r="QJT41" s="47"/>
      <c r="QJU41" s="47"/>
      <c r="QJV41" s="47"/>
      <c r="QJW41" s="47"/>
      <c r="QJX41" s="47"/>
      <c r="QJY41" s="47"/>
      <c r="QJZ41" s="47"/>
      <c r="QKA41" s="47"/>
      <c r="QKB41" s="47"/>
      <c r="QKC41" s="47"/>
      <c r="QKD41" s="47"/>
      <c r="QKE41" s="47"/>
      <c r="QKF41" s="47"/>
      <c r="QKG41" s="47"/>
      <c r="QKH41" s="47"/>
      <c r="QKI41" s="47"/>
      <c r="QKJ41" s="47"/>
      <c r="QKK41" s="47"/>
      <c r="QKL41" s="47"/>
      <c r="QKM41" s="47"/>
      <c r="QKN41" s="47"/>
      <c r="QKO41" s="47"/>
      <c r="QKP41" s="47"/>
      <c r="QKQ41" s="47"/>
      <c r="QKR41" s="47"/>
      <c r="QKS41" s="47"/>
      <c r="QKT41" s="47"/>
      <c r="QKU41" s="47"/>
      <c r="QKV41" s="47"/>
      <c r="QKW41" s="47"/>
      <c r="QKX41" s="47"/>
      <c r="QKY41" s="47"/>
      <c r="QKZ41" s="47"/>
      <c r="QLA41" s="47"/>
      <c r="QLB41" s="47"/>
      <c r="QLC41" s="47"/>
      <c r="QLD41" s="47"/>
      <c r="QLE41" s="47"/>
      <c r="QLF41" s="47"/>
      <c r="QLG41" s="47"/>
      <c r="QLH41" s="47"/>
      <c r="QLI41" s="47"/>
      <c r="QLJ41" s="47"/>
      <c r="QLK41" s="47"/>
      <c r="QLL41" s="47"/>
      <c r="QLM41" s="47"/>
      <c r="QLN41" s="47"/>
      <c r="QLO41" s="47"/>
      <c r="QLP41" s="47"/>
      <c r="QLQ41" s="47"/>
      <c r="QLR41" s="47"/>
      <c r="QLS41" s="47"/>
      <c r="QLT41" s="47"/>
      <c r="QLU41" s="47"/>
      <c r="QLV41" s="47"/>
      <c r="QLW41" s="47"/>
      <c r="QLX41" s="47"/>
      <c r="QLY41" s="47"/>
      <c r="QLZ41" s="47"/>
      <c r="QMA41" s="47"/>
      <c r="QMB41" s="47"/>
      <c r="QMC41" s="47"/>
      <c r="QMD41" s="47"/>
      <c r="QME41" s="47"/>
      <c r="QMF41" s="47"/>
      <c r="QMG41" s="47"/>
      <c r="QMH41" s="47"/>
      <c r="QMI41" s="47"/>
      <c r="QMJ41" s="47"/>
      <c r="QMK41" s="47"/>
      <c r="QML41" s="47"/>
      <c r="QMM41" s="47"/>
      <c r="QMN41" s="47"/>
      <c r="QMO41" s="47"/>
      <c r="QMP41" s="47"/>
      <c r="QMQ41" s="47"/>
      <c r="QMR41" s="47"/>
      <c r="QMS41" s="47"/>
      <c r="QMT41" s="47"/>
      <c r="QMU41" s="47"/>
      <c r="QMV41" s="47"/>
      <c r="QMW41" s="47"/>
      <c r="QMX41" s="47"/>
      <c r="QMY41" s="47"/>
      <c r="QMZ41" s="47"/>
      <c r="QNA41" s="47"/>
      <c r="QNB41" s="47"/>
      <c r="QNC41" s="47"/>
      <c r="QND41" s="47"/>
      <c r="QNE41" s="47"/>
      <c r="QNF41" s="47"/>
      <c r="QNG41" s="47"/>
      <c r="QNH41" s="47"/>
      <c r="QNI41" s="47"/>
      <c r="QNJ41" s="47"/>
      <c r="QNK41" s="47"/>
      <c r="QNL41" s="47"/>
      <c r="QNM41" s="47"/>
      <c r="QNN41" s="47"/>
      <c r="QNO41" s="47"/>
      <c r="QNP41" s="47"/>
      <c r="QNQ41" s="47"/>
      <c r="QNR41" s="47"/>
      <c r="QNS41" s="47"/>
      <c r="QNT41" s="47"/>
      <c r="QNU41" s="47"/>
      <c r="QNV41" s="47"/>
      <c r="QNW41" s="47"/>
      <c r="QNX41" s="47"/>
      <c r="QNY41" s="47"/>
      <c r="QNZ41" s="47"/>
      <c r="QOA41" s="47"/>
      <c r="QOB41" s="47"/>
      <c r="QOC41" s="47"/>
      <c r="QOD41" s="47"/>
      <c r="QOE41" s="47"/>
      <c r="QOF41" s="47"/>
      <c r="QOG41" s="47"/>
      <c r="QOH41" s="47"/>
      <c r="QOI41" s="47"/>
      <c r="QOJ41" s="47"/>
      <c r="QOK41" s="47"/>
      <c r="QOL41" s="47"/>
      <c r="QOM41" s="47"/>
      <c r="QON41" s="47"/>
      <c r="QOO41" s="47"/>
      <c r="QOP41" s="47"/>
      <c r="QOQ41" s="47"/>
      <c r="QOR41" s="47"/>
      <c r="QOS41" s="47"/>
      <c r="QOT41" s="47"/>
      <c r="QOU41" s="47"/>
      <c r="QOV41" s="47"/>
      <c r="QOW41" s="47"/>
      <c r="QOX41" s="47"/>
      <c r="QOY41" s="47"/>
      <c r="QOZ41" s="47"/>
      <c r="QPA41" s="47"/>
      <c r="QPB41" s="47"/>
      <c r="QPC41" s="47"/>
      <c r="QPD41" s="47"/>
      <c r="QPE41" s="47"/>
      <c r="QPF41" s="47"/>
      <c r="QPG41" s="47"/>
      <c r="QPH41" s="47"/>
      <c r="QPI41" s="47"/>
      <c r="QPJ41" s="47"/>
      <c r="QPK41" s="47"/>
      <c r="QPL41" s="47"/>
      <c r="QPM41" s="47"/>
      <c r="QPN41" s="47"/>
      <c r="QPO41" s="47"/>
      <c r="QPP41" s="47"/>
      <c r="QPQ41" s="47"/>
      <c r="QPR41" s="47"/>
      <c r="QPS41" s="47"/>
      <c r="QPT41" s="47"/>
      <c r="QPU41" s="47"/>
      <c r="QPV41" s="47"/>
      <c r="QPW41" s="47"/>
      <c r="QPX41" s="47"/>
      <c r="QPY41" s="47"/>
      <c r="QPZ41" s="47"/>
      <c r="QQA41" s="47"/>
      <c r="QQB41" s="47"/>
      <c r="QQC41" s="47"/>
      <c r="QQD41" s="47"/>
      <c r="QQE41" s="47"/>
      <c r="QQF41" s="47"/>
      <c r="QQG41" s="47"/>
      <c r="QQH41" s="47"/>
      <c r="QQI41" s="47"/>
      <c r="QQJ41" s="47"/>
      <c r="QQK41" s="47"/>
      <c r="QQL41" s="47"/>
      <c r="QQM41" s="47"/>
      <c r="QQN41" s="47"/>
      <c r="QQO41" s="47"/>
      <c r="QQP41" s="47"/>
      <c r="QQQ41" s="47"/>
      <c r="QQR41" s="47"/>
      <c r="QQS41" s="47"/>
      <c r="QQT41" s="47"/>
      <c r="QQU41" s="47"/>
      <c r="QQV41" s="47"/>
      <c r="QQW41" s="47"/>
      <c r="QQX41" s="47"/>
      <c r="QQY41" s="47"/>
      <c r="QQZ41" s="47"/>
      <c r="QRA41" s="47"/>
      <c r="QRB41" s="47"/>
      <c r="QRC41" s="47"/>
      <c r="QRD41" s="47"/>
      <c r="QRE41" s="47"/>
      <c r="QRF41" s="47"/>
      <c r="QRG41" s="47"/>
      <c r="QRH41" s="47"/>
      <c r="QRI41" s="47"/>
      <c r="QRJ41" s="47"/>
      <c r="QRK41" s="47"/>
      <c r="QRL41" s="47"/>
      <c r="QRM41" s="47"/>
      <c r="QRN41" s="47"/>
      <c r="QRO41" s="47"/>
      <c r="QRP41" s="47"/>
      <c r="QRQ41" s="47"/>
      <c r="QRR41" s="47"/>
      <c r="QRS41" s="47"/>
      <c r="QRT41" s="47"/>
      <c r="QRU41" s="47"/>
      <c r="QRV41" s="47"/>
      <c r="QRW41" s="47"/>
      <c r="QRX41" s="47"/>
      <c r="QRY41" s="47"/>
      <c r="QRZ41" s="47"/>
      <c r="QSA41" s="47"/>
      <c r="QSB41" s="47"/>
      <c r="QSC41" s="47"/>
      <c r="QSD41" s="47"/>
      <c r="QSE41" s="47"/>
      <c r="QSF41" s="47"/>
      <c r="QSG41" s="47"/>
      <c r="QSH41" s="47"/>
      <c r="QSI41" s="47"/>
      <c r="QSJ41" s="47"/>
      <c r="QSK41" s="47"/>
      <c r="QSL41" s="47"/>
      <c r="QSM41" s="47"/>
      <c r="QSN41" s="47"/>
      <c r="QSO41" s="47"/>
      <c r="QSP41" s="47"/>
      <c r="QSQ41" s="47"/>
      <c r="QSR41" s="47"/>
      <c r="QSS41" s="47"/>
      <c r="QST41" s="47"/>
      <c r="QSU41" s="47"/>
      <c r="QSV41" s="47"/>
      <c r="QSW41" s="47"/>
      <c r="QSX41" s="47"/>
      <c r="QSY41" s="47"/>
      <c r="QSZ41" s="47"/>
      <c r="QTA41" s="47"/>
      <c r="QTB41" s="47"/>
      <c r="QTC41" s="47"/>
      <c r="QTD41" s="47"/>
      <c r="QTE41" s="47"/>
      <c r="QTF41" s="47"/>
      <c r="QTG41" s="47"/>
      <c r="QTH41" s="47"/>
      <c r="QTI41" s="47"/>
      <c r="QTJ41" s="47"/>
      <c r="QTK41" s="47"/>
      <c r="QTL41" s="47"/>
      <c r="QTM41" s="47"/>
      <c r="QTN41" s="47"/>
      <c r="QTO41" s="47"/>
      <c r="QTP41" s="47"/>
      <c r="QTQ41" s="47"/>
      <c r="QTR41" s="47"/>
      <c r="QTS41" s="47"/>
      <c r="QTT41" s="47"/>
      <c r="QTU41" s="47"/>
      <c r="QTV41" s="47"/>
      <c r="QTW41" s="47"/>
      <c r="QTX41" s="47"/>
      <c r="QTY41" s="47"/>
      <c r="QTZ41" s="47"/>
      <c r="QUA41" s="47"/>
      <c r="QUB41" s="47"/>
      <c r="QUC41" s="47"/>
      <c r="QUD41" s="47"/>
      <c r="QUE41" s="47"/>
      <c r="QUF41" s="47"/>
      <c r="QUG41" s="47"/>
      <c r="QUH41" s="47"/>
      <c r="QUI41" s="47"/>
      <c r="QUJ41" s="47"/>
      <c r="QUK41" s="47"/>
      <c r="QUL41" s="47"/>
      <c r="QUM41" s="47"/>
      <c r="QUN41" s="47"/>
      <c r="QUO41" s="47"/>
      <c r="QUP41" s="47"/>
      <c r="QUQ41" s="47"/>
      <c r="QUR41" s="47"/>
      <c r="QUS41" s="47"/>
      <c r="QUT41" s="47"/>
      <c r="QUU41" s="47"/>
      <c r="QUV41" s="47"/>
      <c r="QUW41" s="47"/>
      <c r="QUX41" s="47"/>
      <c r="QUY41" s="47"/>
      <c r="QUZ41" s="47"/>
      <c r="QVA41" s="47"/>
      <c r="QVB41" s="47"/>
      <c r="QVC41" s="47"/>
      <c r="QVD41" s="47"/>
      <c r="QVE41" s="47"/>
      <c r="QVF41" s="47"/>
      <c r="QVG41" s="47"/>
      <c r="QVH41" s="47"/>
      <c r="QVI41" s="47"/>
      <c r="QVJ41" s="47"/>
      <c r="QVK41" s="47"/>
      <c r="QVL41" s="47"/>
      <c r="QVM41" s="47"/>
      <c r="QVN41" s="47"/>
      <c r="QVO41" s="47"/>
      <c r="QVP41" s="47"/>
      <c r="QVQ41" s="47"/>
      <c r="QVR41" s="47"/>
      <c r="QVS41" s="47"/>
      <c r="QVT41" s="47"/>
      <c r="QVU41" s="47"/>
      <c r="QVV41" s="47"/>
      <c r="QVW41" s="47"/>
      <c r="QVX41" s="47"/>
      <c r="QVY41" s="47"/>
      <c r="QVZ41" s="47"/>
      <c r="QWA41" s="47"/>
      <c r="QWB41" s="47"/>
      <c r="QWC41" s="47"/>
      <c r="QWD41" s="47"/>
      <c r="QWE41" s="47"/>
      <c r="QWF41" s="47"/>
      <c r="QWG41" s="47"/>
      <c r="QWH41" s="47"/>
      <c r="QWI41" s="47"/>
      <c r="QWJ41" s="47"/>
      <c r="QWK41" s="47"/>
      <c r="QWL41" s="47"/>
      <c r="QWM41" s="47"/>
      <c r="QWN41" s="47"/>
      <c r="QWO41" s="47"/>
      <c r="QWP41" s="47"/>
      <c r="QWQ41" s="47"/>
      <c r="QWR41" s="47"/>
      <c r="QWS41" s="47"/>
      <c r="QWT41" s="47"/>
      <c r="QWU41" s="47"/>
      <c r="QWV41" s="47"/>
      <c r="QWW41" s="47"/>
      <c r="QWX41" s="47"/>
      <c r="QWY41" s="47"/>
      <c r="QWZ41" s="47"/>
      <c r="QXA41" s="47"/>
      <c r="QXB41" s="47"/>
      <c r="QXC41" s="47"/>
      <c r="QXD41" s="47"/>
      <c r="QXE41" s="47"/>
      <c r="QXF41" s="47"/>
      <c r="QXG41" s="47"/>
      <c r="QXH41" s="47"/>
      <c r="QXI41" s="47"/>
      <c r="QXJ41" s="47"/>
      <c r="QXK41" s="47"/>
      <c r="QXL41" s="47"/>
      <c r="QXM41" s="47"/>
      <c r="QXN41" s="47"/>
      <c r="QXO41" s="47"/>
      <c r="QXP41" s="47"/>
      <c r="QXQ41" s="47"/>
      <c r="QXR41" s="47"/>
      <c r="QXS41" s="47"/>
      <c r="QXT41" s="47"/>
      <c r="QXU41" s="47"/>
      <c r="QXV41" s="47"/>
      <c r="QXW41" s="47"/>
      <c r="QXX41" s="47"/>
      <c r="QXY41" s="47"/>
      <c r="QXZ41" s="47"/>
      <c r="QYA41" s="47"/>
      <c r="QYB41" s="47"/>
      <c r="QYC41" s="47"/>
      <c r="QYD41" s="47"/>
      <c r="QYE41" s="47"/>
      <c r="QYF41" s="47"/>
      <c r="QYG41" s="47"/>
      <c r="QYH41" s="47"/>
      <c r="QYI41" s="47"/>
      <c r="QYJ41" s="47"/>
      <c r="QYK41" s="47"/>
      <c r="QYL41" s="47"/>
      <c r="QYM41" s="47"/>
      <c r="QYN41" s="47"/>
      <c r="QYO41" s="47"/>
      <c r="QYP41" s="47"/>
      <c r="QYQ41" s="47"/>
      <c r="QYR41" s="47"/>
      <c r="QYS41" s="47"/>
      <c r="QYT41" s="47"/>
      <c r="QYU41" s="47"/>
      <c r="QYV41" s="47"/>
      <c r="QYW41" s="47"/>
      <c r="QYX41" s="47"/>
      <c r="QYY41" s="47"/>
      <c r="QYZ41" s="47"/>
      <c r="QZA41" s="47"/>
      <c r="QZB41" s="47"/>
      <c r="QZC41" s="47"/>
      <c r="QZD41" s="47"/>
      <c r="QZE41" s="47"/>
      <c r="QZF41" s="47"/>
      <c r="QZG41" s="47"/>
      <c r="QZH41" s="47"/>
      <c r="QZI41" s="47"/>
      <c r="QZJ41" s="47"/>
      <c r="QZK41" s="47"/>
      <c r="QZL41" s="47"/>
      <c r="QZM41" s="47"/>
      <c r="QZN41" s="47"/>
      <c r="QZO41" s="47"/>
      <c r="QZP41" s="47"/>
      <c r="QZQ41" s="47"/>
      <c r="QZR41" s="47"/>
      <c r="QZS41" s="47"/>
      <c r="QZT41" s="47"/>
      <c r="QZU41" s="47"/>
      <c r="QZV41" s="47"/>
      <c r="QZW41" s="47"/>
      <c r="QZX41" s="47"/>
      <c r="QZY41" s="47"/>
      <c r="QZZ41" s="47"/>
      <c r="RAA41" s="47"/>
      <c r="RAB41" s="47"/>
      <c r="RAC41" s="47"/>
      <c r="RAD41" s="47"/>
      <c r="RAE41" s="47"/>
      <c r="RAF41" s="47"/>
      <c r="RAG41" s="47"/>
      <c r="RAH41" s="47"/>
      <c r="RAI41" s="47"/>
      <c r="RAJ41" s="47"/>
      <c r="RAK41" s="47"/>
      <c r="RAL41" s="47"/>
      <c r="RAM41" s="47"/>
      <c r="RAN41" s="47"/>
      <c r="RAO41" s="47"/>
      <c r="RAP41" s="47"/>
      <c r="RAQ41" s="47"/>
      <c r="RAR41" s="47"/>
      <c r="RAS41" s="47"/>
      <c r="RAT41" s="47"/>
      <c r="RAU41" s="47"/>
      <c r="RAV41" s="47"/>
      <c r="RAW41" s="47"/>
      <c r="RAX41" s="47"/>
      <c r="RAY41" s="47"/>
      <c r="RAZ41" s="47"/>
      <c r="RBA41" s="47"/>
      <c r="RBB41" s="47"/>
      <c r="RBC41" s="47"/>
      <c r="RBD41" s="47"/>
      <c r="RBE41" s="47"/>
      <c r="RBF41" s="47"/>
      <c r="RBG41" s="47"/>
      <c r="RBH41" s="47"/>
      <c r="RBI41" s="47"/>
      <c r="RBJ41" s="47"/>
      <c r="RBK41" s="47"/>
      <c r="RBL41" s="47"/>
      <c r="RBM41" s="47"/>
      <c r="RBN41" s="47"/>
      <c r="RBO41" s="47"/>
      <c r="RBP41" s="47"/>
      <c r="RBQ41" s="47"/>
      <c r="RBR41" s="47"/>
      <c r="RBS41" s="47"/>
      <c r="RBT41" s="47"/>
      <c r="RBU41" s="47"/>
      <c r="RBV41" s="47"/>
      <c r="RBW41" s="47"/>
      <c r="RBX41" s="47"/>
      <c r="RBY41" s="47"/>
      <c r="RBZ41" s="47"/>
      <c r="RCA41" s="47"/>
      <c r="RCB41" s="47"/>
      <c r="RCC41" s="47"/>
      <c r="RCD41" s="47"/>
      <c r="RCE41" s="47"/>
      <c r="RCF41" s="47"/>
      <c r="RCG41" s="47"/>
      <c r="RCH41" s="47"/>
      <c r="RCI41" s="47"/>
      <c r="RCJ41" s="47"/>
      <c r="RCK41" s="47"/>
      <c r="RCL41" s="47"/>
      <c r="RCM41" s="47"/>
      <c r="RCN41" s="47"/>
      <c r="RCO41" s="47"/>
      <c r="RCP41" s="47"/>
      <c r="RCQ41" s="47"/>
      <c r="RCR41" s="47"/>
      <c r="RCS41" s="47"/>
      <c r="RCT41" s="47"/>
      <c r="RCU41" s="47"/>
      <c r="RCV41" s="47"/>
      <c r="RCW41" s="47"/>
      <c r="RCX41" s="47"/>
      <c r="RCY41" s="47"/>
      <c r="RCZ41" s="47"/>
      <c r="RDA41" s="47"/>
      <c r="RDB41" s="47"/>
      <c r="RDC41" s="47"/>
      <c r="RDD41" s="47"/>
      <c r="RDE41" s="47"/>
      <c r="RDF41" s="47"/>
      <c r="RDG41" s="47"/>
      <c r="RDH41" s="47"/>
      <c r="RDI41" s="47"/>
      <c r="RDJ41" s="47"/>
      <c r="RDK41" s="47"/>
      <c r="RDL41" s="47"/>
      <c r="RDM41" s="47"/>
      <c r="RDN41" s="47"/>
      <c r="RDO41" s="47"/>
      <c r="RDP41" s="47"/>
      <c r="RDQ41" s="47"/>
      <c r="RDR41" s="47"/>
      <c r="RDS41" s="47"/>
      <c r="RDT41" s="47"/>
      <c r="RDU41" s="47"/>
      <c r="RDV41" s="47"/>
      <c r="RDW41" s="47"/>
      <c r="RDX41" s="47"/>
      <c r="RDY41" s="47"/>
      <c r="RDZ41" s="47"/>
      <c r="REA41" s="47"/>
      <c r="REB41" s="47"/>
      <c r="REC41" s="47"/>
      <c r="RED41" s="47"/>
      <c r="REE41" s="47"/>
      <c r="REF41" s="47"/>
      <c r="REG41" s="47"/>
      <c r="REH41" s="47"/>
      <c r="REI41" s="47"/>
      <c r="REJ41" s="47"/>
      <c r="REK41" s="47"/>
      <c r="REL41" s="47"/>
      <c r="REM41" s="47"/>
      <c r="REN41" s="47"/>
      <c r="REO41" s="47"/>
      <c r="REP41" s="47"/>
      <c r="REQ41" s="47"/>
      <c r="RER41" s="47"/>
      <c r="RES41" s="47"/>
      <c r="RET41" s="47"/>
      <c r="REU41" s="47"/>
      <c r="REV41" s="47"/>
      <c r="REW41" s="47"/>
      <c r="REX41" s="47"/>
      <c r="REY41" s="47"/>
      <c r="REZ41" s="47"/>
      <c r="RFA41" s="47"/>
      <c r="RFB41" s="47"/>
      <c r="RFC41" s="47"/>
      <c r="RFD41" s="47"/>
      <c r="RFE41" s="47"/>
      <c r="RFF41" s="47"/>
      <c r="RFG41" s="47"/>
      <c r="RFH41" s="47"/>
      <c r="RFI41" s="47"/>
      <c r="RFJ41" s="47"/>
      <c r="RFK41" s="47"/>
      <c r="RFL41" s="47"/>
      <c r="RFM41" s="47"/>
      <c r="RFN41" s="47"/>
      <c r="RFO41" s="47"/>
      <c r="RFP41" s="47"/>
      <c r="RFQ41" s="47"/>
      <c r="RFR41" s="47"/>
      <c r="RFS41" s="47"/>
      <c r="RFT41" s="47"/>
      <c r="RFU41" s="47"/>
      <c r="RFV41" s="47"/>
      <c r="RFW41" s="47"/>
      <c r="RFX41" s="47"/>
      <c r="RFY41" s="47"/>
      <c r="RFZ41" s="47"/>
      <c r="RGA41" s="47"/>
      <c r="RGB41" s="47"/>
      <c r="RGC41" s="47"/>
      <c r="RGD41" s="47"/>
      <c r="RGE41" s="47"/>
      <c r="RGF41" s="47"/>
      <c r="RGG41" s="47"/>
      <c r="RGH41" s="47"/>
      <c r="RGI41" s="47"/>
      <c r="RGJ41" s="47"/>
      <c r="RGK41" s="47"/>
      <c r="RGL41" s="47"/>
      <c r="RGM41" s="47"/>
      <c r="RGN41" s="47"/>
      <c r="RGO41" s="47"/>
      <c r="RGP41" s="47"/>
      <c r="RGQ41" s="47"/>
      <c r="RGR41" s="47"/>
      <c r="RGS41" s="47"/>
      <c r="RGT41" s="47"/>
      <c r="RGU41" s="47"/>
      <c r="RGV41" s="47"/>
      <c r="RGW41" s="47"/>
      <c r="RGX41" s="47"/>
      <c r="RGY41" s="47"/>
      <c r="RGZ41" s="47"/>
      <c r="RHA41" s="47"/>
      <c r="RHB41" s="47"/>
      <c r="RHC41" s="47"/>
      <c r="RHD41" s="47"/>
      <c r="RHE41" s="47"/>
      <c r="RHF41" s="47"/>
      <c r="RHG41" s="47"/>
      <c r="RHH41" s="47"/>
      <c r="RHI41" s="47"/>
      <c r="RHJ41" s="47"/>
      <c r="RHK41" s="47"/>
      <c r="RHL41" s="47"/>
      <c r="RHM41" s="47"/>
      <c r="RHN41" s="47"/>
      <c r="RHO41" s="47"/>
      <c r="RHP41" s="47"/>
      <c r="RHQ41" s="47"/>
      <c r="RHR41" s="47"/>
      <c r="RHS41" s="47"/>
      <c r="RHT41" s="47"/>
      <c r="RHU41" s="47"/>
      <c r="RHV41" s="47"/>
      <c r="RHW41" s="47"/>
      <c r="RHX41" s="47"/>
      <c r="RHY41" s="47"/>
      <c r="RHZ41" s="47"/>
      <c r="RIA41" s="47"/>
      <c r="RIB41" s="47"/>
      <c r="RIC41" s="47"/>
      <c r="RID41" s="47"/>
      <c r="RIE41" s="47"/>
      <c r="RIF41" s="47"/>
      <c r="RIG41" s="47"/>
      <c r="RIH41" s="47"/>
      <c r="RII41" s="47"/>
      <c r="RIJ41" s="47"/>
      <c r="RIK41" s="47"/>
      <c r="RIL41" s="47"/>
      <c r="RIM41" s="47"/>
      <c r="RIN41" s="47"/>
      <c r="RIO41" s="47"/>
      <c r="RIP41" s="47"/>
      <c r="RIQ41" s="47"/>
      <c r="RIR41" s="47"/>
      <c r="RIS41" s="47"/>
      <c r="RIT41" s="47"/>
      <c r="RIU41" s="47"/>
      <c r="RIV41" s="47"/>
      <c r="RIW41" s="47"/>
      <c r="RIX41" s="47"/>
      <c r="RIY41" s="47"/>
      <c r="RIZ41" s="47"/>
      <c r="RJA41" s="47"/>
      <c r="RJB41" s="47"/>
      <c r="RJC41" s="47"/>
      <c r="RJD41" s="47"/>
      <c r="RJE41" s="47"/>
      <c r="RJF41" s="47"/>
      <c r="RJG41" s="47"/>
      <c r="RJH41" s="47"/>
      <c r="RJI41" s="47"/>
      <c r="RJJ41" s="47"/>
      <c r="RJK41" s="47"/>
      <c r="RJL41" s="47"/>
      <c r="RJM41" s="47"/>
      <c r="RJN41" s="47"/>
      <c r="RJO41" s="47"/>
      <c r="RJP41" s="47"/>
      <c r="RJQ41" s="47"/>
      <c r="RJR41" s="47"/>
      <c r="RJS41" s="47"/>
      <c r="RJT41" s="47"/>
      <c r="RJU41" s="47"/>
      <c r="RJV41" s="47"/>
      <c r="RJW41" s="47"/>
      <c r="RJX41" s="47"/>
      <c r="RJY41" s="47"/>
      <c r="RJZ41" s="47"/>
      <c r="RKA41" s="47"/>
      <c r="RKB41" s="47"/>
      <c r="RKC41" s="47"/>
      <c r="RKD41" s="47"/>
      <c r="RKE41" s="47"/>
      <c r="RKF41" s="47"/>
      <c r="RKG41" s="47"/>
      <c r="RKH41" s="47"/>
      <c r="RKI41" s="47"/>
      <c r="RKJ41" s="47"/>
      <c r="RKK41" s="47"/>
      <c r="RKL41" s="47"/>
      <c r="RKM41" s="47"/>
      <c r="RKN41" s="47"/>
      <c r="RKO41" s="47"/>
      <c r="RKP41" s="47"/>
      <c r="RKQ41" s="47"/>
      <c r="RKR41" s="47"/>
      <c r="RKS41" s="47"/>
      <c r="RKT41" s="47"/>
      <c r="RKU41" s="47"/>
      <c r="RKV41" s="47"/>
      <c r="RKW41" s="47"/>
      <c r="RKX41" s="47"/>
      <c r="RKY41" s="47"/>
      <c r="RKZ41" s="47"/>
      <c r="RLA41" s="47"/>
      <c r="RLB41" s="47"/>
      <c r="RLC41" s="47"/>
      <c r="RLD41" s="47"/>
      <c r="RLE41" s="47"/>
      <c r="RLF41" s="47"/>
      <c r="RLG41" s="47"/>
      <c r="RLH41" s="47"/>
      <c r="RLI41" s="47"/>
      <c r="RLJ41" s="47"/>
      <c r="RLK41" s="47"/>
      <c r="RLL41" s="47"/>
      <c r="RLM41" s="47"/>
      <c r="RLN41" s="47"/>
      <c r="RLO41" s="47"/>
      <c r="RLP41" s="47"/>
      <c r="RLQ41" s="47"/>
      <c r="RLR41" s="47"/>
      <c r="RLS41" s="47"/>
      <c r="RLT41" s="47"/>
      <c r="RLU41" s="47"/>
      <c r="RLV41" s="47"/>
      <c r="RLW41" s="47"/>
      <c r="RLX41" s="47"/>
      <c r="RLY41" s="47"/>
      <c r="RLZ41" s="47"/>
      <c r="RMA41" s="47"/>
      <c r="RMB41" s="47"/>
      <c r="RMC41" s="47"/>
      <c r="RMD41" s="47"/>
      <c r="RME41" s="47"/>
      <c r="RMF41" s="47"/>
      <c r="RMG41" s="47"/>
      <c r="RMH41" s="47"/>
      <c r="RMI41" s="47"/>
      <c r="RMJ41" s="47"/>
      <c r="RMK41" s="47"/>
      <c r="RML41" s="47"/>
      <c r="RMM41" s="47"/>
      <c r="RMN41" s="47"/>
      <c r="RMO41" s="47"/>
      <c r="RMP41" s="47"/>
      <c r="RMQ41" s="47"/>
      <c r="RMR41" s="47"/>
      <c r="RMS41" s="47"/>
      <c r="RMT41" s="47"/>
      <c r="RMU41" s="47"/>
      <c r="RMV41" s="47"/>
      <c r="RMW41" s="47"/>
      <c r="RMX41" s="47"/>
      <c r="RMY41" s="47"/>
      <c r="RMZ41" s="47"/>
      <c r="RNA41" s="47"/>
      <c r="RNB41" s="47"/>
      <c r="RNC41" s="47"/>
      <c r="RND41" s="47"/>
      <c r="RNE41" s="47"/>
      <c r="RNF41" s="47"/>
      <c r="RNG41" s="47"/>
      <c r="RNH41" s="47"/>
      <c r="RNI41" s="47"/>
      <c r="RNJ41" s="47"/>
      <c r="RNK41" s="47"/>
      <c r="RNL41" s="47"/>
      <c r="RNM41" s="47"/>
      <c r="RNN41" s="47"/>
      <c r="RNO41" s="47"/>
      <c r="RNP41" s="47"/>
      <c r="RNQ41" s="47"/>
      <c r="RNR41" s="47"/>
      <c r="RNS41" s="47"/>
      <c r="RNT41" s="47"/>
      <c r="RNU41" s="47"/>
      <c r="RNV41" s="47"/>
      <c r="RNW41" s="47"/>
      <c r="RNX41" s="47"/>
      <c r="RNY41" s="47"/>
      <c r="RNZ41" s="47"/>
      <c r="ROA41" s="47"/>
      <c r="ROB41" s="47"/>
      <c r="ROC41" s="47"/>
      <c r="ROD41" s="47"/>
      <c r="ROE41" s="47"/>
      <c r="ROF41" s="47"/>
      <c r="ROG41" s="47"/>
      <c r="ROH41" s="47"/>
      <c r="ROI41" s="47"/>
      <c r="ROJ41" s="47"/>
      <c r="ROK41" s="47"/>
      <c r="ROL41" s="47"/>
      <c r="ROM41" s="47"/>
      <c r="RON41" s="47"/>
      <c r="ROO41" s="47"/>
      <c r="ROP41" s="47"/>
      <c r="ROQ41" s="47"/>
      <c r="ROR41" s="47"/>
      <c r="ROS41" s="47"/>
      <c r="ROT41" s="47"/>
      <c r="ROU41" s="47"/>
      <c r="ROV41" s="47"/>
      <c r="ROW41" s="47"/>
      <c r="ROX41" s="47"/>
      <c r="ROY41" s="47"/>
      <c r="ROZ41" s="47"/>
      <c r="RPA41" s="47"/>
      <c r="RPB41" s="47"/>
      <c r="RPC41" s="47"/>
      <c r="RPD41" s="47"/>
      <c r="RPE41" s="47"/>
      <c r="RPF41" s="47"/>
      <c r="RPG41" s="47"/>
      <c r="RPH41" s="47"/>
      <c r="RPI41" s="47"/>
      <c r="RPJ41" s="47"/>
      <c r="RPK41" s="47"/>
      <c r="RPL41" s="47"/>
      <c r="RPM41" s="47"/>
      <c r="RPN41" s="47"/>
      <c r="RPO41" s="47"/>
      <c r="RPP41" s="47"/>
      <c r="RPQ41" s="47"/>
      <c r="RPR41" s="47"/>
      <c r="RPS41" s="47"/>
      <c r="RPT41" s="47"/>
      <c r="RPU41" s="47"/>
      <c r="RPV41" s="47"/>
      <c r="RPW41" s="47"/>
      <c r="RPX41" s="47"/>
      <c r="RPY41" s="47"/>
      <c r="RPZ41" s="47"/>
      <c r="RQA41" s="47"/>
      <c r="RQB41" s="47"/>
      <c r="RQC41" s="47"/>
      <c r="RQD41" s="47"/>
      <c r="RQE41" s="47"/>
      <c r="RQF41" s="47"/>
      <c r="RQG41" s="47"/>
      <c r="RQH41" s="47"/>
      <c r="RQI41" s="47"/>
      <c r="RQJ41" s="47"/>
      <c r="RQK41" s="47"/>
      <c r="RQL41" s="47"/>
      <c r="RQM41" s="47"/>
      <c r="RQN41" s="47"/>
      <c r="RQO41" s="47"/>
      <c r="RQP41" s="47"/>
      <c r="RQQ41" s="47"/>
      <c r="RQR41" s="47"/>
      <c r="RQS41" s="47"/>
      <c r="RQT41" s="47"/>
      <c r="RQU41" s="47"/>
      <c r="RQV41" s="47"/>
      <c r="RQW41" s="47"/>
      <c r="RQX41" s="47"/>
      <c r="RQY41" s="47"/>
      <c r="RQZ41" s="47"/>
      <c r="RRA41" s="47"/>
      <c r="RRB41" s="47"/>
      <c r="RRC41" s="47"/>
      <c r="RRD41" s="47"/>
      <c r="RRE41" s="47"/>
      <c r="RRF41" s="47"/>
      <c r="RRG41" s="47"/>
      <c r="RRH41" s="47"/>
      <c r="RRI41" s="47"/>
      <c r="RRJ41" s="47"/>
      <c r="RRK41" s="47"/>
      <c r="RRL41" s="47"/>
      <c r="RRM41" s="47"/>
      <c r="RRN41" s="47"/>
      <c r="RRO41" s="47"/>
      <c r="RRP41" s="47"/>
      <c r="RRQ41" s="47"/>
      <c r="RRR41" s="47"/>
      <c r="RRS41" s="47"/>
      <c r="RRT41" s="47"/>
      <c r="RRU41" s="47"/>
      <c r="RRV41" s="47"/>
      <c r="RRW41" s="47"/>
      <c r="RRX41" s="47"/>
      <c r="RRY41" s="47"/>
      <c r="RRZ41" s="47"/>
      <c r="RSA41" s="47"/>
      <c r="RSB41" s="47"/>
      <c r="RSC41" s="47"/>
      <c r="RSD41" s="47"/>
      <c r="RSE41" s="47"/>
      <c r="RSF41" s="47"/>
      <c r="RSG41" s="47"/>
      <c r="RSH41" s="47"/>
      <c r="RSI41" s="47"/>
      <c r="RSJ41" s="47"/>
      <c r="RSK41" s="47"/>
      <c r="RSL41" s="47"/>
      <c r="RSM41" s="47"/>
      <c r="RSN41" s="47"/>
      <c r="RSO41" s="47"/>
      <c r="RSP41" s="47"/>
      <c r="RSQ41" s="47"/>
      <c r="RSR41" s="47"/>
      <c r="RSS41" s="47"/>
      <c r="RST41" s="47"/>
      <c r="RSU41" s="47"/>
      <c r="RSV41" s="47"/>
      <c r="RSW41" s="47"/>
      <c r="RSX41" s="47"/>
      <c r="RSY41" s="47"/>
      <c r="RSZ41" s="47"/>
      <c r="RTA41" s="47"/>
      <c r="RTB41" s="47"/>
      <c r="RTC41" s="47"/>
      <c r="RTD41" s="47"/>
      <c r="RTE41" s="47"/>
      <c r="RTF41" s="47"/>
      <c r="RTG41" s="47"/>
      <c r="RTH41" s="47"/>
      <c r="RTI41" s="47"/>
      <c r="RTJ41" s="47"/>
      <c r="RTK41" s="47"/>
      <c r="RTL41" s="47"/>
      <c r="RTM41" s="47"/>
      <c r="RTN41" s="47"/>
      <c r="RTO41" s="47"/>
      <c r="RTP41" s="47"/>
      <c r="RTQ41" s="47"/>
      <c r="RTR41" s="47"/>
      <c r="RTS41" s="47"/>
      <c r="RTT41" s="47"/>
      <c r="RTU41" s="47"/>
      <c r="RTV41" s="47"/>
      <c r="RTW41" s="47"/>
      <c r="RTX41" s="47"/>
      <c r="RTY41" s="47"/>
      <c r="RTZ41" s="47"/>
      <c r="RUA41" s="47"/>
      <c r="RUB41" s="47"/>
      <c r="RUC41" s="47"/>
      <c r="RUD41" s="47"/>
      <c r="RUE41" s="47"/>
      <c r="RUF41" s="47"/>
      <c r="RUG41" s="47"/>
      <c r="RUH41" s="47"/>
      <c r="RUI41" s="47"/>
      <c r="RUJ41" s="47"/>
      <c r="RUK41" s="47"/>
      <c r="RUL41" s="47"/>
      <c r="RUM41" s="47"/>
      <c r="RUN41" s="47"/>
      <c r="RUO41" s="47"/>
      <c r="RUP41" s="47"/>
      <c r="RUQ41" s="47"/>
      <c r="RUR41" s="47"/>
      <c r="RUS41" s="47"/>
      <c r="RUT41" s="47"/>
      <c r="RUU41" s="47"/>
      <c r="RUV41" s="47"/>
      <c r="RUW41" s="47"/>
      <c r="RUX41" s="47"/>
      <c r="RUY41" s="47"/>
      <c r="RUZ41" s="47"/>
      <c r="RVA41" s="47"/>
      <c r="RVB41" s="47"/>
      <c r="RVC41" s="47"/>
      <c r="RVD41" s="47"/>
      <c r="RVE41" s="47"/>
      <c r="RVF41" s="47"/>
      <c r="RVG41" s="47"/>
      <c r="RVH41" s="47"/>
      <c r="RVI41" s="47"/>
      <c r="RVJ41" s="47"/>
      <c r="RVK41" s="47"/>
      <c r="RVL41" s="47"/>
      <c r="RVM41" s="47"/>
      <c r="RVN41" s="47"/>
      <c r="RVO41" s="47"/>
      <c r="RVP41" s="47"/>
      <c r="RVQ41" s="47"/>
      <c r="RVR41" s="47"/>
      <c r="RVS41" s="47"/>
      <c r="RVT41" s="47"/>
      <c r="RVU41" s="47"/>
      <c r="RVV41" s="47"/>
      <c r="RVW41" s="47"/>
      <c r="RVX41" s="47"/>
      <c r="RVY41" s="47"/>
      <c r="RVZ41" s="47"/>
      <c r="RWA41" s="47"/>
      <c r="RWB41" s="47"/>
      <c r="RWC41" s="47"/>
      <c r="RWD41" s="47"/>
      <c r="RWE41" s="47"/>
      <c r="RWF41" s="47"/>
      <c r="RWG41" s="47"/>
      <c r="RWH41" s="47"/>
      <c r="RWI41" s="47"/>
      <c r="RWJ41" s="47"/>
      <c r="RWK41" s="47"/>
      <c r="RWL41" s="47"/>
      <c r="RWM41" s="47"/>
      <c r="RWN41" s="47"/>
      <c r="RWO41" s="47"/>
      <c r="RWP41" s="47"/>
      <c r="RWQ41" s="47"/>
      <c r="RWR41" s="47"/>
      <c r="RWS41" s="47"/>
      <c r="RWT41" s="47"/>
      <c r="RWU41" s="47"/>
      <c r="RWV41" s="47"/>
      <c r="RWW41" s="47"/>
      <c r="RWX41" s="47"/>
      <c r="RWY41" s="47"/>
      <c r="RWZ41" s="47"/>
      <c r="RXA41" s="47"/>
      <c r="RXB41" s="47"/>
      <c r="RXC41" s="47"/>
      <c r="RXD41" s="47"/>
      <c r="RXE41" s="47"/>
      <c r="RXF41" s="47"/>
      <c r="RXG41" s="47"/>
      <c r="RXH41" s="47"/>
      <c r="RXI41" s="47"/>
      <c r="RXJ41" s="47"/>
      <c r="RXK41" s="47"/>
      <c r="RXL41" s="47"/>
      <c r="RXM41" s="47"/>
      <c r="RXN41" s="47"/>
      <c r="RXO41" s="47"/>
      <c r="RXP41" s="47"/>
      <c r="RXQ41" s="47"/>
      <c r="RXR41" s="47"/>
      <c r="RXS41" s="47"/>
      <c r="RXT41" s="47"/>
      <c r="RXU41" s="47"/>
      <c r="RXV41" s="47"/>
      <c r="RXW41" s="47"/>
      <c r="RXX41" s="47"/>
      <c r="RXY41" s="47"/>
      <c r="RXZ41" s="47"/>
      <c r="RYA41" s="47"/>
      <c r="RYB41" s="47"/>
      <c r="RYC41" s="47"/>
      <c r="RYD41" s="47"/>
      <c r="RYE41" s="47"/>
      <c r="RYF41" s="47"/>
      <c r="RYG41" s="47"/>
      <c r="RYH41" s="47"/>
      <c r="RYI41" s="47"/>
      <c r="RYJ41" s="47"/>
      <c r="RYK41" s="47"/>
      <c r="RYL41" s="47"/>
      <c r="RYM41" s="47"/>
      <c r="RYN41" s="47"/>
      <c r="RYO41" s="47"/>
      <c r="RYP41" s="47"/>
      <c r="RYQ41" s="47"/>
      <c r="RYR41" s="47"/>
      <c r="RYS41" s="47"/>
      <c r="RYT41" s="47"/>
      <c r="RYU41" s="47"/>
      <c r="RYV41" s="47"/>
      <c r="RYW41" s="47"/>
      <c r="RYX41" s="47"/>
      <c r="RYY41" s="47"/>
      <c r="RYZ41" s="47"/>
      <c r="RZA41" s="47"/>
      <c r="RZB41" s="47"/>
      <c r="RZC41" s="47"/>
      <c r="RZD41" s="47"/>
      <c r="RZE41" s="47"/>
      <c r="RZF41" s="47"/>
      <c r="RZG41" s="47"/>
      <c r="RZH41" s="47"/>
      <c r="RZI41" s="47"/>
      <c r="RZJ41" s="47"/>
      <c r="RZK41" s="47"/>
      <c r="RZL41" s="47"/>
      <c r="RZM41" s="47"/>
      <c r="RZN41" s="47"/>
      <c r="RZO41" s="47"/>
      <c r="RZP41" s="47"/>
      <c r="RZQ41" s="47"/>
      <c r="RZR41" s="47"/>
      <c r="RZS41" s="47"/>
      <c r="RZT41" s="47"/>
      <c r="RZU41" s="47"/>
      <c r="RZV41" s="47"/>
      <c r="RZW41" s="47"/>
      <c r="RZX41" s="47"/>
      <c r="RZY41" s="47"/>
      <c r="RZZ41" s="47"/>
      <c r="SAA41" s="47"/>
      <c r="SAB41" s="47"/>
      <c r="SAC41" s="47"/>
      <c r="SAD41" s="47"/>
      <c r="SAE41" s="47"/>
      <c r="SAF41" s="47"/>
      <c r="SAG41" s="47"/>
      <c r="SAH41" s="47"/>
      <c r="SAI41" s="47"/>
      <c r="SAJ41" s="47"/>
      <c r="SAK41" s="47"/>
      <c r="SAL41" s="47"/>
      <c r="SAM41" s="47"/>
      <c r="SAN41" s="47"/>
      <c r="SAO41" s="47"/>
      <c r="SAP41" s="47"/>
      <c r="SAQ41" s="47"/>
      <c r="SAR41" s="47"/>
      <c r="SAS41" s="47"/>
      <c r="SAT41" s="47"/>
      <c r="SAU41" s="47"/>
      <c r="SAV41" s="47"/>
      <c r="SAW41" s="47"/>
      <c r="SAX41" s="47"/>
      <c r="SAY41" s="47"/>
      <c r="SAZ41" s="47"/>
      <c r="SBA41" s="47"/>
      <c r="SBB41" s="47"/>
      <c r="SBC41" s="47"/>
      <c r="SBD41" s="47"/>
      <c r="SBE41" s="47"/>
      <c r="SBF41" s="47"/>
      <c r="SBG41" s="47"/>
      <c r="SBH41" s="47"/>
      <c r="SBI41" s="47"/>
      <c r="SBJ41" s="47"/>
      <c r="SBK41" s="47"/>
      <c r="SBL41" s="47"/>
      <c r="SBM41" s="47"/>
      <c r="SBN41" s="47"/>
      <c r="SBO41" s="47"/>
      <c r="SBP41" s="47"/>
      <c r="SBQ41" s="47"/>
      <c r="SBR41" s="47"/>
      <c r="SBS41" s="47"/>
      <c r="SBT41" s="47"/>
      <c r="SBU41" s="47"/>
      <c r="SBV41" s="47"/>
      <c r="SBW41" s="47"/>
      <c r="SBX41" s="47"/>
      <c r="SBY41" s="47"/>
      <c r="SBZ41" s="47"/>
      <c r="SCA41" s="47"/>
      <c r="SCB41" s="47"/>
      <c r="SCC41" s="47"/>
      <c r="SCD41" s="47"/>
      <c r="SCE41" s="47"/>
      <c r="SCF41" s="47"/>
      <c r="SCG41" s="47"/>
      <c r="SCH41" s="47"/>
      <c r="SCI41" s="47"/>
      <c r="SCJ41" s="47"/>
      <c r="SCK41" s="47"/>
      <c r="SCL41" s="47"/>
      <c r="SCM41" s="47"/>
      <c r="SCN41" s="47"/>
      <c r="SCO41" s="47"/>
      <c r="SCP41" s="47"/>
      <c r="SCQ41" s="47"/>
      <c r="SCR41" s="47"/>
      <c r="SCS41" s="47"/>
      <c r="SCT41" s="47"/>
      <c r="SCU41" s="47"/>
      <c r="SCV41" s="47"/>
      <c r="SCW41" s="47"/>
      <c r="SCX41" s="47"/>
      <c r="SCY41" s="47"/>
      <c r="SCZ41" s="47"/>
      <c r="SDA41" s="47"/>
      <c r="SDB41" s="47"/>
      <c r="SDC41" s="47"/>
      <c r="SDD41" s="47"/>
      <c r="SDE41" s="47"/>
      <c r="SDF41" s="47"/>
      <c r="SDG41" s="47"/>
      <c r="SDH41" s="47"/>
      <c r="SDI41" s="47"/>
      <c r="SDJ41" s="47"/>
      <c r="SDK41" s="47"/>
      <c r="SDL41" s="47"/>
      <c r="SDM41" s="47"/>
      <c r="SDN41" s="47"/>
      <c r="SDO41" s="47"/>
      <c r="SDP41" s="47"/>
      <c r="SDQ41" s="47"/>
      <c r="SDR41" s="47"/>
      <c r="SDS41" s="47"/>
      <c r="SDT41" s="47"/>
      <c r="SDU41" s="47"/>
      <c r="SDV41" s="47"/>
      <c r="SDW41" s="47"/>
      <c r="SDX41" s="47"/>
      <c r="SDY41" s="47"/>
      <c r="SDZ41" s="47"/>
      <c r="SEA41" s="47"/>
      <c r="SEB41" s="47"/>
      <c r="SEC41" s="47"/>
      <c r="SED41" s="47"/>
      <c r="SEE41" s="47"/>
      <c r="SEF41" s="47"/>
      <c r="SEG41" s="47"/>
      <c r="SEH41" s="47"/>
      <c r="SEI41" s="47"/>
      <c r="SEJ41" s="47"/>
      <c r="SEK41" s="47"/>
      <c r="SEL41" s="47"/>
      <c r="SEM41" s="47"/>
      <c r="SEN41" s="47"/>
      <c r="SEO41" s="47"/>
      <c r="SEP41" s="47"/>
      <c r="SEQ41" s="47"/>
      <c r="SER41" s="47"/>
      <c r="SES41" s="47"/>
      <c r="SET41" s="47"/>
      <c r="SEU41" s="47"/>
      <c r="SEV41" s="47"/>
      <c r="SEW41" s="47"/>
      <c r="SEX41" s="47"/>
      <c r="SEY41" s="47"/>
      <c r="SEZ41" s="47"/>
      <c r="SFA41" s="47"/>
      <c r="SFB41" s="47"/>
      <c r="SFC41" s="47"/>
      <c r="SFD41" s="47"/>
      <c r="SFE41" s="47"/>
      <c r="SFF41" s="47"/>
      <c r="SFG41" s="47"/>
      <c r="SFH41" s="47"/>
      <c r="SFI41" s="47"/>
      <c r="SFJ41" s="47"/>
      <c r="SFK41" s="47"/>
      <c r="SFL41" s="47"/>
      <c r="SFM41" s="47"/>
      <c r="SFN41" s="47"/>
      <c r="SFO41" s="47"/>
      <c r="SFP41" s="47"/>
      <c r="SFQ41" s="47"/>
      <c r="SFR41" s="47"/>
      <c r="SFS41" s="47"/>
      <c r="SFT41" s="47"/>
      <c r="SFU41" s="47"/>
      <c r="SFV41" s="47"/>
      <c r="SFW41" s="47"/>
      <c r="SFX41" s="47"/>
      <c r="SFY41" s="47"/>
      <c r="SFZ41" s="47"/>
      <c r="SGA41" s="47"/>
      <c r="SGB41" s="47"/>
      <c r="SGC41" s="47"/>
      <c r="SGD41" s="47"/>
      <c r="SGE41" s="47"/>
      <c r="SGF41" s="47"/>
      <c r="SGG41" s="47"/>
      <c r="SGH41" s="47"/>
      <c r="SGI41" s="47"/>
      <c r="SGJ41" s="47"/>
      <c r="SGK41" s="47"/>
      <c r="SGL41" s="47"/>
      <c r="SGM41" s="47"/>
      <c r="SGN41" s="47"/>
      <c r="SGO41" s="47"/>
      <c r="SGP41" s="47"/>
      <c r="SGQ41" s="47"/>
      <c r="SGR41" s="47"/>
      <c r="SGS41" s="47"/>
      <c r="SGT41" s="47"/>
      <c r="SGU41" s="47"/>
      <c r="SGV41" s="47"/>
      <c r="SGW41" s="47"/>
      <c r="SGX41" s="47"/>
      <c r="SGY41" s="47"/>
      <c r="SGZ41" s="47"/>
      <c r="SHA41" s="47"/>
      <c r="SHB41" s="47"/>
      <c r="SHC41" s="47"/>
      <c r="SHD41" s="47"/>
      <c r="SHE41" s="47"/>
      <c r="SHF41" s="47"/>
      <c r="SHG41" s="47"/>
      <c r="SHH41" s="47"/>
      <c r="SHI41" s="47"/>
      <c r="SHJ41" s="47"/>
      <c r="SHK41" s="47"/>
      <c r="SHL41" s="47"/>
      <c r="SHM41" s="47"/>
      <c r="SHN41" s="47"/>
      <c r="SHO41" s="47"/>
      <c r="SHP41" s="47"/>
      <c r="SHQ41" s="47"/>
      <c r="SHR41" s="47"/>
      <c r="SHS41" s="47"/>
      <c r="SHT41" s="47"/>
      <c r="SHU41" s="47"/>
      <c r="SHV41" s="47"/>
      <c r="SHW41" s="47"/>
      <c r="SHX41" s="47"/>
      <c r="SHY41" s="47"/>
      <c r="SHZ41" s="47"/>
      <c r="SIA41" s="47"/>
      <c r="SIB41" s="47"/>
      <c r="SIC41" s="47"/>
      <c r="SID41" s="47"/>
      <c r="SIE41" s="47"/>
      <c r="SIF41" s="47"/>
      <c r="SIG41" s="47"/>
      <c r="SIH41" s="47"/>
      <c r="SII41" s="47"/>
      <c r="SIJ41" s="47"/>
      <c r="SIK41" s="47"/>
      <c r="SIL41" s="47"/>
      <c r="SIM41" s="47"/>
      <c r="SIN41" s="47"/>
      <c r="SIO41" s="47"/>
      <c r="SIP41" s="47"/>
      <c r="SIQ41" s="47"/>
      <c r="SIR41" s="47"/>
      <c r="SIS41" s="47"/>
      <c r="SIT41" s="47"/>
      <c r="SIU41" s="47"/>
      <c r="SIV41" s="47"/>
      <c r="SIW41" s="47"/>
      <c r="SIX41" s="47"/>
      <c r="SIY41" s="47"/>
      <c r="SIZ41" s="47"/>
      <c r="SJA41" s="47"/>
      <c r="SJB41" s="47"/>
      <c r="SJC41" s="47"/>
      <c r="SJD41" s="47"/>
      <c r="SJE41" s="47"/>
      <c r="SJF41" s="47"/>
      <c r="SJG41" s="47"/>
      <c r="SJH41" s="47"/>
      <c r="SJI41" s="47"/>
      <c r="SJJ41" s="47"/>
      <c r="SJK41" s="47"/>
      <c r="SJL41" s="47"/>
      <c r="SJM41" s="47"/>
      <c r="SJN41" s="47"/>
      <c r="SJO41" s="47"/>
      <c r="SJP41" s="47"/>
      <c r="SJQ41" s="47"/>
      <c r="SJR41" s="47"/>
      <c r="SJS41" s="47"/>
      <c r="SJT41" s="47"/>
      <c r="SJU41" s="47"/>
      <c r="SJV41" s="47"/>
      <c r="SJW41" s="47"/>
      <c r="SJX41" s="47"/>
      <c r="SJY41" s="47"/>
      <c r="SJZ41" s="47"/>
      <c r="SKA41" s="47"/>
      <c r="SKB41" s="47"/>
      <c r="SKC41" s="47"/>
      <c r="SKD41" s="47"/>
      <c r="SKE41" s="47"/>
      <c r="SKF41" s="47"/>
      <c r="SKG41" s="47"/>
      <c r="SKH41" s="47"/>
      <c r="SKI41" s="47"/>
      <c r="SKJ41" s="47"/>
      <c r="SKK41" s="47"/>
      <c r="SKL41" s="47"/>
      <c r="SKM41" s="47"/>
      <c r="SKN41" s="47"/>
      <c r="SKO41" s="47"/>
      <c r="SKP41" s="47"/>
      <c r="SKQ41" s="47"/>
      <c r="SKR41" s="47"/>
      <c r="SKS41" s="47"/>
      <c r="SKT41" s="47"/>
      <c r="SKU41" s="47"/>
      <c r="SKV41" s="47"/>
      <c r="SKW41" s="47"/>
      <c r="SKX41" s="47"/>
      <c r="SKY41" s="47"/>
      <c r="SKZ41" s="47"/>
      <c r="SLA41" s="47"/>
      <c r="SLB41" s="47"/>
      <c r="SLC41" s="47"/>
      <c r="SLD41" s="47"/>
      <c r="SLE41" s="47"/>
      <c r="SLF41" s="47"/>
      <c r="SLG41" s="47"/>
      <c r="SLH41" s="47"/>
      <c r="SLI41" s="47"/>
      <c r="SLJ41" s="47"/>
      <c r="SLK41" s="47"/>
      <c r="SLL41" s="47"/>
      <c r="SLM41" s="47"/>
      <c r="SLN41" s="47"/>
      <c r="SLO41" s="47"/>
      <c r="SLP41" s="47"/>
      <c r="SLQ41" s="47"/>
      <c r="SLR41" s="47"/>
      <c r="SLS41" s="47"/>
      <c r="SLT41" s="47"/>
      <c r="SLU41" s="47"/>
      <c r="SLV41" s="47"/>
      <c r="SLW41" s="47"/>
      <c r="SLX41" s="47"/>
      <c r="SLY41" s="47"/>
      <c r="SLZ41" s="47"/>
      <c r="SMA41" s="47"/>
      <c r="SMB41" s="47"/>
      <c r="SMC41" s="47"/>
      <c r="SMD41" s="47"/>
      <c r="SME41" s="47"/>
      <c r="SMF41" s="47"/>
      <c r="SMG41" s="47"/>
      <c r="SMH41" s="47"/>
      <c r="SMI41" s="47"/>
      <c r="SMJ41" s="47"/>
      <c r="SMK41" s="47"/>
      <c r="SML41" s="47"/>
      <c r="SMM41" s="47"/>
      <c r="SMN41" s="47"/>
      <c r="SMO41" s="47"/>
      <c r="SMP41" s="47"/>
      <c r="SMQ41" s="47"/>
      <c r="SMR41" s="47"/>
      <c r="SMS41" s="47"/>
      <c r="SMT41" s="47"/>
      <c r="SMU41" s="47"/>
      <c r="SMV41" s="47"/>
      <c r="SMW41" s="47"/>
      <c r="SMX41" s="47"/>
      <c r="SMY41" s="47"/>
      <c r="SMZ41" s="47"/>
      <c r="SNA41" s="47"/>
      <c r="SNB41" s="47"/>
      <c r="SNC41" s="47"/>
      <c r="SND41" s="47"/>
      <c r="SNE41" s="47"/>
      <c r="SNF41" s="47"/>
      <c r="SNG41" s="47"/>
      <c r="SNH41" s="47"/>
      <c r="SNI41" s="47"/>
      <c r="SNJ41" s="47"/>
      <c r="SNK41" s="47"/>
      <c r="SNL41" s="47"/>
      <c r="SNM41" s="47"/>
      <c r="SNN41" s="47"/>
      <c r="SNO41" s="47"/>
      <c r="SNP41" s="47"/>
      <c r="SNQ41" s="47"/>
      <c r="SNR41" s="47"/>
      <c r="SNS41" s="47"/>
      <c r="SNT41" s="47"/>
      <c r="SNU41" s="47"/>
      <c r="SNV41" s="47"/>
      <c r="SNW41" s="47"/>
      <c r="SNX41" s="47"/>
      <c r="SNY41" s="47"/>
      <c r="SNZ41" s="47"/>
      <c r="SOA41" s="47"/>
      <c r="SOB41" s="47"/>
      <c r="SOC41" s="47"/>
      <c r="SOD41" s="47"/>
      <c r="SOE41" s="47"/>
      <c r="SOF41" s="47"/>
      <c r="SOG41" s="47"/>
      <c r="SOH41" s="47"/>
      <c r="SOI41" s="47"/>
      <c r="SOJ41" s="47"/>
      <c r="SOK41" s="47"/>
      <c r="SOL41" s="47"/>
      <c r="SOM41" s="47"/>
      <c r="SON41" s="47"/>
      <c r="SOO41" s="47"/>
      <c r="SOP41" s="47"/>
      <c r="SOQ41" s="47"/>
      <c r="SOR41" s="47"/>
      <c r="SOS41" s="47"/>
      <c r="SOT41" s="47"/>
      <c r="SOU41" s="47"/>
      <c r="SOV41" s="47"/>
      <c r="SOW41" s="47"/>
      <c r="SOX41" s="47"/>
      <c r="SOY41" s="47"/>
      <c r="SOZ41" s="47"/>
      <c r="SPA41" s="47"/>
      <c r="SPB41" s="47"/>
      <c r="SPC41" s="47"/>
      <c r="SPD41" s="47"/>
      <c r="SPE41" s="47"/>
      <c r="SPF41" s="47"/>
      <c r="SPG41" s="47"/>
      <c r="SPH41" s="47"/>
      <c r="SPI41" s="47"/>
      <c r="SPJ41" s="47"/>
      <c r="SPK41" s="47"/>
      <c r="SPL41" s="47"/>
      <c r="SPM41" s="47"/>
      <c r="SPN41" s="47"/>
      <c r="SPO41" s="47"/>
      <c r="SPP41" s="47"/>
      <c r="SPQ41" s="47"/>
      <c r="SPR41" s="47"/>
      <c r="SPS41" s="47"/>
      <c r="SPT41" s="47"/>
      <c r="SPU41" s="47"/>
      <c r="SPV41" s="47"/>
      <c r="SPW41" s="47"/>
      <c r="SPX41" s="47"/>
      <c r="SPY41" s="47"/>
      <c r="SPZ41" s="47"/>
      <c r="SQA41" s="47"/>
      <c r="SQB41" s="47"/>
      <c r="SQC41" s="47"/>
      <c r="SQD41" s="47"/>
      <c r="SQE41" s="47"/>
      <c r="SQF41" s="47"/>
      <c r="SQG41" s="47"/>
      <c r="SQH41" s="47"/>
      <c r="SQI41" s="47"/>
      <c r="SQJ41" s="47"/>
      <c r="SQK41" s="47"/>
      <c r="SQL41" s="47"/>
      <c r="SQM41" s="47"/>
      <c r="SQN41" s="47"/>
      <c r="SQO41" s="47"/>
      <c r="SQP41" s="47"/>
      <c r="SQQ41" s="47"/>
      <c r="SQR41" s="47"/>
      <c r="SQS41" s="47"/>
      <c r="SQT41" s="47"/>
      <c r="SQU41" s="47"/>
      <c r="SQV41" s="47"/>
      <c r="SQW41" s="47"/>
      <c r="SQX41" s="47"/>
      <c r="SQY41" s="47"/>
      <c r="SQZ41" s="47"/>
      <c r="SRA41" s="47"/>
      <c r="SRB41" s="47"/>
      <c r="SRC41" s="47"/>
      <c r="SRD41" s="47"/>
      <c r="SRE41" s="47"/>
      <c r="SRF41" s="47"/>
      <c r="SRG41" s="47"/>
      <c r="SRH41" s="47"/>
      <c r="SRI41" s="47"/>
      <c r="SRJ41" s="47"/>
      <c r="SRK41" s="47"/>
      <c r="SRL41" s="47"/>
      <c r="SRM41" s="47"/>
      <c r="SRN41" s="47"/>
      <c r="SRO41" s="47"/>
      <c r="SRP41" s="47"/>
      <c r="SRQ41" s="47"/>
      <c r="SRR41" s="47"/>
      <c r="SRS41" s="47"/>
      <c r="SRT41" s="47"/>
      <c r="SRU41" s="47"/>
      <c r="SRV41" s="47"/>
      <c r="SRW41" s="47"/>
      <c r="SRX41" s="47"/>
      <c r="SRY41" s="47"/>
      <c r="SRZ41" s="47"/>
      <c r="SSA41" s="47"/>
      <c r="SSB41" s="47"/>
      <c r="SSC41" s="47"/>
      <c r="SSD41" s="47"/>
      <c r="SSE41" s="47"/>
      <c r="SSF41" s="47"/>
      <c r="SSG41" s="47"/>
      <c r="SSH41" s="47"/>
      <c r="SSI41" s="47"/>
      <c r="SSJ41" s="47"/>
      <c r="SSK41" s="47"/>
      <c r="SSL41" s="47"/>
      <c r="SSM41" s="47"/>
      <c r="SSN41" s="47"/>
      <c r="SSO41" s="47"/>
      <c r="SSP41" s="47"/>
      <c r="SSQ41" s="47"/>
      <c r="SSR41" s="47"/>
      <c r="SSS41" s="47"/>
      <c r="SST41" s="47"/>
      <c r="SSU41" s="47"/>
      <c r="SSV41" s="47"/>
      <c r="SSW41" s="47"/>
      <c r="SSX41" s="47"/>
      <c r="SSY41" s="47"/>
      <c r="SSZ41" s="47"/>
      <c r="STA41" s="47"/>
      <c r="STB41" s="47"/>
      <c r="STC41" s="47"/>
      <c r="STD41" s="47"/>
      <c r="STE41" s="47"/>
      <c r="STF41" s="47"/>
      <c r="STG41" s="47"/>
      <c r="STH41" s="47"/>
      <c r="STI41" s="47"/>
      <c r="STJ41" s="47"/>
      <c r="STK41" s="47"/>
      <c r="STL41" s="47"/>
      <c r="STM41" s="47"/>
      <c r="STN41" s="47"/>
      <c r="STO41" s="47"/>
      <c r="STP41" s="47"/>
      <c r="STQ41" s="47"/>
      <c r="STR41" s="47"/>
      <c r="STS41" s="47"/>
      <c r="STT41" s="47"/>
      <c r="STU41" s="47"/>
      <c r="STV41" s="47"/>
      <c r="STW41" s="47"/>
      <c r="STX41" s="47"/>
      <c r="STY41" s="47"/>
      <c r="STZ41" s="47"/>
      <c r="SUA41" s="47"/>
      <c r="SUB41" s="47"/>
      <c r="SUC41" s="47"/>
      <c r="SUD41" s="47"/>
      <c r="SUE41" s="47"/>
      <c r="SUF41" s="47"/>
      <c r="SUG41" s="47"/>
      <c r="SUH41" s="47"/>
      <c r="SUI41" s="47"/>
      <c r="SUJ41" s="47"/>
      <c r="SUK41" s="47"/>
      <c r="SUL41" s="47"/>
      <c r="SUM41" s="47"/>
      <c r="SUN41" s="47"/>
      <c r="SUO41" s="47"/>
      <c r="SUP41" s="47"/>
      <c r="SUQ41" s="47"/>
      <c r="SUR41" s="47"/>
      <c r="SUS41" s="47"/>
      <c r="SUT41" s="47"/>
      <c r="SUU41" s="47"/>
      <c r="SUV41" s="47"/>
      <c r="SUW41" s="47"/>
      <c r="SUX41" s="47"/>
      <c r="SUY41" s="47"/>
      <c r="SUZ41" s="47"/>
      <c r="SVA41" s="47"/>
      <c r="SVB41" s="47"/>
      <c r="SVC41" s="47"/>
      <c r="SVD41" s="47"/>
      <c r="SVE41" s="47"/>
      <c r="SVF41" s="47"/>
      <c r="SVG41" s="47"/>
      <c r="SVH41" s="47"/>
      <c r="SVI41" s="47"/>
      <c r="SVJ41" s="47"/>
      <c r="SVK41" s="47"/>
      <c r="SVL41" s="47"/>
      <c r="SVM41" s="47"/>
      <c r="SVN41" s="47"/>
      <c r="SVO41" s="47"/>
      <c r="SVP41" s="47"/>
      <c r="SVQ41" s="47"/>
      <c r="SVR41" s="47"/>
      <c r="SVS41" s="47"/>
      <c r="SVT41" s="47"/>
      <c r="SVU41" s="47"/>
      <c r="SVV41" s="47"/>
      <c r="SVW41" s="47"/>
      <c r="SVX41" s="47"/>
      <c r="SVY41" s="47"/>
      <c r="SVZ41" s="47"/>
      <c r="SWA41" s="47"/>
      <c r="SWB41" s="47"/>
      <c r="SWC41" s="47"/>
      <c r="SWD41" s="47"/>
      <c r="SWE41" s="47"/>
      <c r="SWF41" s="47"/>
      <c r="SWG41" s="47"/>
      <c r="SWH41" s="47"/>
      <c r="SWI41" s="47"/>
      <c r="SWJ41" s="47"/>
      <c r="SWK41" s="47"/>
      <c r="SWL41" s="47"/>
      <c r="SWM41" s="47"/>
      <c r="SWN41" s="47"/>
      <c r="SWO41" s="47"/>
      <c r="SWP41" s="47"/>
      <c r="SWQ41" s="47"/>
      <c r="SWR41" s="47"/>
      <c r="SWS41" s="47"/>
      <c r="SWT41" s="47"/>
      <c r="SWU41" s="47"/>
      <c r="SWV41" s="47"/>
      <c r="SWW41" s="47"/>
      <c r="SWX41" s="47"/>
      <c r="SWY41" s="47"/>
      <c r="SWZ41" s="47"/>
      <c r="SXA41" s="47"/>
      <c r="SXB41" s="47"/>
      <c r="SXC41" s="47"/>
      <c r="SXD41" s="47"/>
      <c r="SXE41" s="47"/>
      <c r="SXF41" s="47"/>
      <c r="SXG41" s="47"/>
      <c r="SXH41" s="47"/>
      <c r="SXI41" s="47"/>
      <c r="SXJ41" s="47"/>
      <c r="SXK41" s="47"/>
      <c r="SXL41" s="47"/>
      <c r="SXM41" s="47"/>
      <c r="SXN41" s="47"/>
      <c r="SXO41" s="47"/>
      <c r="SXP41" s="47"/>
      <c r="SXQ41" s="47"/>
      <c r="SXR41" s="47"/>
      <c r="SXS41" s="47"/>
      <c r="SXT41" s="47"/>
      <c r="SXU41" s="47"/>
      <c r="SXV41" s="47"/>
      <c r="SXW41" s="47"/>
      <c r="SXX41" s="47"/>
      <c r="SXY41" s="47"/>
      <c r="SXZ41" s="47"/>
      <c r="SYA41" s="47"/>
      <c r="SYB41" s="47"/>
      <c r="SYC41" s="47"/>
      <c r="SYD41" s="47"/>
      <c r="SYE41" s="47"/>
      <c r="SYF41" s="47"/>
      <c r="SYG41" s="47"/>
      <c r="SYH41" s="47"/>
      <c r="SYI41" s="47"/>
      <c r="SYJ41" s="47"/>
      <c r="SYK41" s="47"/>
      <c r="SYL41" s="47"/>
      <c r="SYM41" s="47"/>
      <c r="SYN41" s="47"/>
      <c r="SYO41" s="47"/>
      <c r="SYP41" s="47"/>
      <c r="SYQ41" s="47"/>
      <c r="SYR41" s="47"/>
      <c r="SYS41" s="47"/>
      <c r="SYT41" s="47"/>
      <c r="SYU41" s="47"/>
      <c r="SYV41" s="47"/>
      <c r="SYW41" s="47"/>
      <c r="SYX41" s="47"/>
      <c r="SYY41" s="47"/>
      <c r="SYZ41" s="47"/>
      <c r="SZA41" s="47"/>
      <c r="SZB41" s="47"/>
      <c r="SZC41" s="47"/>
      <c r="SZD41" s="47"/>
      <c r="SZE41" s="47"/>
      <c r="SZF41" s="47"/>
      <c r="SZG41" s="47"/>
      <c r="SZH41" s="47"/>
      <c r="SZI41" s="47"/>
      <c r="SZJ41" s="47"/>
      <c r="SZK41" s="47"/>
      <c r="SZL41" s="47"/>
      <c r="SZM41" s="47"/>
      <c r="SZN41" s="47"/>
      <c r="SZO41" s="47"/>
      <c r="SZP41" s="47"/>
      <c r="SZQ41" s="47"/>
      <c r="SZR41" s="47"/>
      <c r="SZS41" s="47"/>
      <c r="SZT41" s="47"/>
      <c r="SZU41" s="47"/>
      <c r="SZV41" s="47"/>
      <c r="SZW41" s="47"/>
      <c r="SZX41" s="47"/>
      <c r="SZY41" s="47"/>
      <c r="SZZ41" s="47"/>
      <c r="TAA41" s="47"/>
      <c r="TAB41" s="47"/>
      <c r="TAC41" s="47"/>
      <c r="TAD41" s="47"/>
      <c r="TAE41" s="47"/>
      <c r="TAF41" s="47"/>
      <c r="TAG41" s="47"/>
      <c r="TAH41" s="47"/>
      <c r="TAI41" s="47"/>
      <c r="TAJ41" s="47"/>
      <c r="TAK41" s="47"/>
      <c r="TAL41" s="47"/>
      <c r="TAM41" s="47"/>
      <c r="TAN41" s="47"/>
      <c r="TAO41" s="47"/>
      <c r="TAP41" s="47"/>
      <c r="TAQ41" s="47"/>
      <c r="TAR41" s="47"/>
      <c r="TAS41" s="47"/>
      <c r="TAT41" s="47"/>
      <c r="TAU41" s="47"/>
      <c r="TAV41" s="47"/>
      <c r="TAW41" s="47"/>
      <c r="TAX41" s="47"/>
      <c r="TAY41" s="47"/>
      <c r="TAZ41" s="47"/>
      <c r="TBA41" s="47"/>
      <c r="TBB41" s="47"/>
      <c r="TBC41" s="47"/>
      <c r="TBD41" s="47"/>
      <c r="TBE41" s="47"/>
      <c r="TBF41" s="47"/>
      <c r="TBG41" s="47"/>
      <c r="TBH41" s="47"/>
      <c r="TBI41" s="47"/>
      <c r="TBJ41" s="47"/>
      <c r="TBK41" s="47"/>
      <c r="TBL41" s="47"/>
      <c r="TBM41" s="47"/>
      <c r="TBN41" s="47"/>
      <c r="TBO41" s="47"/>
      <c r="TBP41" s="47"/>
      <c r="TBQ41" s="47"/>
      <c r="TBR41" s="47"/>
      <c r="TBS41" s="47"/>
      <c r="TBT41" s="47"/>
      <c r="TBU41" s="47"/>
      <c r="TBV41" s="47"/>
      <c r="TBW41" s="47"/>
      <c r="TBX41" s="47"/>
      <c r="TBY41" s="47"/>
      <c r="TBZ41" s="47"/>
      <c r="TCA41" s="47"/>
      <c r="TCB41" s="47"/>
      <c r="TCC41" s="47"/>
      <c r="TCD41" s="47"/>
      <c r="TCE41" s="47"/>
      <c r="TCF41" s="47"/>
      <c r="TCG41" s="47"/>
      <c r="TCH41" s="47"/>
      <c r="TCI41" s="47"/>
      <c r="TCJ41" s="47"/>
      <c r="TCK41" s="47"/>
      <c r="TCL41" s="47"/>
      <c r="TCM41" s="47"/>
      <c r="TCN41" s="47"/>
      <c r="TCO41" s="47"/>
      <c r="TCP41" s="47"/>
      <c r="TCQ41" s="47"/>
      <c r="TCR41" s="47"/>
      <c r="TCS41" s="47"/>
      <c r="TCT41" s="47"/>
      <c r="TCU41" s="47"/>
      <c r="TCV41" s="47"/>
      <c r="TCW41" s="47"/>
      <c r="TCX41" s="47"/>
      <c r="TCY41" s="47"/>
      <c r="TCZ41" s="47"/>
      <c r="TDA41" s="47"/>
      <c r="TDB41" s="47"/>
      <c r="TDC41" s="47"/>
      <c r="TDD41" s="47"/>
      <c r="TDE41" s="47"/>
      <c r="TDF41" s="47"/>
      <c r="TDG41" s="47"/>
      <c r="TDH41" s="47"/>
      <c r="TDI41" s="47"/>
      <c r="TDJ41" s="47"/>
      <c r="TDK41" s="47"/>
      <c r="TDL41" s="47"/>
      <c r="TDM41" s="47"/>
      <c r="TDN41" s="47"/>
      <c r="TDO41" s="47"/>
      <c r="TDP41" s="47"/>
      <c r="TDQ41" s="47"/>
      <c r="TDR41" s="47"/>
      <c r="TDS41" s="47"/>
      <c r="TDT41" s="47"/>
      <c r="TDU41" s="47"/>
      <c r="TDV41" s="47"/>
      <c r="TDW41" s="47"/>
      <c r="TDX41" s="47"/>
      <c r="TDY41" s="47"/>
      <c r="TDZ41" s="47"/>
      <c r="TEA41" s="47"/>
      <c r="TEB41" s="47"/>
      <c r="TEC41" s="47"/>
      <c r="TED41" s="47"/>
      <c r="TEE41" s="47"/>
      <c r="TEF41" s="47"/>
      <c r="TEG41" s="47"/>
      <c r="TEH41" s="47"/>
      <c r="TEI41" s="47"/>
      <c r="TEJ41" s="47"/>
      <c r="TEK41" s="47"/>
      <c r="TEL41" s="47"/>
      <c r="TEM41" s="47"/>
      <c r="TEN41" s="47"/>
      <c r="TEO41" s="47"/>
      <c r="TEP41" s="47"/>
      <c r="TEQ41" s="47"/>
      <c r="TER41" s="47"/>
      <c r="TES41" s="47"/>
      <c r="TET41" s="47"/>
      <c r="TEU41" s="47"/>
      <c r="TEV41" s="47"/>
      <c r="TEW41" s="47"/>
      <c r="TEX41" s="47"/>
      <c r="TEY41" s="47"/>
      <c r="TEZ41" s="47"/>
      <c r="TFA41" s="47"/>
      <c r="TFB41" s="47"/>
      <c r="TFC41" s="47"/>
      <c r="TFD41" s="47"/>
      <c r="TFE41" s="47"/>
      <c r="TFF41" s="47"/>
      <c r="TFG41" s="47"/>
      <c r="TFH41" s="47"/>
      <c r="TFI41" s="47"/>
      <c r="TFJ41" s="47"/>
      <c r="TFK41" s="47"/>
      <c r="TFL41" s="47"/>
      <c r="TFM41" s="47"/>
      <c r="TFN41" s="47"/>
      <c r="TFO41" s="47"/>
      <c r="TFP41" s="47"/>
      <c r="TFQ41" s="47"/>
      <c r="TFR41" s="47"/>
      <c r="TFS41" s="47"/>
      <c r="TFT41" s="47"/>
      <c r="TFU41" s="47"/>
      <c r="TFV41" s="47"/>
      <c r="TFW41" s="47"/>
      <c r="TFX41" s="47"/>
      <c r="TFY41" s="47"/>
      <c r="TFZ41" s="47"/>
      <c r="TGA41" s="47"/>
      <c r="TGB41" s="47"/>
      <c r="TGC41" s="47"/>
      <c r="TGD41" s="47"/>
      <c r="TGE41" s="47"/>
      <c r="TGF41" s="47"/>
      <c r="TGG41" s="47"/>
      <c r="TGH41" s="47"/>
      <c r="TGI41" s="47"/>
      <c r="TGJ41" s="47"/>
      <c r="TGK41" s="47"/>
      <c r="TGL41" s="47"/>
      <c r="TGM41" s="47"/>
      <c r="TGN41" s="47"/>
      <c r="TGO41" s="47"/>
      <c r="TGP41" s="47"/>
      <c r="TGQ41" s="47"/>
      <c r="TGR41" s="47"/>
      <c r="TGS41" s="47"/>
      <c r="TGT41" s="47"/>
      <c r="TGU41" s="47"/>
      <c r="TGV41" s="47"/>
      <c r="TGW41" s="47"/>
      <c r="TGX41" s="47"/>
      <c r="TGY41" s="47"/>
      <c r="TGZ41" s="47"/>
      <c r="THA41" s="47"/>
      <c r="THB41" s="47"/>
      <c r="THC41" s="47"/>
      <c r="THD41" s="47"/>
      <c r="THE41" s="47"/>
      <c r="THF41" s="47"/>
      <c r="THG41" s="47"/>
      <c r="THH41" s="47"/>
      <c r="THI41" s="47"/>
      <c r="THJ41" s="47"/>
      <c r="THK41" s="47"/>
      <c r="THL41" s="47"/>
      <c r="THM41" s="47"/>
      <c r="THN41" s="47"/>
      <c r="THO41" s="47"/>
      <c r="THP41" s="47"/>
      <c r="THQ41" s="47"/>
      <c r="THR41" s="47"/>
      <c r="THS41" s="47"/>
      <c r="THT41" s="47"/>
      <c r="THU41" s="47"/>
      <c r="THV41" s="47"/>
      <c r="THW41" s="47"/>
      <c r="THX41" s="47"/>
      <c r="THY41" s="47"/>
      <c r="THZ41" s="47"/>
      <c r="TIA41" s="47"/>
      <c r="TIB41" s="47"/>
      <c r="TIC41" s="47"/>
      <c r="TID41" s="47"/>
      <c r="TIE41" s="47"/>
      <c r="TIF41" s="47"/>
      <c r="TIG41" s="47"/>
      <c r="TIH41" s="47"/>
      <c r="TII41" s="47"/>
      <c r="TIJ41" s="47"/>
      <c r="TIK41" s="47"/>
      <c r="TIL41" s="47"/>
      <c r="TIM41" s="47"/>
      <c r="TIN41" s="47"/>
      <c r="TIO41" s="47"/>
      <c r="TIP41" s="47"/>
      <c r="TIQ41" s="47"/>
      <c r="TIR41" s="47"/>
      <c r="TIS41" s="47"/>
      <c r="TIT41" s="47"/>
      <c r="TIU41" s="47"/>
      <c r="TIV41" s="47"/>
      <c r="TIW41" s="47"/>
      <c r="TIX41" s="47"/>
      <c r="TIY41" s="47"/>
      <c r="TIZ41" s="47"/>
      <c r="TJA41" s="47"/>
      <c r="TJB41" s="47"/>
      <c r="TJC41" s="47"/>
      <c r="TJD41" s="47"/>
      <c r="TJE41" s="47"/>
      <c r="TJF41" s="47"/>
      <c r="TJG41" s="47"/>
      <c r="TJH41" s="47"/>
      <c r="TJI41" s="47"/>
      <c r="TJJ41" s="47"/>
      <c r="TJK41" s="47"/>
      <c r="TJL41" s="47"/>
      <c r="TJM41" s="47"/>
      <c r="TJN41" s="47"/>
      <c r="TJO41" s="47"/>
      <c r="TJP41" s="47"/>
      <c r="TJQ41" s="47"/>
      <c r="TJR41" s="47"/>
      <c r="TJS41" s="47"/>
      <c r="TJT41" s="47"/>
      <c r="TJU41" s="47"/>
      <c r="TJV41" s="47"/>
      <c r="TJW41" s="47"/>
      <c r="TJX41" s="47"/>
      <c r="TJY41" s="47"/>
      <c r="TJZ41" s="47"/>
      <c r="TKA41" s="47"/>
      <c r="TKB41" s="47"/>
      <c r="TKC41" s="47"/>
      <c r="TKD41" s="47"/>
      <c r="TKE41" s="47"/>
      <c r="TKF41" s="47"/>
      <c r="TKG41" s="47"/>
      <c r="TKH41" s="47"/>
      <c r="TKI41" s="47"/>
      <c r="TKJ41" s="47"/>
      <c r="TKK41" s="47"/>
      <c r="TKL41" s="47"/>
      <c r="TKM41" s="47"/>
      <c r="TKN41" s="47"/>
      <c r="TKO41" s="47"/>
      <c r="TKP41" s="47"/>
      <c r="TKQ41" s="47"/>
      <c r="TKR41" s="47"/>
      <c r="TKS41" s="47"/>
      <c r="TKT41" s="47"/>
      <c r="TKU41" s="47"/>
      <c r="TKV41" s="47"/>
      <c r="TKW41" s="47"/>
      <c r="TKX41" s="47"/>
      <c r="TKY41" s="47"/>
      <c r="TKZ41" s="47"/>
      <c r="TLA41" s="47"/>
      <c r="TLB41" s="47"/>
      <c r="TLC41" s="47"/>
      <c r="TLD41" s="47"/>
      <c r="TLE41" s="47"/>
      <c r="TLF41" s="47"/>
      <c r="TLG41" s="47"/>
      <c r="TLH41" s="47"/>
      <c r="TLI41" s="47"/>
      <c r="TLJ41" s="47"/>
      <c r="TLK41" s="47"/>
      <c r="TLL41" s="47"/>
      <c r="TLM41" s="47"/>
      <c r="TLN41" s="47"/>
      <c r="TLO41" s="47"/>
      <c r="TLP41" s="47"/>
      <c r="TLQ41" s="47"/>
      <c r="TLR41" s="47"/>
      <c r="TLS41" s="47"/>
      <c r="TLT41" s="47"/>
      <c r="TLU41" s="47"/>
      <c r="TLV41" s="47"/>
      <c r="TLW41" s="47"/>
      <c r="TLX41" s="47"/>
      <c r="TLY41" s="47"/>
      <c r="TLZ41" s="47"/>
      <c r="TMA41" s="47"/>
      <c r="TMB41" s="47"/>
      <c r="TMC41" s="47"/>
      <c r="TMD41" s="47"/>
      <c r="TME41" s="47"/>
      <c r="TMF41" s="47"/>
      <c r="TMG41" s="47"/>
      <c r="TMH41" s="47"/>
      <c r="TMI41" s="47"/>
      <c r="TMJ41" s="47"/>
      <c r="TMK41" s="47"/>
      <c r="TML41" s="47"/>
      <c r="TMM41" s="47"/>
      <c r="TMN41" s="47"/>
      <c r="TMO41" s="47"/>
      <c r="TMP41" s="47"/>
      <c r="TMQ41" s="47"/>
      <c r="TMR41" s="47"/>
      <c r="TMS41" s="47"/>
      <c r="TMT41" s="47"/>
      <c r="TMU41" s="47"/>
      <c r="TMV41" s="47"/>
      <c r="TMW41" s="47"/>
      <c r="TMX41" s="47"/>
      <c r="TMY41" s="47"/>
      <c r="TMZ41" s="47"/>
      <c r="TNA41" s="47"/>
      <c r="TNB41" s="47"/>
      <c r="TNC41" s="47"/>
      <c r="TND41" s="47"/>
      <c r="TNE41" s="47"/>
      <c r="TNF41" s="47"/>
      <c r="TNG41" s="47"/>
      <c r="TNH41" s="47"/>
      <c r="TNI41" s="47"/>
      <c r="TNJ41" s="47"/>
      <c r="TNK41" s="47"/>
      <c r="TNL41" s="47"/>
      <c r="TNM41" s="47"/>
      <c r="TNN41" s="47"/>
      <c r="TNO41" s="47"/>
      <c r="TNP41" s="47"/>
      <c r="TNQ41" s="47"/>
      <c r="TNR41" s="47"/>
      <c r="TNS41" s="47"/>
      <c r="TNT41" s="47"/>
      <c r="TNU41" s="47"/>
      <c r="TNV41" s="47"/>
      <c r="TNW41" s="47"/>
      <c r="TNX41" s="47"/>
      <c r="TNY41" s="47"/>
      <c r="TNZ41" s="47"/>
      <c r="TOA41" s="47"/>
      <c r="TOB41" s="47"/>
      <c r="TOC41" s="47"/>
      <c r="TOD41" s="47"/>
      <c r="TOE41" s="47"/>
      <c r="TOF41" s="47"/>
      <c r="TOG41" s="47"/>
      <c r="TOH41" s="47"/>
      <c r="TOI41" s="47"/>
      <c r="TOJ41" s="47"/>
      <c r="TOK41" s="47"/>
      <c r="TOL41" s="47"/>
      <c r="TOM41" s="47"/>
      <c r="TON41" s="47"/>
      <c r="TOO41" s="47"/>
      <c r="TOP41" s="47"/>
      <c r="TOQ41" s="47"/>
      <c r="TOR41" s="47"/>
      <c r="TOS41" s="47"/>
      <c r="TOT41" s="47"/>
      <c r="TOU41" s="47"/>
      <c r="TOV41" s="47"/>
      <c r="TOW41" s="47"/>
      <c r="TOX41" s="47"/>
      <c r="TOY41" s="47"/>
      <c r="TOZ41" s="47"/>
      <c r="TPA41" s="47"/>
      <c r="TPB41" s="47"/>
      <c r="TPC41" s="47"/>
      <c r="TPD41" s="47"/>
      <c r="TPE41" s="47"/>
      <c r="TPF41" s="47"/>
      <c r="TPG41" s="47"/>
      <c r="TPH41" s="47"/>
      <c r="TPI41" s="47"/>
      <c r="TPJ41" s="47"/>
      <c r="TPK41" s="47"/>
      <c r="TPL41" s="47"/>
      <c r="TPM41" s="47"/>
      <c r="TPN41" s="47"/>
      <c r="TPO41" s="47"/>
      <c r="TPP41" s="47"/>
      <c r="TPQ41" s="47"/>
      <c r="TPR41" s="47"/>
      <c r="TPS41" s="47"/>
      <c r="TPT41" s="47"/>
      <c r="TPU41" s="47"/>
      <c r="TPV41" s="47"/>
      <c r="TPW41" s="47"/>
      <c r="TPX41" s="47"/>
      <c r="TPY41" s="47"/>
      <c r="TPZ41" s="47"/>
      <c r="TQA41" s="47"/>
      <c r="TQB41" s="47"/>
      <c r="TQC41" s="47"/>
      <c r="TQD41" s="47"/>
      <c r="TQE41" s="47"/>
      <c r="TQF41" s="47"/>
      <c r="TQG41" s="47"/>
      <c r="TQH41" s="47"/>
      <c r="TQI41" s="47"/>
      <c r="TQJ41" s="47"/>
      <c r="TQK41" s="47"/>
      <c r="TQL41" s="47"/>
      <c r="TQM41" s="47"/>
      <c r="TQN41" s="47"/>
      <c r="TQO41" s="47"/>
      <c r="TQP41" s="47"/>
      <c r="TQQ41" s="47"/>
      <c r="TQR41" s="47"/>
      <c r="TQS41" s="47"/>
      <c r="TQT41" s="47"/>
      <c r="TQU41" s="47"/>
      <c r="TQV41" s="47"/>
      <c r="TQW41" s="47"/>
      <c r="TQX41" s="47"/>
      <c r="TQY41" s="47"/>
      <c r="TQZ41" s="47"/>
      <c r="TRA41" s="47"/>
      <c r="TRB41" s="47"/>
      <c r="TRC41" s="47"/>
      <c r="TRD41" s="47"/>
      <c r="TRE41" s="47"/>
      <c r="TRF41" s="47"/>
      <c r="TRG41" s="47"/>
      <c r="TRH41" s="47"/>
      <c r="TRI41" s="47"/>
      <c r="TRJ41" s="47"/>
      <c r="TRK41" s="47"/>
      <c r="TRL41" s="47"/>
      <c r="TRM41" s="47"/>
      <c r="TRN41" s="47"/>
      <c r="TRO41" s="47"/>
      <c r="TRP41" s="47"/>
      <c r="TRQ41" s="47"/>
      <c r="TRR41" s="47"/>
      <c r="TRS41" s="47"/>
      <c r="TRT41" s="47"/>
      <c r="TRU41" s="47"/>
      <c r="TRV41" s="47"/>
      <c r="TRW41" s="47"/>
      <c r="TRX41" s="47"/>
      <c r="TRY41" s="47"/>
      <c r="TRZ41" s="47"/>
      <c r="TSA41" s="47"/>
      <c r="TSB41" s="47"/>
      <c r="TSC41" s="47"/>
      <c r="TSD41" s="47"/>
      <c r="TSE41" s="47"/>
      <c r="TSF41" s="47"/>
      <c r="TSG41" s="47"/>
      <c r="TSH41" s="47"/>
      <c r="TSI41" s="47"/>
      <c r="TSJ41" s="47"/>
      <c r="TSK41" s="47"/>
      <c r="TSL41" s="47"/>
      <c r="TSM41" s="47"/>
      <c r="TSN41" s="47"/>
      <c r="TSO41" s="47"/>
      <c r="TSP41" s="47"/>
      <c r="TSQ41" s="47"/>
      <c r="TSR41" s="47"/>
      <c r="TSS41" s="47"/>
      <c r="TST41" s="47"/>
      <c r="TSU41" s="47"/>
      <c r="TSV41" s="47"/>
      <c r="TSW41" s="47"/>
      <c r="TSX41" s="47"/>
      <c r="TSY41" s="47"/>
      <c r="TSZ41" s="47"/>
      <c r="TTA41" s="47"/>
      <c r="TTB41" s="47"/>
      <c r="TTC41" s="47"/>
      <c r="TTD41" s="47"/>
      <c r="TTE41" s="47"/>
      <c r="TTF41" s="47"/>
      <c r="TTG41" s="47"/>
      <c r="TTH41" s="47"/>
      <c r="TTI41" s="47"/>
      <c r="TTJ41" s="47"/>
      <c r="TTK41" s="47"/>
      <c r="TTL41" s="47"/>
      <c r="TTM41" s="47"/>
      <c r="TTN41" s="47"/>
      <c r="TTO41" s="47"/>
      <c r="TTP41" s="47"/>
      <c r="TTQ41" s="47"/>
      <c r="TTR41" s="47"/>
      <c r="TTS41" s="47"/>
      <c r="TTT41" s="47"/>
      <c r="TTU41" s="47"/>
      <c r="TTV41" s="47"/>
      <c r="TTW41" s="47"/>
      <c r="TTX41" s="47"/>
      <c r="TTY41" s="47"/>
      <c r="TTZ41" s="47"/>
      <c r="TUA41" s="47"/>
      <c r="TUB41" s="47"/>
      <c r="TUC41" s="47"/>
      <c r="TUD41" s="47"/>
      <c r="TUE41" s="47"/>
      <c r="TUF41" s="47"/>
      <c r="TUG41" s="47"/>
      <c r="TUH41" s="47"/>
      <c r="TUI41" s="47"/>
      <c r="TUJ41" s="47"/>
      <c r="TUK41" s="47"/>
      <c r="TUL41" s="47"/>
      <c r="TUM41" s="47"/>
      <c r="TUN41" s="47"/>
      <c r="TUO41" s="47"/>
      <c r="TUP41" s="47"/>
      <c r="TUQ41" s="47"/>
      <c r="TUR41" s="47"/>
      <c r="TUS41" s="47"/>
      <c r="TUT41" s="47"/>
      <c r="TUU41" s="47"/>
      <c r="TUV41" s="47"/>
      <c r="TUW41" s="47"/>
      <c r="TUX41" s="47"/>
      <c r="TUY41" s="47"/>
      <c r="TUZ41" s="47"/>
      <c r="TVA41" s="47"/>
      <c r="TVB41" s="47"/>
      <c r="TVC41" s="47"/>
      <c r="TVD41" s="47"/>
      <c r="TVE41" s="47"/>
      <c r="TVF41" s="47"/>
      <c r="TVG41" s="47"/>
      <c r="TVH41" s="47"/>
      <c r="TVI41" s="47"/>
      <c r="TVJ41" s="47"/>
      <c r="TVK41" s="47"/>
      <c r="TVL41" s="47"/>
      <c r="TVM41" s="47"/>
      <c r="TVN41" s="47"/>
      <c r="TVO41" s="47"/>
      <c r="TVP41" s="47"/>
      <c r="TVQ41" s="47"/>
      <c r="TVR41" s="47"/>
      <c r="TVS41" s="47"/>
      <c r="TVT41" s="47"/>
      <c r="TVU41" s="47"/>
      <c r="TVV41" s="47"/>
      <c r="TVW41" s="47"/>
      <c r="TVX41" s="47"/>
      <c r="TVY41" s="47"/>
      <c r="TVZ41" s="47"/>
      <c r="TWA41" s="47"/>
      <c r="TWB41" s="47"/>
      <c r="TWC41" s="47"/>
      <c r="TWD41" s="47"/>
      <c r="TWE41" s="47"/>
      <c r="TWF41" s="47"/>
      <c r="TWG41" s="47"/>
      <c r="TWH41" s="47"/>
      <c r="TWI41" s="47"/>
      <c r="TWJ41" s="47"/>
      <c r="TWK41" s="47"/>
      <c r="TWL41" s="47"/>
      <c r="TWM41" s="47"/>
      <c r="TWN41" s="47"/>
      <c r="TWO41" s="47"/>
      <c r="TWP41" s="47"/>
      <c r="TWQ41" s="47"/>
      <c r="TWR41" s="47"/>
      <c r="TWS41" s="47"/>
      <c r="TWT41" s="47"/>
      <c r="TWU41" s="47"/>
      <c r="TWV41" s="47"/>
      <c r="TWW41" s="47"/>
      <c r="TWX41" s="47"/>
      <c r="TWY41" s="47"/>
      <c r="TWZ41" s="47"/>
      <c r="TXA41" s="47"/>
      <c r="TXB41" s="47"/>
      <c r="TXC41" s="47"/>
      <c r="TXD41" s="47"/>
      <c r="TXE41" s="47"/>
      <c r="TXF41" s="47"/>
      <c r="TXG41" s="47"/>
      <c r="TXH41" s="47"/>
      <c r="TXI41" s="47"/>
      <c r="TXJ41" s="47"/>
      <c r="TXK41" s="47"/>
      <c r="TXL41" s="47"/>
      <c r="TXM41" s="47"/>
      <c r="TXN41" s="47"/>
      <c r="TXO41" s="47"/>
      <c r="TXP41" s="47"/>
      <c r="TXQ41" s="47"/>
      <c r="TXR41" s="47"/>
      <c r="TXS41" s="47"/>
      <c r="TXT41" s="47"/>
      <c r="TXU41" s="47"/>
      <c r="TXV41" s="47"/>
      <c r="TXW41" s="47"/>
      <c r="TXX41" s="47"/>
      <c r="TXY41" s="47"/>
      <c r="TXZ41" s="47"/>
      <c r="TYA41" s="47"/>
      <c r="TYB41" s="47"/>
      <c r="TYC41" s="47"/>
      <c r="TYD41" s="47"/>
      <c r="TYE41" s="47"/>
      <c r="TYF41" s="47"/>
      <c r="TYG41" s="47"/>
      <c r="TYH41" s="47"/>
      <c r="TYI41" s="47"/>
      <c r="TYJ41" s="47"/>
      <c r="TYK41" s="47"/>
      <c r="TYL41" s="47"/>
      <c r="TYM41" s="47"/>
      <c r="TYN41" s="47"/>
      <c r="TYO41" s="47"/>
      <c r="TYP41" s="47"/>
      <c r="TYQ41" s="47"/>
      <c r="TYR41" s="47"/>
      <c r="TYS41" s="47"/>
      <c r="TYT41" s="47"/>
      <c r="TYU41" s="47"/>
      <c r="TYV41" s="47"/>
      <c r="TYW41" s="47"/>
      <c r="TYX41" s="47"/>
      <c r="TYY41" s="47"/>
      <c r="TYZ41" s="47"/>
      <c r="TZA41" s="47"/>
      <c r="TZB41" s="47"/>
      <c r="TZC41" s="47"/>
      <c r="TZD41" s="47"/>
      <c r="TZE41" s="47"/>
      <c r="TZF41" s="47"/>
      <c r="TZG41" s="47"/>
      <c r="TZH41" s="47"/>
      <c r="TZI41" s="47"/>
      <c r="TZJ41" s="47"/>
      <c r="TZK41" s="47"/>
      <c r="TZL41" s="47"/>
      <c r="TZM41" s="47"/>
      <c r="TZN41" s="47"/>
      <c r="TZO41" s="47"/>
      <c r="TZP41" s="47"/>
      <c r="TZQ41" s="47"/>
      <c r="TZR41" s="47"/>
      <c r="TZS41" s="47"/>
      <c r="TZT41" s="47"/>
      <c r="TZU41" s="47"/>
      <c r="TZV41" s="47"/>
      <c r="TZW41" s="47"/>
      <c r="TZX41" s="47"/>
      <c r="TZY41" s="47"/>
      <c r="TZZ41" s="47"/>
      <c r="UAA41" s="47"/>
      <c r="UAB41" s="47"/>
      <c r="UAC41" s="47"/>
      <c r="UAD41" s="47"/>
      <c r="UAE41" s="47"/>
      <c r="UAF41" s="47"/>
      <c r="UAG41" s="47"/>
      <c r="UAH41" s="47"/>
      <c r="UAI41" s="47"/>
      <c r="UAJ41" s="47"/>
      <c r="UAK41" s="47"/>
      <c r="UAL41" s="47"/>
      <c r="UAM41" s="47"/>
      <c r="UAN41" s="47"/>
      <c r="UAO41" s="47"/>
      <c r="UAP41" s="47"/>
      <c r="UAQ41" s="47"/>
      <c r="UAR41" s="47"/>
      <c r="UAS41" s="47"/>
      <c r="UAT41" s="47"/>
      <c r="UAU41" s="47"/>
      <c r="UAV41" s="47"/>
      <c r="UAW41" s="47"/>
      <c r="UAX41" s="47"/>
      <c r="UAY41" s="47"/>
      <c r="UAZ41" s="47"/>
      <c r="UBA41" s="47"/>
      <c r="UBB41" s="47"/>
      <c r="UBC41" s="47"/>
      <c r="UBD41" s="47"/>
      <c r="UBE41" s="47"/>
      <c r="UBF41" s="47"/>
      <c r="UBG41" s="47"/>
      <c r="UBH41" s="47"/>
      <c r="UBI41" s="47"/>
      <c r="UBJ41" s="47"/>
      <c r="UBK41" s="47"/>
      <c r="UBL41" s="47"/>
      <c r="UBM41" s="47"/>
      <c r="UBN41" s="47"/>
      <c r="UBO41" s="47"/>
      <c r="UBP41" s="47"/>
      <c r="UBQ41" s="47"/>
      <c r="UBR41" s="47"/>
      <c r="UBS41" s="47"/>
      <c r="UBT41" s="47"/>
      <c r="UBU41" s="47"/>
      <c r="UBV41" s="47"/>
      <c r="UBW41" s="47"/>
      <c r="UBX41" s="47"/>
      <c r="UBY41" s="47"/>
      <c r="UBZ41" s="47"/>
      <c r="UCA41" s="47"/>
      <c r="UCB41" s="47"/>
      <c r="UCC41" s="47"/>
      <c r="UCD41" s="47"/>
      <c r="UCE41" s="47"/>
      <c r="UCF41" s="47"/>
      <c r="UCG41" s="47"/>
      <c r="UCH41" s="47"/>
      <c r="UCI41" s="47"/>
      <c r="UCJ41" s="47"/>
      <c r="UCK41" s="47"/>
      <c r="UCL41" s="47"/>
      <c r="UCM41" s="47"/>
      <c r="UCN41" s="47"/>
      <c r="UCO41" s="47"/>
      <c r="UCP41" s="47"/>
      <c r="UCQ41" s="47"/>
      <c r="UCR41" s="47"/>
      <c r="UCS41" s="47"/>
      <c r="UCT41" s="47"/>
      <c r="UCU41" s="47"/>
      <c r="UCV41" s="47"/>
      <c r="UCW41" s="47"/>
      <c r="UCX41" s="47"/>
      <c r="UCY41" s="47"/>
      <c r="UCZ41" s="47"/>
      <c r="UDA41" s="47"/>
      <c r="UDB41" s="47"/>
      <c r="UDC41" s="47"/>
      <c r="UDD41" s="47"/>
      <c r="UDE41" s="47"/>
      <c r="UDF41" s="47"/>
      <c r="UDG41" s="47"/>
      <c r="UDH41" s="47"/>
      <c r="UDI41" s="47"/>
      <c r="UDJ41" s="47"/>
      <c r="UDK41" s="47"/>
      <c r="UDL41" s="47"/>
      <c r="UDM41" s="47"/>
      <c r="UDN41" s="47"/>
      <c r="UDO41" s="47"/>
      <c r="UDP41" s="47"/>
      <c r="UDQ41" s="47"/>
      <c r="UDR41" s="47"/>
      <c r="UDS41" s="47"/>
      <c r="UDT41" s="47"/>
      <c r="UDU41" s="47"/>
      <c r="UDV41" s="47"/>
      <c r="UDW41" s="47"/>
      <c r="UDX41" s="47"/>
      <c r="UDY41" s="47"/>
      <c r="UDZ41" s="47"/>
      <c r="UEA41" s="47"/>
      <c r="UEB41" s="47"/>
      <c r="UEC41" s="47"/>
      <c r="UED41" s="47"/>
      <c r="UEE41" s="47"/>
      <c r="UEF41" s="47"/>
      <c r="UEG41" s="47"/>
      <c r="UEH41" s="47"/>
      <c r="UEI41" s="47"/>
      <c r="UEJ41" s="47"/>
      <c r="UEK41" s="47"/>
      <c r="UEL41" s="47"/>
      <c r="UEM41" s="47"/>
      <c r="UEN41" s="47"/>
      <c r="UEO41" s="47"/>
      <c r="UEP41" s="47"/>
      <c r="UEQ41" s="47"/>
      <c r="UER41" s="47"/>
      <c r="UES41" s="47"/>
      <c r="UET41" s="47"/>
      <c r="UEU41" s="47"/>
      <c r="UEV41" s="47"/>
      <c r="UEW41" s="47"/>
      <c r="UEX41" s="47"/>
      <c r="UEY41" s="47"/>
      <c r="UEZ41" s="47"/>
      <c r="UFA41" s="47"/>
      <c r="UFB41" s="47"/>
      <c r="UFC41" s="47"/>
      <c r="UFD41" s="47"/>
      <c r="UFE41" s="47"/>
      <c r="UFF41" s="47"/>
      <c r="UFG41" s="47"/>
      <c r="UFH41" s="47"/>
      <c r="UFI41" s="47"/>
      <c r="UFJ41" s="47"/>
      <c r="UFK41" s="47"/>
      <c r="UFL41" s="47"/>
      <c r="UFM41" s="47"/>
      <c r="UFN41" s="47"/>
      <c r="UFO41" s="47"/>
      <c r="UFP41" s="47"/>
      <c r="UFQ41" s="47"/>
      <c r="UFR41" s="47"/>
      <c r="UFS41" s="47"/>
      <c r="UFT41" s="47"/>
      <c r="UFU41" s="47"/>
      <c r="UFV41" s="47"/>
      <c r="UFW41" s="47"/>
      <c r="UFX41" s="47"/>
      <c r="UFY41" s="47"/>
      <c r="UFZ41" s="47"/>
      <c r="UGA41" s="47"/>
      <c r="UGB41" s="47"/>
      <c r="UGC41" s="47"/>
      <c r="UGD41" s="47"/>
      <c r="UGE41" s="47"/>
      <c r="UGF41" s="47"/>
      <c r="UGG41" s="47"/>
      <c r="UGH41" s="47"/>
      <c r="UGI41" s="47"/>
      <c r="UGJ41" s="47"/>
      <c r="UGK41" s="47"/>
      <c r="UGL41" s="47"/>
      <c r="UGM41" s="47"/>
      <c r="UGN41" s="47"/>
      <c r="UGO41" s="47"/>
      <c r="UGP41" s="47"/>
      <c r="UGQ41" s="47"/>
      <c r="UGR41" s="47"/>
      <c r="UGS41" s="47"/>
      <c r="UGT41" s="47"/>
      <c r="UGU41" s="47"/>
      <c r="UGV41" s="47"/>
      <c r="UGW41" s="47"/>
      <c r="UGX41" s="47"/>
      <c r="UGY41" s="47"/>
      <c r="UGZ41" s="47"/>
      <c r="UHA41" s="47"/>
      <c r="UHB41" s="47"/>
      <c r="UHC41" s="47"/>
      <c r="UHD41" s="47"/>
      <c r="UHE41" s="47"/>
      <c r="UHF41" s="47"/>
      <c r="UHG41" s="47"/>
      <c r="UHH41" s="47"/>
      <c r="UHI41" s="47"/>
      <c r="UHJ41" s="47"/>
      <c r="UHK41" s="47"/>
      <c r="UHL41" s="47"/>
      <c r="UHM41" s="47"/>
      <c r="UHN41" s="47"/>
      <c r="UHO41" s="47"/>
      <c r="UHP41" s="47"/>
      <c r="UHQ41" s="47"/>
      <c r="UHR41" s="47"/>
      <c r="UHS41" s="47"/>
      <c r="UHT41" s="47"/>
      <c r="UHU41" s="47"/>
      <c r="UHV41" s="47"/>
      <c r="UHW41" s="47"/>
      <c r="UHX41" s="47"/>
      <c r="UHY41" s="47"/>
      <c r="UHZ41" s="47"/>
      <c r="UIA41" s="47"/>
      <c r="UIB41" s="47"/>
      <c r="UIC41" s="47"/>
      <c r="UID41" s="47"/>
      <c r="UIE41" s="47"/>
      <c r="UIF41" s="47"/>
      <c r="UIG41" s="47"/>
      <c r="UIH41" s="47"/>
      <c r="UII41" s="47"/>
      <c r="UIJ41" s="47"/>
      <c r="UIK41" s="47"/>
      <c r="UIL41" s="47"/>
      <c r="UIM41" s="47"/>
      <c r="UIN41" s="47"/>
      <c r="UIO41" s="47"/>
      <c r="UIP41" s="47"/>
      <c r="UIQ41" s="47"/>
      <c r="UIR41" s="47"/>
      <c r="UIS41" s="47"/>
      <c r="UIT41" s="47"/>
      <c r="UIU41" s="47"/>
      <c r="UIV41" s="47"/>
      <c r="UIW41" s="47"/>
      <c r="UIX41" s="47"/>
      <c r="UIY41" s="47"/>
      <c r="UIZ41" s="47"/>
      <c r="UJA41" s="47"/>
      <c r="UJB41" s="47"/>
      <c r="UJC41" s="47"/>
      <c r="UJD41" s="47"/>
      <c r="UJE41" s="47"/>
      <c r="UJF41" s="47"/>
      <c r="UJG41" s="47"/>
      <c r="UJH41" s="47"/>
      <c r="UJI41" s="47"/>
      <c r="UJJ41" s="47"/>
      <c r="UJK41" s="47"/>
      <c r="UJL41" s="47"/>
      <c r="UJM41" s="47"/>
      <c r="UJN41" s="47"/>
      <c r="UJO41" s="47"/>
      <c r="UJP41" s="47"/>
      <c r="UJQ41" s="47"/>
      <c r="UJR41" s="47"/>
      <c r="UJS41" s="47"/>
      <c r="UJT41" s="47"/>
      <c r="UJU41" s="47"/>
      <c r="UJV41" s="47"/>
      <c r="UJW41" s="47"/>
      <c r="UJX41" s="47"/>
      <c r="UJY41" s="47"/>
      <c r="UJZ41" s="47"/>
      <c r="UKA41" s="47"/>
      <c r="UKB41" s="47"/>
      <c r="UKC41" s="47"/>
      <c r="UKD41" s="47"/>
      <c r="UKE41" s="47"/>
      <c r="UKF41" s="47"/>
      <c r="UKG41" s="47"/>
      <c r="UKH41" s="47"/>
      <c r="UKI41" s="47"/>
      <c r="UKJ41" s="47"/>
      <c r="UKK41" s="47"/>
      <c r="UKL41" s="47"/>
      <c r="UKM41" s="47"/>
      <c r="UKN41" s="47"/>
      <c r="UKO41" s="47"/>
      <c r="UKP41" s="47"/>
      <c r="UKQ41" s="47"/>
      <c r="UKR41" s="47"/>
      <c r="UKS41" s="47"/>
      <c r="UKT41" s="47"/>
      <c r="UKU41" s="47"/>
      <c r="UKV41" s="47"/>
      <c r="UKW41" s="47"/>
      <c r="UKX41" s="47"/>
      <c r="UKY41" s="47"/>
      <c r="UKZ41" s="47"/>
      <c r="ULA41" s="47"/>
      <c r="ULB41" s="47"/>
      <c r="ULC41" s="47"/>
      <c r="ULD41" s="47"/>
      <c r="ULE41" s="47"/>
      <c r="ULF41" s="47"/>
      <c r="ULG41" s="47"/>
      <c r="ULH41" s="47"/>
      <c r="ULI41" s="47"/>
      <c r="ULJ41" s="47"/>
      <c r="ULK41" s="47"/>
      <c r="ULL41" s="47"/>
      <c r="ULM41" s="47"/>
      <c r="ULN41" s="47"/>
      <c r="ULO41" s="47"/>
      <c r="ULP41" s="47"/>
      <c r="ULQ41" s="47"/>
      <c r="ULR41" s="47"/>
      <c r="ULS41" s="47"/>
      <c r="ULT41" s="47"/>
      <c r="ULU41" s="47"/>
      <c r="ULV41" s="47"/>
      <c r="ULW41" s="47"/>
      <c r="ULX41" s="47"/>
      <c r="ULY41" s="47"/>
      <c r="ULZ41" s="47"/>
      <c r="UMA41" s="47"/>
      <c r="UMB41" s="47"/>
      <c r="UMC41" s="47"/>
      <c r="UMD41" s="47"/>
      <c r="UME41" s="47"/>
      <c r="UMF41" s="47"/>
      <c r="UMG41" s="47"/>
      <c r="UMH41" s="47"/>
      <c r="UMI41" s="47"/>
      <c r="UMJ41" s="47"/>
      <c r="UMK41" s="47"/>
      <c r="UML41" s="47"/>
      <c r="UMM41" s="47"/>
      <c r="UMN41" s="47"/>
      <c r="UMO41" s="47"/>
      <c r="UMP41" s="47"/>
      <c r="UMQ41" s="47"/>
      <c r="UMR41" s="47"/>
      <c r="UMS41" s="47"/>
      <c r="UMT41" s="47"/>
      <c r="UMU41" s="47"/>
      <c r="UMV41" s="47"/>
      <c r="UMW41" s="47"/>
      <c r="UMX41" s="47"/>
      <c r="UMY41" s="47"/>
      <c r="UMZ41" s="47"/>
      <c r="UNA41" s="47"/>
      <c r="UNB41" s="47"/>
      <c r="UNC41" s="47"/>
      <c r="UND41" s="47"/>
      <c r="UNE41" s="47"/>
      <c r="UNF41" s="47"/>
      <c r="UNG41" s="47"/>
      <c r="UNH41" s="47"/>
      <c r="UNI41" s="47"/>
      <c r="UNJ41" s="47"/>
      <c r="UNK41" s="47"/>
      <c r="UNL41" s="47"/>
      <c r="UNM41" s="47"/>
      <c r="UNN41" s="47"/>
      <c r="UNO41" s="47"/>
      <c r="UNP41" s="47"/>
      <c r="UNQ41" s="47"/>
      <c r="UNR41" s="47"/>
      <c r="UNS41" s="47"/>
      <c r="UNT41" s="47"/>
      <c r="UNU41" s="47"/>
      <c r="UNV41" s="47"/>
      <c r="UNW41" s="47"/>
      <c r="UNX41" s="47"/>
      <c r="UNY41" s="47"/>
      <c r="UNZ41" s="47"/>
      <c r="UOA41" s="47"/>
      <c r="UOB41" s="47"/>
      <c r="UOC41" s="47"/>
      <c r="UOD41" s="47"/>
      <c r="UOE41" s="47"/>
      <c r="UOF41" s="47"/>
      <c r="UOG41" s="47"/>
      <c r="UOH41" s="47"/>
      <c r="UOI41" s="47"/>
      <c r="UOJ41" s="47"/>
      <c r="UOK41" s="47"/>
      <c r="UOL41" s="47"/>
      <c r="UOM41" s="47"/>
      <c r="UON41" s="47"/>
      <c r="UOO41" s="47"/>
      <c r="UOP41" s="47"/>
      <c r="UOQ41" s="47"/>
      <c r="UOR41" s="47"/>
      <c r="UOS41" s="47"/>
      <c r="UOT41" s="47"/>
      <c r="UOU41" s="47"/>
      <c r="UOV41" s="47"/>
      <c r="UOW41" s="47"/>
      <c r="UOX41" s="47"/>
      <c r="UOY41" s="47"/>
      <c r="UOZ41" s="47"/>
      <c r="UPA41" s="47"/>
      <c r="UPB41" s="47"/>
      <c r="UPC41" s="47"/>
      <c r="UPD41" s="47"/>
      <c r="UPE41" s="47"/>
      <c r="UPF41" s="47"/>
      <c r="UPG41" s="47"/>
      <c r="UPH41" s="47"/>
      <c r="UPI41" s="47"/>
      <c r="UPJ41" s="47"/>
      <c r="UPK41" s="47"/>
      <c r="UPL41" s="47"/>
      <c r="UPM41" s="47"/>
      <c r="UPN41" s="47"/>
      <c r="UPO41" s="47"/>
      <c r="UPP41" s="47"/>
      <c r="UPQ41" s="47"/>
      <c r="UPR41" s="47"/>
      <c r="UPS41" s="47"/>
      <c r="UPT41" s="47"/>
      <c r="UPU41" s="47"/>
      <c r="UPV41" s="47"/>
      <c r="UPW41" s="47"/>
      <c r="UPX41" s="47"/>
      <c r="UPY41" s="47"/>
      <c r="UPZ41" s="47"/>
      <c r="UQA41" s="47"/>
      <c r="UQB41" s="47"/>
      <c r="UQC41" s="47"/>
      <c r="UQD41" s="47"/>
      <c r="UQE41" s="47"/>
      <c r="UQF41" s="47"/>
      <c r="UQG41" s="47"/>
      <c r="UQH41" s="47"/>
      <c r="UQI41" s="47"/>
      <c r="UQJ41" s="47"/>
      <c r="UQK41" s="47"/>
      <c r="UQL41" s="47"/>
      <c r="UQM41" s="47"/>
      <c r="UQN41" s="47"/>
      <c r="UQO41" s="47"/>
      <c r="UQP41" s="47"/>
      <c r="UQQ41" s="47"/>
      <c r="UQR41" s="47"/>
      <c r="UQS41" s="47"/>
      <c r="UQT41" s="47"/>
      <c r="UQU41" s="47"/>
      <c r="UQV41" s="47"/>
      <c r="UQW41" s="47"/>
      <c r="UQX41" s="47"/>
      <c r="UQY41" s="47"/>
      <c r="UQZ41" s="47"/>
      <c r="URA41" s="47"/>
      <c r="URB41" s="47"/>
      <c r="URC41" s="47"/>
      <c r="URD41" s="47"/>
      <c r="URE41" s="47"/>
      <c r="URF41" s="47"/>
      <c r="URG41" s="47"/>
      <c r="URH41" s="47"/>
      <c r="URI41" s="47"/>
      <c r="URJ41" s="47"/>
      <c r="URK41" s="47"/>
      <c r="URL41" s="47"/>
      <c r="URM41" s="47"/>
      <c r="URN41" s="47"/>
      <c r="URO41" s="47"/>
      <c r="URP41" s="47"/>
      <c r="URQ41" s="47"/>
      <c r="URR41" s="47"/>
      <c r="URS41" s="47"/>
      <c r="URT41" s="47"/>
      <c r="URU41" s="47"/>
      <c r="URV41" s="47"/>
      <c r="URW41" s="47"/>
      <c r="URX41" s="47"/>
      <c r="URY41" s="47"/>
      <c r="URZ41" s="47"/>
      <c r="USA41" s="47"/>
      <c r="USB41" s="47"/>
      <c r="USC41" s="47"/>
      <c r="USD41" s="47"/>
      <c r="USE41" s="47"/>
      <c r="USF41" s="47"/>
      <c r="USG41" s="47"/>
      <c r="USH41" s="47"/>
      <c r="USI41" s="47"/>
      <c r="USJ41" s="47"/>
      <c r="USK41" s="47"/>
      <c r="USL41" s="47"/>
      <c r="USM41" s="47"/>
      <c r="USN41" s="47"/>
      <c r="USO41" s="47"/>
      <c r="USP41" s="47"/>
      <c r="USQ41" s="47"/>
      <c r="USR41" s="47"/>
      <c r="USS41" s="47"/>
      <c r="UST41" s="47"/>
      <c r="USU41" s="47"/>
      <c r="USV41" s="47"/>
      <c r="USW41" s="47"/>
      <c r="USX41" s="47"/>
      <c r="USY41" s="47"/>
      <c r="USZ41" s="47"/>
      <c r="UTA41" s="47"/>
      <c r="UTB41" s="47"/>
      <c r="UTC41" s="47"/>
      <c r="UTD41" s="47"/>
      <c r="UTE41" s="47"/>
      <c r="UTF41" s="47"/>
      <c r="UTG41" s="47"/>
      <c r="UTH41" s="47"/>
      <c r="UTI41" s="47"/>
      <c r="UTJ41" s="47"/>
      <c r="UTK41" s="47"/>
      <c r="UTL41" s="47"/>
      <c r="UTM41" s="47"/>
      <c r="UTN41" s="47"/>
      <c r="UTO41" s="47"/>
      <c r="UTP41" s="47"/>
      <c r="UTQ41" s="47"/>
      <c r="UTR41" s="47"/>
      <c r="UTS41" s="47"/>
      <c r="UTT41" s="47"/>
      <c r="UTU41" s="47"/>
      <c r="UTV41" s="47"/>
      <c r="UTW41" s="47"/>
      <c r="UTX41" s="47"/>
      <c r="UTY41" s="47"/>
      <c r="UTZ41" s="47"/>
      <c r="UUA41" s="47"/>
      <c r="UUB41" s="47"/>
      <c r="UUC41" s="47"/>
      <c r="UUD41" s="47"/>
      <c r="UUE41" s="47"/>
      <c r="UUF41" s="47"/>
      <c r="UUG41" s="47"/>
      <c r="UUH41" s="47"/>
      <c r="UUI41" s="47"/>
      <c r="UUJ41" s="47"/>
      <c r="UUK41" s="47"/>
      <c r="UUL41" s="47"/>
      <c r="UUM41" s="47"/>
      <c r="UUN41" s="47"/>
      <c r="UUO41" s="47"/>
      <c r="UUP41" s="47"/>
      <c r="UUQ41" s="47"/>
      <c r="UUR41" s="47"/>
      <c r="UUS41" s="47"/>
      <c r="UUT41" s="47"/>
      <c r="UUU41" s="47"/>
      <c r="UUV41" s="47"/>
      <c r="UUW41" s="47"/>
      <c r="UUX41" s="47"/>
      <c r="UUY41" s="47"/>
      <c r="UUZ41" s="47"/>
      <c r="UVA41" s="47"/>
      <c r="UVB41" s="47"/>
      <c r="UVC41" s="47"/>
      <c r="UVD41" s="47"/>
      <c r="UVE41" s="47"/>
      <c r="UVF41" s="47"/>
      <c r="UVG41" s="47"/>
      <c r="UVH41" s="47"/>
      <c r="UVI41" s="47"/>
      <c r="UVJ41" s="47"/>
      <c r="UVK41" s="47"/>
      <c r="UVL41" s="47"/>
      <c r="UVM41" s="47"/>
      <c r="UVN41" s="47"/>
      <c r="UVO41" s="47"/>
      <c r="UVP41" s="47"/>
      <c r="UVQ41" s="47"/>
      <c r="UVR41" s="47"/>
      <c r="UVS41" s="47"/>
      <c r="UVT41" s="47"/>
      <c r="UVU41" s="47"/>
      <c r="UVV41" s="47"/>
      <c r="UVW41" s="47"/>
      <c r="UVX41" s="47"/>
      <c r="UVY41" s="47"/>
      <c r="UVZ41" s="47"/>
      <c r="UWA41" s="47"/>
      <c r="UWB41" s="47"/>
      <c r="UWC41" s="47"/>
      <c r="UWD41" s="47"/>
      <c r="UWE41" s="47"/>
      <c r="UWF41" s="47"/>
      <c r="UWG41" s="47"/>
      <c r="UWH41" s="47"/>
      <c r="UWI41" s="47"/>
      <c r="UWJ41" s="47"/>
      <c r="UWK41" s="47"/>
      <c r="UWL41" s="47"/>
      <c r="UWM41" s="47"/>
      <c r="UWN41" s="47"/>
      <c r="UWO41" s="47"/>
      <c r="UWP41" s="47"/>
      <c r="UWQ41" s="47"/>
      <c r="UWR41" s="47"/>
      <c r="UWS41" s="47"/>
      <c r="UWT41" s="47"/>
      <c r="UWU41" s="47"/>
      <c r="UWV41" s="47"/>
      <c r="UWW41" s="47"/>
      <c r="UWX41" s="47"/>
      <c r="UWY41" s="47"/>
      <c r="UWZ41" s="47"/>
      <c r="UXA41" s="47"/>
      <c r="UXB41" s="47"/>
      <c r="UXC41" s="47"/>
      <c r="UXD41" s="47"/>
      <c r="UXE41" s="47"/>
      <c r="UXF41" s="47"/>
      <c r="UXG41" s="47"/>
      <c r="UXH41" s="47"/>
      <c r="UXI41" s="47"/>
      <c r="UXJ41" s="47"/>
      <c r="UXK41" s="47"/>
      <c r="UXL41" s="47"/>
      <c r="UXM41" s="47"/>
      <c r="UXN41" s="47"/>
      <c r="UXO41" s="47"/>
      <c r="UXP41" s="47"/>
      <c r="UXQ41" s="47"/>
      <c r="UXR41" s="47"/>
      <c r="UXS41" s="47"/>
      <c r="UXT41" s="47"/>
      <c r="UXU41" s="47"/>
      <c r="UXV41" s="47"/>
      <c r="UXW41" s="47"/>
      <c r="UXX41" s="47"/>
      <c r="UXY41" s="47"/>
      <c r="UXZ41" s="47"/>
      <c r="UYA41" s="47"/>
      <c r="UYB41" s="47"/>
      <c r="UYC41" s="47"/>
      <c r="UYD41" s="47"/>
      <c r="UYE41" s="47"/>
      <c r="UYF41" s="47"/>
      <c r="UYG41" s="47"/>
      <c r="UYH41" s="47"/>
      <c r="UYI41" s="47"/>
      <c r="UYJ41" s="47"/>
      <c r="UYK41" s="47"/>
      <c r="UYL41" s="47"/>
      <c r="UYM41" s="47"/>
      <c r="UYN41" s="47"/>
      <c r="UYO41" s="47"/>
      <c r="UYP41" s="47"/>
      <c r="UYQ41" s="47"/>
      <c r="UYR41" s="47"/>
      <c r="UYS41" s="47"/>
      <c r="UYT41" s="47"/>
      <c r="UYU41" s="47"/>
      <c r="UYV41" s="47"/>
      <c r="UYW41" s="47"/>
      <c r="UYX41" s="47"/>
      <c r="UYY41" s="47"/>
      <c r="UYZ41" s="47"/>
      <c r="UZA41" s="47"/>
      <c r="UZB41" s="47"/>
      <c r="UZC41" s="47"/>
      <c r="UZD41" s="47"/>
      <c r="UZE41" s="47"/>
      <c r="UZF41" s="47"/>
      <c r="UZG41" s="47"/>
      <c r="UZH41" s="47"/>
      <c r="UZI41" s="47"/>
      <c r="UZJ41" s="47"/>
      <c r="UZK41" s="47"/>
      <c r="UZL41" s="47"/>
      <c r="UZM41" s="47"/>
      <c r="UZN41" s="47"/>
      <c r="UZO41" s="47"/>
      <c r="UZP41" s="47"/>
      <c r="UZQ41" s="47"/>
      <c r="UZR41" s="47"/>
      <c r="UZS41" s="47"/>
      <c r="UZT41" s="47"/>
      <c r="UZU41" s="47"/>
      <c r="UZV41" s="47"/>
      <c r="UZW41" s="47"/>
      <c r="UZX41" s="47"/>
      <c r="UZY41" s="47"/>
      <c r="UZZ41" s="47"/>
      <c r="VAA41" s="47"/>
      <c r="VAB41" s="47"/>
      <c r="VAC41" s="47"/>
      <c r="VAD41" s="47"/>
      <c r="VAE41" s="47"/>
      <c r="VAF41" s="47"/>
      <c r="VAG41" s="47"/>
      <c r="VAH41" s="47"/>
      <c r="VAI41" s="47"/>
      <c r="VAJ41" s="47"/>
      <c r="VAK41" s="47"/>
      <c r="VAL41" s="47"/>
      <c r="VAM41" s="47"/>
      <c r="VAN41" s="47"/>
      <c r="VAO41" s="47"/>
      <c r="VAP41" s="47"/>
      <c r="VAQ41" s="47"/>
      <c r="VAR41" s="47"/>
      <c r="VAS41" s="47"/>
      <c r="VAT41" s="47"/>
      <c r="VAU41" s="47"/>
      <c r="VAV41" s="47"/>
      <c r="VAW41" s="47"/>
      <c r="VAX41" s="47"/>
      <c r="VAY41" s="47"/>
      <c r="VAZ41" s="47"/>
      <c r="VBA41" s="47"/>
      <c r="VBB41" s="47"/>
      <c r="VBC41" s="47"/>
      <c r="VBD41" s="47"/>
      <c r="VBE41" s="47"/>
      <c r="VBF41" s="47"/>
      <c r="VBG41" s="47"/>
      <c r="VBH41" s="47"/>
      <c r="VBI41" s="47"/>
      <c r="VBJ41" s="47"/>
      <c r="VBK41" s="47"/>
      <c r="VBL41" s="47"/>
      <c r="VBM41" s="47"/>
      <c r="VBN41" s="47"/>
      <c r="VBO41" s="47"/>
      <c r="VBP41" s="47"/>
      <c r="VBQ41" s="47"/>
      <c r="VBR41" s="47"/>
      <c r="VBS41" s="47"/>
      <c r="VBT41" s="47"/>
      <c r="VBU41" s="47"/>
      <c r="VBV41" s="47"/>
      <c r="VBW41" s="47"/>
      <c r="VBX41" s="47"/>
      <c r="VBY41" s="47"/>
      <c r="VBZ41" s="47"/>
      <c r="VCA41" s="47"/>
      <c r="VCB41" s="47"/>
      <c r="VCC41" s="47"/>
      <c r="VCD41" s="47"/>
      <c r="VCE41" s="47"/>
      <c r="VCF41" s="47"/>
      <c r="VCG41" s="47"/>
      <c r="VCH41" s="47"/>
      <c r="VCI41" s="47"/>
      <c r="VCJ41" s="47"/>
      <c r="VCK41" s="47"/>
      <c r="VCL41" s="47"/>
      <c r="VCM41" s="47"/>
      <c r="VCN41" s="47"/>
      <c r="VCO41" s="47"/>
      <c r="VCP41" s="47"/>
      <c r="VCQ41" s="47"/>
      <c r="VCR41" s="47"/>
      <c r="VCS41" s="47"/>
      <c r="VCT41" s="47"/>
      <c r="VCU41" s="47"/>
      <c r="VCV41" s="47"/>
      <c r="VCW41" s="47"/>
      <c r="VCX41" s="47"/>
      <c r="VCY41" s="47"/>
      <c r="VCZ41" s="47"/>
      <c r="VDA41" s="47"/>
      <c r="VDB41" s="47"/>
      <c r="VDC41" s="47"/>
      <c r="VDD41" s="47"/>
      <c r="VDE41" s="47"/>
      <c r="VDF41" s="47"/>
      <c r="VDG41" s="47"/>
      <c r="VDH41" s="47"/>
      <c r="VDI41" s="47"/>
      <c r="VDJ41" s="47"/>
      <c r="VDK41" s="47"/>
      <c r="VDL41" s="47"/>
      <c r="VDM41" s="47"/>
      <c r="VDN41" s="47"/>
      <c r="VDO41" s="47"/>
      <c r="VDP41" s="47"/>
      <c r="VDQ41" s="47"/>
      <c r="VDR41" s="47"/>
      <c r="VDS41" s="47"/>
      <c r="VDT41" s="47"/>
      <c r="VDU41" s="47"/>
      <c r="VDV41" s="47"/>
      <c r="VDW41" s="47"/>
      <c r="VDX41" s="47"/>
      <c r="VDY41" s="47"/>
      <c r="VDZ41" s="47"/>
      <c r="VEA41" s="47"/>
      <c r="VEB41" s="47"/>
      <c r="VEC41" s="47"/>
      <c r="VED41" s="47"/>
      <c r="VEE41" s="47"/>
      <c r="VEF41" s="47"/>
      <c r="VEG41" s="47"/>
      <c r="VEH41" s="47"/>
      <c r="VEI41" s="47"/>
      <c r="VEJ41" s="47"/>
      <c r="VEK41" s="47"/>
      <c r="VEL41" s="47"/>
      <c r="VEM41" s="47"/>
      <c r="VEN41" s="47"/>
      <c r="VEO41" s="47"/>
      <c r="VEP41" s="47"/>
      <c r="VEQ41" s="47"/>
      <c r="VER41" s="47"/>
      <c r="VES41" s="47"/>
      <c r="VET41" s="47"/>
      <c r="VEU41" s="47"/>
      <c r="VEV41" s="47"/>
      <c r="VEW41" s="47"/>
      <c r="VEX41" s="47"/>
      <c r="VEY41" s="47"/>
      <c r="VEZ41" s="47"/>
      <c r="VFA41" s="47"/>
      <c r="VFB41" s="47"/>
      <c r="VFC41" s="47"/>
      <c r="VFD41" s="47"/>
      <c r="VFE41" s="47"/>
      <c r="VFF41" s="47"/>
      <c r="VFG41" s="47"/>
      <c r="VFH41" s="47"/>
      <c r="VFI41" s="47"/>
      <c r="VFJ41" s="47"/>
      <c r="VFK41" s="47"/>
      <c r="VFL41" s="47"/>
      <c r="VFM41" s="47"/>
      <c r="VFN41" s="47"/>
      <c r="VFO41" s="47"/>
      <c r="VFP41" s="47"/>
      <c r="VFQ41" s="47"/>
      <c r="VFR41" s="47"/>
      <c r="VFS41" s="47"/>
      <c r="VFT41" s="47"/>
      <c r="VFU41" s="47"/>
      <c r="VFV41" s="47"/>
      <c r="VFW41" s="47"/>
      <c r="VFX41" s="47"/>
      <c r="VFY41" s="47"/>
      <c r="VFZ41" s="47"/>
      <c r="VGA41" s="47"/>
      <c r="VGB41" s="47"/>
      <c r="VGC41" s="47"/>
      <c r="VGD41" s="47"/>
      <c r="VGE41" s="47"/>
      <c r="VGF41" s="47"/>
      <c r="VGG41" s="47"/>
      <c r="VGH41" s="47"/>
      <c r="VGI41" s="47"/>
      <c r="VGJ41" s="47"/>
      <c r="VGK41" s="47"/>
      <c r="VGL41" s="47"/>
      <c r="VGM41" s="47"/>
      <c r="VGN41" s="47"/>
      <c r="VGO41" s="47"/>
      <c r="VGP41" s="47"/>
      <c r="VGQ41" s="47"/>
      <c r="VGR41" s="47"/>
      <c r="VGS41" s="47"/>
      <c r="VGT41" s="47"/>
      <c r="VGU41" s="47"/>
      <c r="VGV41" s="47"/>
      <c r="VGW41" s="47"/>
      <c r="VGX41" s="47"/>
      <c r="VGY41" s="47"/>
      <c r="VGZ41" s="47"/>
      <c r="VHA41" s="47"/>
      <c r="VHB41" s="47"/>
      <c r="VHC41" s="47"/>
      <c r="VHD41" s="47"/>
      <c r="VHE41" s="47"/>
      <c r="VHF41" s="47"/>
      <c r="VHG41" s="47"/>
      <c r="VHH41" s="47"/>
      <c r="VHI41" s="47"/>
      <c r="VHJ41" s="47"/>
      <c r="VHK41" s="47"/>
      <c r="VHL41" s="47"/>
      <c r="VHM41" s="47"/>
      <c r="VHN41" s="47"/>
      <c r="VHO41" s="47"/>
      <c r="VHP41" s="47"/>
      <c r="VHQ41" s="47"/>
      <c r="VHR41" s="47"/>
      <c r="VHS41" s="47"/>
      <c r="VHT41" s="47"/>
      <c r="VHU41" s="47"/>
      <c r="VHV41" s="47"/>
      <c r="VHW41" s="47"/>
      <c r="VHX41" s="47"/>
      <c r="VHY41" s="47"/>
      <c r="VHZ41" s="47"/>
      <c r="VIA41" s="47"/>
      <c r="VIB41" s="47"/>
      <c r="VIC41" s="47"/>
      <c r="VID41" s="47"/>
      <c r="VIE41" s="47"/>
      <c r="VIF41" s="47"/>
      <c r="VIG41" s="47"/>
      <c r="VIH41" s="47"/>
      <c r="VII41" s="47"/>
      <c r="VIJ41" s="47"/>
      <c r="VIK41" s="47"/>
      <c r="VIL41" s="47"/>
      <c r="VIM41" s="47"/>
      <c r="VIN41" s="47"/>
      <c r="VIO41" s="47"/>
      <c r="VIP41" s="47"/>
      <c r="VIQ41" s="47"/>
      <c r="VIR41" s="47"/>
      <c r="VIS41" s="47"/>
      <c r="VIT41" s="47"/>
      <c r="VIU41" s="47"/>
      <c r="VIV41" s="47"/>
      <c r="VIW41" s="47"/>
      <c r="VIX41" s="47"/>
      <c r="VIY41" s="47"/>
      <c r="VIZ41" s="47"/>
      <c r="VJA41" s="47"/>
      <c r="VJB41" s="47"/>
      <c r="VJC41" s="47"/>
      <c r="VJD41" s="47"/>
      <c r="VJE41" s="47"/>
      <c r="VJF41" s="47"/>
      <c r="VJG41" s="47"/>
      <c r="VJH41" s="47"/>
      <c r="VJI41" s="47"/>
      <c r="VJJ41" s="47"/>
      <c r="VJK41" s="47"/>
      <c r="VJL41" s="47"/>
      <c r="VJM41" s="47"/>
      <c r="VJN41" s="47"/>
      <c r="VJO41" s="47"/>
      <c r="VJP41" s="47"/>
      <c r="VJQ41" s="47"/>
      <c r="VJR41" s="47"/>
      <c r="VJS41" s="47"/>
      <c r="VJT41" s="47"/>
      <c r="VJU41" s="47"/>
      <c r="VJV41" s="47"/>
      <c r="VJW41" s="47"/>
      <c r="VJX41" s="47"/>
      <c r="VJY41" s="47"/>
      <c r="VJZ41" s="47"/>
      <c r="VKA41" s="47"/>
      <c r="VKB41" s="47"/>
      <c r="VKC41" s="47"/>
      <c r="VKD41" s="47"/>
      <c r="VKE41" s="47"/>
      <c r="VKF41" s="47"/>
      <c r="VKG41" s="47"/>
      <c r="VKH41" s="47"/>
      <c r="VKI41" s="47"/>
      <c r="VKJ41" s="47"/>
      <c r="VKK41" s="47"/>
      <c r="VKL41" s="47"/>
      <c r="VKM41" s="47"/>
      <c r="VKN41" s="47"/>
      <c r="VKO41" s="47"/>
      <c r="VKP41" s="47"/>
      <c r="VKQ41" s="47"/>
      <c r="VKR41" s="47"/>
      <c r="VKS41" s="47"/>
      <c r="VKT41" s="47"/>
      <c r="VKU41" s="47"/>
      <c r="VKV41" s="47"/>
      <c r="VKW41" s="47"/>
      <c r="VKX41" s="47"/>
      <c r="VKY41" s="47"/>
      <c r="VKZ41" s="47"/>
      <c r="VLA41" s="47"/>
      <c r="VLB41" s="47"/>
      <c r="VLC41" s="47"/>
      <c r="VLD41" s="47"/>
      <c r="VLE41" s="47"/>
      <c r="VLF41" s="47"/>
      <c r="VLG41" s="47"/>
      <c r="VLH41" s="47"/>
      <c r="VLI41" s="47"/>
      <c r="VLJ41" s="47"/>
      <c r="VLK41" s="47"/>
      <c r="VLL41" s="47"/>
      <c r="VLM41" s="47"/>
      <c r="VLN41" s="47"/>
      <c r="VLO41" s="47"/>
      <c r="VLP41" s="47"/>
      <c r="VLQ41" s="47"/>
      <c r="VLR41" s="47"/>
      <c r="VLS41" s="47"/>
      <c r="VLT41" s="47"/>
      <c r="VLU41" s="47"/>
      <c r="VLV41" s="47"/>
      <c r="VLW41" s="47"/>
      <c r="VLX41" s="47"/>
      <c r="VLY41" s="47"/>
      <c r="VLZ41" s="47"/>
      <c r="VMA41" s="47"/>
      <c r="VMB41" s="47"/>
      <c r="VMC41" s="47"/>
      <c r="VMD41" s="47"/>
      <c r="VME41" s="47"/>
      <c r="VMF41" s="47"/>
      <c r="VMG41" s="47"/>
      <c r="VMH41" s="47"/>
      <c r="VMI41" s="47"/>
      <c r="VMJ41" s="47"/>
      <c r="VMK41" s="47"/>
      <c r="VML41" s="47"/>
      <c r="VMM41" s="47"/>
      <c r="VMN41" s="47"/>
      <c r="VMO41" s="47"/>
      <c r="VMP41" s="47"/>
      <c r="VMQ41" s="47"/>
      <c r="VMR41" s="47"/>
      <c r="VMS41" s="47"/>
      <c r="VMT41" s="47"/>
      <c r="VMU41" s="47"/>
      <c r="VMV41" s="47"/>
      <c r="VMW41" s="47"/>
      <c r="VMX41" s="47"/>
      <c r="VMY41" s="47"/>
      <c r="VMZ41" s="47"/>
      <c r="VNA41" s="47"/>
      <c r="VNB41" s="47"/>
      <c r="VNC41" s="47"/>
      <c r="VND41" s="47"/>
      <c r="VNE41" s="47"/>
      <c r="VNF41" s="47"/>
      <c r="VNG41" s="47"/>
      <c r="VNH41" s="47"/>
      <c r="VNI41" s="47"/>
      <c r="VNJ41" s="47"/>
      <c r="VNK41" s="47"/>
      <c r="VNL41" s="47"/>
      <c r="VNM41" s="47"/>
      <c r="VNN41" s="47"/>
      <c r="VNO41" s="47"/>
      <c r="VNP41" s="47"/>
      <c r="VNQ41" s="47"/>
      <c r="VNR41" s="47"/>
      <c r="VNS41" s="47"/>
      <c r="VNT41" s="47"/>
      <c r="VNU41" s="47"/>
      <c r="VNV41" s="47"/>
      <c r="VNW41" s="47"/>
      <c r="VNX41" s="47"/>
      <c r="VNY41" s="47"/>
      <c r="VNZ41" s="47"/>
      <c r="VOA41" s="47"/>
      <c r="VOB41" s="47"/>
      <c r="VOC41" s="47"/>
      <c r="VOD41" s="47"/>
      <c r="VOE41" s="47"/>
      <c r="VOF41" s="47"/>
      <c r="VOG41" s="47"/>
      <c r="VOH41" s="47"/>
      <c r="VOI41" s="47"/>
      <c r="VOJ41" s="47"/>
      <c r="VOK41" s="47"/>
      <c r="VOL41" s="47"/>
      <c r="VOM41" s="47"/>
      <c r="VON41" s="47"/>
      <c r="VOO41" s="47"/>
      <c r="VOP41" s="47"/>
      <c r="VOQ41" s="47"/>
      <c r="VOR41" s="47"/>
      <c r="VOS41" s="47"/>
      <c r="VOT41" s="47"/>
      <c r="VOU41" s="47"/>
      <c r="VOV41" s="47"/>
      <c r="VOW41" s="47"/>
      <c r="VOX41" s="47"/>
      <c r="VOY41" s="47"/>
      <c r="VOZ41" s="47"/>
      <c r="VPA41" s="47"/>
      <c r="VPB41" s="47"/>
      <c r="VPC41" s="47"/>
      <c r="VPD41" s="47"/>
      <c r="VPE41" s="47"/>
      <c r="VPF41" s="47"/>
      <c r="VPG41" s="47"/>
      <c r="VPH41" s="47"/>
      <c r="VPI41" s="47"/>
      <c r="VPJ41" s="47"/>
      <c r="VPK41" s="47"/>
      <c r="VPL41" s="47"/>
      <c r="VPM41" s="47"/>
      <c r="VPN41" s="47"/>
      <c r="VPO41" s="47"/>
      <c r="VPP41" s="47"/>
      <c r="VPQ41" s="47"/>
      <c r="VPR41" s="47"/>
      <c r="VPS41" s="47"/>
      <c r="VPT41" s="47"/>
      <c r="VPU41" s="47"/>
      <c r="VPV41" s="47"/>
      <c r="VPW41" s="47"/>
      <c r="VPX41" s="47"/>
      <c r="VPY41" s="47"/>
      <c r="VPZ41" s="47"/>
      <c r="VQA41" s="47"/>
      <c r="VQB41" s="47"/>
      <c r="VQC41" s="47"/>
      <c r="VQD41" s="47"/>
      <c r="VQE41" s="47"/>
      <c r="VQF41" s="47"/>
      <c r="VQG41" s="47"/>
      <c r="VQH41" s="47"/>
      <c r="VQI41" s="47"/>
      <c r="VQJ41" s="47"/>
      <c r="VQK41" s="47"/>
      <c r="VQL41" s="47"/>
      <c r="VQM41" s="47"/>
      <c r="VQN41" s="47"/>
      <c r="VQO41" s="47"/>
      <c r="VQP41" s="47"/>
      <c r="VQQ41" s="47"/>
      <c r="VQR41" s="47"/>
      <c r="VQS41" s="47"/>
      <c r="VQT41" s="47"/>
      <c r="VQU41" s="47"/>
      <c r="VQV41" s="47"/>
      <c r="VQW41" s="47"/>
      <c r="VQX41" s="47"/>
      <c r="VQY41" s="47"/>
      <c r="VQZ41" s="47"/>
      <c r="VRA41" s="47"/>
      <c r="VRB41" s="47"/>
      <c r="VRC41" s="47"/>
      <c r="VRD41" s="47"/>
      <c r="VRE41" s="47"/>
      <c r="VRF41" s="47"/>
      <c r="VRG41" s="47"/>
      <c r="VRH41" s="47"/>
      <c r="VRI41" s="47"/>
      <c r="VRJ41" s="47"/>
      <c r="VRK41" s="47"/>
      <c r="VRL41" s="47"/>
      <c r="VRM41" s="47"/>
      <c r="VRN41" s="47"/>
      <c r="VRO41" s="47"/>
      <c r="VRP41" s="47"/>
      <c r="VRQ41" s="47"/>
      <c r="VRR41" s="47"/>
      <c r="VRS41" s="47"/>
      <c r="VRT41" s="47"/>
      <c r="VRU41" s="47"/>
      <c r="VRV41" s="47"/>
      <c r="VRW41" s="47"/>
      <c r="VRX41" s="47"/>
      <c r="VRY41" s="47"/>
      <c r="VRZ41" s="47"/>
      <c r="VSA41" s="47"/>
      <c r="VSB41" s="47"/>
      <c r="VSC41" s="47"/>
      <c r="VSD41" s="47"/>
      <c r="VSE41" s="47"/>
      <c r="VSF41" s="47"/>
      <c r="VSG41" s="47"/>
      <c r="VSH41" s="47"/>
      <c r="VSI41" s="47"/>
      <c r="VSJ41" s="47"/>
      <c r="VSK41" s="47"/>
      <c r="VSL41" s="47"/>
      <c r="VSM41" s="47"/>
      <c r="VSN41" s="47"/>
      <c r="VSO41" s="47"/>
      <c r="VSP41" s="47"/>
      <c r="VSQ41" s="47"/>
      <c r="VSR41" s="47"/>
      <c r="VSS41" s="47"/>
      <c r="VST41" s="47"/>
      <c r="VSU41" s="47"/>
      <c r="VSV41" s="47"/>
      <c r="VSW41" s="47"/>
      <c r="VSX41" s="47"/>
      <c r="VSY41" s="47"/>
      <c r="VSZ41" s="47"/>
      <c r="VTA41" s="47"/>
      <c r="VTB41" s="47"/>
      <c r="VTC41" s="47"/>
      <c r="VTD41" s="47"/>
      <c r="VTE41" s="47"/>
      <c r="VTF41" s="47"/>
      <c r="VTG41" s="47"/>
      <c r="VTH41" s="47"/>
      <c r="VTI41" s="47"/>
      <c r="VTJ41" s="47"/>
      <c r="VTK41" s="47"/>
      <c r="VTL41" s="47"/>
      <c r="VTM41" s="47"/>
      <c r="VTN41" s="47"/>
      <c r="VTO41" s="47"/>
      <c r="VTP41" s="47"/>
      <c r="VTQ41" s="47"/>
      <c r="VTR41" s="47"/>
      <c r="VTS41" s="47"/>
      <c r="VTT41" s="47"/>
      <c r="VTU41" s="47"/>
      <c r="VTV41" s="47"/>
      <c r="VTW41" s="47"/>
      <c r="VTX41" s="47"/>
      <c r="VTY41" s="47"/>
      <c r="VTZ41" s="47"/>
      <c r="VUA41" s="47"/>
      <c r="VUB41" s="47"/>
      <c r="VUC41" s="47"/>
      <c r="VUD41" s="47"/>
      <c r="VUE41" s="47"/>
      <c r="VUF41" s="47"/>
      <c r="VUG41" s="47"/>
      <c r="VUH41" s="47"/>
      <c r="VUI41" s="47"/>
      <c r="VUJ41" s="47"/>
      <c r="VUK41" s="47"/>
      <c r="VUL41" s="47"/>
      <c r="VUM41" s="47"/>
      <c r="VUN41" s="47"/>
      <c r="VUO41" s="47"/>
      <c r="VUP41" s="47"/>
      <c r="VUQ41" s="47"/>
      <c r="VUR41" s="47"/>
      <c r="VUS41" s="47"/>
      <c r="VUT41" s="47"/>
      <c r="VUU41" s="47"/>
      <c r="VUV41" s="47"/>
      <c r="VUW41" s="47"/>
      <c r="VUX41" s="47"/>
      <c r="VUY41" s="47"/>
      <c r="VUZ41" s="47"/>
      <c r="VVA41" s="47"/>
      <c r="VVB41" s="47"/>
      <c r="VVC41" s="47"/>
      <c r="VVD41" s="47"/>
      <c r="VVE41" s="47"/>
      <c r="VVF41" s="47"/>
      <c r="VVG41" s="47"/>
      <c r="VVH41" s="47"/>
      <c r="VVI41" s="47"/>
      <c r="VVJ41" s="47"/>
      <c r="VVK41" s="47"/>
      <c r="VVL41" s="47"/>
      <c r="VVM41" s="47"/>
      <c r="VVN41" s="47"/>
      <c r="VVO41" s="47"/>
      <c r="VVP41" s="47"/>
      <c r="VVQ41" s="47"/>
      <c r="VVR41" s="47"/>
      <c r="VVS41" s="47"/>
      <c r="VVT41" s="47"/>
      <c r="VVU41" s="47"/>
      <c r="VVV41" s="47"/>
      <c r="VVW41" s="47"/>
      <c r="VVX41" s="47"/>
      <c r="VVY41" s="47"/>
      <c r="VVZ41" s="47"/>
      <c r="VWA41" s="47"/>
      <c r="VWB41" s="47"/>
      <c r="VWC41" s="47"/>
      <c r="VWD41" s="47"/>
      <c r="VWE41" s="47"/>
      <c r="VWF41" s="47"/>
      <c r="VWG41" s="47"/>
      <c r="VWH41" s="47"/>
      <c r="VWI41" s="47"/>
      <c r="VWJ41" s="47"/>
      <c r="VWK41" s="47"/>
      <c r="VWL41" s="47"/>
      <c r="VWM41" s="47"/>
      <c r="VWN41" s="47"/>
      <c r="VWO41" s="47"/>
      <c r="VWP41" s="47"/>
      <c r="VWQ41" s="47"/>
      <c r="VWR41" s="47"/>
      <c r="VWS41" s="47"/>
      <c r="VWT41" s="47"/>
      <c r="VWU41" s="47"/>
      <c r="VWV41" s="47"/>
      <c r="VWW41" s="47"/>
      <c r="VWX41" s="47"/>
      <c r="VWY41" s="47"/>
      <c r="VWZ41" s="47"/>
      <c r="VXA41" s="47"/>
      <c r="VXB41" s="47"/>
      <c r="VXC41" s="47"/>
      <c r="VXD41" s="47"/>
      <c r="VXE41" s="47"/>
      <c r="VXF41" s="47"/>
      <c r="VXG41" s="47"/>
      <c r="VXH41" s="47"/>
      <c r="VXI41" s="47"/>
      <c r="VXJ41" s="47"/>
      <c r="VXK41" s="47"/>
      <c r="VXL41" s="47"/>
      <c r="VXM41" s="47"/>
      <c r="VXN41" s="47"/>
      <c r="VXO41" s="47"/>
      <c r="VXP41" s="47"/>
      <c r="VXQ41" s="47"/>
      <c r="VXR41" s="47"/>
      <c r="VXS41" s="47"/>
      <c r="VXT41" s="47"/>
      <c r="VXU41" s="47"/>
      <c r="VXV41" s="47"/>
      <c r="VXW41" s="47"/>
      <c r="VXX41" s="47"/>
      <c r="VXY41" s="47"/>
      <c r="VXZ41" s="47"/>
      <c r="VYA41" s="47"/>
      <c r="VYB41" s="47"/>
      <c r="VYC41" s="47"/>
      <c r="VYD41" s="47"/>
      <c r="VYE41" s="47"/>
      <c r="VYF41" s="47"/>
      <c r="VYG41" s="47"/>
      <c r="VYH41" s="47"/>
      <c r="VYI41" s="47"/>
      <c r="VYJ41" s="47"/>
      <c r="VYK41" s="47"/>
      <c r="VYL41" s="47"/>
      <c r="VYM41" s="47"/>
      <c r="VYN41" s="47"/>
      <c r="VYO41" s="47"/>
      <c r="VYP41" s="47"/>
      <c r="VYQ41" s="47"/>
      <c r="VYR41" s="47"/>
      <c r="VYS41" s="47"/>
      <c r="VYT41" s="47"/>
      <c r="VYU41" s="47"/>
      <c r="VYV41" s="47"/>
      <c r="VYW41" s="47"/>
      <c r="VYX41" s="47"/>
      <c r="VYY41" s="47"/>
      <c r="VYZ41" s="47"/>
      <c r="VZA41" s="47"/>
      <c r="VZB41" s="47"/>
      <c r="VZC41" s="47"/>
      <c r="VZD41" s="47"/>
      <c r="VZE41" s="47"/>
      <c r="VZF41" s="47"/>
      <c r="VZG41" s="47"/>
      <c r="VZH41" s="47"/>
      <c r="VZI41" s="47"/>
      <c r="VZJ41" s="47"/>
      <c r="VZK41" s="47"/>
      <c r="VZL41" s="47"/>
      <c r="VZM41" s="47"/>
      <c r="VZN41" s="47"/>
      <c r="VZO41" s="47"/>
      <c r="VZP41" s="47"/>
      <c r="VZQ41" s="47"/>
      <c r="VZR41" s="47"/>
      <c r="VZS41" s="47"/>
      <c r="VZT41" s="47"/>
      <c r="VZU41" s="47"/>
      <c r="VZV41" s="47"/>
      <c r="VZW41" s="47"/>
      <c r="VZX41" s="47"/>
      <c r="VZY41" s="47"/>
      <c r="VZZ41" s="47"/>
      <c r="WAA41" s="47"/>
      <c r="WAB41" s="47"/>
      <c r="WAC41" s="47"/>
      <c r="WAD41" s="47"/>
      <c r="WAE41" s="47"/>
      <c r="WAF41" s="47"/>
      <c r="WAG41" s="47"/>
      <c r="WAH41" s="47"/>
      <c r="WAI41" s="47"/>
      <c r="WAJ41" s="47"/>
      <c r="WAK41" s="47"/>
      <c r="WAL41" s="47"/>
      <c r="WAM41" s="47"/>
      <c r="WAN41" s="47"/>
      <c r="WAO41" s="47"/>
      <c r="WAP41" s="47"/>
      <c r="WAQ41" s="47"/>
      <c r="WAR41" s="47"/>
      <c r="WAS41" s="47"/>
      <c r="WAT41" s="47"/>
      <c r="WAU41" s="47"/>
      <c r="WAV41" s="47"/>
      <c r="WAW41" s="47"/>
      <c r="WAX41" s="47"/>
      <c r="WAY41" s="47"/>
      <c r="WAZ41" s="47"/>
      <c r="WBA41" s="47"/>
      <c r="WBB41" s="47"/>
      <c r="WBC41" s="47"/>
      <c r="WBD41" s="47"/>
      <c r="WBE41" s="47"/>
      <c r="WBF41" s="47"/>
      <c r="WBG41" s="47"/>
      <c r="WBH41" s="47"/>
      <c r="WBI41" s="47"/>
      <c r="WBJ41" s="47"/>
      <c r="WBK41" s="47"/>
      <c r="WBL41" s="47"/>
      <c r="WBM41" s="47"/>
      <c r="WBN41" s="47"/>
      <c r="WBO41" s="47"/>
      <c r="WBP41" s="47"/>
      <c r="WBQ41" s="47"/>
      <c r="WBR41" s="47"/>
      <c r="WBS41" s="47"/>
      <c r="WBT41" s="47"/>
      <c r="WBU41" s="47"/>
      <c r="WBV41" s="47"/>
      <c r="WBW41" s="47"/>
      <c r="WBX41" s="47"/>
      <c r="WBY41" s="47"/>
      <c r="WBZ41" s="47"/>
      <c r="WCA41" s="47"/>
      <c r="WCB41" s="47"/>
      <c r="WCC41" s="47"/>
      <c r="WCD41" s="47"/>
      <c r="WCE41" s="47"/>
      <c r="WCF41" s="47"/>
      <c r="WCG41" s="47"/>
      <c r="WCH41" s="47"/>
      <c r="WCI41" s="47"/>
      <c r="WCJ41" s="47"/>
      <c r="WCK41" s="47"/>
      <c r="WCL41" s="47"/>
      <c r="WCM41" s="47"/>
      <c r="WCN41" s="47"/>
      <c r="WCO41" s="47"/>
      <c r="WCP41" s="47"/>
      <c r="WCQ41" s="47"/>
      <c r="WCR41" s="47"/>
      <c r="WCS41" s="47"/>
      <c r="WCT41" s="47"/>
      <c r="WCU41" s="47"/>
      <c r="WCV41" s="47"/>
      <c r="WCW41" s="47"/>
      <c r="WCX41" s="47"/>
      <c r="WCY41" s="47"/>
      <c r="WCZ41" s="47"/>
      <c r="WDA41" s="47"/>
      <c r="WDB41" s="47"/>
      <c r="WDC41" s="47"/>
      <c r="WDD41" s="47"/>
      <c r="WDE41" s="47"/>
      <c r="WDF41" s="47"/>
      <c r="WDG41" s="47"/>
      <c r="WDH41" s="47"/>
      <c r="WDI41" s="47"/>
      <c r="WDJ41" s="47"/>
      <c r="WDK41" s="47"/>
      <c r="WDL41" s="47"/>
      <c r="WDM41" s="47"/>
      <c r="WDN41" s="47"/>
      <c r="WDO41" s="47"/>
      <c r="WDP41" s="47"/>
      <c r="WDQ41" s="47"/>
      <c r="WDR41" s="47"/>
      <c r="WDS41" s="47"/>
      <c r="WDT41" s="47"/>
      <c r="WDU41" s="47"/>
      <c r="WDV41" s="47"/>
      <c r="WDW41" s="47"/>
      <c r="WDX41" s="47"/>
      <c r="WDY41" s="47"/>
      <c r="WDZ41" s="47"/>
      <c r="WEA41" s="47"/>
      <c r="WEB41" s="47"/>
      <c r="WEC41" s="47"/>
      <c r="WED41" s="47"/>
      <c r="WEE41" s="47"/>
      <c r="WEF41" s="47"/>
      <c r="WEG41" s="47"/>
      <c r="WEH41" s="47"/>
      <c r="WEI41" s="47"/>
      <c r="WEJ41" s="47"/>
      <c r="WEK41" s="47"/>
      <c r="WEL41" s="47"/>
      <c r="WEM41" s="47"/>
      <c r="WEN41" s="47"/>
      <c r="WEO41" s="47"/>
      <c r="WEP41" s="47"/>
      <c r="WEQ41" s="47"/>
      <c r="WER41" s="47"/>
      <c r="WES41" s="47"/>
      <c r="WET41" s="47"/>
      <c r="WEU41" s="47"/>
      <c r="WEV41" s="47"/>
      <c r="WEW41" s="47"/>
      <c r="WEX41" s="47"/>
      <c r="WEY41" s="47"/>
      <c r="WEZ41" s="47"/>
      <c r="WFA41" s="47"/>
      <c r="WFB41" s="47"/>
      <c r="WFC41" s="47"/>
      <c r="WFD41" s="47"/>
      <c r="WFE41" s="47"/>
      <c r="WFF41" s="47"/>
      <c r="WFG41" s="47"/>
      <c r="WFH41" s="47"/>
      <c r="WFI41" s="47"/>
      <c r="WFJ41" s="47"/>
      <c r="WFK41" s="47"/>
      <c r="WFL41" s="47"/>
      <c r="WFM41" s="47"/>
      <c r="WFN41" s="47"/>
      <c r="WFO41" s="47"/>
      <c r="WFP41" s="47"/>
      <c r="WFQ41" s="47"/>
      <c r="WFR41" s="47"/>
      <c r="WFS41" s="47"/>
      <c r="WFT41" s="47"/>
      <c r="WFU41" s="47"/>
      <c r="WFV41" s="47"/>
      <c r="WFW41" s="47"/>
      <c r="WFX41" s="47"/>
      <c r="WFY41" s="47"/>
      <c r="WFZ41" s="47"/>
      <c r="WGA41" s="47"/>
      <c r="WGB41" s="47"/>
      <c r="WGC41" s="47"/>
      <c r="WGD41" s="47"/>
      <c r="WGE41" s="47"/>
      <c r="WGF41" s="47"/>
      <c r="WGG41" s="47"/>
      <c r="WGH41" s="47"/>
      <c r="WGI41" s="47"/>
      <c r="WGJ41" s="47"/>
      <c r="WGK41" s="47"/>
      <c r="WGL41" s="47"/>
      <c r="WGM41" s="47"/>
      <c r="WGN41" s="47"/>
      <c r="WGO41" s="47"/>
      <c r="WGP41" s="47"/>
      <c r="WGQ41" s="47"/>
      <c r="WGR41" s="47"/>
      <c r="WGS41" s="47"/>
      <c r="WGT41" s="47"/>
      <c r="WGU41" s="47"/>
      <c r="WGV41" s="47"/>
      <c r="WGW41" s="47"/>
      <c r="WGX41" s="47"/>
      <c r="WGY41" s="47"/>
      <c r="WGZ41" s="47"/>
      <c r="WHA41" s="47"/>
      <c r="WHB41" s="47"/>
      <c r="WHC41" s="47"/>
      <c r="WHD41" s="47"/>
      <c r="WHE41" s="47"/>
      <c r="WHF41" s="47"/>
      <c r="WHG41" s="47"/>
      <c r="WHH41" s="47"/>
      <c r="WHI41" s="47"/>
      <c r="WHJ41" s="47"/>
      <c r="WHK41" s="47"/>
      <c r="WHL41" s="47"/>
      <c r="WHM41" s="47"/>
      <c r="WHN41" s="47"/>
      <c r="WHO41" s="47"/>
      <c r="WHP41" s="47"/>
      <c r="WHQ41" s="47"/>
      <c r="WHR41" s="47"/>
      <c r="WHS41" s="47"/>
      <c r="WHT41" s="47"/>
      <c r="WHU41" s="47"/>
      <c r="WHV41" s="47"/>
      <c r="WHW41" s="47"/>
      <c r="WHX41" s="47"/>
      <c r="WHY41" s="47"/>
      <c r="WHZ41" s="47"/>
      <c r="WIA41" s="47"/>
      <c r="WIB41" s="47"/>
      <c r="WIC41" s="47"/>
      <c r="WID41" s="47"/>
      <c r="WIE41" s="47"/>
      <c r="WIF41" s="47"/>
      <c r="WIG41" s="47"/>
      <c r="WIH41" s="47"/>
      <c r="WII41" s="47"/>
      <c r="WIJ41" s="47"/>
      <c r="WIK41" s="47"/>
      <c r="WIL41" s="47"/>
      <c r="WIM41" s="47"/>
      <c r="WIN41" s="47"/>
      <c r="WIO41" s="47"/>
      <c r="WIP41" s="47"/>
      <c r="WIQ41" s="47"/>
      <c r="WIR41" s="47"/>
      <c r="WIS41" s="47"/>
      <c r="WIT41" s="47"/>
      <c r="WIU41" s="47"/>
      <c r="WIV41" s="47"/>
      <c r="WIW41" s="47"/>
      <c r="WIX41" s="47"/>
      <c r="WIY41" s="47"/>
      <c r="WIZ41" s="47"/>
      <c r="WJA41" s="47"/>
      <c r="WJB41" s="47"/>
      <c r="WJC41" s="47"/>
      <c r="WJD41" s="47"/>
      <c r="WJE41" s="47"/>
      <c r="WJF41" s="47"/>
      <c r="WJG41" s="47"/>
      <c r="WJH41" s="47"/>
      <c r="WJI41" s="47"/>
      <c r="WJJ41" s="47"/>
      <c r="WJK41" s="47"/>
      <c r="WJL41" s="47"/>
      <c r="WJM41" s="47"/>
      <c r="WJN41" s="47"/>
      <c r="WJO41" s="47"/>
      <c r="WJP41" s="47"/>
      <c r="WJQ41" s="47"/>
      <c r="WJR41" s="47"/>
      <c r="WJS41" s="47"/>
      <c r="WJT41" s="47"/>
      <c r="WJU41" s="47"/>
      <c r="WJV41" s="47"/>
      <c r="WJW41" s="47"/>
      <c r="WJX41" s="47"/>
      <c r="WJY41" s="47"/>
      <c r="WJZ41" s="47"/>
      <c r="WKA41" s="47"/>
      <c r="WKB41" s="47"/>
      <c r="WKC41" s="47"/>
      <c r="WKD41" s="47"/>
      <c r="WKE41" s="47"/>
      <c r="WKF41" s="47"/>
      <c r="WKG41" s="47"/>
      <c r="WKH41" s="47"/>
      <c r="WKI41" s="47"/>
      <c r="WKJ41" s="47"/>
      <c r="WKK41" s="47"/>
      <c r="WKL41" s="47"/>
      <c r="WKM41" s="47"/>
      <c r="WKN41" s="47"/>
      <c r="WKO41" s="47"/>
      <c r="WKP41" s="47"/>
      <c r="WKQ41" s="47"/>
      <c r="WKR41" s="47"/>
      <c r="WKS41" s="47"/>
      <c r="WKT41" s="47"/>
      <c r="WKU41" s="47"/>
      <c r="WKV41" s="47"/>
      <c r="WKW41" s="47"/>
      <c r="WKX41" s="47"/>
      <c r="WKY41" s="47"/>
      <c r="WKZ41" s="47"/>
      <c r="WLA41" s="47"/>
      <c r="WLB41" s="47"/>
      <c r="WLC41" s="47"/>
      <c r="WLD41" s="47"/>
      <c r="WLE41" s="47"/>
      <c r="WLF41" s="47"/>
      <c r="WLG41" s="47"/>
      <c r="WLH41" s="47"/>
      <c r="WLI41" s="47"/>
      <c r="WLJ41" s="47"/>
      <c r="WLK41" s="47"/>
      <c r="WLL41" s="47"/>
      <c r="WLM41" s="47"/>
      <c r="WLN41" s="47"/>
      <c r="WLO41" s="47"/>
      <c r="WLP41" s="47"/>
      <c r="WLQ41" s="47"/>
      <c r="WLR41" s="47"/>
      <c r="WLS41" s="47"/>
      <c r="WLT41" s="47"/>
      <c r="WLU41" s="47"/>
      <c r="WLV41" s="47"/>
      <c r="WLW41" s="47"/>
      <c r="WLX41" s="47"/>
      <c r="WLY41" s="47"/>
      <c r="WLZ41" s="47"/>
      <c r="WMA41" s="47"/>
      <c r="WMB41" s="47"/>
      <c r="WMC41" s="47"/>
      <c r="WMD41" s="47"/>
      <c r="WME41" s="47"/>
      <c r="WMF41" s="47"/>
      <c r="WMG41" s="47"/>
      <c r="WMH41" s="47"/>
      <c r="WMI41" s="47"/>
      <c r="WMJ41" s="47"/>
      <c r="WMK41" s="47"/>
      <c r="WML41" s="47"/>
      <c r="WMM41" s="47"/>
      <c r="WMN41" s="47"/>
      <c r="WMO41" s="47"/>
      <c r="WMP41" s="47"/>
      <c r="WMQ41" s="47"/>
      <c r="WMR41" s="47"/>
      <c r="WMS41" s="47"/>
      <c r="WMT41" s="47"/>
      <c r="WMU41" s="47"/>
      <c r="WMV41" s="47"/>
      <c r="WMW41" s="47"/>
      <c r="WMX41" s="47"/>
      <c r="WMY41" s="47"/>
      <c r="WMZ41" s="47"/>
      <c r="WNA41" s="47"/>
      <c r="WNB41" s="47"/>
      <c r="WNC41" s="47"/>
      <c r="WND41" s="47"/>
      <c r="WNE41" s="47"/>
      <c r="WNF41" s="47"/>
      <c r="WNG41" s="47"/>
      <c r="WNH41" s="47"/>
      <c r="WNI41" s="47"/>
      <c r="WNJ41" s="47"/>
      <c r="WNK41" s="47"/>
      <c r="WNL41" s="47"/>
      <c r="WNM41" s="47"/>
      <c r="WNN41" s="47"/>
      <c r="WNO41" s="47"/>
      <c r="WNP41" s="47"/>
      <c r="WNQ41" s="47"/>
      <c r="WNR41" s="47"/>
      <c r="WNS41" s="47"/>
      <c r="WNT41" s="47"/>
      <c r="WNU41" s="47"/>
      <c r="WNV41" s="47"/>
      <c r="WNW41" s="47"/>
      <c r="WNX41" s="47"/>
      <c r="WNY41" s="47"/>
      <c r="WNZ41" s="47"/>
      <c r="WOA41" s="47"/>
      <c r="WOB41" s="47"/>
      <c r="WOC41" s="47"/>
      <c r="WOD41" s="47"/>
      <c r="WOE41" s="47"/>
      <c r="WOF41" s="47"/>
      <c r="WOG41" s="47"/>
      <c r="WOH41" s="47"/>
      <c r="WOI41" s="47"/>
      <c r="WOJ41" s="47"/>
      <c r="WOK41" s="47"/>
      <c r="WOL41" s="47"/>
      <c r="WOM41" s="47"/>
      <c r="WON41" s="47"/>
      <c r="WOO41" s="47"/>
      <c r="WOP41" s="47"/>
      <c r="WOQ41" s="47"/>
      <c r="WOR41" s="47"/>
      <c r="WOS41" s="47"/>
      <c r="WOT41" s="47"/>
      <c r="WOU41" s="47"/>
      <c r="WOV41" s="47"/>
      <c r="WOW41" s="47"/>
      <c r="WOX41" s="47"/>
      <c r="WOY41" s="47"/>
      <c r="WOZ41" s="47"/>
      <c r="WPA41" s="47"/>
      <c r="WPB41" s="47"/>
      <c r="WPC41" s="47"/>
      <c r="WPD41" s="47"/>
      <c r="WPE41" s="47"/>
      <c r="WPF41" s="47"/>
      <c r="WPG41" s="47"/>
      <c r="WPH41" s="47"/>
      <c r="WPI41" s="47"/>
      <c r="WPJ41" s="47"/>
      <c r="WPK41" s="47"/>
      <c r="WPL41" s="47"/>
      <c r="WPM41" s="47"/>
      <c r="WPN41" s="47"/>
      <c r="WPO41" s="47"/>
      <c r="WPP41" s="47"/>
      <c r="WPQ41" s="47"/>
      <c r="WPR41" s="47"/>
      <c r="WPS41" s="47"/>
      <c r="WPT41" s="47"/>
      <c r="WPU41" s="47"/>
      <c r="WPV41" s="47"/>
      <c r="WPW41" s="47"/>
      <c r="WPX41" s="47"/>
      <c r="WPY41" s="47"/>
      <c r="WPZ41" s="47"/>
      <c r="WQA41" s="47"/>
      <c r="WQB41" s="47"/>
      <c r="WQC41" s="47"/>
      <c r="WQD41" s="47"/>
      <c r="WQE41" s="47"/>
      <c r="WQF41" s="47"/>
      <c r="WQG41" s="47"/>
      <c r="WQH41" s="47"/>
      <c r="WQI41" s="47"/>
      <c r="WQJ41" s="47"/>
      <c r="WQK41" s="47"/>
      <c r="WQL41" s="47"/>
      <c r="WQM41" s="47"/>
      <c r="WQN41" s="47"/>
      <c r="WQO41" s="47"/>
      <c r="WQP41" s="47"/>
      <c r="WQQ41" s="47"/>
      <c r="WQR41" s="47"/>
      <c r="WQS41" s="47"/>
      <c r="WQT41" s="47"/>
      <c r="WQU41" s="47"/>
      <c r="WQV41" s="47"/>
      <c r="WQW41" s="47"/>
      <c r="WQX41" s="47"/>
      <c r="WQY41" s="47"/>
      <c r="WQZ41" s="47"/>
      <c r="WRA41" s="47"/>
      <c r="WRB41" s="47"/>
      <c r="WRC41" s="47"/>
      <c r="WRD41" s="47"/>
      <c r="WRE41" s="47"/>
      <c r="WRF41" s="47"/>
      <c r="WRG41" s="47"/>
      <c r="WRH41" s="47"/>
      <c r="WRI41" s="47"/>
      <c r="WRJ41" s="47"/>
      <c r="WRK41" s="47"/>
      <c r="WRL41" s="47"/>
      <c r="WRM41" s="47"/>
      <c r="WRN41" s="47"/>
      <c r="WRO41" s="47"/>
      <c r="WRP41" s="47"/>
      <c r="WRQ41" s="47"/>
      <c r="WRR41" s="47"/>
      <c r="WRS41" s="47"/>
      <c r="WRT41" s="47"/>
      <c r="WRU41" s="47"/>
      <c r="WRV41" s="47"/>
      <c r="WRW41" s="47"/>
      <c r="WRX41" s="47"/>
      <c r="WRY41" s="47"/>
      <c r="WRZ41" s="47"/>
      <c r="WSA41" s="47"/>
      <c r="WSB41" s="47"/>
      <c r="WSC41" s="47"/>
      <c r="WSD41" s="47"/>
      <c r="WSE41" s="47"/>
      <c r="WSF41" s="47"/>
      <c r="WSG41" s="47"/>
      <c r="WSH41" s="47"/>
      <c r="WSI41" s="47"/>
      <c r="WSJ41" s="47"/>
      <c r="WSK41" s="47"/>
      <c r="WSL41" s="47"/>
      <c r="WSM41" s="47"/>
      <c r="WSN41" s="47"/>
      <c r="WSO41" s="47"/>
      <c r="WSP41" s="47"/>
      <c r="WSQ41" s="47"/>
      <c r="WSR41" s="47"/>
      <c r="WSS41" s="47"/>
      <c r="WST41" s="47"/>
      <c r="WSU41" s="47"/>
      <c r="WSV41" s="47"/>
      <c r="WSW41" s="47"/>
      <c r="WSX41" s="47"/>
      <c r="WSY41" s="47"/>
      <c r="WSZ41" s="47"/>
      <c r="WTA41" s="47"/>
      <c r="WTB41" s="47"/>
      <c r="WTC41" s="47"/>
      <c r="WTD41" s="47"/>
      <c r="WTE41" s="47"/>
      <c r="WTF41" s="47"/>
      <c r="WTG41" s="47"/>
      <c r="WTH41" s="47"/>
      <c r="WTI41" s="47"/>
      <c r="WTJ41" s="47"/>
      <c r="WTK41" s="47"/>
      <c r="WTL41" s="47"/>
      <c r="WTM41" s="47"/>
      <c r="WTN41" s="47"/>
      <c r="WTO41" s="47"/>
      <c r="WTP41" s="47"/>
      <c r="WTQ41" s="47"/>
      <c r="WTR41" s="47"/>
      <c r="WTS41" s="47"/>
      <c r="WTT41" s="47"/>
      <c r="WTU41" s="47"/>
      <c r="WTV41" s="47"/>
      <c r="WTW41" s="47"/>
      <c r="WTX41" s="47"/>
      <c r="WTY41" s="47"/>
      <c r="WTZ41" s="47"/>
      <c r="WUA41" s="47"/>
      <c r="WUB41" s="47"/>
      <c r="WUC41" s="47"/>
      <c r="WUD41" s="47"/>
      <c r="WUE41" s="47"/>
      <c r="WUF41" s="47"/>
      <c r="WUG41" s="47"/>
      <c r="WUH41" s="47"/>
      <c r="WUI41" s="47"/>
      <c r="WUJ41" s="47"/>
      <c r="WUK41" s="47"/>
      <c r="WUL41" s="47"/>
      <c r="WUM41" s="47"/>
      <c r="WUN41" s="47"/>
      <c r="WUO41" s="47"/>
      <c r="WUP41" s="47"/>
      <c r="WUQ41" s="47"/>
      <c r="WUR41" s="47"/>
      <c r="WUS41" s="47"/>
      <c r="WUT41" s="47"/>
      <c r="WUU41" s="47"/>
      <c r="WUV41" s="47"/>
      <c r="WUW41" s="47"/>
      <c r="WUX41" s="47"/>
      <c r="WUY41" s="47"/>
      <c r="WUZ41" s="47"/>
      <c r="WVA41" s="47"/>
      <c r="WVB41" s="47"/>
      <c r="WVC41" s="47"/>
      <c r="WVD41" s="47"/>
      <c r="WVE41" s="47"/>
      <c r="WVF41" s="47"/>
      <c r="WVG41" s="47"/>
      <c r="WVH41" s="47"/>
      <c r="WVI41" s="47"/>
      <c r="WVJ41" s="47"/>
      <c r="WVK41" s="47"/>
      <c r="WVL41" s="47"/>
      <c r="WVM41" s="47"/>
      <c r="WVN41" s="47"/>
      <c r="WVO41" s="47"/>
      <c r="WVP41" s="47"/>
      <c r="WVQ41" s="47"/>
      <c r="WVR41" s="47"/>
      <c r="WVS41" s="47"/>
      <c r="WVT41" s="47"/>
      <c r="WVU41" s="47"/>
      <c r="WVV41" s="47"/>
      <c r="WVW41" s="47"/>
      <c r="WVX41" s="47"/>
      <c r="WVY41" s="47"/>
      <c r="WVZ41" s="47"/>
      <c r="WWA41" s="47"/>
      <c r="WWB41" s="47"/>
      <c r="WWC41" s="47"/>
      <c r="WWD41" s="47"/>
      <c r="WWE41" s="47"/>
      <c r="WWF41" s="47"/>
      <c r="WWG41" s="47"/>
      <c r="WWH41" s="47"/>
      <c r="WWI41" s="47"/>
      <c r="WWJ41" s="47"/>
      <c r="WWK41" s="47"/>
      <c r="WWL41" s="47"/>
    </row>
    <row r="42" spans="1:16158" x14ac:dyDescent="0.35">
      <c r="A42" s="49" t="s">
        <v>111</v>
      </c>
      <c r="D42" s="245"/>
      <c r="E42" s="245"/>
      <c r="F42" s="62"/>
      <c r="G42" s="233"/>
      <c r="H42" s="246"/>
      <c r="J42" s="233"/>
      <c r="L42" s="233"/>
      <c r="M42" s="58"/>
      <c r="N42" s="58"/>
      <c r="O42" s="58"/>
      <c r="P42" s="58"/>
    </row>
    <row r="43" spans="1:16158" x14ac:dyDescent="0.35">
      <c r="A43" s="49"/>
      <c r="B43" s="242" t="s">
        <v>98</v>
      </c>
      <c r="C43" s="242"/>
      <c r="D43" s="245">
        <v>1.0276971214119892</v>
      </c>
      <c r="E43" s="245">
        <v>0.35827448312406224</v>
      </c>
      <c r="F43" s="47">
        <v>0</v>
      </c>
      <c r="G43" s="47">
        <v>0</v>
      </c>
      <c r="H43" s="246">
        <v>0.93611967399999996</v>
      </c>
      <c r="I43" s="47">
        <v>0</v>
      </c>
      <c r="J43" s="47">
        <v>0</v>
      </c>
      <c r="K43" s="233">
        <v>0</v>
      </c>
      <c r="L43" s="233">
        <v>0</v>
      </c>
      <c r="M43" s="58">
        <v>0</v>
      </c>
      <c r="N43" s="58">
        <v>0</v>
      </c>
      <c r="O43" s="58">
        <v>0</v>
      </c>
      <c r="P43" s="58">
        <v>0</v>
      </c>
      <c r="Q43" s="233"/>
      <c r="R43" s="65"/>
      <c r="S43" s="65"/>
      <c r="T43" s="65"/>
    </row>
    <row r="44" spans="1:16158" x14ac:dyDescent="0.35">
      <c r="A44" s="49"/>
      <c r="B44" s="242" t="s">
        <v>101</v>
      </c>
      <c r="C44" s="242"/>
      <c r="D44" s="248">
        <v>1.0276971214119892</v>
      </c>
      <c r="E44" s="248">
        <v>0.35827448312406224</v>
      </c>
      <c r="F44" s="253">
        <v>65914.099999999991</v>
      </c>
      <c r="G44" s="47">
        <v>65914.099999999991</v>
      </c>
      <c r="H44" s="246">
        <v>0.97593110715771247</v>
      </c>
      <c r="I44" s="47">
        <v>67539.705944989561</v>
      </c>
      <c r="J44" s="47">
        <v>67539.705944989561</v>
      </c>
      <c r="K44" s="233">
        <v>7.5022221367943827</v>
      </c>
      <c r="L44" s="233">
        <v>21.519847093065486</v>
      </c>
      <c r="M44" s="58">
        <v>1.5948999767756696E-3</v>
      </c>
      <c r="N44" s="58">
        <v>9.4795783558120409E-4</v>
      </c>
      <c r="O44" s="58">
        <v>2.2690045559403994E-3</v>
      </c>
      <c r="P44" s="58">
        <v>1.1096933708798205E-3</v>
      </c>
      <c r="Q44" s="233"/>
      <c r="R44" s="65"/>
      <c r="S44" s="65"/>
      <c r="T44" s="65"/>
    </row>
    <row r="45" spans="1:16158" x14ac:dyDescent="0.35">
      <c r="A45" s="49" t="s">
        <v>112</v>
      </c>
      <c r="B45" s="242" t="s">
        <v>101</v>
      </c>
      <c r="C45" s="242"/>
      <c r="D45" s="245">
        <v>2.3896339680315619</v>
      </c>
      <c r="E45" s="245">
        <v>0.31400617849970858</v>
      </c>
      <c r="F45" s="253">
        <v>62601.699999999983</v>
      </c>
      <c r="G45" s="47">
        <v>62601.699999999983</v>
      </c>
      <c r="H45" s="246">
        <v>0.97593110715771247</v>
      </c>
      <c r="I45" s="47">
        <v>64145.613907440929</v>
      </c>
      <c r="J45" s="47">
        <v>64145.613907440929</v>
      </c>
      <c r="K45" s="233">
        <v>3.0643013797066461</v>
      </c>
      <c r="L45" s="233">
        <v>23.319791668493487</v>
      </c>
      <c r="M45" s="58">
        <v>1.5147510149742987E-3</v>
      </c>
      <c r="N45" s="58">
        <v>3.8719574687459348E-4</v>
      </c>
      <c r="O45" s="58">
        <v>2.4587866870319527E-3</v>
      </c>
      <c r="P45" s="58">
        <v>6.6908456389951976E-4</v>
      </c>
      <c r="Q45" s="233"/>
      <c r="R45" s="65"/>
      <c r="S45" s="65"/>
      <c r="T45" s="65"/>
    </row>
    <row r="46" spans="1:16158" x14ac:dyDescent="0.35">
      <c r="A46" s="49"/>
      <c r="B46" s="242"/>
      <c r="C46" s="242"/>
      <c r="D46" s="245"/>
      <c r="E46" s="245"/>
      <c r="F46" s="249">
        <v>128515.79999999997</v>
      </c>
      <c r="G46" s="249">
        <v>128515.79999999997</v>
      </c>
      <c r="H46" s="246"/>
      <c r="I46" s="249">
        <v>131685.31985243049</v>
      </c>
      <c r="J46" s="249">
        <v>131685.31985243049</v>
      </c>
      <c r="K46" s="250">
        <v>10.566523516501029</v>
      </c>
      <c r="L46" s="250">
        <v>44.839638761558973</v>
      </c>
      <c r="M46" s="59">
        <v>3.109650991749968E-3</v>
      </c>
      <c r="N46" s="59">
        <v>1.3351535824557975E-3</v>
      </c>
      <c r="O46" s="59">
        <v>4.7277912429723526E-3</v>
      </c>
      <c r="P46" s="59">
        <v>1.7787779347793404E-3</v>
      </c>
      <c r="Q46" s="233"/>
      <c r="R46" s="65"/>
      <c r="S46" s="65"/>
      <c r="T46" s="65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47"/>
      <c r="AMI46" s="47"/>
      <c r="AMJ46" s="47"/>
      <c r="AMK46" s="47"/>
      <c r="AML46" s="47"/>
      <c r="AMM46" s="47"/>
      <c r="AMN46" s="47"/>
      <c r="AMO46" s="47"/>
      <c r="AMP46" s="47"/>
      <c r="AMQ46" s="47"/>
      <c r="AMR46" s="47"/>
      <c r="AMS46" s="47"/>
      <c r="AMT46" s="47"/>
      <c r="AMU46" s="47"/>
      <c r="AMV46" s="47"/>
      <c r="AMW46" s="47"/>
      <c r="AMX46" s="47"/>
      <c r="AMY46" s="47"/>
      <c r="AMZ46" s="47"/>
      <c r="ANA46" s="47"/>
      <c r="ANB46" s="47"/>
      <c r="ANC46" s="47"/>
      <c r="AND46" s="47"/>
      <c r="ANE46" s="47"/>
      <c r="ANF46" s="47"/>
      <c r="ANG46" s="47"/>
      <c r="ANH46" s="47"/>
      <c r="ANI46" s="47"/>
      <c r="ANJ46" s="47"/>
      <c r="ANK46" s="47"/>
      <c r="ANL46" s="47"/>
      <c r="ANM46" s="47"/>
      <c r="ANN46" s="47"/>
      <c r="ANO46" s="47"/>
      <c r="ANP46" s="47"/>
      <c r="ANQ46" s="47"/>
      <c r="ANR46" s="47"/>
      <c r="ANS46" s="47"/>
      <c r="ANT46" s="47"/>
      <c r="ANU46" s="47"/>
      <c r="ANV46" s="47"/>
      <c r="ANW46" s="47"/>
      <c r="ANX46" s="47"/>
      <c r="ANY46" s="47"/>
      <c r="ANZ46" s="47"/>
      <c r="AOA46" s="47"/>
      <c r="AOB46" s="47"/>
      <c r="AOC46" s="47"/>
      <c r="AOD46" s="47"/>
      <c r="AOE46" s="47"/>
      <c r="AOF46" s="47"/>
      <c r="AOG46" s="47"/>
      <c r="AOH46" s="47"/>
      <c r="AOI46" s="47"/>
      <c r="AOJ46" s="47"/>
      <c r="AOK46" s="47"/>
      <c r="AOL46" s="47"/>
      <c r="AOM46" s="47"/>
      <c r="AON46" s="47"/>
      <c r="AOO46" s="47"/>
      <c r="AOP46" s="47"/>
      <c r="AOQ46" s="47"/>
      <c r="AOR46" s="47"/>
      <c r="AOS46" s="47"/>
      <c r="AOT46" s="47"/>
      <c r="AOU46" s="47"/>
      <c r="AOV46" s="47"/>
      <c r="AOW46" s="47"/>
      <c r="AOX46" s="47"/>
      <c r="AOY46" s="47"/>
      <c r="AOZ46" s="47"/>
      <c r="APA46" s="47"/>
      <c r="APB46" s="47"/>
      <c r="APC46" s="47"/>
      <c r="APD46" s="47"/>
      <c r="APE46" s="47"/>
      <c r="APF46" s="47"/>
      <c r="APG46" s="47"/>
      <c r="APH46" s="47"/>
      <c r="API46" s="47"/>
      <c r="APJ46" s="47"/>
      <c r="APK46" s="47"/>
      <c r="APL46" s="47"/>
      <c r="APM46" s="47"/>
      <c r="APN46" s="47"/>
      <c r="APO46" s="47"/>
      <c r="APP46" s="47"/>
      <c r="APQ46" s="47"/>
      <c r="APR46" s="47"/>
      <c r="APS46" s="47"/>
      <c r="APT46" s="47"/>
      <c r="APU46" s="47"/>
      <c r="APV46" s="47"/>
      <c r="APW46" s="47"/>
      <c r="APX46" s="47"/>
      <c r="APY46" s="47"/>
      <c r="APZ46" s="47"/>
      <c r="AQA46" s="47"/>
      <c r="AQB46" s="47"/>
      <c r="AQC46" s="47"/>
      <c r="AQD46" s="47"/>
      <c r="AQE46" s="47"/>
      <c r="AQF46" s="47"/>
      <c r="AQG46" s="47"/>
      <c r="AQH46" s="47"/>
      <c r="AQI46" s="47"/>
      <c r="AQJ46" s="47"/>
      <c r="AQK46" s="47"/>
      <c r="AQL46" s="47"/>
      <c r="AQM46" s="47"/>
      <c r="AQN46" s="47"/>
      <c r="AQO46" s="47"/>
      <c r="AQP46" s="47"/>
      <c r="AQQ46" s="47"/>
      <c r="AQR46" s="47"/>
      <c r="AQS46" s="47"/>
      <c r="AQT46" s="47"/>
      <c r="AQU46" s="47"/>
      <c r="AQV46" s="47"/>
      <c r="AQW46" s="47"/>
      <c r="AQX46" s="47"/>
      <c r="AQY46" s="47"/>
      <c r="AQZ46" s="47"/>
      <c r="ARA46" s="47"/>
      <c r="ARB46" s="47"/>
      <c r="ARC46" s="47"/>
      <c r="ARD46" s="47"/>
      <c r="ARE46" s="47"/>
      <c r="ARF46" s="47"/>
      <c r="ARG46" s="47"/>
      <c r="ARH46" s="47"/>
      <c r="ARI46" s="47"/>
      <c r="ARJ46" s="47"/>
      <c r="ARK46" s="47"/>
      <c r="ARL46" s="47"/>
      <c r="ARM46" s="47"/>
      <c r="ARN46" s="47"/>
      <c r="ARO46" s="47"/>
      <c r="ARP46" s="47"/>
      <c r="ARQ46" s="47"/>
      <c r="ARR46" s="47"/>
      <c r="ARS46" s="47"/>
      <c r="ART46" s="47"/>
      <c r="ARU46" s="47"/>
      <c r="ARV46" s="47"/>
      <c r="ARW46" s="47"/>
      <c r="ARX46" s="47"/>
      <c r="ARY46" s="47"/>
      <c r="ARZ46" s="47"/>
      <c r="ASA46" s="47"/>
      <c r="ASB46" s="47"/>
      <c r="ASC46" s="47"/>
      <c r="ASD46" s="47"/>
      <c r="ASE46" s="47"/>
      <c r="ASF46" s="47"/>
      <c r="ASG46" s="47"/>
      <c r="ASH46" s="47"/>
      <c r="ASI46" s="47"/>
      <c r="ASJ46" s="47"/>
      <c r="ASK46" s="47"/>
      <c r="ASL46" s="47"/>
      <c r="ASM46" s="47"/>
      <c r="ASN46" s="47"/>
      <c r="ASO46" s="47"/>
      <c r="ASP46" s="47"/>
      <c r="ASQ46" s="47"/>
      <c r="ASR46" s="47"/>
      <c r="ASS46" s="47"/>
      <c r="AST46" s="47"/>
      <c r="ASU46" s="47"/>
      <c r="ASV46" s="47"/>
      <c r="ASW46" s="47"/>
      <c r="ASX46" s="47"/>
      <c r="ASY46" s="47"/>
      <c r="ASZ46" s="47"/>
      <c r="ATA46" s="47"/>
      <c r="ATB46" s="47"/>
      <c r="ATC46" s="47"/>
      <c r="ATD46" s="47"/>
      <c r="ATE46" s="47"/>
      <c r="ATF46" s="47"/>
      <c r="ATG46" s="47"/>
      <c r="ATH46" s="47"/>
      <c r="ATI46" s="47"/>
      <c r="ATJ46" s="47"/>
      <c r="ATK46" s="47"/>
      <c r="ATL46" s="47"/>
      <c r="ATM46" s="47"/>
      <c r="ATN46" s="47"/>
      <c r="ATO46" s="47"/>
      <c r="ATP46" s="47"/>
      <c r="ATQ46" s="47"/>
      <c r="ATR46" s="47"/>
      <c r="ATS46" s="47"/>
      <c r="ATT46" s="47"/>
      <c r="ATU46" s="47"/>
      <c r="ATV46" s="47"/>
      <c r="ATW46" s="47"/>
      <c r="ATX46" s="47"/>
      <c r="ATY46" s="47"/>
      <c r="ATZ46" s="47"/>
      <c r="AUA46" s="47"/>
      <c r="AUB46" s="47"/>
      <c r="AUC46" s="47"/>
      <c r="AUD46" s="47"/>
      <c r="AUE46" s="47"/>
      <c r="AUF46" s="47"/>
      <c r="AUG46" s="47"/>
      <c r="AUH46" s="47"/>
      <c r="AUI46" s="47"/>
      <c r="AUJ46" s="47"/>
      <c r="AUK46" s="47"/>
      <c r="AUL46" s="47"/>
      <c r="AUM46" s="47"/>
      <c r="AUN46" s="47"/>
      <c r="AUO46" s="47"/>
      <c r="AUP46" s="47"/>
      <c r="AUQ46" s="47"/>
      <c r="AUR46" s="47"/>
      <c r="AUS46" s="47"/>
      <c r="AUT46" s="47"/>
      <c r="AUU46" s="47"/>
      <c r="AUV46" s="47"/>
      <c r="AUW46" s="47"/>
      <c r="AUX46" s="47"/>
      <c r="AUY46" s="47"/>
      <c r="AUZ46" s="47"/>
      <c r="AVA46" s="47"/>
      <c r="AVB46" s="47"/>
      <c r="AVC46" s="47"/>
      <c r="AVD46" s="47"/>
      <c r="AVE46" s="47"/>
      <c r="AVF46" s="47"/>
      <c r="AVG46" s="47"/>
      <c r="AVH46" s="47"/>
      <c r="AVI46" s="47"/>
      <c r="AVJ46" s="47"/>
      <c r="AVK46" s="47"/>
      <c r="AVL46" s="47"/>
      <c r="AVM46" s="47"/>
      <c r="AVN46" s="47"/>
      <c r="AVO46" s="47"/>
      <c r="AVP46" s="47"/>
      <c r="AVQ46" s="47"/>
      <c r="AVR46" s="47"/>
      <c r="AVS46" s="47"/>
      <c r="AVT46" s="47"/>
      <c r="AVU46" s="47"/>
      <c r="AVV46" s="47"/>
      <c r="AVW46" s="47"/>
      <c r="AVX46" s="47"/>
      <c r="AVY46" s="47"/>
      <c r="AVZ46" s="47"/>
      <c r="AWA46" s="47"/>
      <c r="AWB46" s="47"/>
      <c r="AWC46" s="47"/>
      <c r="AWD46" s="47"/>
      <c r="AWE46" s="47"/>
      <c r="AWF46" s="47"/>
      <c r="AWG46" s="47"/>
      <c r="AWH46" s="47"/>
      <c r="AWI46" s="47"/>
      <c r="AWJ46" s="47"/>
      <c r="AWK46" s="47"/>
      <c r="AWL46" s="47"/>
      <c r="AWM46" s="47"/>
      <c r="AWN46" s="47"/>
      <c r="AWO46" s="47"/>
      <c r="AWP46" s="47"/>
      <c r="AWQ46" s="47"/>
      <c r="AWR46" s="47"/>
      <c r="AWS46" s="47"/>
      <c r="AWT46" s="47"/>
      <c r="AWU46" s="47"/>
      <c r="AWV46" s="47"/>
      <c r="AWW46" s="47"/>
      <c r="AWX46" s="47"/>
      <c r="AWY46" s="47"/>
      <c r="AWZ46" s="47"/>
      <c r="AXA46" s="47"/>
      <c r="AXB46" s="47"/>
      <c r="AXC46" s="47"/>
      <c r="AXD46" s="47"/>
      <c r="AXE46" s="47"/>
      <c r="AXF46" s="47"/>
      <c r="AXG46" s="47"/>
      <c r="AXH46" s="47"/>
      <c r="AXI46" s="47"/>
      <c r="AXJ46" s="47"/>
      <c r="AXK46" s="47"/>
      <c r="AXL46" s="47"/>
      <c r="AXM46" s="47"/>
      <c r="AXN46" s="47"/>
      <c r="AXO46" s="47"/>
      <c r="AXP46" s="47"/>
      <c r="AXQ46" s="47"/>
      <c r="AXR46" s="47"/>
      <c r="AXS46" s="47"/>
      <c r="AXT46" s="47"/>
      <c r="AXU46" s="47"/>
      <c r="AXV46" s="47"/>
      <c r="AXW46" s="47"/>
      <c r="AXX46" s="47"/>
      <c r="AXY46" s="47"/>
      <c r="AXZ46" s="47"/>
      <c r="AYA46" s="47"/>
      <c r="AYB46" s="47"/>
      <c r="AYC46" s="47"/>
      <c r="AYD46" s="47"/>
      <c r="AYE46" s="47"/>
      <c r="AYF46" s="47"/>
      <c r="AYG46" s="47"/>
      <c r="AYH46" s="47"/>
      <c r="AYI46" s="47"/>
      <c r="AYJ46" s="47"/>
      <c r="AYK46" s="47"/>
      <c r="AYL46" s="47"/>
      <c r="AYM46" s="47"/>
      <c r="AYN46" s="47"/>
      <c r="AYO46" s="47"/>
      <c r="AYP46" s="47"/>
      <c r="AYQ46" s="47"/>
      <c r="AYR46" s="47"/>
      <c r="AYS46" s="47"/>
      <c r="AYT46" s="47"/>
      <c r="AYU46" s="47"/>
      <c r="AYV46" s="47"/>
      <c r="AYW46" s="47"/>
      <c r="AYX46" s="47"/>
      <c r="AYY46" s="47"/>
      <c r="AYZ46" s="47"/>
      <c r="AZA46" s="47"/>
      <c r="AZB46" s="47"/>
      <c r="AZC46" s="47"/>
      <c r="AZD46" s="47"/>
      <c r="AZE46" s="47"/>
      <c r="AZF46" s="47"/>
      <c r="AZG46" s="47"/>
      <c r="AZH46" s="47"/>
      <c r="AZI46" s="47"/>
      <c r="AZJ46" s="47"/>
      <c r="AZK46" s="47"/>
      <c r="AZL46" s="47"/>
      <c r="AZM46" s="47"/>
      <c r="AZN46" s="47"/>
      <c r="AZO46" s="47"/>
      <c r="AZP46" s="47"/>
      <c r="AZQ46" s="47"/>
      <c r="AZR46" s="47"/>
      <c r="AZS46" s="47"/>
      <c r="AZT46" s="47"/>
      <c r="AZU46" s="47"/>
      <c r="AZV46" s="47"/>
      <c r="AZW46" s="47"/>
      <c r="AZX46" s="47"/>
      <c r="AZY46" s="47"/>
      <c r="AZZ46" s="47"/>
      <c r="BAA46" s="47"/>
      <c r="BAB46" s="47"/>
      <c r="BAC46" s="47"/>
      <c r="BAD46" s="47"/>
      <c r="BAE46" s="47"/>
      <c r="BAF46" s="47"/>
      <c r="BAG46" s="47"/>
      <c r="BAH46" s="47"/>
      <c r="BAI46" s="47"/>
      <c r="BAJ46" s="47"/>
      <c r="BAK46" s="47"/>
      <c r="BAL46" s="47"/>
      <c r="BAM46" s="47"/>
      <c r="BAN46" s="47"/>
      <c r="BAO46" s="47"/>
      <c r="BAP46" s="47"/>
      <c r="BAQ46" s="47"/>
      <c r="BAR46" s="47"/>
      <c r="BAS46" s="47"/>
      <c r="BAT46" s="47"/>
      <c r="BAU46" s="47"/>
      <c r="BAV46" s="47"/>
      <c r="BAW46" s="47"/>
      <c r="BAX46" s="47"/>
      <c r="BAY46" s="47"/>
      <c r="BAZ46" s="47"/>
      <c r="BBA46" s="47"/>
      <c r="BBB46" s="47"/>
      <c r="BBC46" s="47"/>
      <c r="BBD46" s="47"/>
      <c r="BBE46" s="47"/>
      <c r="BBF46" s="47"/>
      <c r="BBG46" s="47"/>
      <c r="BBH46" s="47"/>
      <c r="BBI46" s="47"/>
      <c r="BBJ46" s="47"/>
      <c r="BBK46" s="47"/>
      <c r="BBL46" s="47"/>
      <c r="BBM46" s="47"/>
      <c r="BBN46" s="47"/>
      <c r="BBO46" s="47"/>
      <c r="BBP46" s="47"/>
      <c r="BBQ46" s="47"/>
      <c r="BBR46" s="47"/>
      <c r="BBS46" s="47"/>
      <c r="BBT46" s="47"/>
      <c r="BBU46" s="47"/>
      <c r="BBV46" s="47"/>
      <c r="BBW46" s="47"/>
      <c r="BBX46" s="47"/>
      <c r="BBY46" s="47"/>
      <c r="BBZ46" s="47"/>
      <c r="BCA46" s="47"/>
      <c r="BCB46" s="47"/>
      <c r="BCC46" s="47"/>
      <c r="BCD46" s="47"/>
      <c r="BCE46" s="47"/>
      <c r="BCF46" s="47"/>
      <c r="BCG46" s="47"/>
      <c r="BCH46" s="47"/>
      <c r="BCI46" s="47"/>
      <c r="BCJ46" s="47"/>
      <c r="BCK46" s="47"/>
      <c r="BCL46" s="47"/>
      <c r="BCM46" s="47"/>
      <c r="BCN46" s="47"/>
      <c r="BCO46" s="47"/>
      <c r="BCP46" s="47"/>
      <c r="BCQ46" s="47"/>
      <c r="BCR46" s="47"/>
      <c r="BCS46" s="47"/>
      <c r="BCT46" s="47"/>
      <c r="BCU46" s="47"/>
      <c r="BCV46" s="47"/>
      <c r="BCW46" s="47"/>
      <c r="BCX46" s="47"/>
      <c r="BCY46" s="47"/>
      <c r="BCZ46" s="47"/>
      <c r="BDA46" s="47"/>
      <c r="BDB46" s="47"/>
      <c r="BDC46" s="47"/>
      <c r="BDD46" s="47"/>
      <c r="BDE46" s="47"/>
      <c r="BDF46" s="47"/>
      <c r="BDG46" s="47"/>
      <c r="BDH46" s="47"/>
      <c r="BDI46" s="47"/>
      <c r="BDJ46" s="47"/>
      <c r="BDK46" s="47"/>
      <c r="BDL46" s="47"/>
      <c r="BDM46" s="47"/>
      <c r="BDN46" s="47"/>
      <c r="BDO46" s="47"/>
      <c r="BDP46" s="47"/>
      <c r="BDQ46" s="47"/>
      <c r="BDR46" s="47"/>
      <c r="BDS46" s="47"/>
      <c r="BDT46" s="47"/>
      <c r="BDU46" s="47"/>
      <c r="BDV46" s="47"/>
      <c r="BDW46" s="47"/>
      <c r="BDX46" s="47"/>
      <c r="BDY46" s="47"/>
      <c r="BDZ46" s="47"/>
      <c r="BEA46" s="47"/>
      <c r="BEB46" s="47"/>
      <c r="BEC46" s="47"/>
      <c r="BED46" s="47"/>
      <c r="BEE46" s="47"/>
      <c r="BEF46" s="47"/>
      <c r="BEG46" s="47"/>
      <c r="BEH46" s="47"/>
      <c r="BEI46" s="47"/>
      <c r="BEJ46" s="47"/>
      <c r="BEK46" s="47"/>
      <c r="BEL46" s="47"/>
      <c r="BEM46" s="47"/>
      <c r="BEN46" s="47"/>
      <c r="BEO46" s="47"/>
      <c r="BEP46" s="47"/>
      <c r="BEQ46" s="47"/>
      <c r="BER46" s="47"/>
      <c r="BES46" s="47"/>
      <c r="BET46" s="47"/>
      <c r="BEU46" s="47"/>
      <c r="BEV46" s="47"/>
      <c r="BEW46" s="47"/>
      <c r="BEX46" s="47"/>
      <c r="BEY46" s="47"/>
      <c r="BEZ46" s="47"/>
      <c r="BFA46" s="47"/>
      <c r="BFB46" s="47"/>
      <c r="BFC46" s="47"/>
      <c r="BFD46" s="47"/>
      <c r="BFE46" s="47"/>
      <c r="BFF46" s="47"/>
      <c r="BFG46" s="47"/>
      <c r="BFH46" s="47"/>
      <c r="BFI46" s="47"/>
      <c r="BFJ46" s="47"/>
      <c r="BFK46" s="47"/>
      <c r="BFL46" s="47"/>
      <c r="BFM46" s="47"/>
      <c r="BFN46" s="47"/>
      <c r="BFO46" s="47"/>
      <c r="BFP46" s="47"/>
      <c r="BFQ46" s="47"/>
      <c r="BFR46" s="47"/>
      <c r="BFS46" s="47"/>
      <c r="BFT46" s="47"/>
      <c r="BFU46" s="47"/>
      <c r="BFV46" s="47"/>
      <c r="BFW46" s="47"/>
      <c r="BFX46" s="47"/>
      <c r="BFY46" s="47"/>
      <c r="BFZ46" s="47"/>
      <c r="BGA46" s="47"/>
      <c r="BGB46" s="47"/>
      <c r="BGC46" s="47"/>
      <c r="BGD46" s="47"/>
      <c r="BGE46" s="47"/>
      <c r="BGF46" s="47"/>
      <c r="BGG46" s="47"/>
      <c r="BGH46" s="47"/>
      <c r="BGI46" s="47"/>
      <c r="BGJ46" s="47"/>
      <c r="BGK46" s="47"/>
      <c r="BGL46" s="47"/>
      <c r="BGM46" s="47"/>
      <c r="BGN46" s="47"/>
      <c r="BGO46" s="47"/>
      <c r="BGP46" s="47"/>
      <c r="BGQ46" s="47"/>
      <c r="BGR46" s="47"/>
      <c r="BGS46" s="47"/>
      <c r="BGT46" s="47"/>
      <c r="BGU46" s="47"/>
      <c r="BGV46" s="47"/>
      <c r="BGW46" s="47"/>
      <c r="BGX46" s="47"/>
      <c r="BGY46" s="47"/>
      <c r="BGZ46" s="47"/>
      <c r="BHA46" s="47"/>
      <c r="BHB46" s="47"/>
      <c r="BHC46" s="47"/>
      <c r="BHD46" s="47"/>
      <c r="BHE46" s="47"/>
      <c r="BHF46" s="47"/>
      <c r="BHG46" s="47"/>
      <c r="BHH46" s="47"/>
      <c r="BHI46" s="47"/>
      <c r="BHJ46" s="47"/>
      <c r="BHK46" s="47"/>
      <c r="BHL46" s="47"/>
      <c r="BHM46" s="47"/>
      <c r="BHN46" s="47"/>
      <c r="BHO46" s="47"/>
      <c r="BHP46" s="47"/>
      <c r="BHQ46" s="47"/>
      <c r="BHR46" s="47"/>
      <c r="BHS46" s="47"/>
      <c r="BHT46" s="47"/>
      <c r="BHU46" s="47"/>
      <c r="BHV46" s="47"/>
      <c r="BHW46" s="47"/>
      <c r="BHX46" s="47"/>
      <c r="BHY46" s="47"/>
      <c r="BHZ46" s="47"/>
      <c r="BIA46" s="47"/>
      <c r="BIB46" s="47"/>
      <c r="BIC46" s="47"/>
      <c r="BID46" s="47"/>
      <c r="BIE46" s="47"/>
      <c r="BIF46" s="47"/>
      <c r="BIG46" s="47"/>
      <c r="BIH46" s="47"/>
      <c r="BII46" s="47"/>
      <c r="BIJ46" s="47"/>
      <c r="BIK46" s="47"/>
      <c r="BIL46" s="47"/>
      <c r="BIM46" s="47"/>
      <c r="BIN46" s="47"/>
      <c r="BIO46" s="47"/>
      <c r="BIP46" s="47"/>
      <c r="BIQ46" s="47"/>
      <c r="BIR46" s="47"/>
      <c r="BIS46" s="47"/>
      <c r="BIT46" s="47"/>
      <c r="BIU46" s="47"/>
      <c r="BIV46" s="47"/>
      <c r="BIW46" s="47"/>
      <c r="BIX46" s="47"/>
      <c r="BIY46" s="47"/>
      <c r="BIZ46" s="47"/>
      <c r="BJA46" s="47"/>
      <c r="BJB46" s="47"/>
      <c r="BJC46" s="47"/>
      <c r="BJD46" s="47"/>
      <c r="BJE46" s="47"/>
      <c r="BJF46" s="47"/>
      <c r="BJG46" s="47"/>
      <c r="BJH46" s="47"/>
      <c r="BJI46" s="47"/>
      <c r="BJJ46" s="47"/>
      <c r="BJK46" s="47"/>
      <c r="BJL46" s="47"/>
      <c r="BJM46" s="47"/>
      <c r="BJN46" s="47"/>
      <c r="BJO46" s="47"/>
      <c r="BJP46" s="47"/>
      <c r="BJQ46" s="47"/>
      <c r="BJR46" s="47"/>
      <c r="BJS46" s="47"/>
      <c r="BJT46" s="47"/>
      <c r="BJU46" s="47"/>
      <c r="BJV46" s="47"/>
      <c r="BJW46" s="47"/>
      <c r="BJX46" s="47"/>
      <c r="BJY46" s="47"/>
      <c r="BJZ46" s="47"/>
      <c r="BKA46" s="47"/>
      <c r="BKB46" s="47"/>
      <c r="BKC46" s="47"/>
      <c r="BKD46" s="47"/>
      <c r="BKE46" s="47"/>
      <c r="BKF46" s="47"/>
      <c r="BKG46" s="47"/>
      <c r="BKH46" s="47"/>
      <c r="BKI46" s="47"/>
      <c r="BKJ46" s="47"/>
      <c r="BKK46" s="47"/>
      <c r="BKL46" s="47"/>
      <c r="BKM46" s="47"/>
      <c r="BKN46" s="47"/>
      <c r="BKO46" s="47"/>
      <c r="BKP46" s="47"/>
      <c r="BKQ46" s="47"/>
      <c r="BKR46" s="47"/>
      <c r="BKS46" s="47"/>
      <c r="BKT46" s="47"/>
      <c r="BKU46" s="47"/>
      <c r="BKV46" s="47"/>
      <c r="BKW46" s="47"/>
      <c r="BKX46" s="47"/>
      <c r="BKY46" s="47"/>
      <c r="BKZ46" s="47"/>
      <c r="BLA46" s="47"/>
      <c r="BLB46" s="47"/>
      <c r="BLC46" s="47"/>
      <c r="BLD46" s="47"/>
      <c r="BLE46" s="47"/>
      <c r="BLF46" s="47"/>
      <c r="BLG46" s="47"/>
      <c r="BLH46" s="47"/>
      <c r="BLI46" s="47"/>
      <c r="BLJ46" s="47"/>
      <c r="BLK46" s="47"/>
      <c r="BLL46" s="47"/>
      <c r="BLM46" s="47"/>
      <c r="BLN46" s="47"/>
      <c r="BLO46" s="47"/>
      <c r="BLP46" s="47"/>
      <c r="BLQ46" s="47"/>
      <c r="BLR46" s="47"/>
      <c r="BLS46" s="47"/>
      <c r="BLT46" s="47"/>
      <c r="BLU46" s="47"/>
      <c r="BLV46" s="47"/>
      <c r="BLW46" s="47"/>
      <c r="BLX46" s="47"/>
      <c r="BLY46" s="47"/>
      <c r="BLZ46" s="47"/>
      <c r="BMA46" s="47"/>
      <c r="BMB46" s="47"/>
      <c r="BMC46" s="47"/>
      <c r="BMD46" s="47"/>
      <c r="BME46" s="47"/>
      <c r="BMF46" s="47"/>
      <c r="BMG46" s="47"/>
      <c r="BMH46" s="47"/>
      <c r="BMI46" s="47"/>
      <c r="BMJ46" s="47"/>
      <c r="BMK46" s="47"/>
      <c r="BML46" s="47"/>
      <c r="BMM46" s="47"/>
      <c r="BMN46" s="47"/>
      <c r="BMO46" s="47"/>
      <c r="BMP46" s="47"/>
      <c r="BMQ46" s="47"/>
      <c r="BMR46" s="47"/>
      <c r="BMS46" s="47"/>
      <c r="BMT46" s="47"/>
      <c r="BMU46" s="47"/>
      <c r="BMV46" s="47"/>
      <c r="BMW46" s="47"/>
      <c r="BMX46" s="47"/>
      <c r="BMY46" s="47"/>
      <c r="BMZ46" s="47"/>
      <c r="BNA46" s="47"/>
      <c r="BNB46" s="47"/>
      <c r="BNC46" s="47"/>
      <c r="BND46" s="47"/>
      <c r="BNE46" s="47"/>
      <c r="BNF46" s="47"/>
      <c r="BNG46" s="47"/>
      <c r="BNH46" s="47"/>
      <c r="BNI46" s="47"/>
      <c r="BNJ46" s="47"/>
      <c r="BNK46" s="47"/>
      <c r="BNL46" s="47"/>
      <c r="BNM46" s="47"/>
      <c r="BNN46" s="47"/>
      <c r="BNO46" s="47"/>
      <c r="BNP46" s="47"/>
      <c r="BNQ46" s="47"/>
      <c r="BNR46" s="47"/>
      <c r="BNS46" s="47"/>
      <c r="BNT46" s="47"/>
      <c r="BNU46" s="47"/>
      <c r="BNV46" s="47"/>
      <c r="BNW46" s="47"/>
      <c r="BNX46" s="47"/>
      <c r="BNY46" s="47"/>
      <c r="BNZ46" s="47"/>
      <c r="BOA46" s="47"/>
      <c r="BOB46" s="47"/>
      <c r="BOC46" s="47"/>
      <c r="BOD46" s="47"/>
      <c r="BOE46" s="47"/>
      <c r="BOF46" s="47"/>
      <c r="BOG46" s="47"/>
      <c r="BOH46" s="47"/>
      <c r="BOI46" s="47"/>
      <c r="BOJ46" s="47"/>
      <c r="BOK46" s="47"/>
      <c r="BOL46" s="47"/>
      <c r="BOM46" s="47"/>
      <c r="BON46" s="47"/>
      <c r="BOO46" s="47"/>
      <c r="BOP46" s="47"/>
      <c r="BOQ46" s="47"/>
      <c r="BOR46" s="47"/>
      <c r="BOS46" s="47"/>
      <c r="BOT46" s="47"/>
      <c r="BOU46" s="47"/>
      <c r="BOV46" s="47"/>
      <c r="BOW46" s="47"/>
      <c r="BOX46" s="47"/>
      <c r="BOY46" s="47"/>
      <c r="BOZ46" s="47"/>
      <c r="BPA46" s="47"/>
      <c r="BPB46" s="47"/>
      <c r="BPC46" s="47"/>
      <c r="BPD46" s="47"/>
      <c r="BPE46" s="47"/>
      <c r="BPF46" s="47"/>
      <c r="BPG46" s="47"/>
      <c r="BPH46" s="47"/>
      <c r="BPI46" s="47"/>
      <c r="BPJ46" s="47"/>
      <c r="BPK46" s="47"/>
      <c r="BPL46" s="47"/>
      <c r="BPM46" s="47"/>
      <c r="BPN46" s="47"/>
      <c r="BPO46" s="47"/>
      <c r="BPP46" s="47"/>
      <c r="BPQ46" s="47"/>
      <c r="BPR46" s="47"/>
      <c r="BPS46" s="47"/>
      <c r="BPT46" s="47"/>
      <c r="BPU46" s="47"/>
      <c r="BPV46" s="47"/>
      <c r="BPW46" s="47"/>
      <c r="BPX46" s="47"/>
      <c r="BPY46" s="47"/>
      <c r="BPZ46" s="47"/>
      <c r="BQA46" s="47"/>
      <c r="BQB46" s="47"/>
      <c r="BQC46" s="47"/>
      <c r="BQD46" s="47"/>
      <c r="BQE46" s="47"/>
      <c r="BQF46" s="47"/>
      <c r="BQG46" s="47"/>
      <c r="BQH46" s="47"/>
      <c r="BQI46" s="47"/>
      <c r="BQJ46" s="47"/>
      <c r="BQK46" s="47"/>
      <c r="BQL46" s="47"/>
      <c r="BQM46" s="47"/>
      <c r="BQN46" s="47"/>
      <c r="BQO46" s="47"/>
      <c r="BQP46" s="47"/>
      <c r="BQQ46" s="47"/>
      <c r="BQR46" s="47"/>
      <c r="BQS46" s="47"/>
      <c r="BQT46" s="47"/>
      <c r="BQU46" s="47"/>
      <c r="BQV46" s="47"/>
      <c r="BQW46" s="47"/>
      <c r="BQX46" s="47"/>
      <c r="BQY46" s="47"/>
      <c r="BQZ46" s="47"/>
      <c r="BRA46" s="47"/>
      <c r="BRB46" s="47"/>
      <c r="BRC46" s="47"/>
      <c r="BRD46" s="47"/>
      <c r="BRE46" s="47"/>
      <c r="BRF46" s="47"/>
      <c r="BRG46" s="47"/>
      <c r="BRH46" s="47"/>
      <c r="BRI46" s="47"/>
      <c r="BRJ46" s="47"/>
      <c r="BRK46" s="47"/>
      <c r="BRL46" s="47"/>
      <c r="BRM46" s="47"/>
      <c r="BRN46" s="47"/>
      <c r="BRO46" s="47"/>
      <c r="BRP46" s="47"/>
      <c r="BRQ46" s="47"/>
      <c r="BRR46" s="47"/>
      <c r="BRS46" s="47"/>
      <c r="BRT46" s="47"/>
      <c r="BRU46" s="47"/>
      <c r="BRV46" s="47"/>
      <c r="BRW46" s="47"/>
      <c r="BRX46" s="47"/>
      <c r="BRY46" s="47"/>
      <c r="BRZ46" s="47"/>
      <c r="BSA46" s="47"/>
      <c r="BSB46" s="47"/>
      <c r="BSC46" s="47"/>
      <c r="BSD46" s="47"/>
      <c r="BSE46" s="47"/>
      <c r="BSF46" s="47"/>
      <c r="BSG46" s="47"/>
      <c r="BSH46" s="47"/>
      <c r="BSI46" s="47"/>
      <c r="BSJ46" s="47"/>
      <c r="BSK46" s="47"/>
      <c r="BSL46" s="47"/>
      <c r="BSM46" s="47"/>
      <c r="BSN46" s="47"/>
      <c r="BSO46" s="47"/>
      <c r="BSP46" s="47"/>
      <c r="BSQ46" s="47"/>
      <c r="BSR46" s="47"/>
      <c r="BSS46" s="47"/>
      <c r="BST46" s="47"/>
      <c r="BSU46" s="47"/>
      <c r="BSV46" s="47"/>
      <c r="BSW46" s="47"/>
      <c r="BSX46" s="47"/>
      <c r="BSY46" s="47"/>
      <c r="BSZ46" s="47"/>
      <c r="BTA46" s="47"/>
      <c r="BTB46" s="47"/>
      <c r="BTC46" s="47"/>
      <c r="BTD46" s="47"/>
      <c r="BTE46" s="47"/>
      <c r="BTF46" s="47"/>
      <c r="BTG46" s="47"/>
      <c r="BTH46" s="47"/>
      <c r="BTI46" s="47"/>
      <c r="BTJ46" s="47"/>
      <c r="BTK46" s="47"/>
      <c r="BTL46" s="47"/>
      <c r="BTM46" s="47"/>
      <c r="BTN46" s="47"/>
      <c r="BTO46" s="47"/>
      <c r="BTP46" s="47"/>
      <c r="BTQ46" s="47"/>
      <c r="BTR46" s="47"/>
      <c r="BTS46" s="47"/>
      <c r="BTT46" s="47"/>
      <c r="BTU46" s="47"/>
      <c r="BTV46" s="47"/>
      <c r="BTW46" s="47"/>
      <c r="BTX46" s="47"/>
      <c r="BTY46" s="47"/>
      <c r="BTZ46" s="47"/>
      <c r="BUA46" s="47"/>
      <c r="BUB46" s="47"/>
      <c r="BUC46" s="47"/>
      <c r="BUD46" s="47"/>
      <c r="BUE46" s="47"/>
      <c r="BUF46" s="47"/>
      <c r="BUG46" s="47"/>
      <c r="BUH46" s="47"/>
      <c r="BUI46" s="47"/>
      <c r="BUJ46" s="47"/>
      <c r="BUK46" s="47"/>
      <c r="BUL46" s="47"/>
      <c r="BUM46" s="47"/>
      <c r="BUN46" s="47"/>
      <c r="BUO46" s="47"/>
      <c r="BUP46" s="47"/>
      <c r="BUQ46" s="47"/>
      <c r="BUR46" s="47"/>
      <c r="BUS46" s="47"/>
      <c r="BUT46" s="47"/>
      <c r="BUU46" s="47"/>
      <c r="BUV46" s="47"/>
      <c r="BUW46" s="47"/>
      <c r="BUX46" s="47"/>
      <c r="BUY46" s="47"/>
      <c r="BUZ46" s="47"/>
      <c r="BVA46" s="47"/>
      <c r="BVB46" s="47"/>
      <c r="BVC46" s="47"/>
      <c r="BVD46" s="47"/>
      <c r="BVE46" s="47"/>
      <c r="BVF46" s="47"/>
      <c r="BVG46" s="47"/>
      <c r="BVH46" s="47"/>
      <c r="BVI46" s="47"/>
      <c r="BVJ46" s="47"/>
      <c r="BVK46" s="47"/>
      <c r="BVL46" s="47"/>
      <c r="BVM46" s="47"/>
      <c r="BVN46" s="47"/>
      <c r="BVO46" s="47"/>
      <c r="BVP46" s="47"/>
      <c r="BVQ46" s="47"/>
      <c r="BVR46" s="47"/>
      <c r="BVS46" s="47"/>
      <c r="BVT46" s="47"/>
      <c r="BVU46" s="47"/>
      <c r="BVV46" s="47"/>
      <c r="BVW46" s="47"/>
      <c r="BVX46" s="47"/>
      <c r="BVY46" s="47"/>
      <c r="BVZ46" s="47"/>
      <c r="BWA46" s="47"/>
      <c r="BWB46" s="47"/>
      <c r="BWC46" s="47"/>
      <c r="BWD46" s="47"/>
      <c r="BWE46" s="47"/>
      <c r="BWF46" s="47"/>
      <c r="BWG46" s="47"/>
      <c r="BWH46" s="47"/>
      <c r="BWI46" s="47"/>
      <c r="BWJ46" s="47"/>
      <c r="BWK46" s="47"/>
      <c r="BWL46" s="47"/>
      <c r="BWM46" s="47"/>
      <c r="BWN46" s="47"/>
      <c r="BWO46" s="47"/>
      <c r="BWP46" s="47"/>
      <c r="BWQ46" s="47"/>
      <c r="BWR46" s="47"/>
      <c r="BWS46" s="47"/>
      <c r="BWT46" s="47"/>
      <c r="BWU46" s="47"/>
      <c r="BWV46" s="47"/>
      <c r="BWW46" s="47"/>
      <c r="BWX46" s="47"/>
      <c r="BWY46" s="47"/>
      <c r="BWZ46" s="47"/>
      <c r="BXA46" s="47"/>
      <c r="BXB46" s="47"/>
      <c r="BXC46" s="47"/>
      <c r="BXD46" s="47"/>
      <c r="BXE46" s="47"/>
      <c r="BXF46" s="47"/>
      <c r="BXG46" s="47"/>
      <c r="BXH46" s="47"/>
      <c r="BXI46" s="47"/>
      <c r="BXJ46" s="47"/>
      <c r="BXK46" s="47"/>
      <c r="BXL46" s="47"/>
      <c r="BXM46" s="47"/>
      <c r="BXN46" s="47"/>
      <c r="BXO46" s="47"/>
      <c r="BXP46" s="47"/>
      <c r="BXQ46" s="47"/>
      <c r="BXR46" s="47"/>
      <c r="BXS46" s="47"/>
      <c r="BXT46" s="47"/>
      <c r="BXU46" s="47"/>
      <c r="BXV46" s="47"/>
      <c r="BXW46" s="47"/>
      <c r="BXX46" s="47"/>
      <c r="BXY46" s="47"/>
      <c r="BXZ46" s="47"/>
      <c r="BYA46" s="47"/>
      <c r="BYB46" s="47"/>
      <c r="BYC46" s="47"/>
      <c r="BYD46" s="47"/>
      <c r="BYE46" s="47"/>
      <c r="BYF46" s="47"/>
      <c r="BYG46" s="47"/>
      <c r="BYH46" s="47"/>
      <c r="BYI46" s="47"/>
      <c r="BYJ46" s="47"/>
      <c r="BYK46" s="47"/>
      <c r="BYL46" s="47"/>
      <c r="BYM46" s="47"/>
      <c r="BYN46" s="47"/>
      <c r="BYO46" s="47"/>
      <c r="BYP46" s="47"/>
      <c r="BYQ46" s="47"/>
      <c r="BYR46" s="47"/>
      <c r="BYS46" s="47"/>
      <c r="BYT46" s="47"/>
      <c r="BYU46" s="47"/>
      <c r="BYV46" s="47"/>
      <c r="BYW46" s="47"/>
      <c r="BYX46" s="47"/>
      <c r="BYY46" s="47"/>
      <c r="BYZ46" s="47"/>
      <c r="BZA46" s="47"/>
      <c r="BZB46" s="47"/>
      <c r="BZC46" s="47"/>
      <c r="BZD46" s="47"/>
      <c r="BZE46" s="47"/>
      <c r="BZF46" s="47"/>
      <c r="BZG46" s="47"/>
      <c r="BZH46" s="47"/>
      <c r="BZI46" s="47"/>
      <c r="BZJ46" s="47"/>
      <c r="BZK46" s="47"/>
      <c r="BZL46" s="47"/>
      <c r="BZM46" s="47"/>
      <c r="BZN46" s="47"/>
      <c r="BZO46" s="47"/>
      <c r="BZP46" s="47"/>
      <c r="BZQ46" s="47"/>
      <c r="BZR46" s="47"/>
      <c r="BZS46" s="47"/>
      <c r="BZT46" s="47"/>
      <c r="BZU46" s="47"/>
      <c r="BZV46" s="47"/>
      <c r="BZW46" s="47"/>
      <c r="BZX46" s="47"/>
      <c r="BZY46" s="47"/>
      <c r="BZZ46" s="47"/>
      <c r="CAA46" s="47"/>
      <c r="CAB46" s="47"/>
      <c r="CAC46" s="47"/>
      <c r="CAD46" s="47"/>
      <c r="CAE46" s="47"/>
      <c r="CAF46" s="47"/>
      <c r="CAG46" s="47"/>
      <c r="CAH46" s="47"/>
      <c r="CAI46" s="47"/>
      <c r="CAJ46" s="47"/>
      <c r="CAK46" s="47"/>
      <c r="CAL46" s="47"/>
      <c r="CAM46" s="47"/>
      <c r="CAN46" s="47"/>
      <c r="CAO46" s="47"/>
      <c r="CAP46" s="47"/>
      <c r="CAQ46" s="47"/>
      <c r="CAR46" s="47"/>
      <c r="CAS46" s="47"/>
      <c r="CAT46" s="47"/>
      <c r="CAU46" s="47"/>
      <c r="CAV46" s="47"/>
      <c r="CAW46" s="47"/>
      <c r="CAX46" s="47"/>
      <c r="CAY46" s="47"/>
      <c r="CAZ46" s="47"/>
      <c r="CBA46" s="47"/>
      <c r="CBB46" s="47"/>
      <c r="CBC46" s="47"/>
      <c r="CBD46" s="47"/>
      <c r="CBE46" s="47"/>
      <c r="CBF46" s="47"/>
      <c r="CBG46" s="47"/>
      <c r="CBH46" s="47"/>
      <c r="CBI46" s="47"/>
      <c r="CBJ46" s="47"/>
      <c r="CBK46" s="47"/>
      <c r="CBL46" s="47"/>
      <c r="CBM46" s="47"/>
      <c r="CBN46" s="47"/>
      <c r="CBO46" s="47"/>
      <c r="CBP46" s="47"/>
      <c r="CBQ46" s="47"/>
      <c r="CBR46" s="47"/>
      <c r="CBS46" s="47"/>
      <c r="CBT46" s="47"/>
      <c r="CBU46" s="47"/>
      <c r="CBV46" s="47"/>
      <c r="CBW46" s="47"/>
      <c r="CBX46" s="47"/>
      <c r="CBY46" s="47"/>
      <c r="CBZ46" s="47"/>
      <c r="CCA46" s="47"/>
      <c r="CCB46" s="47"/>
      <c r="CCC46" s="47"/>
      <c r="CCD46" s="47"/>
      <c r="CCE46" s="47"/>
      <c r="CCF46" s="47"/>
      <c r="CCG46" s="47"/>
      <c r="CCH46" s="47"/>
      <c r="CCI46" s="47"/>
      <c r="CCJ46" s="47"/>
      <c r="CCK46" s="47"/>
      <c r="CCL46" s="47"/>
      <c r="CCM46" s="47"/>
      <c r="CCN46" s="47"/>
      <c r="CCO46" s="47"/>
      <c r="CCP46" s="47"/>
      <c r="CCQ46" s="47"/>
      <c r="CCR46" s="47"/>
      <c r="CCS46" s="47"/>
      <c r="CCT46" s="47"/>
      <c r="CCU46" s="47"/>
      <c r="CCV46" s="47"/>
      <c r="CCW46" s="47"/>
      <c r="CCX46" s="47"/>
      <c r="CCY46" s="47"/>
      <c r="CCZ46" s="47"/>
      <c r="CDA46" s="47"/>
      <c r="CDB46" s="47"/>
      <c r="CDC46" s="47"/>
      <c r="CDD46" s="47"/>
      <c r="CDE46" s="47"/>
      <c r="CDF46" s="47"/>
      <c r="CDG46" s="47"/>
      <c r="CDH46" s="47"/>
      <c r="CDI46" s="47"/>
      <c r="CDJ46" s="47"/>
      <c r="CDK46" s="47"/>
      <c r="CDL46" s="47"/>
      <c r="CDM46" s="47"/>
      <c r="CDN46" s="47"/>
      <c r="CDO46" s="47"/>
      <c r="CDP46" s="47"/>
      <c r="CDQ46" s="47"/>
      <c r="CDR46" s="47"/>
      <c r="CDS46" s="47"/>
      <c r="CDT46" s="47"/>
      <c r="CDU46" s="47"/>
      <c r="CDV46" s="47"/>
      <c r="CDW46" s="47"/>
      <c r="CDX46" s="47"/>
      <c r="CDY46" s="47"/>
      <c r="CDZ46" s="47"/>
      <c r="CEA46" s="47"/>
      <c r="CEB46" s="47"/>
      <c r="CEC46" s="47"/>
      <c r="CED46" s="47"/>
      <c r="CEE46" s="47"/>
      <c r="CEF46" s="47"/>
      <c r="CEG46" s="47"/>
      <c r="CEH46" s="47"/>
      <c r="CEI46" s="47"/>
      <c r="CEJ46" s="47"/>
      <c r="CEK46" s="47"/>
      <c r="CEL46" s="47"/>
      <c r="CEM46" s="47"/>
      <c r="CEN46" s="47"/>
      <c r="CEO46" s="47"/>
      <c r="CEP46" s="47"/>
      <c r="CEQ46" s="47"/>
      <c r="CER46" s="47"/>
      <c r="CES46" s="47"/>
      <c r="CET46" s="47"/>
      <c r="CEU46" s="47"/>
      <c r="CEV46" s="47"/>
      <c r="CEW46" s="47"/>
      <c r="CEX46" s="47"/>
      <c r="CEY46" s="47"/>
      <c r="CEZ46" s="47"/>
      <c r="CFA46" s="47"/>
      <c r="CFB46" s="47"/>
      <c r="CFC46" s="47"/>
      <c r="CFD46" s="47"/>
      <c r="CFE46" s="47"/>
      <c r="CFF46" s="47"/>
      <c r="CFG46" s="47"/>
      <c r="CFH46" s="47"/>
      <c r="CFI46" s="47"/>
      <c r="CFJ46" s="47"/>
      <c r="CFK46" s="47"/>
      <c r="CFL46" s="47"/>
      <c r="CFM46" s="47"/>
      <c r="CFN46" s="47"/>
      <c r="CFO46" s="47"/>
      <c r="CFP46" s="47"/>
      <c r="CFQ46" s="47"/>
      <c r="CFR46" s="47"/>
      <c r="CFS46" s="47"/>
      <c r="CFT46" s="47"/>
      <c r="CFU46" s="47"/>
      <c r="CFV46" s="47"/>
      <c r="CFW46" s="47"/>
      <c r="CFX46" s="47"/>
      <c r="CFY46" s="47"/>
      <c r="CFZ46" s="47"/>
      <c r="CGA46" s="47"/>
      <c r="CGB46" s="47"/>
      <c r="CGC46" s="47"/>
      <c r="CGD46" s="47"/>
      <c r="CGE46" s="47"/>
      <c r="CGF46" s="47"/>
      <c r="CGG46" s="47"/>
      <c r="CGH46" s="47"/>
      <c r="CGI46" s="47"/>
      <c r="CGJ46" s="47"/>
      <c r="CGK46" s="47"/>
      <c r="CGL46" s="47"/>
      <c r="CGM46" s="47"/>
      <c r="CGN46" s="47"/>
      <c r="CGO46" s="47"/>
      <c r="CGP46" s="47"/>
      <c r="CGQ46" s="47"/>
      <c r="CGR46" s="47"/>
      <c r="CGS46" s="47"/>
      <c r="CGT46" s="47"/>
      <c r="CGU46" s="47"/>
      <c r="CGV46" s="47"/>
      <c r="CGW46" s="47"/>
      <c r="CGX46" s="47"/>
      <c r="CGY46" s="47"/>
      <c r="CGZ46" s="47"/>
      <c r="CHA46" s="47"/>
      <c r="CHB46" s="47"/>
      <c r="CHC46" s="47"/>
      <c r="CHD46" s="47"/>
      <c r="CHE46" s="47"/>
      <c r="CHF46" s="47"/>
      <c r="CHG46" s="47"/>
      <c r="CHH46" s="47"/>
      <c r="CHI46" s="47"/>
      <c r="CHJ46" s="47"/>
      <c r="CHK46" s="47"/>
      <c r="CHL46" s="47"/>
      <c r="CHM46" s="47"/>
      <c r="CHN46" s="47"/>
      <c r="CHO46" s="47"/>
      <c r="CHP46" s="47"/>
      <c r="CHQ46" s="47"/>
      <c r="CHR46" s="47"/>
      <c r="CHS46" s="47"/>
      <c r="CHT46" s="47"/>
      <c r="CHU46" s="47"/>
      <c r="CHV46" s="47"/>
      <c r="CHW46" s="47"/>
      <c r="CHX46" s="47"/>
      <c r="CHY46" s="47"/>
      <c r="CHZ46" s="47"/>
      <c r="CIA46" s="47"/>
      <c r="CIB46" s="47"/>
      <c r="CIC46" s="47"/>
      <c r="CID46" s="47"/>
      <c r="CIE46" s="47"/>
      <c r="CIF46" s="47"/>
      <c r="CIG46" s="47"/>
      <c r="CIH46" s="47"/>
      <c r="CII46" s="47"/>
      <c r="CIJ46" s="47"/>
      <c r="CIK46" s="47"/>
      <c r="CIL46" s="47"/>
      <c r="CIM46" s="47"/>
      <c r="CIN46" s="47"/>
      <c r="CIO46" s="47"/>
      <c r="CIP46" s="47"/>
      <c r="CIQ46" s="47"/>
      <c r="CIR46" s="47"/>
      <c r="CIS46" s="47"/>
      <c r="CIT46" s="47"/>
      <c r="CIU46" s="47"/>
      <c r="CIV46" s="47"/>
      <c r="CIW46" s="47"/>
      <c r="CIX46" s="47"/>
      <c r="CIY46" s="47"/>
      <c r="CIZ46" s="47"/>
      <c r="CJA46" s="47"/>
      <c r="CJB46" s="47"/>
      <c r="CJC46" s="47"/>
      <c r="CJD46" s="47"/>
      <c r="CJE46" s="47"/>
      <c r="CJF46" s="47"/>
      <c r="CJG46" s="47"/>
      <c r="CJH46" s="47"/>
      <c r="CJI46" s="47"/>
      <c r="CJJ46" s="47"/>
      <c r="CJK46" s="47"/>
      <c r="CJL46" s="47"/>
      <c r="CJM46" s="47"/>
      <c r="CJN46" s="47"/>
      <c r="CJO46" s="47"/>
      <c r="CJP46" s="47"/>
      <c r="CJQ46" s="47"/>
      <c r="CJR46" s="47"/>
      <c r="CJS46" s="47"/>
      <c r="CJT46" s="47"/>
      <c r="CJU46" s="47"/>
      <c r="CJV46" s="47"/>
      <c r="CJW46" s="47"/>
      <c r="CJX46" s="47"/>
      <c r="CJY46" s="47"/>
      <c r="CJZ46" s="47"/>
      <c r="CKA46" s="47"/>
      <c r="CKB46" s="47"/>
      <c r="CKC46" s="47"/>
      <c r="CKD46" s="47"/>
      <c r="CKE46" s="47"/>
      <c r="CKF46" s="47"/>
      <c r="CKG46" s="47"/>
      <c r="CKH46" s="47"/>
      <c r="CKI46" s="47"/>
      <c r="CKJ46" s="47"/>
      <c r="CKK46" s="47"/>
      <c r="CKL46" s="47"/>
      <c r="CKM46" s="47"/>
      <c r="CKN46" s="47"/>
      <c r="CKO46" s="47"/>
      <c r="CKP46" s="47"/>
      <c r="CKQ46" s="47"/>
      <c r="CKR46" s="47"/>
      <c r="CKS46" s="47"/>
      <c r="CKT46" s="47"/>
      <c r="CKU46" s="47"/>
      <c r="CKV46" s="47"/>
      <c r="CKW46" s="47"/>
      <c r="CKX46" s="47"/>
      <c r="CKY46" s="47"/>
      <c r="CKZ46" s="47"/>
      <c r="CLA46" s="47"/>
      <c r="CLB46" s="47"/>
      <c r="CLC46" s="47"/>
      <c r="CLD46" s="47"/>
      <c r="CLE46" s="47"/>
      <c r="CLF46" s="47"/>
      <c r="CLG46" s="47"/>
      <c r="CLH46" s="47"/>
      <c r="CLI46" s="47"/>
      <c r="CLJ46" s="47"/>
      <c r="CLK46" s="47"/>
      <c r="CLL46" s="47"/>
      <c r="CLM46" s="47"/>
      <c r="CLN46" s="47"/>
      <c r="CLO46" s="47"/>
      <c r="CLP46" s="47"/>
      <c r="CLQ46" s="47"/>
      <c r="CLR46" s="47"/>
      <c r="CLS46" s="47"/>
      <c r="CLT46" s="47"/>
      <c r="CLU46" s="47"/>
      <c r="CLV46" s="47"/>
      <c r="CLW46" s="47"/>
      <c r="CLX46" s="47"/>
      <c r="CLY46" s="47"/>
      <c r="CLZ46" s="47"/>
      <c r="CMA46" s="47"/>
      <c r="CMB46" s="47"/>
      <c r="CMC46" s="47"/>
      <c r="CMD46" s="47"/>
      <c r="CME46" s="47"/>
      <c r="CMF46" s="47"/>
      <c r="CMG46" s="47"/>
      <c r="CMH46" s="47"/>
      <c r="CMI46" s="47"/>
      <c r="CMJ46" s="47"/>
      <c r="CMK46" s="47"/>
      <c r="CML46" s="47"/>
      <c r="CMM46" s="47"/>
      <c r="CMN46" s="47"/>
      <c r="CMO46" s="47"/>
      <c r="CMP46" s="47"/>
      <c r="CMQ46" s="47"/>
      <c r="CMR46" s="47"/>
      <c r="CMS46" s="47"/>
      <c r="CMT46" s="47"/>
      <c r="CMU46" s="47"/>
      <c r="CMV46" s="47"/>
      <c r="CMW46" s="47"/>
      <c r="CMX46" s="47"/>
      <c r="CMY46" s="47"/>
      <c r="CMZ46" s="47"/>
      <c r="CNA46" s="47"/>
      <c r="CNB46" s="47"/>
      <c r="CNC46" s="47"/>
      <c r="CND46" s="47"/>
      <c r="CNE46" s="47"/>
      <c r="CNF46" s="47"/>
      <c r="CNG46" s="47"/>
      <c r="CNH46" s="47"/>
      <c r="CNI46" s="47"/>
      <c r="CNJ46" s="47"/>
      <c r="CNK46" s="47"/>
      <c r="CNL46" s="47"/>
      <c r="CNM46" s="47"/>
      <c r="CNN46" s="47"/>
      <c r="CNO46" s="47"/>
      <c r="CNP46" s="47"/>
      <c r="CNQ46" s="47"/>
      <c r="CNR46" s="47"/>
      <c r="CNS46" s="47"/>
      <c r="CNT46" s="47"/>
      <c r="CNU46" s="47"/>
      <c r="CNV46" s="47"/>
      <c r="CNW46" s="47"/>
      <c r="CNX46" s="47"/>
      <c r="CNY46" s="47"/>
      <c r="CNZ46" s="47"/>
      <c r="COA46" s="47"/>
      <c r="COB46" s="47"/>
      <c r="COC46" s="47"/>
      <c r="COD46" s="47"/>
      <c r="COE46" s="47"/>
      <c r="COF46" s="47"/>
      <c r="COG46" s="47"/>
      <c r="COH46" s="47"/>
      <c r="COI46" s="47"/>
      <c r="COJ46" s="47"/>
      <c r="COK46" s="47"/>
      <c r="COL46" s="47"/>
      <c r="COM46" s="47"/>
      <c r="CON46" s="47"/>
      <c r="COO46" s="47"/>
      <c r="COP46" s="47"/>
      <c r="COQ46" s="47"/>
      <c r="COR46" s="47"/>
      <c r="COS46" s="47"/>
      <c r="COT46" s="47"/>
      <c r="COU46" s="47"/>
      <c r="COV46" s="47"/>
      <c r="COW46" s="47"/>
      <c r="COX46" s="47"/>
      <c r="COY46" s="47"/>
      <c r="COZ46" s="47"/>
      <c r="CPA46" s="47"/>
      <c r="CPB46" s="47"/>
      <c r="CPC46" s="47"/>
      <c r="CPD46" s="47"/>
      <c r="CPE46" s="47"/>
      <c r="CPF46" s="47"/>
      <c r="CPG46" s="47"/>
      <c r="CPH46" s="47"/>
      <c r="CPI46" s="47"/>
      <c r="CPJ46" s="47"/>
      <c r="CPK46" s="47"/>
      <c r="CPL46" s="47"/>
      <c r="CPM46" s="47"/>
      <c r="CPN46" s="47"/>
      <c r="CPO46" s="47"/>
      <c r="CPP46" s="47"/>
      <c r="CPQ46" s="47"/>
      <c r="CPR46" s="47"/>
      <c r="CPS46" s="47"/>
      <c r="CPT46" s="47"/>
      <c r="CPU46" s="47"/>
      <c r="CPV46" s="47"/>
      <c r="CPW46" s="47"/>
      <c r="CPX46" s="47"/>
      <c r="CPY46" s="47"/>
      <c r="CPZ46" s="47"/>
      <c r="CQA46" s="47"/>
      <c r="CQB46" s="47"/>
      <c r="CQC46" s="47"/>
      <c r="CQD46" s="47"/>
      <c r="CQE46" s="47"/>
      <c r="CQF46" s="47"/>
      <c r="CQG46" s="47"/>
      <c r="CQH46" s="47"/>
      <c r="CQI46" s="47"/>
      <c r="CQJ46" s="47"/>
      <c r="CQK46" s="47"/>
      <c r="CQL46" s="47"/>
      <c r="CQM46" s="47"/>
      <c r="CQN46" s="47"/>
      <c r="CQO46" s="47"/>
      <c r="CQP46" s="47"/>
      <c r="CQQ46" s="47"/>
      <c r="CQR46" s="47"/>
      <c r="CQS46" s="47"/>
      <c r="CQT46" s="47"/>
      <c r="CQU46" s="47"/>
      <c r="CQV46" s="47"/>
      <c r="CQW46" s="47"/>
      <c r="CQX46" s="47"/>
      <c r="CQY46" s="47"/>
      <c r="CQZ46" s="47"/>
      <c r="CRA46" s="47"/>
      <c r="CRB46" s="47"/>
      <c r="CRC46" s="47"/>
      <c r="CRD46" s="47"/>
      <c r="CRE46" s="47"/>
      <c r="CRF46" s="47"/>
      <c r="CRG46" s="47"/>
      <c r="CRH46" s="47"/>
      <c r="CRI46" s="47"/>
      <c r="CRJ46" s="47"/>
      <c r="CRK46" s="47"/>
      <c r="CRL46" s="47"/>
      <c r="CRM46" s="47"/>
      <c r="CRN46" s="47"/>
      <c r="CRO46" s="47"/>
      <c r="CRP46" s="47"/>
      <c r="CRQ46" s="47"/>
      <c r="CRR46" s="47"/>
      <c r="CRS46" s="47"/>
      <c r="CRT46" s="47"/>
      <c r="CRU46" s="47"/>
      <c r="CRV46" s="47"/>
      <c r="CRW46" s="47"/>
      <c r="CRX46" s="47"/>
      <c r="CRY46" s="47"/>
      <c r="CRZ46" s="47"/>
      <c r="CSA46" s="47"/>
      <c r="CSB46" s="47"/>
      <c r="CSC46" s="47"/>
      <c r="CSD46" s="47"/>
      <c r="CSE46" s="47"/>
      <c r="CSF46" s="47"/>
      <c r="CSG46" s="47"/>
      <c r="CSH46" s="47"/>
      <c r="CSI46" s="47"/>
      <c r="CSJ46" s="47"/>
      <c r="CSK46" s="47"/>
      <c r="CSL46" s="47"/>
      <c r="CSM46" s="47"/>
      <c r="CSN46" s="47"/>
      <c r="CSO46" s="47"/>
      <c r="CSP46" s="47"/>
      <c r="CSQ46" s="47"/>
      <c r="CSR46" s="47"/>
      <c r="CSS46" s="47"/>
      <c r="CST46" s="47"/>
      <c r="CSU46" s="47"/>
      <c r="CSV46" s="47"/>
      <c r="CSW46" s="47"/>
      <c r="CSX46" s="47"/>
      <c r="CSY46" s="47"/>
      <c r="CSZ46" s="47"/>
      <c r="CTA46" s="47"/>
      <c r="CTB46" s="47"/>
      <c r="CTC46" s="47"/>
      <c r="CTD46" s="47"/>
      <c r="CTE46" s="47"/>
      <c r="CTF46" s="47"/>
      <c r="CTG46" s="47"/>
      <c r="CTH46" s="47"/>
      <c r="CTI46" s="47"/>
      <c r="CTJ46" s="47"/>
      <c r="CTK46" s="47"/>
      <c r="CTL46" s="47"/>
      <c r="CTM46" s="47"/>
      <c r="CTN46" s="47"/>
      <c r="CTO46" s="47"/>
      <c r="CTP46" s="47"/>
      <c r="CTQ46" s="47"/>
      <c r="CTR46" s="47"/>
      <c r="CTS46" s="47"/>
      <c r="CTT46" s="47"/>
      <c r="CTU46" s="47"/>
      <c r="CTV46" s="47"/>
      <c r="CTW46" s="47"/>
      <c r="CTX46" s="47"/>
      <c r="CTY46" s="47"/>
      <c r="CTZ46" s="47"/>
      <c r="CUA46" s="47"/>
      <c r="CUB46" s="47"/>
      <c r="CUC46" s="47"/>
      <c r="CUD46" s="47"/>
      <c r="CUE46" s="47"/>
      <c r="CUF46" s="47"/>
      <c r="CUG46" s="47"/>
      <c r="CUH46" s="47"/>
      <c r="CUI46" s="47"/>
      <c r="CUJ46" s="47"/>
      <c r="CUK46" s="47"/>
      <c r="CUL46" s="47"/>
      <c r="CUM46" s="47"/>
      <c r="CUN46" s="47"/>
      <c r="CUO46" s="47"/>
      <c r="CUP46" s="47"/>
      <c r="CUQ46" s="47"/>
      <c r="CUR46" s="47"/>
      <c r="CUS46" s="47"/>
      <c r="CUT46" s="47"/>
      <c r="CUU46" s="47"/>
      <c r="CUV46" s="47"/>
      <c r="CUW46" s="47"/>
      <c r="CUX46" s="47"/>
      <c r="CUY46" s="47"/>
      <c r="CUZ46" s="47"/>
      <c r="CVA46" s="47"/>
      <c r="CVB46" s="47"/>
      <c r="CVC46" s="47"/>
      <c r="CVD46" s="47"/>
      <c r="CVE46" s="47"/>
      <c r="CVF46" s="47"/>
      <c r="CVG46" s="47"/>
      <c r="CVH46" s="47"/>
      <c r="CVI46" s="47"/>
      <c r="CVJ46" s="47"/>
      <c r="CVK46" s="47"/>
      <c r="CVL46" s="47"/>
      <c r="CVM46" s="47"/>
      <c r="CVN46" s="47"/>
      <c r="CVO46" s="47"/>
      <c r="CVP46" s="47"/>
      <c r="CVQ46" s="47"/>
      <c r="CVR46" s="47"/>
      <c r="CVS46" s="47"/>
      <c r="CVT46" s="47"/>
      <c r="CVU46" s="47"/>
      <c r="CVV46" s="47"/>
      <c r="CVW46" s="47"/>
      <c r="CVX46" s="47"/>
      <c r="CVY46" s="47"/>
      <c r="CVZ46" s="47"/>
      <c r="CWA46" s="47"/>
      <c r="CWB46" s="47"/>
      <c r="CWC46" s="47"/>
      <c r="CWD46" s="47"/>
      <c r="CWE46" s="47"/>
      <c r="CWF46" s="47"/>
      <c r="CWG46" s="47"/>
      <c r="CWH46" s="47"/>
      <c r="CWI46" s="47"/>
      <c r="CWJ46" s="47"/>
      <c r="CWK46" s="47"/>
      <c r="CWL46" s="47"/>
      <c r="CWM46" s="47"/>
      <c r="CWN46" s="47"/>
      <c r="CWO46" s="47"/>
      <c r="CWP46" s="47"/>
      <c r="CWQ46" s="47"/>
      <c r="CWR46" s="47"/>
      <c r="CWS46" s="47"/>
      <c r="CWT46" s="47"/>
      <c r="CWU46" s="47"/>
      <c r="CWV46" s="47"/>
      <c r="CWW46" s="47"/>
      <c r="CWX46" s="47"/>
      <c r="CWY46" s="47"/>
      <c r="CWZ46" s="47"/>
      <c r="CXA46" s="47"/>
      <c r="CXB46" s="47"/>
      <c r="CXC46" s="47"/>
      <c r="CXD46" s="47"/>
      <c r="CXE46" s="47"/>
      <c r="CXF46" s="47"/>
      <c r="CXG46" s="47"/>
      <c r="CXH46" s="47"/>
      <c r="CXI46" s="47"/>
      <c r="CXJ46" s="47"/>
      <c r="CXK46" s="47"/>
      <c r="CXL46" s="47"/>
      <c r="CXM46" s="47"/>
      <c r="CXN46" s="47"/>
      <c r="CXO46" s="47"/>
      <c r="CXP46" s="47"/>
      <c r="CXQ46" s="47"/>
      <c r="CXR46" s="47"/>
      <c r="CXS46" s="47"/>
      <c r="CXT46" s="47"/>
      <c r="CXU46" s="47"/>
      <c r="CXV46" s="47"/>
      <c r="CXW46" s="47"/>
      <c r="CXX46" s="47"/>
      <c r="CXY46" s="47"/>
      <c r="CXZ46" s="47"/>
      <c r="CYA46" s="47"/>
      <c r="CYB46" s="47"/>
      <c r="CYC46" s="47"/>
      <c r="CYD46" s="47"/>
      <c r="CYE46" s="47"/>
      <c r="CYF46" s="47"/>
      <c r="CYG46" s="47"/>
      <c r="CYH46" s="47"/>
      <c r="CYI46" s="47"/>
      <c r="CYJ46" s="47"/>
      <c r="CYK46" s="47"/>
      <c r="CYL46" s="47"/>
      <c r="CYM46" s="47"/>
      <c r="CYN46" s="47"/>
      <c r="CYO46" s="47"/>
      <c r="CYP46" s="47"/>
      <c r="CYQ46" s="47"/>
      <c r="CYR46" s="47"/>
      <c r="CYS46" s="47"/>
      <c r="CYT46" s="47"/>
      <c r="CYU46" s="47"/>
      <c r="CYV46" s="47"/>
      <c r="CYW46" s="47"/>
      <c r="CYX46" s="47"/>
      <c r="CYY46" s="47"/>
      <c r="CYZ46" s="47"/>
      <c r="CZA46" s="47"/>
      <c r="CZB46" s="47"/>
      <c r="CZC46" s="47"/>
      <c r="CZD46" s="47"/>
      <c r="CZE46" s="47"/>
      <c r="CZF46" s="47"/>
      <c r="CZG46" s="47"/>
      <c r="CZH46" s="47"/>
      <c r="CZI46" s="47"/>
      <c r="CZJ46" s="47"/>
      <c r="CZK46" s="47"/>
      <c r="CZL46" s="47"/>
      <c r="CZM46" s="47"/>
      <c r="CZN46" s="47"/>
      <c r="CZO46" s="47"/>
      <c r="CZP46" s="47"/>
      <c r="CZQ46" s="47"/>
      <c r="CZR46" s="47"/>
      <c r="CZS46" s="47"/>
      <c r="CZT46" s="47"/>
      <c r="CZU46" s="47"/>
      <c r="CZV46" s="47"/>
      <c r="CZW46" s="47"/>
      <c r="CZX46" s="47"/>
      <c r="CZY46" s="47"/>
      <c r="CZZ46" s="47"/>
      <c r="DAA46" s="47"/>
      <c r="DAB46" s="47"/>
      <c r="DAC46" s="47"/>
      <c r="DAD46" s="47"/>
      <c r="DAE46" s="47"/>
      <c r="DAF46" s="47"/>
      <c r="DAG46" s="47"/>
      <c r="DAH46" s="47"/>
      <c r="DAI46" s="47"/>
      <c r="DAJ46" s="47"/>
      <c r="DAK46" s="47"/>
      <c r="DAL46" s="47"/>
      <c r="DAM46" s="47"/>
      <c r="DAN46" s="47"/>
      <c r="DAO46" s="47"/>
      <c r="DAP46" s="47"/>
      <c r="DAQ46" s="47"/>
      <c r="DAR46" s="47"/>
      <c r="DAS46" s="47"/>
      <c r="DAT46" s="47"/>
      <c r="DAU46" s="47"/>
      <c r="DAV46" s="47"/>
      <c r="DAW46" s="47"/>
      <c r="DAX46" s="47"/>
      <c r="DAY46" s="47"/>
      <c r="DAZ46" s="47"/>
      <c r="DBA46" s="47"/>
      <c r="DBB46" s="47"/>
      <c r="DBC46" s="47"/>
      <c r="DBD46" s="47"/>
      <c r="DBE46" s="47"/>
      <c r="DBF46" s="47"/>
      <c r="DBG46" s="47"/>
      <c r="DBH46" s="47"/>
      <c r="DBI46" s="47"/>
      <c r="DBJ46" s="47"/>
      <c r="DBK46" s="47"/>
      <c r="DBL46" s="47"/>
      <c r="DBM46" s="47"/>
      <c r="DBN46" s="47"/>
      <c r="DBO46" s="47"/>
      <c r="DBP46" s="47"/>
      <c r="DBQ46" s="47"/>
      <c r="DBR46" s="47"/>
      <c r="DBS46" s="47"/>
      <c r="DBT46" s="47"/>
      <c r="DBU46" s="47"/>
      <c r="DBV46" s="47"/>
      <c r="DBW46" s="47"/>
      <c r="DBX46" s="47"/>
      <c r="DBY46" s="47"/>
      <c r="DBZ46" s="47"/>
      <c r="DCA46" s="47"/>
      <c r="DCB46" s="47"/>
      <c r="DCC46" s="47"/>
      <c r="DCD46" s="47"/>
      <c r="DCE46" s="47"/>
      <c r="DCF46" s="47"/>
      <c r="DCG46" s="47"/>
      <c r="DCH46" s="47"/>
      <c r="DCI46" s="47"/>
      <c r="DCJ46" s="47"/>
      <c r="DCK46" s="47"/>
      <c r="DCL46" s="47"/>
      <c r="DCM46" s="47"/>
      <c r="DCN46" s="47"/>
      <c r="DCO46" s="47"/>
      <c r="DCP46" s="47"/>
      <c r="DCQ46" s="47"/>
      <c r="DCR46" s="47"/>
      <c r="DCS46" s="47"/>
      <c r="DCT46" s="47"/>
      <c r="DCU46" s="47"/>
      <c r="DCV46" s="47"/>
      <c r="DCW46" s="47"/>
      <c r="DCX46" s="47"/>
      <c r="DCY46" s="47"/>
      <c r="DCZ46" s="47"/>
      <c r="DDA46" s="47"/>
      <c r="DDB46" s="47"/>
      <c r="DDC46" s="47"/>
      <c r="DDD46" s="47"/>
      <c r="DDE46" s="47"/>
      <c r="DDF46" s="47"/>
      <c r="DDG46" s="47"/>
      <c r="DDH46" s="47"/>
      <c r="DDI46" s="47"/>
      <c r="DDJ46" s="47"/>
      <c r="DDK46" s="47"/>
      <c r="DDL46" s="47"/>
      <c r="DDM46" s="47"/>
      <c r="DDN46" s="47"/>
      <c r="DDO46" s="47"/>
      <c r="DDP46" s="47"/>
      <c r="DDQ46" s="47"/>
      <c r="DDR46" s="47"/>
      <c r="DDS46" s="47"/>
      <c r="DDT46" s="47"/>
      <c r="DDU46" s="47"/>
      <c r="DDV46" s="47"/>
      <c r="DDW46" s="47"/>
      <c r="DDX46" s="47"/>
      <c r="DDY46" s="47"/>
      <c r="DDZ46" s="47"/>
      <c r="DEA46" s="47"/>
      <c r="DEB46" s="47"/>
      <c r="DEC46" s="47"/>
      <c r="DED46" s="47"/>
      <c r="DEE46" s="47"/>
      <c r="DEF46" s="47"/>
      <c r="DEG46" s="47"/>
      <c r="DEH46" s="47"/>
      <c r="DEI46" s="47"/>
      <c r="DEJ46" s="47"/>
      <c r="DEK46" s="47"/>
      <c r="DEL46" s="47"/>
      <c r="DEM46" s="47"/>
      <c r="DEN46" s="47"/>
      <c r="DEO46" s="47"/>
      <c r="DEP46" s="47"/>
      <c r="DEQ46" s="47"/>
      <c r="DER46" s="47"/>
      <c r="DES46" s="47"/>
      <c r="DET46" s="47"/>
      <c r="DEU46" s="47"/>
      <c r="DEV46" s="47"/>
      <c r="DEW46" s="47"/>
      <c r="DEX46" s="47"/>
      <c r="DEY46" s="47"/>
      <c r="DEZ46" s="47"/>
      <c r="DFA46" s="47"/>
      <c r="DFB46" s="47"/>
      <c r="DFC46" s="47"/>
      <c r="DFD46" s="47"/>
      <c r="DFE46" s="47"/>
      <c r="DFF46" s="47"/>
      <c r="DFG46" s="47"/>
      <c r="DFH46" s="47"/>
      <c r="DFI46" s="47"/>
      <c r="DFJ46" s="47"/>
      <c r="DFK46" s="47"/>
      <c r="DFL46" s="47"/>
      <c r="DFM46" s="47"/>
      <c r="DFN46" s="47"/>
      <c r="DFO46" s="47"/>
      <c r="DFP46" s="47"/>
      <c r="DFQ46" s="47"/>
      <c r="DFR46" s="47"/>
      <c r="DFS46" s="47"/>
      <c r="DFT46" s="47"/>
      <c r="DFU46" s="47"/>
      <c r="DFV46" s="47"/>
      <c r="DFW46" s="47"/>
      <c r="DFX46" s="47"/>
      <c r="DFY46" s="47"/>
      <c r="DFZ46" s="47"/>
      <c r="DGA46" s="47"/>
      <c r="DGB46" s="47"/>
      <c r="DGC46" s="47"/>
      <c r="DGD46" s="47"/>
      <c r="DGE46" s="47"/>
      <c r="DGF46" s="47"/>
      <c r="DGG46" s="47"/>
      <c r="DGH46" s="47"/>
      <c r="DGI46" s="47"/>
      <c r="DGJ46" s="47"/>
      <c r="DGK46" s="47"/>
      <c r="DGL46" s="47"/>
      <c r="DGM46" s="47"/>
      <c r="DGN46" s="47"/>
      <c r="DGO46" s="47"/>
      <c r="DGP46" s="47"/>
      <c r="DGQ46" s="47"/>
      <c r="DGR46" s="47"/>
      <c r="DGS46" s="47"/>
      <c r="DGT46" s="47"/>
      <c r="DGU46" s="47"/>
      <c r="DGV46" s="47"/>
      <c r="DGW46" s="47"/>
      <c r="DGX46" s="47"/>
      <c r="DGY46" s="47"/>
      <c r="DGZ46" s="47"/>
      <c r="DHA46" s="47"/>
      <c r="DHB46" s="47"/>
      <c r="DHC46" s="47"/>
      <c r="DHD46" s="47"/>
      <c r="DHE46" s="47"/>
      <c r="DHF46" s="47"/>
      <c r="DHG46" s="47"/>
      <c r="DHH46" s="47"/>
      <c r="DHI46" s="47"/>
      <c r="DHJ46" s="47"/>
      <c r="DHK46" s="47"/>
      <c r="DHL46" s="47"/>
      <c r="DHM46" s="47"/>
      <c r="DHN46" s="47"/>
      <c r="DHO46" s="47"/>
      <c r="DHP46" s="47"/>
      <c r="DHQ46" s="47"/>
      <c r="DHR46" s="47"/>
      <c r="DHS46" s="47"/>
      <c r="DHT46" s="47"/>
      <c r="DHU46" s="47"/>
      <c r="DHV46" s="47"/>
      <c r="DHW46" s="47"/>
      <c r="DHX46" s="47"/>
      <c r="DHY46" s="47"/>
      <c r="DHZ46" s="47"/>
      <c r="DIA46" s="47"/>
      <c r="DIB46" s="47"/>
      <c r="DIC46" s="47"/>
      <c r="DID46" s="47"/>
      <c r="DIE46" s="47"/>
      <c r="DIF46" s="47"/>
      <c r="DIG46" s="47"/>
      <c r="DIH46" s="47"/>
      <c r="DII46" s="47"/>
      <c r="DIJ46" s="47"/>
      <c r="DIK46" s="47"/>
      <c r="DIL46" s="47"/>
      <c r="DIM46" s="47"/>
      <c r="DIN46" s="47"/>
      <c r="DIO46" s="47"/>
      <c r="DIP46" s="47"/>
      <c r="DIQ46" s="47"/>
      <c r="DIR46" s="47"/>
      <c r="DIS46" s="47"/>
      <c r="DIT46" s="47"/>
      <c r="DIU46" s="47"/>
      <c r="DIV46" s="47"/>
      <c r="DIW46" s="47"/>
      <c r="DIX46" s="47"/>
      <c r="DIY46" s="47"/>
      <c r="DIZ46" s="47"/>
      <c r="DJA46" s="47"/>
      <c r="DJB46" s="47"/>
      <c r="DJC46" s="47"/>
      <c r="DJD46" s="47"/>
      <c r="DJE46" s="47"/>
      <c r="DJF46" s="47"/>
      <c r="DJG46" s="47"/>
      <c r="DJH46" s="47"/>
      <c r="DJI46" s="47"/>
      <c r="DJJ46" s="47"/>
      <c r="DJK46" s="47"/>
      <c r="DJL46" s="47"/>
      <c r="DJM46" s="47"/>
      <c r="DJN46" s="47"/>
      <c r="DJO46" s="47"/>
      <c r="DJP46" s="47"/>
      <c r="DJQ46" s="47"/>
      <c r="DJR46" s="47"/>
      <c r="DJS46" s="47"/>
      <c r="DJT46" s="47"/>
      <c r="DJU46" s="47"/>
      <c r="DJV46" s="47"/>
      <c r="DJW46" s="47"/>
      <c r="DJX46" s="47"/>
      <c r="DJY46" s="47"/>
      <c r="DJZ46" s="47"/>
      <c r="DKA46" s="47"/>
      <c r="DKB46" s="47"/>
      <c r="DKC46" s="47"/>
      <c r="DKD46" s="47"/>
      <c r="DKE46" s="47"/>
      <c r="DKF46" s="47"/>
      <c r="DKG46" s="47"/>
      <c r="DKH46" s="47"/>
      <c r="DKI46" s="47"/>
      <c r="DKJ46" s="47"/>
      <c r="DKK46" s="47"/>
      <c r="DKL46" s="47"/>
      <c r="DKM46" s="47"/>
      <c r="DKN46" s="47"/>
      <c r="DKO46" s="47"/>
      <c r="DKP46" s="47"/>
      <c r="DKQ46" s="47"/>
      <c r="DKR46" s="47"/>
      <c r="DKS46" s="47"/>
      <c r="DKT46" s="47"/>
      <c r="DKU46" s="47"/>
      <c r="DKV46" s="47"/>
      <c r="DKW46" s="47"/>
      <c r="DKX46" s="47"/>
      <c r="DKY46" s="47"/>
      <c r="DKZ46" s="47"/>
      <c r="DLA46" s="47"/>
      <c r="DLB46" s="47"/>
      <c r="DLC46" s="47"/>
      <c r="DLD46" s="47"/>
      <c r="DLE46" s="47"/>
      <c r="DLF46" s="47"/>
      <c r="DLG46" s="47"/>
      <c r="DLH46" s="47"/>
      <c r="DLI46" s="47"/>
      <c r="DLJ46" s="47"/>
      <c r="DLK46" s="47"/>
      <c r="DLL46" s="47"/>
      <c r="DLM46" s="47"/>
      <c r="DLN46" s="47"/>
      <c r="DLO46" s="47"/>
      <c r="DLP46" s="47"/>
      <c r="DLQ46" s="47"/>
      <c r="DLR46" s="47"/>
      <c r="DLS46" s="47"/>
      <c r="DLT46" s="47"/>
      <c r="DLU46" s="47"/>
      <c r="DLV46" s="47"/>
      <c r="DLW46" s="47"/>
      <c r="DLX46" s="47"/>
      <c r="DLY46" s="47"/>
      <c r="DLZ46" s="47"/>
      <c r="DMA46" s="47"/>
      <c r="DMB46" s="47"/>
      <c r="DMC46" s="47"/>
      <c r="DMD46" s="47"/>
      <c r="DME46" s="47"/>
      <c r="DMF46" s="47"/>
      <c r="DMG46" s="47"/>
      <c r="DMH46" s="47"/>
      <c r="DMI46" s="47"/>
      <c r="DMJ46" s="47"/>
      <c r="DMK46" s="47"/>
      <c r="DML46" s="47"/>
      <c r="DMM46" s="47"/>
      <c r="DMN46" s="47"/>
      <c r="DMO46" s="47"/>
      <c r="DMP46" s="47"/>
      <c r="DMQ46" s="47"/>
      <c r="DMR46" s="47"/>
      <c r="DMS46" s="47"/>
      <c r="DMT46" s="47"/>
      <c r="DMU46" s="47"/>
      <c r="DMV46" s="47"/>
      <c r="DMW46" s="47"/>
      <c r="DMX46" s="47"/>
      <c r="DMY46" s="47"/>
      <c r="DMZ46" s="47"/>
      <c r="DNA46" s="47"/>
      <c r="DNB46" s="47"/>
      <c r="DNC46" s="47"/>
      <c r="DND46" s="47"/>
      <c r="DNE46" s="47"/>
      <c r="DNF46" s="47"/>
      <c r="DNG46" s="47"/>
      <c r="DNH46" s="47"/>
      <c r="DNI46" s="47"/>
      <c r="DNJ46" s="47"/>
      <c r="DNK46" s="47"/>
      <c r="DNL46" s="47"/>
      <c r="DNM46" s="47"/>
      <c r="DNN46" s="47"/>
      <c r="DNO46" s="47"/>
      <c r="DNP46" s="47"/>
      <c r="DNQ46" s="47"/>
      <c r="DNR46" s="47"/>
      <c r="DNS46" s="47"/>
      <c r="DNT46" s="47"/>
      <c r="DNU46" s="47"/>
      <c r="DNV46" s="47"/>
      <c r="DNW46" s="47"/>
      <c r="DNX46" s="47"/>
      <c r="DNY46" s="47"/>
      <c r="DNZ46" s="47"/>
      <c r="DOA46" s="47"/>
      <c r="DOB46" s="47"/>
      <c r="DOC46" s="47"/>
      <c r="DOD46" s="47"/>
      <c r="DOE46" s="47"/>
      <c r="DOF46" s="47"/>
      <c r="DOG46" s="47"/>
      <c r="DOH46" s="47"/>
      <c r="DOI46" s="47"/>
      <c r="DOJ46" s="47"/>
      <c r="DOK46" s="47"/>
      <c r="DOL46" s="47"/>
      <c r="DOM46" s="47"/>
      <c r="DON46" s="47"/>
      <c r="DOO46" s="47"/>
      <c r="DOP46" s="47"/>
      <c r="DOQ46" s="47"/>
      <c r="DOR46" s="47"/>
      <c r="DOS46" s="47"/>
      <c r="DOT46" s="47"/>
      <c r="DOU46" s="47"/>
      <c r="DOV46" s="47"/>
      <c r="DOW46" s="47"/>
      <c r="DOX46" s="47"/>
      <c r="DOY46" s="47"/>
      <c r="DOZ46" s="47"/>
      <c r="DPA46" s="47"/>
      <c r="DPB46" s="47"/>
      <c r="DPC46" s="47"/>
      <c r="DPD46" s="47"/>
      <c r="DPE46" s="47"/>
      <c r="DPF46" s="47"/>
      <c r="DPG46" s="47"/>
      <c r="DPH46" s="47"/>
      <c r="DPI46" s="47"/>
      <c r="DPJ46" s="47"/>
      <c r="DPK46" s="47"/>
      <c r="DPL46" s="47"/>
      <c r="DPM46" s="47"/>
      <c r="DPN46" s="47"/>
      <c r="DPO46" s="47"/>
      <c r="DPP46" s="47"/>
      <c r="DPQ46" s="47"/>
      <c r="DPR46" s="47"/>
      <c r="DPS46" s="47"/>
      <c r="DPT46" s="47"/>
      <c r="DPU46" s="47"/>
      <c r="DPV46" s="47"/>
      <c r="DPW46" s="47"/>
      <c r="DPX46" s="47"/>
      <c r="DPY46" s="47"/>
      <c r="DPZ46" s="47"/>
      <c r="DQA46" s="47"/>
      <c r="DQB46" s="47"/>
      <c r="DQC46" s="47"/>
      <c r="DQD46" s="47"/>
      <c r="DQE46" s="47"/>
      <c r="DQF46" s="47"/>
      <c r="DQG46" s="47"/>
      <c r="DQH46" s="47"/>
      <c r="DQI46" s="47"/>
      <c r="DQJ46" s="47"/>
      <c r="DQK46" s="47"/>
      <c r="DQL46" s="47"/>
      <c r="DQM46" s="47"/>
      <c r="DQN46" s="47"/>
      <c r="DQO46" s="47"/>
      <c r="DQP46" s="47"/>
      <c r="DQQ46" s="47"/>
      <c r="DQR46" s="47"/>
      <c r="DQS46" s="47"/>
      <c r="DQT46" s="47"/>
      <c r="DQU46" s="47"/>
      <c r="DQV46" s="47"/>
      <c r="DQW46" s="47"/>
      <c r="DQX46" s="47"/>
      <c r="DQY46" s="47"/>
      <c r="DQZ46" s="47"/>
      <c r="DRA46" s="47"/>
      <c r="DRB46" s="47"/>
      <c r="DRC46" s="47"/>
      <c r="DRD46" s="47"/>
      <c r="DRE46" s="47"/>
      <c r="DRF46" s="47"/>
      <c r="DRG46" s="47"/>
      <c r="DRH46" s="47"/>
      <c r="DRI46" s="47"/>
      <c r="DRJ46" s="47"/>
      <c r="DRK46" s="47"/>
      <c r="DRL46" s="47"/>
      <c r="DRM46" s="47"/>
      <c r="DRN46" s="47"/>
      <c r="DRO46" s="47"/>
      <c r="DRP46" s="47"/>
      <c r="DRQ46" s="47"/>
      <c r="DRR46" s="47"/>
      <c r="DRS46" s="47"/>
      <c r="DRT46" s="47"/>
      <c r="DRU46" s="47"/>
      <c r="DRV46" s="47"/>
      <c r="DRW46" s="47"/>
      <c r="DRX46" s="47"/>
      <c r="DRY46" s="47"/>
      <c r="DRZ46" s="47"/>
      <c r="DSA46" s="47"/>
      <c r="DSB46" s="47"/>
      <c r="DSC46" s="47"/>
      <c r="DSD46" s="47"/>
      <c r="DSE46" s="47"/>
      <c r="DSF46" s="47"/>
      <c r="DSG46" s="47"/>
      <c r="DSH46" s="47"/>
      <c r="DSI46" s="47"/>
      <c r="DSJ46" s="47"/>
      <c r="DSK46" s="47"/>
      <c r="DSL46" s="47"/>
      <c r="DSM46" s="47"/>
      <c r="DSN46" s="47"/>
      <c r="DSO46" s="47"/>
      <c r="DSP46" s="47"/>
      <c r="DSQ46" s="47"/>
      <c r="DSR46" s="47"/>
      <c r="DSS46" s="47"/>
      <c r="DST46" s="47"/>
      <c r="DSU46" s="47"/>
      <c r="DSV46" s="47"/>
      <c r="DSW46" s="47"/>
      <c r="DSX46" s="47"/>
      <c r="DSY46" s="47"/>
      <c r="DSZ46" s="47"/>
      <c r="DTA46" s="47"/>
      <c r="DTB46" s="47"/>
      <c r="DTC46" s="47"/>
      <c r="DTD46" s="47"/>
      <c r="DTE46" s="47"/>
      <c r="DTF46" s="47"/>
      <c r="DTG46" s="47"/>
      <c r="DTH46" s="47"/>
      <c r="DTI46" s="47"/>
      <c r="DTJ46" s="47"/>
      <c r="DTK46" s="47"/>
      <c r="DTL46" s="47"/>
      <c r="DTM46" s="47"/>
      <c r="DTN46" s="47"/>
      <c r="DTO46" s="47"/>
      <c r="DTP46" s="47"/>
      <c r="DTQ46" s="47"/>
      <c r="DTR46" s="47"/>
      <c r="DTS46" s="47"/>
      <c r="DTT46" s="47"/>
      <c r="DTU46" s="47"/>
      <c r="DTV46" s="47"/>
      <c r="DTW46" s="47"/>
      <c r="DTX46" s="47"/>
      <c r="DTY46" s="47"/>
      <c r="DTZ46" s="47"/>
      <c r="DUA46" s="47"/>
      <c r="DUB46" s="47"/>
      <c r="DUC46" s="47"/>
      <c r="DUD46" s="47"/>
      <c r="DUE46" s="47"/>
      <c r="DUF46" s="47"/>
      <c r="DUG46" s="47"/>
      <c r="DUH46" s="47"/>
      <c r="DUI46" s="47"/>
      <c r="DUJ46" s="47"/>
      <c r="DUK46" s="47"/>
      <c r="DUL46" s="47"/>
      <c r="DUM46" s="47"/>
      <c r="DUN46" s="47"/>
      <c r="DUO46" s="47"/>
      <c r="DUP46" s="47"/>
      <c r="DUQ46" s="47"/>
      <c r="DUR46" s="47"/>
      <c r="DUS46" s="47"/>
      <c r="DUT46" s="47"/>
      <c r="DUU46" s="47"/>
      <c r="DUV46" s="47"/>
      <c r="DUW46" s="47"/>
      <c r="DUX46" s="47"/>
      <c r="DUY46" s="47"/>
      <c r="DUZ46" s="47"/>
      <c r="DVA46" s="47"/>
      <c r="DVB46" s="47"/>
      <c r="DVC46" s="47"/>
      <c r="DVD46" s="47"/>
      <c r="DVE46" s="47"/>
      <c r="DVF46" s="47"/>
      <c r="DVG46" s="47"/>
      <c r="DVH46" s="47"/>
      <c r="DVI46" s="47"/>
      <c r="DVJ46" s="47"/>
      <c r="DVK46" s="47"/>
      <c r="DVL46" s="47"/>
      <c r="DVM46" s="47"/>
      <c r="DVN46" s="47"/>
      <c r="DVO46" s="47"/>
      <c r="DVP46" s="47"/>
      <c r="DVQ46" s="47"/>
      <c r="DVR46" s="47"/>
      <c r="DVS46" s="47"/>
      <c r="DVT46" s="47"/>
      <c r="DVU46" s="47"/>
      <c r="DVV46" s="47"/>
      <c r="DVW46" s="47"/>
      <c r="DVX46" s="47"/>
      <c r="DVY46" s="47"/>
      <c r="DVZ46" s="47"/>
      <c r="DWA46" s="47"/>
      <c r="DWB46" s="47"/>
      <c r="DWC46" s="47"/>
      <c r="DWD46" s="47"/>
      <c r="DWE46" s="47"/>
      <c r="DWF46" s="47"/>
      <c r="DWG46" s="47"/>
      <c r="DWH46" s="47"/>
      <c r="DWI46" s="47"/>
      <c r="DWJ46" s="47"/>
      <c r="DWK46" s="47"/>
      <c r="DWL46" s="47"/>
      <c r="DWM46" s="47"/>
      <c r="DWN46" s="47"/>
      <c r="DWO46" s="47"/>
      <c r="DWP46" s="47"/>
      <c r="DWQ46" s="47"/>
      <c r="DWR46" s="47"/>
      <c r="DWS46" s="47"/>
      <c r="DWT46" s="47"/>
      <c r="DWU46" s="47"/>
      <c r="DWV46" s="47"/>
      <c r="DWW46" s="47"/>
      <c r="DWX46" s="47"/>
      <c r="DWY46" s="47"/>
      <c r="DWZ46" s="47"/>
      <c r="DXA46" s="47"/>
      <c r="DXB46" s="47"/>
      <c r="DXC46" s="47"/>
      <c r="DXD46" s="47"/>
      <c r="DXE46" s="47"/>
      <c r="DXF46" s="47"/>
      <c r="DXG46" s="47"/>
      <c r="DXH46" s="47"/>
      <c r="DXI46" s="47"/>
      <c r="DXJ46" s="47"/>
      <c r="DXK46" s="47"/>
      <c r="DXL46" s="47"/>
      <c r="DXM46" s="47"/>
      <c r="DXN46" s="47"/>
      <c r="DXO46" s="47"/>
      <c r="DXP46" s="47"/>
      <c r="DXQ46" s="47"/>
      <c r="DXR46" s="47"/>
      <c r="DXS46" s="47"/>
      <c r="DXT46" s="47"/>
      <c r="DXU46" s="47"/>
      <c r="DXV46" s="47"/>
      <c r="DXW46" s="47"/>
      <c r="DXX46" s="47"/>
      <c r="DXY46" s="47"/>
      <c r="DXZ46" s="47"/>
      <c r="DYA46" s="47"/>
      <c r="DYB46" s="47"/>
      <c r="DYC46" s="47"/>
      <c r="DYD46" s="47"/>
      <c r="DYE46" s="47"/>
      <c r="DYF46" s="47"/>
      <c r="DYG46" s="47"/>
      <c r="DYH46" s="47"/>
      <c r="DYI46" s="47"/>
      <c r="DYJ46" s="47"/>
      <c r="DYK46" s="47"/>
      <c r="DYL46" s="47"/>
      <c r="DYM46" s="47"/>
      <c r="DYN46" s="47"/>
      <c r="DYO46" s="47"/>
      <c r="DYP46" s="47"/>
      <c r="DYQ46" s="47"/>
      <c r="DYR46" s="47"/>
      <c r="DYS46" s="47"/>
      <c r="DYT46" s="47"/>
      <c r="DYU46" s="47"/>
      <c r="DYV46" s="47"/>
      <c r="DYW46" s="47"/>
      <c r="DYX46" s="47"/>
      <c r="DYY46" s="47"/>
      <c r="DYZ46" s="47"/>
      <c r="DZA46" s="47"/>
      <c r="DZB46" s="47"/>
      <c r="DZC46" s="47"/>
      <c r="DZD46" s="47"/>
      <c r="DZE46" s="47"/>
      <c r="DZF46" s="47"/>
      <c r="DZG46" s="47"/>
      <c r="DZH46" s="47"/>
      <c r="DZI46" s="47"/>
      <c r="DZJ46" s="47"/>
      <c r="DZK46" s="47"/>
      <c r="DZL46" s="47"/>
      <c r="DZM46" s="47"/>
      <c r="DZN46" s="47"/>
      <c r="DZO46" s="47"/>
      <c r="DZP46" s="47"/>
      <c r="DZQ46" s="47"/>
      <c r="DZR46" s="47"/>
      <c r="DZS46" s="47"/>
      <c r="DZT46" s="47"/>
      <c r="DZU46" s="47"/>
      <c r="DZV46" s="47"/>
      <c r="DZW46" s="47"/>
      <c r="DZX46" s="47"/>
      <c r="DZY46" s="47"/>
      <c r="DZZ46" s="47"/>
      <c r="EAA46" s="47"/>
      <c r="EAB46" s="47"/>
      <c r="EAC46" s="47"/>
      <c r="EAD46" s="47"/>
      <c r="EAE46" s="47"/>
      <c r="EAF46" s="47"/>
      <c r="EAG46" s="47"/>
      <c r="EAH46" s="47"/>
      <c r="EAI46" s="47"/>
      <c r="EAJ46" s="47"/>
      <c r="EAK46" s="47"/>
      <c r="EAL46" s="47"/>
      <c r="EAM46" s="47"/>
      <c r="EAN46" s="47"/>
      <c r="EAO46" s="47"/>
      <c r="EAP46" s="47"/>
      <c r="EAQ46" s="47"/>
      <c r="EAR46" s="47"/>
      <c r="EAS46" s="47"/>
      <c r="EAT46" s="47"/>
      <c r="EAU46" s="47"/>
      <c r="EAV46" s="47"/>
      <c r="EAW46" s="47"/>
      <c r="EAX46" s="47"/>
      <c r="EAY46" s="47"/>
      <c r="EAZ46" s="47"/>
      <c r="EBA46" s="47"/>
      <c r="EBB46" s="47"/>
      <c r="EBC46" s="47"/>
      <c r="EBD46" s="47"/>
      <c r="EBE46" s="47"/>
      <c r="EBF46" s="47"/>
      <c r="EBG46" s="47"/>
      <c r="EBH46" s="47"/>
      <c r="EBI46" s="47"/>
      <c r="EBJ46" s="47"/>
      <c r="EBK46" s="47"/>
      <c r="EBL46" s="47"/>
      <c r="EBM46" s="47"/>
      <c r="EBN46" s="47"/>
      <c r="EBO46" s="47"/>
      <c r="EBP46" s="47"/>
      <c r="EBQ46" s="47"/>
      <c r="EBR46" s="47"/>
      <c r="EBS46" s="47"/>
      <c r="EBT46" s="47"/>
      <c r="EBU46" s="47"/>
      <c r="EBV46" s="47"/>
      <c r="EBW46" s="47"/>
      <c r="EBX46" s="47"/>
      <c r="EBY46" s="47"/>
      <c r="EBZ46" s="47"/>
      <c r="ECA46" s="47"/>
      <c r="ECB46" s="47"/>
      <c r="ECC46" s="47"/>
      <c r="ECD46" s="47"/>
      <c r="ECE46" s="47"/>
      <c r="ECF46" s="47"/>
      <c r="ECG46" s="47"/>
      <c r="ECH46" s="47"/>
      <c r="ECI46" s="47"/>
      <c r="ECJ46" s="47"/>
      <c r="ECK46" s="47"/>
      <c r="ECL46" s="47"/>
      <c r="ECM46" s="47"/>
      <c r="ECN46" s="47"/>
      <c r="ECO46" s="47"/>
      <c r="ECP46" s="47"/>
      <c r="ECQ46" s="47"/>
      <c r="ECR46" s="47"/>
      <c r="ECS46" s="47"/>
      <c r="ECT46" s="47"/>
      <c r="ECU46" s="47"/>
      <c r="ECV46" s="47"/>
      <c r="ECW46" s="47"/>
      <c r="ECX46" s="47"/>
      <c r="ECY46" s="47"/>
      <c r="ECZ46" s="47"/>
      <c r="EDA46" s="47"/>
      <c r="EDB46" s="47"/>
      <c r="EDC46" s="47"/>
      <c r="EDD46" s="47"/>
      <c r="EDE46" s="47"/>
      <c r="EDF46" s="47"/>
      <c r="EDG46" s="47"/>
      <c r="EDH46" s="47"/>
      <c r="EDI46" s="47"/>
      <c r="EDJ46" s="47"/>
      <c r="EDK46" s="47"/>
      <c r="EDL46" s="47"/>
      <c r="EDM46" s="47"/>
      <c r="EDN46" s="47"/>
      <c r="EDO46" s="47"/>
      <c r="EDP46" s="47"/>
      <c r="EDQ46" s="47"/>
      <c r="EDR46" s="47"/>
      <c r="EDS46" s="47"/>
      <c r="EDT46" s="47"/>
      <c r="EDU46" s="47"/>
      <c r="EDV46" s="47"/>
      <c r="EDW46" s="47"/>
      <c r="EDX46" s="47"/>
      <c r="EDY46" s="47"/>
      <c r="EDZ46" s="47"/>
      <c r="EEA46" s="47"/>
      <c r="EEB46" s="47"/>
      <c r="EEC46" s="47"/>
      <c r="EED46" s="47"/>
      <c r="EEE46" s="47"/>
      <c r="EEF46" s="47"/>
      <c r="EEG46" s="47"/>
      <c r="EEH46" s="47"/>
      <c r="EEI46" s="47"/>
      <c r="EEJ46" s="47"/>
      <c r="EEK46" s="47"/>
      <c r="EEL46" s="47"/>
      <c r="EEM46" s="47"/>
      <c r="EEN46" s="47"/>
      <c r="EEO46" s="47"/>
      <c r="EEP46" s="47"/>
      <c r="EEQ46" s="47"/>
      <c r="EER46" s="47"/>
      <c r="EES46" s="47"/>
      <c r="EET46" s="47"/>
      <c r="EEU46" s="47"/>
      <c r="EEV46" s="47"/>
      <c r="EEW46" s="47"/>
      <c r="EEX46" s="47"/>
      <c r="EEY46" s="47"/>
      <c r="EEZ46" s="47"/>
      <c r="EFA46" s="47"/>
      <c r="EFB46" s="47"/>
      <c r="EFC46" s="47"/>
      <c r="EFD46" s="47"/>
      <c r="EFE46" s="47"/>
      <c r="EFF46" s="47"/>
      <c r="EFG46" s="47"/>
      <c r="EFH46" s="47"/>
      <c r="EFI46" s="47"/>
      <c r="EFJ46" s="47"/>
      <c r="EFK46" s="47"/>
      <c r="EFL46" s="47"/>
      <c r="EFM46" s="47"/>
      <c r="EFN46" s="47"/>
      <c r="EFO46" s="47"/>
      <c r="EFP46" s="47"/>
      <c r="EFQ46" s="47"/>
      <c r="EFR46" s="47"/>
      <c r="EFS46" s="47"/>
      <c r="EFT46" s="47"/>
      <c r="EFU46" s="47"/>
      <c r="EFV46" s="47"/>
      <c r="EFW46" s="47"/>
      <c r="EFX46" s="47"/>
      <c r="EFY46" s="47"/>
      <c r="EFZ46" s="47"/>
      <c r="EGA46" s="47"/>
      <c r="EGB46" s="47"/>
      <c r="EGC46" s="47"/>
      <c r="EGD46" s="47"/>
      <c r="EGE46" s="47"/>
      <c r="EGF46" s="47"/>
      <c r="EGG46" s="47"/>
      <c r="EGH46" s="47"/>
      <c r="EGI46" s="47"/>
      <c r="EGJ46" s="47"/>
      <c r="EGK46" s="47"/>
      <c r="EGL46" s="47"/>
      <c r="EGM46" s="47"/>
      <c r="EGN46" s="47"/>
      <c r="EGO46" s="47"/>
      <c r="EGP46" s="47"/>
      <c r="EGQ46" s="47"/>
      <c r="EGR46" s="47"/>
      <c r="EGS46" s="47"/>
      <c r="EGT46" s="47"/>
      <c r="EGU46" s="47"/>
      <c r="EGV46" s="47"/>
      <c r="EGW46" s="47"/>
      <c r="EGX46" s="47"/>
      <c r="EGY46" s="47"/>
      <c r="EGZ46" s="47"/>
      <c r="EHA46" s="47"/>
      <c r="EHB46" s="47"/>
      <c r="EHC46" s="47"/>
      <c r="EHD46" s="47"/>
      <c r="EHE46" s="47"/>
      <c r="EHF46" s="47"/>
      <c r="EHG46" s="47"/>
      <c r="EHH46" s="47"/>
      <c r="EHI46" s="47"/>
      <c r="EHJ46" s="47"/>
      <c r="EHK46" s="47"/>
      <c r="EHL46" s="47"/>
      <c r="EHM46" s="47"/>
      <c r="EHN46" s="47"/>
      <c r="EHO46" s="47"/>
      <c r="EHP46" s="47"/>
      <c r="EHQ46" s="47"/>
      <c r="EHR46" s="47"/>
      <c r="EHS46" s="47"/>
      <c r="EHT46" s="47"/>
      <c r="EHU46" s="47"/>
      <c r="EHV46" s="47"/>
      <c r="EHW46" s="47"/>
      <c r="EHX46" s="47"/>
      <c r="EHY46" s="47"/>
      <c r="EHZ46" s="47"/>
      <c r="EIA46" s="47"/>
      <c r="EIB46" s="47"/>
      <c r="EIC46" s="47"/>
      <c r="EID46" s="47"/>
      <c r="EIE46" s="47"/>
      <c r="EIF46" s="47"/>
      <c r="EIG46" s="47"/>
      <c r="EIH46" s="47"/>
      <c r="EII46" s="47"/>
      <c r="EIJ46" s="47"/>
      <c r="EIK46" s="47"/>
      <c r="EIL46" s="47"/>
      <c r="EIM46" s="47"/>
      <c r="EIN46" s="47"/>
      <c r="EIO46" s="47"/>
      <c r="EIP46" s="47"/>
      <c r="EIQ46" s="47"/>
      <c r="EIR46" s="47"/>
      <c r="EIS46" s="47"/>
      <c r="EIT46" s="47"/>
      <c r="EIU46" s="47"/>
      <c r="EIV46" s="47"/>
      <c r="EIW46" s="47"/>
      <c r="EIX46" s="47"/>
      <c r="EIY46" s="47"/>
      <c r="EIZ46" s="47"/>
      <c r="EJA46" s="47"/>
      <c r="EJB46" s="47"/>
      <c r="EJC46" s="47"/>
      <c r="EJD46" s="47"/>
      <c r="EJE46" s="47"/>
      <c r="EJF46" s="47"/>
      <c r="EJG46" s="47"/>
      <c r="EJH46" s="47"/>
      <c r="EJI46" s="47"/>
      <c r="EJJ46" s="47"/>
      <c r="EJK46" s="47"/>
      <c r="EJL46" s="47"/>
      <c r="EJM46" s="47"/>
      <c r="EJN46" s="47"/>
      <c r="EJO46" s="47"/>
      <c r="EJP46" s="47"/>
      <c r="EJQ46" s="47"/>
      <c r="EJR46" s="47"/>
      <c r="EJS46" s="47"/>
      <c r="EJT46" s="47"/>
      <c r="EJU46" s="47"/>
      <c r="EJV46" s="47"/>
      <c r="EJW46" s="47"/>
      <c r="EJX46" s="47"/>
      <c r="EJY46" s="47"/>
      <c r="EJZ46" s="47"/>
      <c r="EKA46" s="47"/>
      <c r="EKB46" s="47"/>
      <c r="EKC46" s="47"/>
      <c r="EKD46" s="47"/>
      <c r="EKE46" s="47"/>
      <c r="EKF46" s="47"/>
      <c r="EKG46" s="47"/>
      <c r="EKH46" s="47"/>
      <c r="EKI46" s="47"/>
      <c r="EKJ46" s="47"/>
      <c r="EKK46" s="47"/>
      <c r="EKL46" s="47"/>
      <c r="EKM46" s="47"/>
      <c r="EKN46" s="47"/>
      <c r="EKO46" s="47"/>
      <c r="EKP46" s="47"/>
      <c r="EKQ46" s="47"/>
      <c r="EKR46" s="47"/>
      <c r="EKS46" s="47"/>
      <c r="EKT46" s="47"/>
      <c r="EKU46" s="47"/>
      <c r="EKV46" s="47"/>
      <c r="EKW46" s="47"/>
      <c r="EKX46" s="47"/>
      <c r="EKY46" s="47"/>
      <c r="EKZ46" s="47"/>
      <c r="ELA46" s="47"/>
      <c r="ELB46" s="47"/>
      <c r="ELC46" s="47"/>
      <c r="ELD46" s="47"/>
      <c r="ELE46" s="47"/>
      <c r="ELF46" s="47"/>
      <c r="ELG46" s="47"/>
      <c r="ELH46" s="47"/>
      <c r="ELI46" s="47"/>
      <c r="ELJ46" s="47"/>
      <c r="ELK46" s="47"/>
      <c r="ELL46" s="47"/>
      <c r="ELM46" s="47"/>
      <c r="ELN46" s="47"/>
      <c r="ELO46" s="47"/>
      <c r="ELP46" s="47"/>
      <c r="ELQ46" s="47"/>
      <c r="ELR46" s="47"/>
      <c r="ELS46" s="47"/>
      <c r="ELT46" s="47"/>
      <c r="ELU46" s="47"/>
      <c r="ELV46" s="47"/>
      <c r="ELW46" s="47"/>
      <c r="ELX46" s="47"/>
      <c r="ELY46" s="47"/>
      <c r="ELZ46" s="47"/>
      <c r="EMA46" s="47"/>
      <c r="EMB46" s="47"/>
      <c r="EMC46" s="47"/>
      <c r="EMD46" s="47"/>
      <c r="EME46" s="47"/>
      <c r="EMF46" s="47"/>
      <c r="EMG46" s="47"/>
      <c r="EMH46" s="47"/>
      <c r="EMI46" s="47"/>
      <c r="EMJ46" s="47"/>
      <c r="EMK46" s="47"/>
      <c r="EML46" s="47"/>
      <c r="EMM46" s="47"/>
      <c r="EMN46" s="47"/>
      <c r="EMO46" s="47"/>
      <c r="EMP46" s="47"/>
      <c r="EMQ46" s="47"/>
      <c r="EMR46" s="47"/>
      <c r="EMS46" s="47"/>
      <c r="EMT46" s="47"/>
      <c r="EMU46" s="47"/>
      <c r="EMV46" s="47"/>
      <c r="EMW46" s="47"/>
      <c r="EMX46" s="47"/>
      <c r="EMY46" s="47"/>
      <c r="EMZ46" s="47"/>
      <c r="ENA46" s="47"/>
      <c r="ENB46" s="47"/>
      <c r="ENC46" s="47"/>
      <c r="END46" s="47"/>
      <c r="ENE46" s="47"/>
      <c r="ENF46" s="47"/>
      <c r="ENG46" s="47"/>
      <c r="ENH46" s="47"/>
      <c r="ENI46" s="47"/>
      <c r="ENJ46" s="47"/>
      <c r="ENK46" s="47"/>
      <c r="ENL46" s="47"/>
      <c r="ENM46" s="47"/>
      <c r="ENN46" s="47"/>
      <c r="ENO46" s="47"/>
      <c r="ENP46" s="47"/>
      <c r="ENQ46" s="47"/>
      <c r="ENR46" s="47"/>
      <c r="ENS46" s="47"/>
      <c r="ENT46" s="47"/>
      <c r="ENU46" s="47"/>
      <c r="ENV46" s="47"/>
      <c r="ENW46" s="47"/>
      <c r="ENX46" s="47"/>
      <c r="ENY46" s="47"/>
      <c r="ENZ46" s="47"/>
      <c r="EOA46" s="47"/>
      <c r="EOB46" s="47"/>
      <c r="EOC46" s="47"/>
      <c r="EOD46" s="47"/>
      <c r="EOE46" s="47"/>
      <c r="EOF46" s="47"/>
      <c r="EOG46" s="47"/>
      <c r="EOH46" s="47"/>
      <c r="EOI46" s="47"/>
      <c r="EOJ46" s="47"/>
      <c r="EOK46" s="47"/>
      <c r="EOL46" s="47"/>
      <c r="EOM46" s="47"/>
      <c r="EON46" s="47"/>
      <c r="EOO46" s="47"/>
      <c r="EOP46" s="47"/>
      <c r="EOQ46" s="47"/>
      <c r="EOR46" s="47"/>
      <c r="EOS46" s="47"/>
      <c r="EOT46" s="47"/>
      <c r="EOU46" s="47"/>
      <c r="EOV46" s="47"/>
      <c r="EOW46" s="47"/>
      <c r="EOX46" s="47"/>
      <c r="EOY46" s="47"/>
      <c r="EOZ46" s="47"/>
      <c r="EPA46" s="47"/>
      <c r="EPB46" s="47"/>
      <c r="EPC46" s="47"/>
      <c r="EPD46" s="47"/>
      <c r="EPE46" s="47"/>
      <c r="EPF46" s="47"/>
      <c r="EPG46" s="47"/>
      <c r="EPH46" s="47"/>
      <c r="EPI46" s="47"/>
      <c r="EPJ46" s="47"/>
      <c r="EPK46" s="47"/>
      <c r="EPL46" s="47"/>
      <c r="EPM46" s="47"/>
      <c r="EPN46" s="47"/>
      <c r="EPO46" s="47"/>
      <c r="EPP46" s="47"/>
      <c r="EPQ46" s="47"/>
      <c r="EPR46" s="47"/>
      <c r="EPS46" s="47"/>
      <c r="EPT46" s="47"/>
      <c r="EPU46" s="47"/>
      <c r="EPV46" s="47"/>
      <c r="EPW46" s="47"/>
      <c r="EPX46" s="47"/>
      <c r="EPY46" s="47"/>
      <c r="EPZ46" s="47"/>
      <c r="EQA46" s="47"/>
      <c r="EQB46" s="47"/>
      <c r="EQC46" s="47"/>
      <c r="EQD46" s="47"/>
      <c r="EQE46" s="47"/>
      <c r="EQF46" s="47"/>
      <c r="EQG46" s="47"/>
      <c r="EQH46" s="47"/>
      <c r="EQI46" s="47"/>
      <c r="EQJ46" s="47"/>
      <c r="EQK46" s="47"/>
      <c r="EQL46" s="47"/>
      <c r="EQM46" s="47"/>
      <c r="EQN46" s="47"/>
      <c r="EQO46" s="47"/>
      <c r="EQP46" s="47"/>
      <c r="EQQ46" s="47"/>
      <c r="EQR46" s="47"/>
      <c r="EQS46" s="47"/>
      <c r="EQT46" s="47"/>
      <c r="EQU46" s="47"/>
      <c r="EQV46" s="47"/>
      <c r="EQW46" s="47"/>
      <c r="EQX46" s="47"/>
      <c r="EQY46" s="47"/>
      <c r="EQZ46" s="47"/>
      <c r="ERA46" s="47"/>
      <c r="ERB46" s="47"/>
      <c r="ERC46" s="47"/>
      <c r="ERD46" s="47"/>
      <c r="ERE46" s="47"/>
      <c r="ERF46" s="47"/>
      <c r="ERG46" s="47"/>
      <c r="ERH46" s="47"/>
      <c r="ERI46" s="47"/>
      <c r="ERJ46" s="47"/>
      <c r="ERK46" s="47"/>
      <c r="ERL46" s="47"/>
      <c r="ERM46" s="47"/>
      <c r="ERN46" s="47"/>
      <c r="ERO46" s="47"/>
      <c r="ERP46" s="47"/>
      <c r="ERQ46" s="47"/>
      <c r="ERR46" s="47"/>
      <c r="ERS46" s="47"/>
      <c r="ERT46" s="47"/>
      <c r="ERU46" s="47"/>
      <c r="ERV46" s="47"/>
      <c r="ERW46" s="47"/>
      <c r="ERX46" s="47"/>
      <c r="ERY46" s="47"/>
      <c r="ERZ46" s="47"/>
      <c r="ESA46" s="47"/>
      <c r="ESB46" s="47"/>
      <c r="ESC46" s="47"/>
      <c r="ESD46" s="47"/>
      <c r="ESE46" s="47"/>
      <c r="ESF46" s="47"/>
      <c r="ESG46" s="47"/>
      <c r="ESH46" s="47"/>
      <c r="ESI46" s="47"/>
      <c r="ESJ46" s="47"/>
      <c r="ESK46" s="47"/>
      <c r="ESL46" s="47"/>
      <c r="ESM46" s="47"/>
      <c r="ESN46" s="47"/>
      <c r="ESO46" s="47"/>
      <c r="ESP46" s="47"/>
      <c r="ESQ46" s="47"/>
      <c r="ESR46" s="47"/>
      <c r="ESS46" s="47"/>
      <c r="EST46" s="47"/>
      <c r="ESU46" s="47"/>
      <c r="ESV46" s="47"/>
      <c r="ESW46" s="47"/>
      <c r="ESX46" s="47"/>
      <c r="ESY46" s="47"/>
      <c r="ESZ46" s="47"/>
      <c r="ETA46" s="47"/>
      <c r="ETB46" s="47"/>
      <c r="ETC46" s="47"/>
      <c r="ETD46" s="47"/>
      <c r="ETE46" s="47"/>
      <c r="ETF46" s="47"/>
      <c r="ETG46" s="47"/>
      <c r="ETH46" s="47"/>
      <c r="ETI46" s="47"/>
      <c r="ETJ46" s="47"/>
      <c r="ETK46" s="47"/>
      <c r="ETL46" s="47"/>
      <c r="ETM46" s="47"/>
      <c r="ETN46" s="47"/>
      <c r="ETO46" s="47"/>
      <c r="ETP46" s="47"/>
      <c r="ETQ46" s="47"/>
      <c r="ETR46" s="47"/>
      <c r="ETS46" s="47"/>
      <c r="ETT46" s="47"/>
      <c r="ETU46" s="47"/>
      <c r="ETV46" s="47"/>
      <c r="ETW46" s="47"/>
      <c r="ETX46" s="47"/>
      <c r="ETY46" s="47"/>
      <c r="ETZ46" s="47"/>
      <c r="EUA46" s="47"/>
      <c r="EUB46" s="47"/>
      <c r="EUC46" s="47"/>
      <c r="EUD46" s="47"/>
      <c r="EUE46" s="47"/>
      <c r="EUF46" s="47"/>
      <c r="EUG46" s="47"/>
      <c r="EUH46" s="47"/>
      <c r="EUI46" s="47"/>
      <c r="EUJ46" s="47"/>
      <c r="EUK46" s="47"/>
      <c r="EUL46" s="47"/>
      <c r="EUM46" s="47"/>
      <c r="EUN46" s="47"/>
      <c r="EUO46" s="47"/>
      <c r="EUP46" s="47"/>
      <c r="EUQ46" s="47"/>
      <c r="EUR46" s="47"/>
      <c r="EUS46" s="47"/>
      <c r="EUT46" s="47"/>
      <c r="EUU46" s="47"/>
      <c r="EUV46" s="47"/>
      <c r="EUW46" s="47"/>
      <c r="EUX46" s="47"/>
      <c r="EUY46" s="47"/>
      <c r="EUZ46" s="47"/>
      <c r="EVA46" s="47"/>
      <c r="EVB46" s="47"/>
      <c r="EVC46" s="47"/>
      <c r="EVD46" s="47"/>
      <c r="EVE46" s="47"/>
      <c r="EVF46" s="47"/>
      <c r="EVG46" s="47"/>
      <c r="EVH46" s="47"/>
      <c r="EVI46" s="47"/>
      <c r="EVJ46" s="47"/>
      <c r="EVK46" s="47"/>
      <c r="EVL46" s="47"/>
      <c r="EVM46" s="47"/>
      <c r="EVN46" s="47"/>
      <c r="EVO46" s="47"/>
      <c r="EVP46" s="47"/>
      <c r="EVQ46" s="47"/>
      <c r="EVR46" s="47"/>
      <c r="EVS46" s="47"/>
      <c r="EVT46" s="47"/>
      <c r="EVU46" s="47"/>
      <c r="EVV46" s="47"/>
      <c r="EVW46" s="47"/>
      <c r="EVX46" s="47"/>
      <c r="EVY46" s="47"/>
      <c r="EVZ46" s="47"/>
      <c r="EWA46" s="47"/>
      <c r="EWB46" s="47"/>
      <c r="EWC46" s="47"/>
      <c r="EWD46" s="47"/>
      <c r="EWE46" s="47"/>
      <c r="EWF46" s="47"/>
      <c r="EWG46" s="47"/>
      <c r="EWH46" s="47"/>
      <c r="EWI46" s="47"/>
      <c r="EWJ46" s="47"/>
      <c r="EWK46" s="47"/>
      <c r="EWL46" s="47"/>
      <c r="EWM46" s="47"/>
      <c r="EWN46" s="47"/>
      <c r="EWO46" s="47"/>
      <c r="EWP46" s="47"/>
      <c r="EWQ46" s="47"/>
      <c r="EWR46" s="47"/>
      <c r="EWS46" s="47"/>
      <c r="EWT46" s="47"/>
      <c r="EWU46" s="47"/>
      <c r="EWV46" s="47"/>
      <c r="EWW46" s="47"/>
      <c r="EWX46" s="47"/>
      <c r="EWY46" s="47"/>
      <c r="EWZ46" s="47"/>
      <c r="EXA46" s="47"/>
      <c r="EXB46" s="47"/>
      <c r="EXC46" s="47"/>
      <c r="EXD46" s="47"/>
      <c r="EXE46" s="47"/>
      <c r="EXF46" s="47"/>
      <c r="EXG46" s="47"/>
      <c r="EXH46" s="47"/>
      <c r="EXI46" s="47"/>
      <c r="EXJ46" s="47"/>
      <c r="EXK46" s="47"/>
      <c r="EXL46" s="47"/>
      <c r="EXM46" s="47"/>
      <c r="EXN46" s="47"/>
      <c r="EXO46" s="47"/>
      <c r="EXP46" s="47"/>
      <c r="EXQ46" s="47"/>
      <c r="EXR46" s="47"/>
      <c r="EXS46" s="47"/>
      <c r="EXT46" s="47"/>
      <c r="EXU46" s="47"/>
      <c r="EXV46" s="47"/>
      <c r="EXW46" s="47"/>
      <c r="EXX46" s="47"/>
      <c r="EXY46" s="47"/>
      <c r="EXZ46" s="47"/>
      <c r="EYA46" s="47"/>
      <c r="EYB46" s="47"/>
      <c r="EYC46" s="47"/>
      <c r="EYD46" s="47"/>
      <c r="EYE46" s="47"/>
      <c r="EYF46" s="47"/>
      <c r="EYG46" s="47"/>
      <c r="EYH46" s="47"/>
      <c r="EYI46" s="47"/>
      <c r="EYJ46" s="47"/>
      <c r="EYK46" s="47"/>
      <c r="EYL46" s="47"/>
      <c r="EYM46" s="47"/>
      <c r="EYN46" s="47"/>
      <c r="EYO46" s="47"/>
      <c r="EYP46" s="47"/>
      <c r="EYQ46" s="47"/>
      <c r="EYR46" s="47"/>
      <c r="EYS46" s="47"/>
      <c r="EYT46" s="47"/>
      <c r="EYU46" s="47"/>
      <c r="EYV46" s="47"/>
      <c r="EYW46" s="47"/>
      <c r="EYX46" s="47"/>
      <c r="EYY46" s="47"/>
      <c r="EYZ46" s="47"/>
      <c r="EZA46" s="47"/>
      <c r="EZB46" s="47"/>
      <c r="EZC46" s="47"/>
      <c r="EZD46" s="47"/>
      <c r="EZE46" s="47"/>
      <c r="EZF46" s="47"/>
      <c r="EZG46" s="47"/>
      <c r="EZH46" s="47"/>
      <c r="EZI46" s="47"/>
      <c r="EZJ46" s="47"/>
      <c r="EZK46" s="47"/>
      <c r="EZL46" s="47"/>
      <c r="EZM46" s="47"/>
      <c r="EZN46" s="47"/>
      <c r="EZO46" s="47"/>
      <c r="EZP46" s="47"/>
      <c r="EZQ46" s="47"/>
      <c r="EZR46" s="47"/>
      <c r="EZS46" s="47"/>
      <c r="EZT46" s="47"/>
      <c r="EZU46" s="47"/>
      <c r="EZV46" s="47"/>
      <c r="EZW46" s="47"/>
      <c r="EZX46" s="47"/>
      <c r="EZY46" s="47"/>
      <c r="EZZ46" s="47"/>
      <c r="FAA46" s="47"/>
      <c r="FAB46" s="47"/>
      <c r="FAC46" s="47"/>
      <c r="FAD46" s="47"/>
      <c r="FAE46" s="47"/>
      <c r="FAF46" s="47"/>
      <c r="FAG46" s="47"/>
      <c r="FAH46" s="47"/>
      <c r="FAI46" s="47"/>
      <c r="FAJ46" s="47"/>
      <c r="FAK46" s="47"/>
      <c r="FAL46" s="47"/>
      <c r="FAM46" s="47"/>
      <c r="FAN46" s="47"/>
      <c r="FAO46" s="47"/>
      <c r="FAP46" s="47"/>
      <c r="FAQ46" s="47"/>
      <c r="FAR46" s="47"/>
      <c r="FAS46" s="47"/>
      <c r="FAT46" s="47"/>
      <c r="FAU46" s="47"/>
      <c r="FAV46" s="47"/>
      <c r="FAW46" s="47"/>
      <c r="FAX46" s="47"/>
      <c r="FAY46" s="47"/>
      <c r="FAZ46" s="47"/>
      <c r="FBA46" s="47"/>
      <c r="FBB46" s="47"/>
      <c r="FBC46" s="47"/>
      <c r="FBD46" s="47"/>
      <c r="FBE46" s="47"/>
      <c r="FBF46" s="47"/>
      <c r="FBG46" s="47"/>
      <c r="FBH46" s="47"/>
      <c r="FBI46" s="47"/>
      <c r="FBJ46" s="47"/>
      <c r="FBK46" s="47"/>
      <c r="FBL46" s="47"/>
      <c r="FBM46" s="47"/>
      <c r="FBN46" s="47"/>
      <c r="FBO46" s="47"/>
      <c r="FBP46" s="47"/>
      <c r="FBQ46" s="47"/>
      <c r="FBR46" s="47"/>
      <c r="FBS46" s="47"/>
      <c r="FBT46" s="47"/>
      <c r="FBU46" s="47"/>
      <c r="FBV46" s="47"/>
      <c r="FBW46" s="47"/>
      <c r="FBX46" s="47"/>
      <c r="FBY46" s="47"/>
      <c r="FBZ46" s="47"/>
      <c r="FCA46" s="47"/>
      <c r="FCB46" s="47"/>
      <c r="FCC46" s="47"/>
      <c r="FCD46" s="47"/>
      <c r="FCE46" s="47"/>
      <c r="FCF46" s="47"/>
      <c r="FCG46" s="47"/>
      <c r="FCH46" s="47"/>
      <c r="FCI46" s="47"/>
      <c r="FCJ46" s="47"/>
      <c r="FCK46" s="47"/>
      <c r="FCL46" s="47"/>
      <c r="FCM46" s="47"/>
      <c r="FCN46" s="47"/>
      <c r="FCO46" s="47"/>
      <c r="FCP46" s="47"/>
      <c r="FCQ46" s="47"/>
      <c r="FCR46" s="47"/>
      <c r="FCS46" s="47"/>
      <c r="FCT46" s="47"/>
      <c r="FCU46" s="47"/>
      <c r="FCV46" s="47"/>
      <c r="FCW46" s="47"/>
      <c r="FCX46" s="47"/>
      <c r="FCY46" s="47"/>
      <c r="FCZ46" s="47"/>
      <c r="FDA46" s="47"/>
      <c r="FDB46" s="47"/>
      <c r="FDC46" s="47"/>
      <c r="FDD46" s="47"/>
      <c r="FDE46" s="47"/>
      <c r="FDF46" s="47"/>
      <c r="FDG46" s="47"/>
      <c r="FDH46" s="47"/>
      <c r="FDI46" s="47"/>
      <c r="FDJ46" s="47"/>
      <c r="FDK46" s="47"/>
      <c r="FDL46" s="47"/>
      <c r="FDM46" s="47"/>
      <c r="FDN46" s="47"/>
      <c r="FDO46" s="47"/>
      <c r="FDP46" s="47"/>
      <c r="FDQ46" s="47"/>
      <c r="FDR46" s="47"/>
      <c r="FDS46" s="47"/>
      <c r="FDT46" s="47"/>
      <c r="FDU46" s="47"/>
      <c r="FDV46" s="47"/>
      <c r="FDW46" s="47"/>
      <c r="FDX46" s="47"/>
      <c r="FDY46" s="47"/>
      <c r="FDZ46" s="47"/>
      <c r="FEA46" s="47"/>
      <c r="FEB46" s="47"/>
      <c r="FEC46" s="47"/>
      <c r="FED46" s="47"/>
      <c r="FEE46" s="47"/>
      <c r="FEF46" s="47"/>
      <c r="FEG46" s="47"/>
      <c r="FEH46" s="47"/>
      <c r="FEI46" s="47"/>
      <c r="FEJ46" s="47"/>
      <c r="FEK46" s="47"/>
      <c r="FEL46" s="47"/>
      <c r="FEM46" s="47"/>
      <c r="FEN46" s="47"/>
      <c r="FEO46" s="47"/>
      <c r="FEP46" s="47"/>
      <c r="FEQ46" s="47"/>
      <c r="FER46" s="47"/>
      <c r="FES46" s="47"/>
      <c r="FET46" s="47"/>
      <c r="FEU46" s="47"/>
      <c r="FEV46" s="47"/>
      <c r="FEW46" s="47"/>
      <c r="FEX46" s="47"/>
      <c r="FEY46" s="47"/>
      <c r="FEZ46" s="47"/>
      <c r="FFA46" s="47"/>
      <c r="FFB46" s="47"/>
      <c r="FFC46" s="47"/>
      <c r="FFD46" s="47"/>
      <c r="FFE46" s="47"/>
      <c r="FFF46" s="47"/>
      <c r="FFG46" s="47"/>
      <c r="FFH46" s="47"/>
      <c r="FFI46" s="47"/>
      <c r="FFJ46" s="47"/>
      <c r="FFK46" s="47"/>
      <c r="FFL46" s="47"/>
      <c r="FFM46" s="47"/>
      <c r="FFN46" s="47"/>
      <c r="FFO46" s="47"/>
      <c r="FFP46" s="47"/>
      <c r="FFQ46" s="47"/>
      <c r="FFR46" s="47"/>
      <c r="FFS46" s="47"/>
      <c r="FFT46" s="47"/>
      <c r="FFU46" s="47"/>
      <c r="FFV46" s="47"/>
      <c r="FFW46" s="47"/>
      <c r="FFX46" s="47"/>
      <c r="FFY46" s="47"/>
      <c r="FFZ46" s="47"/>
      <c r="FGA46" s="47"/>
      <c r="FGB46" s="47"/>
      <c r="FGC46" s="47"/>
      <c r="FGD46" s="47"/>
      <c r="FGE46" s="47"/>
      <c r="FGF46" s="47"/>
      <c r="FGG46" s="47"/>
      <c r="FGH46" s="47"/>
      <c r="FGI46" s="47"/>
      <c r="FGJ46" s="47"/>
      <c r="FGK46" s="47"/>
      <c r="FGL46" s="47"/>
      <c r="FGM46" s="47"/>
      <c r="FGN46" s="47"/>
      <c r="FGO46" s="47"/>
      <c r="FGP46" s="47"/>
      <c r="FGQ46" s="47"/>
      <c r="FGR46" s="47"/>
      <c r="FGS46" s="47"/>
      <c r="FGT46" s="47"/>
      <c r="FGU46" s="47"/>
      <c r="FGV46" s="47"/>
      <c r="FGW46" s="47"/>
      <c r="FGX46" s="47"/>
      <c r="FGY46" s="47"/>
      <c r="FGZ46" s="47"/>
      <c r="FHA46" s="47"/>
      <c r="FHB46" s="47"/>
      <c r="FHC46" s="47"/>
      <c r="FHD46" s="47"/>
      <c r="FHE46" s="47"/>
      <c r="FHF46" s="47"/>
      <c r="FHG46" s="47"/>
      <c r="FHH46" s="47"/>
      <c r="FHI46" s="47"/>
      <c r="FHJ46" s="47"/>
      <c r="FHK46" s="47"/>
      <c r="FHL46" s="47"/>
      <c r="FHM46" s="47"/>
      <c r="FHN46" s="47"/>
      <c r="FHO46" s="47"/>
      <c r="FHP46" s="47"/>
      <c r="FHQ46" s="47"/>
      <c r="FHR46" s="47"/>
      <c r="FHS46" s="47"/>
      <c r="FHT46" s="47"/>
      <c r="FHU46" s="47"/>
      <c r="FHV46" s="47"/>
      <c r="FHW46" s="47"/>
      <c r="FHX46" s="47"/>
      <c r="FHY46" s="47"/>
      <c r="FHZ46" s="47"/>
      <c r="FIA46" s="47"/>
      <c r="FIB46" s="47"/>
      <c r="FIC46" s="47"/>
      <c r="FID46" s="47"/>
      <c r="FIE46" s="47"/>
      <c r="FIF46" s="47"/>
      <c r="FIG46" s="47"/>
      <c r="FIH46" s="47"/>
      <c r="FII46" s="47"/>
      <c r="FIJ46" s="47"/>
      <c r="FIK46" s="47"/>
      <c r="FIL46" s="47"/>
      <c r="FIM46" s="47"/>
      <c r="FIN46" s="47"/>
      <c r="FIO46" s="47"/>
      <c r="FIP46" s="47"/>
      <c r="FIQ46" s="47"/>
      <c r="FIR46" s="47"/>
      <c r="FIS46" s="47"/>
      <c r="FIT46" s="47"/>
      <c r="FIU46" s="47"/>
      <c r="FIV46" s="47"/>
      <c r="FIW46" s="47"/>
      <c r="FIX46" s="47"/>
      <c r="FIY46" s="47"/>
      <c r="FIZ46" s="47"/>
      <c r="FJA46" s="47"/>
      <c r="FJB46" s="47"/>
      <c r="FJC46" s="47"/>
      <c r="FJD46" s="47"/>
      <c r="FJE46" s="47"/>
      <c r="FJF46" s="47"/>
      <c r="FJG46" s="47"/>
      <c r="FJH46" s="47"/>
      <c r="FJI46" s="47"/>
      <c r="FJJ46" s="47"/>
      <c r="FJK46" s="47"/>
      <c r="FJL46" s="47"/>
      <c r="FJM46" s="47"/>
      <c r="FJN46" s="47"/>
      <c r="FJO46" s="47"/>
      <c r="FJP46" s="47"/>
      <c r="FJQ46" s="47"/>
      <c r="FJR46" s="47"/>
      <c r="FJS46" s="47"/>
      <c r="FJT46" s="47"/>
      <c r="FJU46" s="47"/>
      <c r="FJV46" s="47"/>
      <c r="FJW46" s="47"/>
      <c r="FJX46" s="47"/>
      <c r="FJY46" s="47"/>
      <c r="FJZ46" s="47"/>
      <c r="FKA46" s="47"/>
      <c r="FKB46" s="47"/>
      <c r="FKC46" s="47"/>
      <c r="FKD46" s="47"/>
      <c r="FKE46" s="47"/>
      <c r="FKF46" s="47"/>
      <c r="FKG46" s="47"/>
      <c r="FKH46" s="47"/>
      <c r="FKI46" s="47"/>
      <c r="FKJ46" s="47"/>
      <c r="FKK46" s="47"/>
      <c r="FKL46" s="47"/>
      <c r="FKM46" s="47"/>
      <c r="FKN46" s="47"/>
      <c r="FKO46" s="47"/>
      <c r="FKP46" s="47"/>
      <c r="FKQ46" s="47"/>
      <c r="FKR46" s="47"/>
      <c r="FKS46" s="47"/>
      <c r="FKT46" s="47"/>
      <c r="FKU46" s="47"/>
      <c r="FKV46" s="47"/>
      <c r="FKW46" s="47"/>
      <c r="FKX46" s="47"/>
      <c r="FKY46" s="47"/>
      <c r="FKZ46" s="47"/>
      <c r="FLA46" s="47"/>
      <c r="FLB46" s="47"/>
      <c r="FLC46" s="47"/>
      <c r="FLD46" s="47"/>
      <c r="FLE46" s="47"/>
      <c r="FLF46" s="47"/>
      <c r="FLG46" s="47"/>
      <c r="FLH46" s="47"/>
      <c r="FLI46" s="47"/>
      <c r="FLJ46" s="47"/>
      <c r="FLK46" s="47"/>
      <c r="FLL46" s="47"/>
      <c r="FLM46" s="47"/>
      <c r="FLN46" s="47"/>
      <c r="FLO46" s="47"/>
      <c r="FLP46" s="47"/>
      <c r="FLQ46" s="47"/>
      <c r="FLR46" s="47"/>
      <c r="FLS46" s="47"/>
      <c r="FLT46" s="47"/>
      <c r="FLU46" s="47"/>
      <c r="FLV46" s="47"/>
      <c r="FLW46" s="47"/>
      <c r="FLX46" s="47"/>
      <c r="FLY46" s="47"/>
      <c r="FLZ46" s="47"/>
      <c r="FMA46" s="47"/>
      <c r="FMB46" s="47"/>
      <c r="FMC46" s="47"/>
      <c r="FMD46" s="47"/>
      <c r="FME46" s="47"/>
      <c r="FMF46" s="47"/>
      <c r="FMG46" s="47"/>
      <c r="FMH46" s="47"/>
      <c r="FMI46" s="47"/>
      <c r="FMJ46" s="47"/>
      <c r="FMK46" s="47"/>
      <c r="FML46" s="47"/>
      <c r="FMM46" s="47"/>
      <c r="FMN46" s="47"/>
      <c r="FMO46" s="47"/>
      <c r="FMP46" s="47"/>
      <c r="FMQ46" s="47"/>
      <c r="FMR46" s="47"/>
      <c r="FMS46" s="47"/>
      <c r="FMT46" s="47"/>
      <c r="FMU46" s="47"/>
      <c r="FMV46" s="47"/>
      <c r="FMW46" s="47"/>
      <c r="FMX46" s="47"/>
      <c r="FMY46" s="47"/>
      <c r="FMZ46" s="47"/>
      <c r="FNA46" s="47"/>
      <c r="FNB46" s="47"/>
      <c r="FNC46" s="47"/>
      <c r="FND46" s="47"/>
      <c r="FNE46" s="47"/>
      <c r="FNF46" s="47"/>
      <c r="FNG46" s="47"/>
      <c r="FNH46" s="47"/>
      <c r="FNI46" s="47"/>
      <c r="FNJ46" s="47"/>
      <c r="FNK46" s="47"/>
      <c r="FNL46" s="47"/>
      <c r="FNM46" s="47"/>
      <c r="FNN46" s="47"/>
      <c r="FNO46" s="47"/>
      <c r="FNP46" s="47"/>
      <c r="FNQ46" s="47"/>
      <c r="FNR46" s="47"/>
      <c r="FNS46" s="47"/>
      <c r="FNT46" s="47"/>
      <c r="FNU46" s="47"/>
      <c r="FNV46" s="47"/>
      <c r="FNW46" s="47"/>
      <c r="FNX46" s="47"/>
      <c r="FNY46" s="47"/>
      <c r="FNZ46" s="47"/>
      <c r="FOA46" s="47"/>
      <c r="FOB46" s="47"/>
      <c r="FOC46" s="47"/>
      <c r="FOD46" s="47"/>
      <c r="FOE46" s="47"/>
      <c r="FOF46" s="47"/>
      <c r="FOG46" s="47"/>
      <c r="FOH46" s="47"/>
      <c r="FOI46" s="47"/>
      <c r="FOJ46" s="47"/>
      <c r="FOK46" s="47"/>
      <c r="FOL46" s="47"/>
      <c r="FOM46" s="47"/>
      <c r="FON46" s="47"/>
      <c r="FOO46" s="47"/>
      <c r="FOP46" s="47"/>
      <c r="FOQ46" s="47"/>
      <c r="FOR46" s="47"/>
      <c r="FOS46" s="47"/>
      <c r="FOT46" s="47"/>
      <c r="FOU46" s="47"/>
      <c r="FOV46" s="47"/>
      <c r="FOW46" s="47"/>
      <c r="FOX46" s="47"/>
      <c r="FOY46" s="47"/>
      <c r="FOZ46" s="47"/>
      <c r="FPA46" s="47"/>
      <c r="FPB46" s="47"/>
      <c r="FPC46" s="47"/>
      <c r="FPD46" s="47"/>
      <c r="FPE46" s="47"/>
      <c r="FPF46" s="47"/>
      <c r="FPG46" s="47"/>
      <c r="FPH46" s="47"/>
      <c r="FPI46" s="47"/>
      <c r="FPJ46" s="47"/>
      <c r="FPK46" s="47"/>
      <c r="FPL46" s="47"/>
      <c r="FPM46" s="47"/>
      <c r="FPN46" s="47"/>
      <c r="FPO46" s="47"/>
      <c r="FPP46" s="47"/>
      <c r="FPQ46" s="47"/>
      <c r="FPR46" s="47"/>
      <c r="FPS46" s="47"/>
      <c r="FPT46" s="47"/>
      <c r="FPU46" s="47"/>
      <c r="FPV46" s="47"/>
      <c r="FPW46" s="47"/>
      <c r="FPX46" s="47"/>
      <c r="FPY46" s="47"/>
      <c r="FPZ46" s="47"/>
      <c r="FQA46" s="47"/>
      <c r="FQB46" s="47"/>
      <c r="FQC46" s="47"/>
      <c r="FQD46" s="47"/>
      <c r="FQE46" s="47"/>
      <c r="FQF46" s="47"/>
      <c r="FQG46" s="47"/>
      <c r="FQH46" s="47"/>
      <c r="FQI46" s="47"/>
      <c r="FQJ46" s="47"/>
      <c r="FQK46" s="47"/>
      <c r="FQL46" s="47"/>
      <c r="FQM46" s="47"/>
      <c r="FQN46" s="47"/>
      <c r="FQO46" s="47"/>
      <c r="FQP46" s="47"/>
      <c r="FQQ46" s="47"/>
      <c r="FQR46" s="47"/>
      <c r="FQS46" s="47"/>
      <c r="FQT46" s="47"/>
      <c r="FQU46" s="47"/>
      <c r="FQV46" s="47"/>
      <c r="FQW46" s="47"/>
      <c r="FQX46" s="47"/>
      <c r="FQY46" s="47"/>
      <c r="FQZ46" s="47"/>
      <c r="FRA46" s="47"/>
      <c r="FRB46" s="47"/>
      <c r="FRC46" s="47"/>
      <c r="FRD46" s="47"/>
      <c r="FRE46" s="47"/>
      <c r="FRF46" s="47"/>
      <c r="FRG46" s="47"/>
      <c r="FRH46" s="47"/>
      <c r="FRI46" s="47"/>
      <c r="FRJ46" s="47"/>
      <c r="FRK46" s="47"/>
      <c r="FRL46" s="47"/>
      <c r="FRM46" s="47"/>
      <c r="FRN46" s="47"/>
      <c r="FRO46" s="47"/>
      <c r="FRP46" s="47"/>
      <c r="FRQ46" s="47"/>
      <c r="FRR46" s="47"/>
      <c r="FRS46" s="47"/>
      <c r="FRT46" s="47"/>
      <c r="FRU46" s="47"/>
      <c r="FRV46" s="47"/>
      <c r="FRW46" s="47"/>
      <c r="FRX46" s="47"/>
      <c r="FRY46" s="47"/>
      <c r="FRZ46" s="47"/>
      <c r="FSA46" s="47"/>
      <c r="FSB46" s="47"/>
      <c r="FSC46" s="47"/>
      <c r="FSD46" s="47"/>
      <c r="FSE46" s="47"/>
      <c r="FSF46" s="47"/>
      <c r="FSG46" s="47"/>
      <c r="FSH46" s="47"/>
      <c r="FSI46" s="47"/>
      <c r="FSJ46" s="47"/>
      <c r="FSK46" s="47"/>
      <c r="FSL46" s="47"/>
      <c r="FSM46" s="47"/>
      <c r="FSN46" s="47"/>
      <c r="FSO46" s="47"/>
      <c r="FSP46" s="47"/>
      <c r="FSQ46" s="47"/>
      <c r="FSR46" s="47"/>
      <c r="FSS46" s="47"/>
      <c r="FST46" s="47"/>
      <c r="FSU46" s="47"/>
      <c r="FSV46" s="47"/>
      <c r="FSW46" s="47"/>
      <c r="FSX46" s="47"/>
      <c r="FSY46" s="47"/>
      <c r="FSZ46" s="47"/>
      <c r="FTA46" s="47"/>
      <c r="FTB46" s="47"/>
      <c r="FTC46" s="47"/>
      <c r="FTD46" s="47"/>
      <c r="FTE46" s="47"/>
      <c r="FTF46" s="47"/>
      <c r="FTG46" s="47"/>
      <c r="FTH46" s="47"/>
      <c r="FTI46" s="47"/>
      <c r="FTJ46" s="47"/>
      <c r="FTK46" s="47"/>
      <c r="FTL46" s="47"/>
      <c r="FTM46" s="47"/>
      <c r="FTN46" s="47"/>
      <c r="FTO46" s="47"/>
      <c r="FTP46" s="47"/>
      <c r="FTQ46" s="47"/>
      <c r="FTR46" s="47"/>
      <c r="FTS46" s="47"/>
      <c r="FTT46" s="47"/>
      <c r="FTU46" s="47"/>
      <c r="FTV46" s="47"/>
      <c r="FTW46" s="47"/>
      <c r="FTX46" s="47"/>
      <c r="FTY46" s="47"/>
      <c r="FTZ46" s="47"/>
      <c r="FUA46" s="47"/>
      <c r="FUB46" s="47"/>
      <c r="FUC46" s="47"/>
      <c r="FUD46" s="47"/>
      <c r="FUE46" s="47"/>
      <c r="FUF46" s="47"/>
      <c r="FUG46" s="47"/>
      <c r="FUH46" s="47"/>
      <c r="FUI46" s="47"/>
      <c r="FUJ46" s="47"/>
      <c r="FUK46" s="47"/>
      <c r="FUL46" s="47"/>
      <c r="FUM46" s="47"/>
      <c r="FUN46" s="47"/>
      <c r="FUO46" s="47"/>
      <c r="FUP46" s="47"/>
      <c r="FUQ46" s="47"/>
      <c r="FUR46" s="47"/>
      <c r="FUS46" s="47"/>
      <c r="FUT46" s="47"/>
      <c r="FUU46" s="47"/>
      <c r="FUV46" s="47"/>
      <c r="FUW46" s="47"/>
      <c r="FUX46" s="47"/>
      <c r="FUY46" s="47"/>
      <c r="FUZ46" s="47"/>
      <c r="FVA46" s="47"/>
      <c r="FVB46" s="47"/>
      <c r="FVC46" s="47"/>
      <c r="FVD46" s="47"/>
      <c r="FVE46" s="47"/>
      <c r="FVF46" s="47"/>
      <c r="FVG46" s="47"/>
      <c r="FVH46" s="47"/>
      <c r="FVI46" s="47"/>
      <c r="FVJ46" s="47"/>
      <c r="FVK46" s="47"/>
      <c r="FVL46" s="47"/>
      <c r="FVM46" s="47"/>
      <c r="FVN46" s="47"/>
      <c r="FVO46" s="47"/>
      <c r="FVP46" s="47"/>
      <c r="FVQ46" s="47"/>
      <c r="FVR46" s="47"/>
      <c r="FVS46" s="47"/>
      <c r="FVT46" s="47"/>
      <c r="FVU46" s="47"/>
      <c r="FVV46" s="47"/>
      <c r="FVW46" s="47"/>
      <c r="FVX46" s="47"/>
      <c r="FVY46" s="47"/>
      <c r="FVZ46" s="47"/>
      <c r="FWA46" s="47"/>
      <c r="FWB46" s="47"/>
      <c r="FWC46" s="47"/>
      <c r="FWD46" s="47"/>
      <c r="FWE46" s="47"/>
      <c r="FWF46" s="47"/>
      <c r="FWG46" s="47"/>
      <c r="FWH46" s="47"/>
      <c r="FWI46" s="47"/>
      <c r="FWJ46" s="47"/>
      <c r="FWK46" s="47"/>
      <c r="FWL46" s="47"/>
      <c r="FWM46" s="47"/>
      <c r="FWN46" s="47"/>
      <c r="FWO46" s="47"/>
      <c r="FWP46" s="47"/>
      <c r="FWQ46" s="47"/>
      <c r="FWR46" s="47"/>
      <c r="FWS46" s="47"/>
      <c r="FWT46" s="47"/>
      <c r="FWU46" s="47"/>
      <c r="FWV46" s="47"/>
      <c r="FWW46" s="47"/>
      <c r="FWX46" s="47"/>
      <c r="FWY46" s="47"/>
      <c r="FWZ46" s="47"/>
      <c r="FXA46" s="47"/>
      <c r="FXB46" s="47"/>
      <c r="FXC46" s="47"/>
      <c r="FXD46" s="47"/>
      <c r="FXE46" s="47"/>
      <c r="FXF46" s="47"/>
      <c r="FXG46" s="47"/>
      <c r="FXH46" s="47"/>
      <c r="FXI46" s="47"/>
      <c r="FXJ46" s="47"/>
      <c r="FXK46" s="47"/>
      <c r="FXL46" s="47"/>
      <c r="FXM46" s="47"/>
      <c r="FXN46" s="47"/>
      <c r="FXO46" s="47"/>
      <c r="FXP46" s="47"/>
      <c r="FXQ46" s="47"/>
      <c r="FXR46" s="47"/>
      <c r="FXS46" s="47"/>
      <c r="FXT46" s="47"/>
      <c r="FXU46" s="47"/>
      <c r="FXV46" s="47"/>
      <c r="FXW46" s="47"/>
      <c r="FXX46" s="47"/>
      <c r="FXY46" s="47"/>
      <c r="FXZ46" s="47"/>
      <c r="FYA46" s="47"/>
      <c r="FYB46" s="47"/>
      <c r="FYC46" s="47"/>
      <c r="FYD46" s="47"/>
      <c r="FYE46" s="47"/>
      <c r="FYF46" s="47"/>
      <c r="FYG46" s="47"/>
      <c r="FYH46" s="47"/>
      <c r="FYI46" s="47"/>
      <c r="FYJ46" s="47"/>
      <c r="FYK46" s="47"/>
      <c r="FYL46" s="47"/>
      <c r="FYM46" s="47"/>
      <c r="FYN46" s="47"/>
      <c r="FYO46" s="47"/>
      <c r="FYP46" s="47"/>
      <c r="FYQ46" s="47"/>
      <c r="FYR46" s="47"/>
      <c r="FYS46" s="47"/>
      <c r="FYT46" s="47"/>
      <c r="FYU46" s="47"/>
      <c r="FYV46" s="47"/>
      <c r="FYW46" s="47"/>
      <c r="FYX46" s="47"/>
      <c r="FYY46" s="47"/>
      <c r="FYZ46" s="47"/>
      <c r="FZA46" s="47"/>
      <c r="FZB46" s="47"/>
      <c r="FZC46" s="47"/>
      <c r="FZD46" s="47"/>
      <c r="FZE46" s="47"/>
      <c r="FZF46" s="47"/>
      <c r="FZG46" s="47"/>
      <c r="FZH46" s="47"/>
      <c r="FZI46" s="47"/>
      <c r="FZJ46" s="47"/>
      <c r="FZK46" s="47"/>
      <c r="FZL46" s="47"/>
      <c r="FZM46" s="47"/>
      <c r="FZN46" s="47"/>
      <c r="FZO46" s="47"/>
      <c r="FZP46" s="47"/>
      <c r="FZQ46" s="47"/>
      <c r="FZR46" s="47"/>
      <c r="FZS46" s="47"/>
      <c r="FZT46" s="47"/>
      <c r="FZU46" s="47"/>
      <c r="FZV46" s="47"/>
      <c r="FZW46" s="47"/>
      <c r="FZX46" s="47"/>
      <c r="FZY46" s="47"/>
      <c r="FZZ46" s="47"/>
      <c r="GAA46" s="47"/>
      <c r="GAB46" s="47"/>
      <c r="GAC46" s="47"/>
      <c r="GAD46" s="47"/>
      <c r="GAE46" s="47"/>
      <c r="GAF46" s="47"/>
      <c r="GAG46" s="47"/>
      <c r="GAH46" s="47"/>
      <c r="GAI46" s="47"/>
      <c r="GAJ46" s="47"/>
      <c r="GAK46" s="47"/>
      <c r="GAL46" s="47"/>
      <c r="GAM46" s="47"/>
      <c r="GAN46" s="47"/>
      <c r="GAO46" s="47"/>
      <c r="GAP46" s="47"/>
      <c r="GAQ46" s="47"/>
      <c r="GAR46" s="47"/>
      <c r="GAS46" s="47"/>
      <c r="GAT46" s="47"/>
      <c r="GAU46" s="47"/>
      <c r="GAV46" s="47"/>
      <c r="GAW46" s="47"/>
      <c r="GAX46" s="47"/>
      <c r="GAY46" s="47"/>
      <c r="GAZ46" s="47"/>
      <c r="GBA46" s="47"/>
      <c r="GBB46" s="47"/>
      <c r="GBC46" s="47"/>
      <c r="GBD46" s="47"/>
      <c r="GBE46" s="47"/>
      <c r="GBF46" s="47"/>
      <c r="GBG46" s="47"/>
      <c r="GBH46" s="47"/>
      <c r="GBI46" s="47"/>
      <c r="GBJ46" s="47"/>
      <c r="GBK46" s="47"/>
      <c r="GBL46" s="47"/>
      <c r="GBM46" s="47"/>
      <c r="GBN46" s="47"/>
      <c r="GBO46" s="47"/>
      <c r="GBP46" s="47"/>
      <c r="GBQ46" s="47"/>
      <c r="GBR46" s="47"/>
      <c r="GBS46" s="47"/>
      <c r="GBT46" s="47"/>
      <c r="GBU46" s="47"/>
      <c r="GBV46" s="47"/>
      <c r="GBW46" s="47"/>
      <c r="GBX46" s="47"/>
      <c r="GBY46" s="47"/>
      <c r="GBZ46" s="47"/>
      <c r="GCA46" s="47"/>
      <c r="GCB46" s="47"/>
      <c r="GCC46" s="47"/>
      <c r="GCD46" s="47"/>
      <c r="GCE46" s="47"/>
      <c r="GCF46" s="47"/>
      <c r="GCG46" s="47"/>
      <c r="GCH46" s="47"/>
      <c r="GCI46" s="47"/>
      <c r="GCJ46" s="47"/>
      <c r="GCK46" s="47"/>
      <c r="GCL46" s="47"/>
      <c r="GCM46" s="47"/>
      <c r="GCN46" s="47"/>
      <c r="GCO46" s="47"/>
      <c r="GCP46" s="47"/>
      <c r="GCQ46" s="47"/>
      <c r="GCR46" s="47"/>
      <c r="GCS46" s="47"/>
      <c r="GCT46" s="47"/>
      <c r="GCU46" s="47"/>
      <c r="GCV46" s="47"/>
      <c r="GCW46" s="47"/>
      <c r="GCX46" s="47"/>
      <c r="GCY46" s="47"/>
      <c r="GCZ46" s="47"/>
      <c r="GDA46" s="47"/>
      <c r="GDB46" s="47"/>
      <c r="GDC46" s="47"/>
      <c r="GDD46" s="47"/>
      <c r="GDE46" s="47"/>
      <c r="GDF46" s="47"/>
      <c r="GDG46" s="47"/>
      <c r="GDH46" s="47"/>
      <c r="GDI46" s="47"/>
      <c r="GDJ46" s="47"/>
      <c r="GDK46" s="47"/>
      <c r="GDL46" s="47"/>
      <c r="GDM46" s="47"/>
      <c r="GDN46" s="47"/>
      <c r="GDO46" s="47"/>
      <c r="GDP46" s="47"/>
      <c r="GDQ46" s="47"/>
      <c r="GDR46" s="47"/>
      <c r="GDS46" s="47"/>
      <c r="GDT46" s="47"/>
      <c r="GDU46" s="47"/>
      <c r="GDV46" s="47"/>
      <c r="GDW46" s="47"/>
      <c r="GDX46" s="47"/>
      <c r="GDY46" s="47"/>
      <c r="GDZ46" s="47"/>
      <c r="GEA46" s="47"/>
      <c r="GEB46" s="47"/>
      <c r="GEC46" s="47"/>
      <c r="GED46" s="47"/>
      <c r="GEE46" s="47"/>
      <c r="GEF46" s="47"/>
      <c r="GEG46" s="47"/>
      <c r="GEH46" s="47"/>
      <c r="GEI46" s="47"/>
      <c r="GEJ46" s="47"/>
      <c r="GEK46" s="47"/>
      <c r="GEL46" s="47"/>
      <c r="GEM46" s="47"/>
      <c r="GEN46" s="47"/>
      <c r="GEO46" s="47"/>
      <c r="GEP46" s="47"/>
      <c r="GEQ46" s="47"/>
      <c r="GER46" s="47"/>
      <c r="GES46" s="47"/>
      <c r="GET46" s="47"/>
      <c r="GEU46" s="47"/>
      <c r="GEV46" s="47"/>
      <c r="GEW46" s="47"/>
      <c r="GEX46" s="47"/>
      <c r="GEY46" s="47"/>
      <c r="GEZ46" s="47"/>
      <c r="GFA46" s="47"/>
      <c r="GFB46" s="47"/>
      <c r="GFC46" s="47"/>
      <c r="GFD46" s="47"/>
      <c r="GFE46" s="47"/>
      <c r="GFF46" s="47"/>
      <c r="GFG46" s="47"/>
      <c r="GFH46" s="47"/>
      <c r="GFI46" s="47"/>
      <c r="GFJ46" s="47"/>
      <c r="GFK46" s="47"/>
      <c r="GFL46" s="47"/>
      <c r="GFM46" s="47"/>
      <c r="GFN46" s="47"/>
      <c r="GFO46" s="47"/>
      <c r="GFP46" s="47"/>
      <c r="GFQ46" s="47"/>
      <c r="GFR46" s="47"/>
      <c r="GFS46" s="47"/>
      <c r="GFT46" s="47"/>
      <c r="GFU46" s="47"/>
      <c r="GFV46" s="47"/>
      <c r="GFW46" s="47"/>
      <c r="GFX46" s="47"/>
      <c r="GFY46" s="47"/>
      <c r="GFZ46" s="47"/>
      <c r="GGA46" s="47"/>
      <c r="GGB46" s="47"/>
      <c r="GGC46" s="47"/>
      <c r="GGD46" s="47"/>
      <c r="GGE46" s="47"/>
      <c r="GGF46" s="47"/>
      <c r="GGG46" s="47"/>
      <c r="GGH46" s="47"/>
      <c r="GGI46" s="47"/>
      <c r="GGJ46" s="47"/>
      <c r="GGK46" s="47"/>
      <c r="GGL46" s="47"/>
      <c r="GGM46" s="47"/>
      <c r="GGN46" s="47"/>
      <c r="GGO46" s="47"/>
      <c r="GGP46" s="47"/>
      <c r="GGQ46" s="47"/>
      <c r="GGR46" s="47"/>
      <c r="GGS46" s="47"/>
      <c r="GGT46" s="47"/>
      <c r="GGU46" s="47"/>
      <c r="GGV46" s="47"/>
      <c r="GGW46" s="47"/>
      <c r="GGX46" s="47"/>
      <c r="GGY46" s="47"/>
      <c r="GGZ46" s="47"/>
      <c r="GHA46" s="47"/>
      <c r="GHB46" s="47"/>
      <c r="GHC46" s="47"/>
      <c r="GHD46" s="47"/>
      <c r="GHE46" s="47"/>
      <c r="GHF46" s="47"/>
      <c r="GHG46" s="47"/>
      <c r="GHH46" s="47"/>
      <c r="GHI46" s="47"/>
      <c r="GHJ46" s="47"/>
      <c r="GHK46" s="47"/>
      <c r="GHL46" s="47"/>
      <c r="GHM46" s="47"/>
      <c r="GHN46" s="47"/>
      <c r="GHO46" s="47"/>
      <c r="GHP46" s="47"/>
      <c r="GHQ46" s="47"/>
      <c r="GHR46" s="47"/>
      <c r="GHS46" s="47"/>
      <c r="GHT46" s="47"/>
      <c r="GHU46" s="47"/>
      <c r="GHV46" s="47"/>
      <c r="GHW46" s="47"/>
      <c r="GHX46" s="47"/>
      <c r="GHY46" s="47"/>
      <c r="GHZ46" s="47"/>
      <c r="GIA46" s="47"/>
      <c r="GIB46" s="47"/>
      <c r="GIC46" s="47"/>
      <c r="GID46" s="47"/>
      <c r="GIE46" s="47"/>
      <c r="GIF46" s="47"/>
      <c r="GIG46" s="47"/>
      <c r="GIH46" s="47"/>
      <c r="GII46" s="47"/>
      <c r="GIJ46" s="47"/>
      <c r="GIK46" s="47"/>
      <c r="GIL46" s="47"/>
      <c r="GIM46" s="47"/>
      <c r="GIN46" s="47"/>
      <c r="GIO46" s="47"/>
      <c r="GIP46" s="47"/>
      <c r="GIQ46" s="47"/>
      <c r="GIR46" s="47"/>
      <c r="GIS46" s="47"/>
      <c r="GIT46" s="47"/>
      <c r="GIU46" s="47"/>
      <c r="GIV46" s="47"/>
      <c r="GIW46" s="47"/>
      <c r="GIX46" s="47"/>
      <c r="GIY46" s="47"/>
      <c r="GIZ46" s="47"/>
      <c r="GJA46" s="47"/>
      <c r="GJB46" s="47"/>
      <c r="GJC46" s="47"/>
      <c r="GJD46" s="47"/>
      <c r="GJE46" s="47"/>
      <c r="GJF46" s="47"/>
      <c r="GJG46" s="47"/>
      <c r="GJH46" s="47"/>
      <c r="GJI46" s="47"/>
      <c r="GJJ46" s="47"/>
      <c r="GJK46" s="47"/>
      <c r="GJL46" s="47"/>
      <c r="GJM46" s="47"/>
      <c r="GJN46" s="47"/>
      <c r="GJO46" s="47"/>
      <c r="GJP46" s="47"/>
      <c r="GJQ46" s="47"/>
      <c r="GJR46" s="47"/>
      <c r="GJS46" s="47"/>
      <c r="GJT46" s="47"/>
      <c r="GJU46" s="47"/>
      <c r="GJV46" s="47"/>
      <c r="GJW46" s="47"/>
      <c r="GJX46" s="47"/>
      <c r="GJY46" s="47"/>
      <c r="GJZ46" s="47"/>
      <c r="GKA46" s="47"/>
      <c r="GKB46" s="47"/>
      <c r="GKC46" s="47"/>
      <c r="GKD46" s="47"/>
      <c r="GKE46" s="47"/>
      <c r="GKF46" s="47"/>
      <c r="GKG46" s="47"/>
      <c r="GKH46" s="47"/>
      <c r="GKI46" s="47"/>
      <c r="GKJ46" s="47"/>
      <c r="GKK46" s="47"/>
      <c r="GKL46" s="47"/>
      <c r="GKM46" s="47"/>
      <c r="GKN46" s="47"/>
      <c r="GKO46" s="47"/>
      <c r="GKP46" s="47"/>
      <c r="GKQ46" s="47"/>
      <c r="GKR46" s="47"/>
      <c r="GKS46" s="47"/>
      <c r="GKT46" s="47"/>
      <c r="GKU46" s="47"/>
      <c r="GKV46" s="47"/>
      <c r="GKW46" s="47"/>
      <c r="GKX46" s="47"/>
      <c r="GKY46" s="47"/>
      <c r="GKZ46" s="47"/>
      <c r="GLA46" s="47"/>
      <c r="GLB46" s="47"/>
      <c r="GLC46" s="47"/>
      <c r="GLD46" s="47"/>
      <c r="GLE46" s="47"/>
      <c r="GLF46" s="47"/>
      <c r="GLG46" s="47"/>
      <c r="GLH46" s="47"/>
      <c r="GLI46" s="47"/>
      <c r="GLJ46" s="47"/>
      <c r="GLK46" s="47"/>
      <c r="GLL46" s="47"/>
      <c r="GLM46" s="47"/>
      <c r="GLN46" s="47"/>
      <c r="GLO46" s="47"/>
      <c r="GLP46" s="47"/>
      <c r="GLQ46" s="47"/>
      <c r="GLR46" s="47"/>
      <c r="GLS46" s="47"/>
      <c r="GLT46" s="47"/>
      <c r="GLU46" s="47"/>
      <c r="GLV46" s="47"/>
      <c r="GLW46" s="47"/>
      <c r="GLX46" s="47"/>
      <c r="GLY46" s="47"/>
      <c r="GLZ46" s="47"/>
      <c r="GMA46" s="47"/>
      <c r="GMB46" s="47"/>
      <c r="GMC46" s="47"/>
      <c r="GMD46" s="47"/>
      <c r="GME46" s="47"/>
      <c r="GMF46" s="47"/>
      <c r="GMG46" s="47"/>
      <c r="GMH46" s="47"/>
      <c r="GMI46" s="47"/>
      <c r="GMJ46" s="47"/>
      <c r="GMK46" s="47"/>
      <c r="GML46" s="47"/>
      <c r="GMM46" s="47"/>
      <c r="GMN46" s="47"/>
      <c r="GMO46" s="47"/>
      <c r="GMP46" s="47"/>
      <c r="GMQ46" s="47"/>
      <c r="GMR46" s="47"/>
      <c r="GMS46" s="47"/>
      <c r="GMT46" s="47"/>
      <c r="GMU46" s="47"/>
      <c r="GMV46" s="47"/>
      <c r="GMW46" s="47"/>
      <c r="GMX46" s="47"/>
      <c r="GMY46" s="47"/>
      <c r="GMZ46" s="47"/>
      <c r="GNA46" s="47"/>
      <c r="GNB46" s="47"/>
      <c r="GNC46" s="47"/>
      <c r="GND46" s="47"/>
      <c r="GNE46" s="47"/>
      <c r="GNF46" s="47"/>
      <c r="GNG46" s="47"/>
      <c r="GNH46" s="47"/>
      <c r="GNI46" s="47"/>
      <c r="GNJ46" s="47"/>
      <c r="GNK46" s="47"/>
      <c r="GNL46" s="47"/>
      <c r="GNM46" s="47"/>
      <c r="GNN46" s="47"/>
      <c r="GNO46" s="47"/>
      <c r="GNP46" s="47"/>
      <c r="GNQ46" s="47"/>
      <c r="GNR46" s="47"/>
      <c r="GNS46" s="47"/>
      <c r="GNT46" s="47"/>
      <c r="GNU46" s="47"/>
      <c r="GNV46" s="47"/>
      <c r="GNW46" s="47"/>
      <c r="GNX46" s="47"/>
      <c r="GNY46" s="47"/>
      <c r="GNZ46" s="47"/>
      <c r="GOA46" s="47"/>
      <c r="GOB46" s="47"/>
      <c r="GOC46" s="47"/>
      <c r="GOD46" s="47"/>
      <c r="GOE46" s="47"/>
      <c r="GOF46" s="47"/>
      <c r="GOG46" s="47"/>
      <c r="GOH46" s="47"/>
      <c r="GOI46" s="47"/>
      <c r="GOJ46" s="47"/>
      <c r="GOK46" s="47"/>
      <c r="GOL46" s="47"/>
      <c r="GOM46" s="47"/>
      <c r="GON46" s="47"/>
      <c r="GOO46" s="47"/>
      <c r="GOP46" s="47"/>
      <c r="GOQ46" s="47"/>
      <c r="GOR46" s="47"/>
      <c r="GOS46" s="47"/>
      <c r="GOT46" s="47"/>
      <c r="GOU46" s="47"/>
      <c r="GOV46" s="47"/>
      <c r="GOW46" s="47"/>
      <c r="GOX46" s="47"/>
      <c r="GOY46" s="47"/>
      <c r="GOZ46" s="47"/>
      <c r="GPA46" s="47"/>
      <c r="GPB46" s="47"/>
      <c r="GPC46" s="47"/>
      <c r="GPD46" s="47"/>
      <c r="GPE46" s="47"/>
      <c r="GPF46" s="47"/>
      <c r="GPG46" s="47"/>
      <c r="GPH46" s="47"/>
      <c r="GPI46" s="47"/>
      <c r="GPJ46" s="47"/>
      <c r="GPK46" s="47"/>
      <c r="GPL46" s="47"/>
      <c r="GPM46" s="47"/>
      <c r="GPN46" s="47"/>
      <c r="GPO46" s="47"/>
      <c r="GPP46" s="47"/>
      <c r="GPQ46" s="47"/>
      <c r="GPR46" s="47"/>
      <c r="GPS46" s="47"/>
      <c r="GPT46" s="47"/>
      <c r="GPU46" s="47"/>
      <c r="GPV46" s="47"/>
      <c r="GPW46" s="47"/>
      <c r="GPX46" s="47"/>
      <c r="GPY46" s="47"/>
      <c r="GPZ46" s="47"/>
      <c r="GQA46" s="47"/>
      <c r="GQB46" s="47"/>
      <c r="GQC46" s="47"/>
      <c r="GQD46" s="47"/>
      <c r="GQE46" s="47"/>
      <c r="GQF46" s="47"/>
      <c r="GQG46" s="47"/>
      <c r="GQH46" s="47"/>
      <c r="GQI46" s="47"/>
      <c r="GQJ46" s="47"/>
      <c r="GQK46" s="47"/>
      <c r="GQL46" s="47"/>
      <c r="GQM46" s="47"/>
      <c r="GQN46" s="47"/>
      <c r="GQO46" s="47"/>
      <c r="GQP46" s="47"/>
      <c r="GQQ46" s="47"/>
      <c r="GQR46" s="47"/>
      <c r="GQS46" s="47"/>
      <c r="GQT46" s="47"/>
      <c r="GQU46" s="47"/>
      <c r="GQV46" s="47"/>
      <c r="GQW46" s="47"/>
      <c r="GQX46" s="47"/>
      <c r="GQY46" s="47"/>
      <c r="GQZ46" s="47"/>
      <c r="GRA46" s="47"/>
      <c r="GRB46" s="47"/>
      <c r="GRC46" s="47"/>
      <c r="GRD46" s="47"/>
      <c r="GRE46" s="47"/>
      <c r="GRF46" s="47"/>
      <c r="GRG46" s="47"/>
      <c r="GRH46" s="47"/>
      <c r="GRI46" s="47"/>
      <c r="GRJ46" s="47"/>
      <c r="GRK46" s="47"/>
      <c r="GRL46" s="47"/>
      <c r="GRM46" s="47"/>
      <c r="GRN46" s="47"/>
      <c r="GRO46" s="47"/>
      <c r="GRP46" s="47"/>
      <c r="GRQ46" s="47"/>
      <c r="GRR46" s="47"/>
      <c r="GRS46" s="47"/>
      <c r="GRT46" s="47"/>
      <c r="GRU46" s="47"/>
      <c r="GRV46" s="47"/>
      <c r="GRW46" s="47"/>
      <c r="GRX46" s="47"/>
      <c r="GRY46" s="47"/>
      <c r="GRZ46" s="47"/>
      <c r="GSA46" s="47"/>
      <c r="GSB46" s="47"/>
      <c r="GSC46" s="47"/>
      <c r="GSD46" s="47"/>
      <c r="GSE46" s="47"/>
      <c r="GSF46" s="47"/>
      <c r="GSG46" s="47"/>
      <c r="GSH46" s="47"/>
      <c r="GSI46" s="47"/>
      <c r="GSJ46" s="47"/>
      <c r="GSK46" s="47"/>
      <c r="GSL46" s="47"/>
      <c r="GSM46" s="47"/>
      <c r="GSN46" s="47"/>
      <c r="GSO46" s="47"/>
      <c r="GSP46" s="47"/>
      <c r="GSQ46" s="47"/>
      <c r="GSR46" s="47"/>
      <c r="GSS46" s="47"/>
      <c r="GST46" s="47"/>
      <c r="GSU46" s="47"/>
      <c r="GSV46" s="47"/>
      <c r="GSW46" s="47"/>
      <c r="GSX46" s="47"/>
      <c r="GSY46" s="47"/>
      <c r="GSZ46" s="47"/>
      <c r="GTA46" s="47"/>
      <c r="GTB46" s="47"/>
      <c r="GTC46" s="47"/>
      <c r="GTD46" s="47"/>
      <c r="GTE46" s="47"/>
      <c r="GTF46" s="47"/>
      <c r="GTG46" s="47"/>
      <c r="GTH46" s="47"/>
      <c r="GTI46" s="47"/>
      <c r="GTJ46" s="47"/>
      <c r="GTK46" s="47"/>
      <c r="GTL46" s="47"/>
      <c r="GTM46" s="47"/>
      <c r="GTN46" s="47"/>
      <c r="GTO46" s="47"/>
      <c r="GTP46" s="47"/>
      <c r="GTQ46" s="47"/>
      <c r="GTR46" s="47"/>
      <c r="GTS46" s="47"/>
      <c r="GTT46" s="47"/>
      <c r="GTU46" s="47"/>
      <c r="GTV46" s="47"/>
      <c r="GTW46" s="47"/>
      <c r="GTX46" s="47"/>
      <c r="GTY46" s="47"/>
      <c r="GTZ46" s="47"/>
      <c r="GUA46" s="47"/>
      <c r="GUB46" s="47"/>
      <c r="GUC46" s="47"/>
      <c r="GUD46" s="47"/>
      <c r="GUE46" s="47"/>
      <c r="GUF46" s="47"/>
      <c r="GUG46" s="47"/>
      <c r="GUH46" s="47"/>
      <c r="GUI46" s="47"/>
      <c r="GUJ46" s="47"/>
      <c r="GUK46" s="47"/>
      <c r="GUL46" s="47"/>
      <c r="GUM46" s="47"/>
      <c r="GUN46" s="47"/>
      <c r="GUO46" s="47"/>
      <c r="GUP46" s="47"/>
      <c r="GUQ46" s="47"/>
      <c r="GUR46" s="47"/>
      <c r="GUS46" s="47"/>
      <c r="GUT46" s="47"/>
      <c r="GUU46" s="47"/>
      <c r="GUV46" s="47"/>
      <c r="GUW46" s="47"/>
      <c r="GUX46" s="47"/>
      <c r="GUY46" s="47"/>
      <c r="GUZ46" s="47"/>
      <c r="GVA46" s="47"/>
      <c r="GVB46" s="47"/>
      <c r="GVC46" s="47"/>
      <c r="GVD46" s="47"/>
      <c r="GVE46" s="47"/>
      <c r="GVF46" s="47"/>
      <c r="GVG46" s="47"/>
      <c r="GVH46" s="47"/>
      <c r="GVI46" s="47"/>
      <c r="GVJ46" s="47"/>
      <c r="GVK46" s="47"/>
      <c r="GVL46" s="47"/>
      <c r="GVM46" s="47"/>
      <c r="GVN46" s="47"/>
      <c r="GVO46" s="47"/>
      <c r="GVP46" s="47"/>
      <c r="GVQ46" s="47"/>
      <c r="GVR46" s="47"/>
      <c r="GVS46" s="47"/>
      <c r="GVT46" s="47"/>
      <c r="GVU46" s="47"/>
      <c r="GVV46" s="47"/>
      <c r="GVW46" s="47"/>
      <c r="GVX46" s="47"/>
      <c r="GVY46" s="47"/>
      <c r="GVZ46" s="47"/>
      <c r="GWA46" s="47"/>
      <c r="GWB46" s="47"/>
      <c r="GWC46" s="47"/>
      <c r="GWD46" s="47"/>
      <c r="GWE46" s="47"/>
      <c r="GWF46" s="47"/>
      <c r="GWG46" s="47"/>
      <c r="GWH46" s="47"/>
      <c r="GWI46" s="47"/>
      <c r="GWJ46" s="47"/>
      <c r="GWK46" s="47"/>
      <c r="GWL46" s="47"/>
      <c r="GWM46" s="47"/>
      <c r="GWN46" s="47"/>
      <c r="GWO46" s="47"/>
      <c r="GWP46" s="47"/>
      <c r="GWQ46" s="47"/>
      <c r="GWR46" s="47"/>
      <c r="GWS46" s="47"/>
      <c r="GWT46" s="47"/>
      <c r="GWU46" s="47"/>
      <c r="GWV46" s="47"/>
      <c r="GWW46" s="47"/>
      <c r="GWX46" s="47"/>
      <c r="GWY46" s="47"/>
      <c r="GWZ46" s="47"/>
      <c r="GXA46" s="47"/>
      <c r="GXB46" s="47"/>
      <c r="GXC46" s="47"/>
      <c r="GXD46" s="47"/>
      <c r="GXE46" s="47"/>
      <c r="GXF46" s="47"/>
      <c r="GXG46" s="47"/>
      <c r="GXH46" s="47"/>
      <c r="GXI46" s="47"/>
      <c r="GXJ46" s="47"/>
      <c r="GXK46" s="47"/>
      <c r="GXL46" s="47"/>
      <c r="GXM46" s="47"/>
      <c r="GXN46" s="47"/>
      <c r="GXO46" s="47"/>
      <c r="GXP46" s="47"/>
      <c r="GXQ46" s="47"/>
      <c r="GXR46" s="47"/>
      <c r="GXS46" s="47"/>
      <c r="GXT46" s="47"/>
      <c r="GXU46" s="47"/>
      <c r="GXV46" s="47"/>
      <c r="GXW46" s="47"/>
      <c r="GXX46" s="47"/>
      <c r="GXY46" s="47"/>
      <c r="GXZ46" s="47"/>
      <c r="GYA46" s="47"/>
      <c r="GYB46" s="47"/>
      <c r="GYC46" s="47"/>
      <c r="GYD46" s="47"/>
      <c r="GYE46" s="47"/>
      <c r="GYF46" s="47"/>
      <c r="GYG46" s="47"/>
      <c r="GYH46" s="47"/>
      <c r="GYI46" s="47"/>
      <c r="GYJ46" s="47"/>
      <c r="GYK46" s="47"/>
      <c r="GYL46" s="47"/>
      <c r="GYM46" s="47"/>
      <c r="GYN46" s="47"/>
      <c r="GYO46" s="47"/>
      <c r="GYP46" s="47"/>
      <c r="GYQ46" s="47"/>
      <c r="GYR46" s="47"/>
      <c r="GYS46" s="47"/>
      <c r="GYT46" s="47"/>
      <c r="GYU46" s="47"/>
      <c r="GYV46" s="47"/>
      <c r="GYW46" s="47"/>
      <c r="GYX46" s="47"/>
      <c r="GYY46" s="47"/>
      <c r="GYZ46" s="47"/>
      <c r="GZA46" s="47"/>
      <c r="GZB46" s="47"/>
      <c r="GZC46" s="47"/>
      <c r="GZD46" s="47"/>
      <c r="GZE46" s="47"/>
      <c r="GZF46" s="47"/>
      <c r="GZG46" s="47"/>
      <c r="GZH46" s="47"/>
      <c r="GZI46" s="47"/>
      <c r="GZJ46" s="47"/>
      <c r="GZK46" s="47"/>
      <c r="GZL46" s="47"/>
      <c r="GZM46" s="47"/>
      <c r="GZN46" s="47"/>
      <c r="GZO46" s="47"/>
      <c r="GZP46" s="47"/>
      <c r="GZQ46" s="47"/>
      <c r="GZR46" s="47"/>
      <c r="GZS46" s="47"/>
      <c r="GZT46" s="47"/>
      <c r="GZU46" s="47"/>
      <c r="GZV46" s="47"/>
      <c r="GZW46" s="47"/>
      <c r="GZX46" s="47"/>
      <c r="GZY46" s="47"/>
      <c r="GZZ46" s="47"/>
      <c r="HAA46" s="47"/>
      <c r="HAB46" s="47"/>
      <c r="HAC46" s="47"/>
      <c r="HAD46" s="47"/>
      <c r="HAE46" s="47"/>
      <c r="HAF46" s="47"/>
      <c r="HAG46" s="47"/>
      <c r="HAH46" s="47"/>
      <c r="HAI46" s="47"/>
      <c r="HAJ46" s="47"/>
      <c r="HAK46" s="47"/>
      <c r="HAL46" s="47"/>
      <c r="HAM46" s="47"/>
      <c r="HAN46" s="47"/>
      <c r="HAO46" s="47"/>
      <c r="HAP46" s="47"/>
      <c r="HAQ46" s="47"/>
      <c r="HAR46" s="47"/>
      <c r="HAS46" s="47"/>
      <c r="HAT46" s="47"/>
      <c r="HAU46" s="47"/>
      <c r="HAV46" s="47"/>
      <c r="HAW46" s="47"/>
      <c r="HAX46" s="47"/>
      <c r="HAY46" s="47"/>
      <c r="HAZ46" s="47"/>
      <c r="HBA46" s="47"/>
      <c r="HBB46" s="47"/>
      <c r="HBC46" s="47"/>
      <c r="HBD46" s="47"/>
      <c r="HBE46" s="47"/>
      <c r="HBF46" s="47"/>
      <c r="HBG46" s="47"/>
      <c r="HBH46" s="47"/>
      <c r="HBI46" s="47"/>
      <c r="HBJ46" s="47"/>
      <c r="HBK46" s="47"/>
      <c r="HBL46" s="47"/>
      <c r="HBM46" s="47"/>
      <c r="HBN46" s="47"/>
      <c r="HBO46" s="47"/>
      <c r="HBP46" s="47"/>
      <c r="HBQ46" s="47"/>
      <c r="HBR46" s="47"/>
      <c r="HBS46" s="47"/>
      <c r="HBT46" s="47"/>
      <c r="HBU46" s="47"/>
      <c r="HBV46" s="47"/>
      <c r="HBW46" s="47"/>
      <c r="HBX46" s="47"/>
      <c r="HBY46" s="47"/>
      <c r="HBZ46" s="47"/>
      <c r="HCA46" s="47"/>
      <c r="HCB46" s="47"/>
      <c r="HCC46" s="47"/>
      <c r="HCD46" s="47"/>
      <c r="HCE46" s="47"/>
      <c r="HCF46" s="47"/>
      <c r="HCG46" s="47"/>
      <c r="HCH46" s="47"/>
      <c r="HCI46" s="47"/>
      <c r="HCJ46" s="47"/>
      <c r="HCK46" s="47"/>
      <c r="HCL46" s="47"/>
      <c r="HCM46" s="47"/>
      <c r="HCN46" s="47"/>
      <c r="HCO46" s="47"/>
      <c r="HCP46" s="47"/>
      <c r="HCQ46" s="47"/>
      <c r="HCR46" s="47"/>
      <c r="HCS46" s="47"/>
      <c r="HCT46" s="47"/>
      <c r="HCU46" s="47"/>
      <c r="HCV46" s="47"/>
      <c r="HCW46" s="47"/>
      <c r="HCX46" s="47"/>
      <c r="HCY46" s="47"/>
      <c r="HCZ46" s="47"/>
      <c r="HDA46" s="47"/>
      <c r="HDB46" s="47"/>
      <c r="HDC46" s="47"/>
      <c r="HDD46" s="47"/>
      <c r="HDE46" s="47"/>
      <c r="HDF46" s="47"/>
      <c r="HDG46" s="47"/>
      <c r="HDH46" s="47"/>
      <c r="HDI46" s="47"/>
      <c r="HDJ46" s="47"/>
      <c r="HDK46" s="47"/>
      <c r="HDL46" s="47"/>
      <c r="HDM46" s="47"/>
      <c r="HDN46" s="47"/>
      <c r="HDO46" s="47"/>
      <c r="HDP46" s="47"/>
      <c r="HDQ46" s="47"/>
      <c r="HDR46" s="47"/>
      <c r="HDS46" s="47"/>
      <c r="HDT46" s="47"/>
      <c r="HDU46" s="47"/>
      <c r="HDV46" s="47"/>
      <c r="HDW46" s="47"/>
      <c r="HDX46" s="47"/>
      <c r="HDY46" s="47"/>
      <c r="HDZ46" s="47"/>
      <c r="HEA46" s="47"/>
      <c r="HEB46" s="47"/>
      <c r="HEC46" s="47"/>
      <c r="HED46" s="47"/>
      <c r="HEE46" s="47"/>
      <c r="HEF46" s="47"/>
      <c r="HEG46" s="47"/>
      <c r="HEH46" s="47"/>
      <c r="HEI46" s="47"/>
      <c r="HEJ46" s="47"/>
      <c r="HEK46" s="47"/>
      <c r="HEL46" s="47"/>
      <c r="HEM46" s="47"/>
      <c r="HEN46" s="47"/>
      <c r="HEO46" s="47"/>
      <c r="HEP46" s="47"/>
      <c r="HEQ46" s="47"/>
      <c r="HER46" s="47"/>
      <c r="HES46" s="47"/>
      <c r="HET46" s="47"/>
      <c r="HEU46" s="47"/>
      <c r="HEV46" s="47"/>
      <c r="HEW46" s="47"/>
      <c r="HEX46" s="47"/>
      <c r="HEY46" s="47"/>
      <c r="HEZ46" s="47"/>
      <c r="HFA46" s="47"/>
      <c r="HFB46" s="47"/>
      <c r="HFC46" s="47"/>
      <c r="HFD46" s="47"/>
      <c r="HFE46" s="47"/>
      <c r="HFF46" s="47"/>
      <c r="HFG46" s="47"/>
      <c r="HFH46" s="47"/>
      <c r="HFI46" s="47"/>
      <c r="HFJ46" s="47"/>
      <c r="HFK46" s="47"/>
      <c r="HFL46" s="47"/>
      <c r="HFM46" s="47"/>
      <c r="HFN46" s="47"/>
      <c r="HFO46" s="47"/>
      <c r="HFP46" s="47"/>
      <c r="HFQ46" s="47"/>
      <c r="HFR46" s="47"/>
      <c r="HFS46" s="47"/>
      <c r="HFT46" s="47"/>
      <c r="HFU46" s="47"/>
      <c r="HFV46" s="47"/>
      <c r="HFW46" s="47"/>
      <c r="HFX46" s="47"/>
      <c r="HFY46" s="47"/>
      <c r="HFZ46" s="47"/>
      <c r="HGA46" s="47"/>
      <c r="HGB46" s="47"/>
      <c r="HGC46" s="47"/>
      <c r="HGD46" s="47"/>
      <c r="HGE46" s="47"/>
      <c r="HGF46" s="47"/>
      <c r="HGG46" s="47"/>
      <c r="HGH46" s="47"/>
      <c r="HGI46" s="47"/>
      <c r="HGJ46" s="47"/>
      <c r="HGK46" s="47"/>
      <c r="HGL46" s="47"/>
      <c r="HGM46" s="47"/>
      <c r="HGN46" s="47"/>
      <c r="HGO46" s="47"/>
      <c r="HGP46" s="47"/>
      <c r="HGQ46" s="47"/>
      <c r="HGR46" s="47"/>
      <c r="HGS46" s="47"/>
      <c r="HGT46" s="47"/>
      <c r="HGU46" s="47"/>
      <c r="HGV46" s="47"/>
      <c r="HGW46" s="47"/>
      <c r="HGX46" s="47"/>
      <c r="HGY46" s="47"/>
      <c r="HGZ46" s="47"/>
      <c r="HHA46" s="47"/>
      <c r="HHB46" s="47"/>
      <c r="HHC46" s="47"/>
      <c r="HHD46" s="47"/>
      <c r="HHE46" s="47"/>
      <c r="HHF46" s="47"/>
      <c r="HHG46" s="47"/>
      <c r="HHH46" s="47"/>
      <c r="HHI46" s="47"/>
      <c r="HHJ46" s="47"/>
      <c r="HHK46" s="47"/>
      <c r="HHL46" s="47"/>
      <c r="HHM46" s="47"/>
      <c r="HHN46" s="47"/>
      <c r="HHO46" s="47"/>
      <c r="HHP46" s="47"/>
      <c r="HHQ46" s="47"/>
      <c r="HHR46" s="47"/>
      <c r="HHS46" s="47"/>
      <c r="HHT46" s="47"/>
      <c r="HHU46" s="47"/>
      <c r="HHV46" s="47"/>
      <c r="HHW46" s="47"/>
      <c r="HHX46" s="47"/>
      <c r="HHY46" s="47"/>
      <c r="HHZ46" s="47"/>
      <c r="HIA46" s="47"/>
      <c r="HIB46" s="47"/>
      <c r="HIC46" s="47"/>
      <c r="HID46" s="47"/>
      <c r="HIE46" s="47"/>
      <c r="HIF46" s="47"/>
      <c r="HIG46" s="47"/>
      <c r="HIH46" s="47"/>
      <c r="HII46" s="47"/>
      <c r="HIJ46" s="47"/>
      <c r="HIK46" s="47"/>
      <c r="HIL46" s="47"/>
      <c r="HIM46" s="47"/>
      <c r="HIN46" s="47"/>
      <c r="HIO46" s="47"/>
      <c r="HIP46" s="47"/>
      <c r="HIQ46" s="47"/>
      <c r="HIR46" s="47"/>
      <c r="HIS46" s="47"/>
      <c r="HIT46" s="47"/>
      <c r="HIU46" s="47"/>
      <c r="HIV46" s="47"/>
      <c r="HIW46" s="47"/>
      <c r="HIX46" s="47"/>
      <c r="HIY46" s="47"/>
      <c r="HIZ46" s="47"/>
      <c r="HJA46" s="47"/>
      <c r="HJB46" s="47"/>
      <c r="HJC46" s="47"/>
      <c r="HJD46" s="47"/>
      <c r="HJE46" s="47"/>
      <c r="HJF46" s="47"/>
      <c r="HJG46" s="47"/>
      <c r="HJH46" s="47"/>
      <c r="HJI46" s="47"/>
      <c r="HJJ46" s="47"/>
      <c r="HJK46" s="47"/>
      <c r="HJL46" s="47"/>
      <c r="HJM46" s="47"/>
      <c r="HJN46" s="47"/>
      <c r="HJO46" s="47"/>
      <c r="HJP46" s="47"/>
      <c r="HJQ46" s="47"/>
      <c r="HJR46" s="47"/>
      <c r="HJS46" s="47"/>
      <c r="HJT46" s="47"/>
      <c r="HJU46" s="47"/>
      <c r="HJV46" s="47"/>
      <c r="HJW46" s="47"/>
      <c r="HJX46" s="47"/>
      <c r="HJY46" s="47"/>
      <c r="HJZ46" s="47"/>
      <c r="HKA46" s="47"/>
      <c r="HKB46" s="47"/>
      <c r="HKC46" s="47"/>
      <c r="HKD46" s="47"/>
      <c r="HKE46" s="47"/>
      <c r="HKF46" s="47"/>
      <c r="HKG46" s="47"/>
      <c r="HKH46" s="47"/>
      <c r="HKI46" s="47"/>
      <c r="HKJ46" s="47"/>
      <c r="HKK46" s="47"/>
      <c r="HKL46" s="47"/>
      <c r="HKM46" s="47"/>
      <c r="HKN46" s="47"/>
      <c r="HKO46" s="47"/>
      <c r="HKP46" s="47"/>
      <c r="HKQ46" s="47"/>
      <c r="HKR46" s="47"/>
      <c r="HKS46" s="47"/>
      <c r="HKT46" s="47"/>
      <c r="HKU46" s="47"/>
      <c r="HKV46" s="47"/>
      <c r="HKW46" s="47"/>
      <c r="HKX46" s="47"/>
      <c r="HKY46" s="47"/>
      <c r="HKZ46" s="47"/>
      <c r="HLA46" s="47"/>
      <c r="HLB46" s="47"/>
      <c r="HLC46" s="47"/>
      <c r="HLD46" s="47"/>
      <c r="HLE46" s="47"/>
      <c r="HLF46" s="47"/>
      <c r="HLG46" s="47"/>
      <c r="HLH46" s="47"/>
      <c r="HLI46" s="47"/>
      <c r="HLJ46" s="47"/>
      <c r="HLK46" s="47"/>
      <c r="HLL46" s="47"/>
      <c r="HLM46" s="47"/>
      <c r="HLN46" s="47"/>
      <c r="HLO46" s="47"/>
      <c r="HLP46" s="47"/>
      <c r="HLQ46" s="47"/>
      <c r="HLR46" s="47"/>
      <c r="HLS46" s="47"/>
      <c r="HLT46" s="47"/>
      <c r="HLU46" s="47"/>
      <c r="HLV46" s="47"/>
      <c r="HLW46" s="47"/>
      <c r="HLX46" s="47"/>
      <c r="HLY46" s="47"/>
      <c r="HLZ46" s="47"/>
      <c r="HMA46" s="47"/>
      <c r="HMB46" s="47"/>
      <c r="HMC46" s="47"/>
      <c r="HMD46" s="47"/>
      <c r="HME46" s="47"/>
      <c r="HMF46" s="47"/>
      <c r="HMG46" s="47"/>
      <c r="HMH46" s="47"/>
      <c r="HMI46" s="47"/>
      <c r="HMJ46" s="47"/>
      <c r="HMK46" s="47"/>
      <c r="HML46" s="47"/>
      <c r="HMM46" s="47"/>
      <c r="HMN46" s="47"/>
      <c r="HMO46" s="47"/>
      <c r="HMP46" s="47"/>
      <c r="HMQ46" s="47"/>
      <c r="HMR46" s="47"/>
      <c r="HMS46" s="47"/>
      <c r="HMT46" s="47"/>
      <c r="HMU46" s="47"/>
      <c r="HMV46" s="47"/>
      <c r="HMW46" s="47"/>
      <c r="HMX46" s="47"/>
      <c r="HMY46" s="47"/>
      <c r="HMZ46" s="47"/>
      <c r="HNA46" s="47"/>
      <c r="HNB46" s="47"/>
      <c r="HNC46" s="47"/>
      <c r="HND46" s="47"/>
      <c r="HNE46" s="47"/>
      <c r="HNF46" s="47"/>
      <c r="HNG46" s="47"/>
      <c r="HNH46" s="47"/>
      <c r="HNI46" s="47"/>
      <c r="HNJ46" s="47"/>
      <c r="HNK46" s="47"/>
      <c r="HNL46" s="47"/>
      <c r="HNM46" s="47"/>
      <c r="HNN46" s="47"/>
      <c r="HNO46" s="47"/>
      <c r="HNP46" s="47"/>
      <c r="HNQ46" s="47"/>
      <c r="HNR46" s="47"/>
      <c r="HNS46" s="47"/>
      <c r="HNT46" s="47"/>
      <c r="HNU46" s="47"/>
      <c r="HNV46" s="47"/>
      <c r="HNW46" s="47"/>
      <c r="HNX46" s="47"/>
      <c r="HNY46" s="47"/>
      <c r="HNZ46" s="47"/>
      <c r="HOA46" s="47"/>
      <c r="HOB46" s="47"/>
      <c r="HOC46" s="47"/>
      <c r="HOD46" s="47"/>
      <c r="HOE46" s="47"/>
      <c r="HOF46" s="47"/>
      <c r="HOG46" s="47"/>
      <c r="HOH46" s="47"/>
      <c r="HOI46" s="47"/>
      <c r="HOJ46" s="47"/>
      <c r="HOK46" s="47"/>
      <c r="HOL46" s="47"/>
      <c r="HOM46" s="47"/>
      <c r="HON46" s="47"/>
      <c r="HOO46" s="47"/>
      <c r="HOP46" s="47"/>
      <c r="HOQ46" s="47"/>
      <c r="HOR46" s="47"/>
      <c r="HOS46" s="47"/>
      <c r="HOT46" s="47"/>
      <c r="HOU46" s="47"/>
      <c r="HOV46" s="47"/>
      <c r="HOW46" s="47"/>
      <c r="HOX46" s="47"/>
      <c r="HOY46" s="47"/>
      <c r="HOZ46" s="47"/>
      <c r="HPA46" s="47"/>
      <c r="HPB46" s="47"/>
      <c r="HPC46" s="47"/>
      <c r="HPD46" s="47"/>
      <c r="HPE46" s="47"/>
      <c r="HPF46" s="47"/>
      <c r="HPG46" s="47"/>
      <c r="HPH46" s="47"/>
      <c r="HPI46" s="47"/>
      <c r="HPJ46" s="47"/>
      <c r="HPK46" s="47"/>
      <c r="HPL46" s="47"/>
      <c r="HPM46" s="47"/>
      <c r="HPN46" s="47"/>
      <c r="HPO46" s="47"/>
      <c r="HPP46" s="47"/>
      <c r="HPQ46" s="47"/>
      <c r="HPR46" s="47"/>
      <c r="HPS46" s="47"/>
      <c r="HPT46" s="47"/>
      <c r="HPU46" s="47"/>
      <c r="HPV46" s="47"/>
      <c r="HPW46" s="47"/>
      <c r="HPX46" s="47"/>
      <c r="HPY46" s="47"/>
      <c r="HPZ46" s="47"/>
      <c r="HQA46" s="47"/>
      <c r="HQB46" s="47"/>
      <c r="HQC46" s="47"/>
      <c r="HQD46" s="47"/>
      <c r="HQE46" s="47"/>
      <c r="HQF46" s="47"/>
      <c r="HQG46" s="47"/>
      <c r="HQH46" s="47"/>
      <c r="HQI46" s="47"/>
      <c r="HQJ46" s="47"/>
      <c r="HQK46" s="47"/>
      <c r="HQL46" s="47"/>
      <c r="HQM46" s="47"/>
      <c r="HQN46" s="47"/>
      <c r="HQO46" s="47"/>
      <c r="HQP46" s="47"/>
      <c r="HQQ46" s="47"/>
      <c r="HQR46" s="47"/>
      <c r="HQS46" s="47"/>
      <c r="HQT46" s="47"/>
      <c r="HQU46" s="47"/>
      <c r="HQV46" s="47"/>
      <c r="HQW46" s="47"/>
      <c r="HQX46" s="47"/>
      <c r="HQY46" s="47"/>
      <c r="HQZ46" s="47"/>
      <c r="HRA46" s="47"/>
      <c r="HRB46" s="47"/>
      <c r="HRC46" s="47"/>
      <c r="HRD46" s="47"/>
      <c r="HRE46" s="47"/>
      <c r="HRF46" s="47"/>
      <c r="HRG46" s="47"/>
      <c r="HRH46" s="47"/>
      <c r="HRI46" s="47"/>
      <c r="HRJ46" s="47"/>
      <c r="HRK46" s="47"/>
      <c r="HRL46" s="47"/>
      <c r="HRM46" s="47"/>
      <c r="HRN46" s="47"/>
      <c r="HRO46" s="47"/>
      <c r="HRP46" s="47"/>
      <c r="HRQ46" s="47"/>
      <c r="HRR46" s="47"/>
      <c r="HRS46" s="47"/>
      <c r="HRT46" s="47"/>
      <c r="HRU46" s="47"/>
      <c r="HRV46" s="47"/>
      <c r="HRW46" s="47"/>
      <c r="HRX46" s="47"/>
      <c r="HRY46" s="47"/>
      <c r="HRZ46" s="47"/>
      <c r="HSA46" s="47"/>
      <c r="HSB46" s="47"/>
      <c r="HSC46" s="47"/>
      <c r="HSD46" s="47"/>
      <c r="HSE46" s="47"/>
      <c r="HSF46" s="47"/>
      <c r="HSG46" s="47"/>
      <c r="HSH46" s="47"/>
      <c r="HSI46" s="47"/>
      <c r="HSJ46" s="47"/>
      <c r="HSK46" s="47"/>
      <c r="HSL46" s="47"/>
      <c r="HSM46" s="47"/>
      <c r="HSN46" s="47"/>
      <c r="HSO46" s="47"/>
      <c r="HSP46" s="47"/>
      <c r="HSQ46" s="47"/>
      <c r="HSR46" s="47"/>
      <c r="HSS46" s="47"/>
      <c r="HST46" s="47"/>
      <c r="HSU46" s="47"/>
      <c r="HSV46" s="47"/>
      <c r="HSW46" s="47"/>
      <c r="HSX46" s="47"/>
      <c r="HSY46" s="47"/>
      <c r="HSZ46" s="47"/>
      <c r="HTA46" s="47"/>
      <c r="HTB46" s="47"/>
      <c r="HTC46" s="47"/>
      <c r="HTD46" s="47"/>
      <c r="HTE46" s="47"/>
      <c r="HTF46" s="47"/>
      <c r="HTG46" s="47"/>
      <c r="HTH46" s="47"/>
      <c r="HTI46" s="47"/>
      <c r="HTJ46" s="47"/>
      <c r="HTK46" s="47"/>
      <c r="HTL46" s="47"/>
      <c r="HTM46" s="47"/>
      <c r="HTN46" s="47"/>
      <c r="HTO46" s="47"/>
      <c r="HTP46" s="47"/>
      <c r="HTQ46" s="47"/>
      <c r="HTR46" s="47"/>
      <c r="HTS46" s="47"/>
      <c r="HTT46" s="47"/>
      <c r="HTU46" s="47"/>
      <c r="HTV46" s="47"/>
      <c r="HTW46" s="47"/>
      <c r="HTX46" s="47"/>
      <c r="HTY46" s="47"/>
      <c r="HTZ46" s="47"/>
      <c r="HUA46" s="47"/>
      <c r="HUB46" s="47"/>
      <c r="HUC46" s="47"/>
      <c r="HUD46" s="47"/>
      <c r="HUE46" s="47"/>
      <c r="HUF46" s="47"/>
      <c r="HUG46" s="47"/>
      <c r="HUH46" s="47"/>
      <c r="HUI46" s="47"/>
      <c r="HUJ46" s="47"/>
      <c r="HUK46" s="47"/>
      <c r="HUL46" s="47"/>
      <c r="HUM46" s="47"/>
      <c r="HUN46" s="47"/>
      <c r="HUO46" s="47"/>
      <c r="HUP46" s="47"/>
      <c r="HUQ46" s="47"/>
      <c r="HUR46" s="47"/>
      <c r="HUS46" s="47"/>
      <c r="HUT46" s="47"/>
      <c r="HUU46" s="47"/>
      <c r="HUV46" s="47"/>
      <c r="HUW46" s="47"/>
      <c r="HUX46" s="47"/>
      <c r="HUY46" s="47"/>
      <c r="HUZ46" s="47"/>
      <c r="HVA46" s="47"/>
      <c r="HVB46" s="47"/>
      <c r="HVC46" s="47"/>
      <c r="HVD46" s="47"/>
      <c r="HVE46" s="47"/>
      <c r="HVF46" s="47"/>
      <c r="HVG46" s="47"/>
      <c r="HVH46" s="47"/>
      <c r="HVI46" s="47"/>
      <c r="HVJ46" s="47"/>
      <c r="HVK46" s="47"/>
      <c r="HVL46" s="47"/>
      <c r="HVM46" s="47"/>
      <c r="HVN46" s="47"/>
      <c r="HVO46" s="47"/>
      <c r="HVP46" s="47"/>
      <c r="HVQ46" s="47"/>
      <c r="HVR46" s="47"/>
      <c r="HVS46" s="47"/>
      <c r="HVT46" s="47"/>
      <c r="HVU46" s="47"/>
      <c r="HVV46" s="47"/>
      <c r="HVW46" s="47"/>
      <c r="HVX46" s="47"/>
      <c r="HVY46" s="47"/>
      <c r="HVZ46" s="47"/>
      <c r="HWA46" s="47"/>
      <c r="HWB46" s="47"/>
      <c r="HWC46" s="47"/>
      <c r="HWD46" s="47"/>
      <c r="HWE46" s="47"/>
      <c r="HWF46" s="47"/>
      <c r="HWG46" s="47"/>
      <c r="HWH46" s="47"/>
      <c r="HWI46" s="47"/>
      <c r="HWJ46" s="47"/>
      <c r="HWK46" s="47"/>
      <c r="HWL46" s="47"/>
      <c r="HWM46" s="47"/>
      <c r="HWN46" s="47"/>
      <c r="HWO46" s="47"/>
      <c r="HWP46" s="47"/>
      <c r="HWQ46" s="47"/>
      <c r="HWR46" s="47"/>
      <c r="HWS46" s="47"/>
      <c r="HWT46" s="47"/>
      <c r="HWU46" s="47"/>
      <c r="HWV46" s="47"/>
      <c r="HWW46" s="47"/>
      <c r="HWX46" s="47"/>
      <c r="HWY46" s="47"/>
      <c r="HWZ46" s="47"/>
      <c r="HXA46" s="47"/>
      <c r="HXB46" s="47"/>
      <c r="HXC46" s="47"/>
      <c r="HXD46" s="47"/>
      <c r="HXE46" s="47"/>
      <c r="HXF46" s="47"/>
      <c r="HXG46" s="47"/>
      <c r="HXH46" s="47"/>
      <c r="HXI46" s="47"/>
      <c r="HXJ46" s="47"/>
      <c r="HXK46" s="47"/>
      <c r="HXL46" s="47"/>
      <c r="HXM46" s="47"/>
      <c r="HXN46" s="47"/>
      <c r="HXO46" s="47"/>
      <c r="HXP46" s="47"/>
      <c r="HXQ46" s="47"/>
      <c r="HXR46" s="47"/>
      <c r="HXS46" s="47"/>
      <c r="HXT46" s="47"/>
      <c r="HXU46" s="47"/>
      <c r="HXV46" s="47"/>
      <c r="HXW46" s="47"/>
      <c r="HXX46" s="47"/>
      <c r="HXY46" s="47"/>
      <c r="HXZ46" s="47"/>
      <c r="HYA46" s="47"/>
      <c r="HYB46" s="47"/>
      <c r="HYC46" s="47"/>
      <c r="HYD46" s="47"/>
      <c r="HYE46" s="47"/>
      <c r="HYF46" s="47"/>
      <c r="HYG46" s="47"/>
      <c r="HYH46" s="47"/>
      <c r="HYI46" s="47"/>
      <c r="HYJ46" s="47"/>
      <c r="HYK46" s="47"/>
      <c r="HYL46" s="47"/>
      <c r="HYM46" s="47"/>
      <c r="HYN46" s="47"/>
      <c r="HYO46" s="47"/>
      <c r="HYP46" s="47"/>
      <c r="HYQ46" s="47"/>
      <c r="HYR46" s="47"/>
      <c r="HYS46" s="47"/>
      <c r="HYT46" s="47"/>
      <c r="HYU46" s="47"/>
      <c r="HYV46" s="47"/>
      <c r="HYW46" s="47"/>
      <c r="HYX46" s="47"/>
      <c r="HYY46" s="47"/>
      <c r="HYZ46" s="47"/>
      <c r="HZA46" s="47"/>
      <c r="HZB46" s="47"/>
      <c r="HZC46" s="47"/>
      <c r="HZD46" s="47"/>
      <c r="HZE46" s="47"/>
      <c r="HZF46" s="47"/>
      <c r="HZG46" s="47"/>
      <c r="HZH46" s="47"/>
      <c r="HZI46" s="47"/>
      <c r="HZJ46" s="47"/>
      <c r="HZK46" s="47"/>
      <c r="HZL46" s="47"/>
      <c r="HZM46" s="47"/>
      <c r="HZN46" s="47"/>
      <c r="HZO46" s="47"/>
      <c r="HZP46" s="47"/>
      <c r="HZQ46" s="47"/>
      <c r="HZR46" s="47"/>
      <c r="HZS46" s="47"/>
      <c r="HZT46" s="47"/>
      <c r="HZU46" s="47"/>
      <c r="HZV46" s="47"/>
      <c r="HZW46" s="47"/>
      <c r="HZX46" s="47"/>
      <c r="HZY46" s="47"/>
      <c r="HZZ46" s="47"/>
      <c r="IAA46" s="47"/>
      <c r="IAB46" s="47"/>
      <c r="IAC46" s="47"/>
      <c r="IAD46" s="47"/>
      <c r="IAE46" s="47"/>
      <c r="IAF46" s="47"/>
      <c r="IAG46" s="47"/>
      <c r="IAH46" s="47"/>
      <c r="IAI46" s="47"/>
      <c r="IAJ46" s="47"/>
      <c r="IAK46" s="47"/>
      <c r="IAL46" s="47"/>
      <c r="IAM46" s="47"/>
      <c r="IAN46" s="47"/>
      <c r="IAO46" s="47"/>
      <c r="IAP46" s="47"/>
      <c r="IAQ46" s="47"/>
      <c r="IAR46" s="47"/>
      <c r="IAS46" s="47"/>
      <c r="IAT46" s="47"/>
      <c r="IAU46" s="47"/>
      <c r="IAV46" s="47"/>
      <c r="IAW46" s="47"/>
      <c r="IAX46" s="47"/>
      <c r="IAY46" s="47"/>
      <c r="IAZ46" s="47"/>
      <c r="IBA46" s="47"/>
      <c r="IBB46" s="47"/>
      <c r="IBC46" s="47"/>
      <c r="IBD46" s="47"/>
      <c r="IBE46" s="47"/>
      <c r="IBF46" s="47"/>
      <c r="IBG46" s="47"/>
      <c r="IBH46" s="47"/>
      <c r="IBI46" s="47"/>
      <c r="IBJ46" s="47"/>
      <c r="IBK46" s="47"/>
      <c r="IBL46" s="47"/>
      <c r="IBM46" s="47"/>
      <c r="IBN46" s="47"/>
      <c r="IBO46" s="47"/>
      <c r="IBP46" s="47"/>
      <c r="IBQ46" s="47"/>
      <c r="IBR46" s="47"/>
      <c r="IBS46" s="47"/>
      <c r="IBT46" s="47"/>
      <c r="IBU46" s="47"/>
      <c r="IBV46" s="47"/>
      <c r="IBW46" s="47"/>
      <c r="IBX46" s="47"/>
      <c r="IBY46" s="47"/>
      <c r="IBZ46" s="47"/>
      <c r="ICA46" s="47"/>
      <c r="ICB46" s="47"/>
      <c r="ICC46" s="47"/>
      <c r="ICD46" s="47"/>
      <c r="ICE46" s="47"/>
      <c r="ICF46" s="47"/>
      <c r="ICG46" s="47"/>
      <c r="ICH46" s="47"/>
      <c r="ICI46" s="47"/>
      <c r="ICJ46" s="47"/>
      <c r="ICK46" s="47"/>
      <c r="ICL46" s="47"/>
      <c r="ICM46" s="47"/>
      <c r="ICN46" s="47"/>
      <c r="ICO46" s="47"/>
      <c r="ICP46" s="47"/>
      <c r="ICQ46" s="47"/>
      <c r="ICR46" s="47"/>
      <c r="ICS46" s="47"/>
      <c r="ICT46" s="47"/>
      <c r="ICU46" s="47"/>
      <c r="ICV46" s="47"/>
      <c r="ICW46" s="47"/>
      <c r="ICX46" s="47"/>
      <c r="ICY46" s="47"/>
      <c r="ICZ46" s="47"/>
      <c r="IDA46" s="47"/>
      <c r="IDB46" s="47"/>
      <c r="IDC46" s="47"/>
      <c r="IDD46" s="47"/>
      <c r="IDE46" s="47"/>
      <c r="IDF46" s="47"/>
      <c r="IDG46" s="47"/>
      <c r="IDH46" s="47"/>
      <c r="IDI46" s="47"/>
      <c r="IDJ46" s="47"/>
      <c r="IDK46" s="47"/>
      <c r="IDL46" s="47"/>
      <c r="IDM46" s="47"/>
      <c r="IDN46" s="47"/>
      <c r="IDO46" s="47"/>
      <c r="IDP46" s="47"/>
      <c r="IDQ46" s="47"/>
      <c r="IDR46" s="47"/>
      <c r="IDS46" s="47"/>
      <c r="IDT46" s="47"/>
      <c r="IDU46" s="47"/>
      <c r="IDV46" s="47"/>
      <c r="IDW46" s="47"/>
      <c r="IDX46" s="47"/>
      <c r="IDY46" s="47"/>
      <c r="IDZ46" s="47"/>
      <c r="IEA46" s="47"/>
      <c r="IEB46" s="47"/>
      <c r="IEC46" s="47"/>
      <c r="IED46" s="47"/>
      <c r="IEE46" s="47"/>
      <c r="IEF46" s="47"/>
      <c r="IEG46" s="47"/>
      <c r="IEH46" s="47"/>
      <c r="IEI46" s="47"/>
      <c r="IEJ46" s="47"/>
      <c r="IEK46" s="47"/>
      <c r="IEL46" s="47"/>
      <c r="IEM46" s="47"/>
      <c r="IEN46" s="47"/>
      <c r="IEO46" s="47"/>
      <c r="IEP46" s="47"/>
      <c r="IEQ46" s="47"/>
      <c r="IER46" s="47"/>
      <c r="IES46" s="47"/>
      <c r="IET46" s="47"/>
      <c r="IEU46" s="47"/>
      <c r="IEV46" s="47"/>
      <c r="IEW46" s="47"/>
      <c r="IEX46" s="47"/>
      <c r="IEY46" s="47"/>
      <c r="IEZ46" s="47"/>
      <c r="IFA46" s="47"/>
      <c r="IFB46" s="47"/>
      <c r="IFC46" s="47"/>
      <c r="IFD46" s="47"/>
      <c r="IFE46" s="47"/>
      <c r="IFF46" s="47"/>
      <c r="IFG46" s="47"/>
      <c r="IFH46" s="47"/>
      <c r="IFI46" s="47"/>
      <c r="IFJ46" s="47"/>
      <c r="IFK46" s="47"/>
      <c r="IFL46" s="47"/>
      <c r="IFM46" s="47"/>
      <c r="IFN46" s="47"/>
      <c r="IFO46" s="47"/>
      <c r="IFP46" s="47"/>
      <c r="IFQ46" s="47"/>
      <c r="IFR46" s="47"/>
      <c r="IFS46" s="47"/>
      <c r="IFT46" s="47"/>
      <c r="IFU46" s="47"/>
      <c r="IFV46" s="47"/>
      <c r="IFW46" s="47"/>
      <c r="IFX46" s="47"/>
      <c r="IFY46" s="47"/>
      <c r="IFZ46" s="47"/>
      <c r="IGA46" s="47"/>
      <c r="IGB46" s="47"/>
      <c r="IGC46" s="47"/>
      <c r="IGD46" s="47"/>
      <c r="IGE46" s="47"/>
      <c r="IGF46" s="47"/>
      <c r="IGG46" s="47"/>
      <c r="IGH46" s="47"/>
      <c r="IGI46" s="47"/>
      <c r="IGJ46" s="47"/>
      <c r="IGK46" s="47"/>
      <c r="IGL46" s="47"/>
      <c r="IGM46" s="47"/>
      <c r="IGN46" s="47"/>
      <c r="IGO46" s="47"/>
      <c r="IGP46" s="47"/>
      <c r="IGQ46" s="47"/>
      <c r="IGR46" s="47"/>
      <c r="IGS46" s="47"/>
      <c r="IGT46" s="47"/>
      <c r="IGU46" s="47"/>
      <c r="IGV46" s="47"/>
      <c r="IGW46" s="47"/>
      <c r="IGX46" s="47"/>
      <c r="IGY46" s="47"/>
      <c r="IGZ46" s="47"/>
      <c r="IHA46" s="47"/>
      <c r="IHB46" s="47"/>
      <c r="IHC46" s="47"/>
      <c r="IHD46" s="47"/>
      <c r="IHE46" s="47"/>
      <c r="IHF46" s="47"/>
      <c r="IHG46" s="47"/>
      <c r="IHH46" s="47"/>
      <c r="IHI46" s="47"/>
      <c r="IHJ46" s="47"/>
      <c r="IHK46" s="47"/>
      <c r="IHL46" s="47"/>
      <c r="IHM46" s="47"/>
      <c r="IHN46" s="47"/>
      <c r="IHO46" s="47"/>
      <c r="IHP46" s="47"/>
      <c r="IHQ46" s="47"/>
      <c r="IHR46" s="47"/>
      <c r="IHS46" s="47"/>
      <c r="IHT46" s="47"/>
      <c r="IHU46" s="47"/>
      <c r="IHV46" s="47"/>
      <c r="IHW46" s="47"/>
      <c r="IHX46" s="47"/>
      <c r="IHY46" s="47"/>
      <c r="IHZ46" s="47"/>
      <c r="IIA46" s="47"/>
      <c r="IIB46" s="47"/>
      <c r="IIC46" s="47"/>
      <c r="IID46" s="47"/>
      <c r="IIE46" s="47"/>
      <c r="IIF46" s="47"/>
      <c r="IIG46" s="47"/>
      <c r="IIH46" s="47"/>
      <c r="III46" s="47"/>
      <c r="IIJ46" s="47"/>
      <c r="IIK46" s="47"/>
      <c r="IIL46" s="47"/>
      <c r="IIM46" s="47"/>
      <c r="IIN46" s="47"/>
      <c r="IIO46" s="47"/>
      <c r="IIP46" s="47"/>
      <c r="IIQ46" s="47"/>
      <c r="IIR46" s="47"/>
      <c r="IIS46" s="47"/>
      <c r="IIT46" s="47"/>
      <c r="IIU46" s="47"/>
      <c r="IIV46" s="47"/>
      <c r="IIW46" s="47"/>
      <c r="IIX46" s="47"/>
      <c r="IIY46" s="47"/>
      <c r="IIZ46" s="47"/>
      <c r="IJA46" s="47"/>
      <c r="IJB46" s="47"/>
      <c r="IJC46" s="47"/>
      <c r="IJD46" s="47"/>
      <c r="IJE46" s="47"/>
      <c r="IJF46" s="47"/>
      <c r="IJG46" s="47"/>
      <c r="IJH46" s="47"/>
      <c r="IJI46" s="47"/>
      <c r="IJJ46" s="47"/>
      <c r="IJK46" s="47"/>
      <c r="IJL46" s="47"/>
      <c r="IJM46" s="47"/>
      <c r="IJN46" s="47"/>
      <c r="IJO46" s="47"/>
      <c r="IJP46" s="47"/>
      <c r="IJQ46" s="47"/>
      <c r="IJR46" s="47"/>
      <c r="IJS46" s="47"/>
      <c r="IJT46" s="47"/>
      <c r="IJU46" s="47"/>
      <c r="IJV46" s="47"/>
      <c r="IJW46" s="47"/>
      <c r="IJX46" s="47"/>
      <c r="IJY46" s="47"/>
      <c r="IJZ46" s="47"/>
      <c r="IKA46" s="47"/>
      <c r="IKB46" s="47"/>
      <c r="IKC46" s="47"/>
      <c r="IKD46" s="47"/>
      <c r="IKE46" s="47"/>
      <c r="IKF46" s="47"/>
      <c r="IKG46" s="47"/>
      <c r="IKH46" s="47"/>
      <c r="IKI46" s="47"/>
      <c r="IKJ46" s="47"/>
      <c r="IKK46" s="47"/>
      <c r="IKL46" s="47"/>
      <c r="IKM46" s="47"/>
      <c r="IKN46" s="47"/>
      <c r="IKO46" s="47"/>
      <c r="IKP46" s="47"/>
      <c r="IKQ46" s="47"/>
      <c r="IKR46" s="47"/>
      <c r="IKS46" s="47"/>
      <c r="IKT46" s="47"/>
      <c r="IKU46" s="47"/>
      <c r="IKV46" s="47"/>
      <c r="IKW46" s="47"/>
      <c r="IKX46" s="47"/>
      <c r="IKY46" s="47"/>
      <c r="IKZ46" s="47"/>
      <c r="ILA46" s="47"/>
      <c r="ILB46" s="47"/>
      <c r="ILC46" s="47"/>
      <c r="ILD46" s="47"/>
      <c r="ILE46" s="47"/>
      <c r="ILF46" s="47"/>
      <c r="ILG46" s="47"/>
      <c r="ILH46" s="47"/>
      <c r="ILI46" s="47"/>
      <c r="ILJ46" s="47"/>
      <c r="ILK46" s="47"/>
      <c r="ILL46" s="47"/>
      <c r="ILM46" s="47"/>
      <c r="ILN46" s="47"/>
      <c r="ILO46" s="47"/>
      <c r="ILP46" s="47"/>
      <c r="ILQ46" s="47"/>
      <c r="ILR46" s="47"/>
      <c r="ILS46" s="47"/>
      <c r="ILT46" s="47"/>
      <c r="ILU46" s="47"/>
      <c r="ILV46" s="47"/>
      <c r="ILW46" s="47"/>
      <c r="ILX46" s="47"/>
      <c r="ILY46" s="47"/>
      <c r="ILZ46" s="47"/>
      <c r="IMA46" s="47"/>
      <c r="IMB46" s="47"/>
      <c r="IMC46" s="47"/>
      <c r="IMD46" s="47"/>
      <c r="IME46" s="47"/>
      <c r="IMF46" s="47"/>
      <c r="IMG46" s="47"/>
      <c r="IMH46" s="47"/>
      <c r="IMI46" s="47"/>
      <c r="IMJ46" s="47"/>
      <c r="IMK46" s="47"/>
      <c r="IML46" s="47"/>
      <c r="IMM46" s="47"/>
      <c r="IMN46" s="47"/>
      <c r="IMO46" s="47"/>
      <c r="IMP46" s="47"/>
      <c r="IMQ46" s="47"/>
      <c r="IMR46" s="47"/>
      <c r="IMS46" s="47"/>
      <c r="IMT46" s="47"/>
      <c r="IMU46" s="47"/>
      <c r="IMV46" s="47"/>
      <c r="IMW46" s="47"/>
      <c r="IMX46" s="47"/>
      <c r="IMY46" s="47"/>
      <c r="IMZ46" s="47"/>
      <c r="INA46" s="47"/>
      <c r="INB46" s="47"/>
      <c r="INC46" s="47"/>
      <c r="IND46" s="47"/>
      <c r="INE46" s="47"/>
      <c r="INF46" s="47"/>
      <c r="ING46" s="47"/>
      <c r="INH46" s="47"/>
      <c r="INI46" s="47"/>
      <c r="INJ46" s="47"/>
      <c r="INK46" s="47"/>
      <c r="INL46" s="47"/>
      <c r="INM46" s="47"/>
      <c r="INN46" s="47"/>
      <c r="INO46" s="47"/>
      <c r="INP46" s="47"/>
      <c r="INQ46" s="47"/>
      <c r="INR46" s="47"/>
      <c r="INS46" s="47"/>
      <c r="INT46" s="47"/>
      <c r="INU46" s="47"/>
      <c r="INV46" s="47"/>
      <c r="INW46" s="47"/>
      <c r="INX46" s="47"/>
      <c r="INY46" s="47"/>
      <c r="INZ46" s="47"/>
      <c r="IOA46" s="47"/>
      <c r="IOB46" s="47"/>
      <c r="IOC46" s="47"/>
      <c r="IOD46" s="47"/>
      <c r="IOE46" s="47"/>
      <c r="IOF46" s="47"/>
      <c r="IOG46" s="47"/>
      <c r="IOH46" s="47"/>
      <c r="IOI46" s="47"/>
      <c r="IOJ46" s="47"/>
      <c r="IOK46" s="47"/>
      <c r="IOL46" s="47"/>
      <c r="IOM46" s="47"/>
      <c r="ION46" s="47"/>
      <c r="IOO46" s="47"/>
      <c r="IOP46" s="47"/>
      <c r="IOQ46" s="47"/>
      <c r="IOR46" s="47"/>
      <c r="IOS46" s="47"/>
      <c r="IOT46" s="47"/>
      <c r="IOU46" s="47"/>
      <c r="IOV46" s="47"/>
      <c r="IOW46" s="47"/>
      <c r="IOX46" s="47"/>
      <c r="IOY46" s="47"/>
      <c r="IOZ46" s="47"/>
      <c r="IPA46" s="47"/>
      <c r="IPB46" s="47"/>
      <c r="IPC46" s="47"/>
      <c r="IPD46" s="47"/>
      <c r="IPE46" s="47"/>
      <c r="IPF46" s="47"/>
      <c r="IPG46" s="47"/>
      <c r="IPH46" s="47"/>
      <c r="IPI46" s="47"/>
      <c r="IPJ46" s="47"/>
      <c r="IPK46" s="47"/>
      <c r="IPL46" s="47"/>
      <c r="IPM46" s="47"/>
      <c r="IPN46" s="47"/>
      <c r="IPO46" s="47"/>
      <c r="IPP46" s="47"/>
      <c r="IPQ46" s="47"/>
      <c r="IPR46" s="47"/>
      <c r="IPS46" s="47"/>
      <c r="IPT46" s="47"/>
      <c r="IPU46" s="47"/>
      <c r="IPV46" s="47"/>
      <c r="IPW46" s="47"/>
      <c r="IPX46" s="47"/>
      <c r="IPY46" s="47"/>
      <c r="IPZ46" s="47"/>
      <c r="IQA46" s="47"/>
      <c r="IQB46" s="47"/>
      <c r="IQC46" s="47"/>
      <c r="IQD46" s="47"/>
      <c r="IQE46" s="47"/>
      <c r="IQF46" s="47"/>
      <c r="IQG46" s="47"/>
      <c r="IQH46" s="47"/>
      <c r="IQI46" s="47"/>
      <c r="IQJ46" s="47"/>
      <c r="IQK46" s="47"/>
      <c r="IQL46" s="47"/>
      <c r="IQM46" s="47"/>
      <c r="IQN46" s="47"/>
      <c r="IQO46" s="47"/>
      <c r="IQP46" s="47"/>
      <c r="IQQ46" s="47"/>
      <c r="IQR46" s="47"/>
      <c r="IQS46" s="47"/>
      <c r="IQT46" s="47"/>
      <c r="IQU46" s="47"/>
      <c r="IQV46" s="47"/>
      <c r="IQW46" s="47"/>
      <c r="IQX46" s="47"/>
      <c r="IQY46" s="47"/>
      <c r="IQZ46" s="47"/>
      <c r="IRA46" s="47"/>
      <c r="IRB46" s="47"/>
      <c r="IRC46" s="47"/>
      <c r="IRD46" s="47"/>
      <c r="IRE46" s="47"/>
      <c r="IRF46" s="47"/>
      <c r="IRG46" s="47"/>
      <c r="IRH46" s="47"/>
      <c r="IRI46" s="47"/>
      <c r="IRJ46" s="47"/>
      <c r="IRK46" s="47"/>
      <c r="IRL46" s="47"/>
      <c r="IRM46" s="47"/>
      <c r="IRN46" s="47"/>
      <c r="IRO46" s="47"/>
      <c r="IRP46" s="47"/>
      <c r="IRQ46" s="47"/>
      <c r="IRR46" s="47"/>
      <c r="IRS46" s="47"/>
      <c r="IRT46" s="47"/>
      <c r="IRU46" s="47"/>
      <c r="IRV46" s="47"/>
      <c r="IRW46" s="47"/>
      <c r="IRX46" s="47"/>
      <c r="IRY46" s="47"/>
      <c r="IRZ46" s="47"/>
      <c r="ISA46" s="47"/>
      <c r="ISB46" s="47"/>
      <c r="ISC46" s="47"/>
      <c r="ISD46" s="47"/>
      <c r="ISE46" s="47"/>
      <c r="ISF46" s="47"/>
      <c r="ISG46" s="47"/>
      <c r="ISH46" s="47"/>
      <c r="ISI46" s="47"/>
      <c r="ISJ46" s="47"/>
      <c r="ISK46" s="47"/>
      <c r="ISL46" s="47"/>
      <c r="ISM46" s="47"/>
      <c r="ISN46" s="47"/>
      <c r="ISO46" s="47"/>
      <c r="ISP46" s="47"/>
      <c r="ISQ46" s="47"/>
      <c r="ISR46" s="47"/>
      <c r="ISS46" s="47"/>
      <c r="IST46" s="47"/>
      <c r="ISU46" s="47"/>
      <c r="ISV46" s="47"/>
      <c r="ISW46" s="47"/>
      <c r="ISX46" s="47"/>
      <c r="ISY46" s="47"/>
      <c r="ISZ46" s="47"/>
      <c r="ITA46" s="47"/>
      <c r="ITB46" s="47"/>
      <c r="ITC46" s="47"/>
      <c r="ITD46" s="47"/>
      <c r="ITE46" s="47"/>
      <c r="ITF46" s="47"/>
      <c r="ITG46" s="47"/>
      <c r="ITH46" s="47"/>
      <c r="ITI46" s="47"/>
      <c r="ITJ46" s="47"/>
      <c r="ITK46" s="47"/>
      <c r="ITL46" s="47"/>
      <c r="ITM46" s="47"/>
      <c r="ITN46" s="47"/>
      <c r="ITO46" s="47"/>
      <c r="ITP46" s="47"/>
      <c r="ITQ46" s="47"/>
      <c r="ITR46" s="47"/>
      <c r="ITS46" s="47"/>
      <c r="ITT46" s="47"/>
      <c r="ITU46" s="47"/>
      <c r="ITV46" s="47"/>
      <c r="ITW46" s="47"/>
      <c r="ITX46" s="47"/>
      <c r="ITY46" s="47"/>
      <c r="ITZ46" s="47"/>
      <c r="IUA46" s="47"/>
      <c r="IUB46" s="47"/>
      <c r="IUC46" s="47"/>
      <c r="IUD46" s="47"/>
      <c r="IUE46" s="47"/>
      <c r="IUF46" s="47"/>
      <c r="IUG46" s="47"/>
      <c r="IUH46" s="47"/>
      <c r="IUI46" s="47"/>
      <c r="IUJ46" s="47"/>
      <c r="IUK46" s="47"/>
      <c r="IUL46" s="47"/>
      <c r="IUM46" s="47"/>
      <c r="IUN46" s="47"/>
      <c r="IUO46" s="47"/>
      <c r="IUP46" s="47"/>
      <c r="IUQ46" s="47"/>
      <c r="IUR46" s="47"/>
      <c r="IUS46" s="47"/>
      <c r="IUT46" s="47"/>
      <c r="IUU46" s="47"/>
      <c r="IUV46" s="47"/>
      <c r="IUW46" s="47"/>
      <c r="IUX46" s="47"/>
      <c r="IUY46" s="47"/>
      <c r="IUZ46" s="47"/>
      <c r="IVA46" s="47"/>
      <c r="IVB46" s="47"/>
      <c r="IVC46" s="47"/>
      <c r="IVD46" s="47"/>
      <c r="IVE46" s="47"/>
      <c r="IVF46" s="47"/>
      <c r="IVG46" s="47"/>
      <c r="IVH46" s="47"/>
      <c r="IVI46" s="47"/>
      <c r="IVJ46" s="47"/>
      <c r="IVK46" s="47"/>
      <c r="IVL46" s="47"/>
      <c r="IVM46" s="47"/>
      <c r="IVN46" s="47"/>
      <c r="IVO46" s="47"/>
      <c r="IVP46" s="47"/>
      <c r="IVQ46" s="47"/>
      <c r="IVR46" s="47"/>
      <c r="IVS46" s="47"/>
      <c r="IVT46" s="47"/>
      <c r="IVU46" s="47"/>
      <c r="IVV46" s="47"/>
      <c r="IVW46" s="47"/>
      <c r="IVX46" s="47"/>
      <c r="IVY46" s="47"/>
      <c r="IVZ46" s="47"/>
      <c r="IWA46" s="47"/>
      <c r="IWB46" s="47"/>
      <c r="IWC46" s="47"/>
      <c r="IWD46" s="47"/>
      <c r="IWE46" s="47"/>
      <c r="IWF46" s="47"/>
      <c r="IWG46" s="47"/>
      <c r="IWH46" s="47"/>
      <c r="IWI46" s="47"/>
      <c r="IWJ46" s="47"/>
      <c r="IWK46" s="47"/>
      <c r="IWL46" s="47"/>
      <c r="IWM46" s="47"/>
      <c r="IWN46" s="47"/>
      <c r="IWO46" s="47"/>
      <c r="IWP46" s="47"/>
      <c r="IWQ46" s="47"/>
      <c r="IWR46" s="47"/>
      <c r="IWS46" s="47"/>
      <c r="IWT46" s="47"/>
      <c r="IWU46" s="47"/>
      <c r="IWV46" s="47"/>
      <c r="IWW46" s="47"/>
      <c r="IWX46" s="47"/>
      <c r="IWY46" s="47"/>
      <c r="IWZ46" s="47"/>
      <c r="IXA46" s="47"/>
      <c r="IXB46" s="47"/>
      <c r="IXC46" s="47"/>
      <c r="IXD46" s="47"/>
      <c r="IXE46" s="47"/>
      <c r="IXF46" s="47"/>
      <c r="IXG46" s="47"/>
      <c r="IXH46" s="47"/>
      <c r="IXI46" s="47"/>
      <c r="IXJ46" s="47"/>
      <c r="IXK46" s="47"/>
      <c r="IXL46" s="47"/>
      <c r="IXM46" s="47"/>
      <c r="IXN46" s="47"/>
      <c r="IXO46" s="47"/>
      <c r="IXP46" s="47"/>
      <c r="IXQ46" s="47"/>
      <c r="IXR46" s="47"/>
      <c r="IXS46" s="47"/>
      <c r="IXT46" s="47"/>
      <c r="IXU46" s="47"/>
      <c r="IXV46" s="47"/>
      <c r="IXW46" s="47"/>
      <c r="IXX46" s="47"/>
      <c r="IXY46" s="47"/>
      <c r="IXZ46" s="47"/>
      <c r="IYA46" s="47"/>
      <c r="IYB46" s="47"/>
      <c r="IYC46" s="47"/>
      <c r="IYD46" s="47"/>
      <c r="IYE46" s="47"/>
      <c r="IYF46" s="47"/>
      <c r="IYG46" s="47"/>
      <c r="IYH46" s="47"/>
      <c r="IYI46" s="47"/>
      <c r="IYJ46" s="47"/>
      <c r="IYK46" s="47"/>
      <c r="IYL46" s="47"/>
      <c r="IYM46" s="47"/>
      <c r="IYN46" s="47"/>
      <c r="IYO46" s="47"/>
      <c r="IYP46" s="47"/>
      <c r="IYQ46" s="47"/>
      <c r="IYR46" s="47"/>
      <c r="IYS46" s="47"/>
      <c r="IYT46" s="47"/>
      <c r="IYU46" s="47"/>
      <c r="IYV46" s="47"/>
      <c r="IYW46" s="47"/>
      <c r="IYX46" s="47"/>
      <c r="IYY46" s="47"/>
      <c r="IYZ46" s="47"/>
      <c r="IZA46" s="47"/>
      <c r="IZB46" s="47"/>
      <c r="IZC46" s="47"/>
      <c r="IZD46" s="47"/>
      <c r="IZE46" s="47"/>
      <c r="IZF46" s="47"/>
      <c r="IZG46" s="47"/>
      <c r="IZH46" s="47"/>
      <c r="IZI46" s="47"/>
      <c r="IZJ46" s="47"/>
      <c r="IZK46" s="47"/>
      <c r="IZL46" s="47"/>
      <c r="IZM46" s="47"/>
      <c r="IZN46" s="47"/>
      <c r="IZO46" s="47"/>
      <c r="IZP46" s="47"/>
      <c r="IZQ46" s="47"/>
      <c r="IZR46" s="47"/>
      <c r="IZS46" s="47"/>
      <c r="IZT46" s="47"/>
      <c r="IZU46" s="47"/>
      <c r="IZV46" s="47"/>
      <c r="IZW46" s="47"/>
      <c r="IZX46" s="47"/>
      <c r="IZY46" s="47"/>
      <c r="IZZ46" s="47"/>
      <c r="JAA46" s="47"/>
      <c r="JAB46" s="47"/>
      <c r="JAC46" s="47"/>
      <c r="JAD46" s="47"/>
      <c r="JAE46" s="47"/>
      <c r="JAF46" s="47"/>
      <c r="JAG46" s="47"/>
      <c r="JAH46" s="47"/>
      <c r="JAI46" s="47"/>
      <c r="JAJ46" s="47"/>
      <c r="JAK46" s="47"/>
      <c r="JAL46" s="47"/>
      <c r="JAM46" s="47"/>
      <c r="JAN46" s="47"/>
      <c r="JAO46" s="47"/>
      <c r="JAP46" s="47"/>
      <c r="JAQ46" s="47"/>
      <c r="JAR46" s="47"/>
      <c r="JAS46" s="47"/>
      <c r="JAT46" s="47"/>
      <c r="JAU46" s="47"/>
      <c r="JAV46" s="47"/>
      <c r="JAW46" s="47"/>
      <c r="JAX46" s="47"/>
      <c r="JAY46" s="47"/>
      <c r="JAZ46" s="47"/>
      <c r="JBA46" s="47"/>
      <c r="JBB46" s="47"/>
      <c r="JBC46" s="47"/>
      <c r="JBD46" s="47"/>
      <c r="JBE46" s="47"/>
      <c r="JBF46" s="47"/>
      <c r="JBG46" s="47"/>
      <c r="JBH46" s="47"/>
      <c r="JBI46" s="47"/>
      <c r="JBJ46" s="47"/>
      <c r="JBK46" s="47"/>
      <c r="JBL46" s="47"/>
      <c r="JBM46" s="47"/>
      <c r="JBN46" s="47"/>
      <c r="JBO46" s="47"/>
      <c r="JBP46" s="47"/>
      <c r="JBQ46" s="47"/>
      <c r="JBR46" s="47"/>
      <c r="JBS46" s="47"/>
      <c r="JBT46" s="47"/>
      <c r="JBU46" s="47"/>
      <c r="JBV46" s="47"/>
      <c r="JBW46" s="47"/>
      <c r="JBX46" s="47"/>
      <c r="JBY46" s="47"/>
      <c r="JBZ46" s="47"/>
      <c r="JCA46" s="47"/>
      <c r="JCB46" s="47"/>
      <c r="JCC46" s="47"/>
      <c r="JCD46" s="47"/>
      <c r="JCE46" s="47"/>
      <c r="JCF46" s="47"/>
      <c r="JCG46" s="47"/>
      <c r="JCH46" s="47"/>
      <c r="JCI46" s="47"/>
      <c r="JCJ46" s="47"/>
      <c r="JCK46" s="47"/>
      <c r="JCL46" s="47"/>
      <c r="JCM46" s="47"/>
      <c r="JCN46" s="47"/>
      <c r="JCO46" s="47"/>
      <c r="JCP46" s="47"/>
      <c r="JCQ46" s="47"/>
      <c r="JCR46" s="47"/>
      <c r="JCS46" s="47"/>
      <c r="JCT46" s="47"/>
      <c r="JCU46" s="47"/>
      <c r="JCV46" s="47"/>
      <c r="JCW46" s="47"/>
      <c r="JCX46" s="47"/>
      <c r="JCY46" s="47"/>
      <c r="JCZ46" s="47"/>
      <c r="JDA46" s="47"/>
      <c r="JDB46" s="47"/>
      <c r="JDC46" s="47"/>
      <c r="JDD46" s="47"/>
      <c r="JDE46" s="47"/>
      <c r="JDF46" s="47"/>
      <c r="JDG46" s="47"/>
      <c r="JDH46" s="47"/>
      <c r="JDI46" s="47"/>
      <c r="JDJ46" s="47"/>
      <c r="JDK46" s="47"/>
      <c r="JDL46" s="47"/>
      <c r="JDM46" s="47"/>
      <c r="JDN46" s="47"/>
      <c r="JDO46" s="47"/>
      <c r="JDP46" s="47"/>
      <c r="JDQ46" s="47"/>
      <c r="JDR46" s="47"/>
      <c r="JDS46" s="47"/>
      <c r="JDT46" s="47"/>
      <c r="JDU46" s="47"/>
      <c r="JDV46" s="47"/>
      <c r="JDW46" s="47"/>
      <c r="JDX46" s="47"/>
      <c r="JDY46" s="47"/>
      <c r="JDZ46" s="47"/>
      <c r="JEA46" s="47"/>
      <c r="JEB46" s="47"/>
      <c r="JEC46" s="47"/>
      <c r="JED46" s="47"/>
      <c r="JEE46" s="47"/>
      <c r="JEF46" s="47"/>
      <c r="JEG46" s="47"/>
      <c r="JEH46" s="47"/>
      <c r="JEI46" s="47"/>
      <c r="JEJ46" s="47"/>
      <c r="JEK46" s="47"/>
      <c r="JEL46" s="47"/>
      <c r="JEM46" s="47"/>
      <c r="JEN46" s="47"/>
      <c r="JEO46" s="47"/>
      <c r="JEP46" s="47"/>
      <c r="JEQ46" s="47"/>
      <c r="JER46" s="47"/>
      <c r="JES46" s="47"/>
      <c r="JET46" s="47"/>
      <c r="JEU46" s="47"/>
      <c r="JEV46" s="47"/>
      <c r="JEW46" s="47"/>
      <c r="JEX46" s="47"/>
      <c r="JEY46" s="47"/>
      <c r="JEZ46" s="47"/>
      <c r="JFA46" s="47"/>
      <c r="JFB46" s="47"/>
      <c r="JFC46" s="47"/>
      <c r="JFD46" s="47"/>
      <c r="JFE46" s="47"/>
      <c r="JFF46" s="47"/>
      <c r="JFG46" s="47"/>
      <c r="JFH46" s="47"/>
      <c r="JFI46" s="47"/>
      <c r="JFJ46" s="47"/>
      <c r="JFK46" s="47"/>
      <c r="JFL46" s="47"/>
      <c r="JFM46" s="47"/>
      <c r="JFN46" s="47"/>
      <c r="JFO46" s="47"/>
      <c r="JFP46" s="47"/>
      <c r="JFQ46" s="47"/>
      <c r="JFR46" s="47"/>
      <c r="JFS46" s="47"/>
      <c r="JFT46" s="47"/>
      <c r="JFU46" s="47"/>
      <c r="JFV46" s="47"/>
      <c r="JFW46" s="47"/>
      <c r="JFX46" s="47"/>
      <c r="JFY46" s="47"/>
      <c r="JFZ46" s="47"/>
      <c r="JGA46" s="47"/>
      <c r="JGB46" s="47"/>
      <c r="JGC46" s="47"/>
      <c r="JGD46" s="47"/>
      <c r="JGE46" s="47"/>
      <c r="JGF46" s="47"/>
      <c r="JGG46" s="47"/>
      <c r="JGH46" s="47"/>
      <c r="JGI46" s="47"/>
      <c r="JGJ46" s="47"/>
      <c r="JGK46" s="47"/>
      <c r="JGL46" s="47"/>
      <c r="JGM46" s="47"/>
      <c r="JGN46" s="47"/>
      <c r="JGO46" s="47"/>
      <c r="JGP46" s="47"/>
      <c r="JGQ46" s="47"/>
      <c r="JGR46" s="47"/>
      <c r="JGS46" s="47"/>
      <c r="JGT46" s="47"/>
      <c r="JGU46" s="47"/>
      <c r="JGV46" s="47"/>
      <c r="JGW46" s="47"/>
      <c r="JGX46" s="47"/>
      <c r="JGY46" s="47"/>
      <c r="JGZ46" s="47"/>
      <c r="JHA46" s="47"/>
      <c r="JHB46" s="47"/>
      <c r="JHC46" s="47"/>
      <c r="JHD46" s="47"/>
      <c r="JHE46" s="47"/>
      <c r="JHF46" s="47"/>
      <c r="JHG46" s="47"/>
      <c r="JHH46" s="47"/>
      <c r="JHI46" s="47"/>
      <c r="JHJ46" s="47"/>
      <c r="JHK46" s="47"/>
      <c r="JHL46" s="47"/>
      <c r="JHM46" s="47"/>
      <c r="JHN46" s="47"/>
      <c r="JHO46" s="47"/>
      <c r="JHP46" s="47"/>
      <c r="JHQ46" s="47"/>
      <c r="JHR46" s="47"/>
      <c r="JHS46" s="47"/>
      <c r="JHT46" s="47"/>
      <c r="JHU46" s="47"/>
      <c r="JHV46" s="47"/>
      <c r="JHW46" s="47"/>
      <c r="JHX46" s="47"/>
      <c r="JHY46" s="47"/>
      <c r="JHZ46" s="47"/>
      <c r="JIA46" s="47"/>
      <c r="JIB46" s="47"/>
      <c r="JIC46" s="47"/>
      <c r="JID46" s="47"/>
      <c r="JIE46" s="47"/>
      <c r="JIF46" s="47"/>
      <c r="JIG46" s="47"/>
      <c r="JIH46" s="47"/>
      <c r="JII46" s="47"/>
      <c r="JIJ46" s="47"/>
      <c r="JIK46" s="47"/>
      <c r="JIL46" s="47"/>
      <c r="JIM46" s="47"/>
      <c r="JIN46" s="47"/>
      <c r="JIO46" s="47"/>
      <c r="JIP46" s="47"/>
      <c r="JIQ46" s="47"/>
      <c r="JIR46" s="47"/>
      <c r="JIS46" s="47"/>
      <c r="JIT46" s="47"/>
      <c r="JIU46" s="47"/>
      <c r="JIV46" s="47"/>
      <c r="JIW46" s="47"/>
      <c r="JIX46" s="47"/>
      <c r="JIY46" s="47"/>
      <c r="JIZ46" s="47"/>
      <c r="JJA46" s="47"/>
      <c r="JJB46" s="47"/>
      <c r="JJC46" s="47"/>
      <c r="JJD46" s="47"/>
      <c r="JJE46" s="47"/>
      <c r="JJF46" s="47"/>
      <c r="JJG46" s="47"/>
      <c r="JJH46" s="47"/>
      <c r="JJI46" s="47"/>
      <c r="JJJ46" s="47"/>
      <c r="JJK46" s="47"/>
      <c r="JJL46" s="47"/>
      <c r="JJM46" s="47"/>
      <c r="JJN46" s="47"/>
      <c r="JJO46" s="47"/>
      <c r="JJP46" s="47"/>
      <c r="JJQ46" s="47"/>
      <c r="JJR46" s="47"/>
      <c r="JJS46" s="47"/>
      <c r="JJT46" s="47"/>
      <c r="JJU46" s="47"/>
      <c r="JJV46" s="47"/>
      <c r="JJW46" s="47"/>
      <c r="JJX46" s="47"/>
      <c r="JJY46" s="47"/>
      <c r="JJZ46" s="47"/>
      <c r="JKA46" s="47"/>
      <c r="JKB46" s="47"/>
      <c r="JKC46" s="47"/>
      <c r="JKD46" s="47"/>
      <c r="JKE46" s="47"/>
      <c r="JKF46" s="47"/>
      <c r="JKG46" s="47"/>
      <c r="JKH46" s="47"/>
      <c r="JKI46" s="47"/>
      <c r="JKJ46" s="47"/>
      <c r="JKK46" s="47"/>
      <c r="JKL46" s="47"/>
      <c r="JKM46" s="47"/>
      <c r="JKN46" s="47"/>
      <c r="JKO46" s="47"/>
      <c r="JKP46" s="47"/>
      <c r="JKQ46" s="47"/>
      <c r="JKR46" s="47"/>
      <c r="JKS46" s="47"/>
      <c r="JKT46" s="47"/>
      <c r="JKU46" s="47"/>
      <c r="JKV46" s="47"/>
      <c r="JKW46" s="47"/>
      <c r="JKX46" s="47"/>
      <c r="JKY46" s="47"/>
      <c r="JKZ46" s="47"/>
      <c r="JLA46" s="47"/>
      <c r="JLB46" s="47"/>
      <c r="JLC46" s="47"/>
      <c r="JLD46" s="47"/>
      <c r="JLE46" s="47"/>
      <c r="JLF46" s="47"/>
      <c r="JLG46" s="47"/>
      <c r="JLH46" s="47"/>
      <c r="JLI46" s="47"/>
      <c r="JLJ46" s="47"/>
      <c r="JLK46" s="47"/>
      <c r="JLL46" s="47"/>
      <c r="JLM46" s="47"/>
      <c r="JLN46" s="47"/>
      <c r="JLO46" s="47"/>
      <c r="JLP46" s="47"/>
      <c r="JLQ46" s="47"/>
      <c r="JLR46" s="47"/>
      <c r="JLS46" s="47"/>
      <c r="JLT46" s="47"/>
      <c r="JLU46" s="47"/>
      <c r="JLV46" s="47"/>
      <c r="JLW46" s="47"/>
      <c r="JLX46" s="47"/>
      <c r="JLY46" s="47"/>
      <c r="JLZ46" s="47"/>
      <c r="JMA46" s="47"/>
      <c r="JMB46" s="47"/>
      <c r="JMC46" s="47"/>
      <c r="JMD46" s="47"/>
      <c r="JME46" s="47"/>
      <c r="JMF46" s="47"/>
      <c r="JMG46" s="47"/>
      <c r="JMH46" s="47"/>
      <c r="JMI46" s="47"/>
      <c r="JMJ46" s="47"/>
      <c r="JMK46" s="47"/>
      <c r="JML46" s="47"/>
      <c r="JMM46" s="47"/>
      <c r="JMN46" s="47"/>
      <c r="JMO46" s="47"/>
      <c r="JMP46" s="47"/>
      <c r="JMQ46" s="47"/>
      <c r="JMR46" s="47"/>
      <c r="JMS46" s="47"/>
      <c r="JMT46" s="47"/>
      <c r="JMU46" s="47"/>
      <c r="JMV46" s="47"/>
      <c r="JMW46" s="47"/>
      <c r="JMX46" s="47"/>
      <c r="JMY46" s="47"/>
      <c r="JMZ46" s="47"/>
      <c r="JNA46" s="47"/>
      <c r="JNB46" s="47"/>
      <c r="JNC46" s="47"/>
      <c r="JND46" s="47"/>
      <c r="JNE46" s="47"/>
      <c r="JNF46" s="47"/>
      <c r="JNG46" s="47"/>
      <c r="JNH46" s="47"/>
      <c r="JNI46" s="47"/>
      <c r="JNJ46" s="47"/>
      <c r="JNK46" s="47"/>
      <c r="JNL46" s="47"/>
      <c r="JNM46" s="47"/>
      <c r="JNN46" s="47"/>
      <c r="JNO46" s="47"/>
      <c r="JNP46" s="47"/>
      <c r="JNQ46" s="47"/>
      <c r="JNR46" s="47"/>
      <c r="JNS46" s="47"/>
      <c r="JNT46" s="47"/>
      <c r="JNU46" s="47"/>
      <c r="JNV46" s="47"/>
      <c r="JNW46" s="47"/>
      <c r="JNX46" s="47"/>
      <c r="JNY46" s="47"/>
      <c r="JNZ46" s="47"/>
      <c r="JOA46" s="47"/>
      <c r="JOB46" s="47"/>
      <c r="JOC46" s="47"/>
      <c r="JOD46" s="47"/>
      <c r="JOE46" s="47"/>
      <c r="JOF46" s="47"/>
      <c r="JOG46" s="47"/>
      <c r="JOH46" s="47"/>
      <c r="JOI46" s="47"/>
      <c r="JOJ46" s="47"/>
      <c r="JOK46" s="47"/>
      <c r="JOL46" s="47"/>
      <c r="JOM46" s="47"/>
      <c r="JON46" s="47"/>
      <c r="JOO46" s="47"/>
      <c r="JOP46" s="47"/>
      <c r="JOQ46" s="47"/>
      <c r="JOR46" s="47"/>
      <c r="JOS46" s="47"/>
      <c r="JOT46" s="47"/>
      <c r="JOU46" s="47"/>
      <c r="JOV46" s="47"/>
      <c r="JOW46" s="47"/>
      <c r="JOX46" s="47"/>
      <c r="JOY46" s="47"/>
      <c r="JOZ46" s="47"/>
      <c r="JPA46" s="47"/>
      <c r="JPB46" s="47"/>
      <c r="JPC46" s="47"/>
      <c r="JPD46" s="47"/>
      <c r="JPE46" s="47"/>
      <c r="JPF46" s="47"/>
      <c r="JPG46" s="47"/>
      <c r="JPH46" s="47"/>
      <c r="JPI46" s="47"/>
      <c r="JPJ46" s="47"/>
      <c r="JPK46" s="47"/>
      <c r="JPL46" s="47"/>
      <c r="JPM46" s="47"/>
      <c r="JPN46" s="47"/>
      <c r="JPO46" s="47"/>
      <c r="JPP46" s="47"/>
      <c r="JPQ46" s="47"/>
      <c r="JPR46" s="47"/>
      <c r="JPS46" s="47"/>
      <c r="JPT46" s="47"/>
      <c r="JPU46" s="47"/>
      <c r="JPV46" s="47"/>
      <c r="JPW46" s="47"/>
      <c r="JPX46" s="47"/>
      <c r="JPY46" s="47"/>
      <c r="JPZ46" s="47"/>
      <c r="JQA46" s="47"/>
      <c r="JQB46" s="47"/>
      <c r="JQC46" s="47"/>
      <c r="JQD46" s="47"/>
      <c r="JQE46" s="47"/>
      <c r="JQF46" s="47"/>
      <c r="JQG46" s="47"/>
      <c r="JQH46" s="47"/>
      <c r="JQI46" s="47"/>
      <c r="JQJ46" s="47"/>
      <c r="JQK46" s="47"/>
      <c r="JQL46" s="47"/>
      <c r="JQM46" s="47"/>
      <c r="JQN46" s="47"/>
      <c r="JQO46" s="47"/>
      <c r="JQP46" s="47"/>
      <c r="JQQ46" s="47"/>
      <c r="JQR46" s="47"/>
      <c r="JQS46" s="47"/>
      <c r="JQT46" s="47"/>
      <c r="JQU46" s="47"/>
      <c r="JQV46" s="47"/>
      <c r="JQW46" s="47"/>
      <c r="JQX46" s="47"/>
      <c r="JQY46" s="47"/>
      <c r="JQZ46" s="47"/>
      <c r="JRA46" s="47"/>
      <c r="JRB46" s="47"/>
      <c r="JRC46" s="47"/>
      <c r="JRD46" s="47"/>
      <c r="JRE46" s="47"/>
      <c r="JRF46" s="47"/>
      <c r="JRG46" s="47"/>
      <c r="JRH46" s="47"/>
      <c r="JRI46" s="47"/>
      <c r="JRJ46" s="47"/>
      <c r="JRK46" s="47"/>
      <c r="JRL46" s="47"/>
      <c r="JRM46" s="47"/>
      <c r="JRN46" s="47"/>
      <c r="JRO46" s="47"/>
      <c r="JRP46" s="47"/>
      <c r="JRQ46" s="47"/>
      <c r="JRR46" s="47"/>
      <c r="JRS46" s="47"/>
      <c r="JRT46" s="47"/>
      <c r="JRU46" s="47"/>
      <c r="JRV46" s="47"/>
      <c r="JRW46" s="47"/>
      <c r="JRX46" s="47"/>
      <c r="JRY46" s="47"/>
      <c r="JRZ46" s="47"/>
      <c r="JSA46" s="47"/>
      <c r="JSB46" s="47"/>
      <c r="JSC46" s="47"/>
      <c r="JSD46" s="47"/>
      <c r="JSE46" s="47"/>
      <c r="JSF46" s="47"/>
      <c r="JSG46" s="47"/>
      <c r="JSH46" s="47"/>
      <c r="JSI46" s="47"/>
      <c r="JSJ46" s="47"/>
      <c r="JSK46" s="47"/>
      <c r="JSL46" s="47"/>
      <c r="JSM46" s="47"/>
      <c r="JSN46" s="47"/>
      <c r="JSO46" s="47"/>
      <c r="JSP46" s="47"/>
      <c r="JSQ46" s="47"/>
      <c r="JSR46" s="47"/>
      <c r="JSS46" s="47"/>
      <c r="JST46" s="47"/>
      <c r="JSU46" s="47"/>
      <c r="JSV46" s="47"/>
      <c r="JSW46" s="47"/>
      <c r="JSX46" s="47"/>
      <c r="JSY46" s="47"/>
      <c r="JSZ46" s="47"/>
      <c r="JTA46" s="47"/>
      <c r="JTB46" s="47"/>
      <c r="JTC46" s="47"/>
      <c r="JTD46" s="47"/>
      <c r="JTE46" s="47"/>
      <c r="JTF46" s="47"/>
      <c r="JTG46" s="47"/>
      <c r="JTH46" s="47"/>
      <c r="JTI46" s="47"/>
      <c r="JTJ46" s="47"/>
      <c r="JTK46" s="47"/>
      <c r="JTL46" s="47"/>
      <c r="JTM46" s="47"/>
      <c r="JTN46" s="47"/>
      <c r="JTO46" s="47"/>
      <c r="JTP46" s="47"/>
      <c r="JTQ46" s="47"/>
      <c r="JTR46" s="47"/>
      <c r="JTS46" s="47"/>
      <c r="JTT46" s="47"/>
      <c r="JTU46" s="47"/>
      <c r="JTV46" s="47"/>
      <c r="JTW46" s="47"/>
      <c r="JTX46" s="47"/>
      <c r="JTY46" s="47"/>
      <c r="JTZ46" s="47"/>
      <c r="JUA46" s="47"/>
      <c r="JUB46" s="47"/>
      <c r="JUC46" s="47"/>
      <c r="JUD46" s="47"/>
      <c r="JUE46" s="47"/>
      <c r="JUF46" s="47"/>
      <c r="JUG46" s="47"/>
      <c r="JUH46" s="47"/>
      <c r="JUI46" s="47"/>
      <c r="JUJ46" s="47"/>
      <c r="JUK46" s="47"/>
      <c r="JUL46" s="47"/>
      <c r="JUM46" s="47"/>
      <c r="JUN46" s="47"/>
      <c r="JUO46" s="47"/>
      <c r="JUP46" s="47"/>
      <c r="JUQ46" s="47"/>
      <c r="JUR46" s="47"/>
      <c r="JUS46" s="47"/>
      <c r="JUT46" s="47"/>
      <c r="JUU46" s="47"/>
      <c r="JUV46" s="47"/>
      <c r="JUW46" s="47"/>
      <c r="JUX46" s="47"/>
      <c r="JUY46" s="47"/>
      <c r="JUZ46" s="47"/>
      <c r="JVA46" s="47"/>
      <c r="JVB46" s="47"/>
      <c r="JVC46" s="47"/>
      <c r="JVD46" s="47"/>
      <c r="JVE46" s="47"/>
      <c r="JVF46" s="47"/>
      <c r="JVG46" s="47"/>
      <c r="JVH46" s="47"/>
      <c r="JVI46" s="47"/>
      <c r="JVJ46" s="47"/>
      <c r="JVK46" s="47"/>
      <c r="JVL46" s="47"/>
      <c r="JVM46" s="47"/>
      <c r="JVN46" s="47"/>
      <c r="JVO46" s="47"/>
      <c r="JVP46" s="47"/>
      <c r="JVQ46" s="47"/>
      <c r="JVR46" s="47"/>
      <c r="JVS46" s="47"/>
      <c r="JVT46" s="47"/>
      <c r="JVU46" s="47"/>
      <c r="JVV46" s="47"/>
      <c r="JVW46" s="47"/>
      <c r="JVX46" s="47"/>
      <c r="JVY46" s="47"/>
      <c r="JVZ46" s="47"/>
      <c r="JWA46" s="47"/>
      <c r="JWB46" s="47"/>
      <c r="JWC46" s="47"/>
      <c r="JWD46" s="47"/>
      <c r="JWE46" s="47"/>
      <c r="JWF46" s="47"/>
      <c r="JWG46" s="47"/>
      <c r="JWH46" s="47"/>
      <c r="JWI46" s="47"/>
      <c r="JWJ46" s="47"/>
      <c r="JWK46" s="47"/>
      <c r="JWL46" s="47"/>
      <c r="JWM46" s="47"/>
      <c r="JWN46" s="47"/>
      <c r="JWO46" s="47"/>
      <c r="JWP46" s="47"/>
      <c r="JWQ46" s="47"/>
      <c r="JWR46" s="47"/>
      <c r="JWS46" s="47"/>
      <c r="JWT46" s="47"/>
      <c r="JWU46" s="47"/>
      <c r="JWV46" s="47"/>
      <c r="JWW46" s="47"/>
      <c r="JWX46" s="47"/>
      <c r="JWY46" s="47"/>
      <c r="JWZ46" s="47"/>
      <c r="JXA46" s="47"/>
      <c r="JXB46" s="47"/>
      <c r="JXC46" s="47"/>
      <c r="JXD46" s="47"/>
      <c r="JXE46" s="47"/>
      <c r="JXF46" s="47"/>
      <c r="JXG46" s="47"/>
      <c r="JXH46" s="47"/>
      <c r="JXI46" s="47"/>
      <c r="JXJ46" s="47"/>
      <c r="JXK46" s="47"/>
      <c r="JXL46" s="47"/>
      <c r="JXM46" s="47"/>
      <c r="JXN46" s="47"/>
      <c r="JXO46" s="47"/>
      <c r="JXP46" s="47"/>
      <c r="JXQ46" s="47"/>
      <c r="JXR46" s="47"/>
      <c r="JXS46" s="47"/>
      <c r="JXT46" s="47"/>
      <c r="JXU46" s="47"/>
      <c r="JXV46" s="47"/>
      <c r="JXW46" s="47"/>
      <c r="JXX46" s="47"/>
      <c r="JXY46" s="47"/>
      <c r="JXZ46" s="47"/>
      <c r="JYA46" s="47"/>
      <c r="JYB46" s="47"/>
      <c r="JYC46" s="47"/>
      <c r="JYD46" s="47"/>
      <c r="JYE46" s="47"/>
      <c r="JYF46" s="47"/>
      <c r="JYG46" s="47"/>
      <c r="JYH46" s="47"/>
      <c r="JYI46" s="47"/>
      <c r="JYJ46" s="47"/>
      <c r="JYK46" s="47"/>
      <c r="JYL46" s="47"/>
      <c r="JYM46" s="47"/>
      <c r="JYN46" s="47"/>
      <c r="JYO46" s="47"/>
      <c r="JYP46" s="47"/>
      <c r="JYQ46" s="47"/>
      <c r="JYR46" s="47"/>
      <c r="JYS46" s="47"/>
      <c r="JYT46" s="47"/>
      <c r="JYU46" s="47"/>
      <c r="JYV46" s="47"/>
      <c r="JYW46" s="47"/>
      <c r="JYX46" s="47"/>
      <c r="JYY46" s="47"/>
      <c r="JYZ46" s="47"/>
      <c r="JZA46" s="47"/>
      <c r="JZB46" s="47"/>
      <c r="JZC46" s="47"/>
      <c r="JZD46" s="47"/>
      <c r="JZE46" s="47"/>
      <c r="JZF46" s="47"/>
      <c r="JZG46" s="47"/>
      <c r="JZH46" s="47"/>
      <c r="JZI46" s="47"/>
      <c r="JZJ46" s="47"/>
      <c r="JZK46" s="47"/>
      <c r="JZL46" s="47"/>
      <c r="JZM46" s="47"/>
      <c r="JZN46" s="47"/>
      <c r="JZO46" s="47"/>
      <c r="JZP46" s="47"/>
      <c r="JZQ46" s="47"/>
      <c r="JZR46" s="47"/>
      <c r="JZS46" s="47"/>
      <c r="JZT46" s="47"/>
      <c r="JZU46" s="47"/>
      <c r="JZV46" s="47"/>
      <c r="JZW46" s="47"/>
      <c r="JZX46" s="47"/>
      <c r="JZY46" s="47"/>
      <c r="JZZ46" s="47"/>
      <c r="KAA46" s="47"/>
      <c r="KAB46" s="47"/>
      <c r="KAC46" s="47"/>
      <c r="KAD46" s="47"/>
      <c r="KAE46" s="47"/>
      <c r="KAF46" s="47"/>
      <c r="KAG46" s="47"/>
      <c r="KAH46" s="47"/>
      <c r="KAI46" s="47"/>
      <c r="KAJ46" s="47"/>
      <c r="KAK46" s="47"/>
      <c r="KAL46" s="47"/>
      <c r="KAM46" s="47"/>
      <c r="KAN46" s="47"/>
      <c r="KAO46" s="47"/>
      <c r="KAP46" s="47"/>
      <c r="KAQ46" s="47"/>
      <c r="KAR46" s="47"/>
      <c r="KAS46" s="47"/>
      <c r="KAT46" s="47"/>
      <c r="KAU46" s="47"/>
      <c r="KAV46" s="47"/>
      <c r="KAW46" s="47"/>
      <c r="KAX46" s="47"/>
      <c r="KAY46" s="47"/>
      <c r="KAZ46" s="47"/>
      <c r="KBA46" s="47"/>
      <c r="KBB46" s="47"/>
      <c r="KBC46" s="47"/>
      <c r="KBD46" s="47"/>
      <c r="KBE46" s="47"/>
      <c r="KBF46" s="47"/>
      <c r="KBG46" s="47"/>
      <c r="KBH46" s="47"/>
      <c r="KBI46" s="47"/>
      <c r="KBJ46" s="47"/>
      <c r="KBK46" s="47"/>
      <c r="KBL46" s="47"/>
      <c r="KBM46" s="47"/>
      <c r="KBN46" s="47"/>
      <c r="KBO46" s="47"/>
      <c r="KBP46" s="47"/>
      <c r="KBQ46" s="47"/>
      <c r="KBR46" s="47"/>
      <c r="KBS46" s="47"/>
      <c r="KBT46" s="47"/>
      <c r="KBU46" s="47"/>
      <c r="KBV46" s="47"/>
      <c r="KBW46" s="47"/>
      <c r="KBX46" s="47"/>
      <c r="KBY46" s="47"/>
      <c r="KBZ46" s="47"/>
      <c r="KCA46" s="47"/>
      <c r="KCB46" s="47"/>
      <c r="KCC46" s="47"/>
      <c r="KCD46" s="47"/>
      <c r="KCE46" s="47"/>
      <c r="KCF46" s="47"/>
      <c r="KCG46" s="47"/>
      <c r="KCH46" s="47"/>
      <c r="KCI46" s="47"/>
      <c r="KCJ46" s="47"/>
      <c r="KCK46" s="47"/>
      <c r="KCL46" s="47"/>
      <c r="KCM46" s="47"/>
      <c r="KCN46" s="47"/>
      <c r="KCO46" s="47"/>
      <c r="KCP46" s="47"/>
      <c r="KCQ46" s="47"/>
      <c r="KCR46" s="47"/>
      <c r="KCS46" s="47"/>
      <c r="KCT46" s="47"/>
      <c r="KCU46" s="47"/>
      <c r="KCV46" s="47"/>
      <c r="KCW46" s="47"/>
      <c r="KCX46" s="47"/>
      <c r="KCY46" s="47"/>
      <c r="KCZ46" s="47"/>
      <c r="KDA46" s="47"/>
      <c r="KDB46" s="47"/>
      <c r="KDC46" s="47"/>
      <c r="KDD46" s="47"/>
      <c r="KDE46" s="47"/>
      <c r="KDF46" s="47"/>
      <c r="KDG46" s="47"/>
      <c r="KDH46" s="47"/>
      <c r="KDI46" s="47"/>
      <c r="KDJ46" s="47"/>
      <c r="KDK46" s="47"/>
      <c r="KDL46" s="47"/>
      <c r="KDM46" s="47"/>
      <c r="KDN46" s="47"/>
      <c r="KDO46" s="47"/>
      <c r="KDP46" s="47"/>
      <c r="KDQ46" s="47"/>
      <c r="KDR46" s="47"/>
      <c r="KDS46" s="47"/>
      <c r="KDT46" s="47"/>
      <c r="KDU46" s="47"/>
      <c r="KDV46" s="47"/>
      <c r="KDW46" s="47"/>
      <c r="KDX46" s="47"/>
      <c r="KDY46" s="47"/>
      <c r="KDZ46" s="47"/>
      <c r="KEA46" s="47"/>
      <c r="KEB46" s="47"/>
      <c r="KEC46" s="47"/>
      <c r="KED46" s="47"/>
      <c r="KEE46" s="47"/>
      <c r="KEF46" s="47"/>
      <c r="KEG46" s="47"/>
      <c r="KEH46" s="47"/>
      <c r="KEI46" s="47"/>
      <c r="KEJ46" s="47"/>
      <c r="KEK46" s="47"/>
      <c r="KEL46" s="47"/>
      <c r="KEM46" s="47"/>
      <c r="KEN46" s="47"/>
      <c r="KEO46" s="47"/>
      <c r="KEP46" s="47"/>
      <c r="KEQ46" s="47"/>
      <c r="KER46" s="47"/>
      <c r="KES46" s="47"/>
      <c r="KET46" s="47"/>
      <c r="KEU46" s="47"/>
      <c r="KEV46" s="47"/>
      <c r="KEW46" s="47"/>
      <c r="KEX46" s="47"/>
      <c r="KEY46" s="47"/>
      <c r="KEZ46" s="47"/>
      <c r="KFA46" s="47"/>
      <c r="KFB46" s="47"/>
      <c r="KFC46" s="47"/>
      <c r="KFD46" s="47"/>
      <c r="KFE46" s="47"/>
      <c r="KFF46" s="47"/>
      <c r="KFG46" s="47"/>
      <c r="KFH46" s="47"/>
      <c r="KFI46" s="47"/>
      <c r="KFJ46" s="47"/>
      <c r="KFK46" s="47"/>
      <c r="KFL46" s="47"/>
      <c r="KFM46" s="47"/>
      <c r="KFN46" s="47"/>
      <c r="KFO46" s="47"/>
      <c r="KFP46" s="47"/>
      <c r="KFQ46" s="47"/>
      <c r="KFR46" s="47"/>
      <c r="KFS46" s="47"/>
      <c r="KFT46" s="47"/>
      <c r="KFU46" s="47"/>
      <c r="KFV46" s="47"/>
      <c r="KFW46" s="47"/>
      <c r="KFX46" s="47"/>
      <c r="KFY46" s="47"/>
      <c r="KFZ46" s="47"/>
      <c r="KGA46" s="47"/>
      <c r="KGB46" s="47"/>
      <c r="KGC46" s="47"/>
      <c r="KGD46" s="47"/>
      <c r="KGE46" s="47"/>
      <c r="KGF46" s="47"/>
      <c r="KGG46" s="47"/>
      <c r="KGH46" s="47"/>
      <c r="KGI46" s="47"/>
      <c r="KGJ46" s="47"/>
      <c r="KGK46" s="47"/>
      <c r="KGL46" s="47"/>
      <c r="KGM46" s="47"/>
      <c r="KGN46" s="47"/>
      <c r="KGO46" s="47"/>
      <c r="KGP46" s="47"/>
      <c r="KGQ46" s="47"/>
      <c r="KGR46" s="47"/>
      <c r="KGS46" s="47"/>
      <c r="KGT46" s="47"/>
      <c r="KGU46" s="47"/>
      <c r="KGV46" s="47"/>
      <c r="KGW46" s="47"/>
      <c r="KGX46" s="47"/>
      <c r="KGY46" s="47"/>
      <c r="KGZ46" s="47"/>
      <c r="KHA46" s="47"/>
      <c r="KHB46" s="47"/>
      <c r="KHC46" s="47"/>
      <c r="KHD46" s="47"/>
      <c r="KHE46" s="47"/>
      <c r="KHF46" s="47"/>
      <c r="KHG46" s="47"/>
      <c r="KHH46" s="47"/>
      <c r="KHI46" s="47"/>
      <c r="KHJ46" s="47"/>
      <c r="KHK46" s="47"/>
      <c r="KHL46" s="47"/>
      <c r="KHM46" s="47"/>
      <c r="KHN46" s="47"/>
      <c r="KHO46" s="47"/>
      <c r="KHP46" s="47"/>
      <c r="KHQ46" s="47"/>
      <c r="KHR46" s="47"/>
      <c r="KHS46" s="47"/>
      <c r="KHT46" s="47"/>
      <c r="KHU46" s="47"/>
      <c r="KHV46" s="47"/>
      <c r="KHW46" s="47"/>
      <c r="KHX46" s="47"/>
      <c r="KHY46" s="47"/>
      <c r="KHZ46" s="47"/>
      <c r="KIA46" s="47"/>
      <c r="KIB46" s="47"/>
      <c r="KIC46" s="47"/>
      <c r="KID46" s="47"/>
      <c r="KIE46" s="47"/>
      <c r="KIF46" s="47"/>
      <c r="KIG46" s="47"/>
      <c r="KIH46" s="47"/>
      <c r="KII46" s="47"/>
      <c r="KIJ46" s="47"/>
      <c r="KIK46" s="47"/>
      <c r="KIL46" s="47"/>
      <c r="KIM46" s="47"/>
      <c r="KIN46" s="47"/>
      <c r="KIO46" s="47"/>
      <c r="KIP46" s="47"/>
      <c r="KIQ46" s="47"/>
      <c r="KIR46" s="47"/>
      <c r="KIS46" s="47"/>
      <c r="KIT46" s="47"/>
      <c r="KIU46" s="47"/>
      <c r="KIV46" s="47"/>
      <c r="KIW46" s="47"/>
      <c r="KIX46" s="47"/>
      <c r="KIY46" s="47"/>
      <c r="KIZ46" s="47"/>
      <c r="KJA46" s="47"/>
      <c r="KJB46" s="47"/>
      <c r="KJC46" s="47"/>
      <c r="KJD46" s="47"/>
      <c r="KJE46" s="47"/>
      <c r="KJF46" s="47"/>
      <c r="KJG46" s="47"/>
      <c r="KJH46" s="47"/>
      <c r="KJI46" s="47"/>
      <c r="KJJ46" s="47"/>
      <c r="KJK46" s="47"/>
      <c r="KJL46" s="47"/>
      <c r="KJM46" s="47"/>
      <c r="KJN46" s="47"/>
      <c r="KJO46" s="47"/>
      <c r="KJP46" s="47"/>
      <c r="KJQ46" s="47"/>
      <c r="KJR46" s="47"/>
      <c r="KJS46" s="47"/>
      <c r="KJT46" s="47"/>
      <c r="KJU46" s="47"/>
      <c r="KJV46" s="47"/>
      <c r="KJW46" s="47"/>
      <c r="KJX46" s="47"/>
      <c r="KJY46" s="47"/>
      <c r="KJZ46" s="47"/>
      <c r="KKA46" s="47"/>
      <c r="KKB46" s="47"/>
      <c r="KKC46" s="47"/>
      <c r="KKD46" s="47"/>
      <c r="KKE46" s="47"/>
      <c r="KKF46" s="47"/>
      <c r="KKG46" s="47"/>
      <c r="KKH46" s="47"/>
      <c r="KKI46" s="47"/>
      <c r="KKJ46" s="47"/>
      <c r="KKK46" s="47"/>
      <c r="KKL46" s="47"/>
      <c r="KKM46" s="47"/>
      <c r="KKN46" s="47"/>
      <c r="KKO46" s="47"/>
      <c r="KKP46" s="47"/>
      <c r="KKQ46" s="47"/>
      <c r="KKR46" s="47"/>
      <c r="KKS46" s="47"/>
      <c r="KKT46" s="47"/>
      <c r="KKU46" s="47"/>
      <c r="KKV46" s="47"/>
      <c r="KKW46" s="47"/>
      <c r="KKX46" s="47"/>
      <c r="KKY46" s="47"/>
      <c r="KKZ46" s="47"/>
      <c r="KLA46" s="47"/>
      <c r="KLB46" s="47"/>
      <c r="KLC46" s="47"/>
      <c r="KLD46" s="47"/>
      <c r="KLE46" s="47"/>
      <c r="KLF46" s="47"/>
      <c r="KLG46" s="47"/>
      <c r="KLH46" s="47"/>
      <c r="KLI46" s="47"/>
      <c r="KLJ46" s="47"/>
      <c r="KLK46" s="47"/>
      <c r="KLL46" s="47"/>
      <c r="KLM46" s="47"/>
      <c r="KLN46" s="47"/>
      <c r="KLO46" s="47"/>
      <c r="KLP46" s="47"/>
      <c r="KLQ46" s="47"/>
      <c r="KLR46" s="47"/>
      <c r="KLS46" s="47"/>
      <c r="KLT46" s="47"/>
      <c r="KLU46" s="47"/>
      <c r="KLV46" s="47"/>
      <c r="KLW46" s="47"/>
      <c r="KLX46" s="47"/>
      <c r="KLY46" s="47"/>
      <c r="KLZ46" s="47"/>
      <c r="KMA46" s="47"/>
      <c r="KMB46" s="47"/>
      <c r="KMC46" s="47"/>
      <c r="KMD46" s="47"/>
      <c r="KME46" s="47"/>
      <c r="KMF46" s="47"/>
      <c r="KMG46" s="47"/>
      <c r="KMH46" s="47"/>
      <c r="KMI46" s="47"/>
      <c r="KMJ46" s="47"/>
      <c r="KMK46" s="47"/>
      <c r="KML46" s="47"/>
      <c r="KMM46" s="47"/>
      <c r="KMN46" s="47"/>
      <c r="KMO46" s="47"/>
      <c r="KMP46" s="47"/>
      <c r="KMQ46" s="47"/>
      <c r="KMR46" s="47"/>
      <c r="KMS46" s="47"/>
      <c r="KMT46" s="47"/>
      <c r="KMU46" s="47"/>
      <c r="KMV46" s="47"/>
      <c r="KMW46" s="47"/>
      <c r="KMX46" s="47"/>
      <c r="KMY46" s="47"/>
      <c r="KMZ46" s="47"/>
      <c r="KNA46" s="47"/>
      <c r="KNB46" s="47"/>
      <c r="KNC46" s="47"/>
      <c r="KND46" s="47"/>
      <c r="KNE46" s="47"/>
      <c r="KNF46" s="47"/>
      <c r="KNG46" s="47"/>
      <c r="KNH46" s="47"/>
      <c r="KNI46" s="47"/>
      <c r="KNJ46" s="47"/>
      <c r="KNK46" s="47"/>
      <c r="KNL46" s="47"/>
      <c r="KNM46" s="47"/>
      <c r="KNN46" s="47"/>
      <c r="KNO46" s="47"/>
      <c r="KNP46" s="47"/>
      <c r="KNQ46" s="47"/>
      <c r="KNR46" s="47"/>
      <c r="KNS46" s="47"/>
      <c r="KNT46" s="47"/>
      <c r="KNU46" s="47"/>
      <c r="KNV46" s="47"/>
      <c r="KNW46" s="47"/>
      <c r="KNX46" s="47"/>
      <c r="KNY46" s="47"/>
      <c r="KNZ46" s="47"/>
      <c r="KOA46" s="47"/>
      <c r="KOB46" s="47"/>
      <c r="KOC46" s="47"/>
      <c r="KOD46" s="47"/>
      <c r="KOE46" s="47"/>
      <c r="KOF46" s="47"/>
      <c r="KOG46" s="47"/>
      <c r="KOH46" s="47"/>
      <c r="KOI46" s="47"/>
      <c r="KOJ46" s="47"/>
      <c r="KOK46" s="47"/>
      <c r="KOL46" s="47"/>
      <c r="KOM46" s="47"/>
      <c r="KON46" s="47"/>
      <c r="KOO46" s="47"/>
      <c r="KOP46" s="47"/>
      <c r="KOQ46" s="47"/>
      <c r="KOR46" s="47"/>
      <c r="KOS46" s="47"/>
      <c r="KOT46" s="47"/>
      <c r="KOU46" s="47"/>
      <c r="KOV46" s="47"/>
      <c r="KOW46" s="47"/>
      <c r="KOX46" s="47"/>
      <c r="KOY46" s="47"/>
      <c r="KOZ46" s="47"/>
      <c r="KPA46" s="47"/>
      <c r="KPB46" s="47"/>
      <c r="KPC46" s="47"/>
      <c r="KPD46" s="47"/>
      <c r="KPE46" s="47"/>
      <c r="KPF46" s="47"/>
      <c r="KPG46" s="47"/>
      <c r="KPH46" s="47"/>
      <c r="KPI46" s="47"/>
      <c r="KPJ46" s="47"/>
      <c r="KPK46" s="47"/>
      <c r="KPL46" s="47"/>
      <c r="KPM46" s="47"/>
      <c r="KPN46" s="47"/>
      <c r="KPO46" s="47"/>
      <c r="KPP46" s="47"/>
      <c r="KPQ46" s="47"/>
      <c r="KPR46" s="47"/>
      <c r="KPS46" s="47"/>
      <c r="KPT46" s="47"/>
      <c r="KPU46" s="47"/>
      <c r="KPV46" s="47"/>
      <c r="KPW46" s="47"/>
      <c r="KPX46" s="47"/>
      <c r="KPY46" s="47"/>
      <c r="KPZ46" s="47"/>
      <c r="KQA46" s="47"/>
      <c r="KQB46" s="47"/>
      <c r="KQC46" s="47"/>
      <c r="KQD46" s="47"/>
      <c r="KQE46" s="47"/>
      <c r="KQF46" s="47"/>
      <c r="KQG46" s="47"/>
      <c r="KQH46" s="47"/>
      <c r="KQI46" s="47"/>
      <c r="KQJ46" s="47"/>
      <c r="KQK46" s="47"/>
      <c r="KQL46" s="47"/>
      <c r="KQM46" s="47"/>
      <c r="KQN46" s="47"/>
      <c r="KQO46" s="47"/>
      <c r="KQP46" s="47"/>
      <c r="KQQ46" s="47"/>
      <c r="KQR46" s="47"/>
      <c r="KQS46" s="47"/>
      <c r="KQT46" s="47"/>
      <c r="KQU46" s="47"/>
      <c r="KQV46" s="47"/>
      <c r="KQW46" s="47"/>
      <c r="KQX46" s="47"/>
      <c r="KQY46" s="47"/>
      <c r="KQZ46" s="47"/>
      <c r="KRA46" s="47"/>
      <c r="KRB46" s="47"/>
      <c r="KRC46" s="47"/>
      <c r="KRD46" s="47"/>
      <c r="KRE46" s="47"/>
      <c r="KRF46" s="47"/>
      <c r="KRG46" s="47"/>
      <c r="KRH46" s="47"/>
      <c r="KRI46" s="47"/>
      <c r="KRJ46" s="47"/>
      <c r="KRK46" s="47"/>
      <c r="KRL46" s="47"/>
      <c r="KRM46" s="47"/>
      <c r="KRN46" s="47"/>
      <c r="KRO46" s="47"/>
      <c r="KRP46" s="47"/>
      <c r="KRQ46" s="47"/>
      <c r="KRR46" s="47"/>
      <c r="KRS46" s="47"/>
      <c r="KRT46" s="47"/>
      <c r="KRU46" s="47"/>
      <c r="KRV46" s="47"/>
      <c r="KRW46" s="47"/>
      <c r="KRX46" s="47"/>
      <c r="KRY46" s="47"/>
      <c r="KRZ46" s="47"/>
      <c r="KSA46" s="47"/>
      <c r="KSB46" s="47"/>
      <c r="KSC46" s="47"/>
      <c r="KSD46" s="47"/>
      <c r="KSE46" s="47"/>
      <c r="KSF46" s="47"/>
      <c r="KSG46" s="47"/>
      <c r="KSH46" s="47"/>
      <c r="KSI46" s="47"/>
      <c r="KSJ46" s="47"/>
      <c r="KSK46" s="47"/>
      <c r="KSL46" s="47"/>
      <c r="KSM46" s="47"/>
      <c r="KSN46" s="47"/>
      <c r="KSO46" s="47"/>
      <c r="KSP46" s="47"/>
      <c r="KSQ46" s="47"/>
      <c r="KSR46" s="47"/>
      <c r="KSS46" s="47"/>
      <c r="KST46" s="47"/>
      <c r="KSU46" s="47"/>
      <c r="KSV46" s="47"/>
      <c r="KSW46" s="47"/>
      <c r="KSX46" s="47"/>
      <c r="KSY46" s="47"/>
      <c r="KSZ46" s="47"/>
      <c r="KTA46" s="47"/>
      <c r="KTB46" s="47"/>
      <c r="KTC46" s="47"/>
      <c r="KTD46" s="47"/>
      <c r="KTE46" s="47"/>
      <c r="KTF46" s="47"/>
      <c r="KTG46" s="47"/>
      <c r="KTH46" s="47"/>
      <c r="KTI46" s="47"/>
      <c r="KTJ46" s="47"/>
      <c r="KTK46" s="47"/>
      <c r="KTL46" s="47"/>
      <c r="KTM46" s="47"/>
      <c r="KTN46" s="47"/>
      <c r="KTO46" s="47"/>
      <c r="KTP46" s="47"/>
      <c r="KTQ46" s="47"/>
      <c r="KTR46" s="47"/>
      <c r="KTS46" s="47"/>
      <c r="KTT46" s="47"/>
      <c r="KTU46" s="47"/>
      <c r="KTV46" s="47"/>
      <c r="KTW46" s="47"/>
      <c r="KTX46" s="47"/>
      <c r="KTY46" s="47"/>
      <c r="KTZ46" s="47"/>
      <c r="KUA46" s="47"/>
      <c r="KUB46" s="47"/>
      <c r="KUC46" s="47"/>
      <c r="KUD46" s="47"/>
      <c r="KUE46" s="47"/>
      <c r="KUF46" s="47"/>
      <c r="KUG46" s="47"/>
      <c r="KUH46" s="47"/>
      <c r="KUI46" s="47"/>
      <c r="KUJ46" s="47"/>
      <c r="KUK46" s="47"/>
      <c r="KUL46" s="47"/>
      <c r="KUM46" s="47"/>
      <c r="KUN46" s="47"/>
      <c r="KUO46" s="47"/>
      <c r="KUP46" s="47"/>
      <c r="KUQ46" s="47"/>
      <c r="KUR46" s="47"/>
      <c r="KUS46" s="47"/>
      <c r="KUT46" s="47"/>
      <c r="KUU46" s="47"/>
      <c r="KUV46" s="47"/>
      <c r="KUW46" s="47"/>
      <c r="KUX46" s="47"/>
      <c r="KUY46" s="47"/>
      <c r="KUZ46" s="47"/>
      <c r="KVA46" s="47"/>
      <c r="KVB46" s="47"/>
      <c r="KVC46" s="47"/>
      <c r="KVD46" s="47"/>
      <c r="KVE46" s="47"/>
      <c r="KVF46" s="47"/>
      <c r="KVG46" s="47"/>
      <c r="KVH46" s="47"/>
      <c r="KVI46" s="47"/>
      <c r="KVJ46" s="47"/>
      <c r="KVK46" s="47"/>
      <c r="KVL46" s="47"/>
      <c r="KVM46" s="47"/>
      <c r="KVN46" s="47"/>
      <c r="KVO46" s="47"/>
      <c r="KVP46" s="47"/>
      <c r="KVQ46" s="47"/>
      <c r="KVR46" s="47"/>
      <c r="KVS46" s="47"/>
      <c r="KVT46" s="47"/>
      <c r="KVU46" s="47"/>
      <c r="KVV46" s="47"/>
      <c r="KVW46" s="47"/>
      <c r="KVX46" s="47"/>
      <c r="KVY46" s="47"/>
      <c r="KVZ46" s="47"/>
      <c r="KWA46" s="47"/>
      <c r="KWB46" s="47"/>
      <c r="KWC46" s="47"/>
      <c r="KWD46" s="47"/>
      <c r="KWE46" s="47"/>
      <c r="KWF46" s="47"/>
      <c r="KWG46" s="47"/>
      <c r="KWH46" s="47"/>
      <c r="KWI46" s="47"/>
      <c r="KWJ46" s="47"/>
      <c r="KWK46" s="47"/>
      <c r="KWL46" s="47"/>
      <c r="KWM46" s="47"/>
      <c r="KWN46" s="47"/>
      <c r="KWO46" s="47"/>
      <c r="KWP46" s="47"/>
      <c r="KWQ46" s="47"/>
      <c r="KWR46" s="47"/>
      <c r="KWS46" s="47"/>
      <c r="KWT46" s="47"/>
      <c r="KWU46" s="47"/>
      <c r="KWV46" s="47"/>
      <c r="KWW46" s="47"/>
      <c r="KWX46" s="47"/>
      <c r="KWY46" s="47"/>
      <c r="KWZ46" s="47"/>
      <c r="KXA46" s="47"/>
      <c r="KXB46" s="47"/>
      <c r="KXC46" s="47"/>
      <c r="KXD46" s="47"/>
      <c r="KXE46" s="47"/>
      <c r="KXF46" s="47"/>
      <c r="KXG46" s="47"/>
      <c r="KXH46" s="47"/>
      <c r="KXI46" s="47"/>
      <c r="KXJ46" s="47"/>
      <c r="KXK46" s="47"/>
      <c r="KXL46" s="47"/>
      <c r="KXM46" s="47"/>
      <c r="KXN46" s="47"/>
      <c r="KXO46" s="47"/>
      <c r="KXP46" s="47"/>
      <c r="KXQ46" s="47"/>
      <c r="KXR46" s="47"/>
      <c r="KXS46" s="47"/>
      <c r="KXT46" s="47"/>
      <c r="KXU46" s="47"/>
      <c r="KXV46" s="47"/>
      <c r="KXW46" s="47"/>
      <c r="KXX46" s="47"/>
      <c r="KXY46" s="47"/>
      <c r="KXZ46" s="47"/>
      <c r="KYA46" s="47"/>
      <c r="KYB46" s="47"/>
      <c r="KYC46" s="47"/>
      <c r="KYD46" s="47"/>
      <c r="KYE46" s="47"/>
      <c r="KYF46" s="47"/>
      <c r="KYG46" s="47"/>
      <c r="KYH46" s="47"/>
      <c r="KYI46" s="47"/>
      <c r="KYJ46" s="47"/>
      <c r="KYK46" s="47"/>
      <c r="KYL46" s="47"/>
      <c r="KYM46" s="47"/>
      <c r="KYN46" s="47"/>
      <c r="KYO46" s="47"/>
      <c r="KYP46" s="47"/>
      <c r="KYQ46" s="47"/>
      <c r="KYR46" s="47"/>
      <c r="KYS46" s="47"/>
      <c r="KYT46" s="47"/>
      <c r="KYU46" s="47"/>
      <c r="KYV46" s="47"/>
      <c r="KYW46" s="47"/>
      <c r="KYX46" s="47"/>
      <c r="KYY46" s="47"/>
      <c r="KYZ46" s="47"/>
      <c r="KZA46" s="47"/>
      <c r="KZB46" s="47"/>
      <c r="KZC46" s="47"/>
      <c r="KZD46" s="47"/>
      <c r="KZE46" s="47"/>
      <c r="KZF46" s="47"/>
      <c r="KZG46" s="47"/>
      <c r="KZH46" s="47"/>
      <c r="KZI46" s="47"/>
      <c r="KZJ46" s="47"/>
      <c r="KZK46" s="47"/>
      <c r="KZL46" s="47"/>
      <c r="KZM46" s="47"/>
      <c r="KZN46" s="47"/>
      <c r="KZO46" s="47"/>
      <c r="KZP46" s="47"/>
      <c r="KZQ46" s="47"/>
      <c r="KZR46" s="47"/>
      <c r="KZS46" s="47"/>
      <c r="KZT46" s="47"/>
      <c r="KZU46" s="47"/>
      <c r="KZV46" s="47"/>
      <c r="KZW46" s="47"/>
      <c r="KZX46" s="47"/>
      <c r="KZY46" s="47"/>
      <c r="KZZ46" s="47"/>
      <c r="LAA46" s="47"/>
      <c r="LAB46" s="47"/>
      <c r="LAC46" s="47"/>
      <c r="LAD46" s="47"/>
      <c r="LAE46" s="47"/>
      <c r="LAF46" s="47"/>
      <c r="LAG46" s="47"/>
      <c r="LAH46" s="47"/>
      <c r="LAI46" s="47"/>
      <c r="LAJ46" s="47"/>
      <c r="LAK46" s="47"/>
      <c r="LAL46" s="47"/>
      <c r="LAM46" s="47"/>
      <c r="LAN46" s="47"/>
      <c r="LAO46" s="47"/>
      <c r="LAP46" s="47"/>
      <c r="LAQ46" s="47"/>
      <c r="LAR46" s="47"/>
      <c r="LAS46" s="47"/>
      <c r="LAT46" s="47"/>
      <c r="LAU46" s="47"/>
      <c r="LAV46" s="47"/>
      <c r="LAW46" s="47"/>
      <c r="LAX46" s="47"/>
      <c r="LAY46" s="47"/>
      <c r="LAZ46" s="47"/>
      <c r="LBA46" s="47"/>
      <c r="LBB46" s="47"/>
      <c r="LBC46" s="47"/>
      <c r="LBD46" s="47"/>
      <c r="LBE46" s="47"/>
      <c r="LBF46" s="47"/>
      <c r="LBG46" s="47"/>
      <c r="LBH46" s="47"/>
      <c r="LBI46" s="47"/>
      <c r="LBJ46" s="47"/>
      <c r="LBK46" s="47"/>
      <c r="LBL46" s="47"/>
      <c r="LBM46" s="47"/>
      <c r="LBN46" s="47"/>
      <c r="LBO46" s="47"/>
      <c r="LBP46" s="47"/>
      <c r="LBQ46" s="47"/>
      <c r="LBR46" s="47"/>
      <c r="LBS46" s="47"/>
      <c r="LBT46" s="47"/>
      <c r="LBU46" s="47"/>
      <c r="LBV46" s="47"/>
      <c r="LBW46" s="47"/>
      <c r="LBX46" s="47"/>
      <c r="LBY46" s="47"/>
      <c r="LBZ46" s="47"/>
      <c r="LCA46" s="47"/>
      <c r="LCB46" s="47"/>
      <c r="LCC46" s="47"/>
      <c r="LCD46" s="47"/>
      <c r="LCE46" s="47"/>
      <c r="LCF46" s="47"/>
      <c r="LCG46" s="47"/>
      <c r="LCH46" s="47"/>
      <c r="LCI46" s="47"/>
      <c r="LCJ46" s="47"/>
      <c r="LCK46" s="47"/>
      <c r="LCL46" s="47"/>
      <c r="LCM46" s="47"/>
      <c r="LCN46" s="47"/>
      <c r="LCO46" s="47"/>
      <c r="LCP46" s="47"/>
      <c r="LCQ46" s="47"/>
      <c r="LCR46" s="47"/>
      <c r="LCS46" s="47"/>
      <c r="LCT46" s="47"/>
      <c r="LCU46" s="47"/>
      <c r="LCV46" s="47"/>
      <c r="LCW46" s="47"/>
      <c r="LCX46" s="47"/>
      <c r="LCY46" s="47"/>
      <c r="LCZ46" s="47"/>
      <c r="LDA46" s="47"/>
      <c r="LDB46" s="47"/>
      <c r="LDC46" s="47"/>
      <c r="LDD46" s="47"/>
      <c r="LDE46" s="47"/>
      <c r="LDF46" s="47"/>
      <c r="LDG46" s="47"/>
      <c r="LDH46" s="47"/>
      <c r="LDI46" s="47"/>
      <c r="LDJ46" s="47"/>
      <c r="LDK46" s="47"/>
      <c r="LDL46" s="47"/>
      <c r="LDM46" s="47"/>
      <c r="LDN46" s="47"/>
      <c r="LDO46" s="47"/>
      <c r="LDP46" s="47"/>
      <c r="LDQ46" s="47"/>
      <c r="LDR46" s="47"/>
      <c r="LDS46" s="47"/>
      <c r="LDT46" s="47"/>
      <c r="LDU46" s="47"/>
      <c r="LDV46" s="47"/>
      <c r="LDW46" s="47"/>
      <c r="LDX46" s="47"/>
      <c r="LDY46" s="47"/>
      <c r="LDZ46" s="47"/>
      <c r="LEA46" s="47"/>
      <c r="LEB46" s="47"/>
      <c r="LEC46" s="47"/>
      <c r="LED46" s="47"/>
      <c r="LEE46" s="47"/>
      <c r="LEF46" s="47"/>
      <c r="LEG46" s="47"/>
      <c r="LEH46" s="47"/>
      <c r="LEI46" s="47"/>
      <c r="LEJ46" s="47"/>
      <c r="LEK46" s="47"/>
      <c r="LEL46" s="47"/>
      <c r="LEM46" s="47"/>
      <c r="LEN46" s="47"/>
      <c r="LEO46" s="47"/>
      <c r="LEP46" s="47"/>
      <c r="LEQ46" s="47"/>
      <c r="LER46" s="47"/>
      <c r="LES46" s="47"/>
      <c r="LET46" s="47"/>
      <c r="LEU46" s="47"/>
      <c r="LEV46" s="47"/>
      <c r="LEW46" s="47"/>
      <c r="LEX46" s="47"/>
      <c r="LEY46" s="47"/>
      <c r="LEZ46" s="47"/>
      <c r="LFA46" s="47"/>
      <c r="LFB46" s="47"/>
      <c r="LFC46" s="47"/>
      <c r="LFD46" s="47"/>
      <c r="LFE46" s="47"/>
      <c r="LFF46" s="47"/>
      <c r="LFG46" s="47"/>
      <c r="LFH46" s="47"/>
      <c r="LFI46" s="47"/>
      <c r="LFJ46" s="47"/>
      <c r="LFK46" s="47"/>
      <c r="LFL46" s="47"/>
      <c r="LFM46" s="47"/>
      <c r="LFN46" s="47"/>
      <c r="LFO46" s="47"/>
      <c r="LFP46" s="47"/>
      <c r="LFQ46" s="47"/>
      <c r="LFR46" s="47"/>
      <c r="LFS46" s="47"/>
      <c r="LFT46" s="47"/>
      <c r="LFU46" s="47"/>
      <c r="LFV46" s="47"/>
      <c r="LFW46" s="47"/>
      <c r="LFX46" s="47"/>
      <c r="LFY46" s="47"/>
      <c r="LFZ46" s="47"/>
      <c r="LGA46" s="47"/>
      <c r="LGB46" s="47"/>
      <c r="LGC46" s="47"/>
      <c r="LGD46" s="47"/>
      <c r="LGE46" s="47"/>
      <c r="LGF46" s="47"/>
      <c r="LGG46" s="47"/>
      <c r="LGH46" s="47"/>
      <c r="LGI46" s="47"/>
      <c r="LGJ46" s="47"/>
      <c r="LGK46" s="47"/>
      <c r="LGL46" s="47"/>
      <c r="LGM46" s="47"/>
      <c r="LGN46" s="47"/>
      <c r="LGO46" s="47"/>
      <c r="LGP46" s="47"/>
      <c r="LGQ46" s="47"/>
      <c r="LGR46" s="47"/>
      <c r="LGS46" s="47"/>
      <c r="LGT46" s="47"/>
      <c r="LGU46" s="47"/>
      <c r="LGV46" s="47"/>
      <c r="LGW46" s="47"/>
      <c r="LGX46" s="47"/>
      <c r="LGY46" s="47"/>
      <c r="LGZ46" s="47"/>
      <c r="LHA46" s="47"/>
      <c r="LHB46" s="47"/>
      <c r="LHC46" s="47"/>
      <c r="LHD46" s="47"/>
      <c r="LHE46" s="47"/>
      <c r="LHF46" s="47"/>
      <c r="LHG46" s="47"/>
      <c r="LHH46" s="47"/>
      <c r="LHI46" s="47"/>
      <c r="LHJ46" s="47"/>
      <c r="LHK46" s="47"/>
      <c r="LHL46" s="47"/>
      <c r="LHM46" s="47"/>
      <c r="LHN46" s="47"/>
      <c r="LHO46" s="47"/>
      <c r="LHP46" s="47"/>
      <c r="LHQ46" s="47"/>
      <c r="LHR46" s="47"/>
      <c r="LHS46" s="47"/>
      <c r="LHT46" s="47"/>
      <c r="LHU46" s="47"/>
      <c r="LHV46" s="47"/>
      <c r="LHW46" s="47"/>
      <c r="LHX46" s="47"/>
      <c r="LHY46" s="47"/>
      <c r="LHZ46" s="47"/>
      <c r="LIA46" s="47"/>
      <c r="LIB46" s="47"/>
      <c r="LIC46" s="47"/>
      <c r="LID46" s="47"/>
      <c r="LIE46" s="47"/>
      <c r="LIF46" s="47"/>
      <c r="LIG46" s="47"/>
      <c r="LIH46" s="47"/>
      <c r="LII46" s="47"/>
      <c r="LIJ46" s="47"/>
      <c r="LIK46" s="47"/>
      <c r="LIL46" s="47"/>
      <c r="LIM46" s="47"/>
      <c r="LIN46" s="47"/>
      <c r="LIO46" s="47"/>
      <c r="LIP46" s="47"/>
      <c r="LIQ46" s="47"/>
      <c r="LIR46" s="47"/>
      <c r="LIS46" s="47"/>
      <c r="LIT46" s="47"/>
      <c r="LIU46" s="47"/>
      <c r="LIV46" s="47"/>
      <c r="LIW46" s="47"/>
      <c r="LIX46" s="47"/>
      <c r="LIY46" s="47"/>
      <c r="LIZ46" s="47"/>
      <c r="LJA46" s="47"/>
      <c r="LJB46" s="47"/>
      <c r="LJC46" s="47"/>
      <c r="LJD46" s="47"/>
      <c r="LJE46" s="47"/>
      <c r="LJF46" s="47"/>
      <c r="LJG46" s="47"/>
      <c r="LJH46" s="47"/>
      <c r="LJI46" s="47"/>
      <c r="LJJ46" s="47"/>
      <c r="LJK46" s="47"/>
      <c r="LJL46" s="47"/>
      <c r="LJM46" s="47"/>
      <c r="LJN46" s="47"/>
      <c r="LJO46" s="47"/>
      <c r="LJP46" s="47"/>
      <c r="LJQ46" s="47"/>
      <c r="LJR46" s="47"/>
      <c r="LJS46" s="47"/>
      <c r="LJT46" s="47"/>
      <c r="LJU46" s="47"/>
      <c r="LJV46" s="47"/>
      <c r="LJW46" s="47"/>
      <c r="LJX46" s="47"/>
      <c r="LJY46" s="47"/>
      <c r="LJZ46" s="47"/>
      <c r="LKA46" s="47"/>
      <c r="LKB46" s="47"/>
      <c r="LKC46" s="47"/>
      <c r="LKD46" s="47"/>
      <c r="LKE46" s="47"/>
      <c r="LKF46" s="47"/>
      <c r="LKG46" s="47"/>
      <c r="LKH46" s="47"/>
      <c r="LKI46" s="47"/>
      <c r="LKJ46" s="47"/>
      <c r="LKK46" s="47"/>
      <c r="LKL46" s="47"/>
      <c r="LKM46" s="47"/>
      <c r="LKN46" s="47"/>
      <c r="LKO46" s="47"/>
      <c r="LKP46" s="47"/>
      <c r="LKQ46" s="47"/>
      <c r="LKR46" s="47"/>
      <c r="LKS46" s="47"/>
      <c r="LKT46" s="47"/>
      <c r="LKU46" s="47"/>
      <c r="LKV46" s="47"/>
      <c r="LKW46" s="47"/>
      <c r="LKX46" s="47"/>
      <c r="LKY46" s="47"/>
      <c r="LKZ46" s="47"/>
      <c r="LLA46" s="47"/>
      <c r="LLB46" s="47"/>
      <c r="LLC46" s="47"/>
      <c r="LLD46" s="47"/>
      <c r="LLE46" s="47"/>
      <c r="LLF46" s="47"/>
      <c r="LLG46" s="47"/>
      <c r="LLH46" s="47"/>
      <c r="LLI46" s="47"/>
      <c r="LLJ46" s="47"/>
      <c r="LLK46" s="47"/>
      <c r="LLL46" s="47"/>
      <c r="LLM46" s="47"/>
      <c r="LLN46" s="47"/>
      <c r="LLO46" s="47"/>
      <c r="LLP46" s="47"/>
      <c r="LLQ46" s="47"/>
      <c r="LLR46" s="47"/>
      <c r="LLS46" s="47"/>
      <c r="LLT46" s="47"/>
      <c r="LLU46" s="47"/>
      <c r="LLV46" s="47"/>
      <c r="LLW46" s="47"/>
      <c r="LLX46" s="47"/>
      <c r="LLY46" s="47"/>
      <c r="LLZ46" s="47"/>
      <c r="LMA46" s="47"/>
      <c r="LMB46" s="47"/>
      <c r="LMC46" s="47"/>
      <c r="LMD46" s="47"/>
      <c r="LME46" s="47"/>
      <c r="LMF46" s="47"/>
      <c r="LMG46" s="47"/>
      <c r="LMH46" s="47"/>
      <c r="LMI46" s="47"/>
      <c r="LMJ46" s="47"/>
      <c r="LMK46" s="47"/>
      <c r="LML46" s="47"/>
      <c r="LMM46" s="47"/>
      <c r="LMN46" s="47"/>
      <c r="LMO46" s="47"/>
      <c r="LMP46" s="47"/>
      <c r="LMQ46" s="47"/>
      <c r="LMR46" s="47"/>
      <c r="LMS46" s="47"/>
      <c r="LMT46" s="47"/>
      <c r="LMU46" s="47"/>
      <c r="LMV46" s="47"/>
      <c r="LMW46" s="47"/>
      <c r="LMX46" s="47"/>
      <c r="LMY46" s="47"/>
      <c r="LMZ46" s="47"/>
      <c r="LNA46" s="47"/>
      <c r="LNB46" s="47"/>
      <c r="LNC46" s="47"/>
      <c r="LND46" s="47"/>
      <c r="LNE46" s="47"/>
      <c r="LNF46" s="47"/>
      <c r="LNG46" s="47"/>
      <c r="LNH46" s="47"/>
      <c r="LNI46" s="47"/>
      <c r="LNJ46" s="47"/>
      <c r="LNK46" s="47"/>
      <c r="LNL46" s="47"/>
      <c r="LNM46" s="47"/>
      <c r="LNN46" s="47"/>
      <c r="LNO46" s="47"/>
      <c r="LNP46" s="47"/>
      <c r="LNQ46" s="47"/>
      <c r="LNR46" s="47"/>
      <c r="LNS46" s="47"/>
      <c r="LNT46" s="47"/>
      <c r="LNU46" s="47"/>
      <c r="LNV46" s="47"/>
      <c r="LNW46" s="47"/>
      <c r="LNX46" s="47"/>
      <c r="LNY46" s="47"/>
      <c r="LNZ46" s="47"/>
      <c r="LOA46" s="47"/>
      <c r="LOB46" s="47"/>
      <c r="LOC46" s="47"/>
      <c r="LOD46" s="47"/>
      <c r="LOE46" s="47"/>
      <c r="LOF46" s="47"/>
      <c r="LOG46" s="47"/>
      <c r="LOH46" s="47"/>
      <c r="LOI46" s="47"/>
      <c r="LOJ46" s="47"/>
      <c r="LOK46" s="47"/>
      <c r="LOL46" s="47"/>
      <c r="LOM46" s="47"/>
      <c r="LON46" s="47"/>
      <c r="LOO46" s="47"/>
      <c r="LOP46" s="47"/>
      <c r="LOQ46" s="47"/>
      <c r="LOR46" s="47"/>
      <c r="LOS46" s="47"/>
      <c r="LOT46" s="47"/>
      <c r="LOU46" s="47"/>
      <c r="LOV46" s="47"/>
      <c r="LOW46" s="47"/>
      <c r="LOX46" s="47"/>
      <c r="LOY46" s="47"/>
      <c r="LOZ46" s="47"/>
      <c r="LPA46" s="47"/>
      <c r="LPB46" s="47"/>
      <c r="LPC46" s="47"/>
      <c r="LPD46" s="47"/>
      <c r="LPE46" s="47"/>
      <c r="LPF46" s="47"/>
      <c r="LPG46" s="47"/>
      <c r="LPH46" s="47"/>
      <c r="LPI46" s="47"/>
      <c r="LPJ46" s="47"/>
      <c r="LPK46" s="47"/>
      <c r="LPL46" s="47"/>
      <c r="LPM46" s="47"/>
      <c r="LPN46" s="47"/>
      <c r="LPO46" s="47"/>
      <c r="LPP46" s="47"/>
      <c r="LPQ46" s="47"/>
      <c r="LPR46" s="47"/>
      <c r="LPS46" s="47"/>
      <c r="LPT46" s="47"/>
      <c r="LPU46" s="47"/>
      <c r="LPV46" s="47"/>
      <c r="LPW46" s="47"/>
      <c r="LPX46" s="47"/>
      <c r="LPY46" s="47"/>
      <c r="LPZ46" s="47"/>
      <c r="LQA46" s="47"/>
      <c r="LQB46" s="47"/>
      <c r="LQC46" s="47"/>
      <c r="LQD46" s="47"/>
      <c r="LQE46" s="47"/>
      <c r="LQF46" s="47"/>
      <c r="LQG46" s="47"/>
      <c r="LQH46" s="47"/>
      <c r="LQI46" s="47"/>
      <c r="LQJ46" s="47"/>
      <c r="LQK46" s="47"/>
      <c r="LQL46" s="47"/>
      <c r="LQM46" s="47"/>
      <c r="LQN46" s="47"/>
      <c r="LQO46" s="47"/>
      <c r="LQP46" s="47"/>
      <c r="LQQ46" s="47"/>
      <c r="LQR46" s="47"/>
      <c r="LQS46" s="47"/>
      <c r="LQT46" s="47"/>
      <c r="LQU46" s="47"/>
      <c r="LQV46" s="47"/>
      <c r="LQW46" s="47"/>
      <c r="LQX46" s="47"/>
      <c r="LQY46" s="47"/>
      <c r="LQZ46" s="47"/>
      <c r="LRA46" s="47"/>
      <c r="LRB46" s="47"/>
      <c r="LRC46" s="47"/>
      <c r="LRD46" s="47"/>
      <c r="LRE46" s="47"/>
      <c r="LRF46" s="47"/>
      <c r="LRG46" s="47"/>
      <c r="LRH46" s="47"/>
      <c r="LRI46" s="47"/>
      <c r="LRJ46" s="47"/>
      <c r="LRK46" s="47"/>
      <c r="LRL46" s="47"/>
      <c r="LRM46" s="47"/>
      <c r="LRN46" s="47"/>
      <c r="LRO46" s="47"/>
      <c r="LRP46" s="47"/>
      <c r="LRQ46" s="47"/>
      <c r="LRR46" s="47"/>
      <c r="LRS46" s="47"/>
      <c r="LRT46" s="47"/>
      <c r="LRU46" s="47"/>
      <c r="LRV46" s="47"/>
      <c r="LRW46" s="47"/>
      <c r="LRX46" s="47"/>
      <c r="LRY46" s="47"/>
      <c r="LRZ46" s="47"/>
      <c r="LSA46" s="47"/>
      <c r="LSB46" s="47"/>
      <c r="LSC46" s="47"/>
      <c r="LSD46" s="47"/>
      <c r="LSE46" s="47"/>
      <c r="LSF46" s="47"/>
      <c r="LSG46" s="47"/>
      <c r="LSH46" s="47"/>
      <c r="LSI46" s="47"/>
      <c r="LSJ46" s="47"/>
      <c r="LSK46" s="47"/>
      <c r="LSL46" s="47"/>
      <c r="LSM46" s="47"/>
      <c r="LSN46" s="47"/>
      <c r="LSO46" s="47"/>
      <c r="LSP46" s="47"/>
      <c r="LSQ46" s="47"/>
      <c r="LSR46" s="47"/>
      <c r="LSS46" s="47"/>
      <c r="LST46" s="47"/>
      <c r="LSU46" s="47"/>
      <c r="LSV46" s="47"/>
      <c r="LSW46" s="47"/>
      <c r="LSX46" s="47"/>
      <c r="LSY46" s="47"/>
      <c r="LSZ46" s="47"/>
      <c r="LTA46" s="47"/>
      <c r="LTB46" s="47"/>
      <c r="LTC46" s="47"/>
      <c r="LTD46" s="47"/>
      <c r="LTE46" s="47"/>
      <c r="LTF46" s="47"/>
      <c r="LTG46" s="47"/>
      <c r="LTH46" s="47"/>
      <c r="LTI46" s="47"/>
      <c r="LTJ46" s="47"/>
      <c r="LTK46" s="47"/>
      <c r="LTL46" s="47"/>
      <c r="LTM46" s="47"/>
      <c r="LTN46" s="47"/>
      <c r="LTO46" s="47"/>
      <c r="LTP46" s="47"/>
      <c r="LTQ46" s="47"/>
      <c r="LTR46" s="47"/>
      <c r="LTS46" s="47"/>
      <c r="LTT46" s="47"/>
      <c r="LTU46" s="47"/>
      <c r="LTV46" s="47"/>
      <c r="LTW46" s="47"/>
      <c r="LTX46" s="47"/>
      <c r="LTY46" s="47"/>
      <c r="LTZ46" s="47"/>
      <c r="LUA46" s="47"/>
      <c r="LUB46" s="47"/>
      <c r="LUC46" s="47"/>
      <c r="LUD46" s="47"/>
      <c r="LUE46" s="47"/>
      <c r="LUF46" s="47"/>
      <c r="LUG46" s="47"/>
      <c r="LUH46" s="47"/>
      <c r="LUI46" s="47"/>
      <c r="LUJ46" s="47"/>
      <c r="LUK46" s="47"/>
      <c r="LUL46" s="47"/>
      <c r="LUM46" s="47"/>
      <c r="LUN46" s="47"/>
      <c r="LUO46" s="47"/>
      <c r="LUP46" s="47"/>
      <c r="LUQ46" s="47"/>
      <c r="LUR46" s="47"/>
      <c r="LUS46" s="47"/>
      <c r="LUT46" s="47"/>
      <c r="LUU46" s="47"/>
      <c r="LUV46" s="47"/>
      <c r="LUW46" s="47"/>
      <c r="LUX46" s="47"/>
      <c r="LUY46" s="47"/>
      <c r="LUZ46" s="47"/>
      <c r="LVA46" s="47"/>
      <c r="LVB46" s="47"/>
      <c r="LVC46" s="47"/>
      <c r="LVD46" s="47"/>
      <c r="LVE46" s="47"/>
      <c r="LVF46" s="47"/>
      <c r="LVG46" s="47"/>
      <c r="LVH46" s="47"/>
      <c r="LVI46" s="47"/>
      <c r="LVJ46" s="47"/>
      <c r="LVK46" s="47"/>
      <c r="LVL46" s="47"/>
      <c r="LVM46" s="47"/>
      <c r="LVN46" s="47"/>
      <c r="LVO46" s="47"/>
      <c r="LVP46" s="47"/>
      <c r="LVQ46" s="47"/>
      <c r="LVR46" s="47"/>
      <c r="LVS46" s="47"/>
      <c r="LVT46" s="47"/>
      <c r="LVU46" s="47"/>
      <c r="LVV46" s="47"/>
      <c r="LVW46" s="47"/>
      <c r="LVX46" s="47"/>
      <c r="LVY46" s="47"/>
      <c r="LVZ46" s="47"/>
      <c r="LWA46" s="47"/>
      <c r="LWB46" s="47"/>
      <c r="LWC46" s="47"/>
      <c r="LWD46" s="47"/>
      <c r="LWE46" s="47"/>
      <c r="LWF46" s="47"/>
      <c r="LWG46" s="47"/>
      <c r="LWH46" s="47"/>
      <c r="LWI46" s="47"/>
      <c r="LWJ46" s="47"/>
      <c r="LWK46" s="47"/>
      <c r="LWL46" s="47"/>
      <c r="LWM46" s="47"/>
      <c r="LWN46" s="47"/>
      <c r="LWO46" s="47"/>
      <c r="LWP46" s="47"/>
      <c r="LWQ46" s="47"/>
      <c r="LWR46" s="47"/>
      <c r="LWS46" s="47"/>
      <c r="LWT46" s="47"/>
      <c r="LWU46" s="47"/>
      <c r="LWV46" s="47"/>
      <c r="LWW46" s="47"/>
      <c r="LWX46" s="47"/>
      <c r="LWY46" s="47"/>
      <c r="LWZ46" s="47"/>
      <c r="LXA46" s="47"/>
      <c r="LXB46" s="47"/>
      <c r="LXC46" s="47"/>
      <c r="LXD46" s="47"/>
      <c r="LXE46" s="47"/>
      <c r="LXF46" s="47"/>
      <c r="LXG46" s="47"/>
      <c r="LXH46" s="47"/>
      <c r="LXI46" s="47"/>
      <c r="LXJ46" s="47"/>
      <c r="LXK46" s="47"/>
      <c r="LXL46" s="47"/>
      <c r="LXM46" s="47"/>
      <c r="LXN46" s="47"/>
      <c r="LXO46" s="47"/>
      <c r="LXP46" s="47"/>
      <c r="LXQ46" s="47"/>
      <c r="LXR46" s="47"/>
      <c r="LXS46" s="47"/>
      <c r="LXT46" s="47"/>
      <c r="LXU46" s="47"/>
      <c r="LXV46" s="47"/>
      <c r="LXW46" s="47"/>
      <c r="LXX46" s="47"/>
      <c r="LXY46" s="47"/>
      <c r="LXZ46" s="47"/>
      <c r="LYA46" s="47"/>
      <c r="LYB46" s="47"/>
      <c r="LYC46" s="47"/>
      <c r="LYD46" s="47"/>
      <c r="LYE46" s="47"/>
      <c r="LYF46" s="47"/>
      <c r="LYG46" s="47"/>
      <c r="LYH46" s="47"/>
      <c r="LYI46" s="47"/>
      <c r="LYJ46" s="47"/>
      <c r="LYK46" s="47"/>
      <c r="LYL46" s="47"/>
      <c r="LYM46" s="47"/>
      <c r="LYN46" s="47"/>
      <c r="LYO46" s="47"/>
      <c r="LYP46" s="47"/>
      <c r="LYQ46" s="47"/>
      <c r="LYR46" s="47"/>
      <c r="LYS46" s="47"/>
      <c r="LYT46" s="47"/>
      <c r="LYU46" s="47"/>
      <c r="LYV46" s="47"/>
      <c r="LYW46" s="47"/>
      <c r="LYX46" s="47"/>
      <c r="LYY46" s="47"/>
      <c r="LYZ46" s="47"/>
      <c r="LZA46" s="47"/>
      <c r="LZB46" s="47"/>
      <c r="LZC46" s="47"/>
      <c r="LZD46" s="47"/>
      <c r="LZE46" s="47"/>
      <c r="LZF46" s="47"/>
      <c r="LZG46" s="47"/>
      <c r="LZH46" s="47"/>
      <c r="LZI46" s="47"/>
      <c r="LZJ46" s="47"/>
      <c r="LZK46" s="47"/>
      <c r="LZL46" s="47"/>
      <c r="LZM46" s="47"/>
      <c r="LZN46" s="47"/>
      <c r="LZO46" s="47"/>
      <c r="LZP46" s="47"/>
      <c r="LZQ46" s="47"/>
      <c r="LZR46" s="47"/>
      <c r="LZS46" s="47"/>
      <c r="LZT46" s="47"/>
      <c r="LZU46" s="47"/>
      <c r="LZV46" s="47"/>
      <c r="LZW46" s="47"/>
      <c r="LZX46" s="47"/>
      <c r="LZY46" s="47"/>
      <c r="LZZ46" s="47"/>
      <c r="MAA46" s="47"/>
      <c r="MAB46" s="47"/>
      <c r="MAC46" s="47"/>
      <c r="MAD46" s="47"/>
      <c r="MAE46" s="47"/>
      <c r="MAF46" s="47"/>
      <c r="MAG46" s="47"/>
      <c r="MAH46" s="47"/>
      <c r="MAI46" s="47"/>
      <c r="MAJ46" s="47"/>
      <c r="MAK46" s="47"/>
      <c r="MAL46" s="47"/>
      <c r="MAM46" s="47"/>
      <c r="MAN46" s="47"/>
      <c r="MAO46" s="47"/>
      <c r="MAP46" s="47"/>
      <c r="MAQ46" s="47"/>
      <c r="MAR46" s="47"/>
      <c r="MAS46" s="47"/>
      <c r="MAT46" s="47"/>
      <c r="MAU46" s="47"/>
      <c r="MAV46" s="47"/>
      <c r="MAW46" s="47"/>
      <c r="MAX46" s="47"/>
      <c r="MAY46" s="47"/>
      <c r="MAZ46" s="47"/>
      <c r="MBA46" s="47"/>
      <c r="MBB46" s="47"/>
      <c r="MBC46" s="47"/>
      <c r="MBD46" s="47"/>
      <c r="MBE46" s="47"/>
      <c r="MBF46" s="47"/>
      <c r="MBG46" s="47"/>
      <c r="MBH46" s="47"/>
      <c r="MBI46" s="47"/>
      <c r="MBJ46" s="47"/>
      <c r="MBK46" s="47"/>
      <c r="MBL46" s="47"/>
      <c r="MBM46" s="47"/>
      <c r="MBN46" s="47"/>
      <c r="MBO46" s="47"/>
      <c r="MBP46" s="47"/>
      <c r="MBQ46" s="47"/>
      <c r="MBR46" s="47"/>
      <c r="MBS46" s="47"/>
      <c r="MBT46" s="47"/>
      <c r="MBU46" s="47"/>
      <c r="MBV46" s="47"/>
      <c r="MBW46" s="47"/>
      <c r="MBX46" s="47"/>
      <c r="MBY46" s="47"/>
      <c r="MBZ46" s="47"/>
      <c r="MCA46" s="47"/>
      <c r="MCB46" s="47"/>
      <c r="MCC46" s="47"/>
      <c r="MCD46" s="47"/>
      <c r="MCE46" s="47"/>
      <c r="MCF46" s="47"/>
      <c r="MCG46" s="47"/>
      <c r="MCH46" s="47"/>
      <c r="MCI46" s="47"/>
      <c r="MCJ46" s="47"/>
      <c r="MCK46" s="47"/>
      <c r="MCL46" s="47"/>
      <c r="MCM46" s="47"/>
      <c r="MCN46" s="47"/>
      <c r="MCO46" s="47"/>
      <c r="MCP46" s="47"/>
      <c r="MCQ46" s="47"/>
      <c r="MCR46" s="47"/>
      <c r="MCS46" s="47"/>
      <c r="MCT46" s="47"/>
      <c r="MCU46" s="47"/>
      <c r="MCV46" s="47"/>
      <c r="MCW46" s="47"/>
      <c r="MCX46" s="47"/>
      <c r="MCY46" s="47"/>
      <c r="MCZ46" s="47"/>
      <c r="MDA46" s="47"/>
      <c r="MDB46" s="47"/>
      <c r="MDC46" s="47"/>
      <c r="MDD46" s="47"/>
      <c r="MDE46" s="47"/>
      <c r="MDF46" s="47"/>
      <c r="MDG46" s="47"/>
      <c r="MDH46" s="47"/>
      <c r="MDI46" s="47"/>
      <c r="MDJ46" s="47"/>
      <c r="MDK46" s="47"/>
      <c r="MDL46" s="47"/>
      <c r="MDM46" s="47"/>
      <c r="MDN46" s="47"/>
      <c r="MDO46" s="47"/>
      <c r="MDP46" s="47"/>
      <c r="MDQ46" s="47"/>
      <c r="MDR46" s="47"/>
      <c r="MDS46" s="47"/>
      <c r="MDT46" s="47"/>
      <c r="MDU46" s="47"/>
      <c r="MDV46" s="47"/>
      <c r="MDW46" s="47"/>
      <c r="MDX46" s="47"/>
      <c r="MDY46" s="47"/>
      <c r="MDZ46" s="47"/>
      <c r="MEA46" s="47"/>
      <c r="MEB46" s="47"/>
      <c r="MEC46" s="47"/>
      <c r="MED46" s="47"/>
      <c r="MEE46" s="47"/>
      <c r="MEF46" s="47"/>
      <c r="MEG46" s="47"/>
      <c r="MEH46" s="47"/>
      <c r="MEI46" s="47"/>
      <c r="MEJ46" s="47"/>
      <c r="MEK46" s="47"/>
      <c r="MEL46" s="47"/>
      <c r="MEM46" s="47"/>
      <c r="MEN46" s="47"/>
      <c r="MEO46" s="47"/>
      <c r="MEP46" s="47"/>
      <c r="MEQ46" s="47"/>
      <c r="MER46" s="47"/>
      <c r="MES46" s="47"/>
      <c r="MET46" s="47"/>
      <c r="MEU46" s="47"/>
      <c r="MEV46" s="47"/>
      <c r="MEW46" s="47"/>
      <c r="MEX46" s="47"/>
      <c r="MEY46" s="47"/>
      <c r="MEZ46" s="47"/>
      <c r="MFA46" s="47"/>
      <c r="MFB46" s="47"/>
      <c r="MFC46" s="47"/>
      <c r="MFD46" s="47"/>
      <c r="MFE46" s="47"/>
      <c r="MFF46" s="47"/>
      <c r="MFG46" s="47"/>
      <c r="MFH46" s="47"/>
      <c r="MFI46" s="47"/>
      <c r="MFJ46" s="47"/>
      <c r="MFK46" s="47"/>
      <c r="MFL46" s="47"/>
      <c r="MFM46" s="47"/>
      <c r="MFN46" s="47"/>
      <c r="MFO46" s="47"/>
      <c r="MFP46" s="47"/>
      <c r="MFQ46" s="47"/>
      <c r="MFR46" s="47"/>
      <c r="MFS46" s="47"/>
      <c r="MFT46" s="47"/>
      <c r="MFU46" s="47"/>
      <c r="MFV46" s="47"/>
      <c r="MFW46" s="47"/>
      <c r="MFX46" s="47"/>
      <c r="MFY46" s="47"/>
      <c r="MFZ46" s="47"/>
      <c r="MGA46" s="47"/>
      <c r="MGB46" s="47"/>
      <c r="MGC46" s="47"/>
      <c r="MGD46" s="47"/>
      <c r="MGE46" s="47"/>
      <c r="MGF46" s="47"/>
      <c r="MGG46" s="47"/>
      <c r="MGH46" s="47"/>
      <c r="MGI46" s="47"/>
      <c r="MGJ46" s="47"/>
      <c r="MGK46" s="47"/>
      <c r="MGL46" s="47"/>
      <c r="MGM46" s="47"/>
      <c r="MGN46" s="47"/>
      <c r="MGO46" s="47"/>
      <c r="MGP46" s="47"/>
      <c r="MGQ46" s="47"/>
      <c r="MGR46" s="47"/>
      <c r="MGS46" s="47"/>
      <c r="MGT46" s="47"/>
      <c r="MGU46" s="47"/>
      <c r="MGV46" s="47"/>
      <c r="MGW46" s="47"/>
      <c r="MGX46" s="47"/>
      <c r="MGY46" s="47"/>
      <c r="MGZ46" s="47"/>
      <c r="MHA46" s="47"/>
      <c r="MHB46" s="47"/>
      <c r="MHC46" s="47"/>
      <c r="MHD46" s="47"/>
      <c r="MHE46" s="47"/>
      <c r="MHF46" s="47"/>
      <c r="MHG46" s="47"/>
      <c r="MHH46" s="47"/>
      <c r="MHI46" s="47"/>
      <c r="MHJ46" s="47"/>
      <c r="MHK46" s="47"/>
      <c r="MHL46" s="47"/>
      <c r="MHM46" s="47"/>
      <c r="MHN46" s="47"/>
      <c r="MHO46" s="47"/>
      <c r="MHP46" s="47"/>
      <c r="MHQ46" s="47"/>
      <c r="MHR46" s="47"/>
      <c r="MHS46" s="47"/>
      <c r="MHT46" s="47"/>
      <c r="MHU46" s="47"/>
      <c r="MHV46" s="47"/>
      <c r="MHW46" s="47"/>
      <c r="MHX46" s="47"/>
      <c r="MHY46" s="47"/>
      <c r="MHZ46" s="47"/>
      <c r="MIA46" s="47"/>
      <c r="MIB46" s="47"/>
      <c r="MIC46" s="47"/>
      <c r="MID46" s="47"/>
      <c r="MIE46" s="47"/>
      <c r="MIF46" s="47"/>
      <c r="MIG46" s="47"/>
      <c r="MIH46" s="47"/>
      <c r="MII46" s="47"/>
      <c r="MIJ46" s="47"/>
      <c r="MIK46" s="47"/>
      <c r="MIL46" s="47"/>
      <c r="MIM46" s="47"/>
      <c r="MIN46" s="47"/>
      <c r="MIO46" s="47"/>
      <c r="MIP46" s="47"/>
      <c r="MIQ46" s="47"/>
      <c r="MIR46" s="47"/>
      <c r="MIS46" s="47"/>
      <c r="MIT46" s="47"/>
      <c r="MIU46" s="47"/>
      <c r="MIV46" s="47"/>
      <c r="MIW46" s="47"/>
      <c r="MIX46" s="47"/>
      <c r="MIY46" s="47"/>
      <c r="MIZ46" s="47"/>
      <c r="MJA46" s="47"/>
      <c r="MJB46" s="47"/>
      <c r="MJC46" s="47"/>
      <c r="MJD46" s="47"/>
      <c r="MJE46" s="47"/>
      <c r="MJF46" s="47"/>
      <c r="MJG46" s="47"/>
      <c r="MJH46" s="47"/>
      <c r="MJI46" s="47"/>
      <c r="MJJ46" s="47"/>
      <c r="MJK46" s="47"/>
      <c r="MJL46" s="47"/>
      <c r="MJM46" s="47"/>
      <c r="MJN46" s="47"/>
      <c r="MJO46" s="47"/>
      <c r="MJP46" s="47"/>
      <c r="MJQ46" s="47"/>
      <c r="MJR46" s="47"/>
      <c r="MJS46" s="47"/>
      <c r="MJT46" s="47"/>
      <c r="MJU46" s="47"/>
      <c r="MJV46" s="47"/>
      <c r="MJW46" s="47"/>
      <c r="MJX46" s="47"/>
      <c r="MJY46" s="47"/>
      <c r="MJZ46" s="47"/>
      <c r="MKA46" s="47"/>
      <c r="MKB46" s="47"/>
      <c r="MKC46" s="47"/>
      <c r="MKD46" s="47"/>
      <c r="MKE46" s="47"/>
      <c r="MKF46" s="47"/>
      <c r="MKG46" s="47"/>
      <c r="MKH46" s="47"/>
      <c r="MKI46" s="47"/>
      <c r="MKJ46" s="47"/>
      <c r="MKK46" s="47"/>
      <c r="MKL46" s="47"/>
      <c r="MKM46" s="47"/>
      <c r="MKN46" s="47"/>
      <c r="MKO46" s="47"/>
      <c r="MKP46" s="47"/>
      <c r="MKQ46" s="47"/>
      <c r="MKR46" s="47"/>
      <c r="MKS46" s="47"/>
      <c r="MKT46" s="47"/>
      <c r="MKU46" s="47"/>
      <c r="MKV46" s="47"/>
      <c r="MKW46" s="47"/>
      <c r="MKX46" s="47"/>
      <c r="MKY46" s="47"/>
      <c r="MKZ46" s="47"/>
      <c r="MLA46" s="47"/>
      <c r="MLB46" s="47"/>
      <c r="MLC46" s="47"/>
      <c r="MLD46" s="47"/>
      <c r="MLE46" s="47"/>
      <c r="MLF46" s="47"/>
      <c r="MLG46" s="47"/>
      <c r="MLH46" s="47"/>
      <c r="MLI46" s="47"/>
      <c r="MLJ46" s="47"/>
      <c r="MLK46" s="47"/>
      <c r="MLL46" s="47"/>
      <c r="MLM46" s="47"/>
      <c r="MLN46" s="47"/>
      <c r="MLO46" s="47"/>
      <c r="MLP46" s="47"/>
      <c r="MLQ46" s="47"/>
      <c r="MLR46" s="47"/>
      <c r="MLS46" s="47"/>
      <c r="MLT46" s="47"/>
      <c r="MLU46" s="47"/>
      <c r="MLV46" s="47"/>
      <c r="MLW46" s="47"/>
      <c r="MLX46" s="47"/>
      <c r="MLY46" s="47"/>
      <c r="MLZ46" s="47"/>
      <c r="MMA46" s="47"/>
      <c r="MMB46" s="47"/>
      <c r="MMC46" s="47"/>
      <c r="MMD46" s="47"/>
      <c r="MME46" s="47"/>
      <c r="MMF46" s="47"/>
      <c r="MMG46" s="47"/>
      <c r="MMH46" s="47"/>
      <c r="MMI46" s="47"/>
      <c r="MMJ46" s="47"/>
      <c r="MMK46" s="47"/>
      <c r="MML46" s="47"/>
      <c r="MMM46" s="47"/>
      <c r="MMN46" s="47"/>
      <c r="MMO46" s="47"/>
      <c r="MMP46" s="47"/>
      <c r="MMQ46" s="47"/>
      <c r="MMR46" s="47"/>
      <c r="MMS46" s="47"/>
      <c r="MMT46" s="47"/>
      <c r="MMU46" s="47"/>
      <c r="MMV46" s="47"/>
      <c r="MMW46" s="47"/>
      <c r="MMX46" s="47"/>
      <c r="MMY46" s="47"/>
      <c r="MMZ46" s="47"/>
      <c r="MNA46" s="47"/>
      <c r="MNB46" s="47"/>
      <c r="MNC46" s="47"/>
      <c r="MND46" s="47"/>
      <c r="MNE46" s="47"/>
      <c r="MNF46" s="47"/>
      <c r="MNG46" s="47"/>
      <c r="MNH46" s="47"/>
      <c r="MNI46" s="47"/>
      <c r="MNJ46" s="47"/>
      <c r="MNK46" s="47"/>
      <c r="MNL46" s="47"/>
      <c r="MNM46" s="47"/>
      <c r="MNN46" s="47"/>
      <c r="MNO46" s="47"/>
      <c r="MNP46" s="47"/>
      <c r="MNQ46" s="47"/>
      <c r="MNR46" s="47"/>
      <c r="MNS46" s="47"/>
      <c r="MNT46" s="47"/>
      <c r="MNU46" s="47"/>
      <c r="MNV46" s="47"/>
      <c r="MNW46" s="47"/>
      <c r="MNX46" s="47"/>
      <c r="MNY46" s="47"/>
      <c r="MNZ46" s="47"/>
      <c r="MOA46" s="47"/>
      <c r="MOB46" s="47"/>
      <c r="MOC46" s="47"/>
      <c r="MOD46" s="47"/>
      <c r="MOE46" s="47"/>
      <c r="MOF46" s="47"/>
      <c r="MOG46" s="47"/>
      <c r="MOH46" s="47"/>
      <c r="MOI46" s="47"/>
      <c r="MOJ46" s="47"/>
      <c r="MOK46" s="47"/>
      <c r="MOL46" s="47"/>
      <c r="MOM46" s="47"/>
      <c r="MON46" s="47"/>
      <c r="MOO46" s="47"/>
      <c r="MOP46" s="47"/>
      <c r="MOQ46" s="47"/>
      <c r="MOR46" s="47"/>
      <c r="MOS46" s="47"/>
      <c r="MOT46" s="47"/>
      <c r="MOU46" s="47"/>
      <c r="MOV46" s="47"/>
      <c r="MOW46" s="47"/>
      <c r="MOX46" s="47"/>
      <c r="MOY46" s="47"/>
      <c r="MOZ46" s="47"/>
      <c r="MPA46" s="47"/>
      <c r="MPB46" s="47"/>
      <c r="MPC46" s="47"/>
      <c r="MPD46" s="47"/>
      <c r="MPE46" s="47"/>
      <c r="MPF46" s="47"/>
      <c r="MPG46" s="47"/>
      <c r="MPH46" s="47"/>
      <c r="MPI46" s="47"/>
      <c r="MPJ46" s="47"/>
      <c r="MPK46" s="47"/>
      <c r="MPL46" s="47"/>
      <c r="MPM46" s="47"/>
      <c r="MPN46" s="47"/>
      <c r="MPO46" s="47"/>
      <c r="MPP46" s="47"/>
      <c r="MPQ46" s="47"/>
      <c r="MPR46" s="47"/>
      <c r="MPS46" s="47"/>
      <c r="MPT46" s="47"/>
      <c r="MPU46" s="47"/>
      <c r="MPV46" s="47"/>
      <c r="MPW46" s="47"/>
      <c r="MPX46" s="47"/>
      <c r="MPY46" s="47"/>
      <c r="MPZ46" s="47"/>
      <c r="MQA46" s="47"/>
      <c r="MQB46" s="47"/>
      <c r="MQC46" s="47"/>
      <c r="MQD46" s="47"/>
      <c r="MQE46" s="47"/>
      <c r="MQF46" s="47"/>
      <c r="MQG46" s="47"/>
      <c r="MQH46" s="47"/>
      <c r="MQI46" s="47"/>
      <c r="MQJ46" s="47"/>
      <c r="MQK46" s="47"/>
      <c r="MQL46" s="47"/>
      <c r="MQM46" s="47"/>
      <c r="MQN46" s="47"/>
      <c r="MQO46" s="47"/>
      <c r="MQP46" s="47"/>
      <c r="MQQ46" s="47"/>
      <c r="MQR46" s="47"/>
      <c r="MQS46" s="47"/>
      <c r="MQT46" s="47"/>
      <c r="MQU46" s="47"/>
      <c r="MQV46" s="47"/>
      <c r="MQW46" s="47"/>
      <c r="MQX46" s="47"/>
      <c r="MQY46" s="47"/>
      <c r="MQZ46" s="47"/>
      <c r="MRA46" s="47"/>
      <c r="MRB46" s="47"/>
      <c r="MRC46" s="47"/>
      <c r="MRD46" s="47"/>
      <c r="MRE46" s="47"/>
      <c r="MRF46" s="47"/>
      <c r="MRG46" s="47"/>
      <c r="MRH46" s="47"/>
      <c r="MRI46" s="47"/>
      <c r="MRJ46" s="47"/>
      <c r="MRK46" s="47"/>
      <c r="MRL46" s="47"/>
      <c r="MRM46" s="47"/>
      <c r="MRN46" s="47"/>
      <c r="MRO46" s="47"/>
      <c r="MRP46" s="47"/>
      <c r="MRQ46" s="47"/>
      <c r="MRR46" s="47"/>
      <c r="MRS46" s="47"/>
      <c r="MRT46" s="47"/>
      <c r="MRU46" s="47"/>
      <c r="MRV46" s="47"/>
      <c r="MRW46" s="47"/>
      <c r="MRX46" s="47"/>
      <c r="MRY46" s="47"/>
      <c r="MRZ46" s="47"/>
      <c r="MSA46" s="47"/>
      <c r="MSB46" s="47"/>
      <c r="MSC46" s="47"/>
      <c r="MSD46" s="47"/>
      <c r="MSE46" s="47"/>
      <c r="MSF46" s="47"/>
      <c r="MSG46" s="47"/>
      <c r="MSH46" s="47"/>
      <c r="MSI46" s="47"/>
      <c r="MSJ46" s="47"/>
      <c r="MSK46" s="47"/>
      <c r="MSL46" s="47"/>
      <c r="MSM46" s="47"/>
      <c r="MSN46" s="47"/>
      <c r="MSO46" s="47"/>
      <c r="MSP46" s="47"/>
      <c r="MSQ46" s="47"/>
      <c r="MSR46" s="47"/>
      <c r="MSS46" s="47"/>
      <c r="MST46" s="47"/>
      <c r="MSU46" s="47"/>
      <c r="MSV46" s="47"/>
      <c r="MSW46" s="47"/>
      <c r="MSX46" s="47"/>
      <c r="MSY46" s="47"/>
      <c r="MSZ46" s="47"/>
      <c r="MTA46" s="47"/>
      <c r="MTB46" s="47"/>
      <c r="MTC46" s="47"/>
      <c r="MTD46" s="47"/>
      <c r="MTE46" s="47"/>
      <c r="MTF46" s="47"/>
      <c r="MTG46" s="47"/>
      <c r="MTH46" s="47"/>
      <c r="MTI46" s="47"/>
      <c r="MTJ46" s="47"/>
      <c r="MTK46" s="47"/>
      <c r="MTL46" s="47"/>
      <c r="MTM46" s="47"/>
      <c r="MTN46" s="47"/>
      <c r="MTO46" s="47"/>
      <c r="MTP46" s="47"/>
      <c r="MTQ46" s="47"/>
      <c r="MTR46" s="47"/>
      <c r="MTS46" s="47"/>
      <c r="MTT46" s="47"/>
      <c r="MTU46" s="47"/>
      <c r="MTV46" s="47"/>
      <c r="MTW46" s="47"/>
      <c r="MTX46" s="47"/>
      <c r="MTY46" s="47"/>
      <c r="MTZ46" s="47"/>
      <c r="MUA46" s="47"/>
      <c r="MUB46" s="47"/>
      <c r="MUC46" s="47"/>
      <c r="MUD46" s="47"/>
      <c r="MUE46" s="47"/>
      <c r="MUF46" s="47"/>
      <c r="MUG46" s="47"/>
      <c r="MUH46" s="47"/>
      <c r="MUI46" s="47"/>
      <c r="MUJ46" s="47"/>
      <c r="MUK46" s="47"/>
      <c r="MUL46" s="47"/>
      <c r="MUM46" s="47"/>
      <c r="MUN46" s="47"/>
      <c r="MUO46" s="47"/>
      <c r="MUP46" s="47"/>
      <c r="MUQ46" s="47"/>
      <c r="MUR46" s="47"/>
      <c r="MUS46" s="47"/>
      <c r="MUT46" s="47"/>
      <c r="MUU46" s="47"/>
      <c r="MUV46" s="47"/>
      <c r="MUW46" s="47"/>
      <c r="MUX46" s="47"/>
      <c r="MUY46" s="47"/>
      <c r="MUZ46" s="47"/>
      <c r="MVA46" s="47"/>
      <c r="MVB46" s="47"/>
      <c r="MVC46" s="47"/>
      <c r="MVD46" s="47"/>
      <c r="MVE46" s="47"/>
      <c r="MVF46" s="47"/>
      <c r="MVG46" s="47"/>
      <c r="MVH46" s="47"/>
      <c r="MVI46" s="47"/>
      <c r="MVJ46" s="47"/>
      <c r="MVK46" s="47"/>
      <c r="MVL46" s="47"/>
      <c r="MVM46" s="47"/>
      <c r="MVN46" s="47"/>
      <c r="MVO46" s="47"/>
      <c r="MVP46" s="47"/>
      <c r="MVQ46" s="47"/>
      <c r="MVR46" s="47"/>
      <c r="MVS46" s="47"/>
      <c r="MVT46" s="47"/>
      <c r="MVU46" s="47"/>
      <c r="MVV46" s="47"/>
      <c r="MVW46" s="47"/>
      <c r="MVX46" s="47"/>
      <c r="MVY46" s="47"/>
      <c r="MVZ46" s="47"/>
      <c r="MWA46" s="47"/>
      <c r="MWB46" s="47"/>
      <c r="MWC46" s="47"/>
      <c r="MWD46" s="47"/>
      <c r="MWE46" s="47"/>
      <c r="MWF46" s="47"/>
      <c r="MWG46" s="47"/>
      <c r="MWH46" s="47"/>
      <c r="MWI46" s="47"/>
      <c r="MWJ46" s="47"/>
      <c r="MWK46" s="47"/>
      <c r="MWL46" s="47"/>
      <c r="MWM46" s="47"/>
      <c r="MWN46" s="47"/>
      <c r="MWO46" s="47"/>
      <c r="MWP46" s="47"/>
      <c r="MWQ46" s="47"/>
      <c r="MWR46" s="47"/>
      <c r="MWS46" s="47"/>
      <c r="MWT46" s="47"/>
      <c r="MWU46" s="47"/>
      <c r="MWV46" s="47"/>
      <c r="MWW46" s="47"/>
      <c r="MWX46" s="47"/>
      <c r="MWY46" s="47"/>
      <c r="MWZ46" s="47"/>
      <c r="MXA46" s="47"/>
      <c r="MXB46" s="47"/>
      <c r="MXC46" s="47"/>
      <c r="MXD46" s="47"/>
      <c r="MXE46" s="47"/>
      <c r="MXF46" s="47"/>
      <c r="MXG46" s="47"/>
      <c r="MXH46" s="47"/>
      <c r="MXI46" s="47"/>
      <c r="MXJ46" s="47"/>
      <c r="MXK46" s="47"/>
      <c r="MXL46" s="47"/>
      <c r="MXM46" s="47"/>
      <c r="MXN46" s="47"/>
      <c r="MXO46" s="47"/>
      <c r="MXP46" s="47"/>
      <c r="MXQ46" s="47"/>
      <c r="MXR46" s="47"/>
      <c r="MXS46" s="47"/>
      <c r="MXT46" s="47"/>
      <c r="MXU46" s="47"/>
      <c r="MXV46" s="47"/>
      <c r="MXW46" s="47"/>
      <c r="MXX46" s="47"/>
      <c r="MXY46" s="47"/>
      <c r="MXZ46" s="47"/>
      <c r="MYA46" s="47"/>
      <c r="MYB46" s="47"/>
      <c r="MYC46" s="47"/>
      <c r="MYD46" s="47"/>
      <c r="MYE46" s="47"/>
      <c r="MYF46" s="47"/>
      <c r="MYG46" s="47"/>
      <c r="MYH46" s="47"/>
      <c r="MYI46" s="47"/>
      <c r="MYJ46" s="47"/>
      <c r="MYK46" s="47"/>
      <c r="MYL46" s="47"/>
      <c r="MYM46" s="47"/>
      <c r="MYN46" s="47"/>
      <c r="MYO46" s="47"/>
      <c r="MYP46" s="47"/>
      <c r="MYQ46" s="47"/>
      <c r="MYR46" s="47"/>
      <c r="MYS46" s="47"/>
      <c r="MYT46" s="47"/>
      <c r="MYU46" s="47"/>
      <c r="MYV46" s="47"/>
      <c r="MYW46" s="47"/>
      <c r="MYX46" s="47"/>
      <c r="MYY46" s="47"/>
      <c r="MYZ46" s="47"/>
      <c r="MZA46" s="47"/>
      <c r="MZB46" s="47"/>
      <c r="MZC46" s="47"/>
      <c r="MZD46" s="47"/>
      <c r="MZE46" s="47"/>
      <c r="MZF46" s="47"/>
      <c r="MZG46" s="47"/>
      <c r="MZH46" s="47"/>
      <c r="MZI46" s="47"/>
      <c r="MZJ46" s="47"/>
      <c r="MZK46" s="47"/>
      <c r="MZL46" s="47"/>
      <c r="MZM46" s="47"/>
      <c r="MZN46" s="47"/>
      <c r="MZO46" s="47"/>
      <c r="MZP46" s="47"/>
      <c r="MZQ46" s="47"/>
      <c r="MZR46" s="47"/>
      <c r="MZS46" s="47"/>
      <c r="MZT46" s="47"/>
      <c r="MZU46" s="47"/>
      <c r="MZV46" s="47"/>
      <c r="MZW46" s="47"/>
      <c r="MZX46" s="47"/>
      <c r="MZY46" s="47"/>
      <c r="MZZ46" s="47"/>
      <c r="NAA46" s="47"/>
      <c r="NAB46" s="47"/>
      <c r="NAC46" s="47"/>
      <c r="NAD46" s="47"/>
      <c r="NAE46" s="47"/>
      <c r="NAF46" s="47"/>
      <c r="NAG46" s="47"/>
      <c r="NAH46" s="47"/>
      <c r="NAI46" s="47"/>
      <c r="NAJ46" s="47"/>
      <c r="NAK46" s="47"/>
      <c r="NAL46" s="47"/>
      <c r="NAM46" s="47"/>
      <c r="NAN46" s="47"/>
      <c r="NAO46" s="47"/>
      <c r="NAP46" s="47"/>
      <c r="NAQ46" s="47"/>
      <c r="NAR46" s="47"/>
      <c r="NAS46" s="47"/>
      <c r="NAT46" s="47"/>
      <c r="NAU46" s="47"/>
      <c r="NAV46" s="47"/>
      <c r="NAW46" s="47"/>
      <c r="NAX46" s="47"/>
      <c r="NAY46" s="47"/>
      <c r="NAZ46" s="47"/>
      <c r="NBA46" s="47"/>
      <c r="NBB46" s="47"/>
      <c r="NBC46" s="47"/>
      <c r="NBD46" s="47"/>
      <c r="NBE46" s="47"/>
      <c r="NBF46" s="47"/>
      <c r="NBG46" s="47"/>
      <c r="NBH46" s="47"/>
      <c r="NBI46" s="47"/>
      <c r="NBJ46" s="47"/>
      <c r="NBK46" s="47"/>
      <c r="NBL46" s="47"/>
      <c r="NBM46" s="47"/>
      <c r="NBN46" s="47"/>
      <c r="NBO46" s="47"/>
      <c r="NBP46" s="47"/>
      <c r="NBQ46" s="47"/>
      <c r="NBR46" s="47"/>
      <c r="NBS46" s="47"/>
      <c r="NBT46" s="47"/>
      <c r="NBU46" s="47"/>
      <c r="NBV46" s="47"/>
      <c r="NBW46" s="47"/>
      <c r="NBX46" s="47"/>
      <c r="NBY46" s="47"/>
      <c r="NBZ46" s="47"/>
      <c r="NCA46" s="47"/>
      <c r="NCB46" s="47"/>
      <c r="NCC46" s="47"/>
      <c r="NCD46" s="47"/>
      <c r="NCE46" s="47"/>
      <c r="NCF46" s="47"/>
      <c r="NCG46" s="47"/>
      <c r="NCH46" s="47"/>
      <c r="NCI46" s="47"/>
      <c r="NCJ46" s="47"/>
      <c r="NCK46" s="47"/>
      <c r="NCL46" s="47"/>
      <c r="NCM46" s="47"/>
      <c r="NCN46" s="47"/>
      <c r="NCO46" s="47"/>
      <c r="NCP46" s="47"/>
      <c r="NCQ46" s="47"/>
      <c r="NCR46" s="47"/>
      <c r="NCS46" s="47"/>
      <c r="NCT46" s="47"/>
      <c r="NCU46" s="47"/>
      <c r="NCV46" s="47"/>
      <c r="NCW46" s="47"/>
      <c r="NCX46" s="47"/>
      <c r="NCY46" s="47"/>
      <c r="NCZ46" s="47"/>
      <c r="NDA46" s="47"/>
      <c r="NDB46" s="47"/>
      <c r="NDC46" s="47"/>
      <c r="NDD46" s="47"/>
      <c r="NDE46" s="47"/>
      <c r="NDF46" s="47"/>
      <c r="NDG46" s="47"/>
      <c r="NDH46" s="47"/>
      <c r="NDI46" s="47"/>
      <c r="NDJ46" s="47"/>
      <c r="NDK46" s="47"/>
      <c r="NDL46" s="47"/>
      <c r="NDM46" s="47"/>
      <c r="NDN46" s="47"/>
      <c r="NDO46" s="47"/>
      <c r="NDP46" s="47"/>
      <c r="NDQ46" s="47"/>
      <c r="NDR46" s="47"/>
      <c r="NDS46" s="47"/>
      <c r="NDT46" s="47"/>
      <c r="NDU46" s="47"/>
      <c r="NDV46" s="47"/>
      <c r="NDW46" s="47"/>
      <c r="NDX46" s="47"/>
      <c r="NDY46" s="47"/>
      <c r="NDZ46" s="47"/>
      <c r="NEA46" s="47"/>
      <c r="NEB46" s="47"/>
      <c r="NEC46" s="47"/>
      <c r="NED46" s="47"/>
      <c r="NEE46" s="47"/>
      <c r="NEF46" s="47"/>
      <c r="NEG46" s="47"/>
      <c r="NEH46" s="47"/>
      <c r="NEI46" s="47"/>
      <c r="NEJ46" s="47"/>
      <c r="NEK46" s="47"/>
      <c r="NEL46" s="47"/>
      <c r="NEM46" s="47"/>
      <c r="NEN46" s="47"/>
      <c r="NEO46" s="47"/>
      <c r="NEP46" s="47"/>
      <c r="NEQ46" s="47"/>
      <c r="NER46" s="47"/>
      <c r="NES46" s="47"/>
      <c r="NET46" s="47"/>
      <c r="NEU46" s="47"/>
      <c r="NEV46" s="47"/>
      <c r="NEW46" s="47"/>
      <c r="NEX46" s="47"/>
      <c r="NEY46" s="47"/>
      <c r="NEZ46" s="47"/>
      <c r="NFA46" s="47"/>
      <c r="NFB46" s="47"/>
      <c r="NFC46" s="47"/>
      <c r="NFD46" s="47"/>
      <c r="NFE46" s="47"/>
      <c r="NFF46" s="47"/>
      <c r="NFG46" s="47"/>
      <c r="NFH46" s="47"/>
      <c r="NFI46" s="47"/>
      <c r="NFJ46" s="47"/>
      <c r="NFK46" s="47"/>
      <c r="NFL46" s="47"/>
      <c r="NFM46" s="47"/>
      <c r="NFN46" s="47"/>
      <c r="NFO46" s="47"/>
      <c r="NFP46" s="47"/>
      <c r="NFQ46" s="47"/>
      <c r="NFR46" s="47"/>
      <c r="NFS46" s="47"/>
      <c r="NFT46" s="47"/>
      <c r="NFU46" s="47"/>
      <c r="NFV46" s="47"/>
      <c r="NFW46" s="47"/>
      <c r="NFX46" s="47"/>
      <c r="NFY46" s="47"/>
      <c r="NFZ46" s="47"/>
      <c r="NGA46" s="47"/>
      <c r="NGB46" s="47"/>
      <c r="NGC46" s="47"/>
      <c r="NGD46" s="47"/>
      <c r="NGE46" s="47"/>
      <c r="NGF46" s="47"/>
      <c r="NGG46" s="47"/>
      <c r="NGH46" s="47"/>
      <c r="NGI46" s="47"/>
      <c r="NGJ46" s="47"/>
      <c r="NGK46" s="47"/>
      <c r="NGL46" s="47"/>
      <c r="NGM46" s="47"/>
      <c r="NGN46" s="47"/>
      <c r="NGO46" s="47"/>
      <c r="NGP46" s="47"/>
      <c r="NGQ46" s="47"/>
      <c r="NGR46" s="47"/>
      <c r="NGS46" s="47"/>
      <c r="NGT46" s="47"/>
      <c r="NGU46" s="47"/>
      <c r="NGV46" s="47"/>
      <c r="NGW46" s="47"/>
      <c r="NGX46" s="47"/>
      <c r="NGY46" s="47"/>
      <c r="NGZ46" s="47"/>
      <c r="NHA46" s="47"/>
      <c r="NHB46" s="47"/>
      <c r="NHC46" s="47"/>
      <c r="NHD46" s="47"/>
      <c r="NHE46" s="47"/>
      <c r="NHF46" s="47"/>
      <c r="NHG46" s="47"/>
      <c r="NHH46" s="47"/>
      <c r="NHI46" s="47"/>
      <c r="NHJ46" s="47"/>
      <c r="NHK46" s="47"/>
      <c r="NHL46" s="47"/>
      <c r="NHM46" s="47"/>
      <c r="NHN46" s="47"/>
      <c r="NHO46" s="47"/>
      <c r="NHP46" s="47"/>
      <c r="NHQ46" s="47"/>
      <c r="NHR46" s="47"/>
      <c r="NHS46" s="47"/>
      <c r="NHT46" s="47"/>
      <c r="NHU46" s="47"/>
      <c r="NHV46" s="47"/>
      <c r="NHW46" s="47"/>
      <c r="NHX46" s="47"/>
      <c r="NHY46" s="47"/>
      <c r="NHZ46" s="47"/>
      <c r="NIA46" s="47"/>
      <c r="NIB46" s="47"/>
      <c r="NIC46" s="47"/>
      <c r="NID46" s="47"/>
      <c r="NIE46" s="47"/>
      <c r="NIF46" s="47"/>
      <c r="NIG46" s="47"/>
      <c r="NIH46" s="47"/>
      <c r="NII46" s="47"/>
      <c r="NIJ46" s="47"/>
      <c r="NIK46" s="47"/>
      <c r="NIL46" s="47"/>
      <c r="NIM46" s="47"/>
      <c r="NIN46" s="47"/>
      <c r="NIO46" s="47"/>
      <c r="NIP46" s="47"/>
      <c r="NIQ46" s="47"/>
      <c r="NIR46" s="47"/>
      <c r="NIS46" s="47"/>
      <c r="NIT46" s="47"/>
      <c r="NIU46" s="47"/>
      <c r="NIV46" s="47"/>
      <c r="NIW46" s="47"/>
      <c r="NIX46" s="47"/>
      <c r="NIY46" s="47"/>
      <c r="NIZ46" s="47"/>
      <c r="NJA46" s="47"/>
      <c r="NJB46" s="47"/>
      <c r="NJC46" s="47"/>
      <c r="NJD46" s="47"/>
      <c r="NJE46" s="47"/>
      <c r="NJF46" s="47"/>
      <c r="NJG46" s="47"/>
      <c r="NJH46" s="47"/>
      <c r="NJI46" s="47"/>
      <c r="NJJ46" s="47"/>
      <c r="NJK46" s="47"/>
      <c r="NJL46" s="47"/>
      <c r="NJM46" s="47"/>
      <c r="NJN46" s="47"/>
      <c r="NJO46" s="47"/>
      <c r="NJP46" s="47"/>
      <c r="NJQ46" s="47"/>
      <c r="NJR46" s="47"/>
      <c r="NJS46" s="47"/>
      <c r="NJT46" s="47"/>
      <c r="NJU46" s="47"/>
      <c r="NJV46" s="47"/>
      <c r="NJW46" s="47"/>
      <c r="NJX46" s="47"/>
      <c r="NJY46" s="47"/>
      <c r="NJZ46" s="47"/>
      <c r="NKA46" s="47"/>
      <c r="NKB46" s="47"/>
      <c r="NKC46" s="47"/>
      <c r="NKD46" s="47"/>
      <c r="NKE46" s="47"/>
      <c r="NKF46" s="47"/>
      <c r="NKG46" s="47"/>
      <c r="NKH46" s="47"/>
      <c r="NKI46" s="47"/>
      <c r="NKJ46" s="47"/>
      <c r="NKK46" s="47"/>
      <c r="NKL46" s="47"/>
      <c r="NKM46" s="47"/>
      <c r="NKN46" s="47"/>
      <c r="NKO46" s="47"/>
      <c r="NKP46" s="47"/>
      <c r="NKQ46" s="47"/>
      <c r="NKR46" s="47"/>
      <c r="NKS46" s="47"/>
      <c r="NKT46" s="47"/>
      <c r="NKU46" s="47"/>
      <c r="NKV46" s="47"/>
      <c r="NKW46" s="47"/>
      <c r="NKX46" s="47"/>
      <c r="NKY46" s="47"/>
      <c r="NKZ46" s="47"/>
      <c r="NLA46" s="47"/>
      <c r="NLB46" s="47"/>
      <c r="NLC46" s="47"/>
      <c r="NLD46" s="47"/>
      <c r="NLE46" s="47"/>
      <c r="NLF46" s="47"/>
      <c r="NLG46" s="47"/>
      <c r="NLH46" s="47"/>
      <c r="NLI46" s="47"/>
      <c r="NLJ46" s="47"/>
      <c r="NLK46" s="47"/>
      <c r="NLL46" s="47"/>
      <c r="NLM46" s="47"/>
      <c r="NLN46" s="47"/>
      <c r="NLO46" s="47"/>
      <c r="NLP46" s="47"/>
      <c r="NLQ46" s="47"/>
      <c r="NLR46" s="47"/>
      <c r="NLS46" s="47"/>
      <c r="NLT46" s="47"/>
      <c r="NLU46" s="47"/>
      <c r="NLV46" s="47"/>
      <c r="NLW46" s="47"/>
      <c r="NLX46" s="47"/>
      <c r="NLY46" s="47"/>
      <c r="NLZ46" s="47"/>
      <c r="NMA46" s="47"/>
      <c r="NMB46" s="47"/>
      <c r="NMC46" s="47"/>
      <c r="NMD46" s="47"/>
      <c r="NME46" s="47"/>
      <c r="NMF46" s="47"/>
      <c r="NMG46" s="47"/>
      <c r="NMH46" s="47"/>
      <c r="NMI46" s="47"/>
      <c r="NMJ46" s="47"/>
      <c r="NMK46" s="47"/>
      <c r="NML46" s="47"/>
      <c r="NMM46" s="47"/>
      <c r="NMN46" s="47"/>
      <c r="NMO46" s="47"/>
      <c r="NMP46" s="47"/>
      <c r="NMQ46" s="47"/>
      <c r="NMR46" s="47"/>
      <c r="NMS46" s="47"/>
      <c r="NMT46" s="47"/>
      <c r="NMU46" s="47"/>
      <c r="NMV46" s="47"/>
      <c r="NMW46" s="47"/>
      <c r="NMX46" s="47"/>
      <c r="NMY46" s="47"/>
      <c r="NMZ46" s="47"/>
      <c r="NNA46" s="47"/>
      <c r="NNB46" s="47"/>
      <c r="NNC46" s="47"/>
      <c r="NND46" s="47"/>
      <c r="NNE46" s="47"/>
      <c r="NNF46" s="47"/>
      <c r="NNG46" s="47"/>
      <c r="NNH46" s="47"/>
      <c r="NNI46" s="47"/>
      <c r="NNJ46" s="47"/>
      <c r="NNK46" s="47"/>
      <c r="NNL46" s="47"/>
      <c r="NNM46" s="47"/>
      <c r="NNN46" s="47"/>
      <c r="NNO46" s="47"/>
      <c r="NNP46" s="47"/>
      <c r="NNQ46" s="47"/>
      <c r="NNR46" s="47"/>
      <c r="NNS46" s="47"/>
      <c r="NNT46" s="47"/>
      <c r="NNU46" s="47"/>
      <c r="NNV46" s="47"/>
      <c r="NNW46" s="47"/>
      <c r="NNX46" s="47"/>
      <c r="NNY46" s="47"/>
      <c r="NNZ46" s="47"/>
      <c r="NOA46" s="47"/>
      <c r="NOB46" s="47"/>
      <c r="NOC46" s="47"/>
      <c r="NOD46" s="47"/>
      <c r="NOE46" s="47"/>
      <c r="NOF46" s="47"/>
      <c r="NOG46" s="47"/>
      <c r="NOH46" s="47"/>
      <c r="NOI46" s="47"/>
      <c r="NOJ46" s="47"/>
      <c r="NOK46" s="47"/>
      <c r="NOL46" s="47"/>
      <c r="NOM46" s="47"/>
      <c r="NON46" s="47"/>
      <c r="NOO46" s="47"/>
      <c r="NOP46" s="47"/>
      <c r="NOQ46" s="47"/>
      <c r="NOR46" s="47"/>
      <c r="NOS46" s="47"/>
      <c r="NOT46" s="47"/>
      <c r="NOU46" s="47"/>
      <c r="NOV46" s="47"/>
      <c r="NOW46" s="47"/>
      <c r="NOX46" s="47"/>
      <c r="NOY46" s="47"/>
      <c r="NOZ46" s="47"/>
      <c r="NPA46" s="47"/>
      <c r="NPB46" s="47"/>
      <c r="NPC46" s="47"/>
      <c r="NPD46" s="47"/>
      <c r="NPE46" s="47"/>
      <c r="NPF46" s="47"/>
      <c r="NPG46" s="47"/>
      <c r="NPH46" s="47"/>
      <c r="NPI46" s="47"/>
      <c r="NPJ46" s="47"/>
      <c r="NPK46" s="47"/>
      <c r="NPL46" s="47"/>
      <c r="NPM46" s="47"/>
      <c r="NPN46" s="47"/>
      <c r="NPO46" s="47"/>
      <c r="NPP46" s="47"/>
      <c r="NPQ46" s="47"/>
      <c r="NPR46" s="47"/>
      <c r="NPS46" s="47"/>
      <c r="NPT46" s="47"/>
      <c r="NPU46" s="47"/>
      <c r="NPV46" s="47"/>
      <c r="NPW46" s="47"/>
      <c r="NPX46" s="47"/>
      <c r="NPY46" s="47"/>
      <c r="NPZ46" s="47"/>
      <c r="NQA46" s="47"/>
      <c r="NQB46" s="47"/>
      <c r="NQC46" s="47"/>
      <c r="NQD46" s="47"/>
      <c r="NQE46" s="47"/>
      <c r="NQF46" s="47"/>
      <c r="NQG46" s="47"/>
      <c r="NQH46" s="47"/>
      <c r="NQI46" s="47"/>
      <c r="NQJ46" s="47"/>
      <c r="NQK46" s="47"/>
      <c r="NQL46" s="47"/>
      <c r="NQM46" s="47"/>
      <c r="NQN46" s="47"/>
      <c r="NQO46" s="47"/>
      <c r="NQP46" s="47"/>
      <c r="NQQ46" s="47"/>
      <c r="NQR46" s="47"/>
      <c r="NQS46" s="47"/>
      <c r="NQT46" s="47"/>
      <c r="NQU46" s="47"/>
      <c r="NQV46" s="47"/>
      <c r="NQW46" s="47"/>
      <c r="NQX46" s="47"/>
      <c r="NQY46" s="47"/>
      <c r="NQZ46" s="47"/>
      <c r="NRA46" s="47"/>
      <c r="NRB46" s="47"/>
      <c r="NRC46" s="47"/>
      <c r="NRD46" s="47"/>
      <c r="NRE46" s="47"/>
      <c r="NRF46" s="47"/>
      <c r="NRG46" s="47"/>
      <c r="NRH46" s="47"/>
      <c r="NRI46" s="47"/>
      <c r="NRJ46" s="47"/>
      <c r="NRK46" s="47"/>
      <c r="NRL46" s="47"/>
      <c r="NRM46" s="47"/>
      <c r="NRN46" s="47"/>
      <c r="NRO46" s="47"/>
      <c r="NRP46" s="47"/>
      <c r="NRQ46" s="47"/>
      <c r="NRR46" s="47"/>
      <c r="NRS46" s="47"/>
      <c r="NRT46" s="47"/>
      <c r="NRU46" s="47"/>
      <c r="NRV46" s="47"/>
      <c r="NRW46" s="47"/>
      <c r="NRX46" s="47"/>
      <c r="NRY46" s="47"/>
      <c r="NRZ46" s="47"/>
      <c r="NSA46" s="47"/>
      <c r="NSB46" s="47"/>
      <c r="NSC46" s="47"/>
      <c r="NSD46" s="47"/>
      <c r="NSE46" s="47"/>
      <c r="NSF46" s="47"/>
      <c r="NSG46" s="47"/>
      <c r="NSH46" s="47"/>
      <c r="NSI46" s="47"/>
      <c r="NSJ46" s="47"/>
      <c r="NSK46" s="47"/>
      <c r="NSL46" s="47"/>
      <c r="NSM46" s="47"/>
      <c r="NSN46" s="47"/>
      <c r="NSO46" s="47"/>
      <c r="NSP46" s="47"/>
      <c r="NSQ46" s="47"/>
      <c r="NSR46" s="47"/>
      <c r="NSS46" s="47"/>
      <c r="NST46" s="47"/>
      <c r="NSU46" s="47"/>
      <c r="NSV46" s="47"/>
      <c r="NSW46" s="47"/>
      <c r="NSX46" s="47"/>
      <c r="NSY46" s="47"/>
      <c r="NSZ46" s="47"/>
      <c r="NTA46" s="47"/>
      <c r="NTB46" s="47"/>
      <c r="NTC46" s="47"/>
      <c r="NTD46" s="47"/>
      <c r="NTE46" s="47"/>
      <c r="NTF46" s="47"/>
      <c r="NTG46" s="47"/>
      <c r="NTH46" s="47"/>
      <c r="NTI46" s="47"/>
      <c r="NTJ46" s="47"/>
      <c r="NTK46" s="47"/>
      <c r="NTL46" s="47"/>
      <c r="NTM46" s="47"/>
      <c r="NTN46" s="47"/>
      <c r="NTO46" s="47"/>
      <c r="NTP46" s="47"/>
      <c r="NTQ46" s="47"/>
      <c r="NTR46" s="47"/>
      <c r="NTS46" s="47"/>
      <c r="NTT46" s="47"/>
      <c r="NTU46" s="47"/>
      <c r="NTV46" s="47"/>
      <c r="NTW46" s="47"/>
      <c r="NTX46" s="47"/>
      <c r="NTY46" s="47"/>
      <c r="NTZ46" s="47"/>
      <c r="NUA46" s="47"/>
      <c r="NUB46" s="47"/>
      <c r="NUC46" s="47"/>
      <c r="NUD46" s="47"/>
      <c r="NUE46" s="47"/>
      <c r="NUF46" s="47"/>
      <c r="NUG46" s="47"/>
      <c r="NUH46" s="47"/>
      <c r="NUI46" s="47"/>
      <c r="NUJ46" s="47"/>
      <c r="NUK46" s="47"/>
      <c r="NUL46" s="47"/>
      <c r="NUM46" s="47"/>
      <c r="NUN46" s="47"/>
      <c r="NUO46" s="47"/>
      <c r="NUP46" s="47"/>
      <c r="NUQ46" s="47"/>
      <c r="NUR46" s="47"/>
      <c r="NUS46" s="47"/>
      <c r="NUT46" s="47"/>
      <c r="NUU46" s="47"/>
      <c r="NUV46" s="47"/>
      <c r="NUW46" s="47"/>
      <c r="NUX46" s="47"/>
      <c r="NUY46" s="47"/>
      <c r="NUZ46" s="47"/>
      <c r="NVA46" s="47"/>
      <c r="NVB46" s="47"/>
      <c r="NVC46" s="47"/>
      <c r="NVD46" s="47"/>
      <c r="NVE46" s="47"/>
      <c r="NVF46" s="47"/>
      <c r="NVG46" s="47"/>
      <c r="NVH46" s="47"/>
      <c r="NVI46" s="47"/>
      <c r="NVJ46" s="47"/>
      <c r="NVK46" s="47"/>
      <c r="NVL46" s="47"/>
      <c r="NVM46" s="47"/>
      <c r="NVN46" s="47"/>
      <c r="NVO46" s="47"/>
      <c r="NVP46" s="47"/>
      <c r="NVQ46" s="47"/>
      <c r="NVR46" s="47"/>
      <c r="NVS46" s="47"/>
      <c r="NVT46" s="47"/>
      <c r="NVU46" s="47"/>
      <c r="NVV46" s="47"/>
      <c r="NVW46" s="47"/>
      <c r="NVX46" s="47"/>
      <c r="NVY46" s="47"/>
      <c r="NVZ46" s="47"/>
      <c r="NWA46" s="47"/>
      <c r="NWB46" s="47"/>
      <c r="NWC46" s="47"/>
      <c r="NWD46" s="47"/>
      <c r="NWE46" s="47"/>
      <c r="NWF46" s="47"/>
      <c r="NWG46" s="47"/>
      <c r="NWH46" s="47"/>
      <c r="NWI46" s="47"/>
      <c r="NWJ46" s="47"/>
      <c r="NWK46" s="47"/>
      <c r="NWL46" s="47"/>
      <c r="NWM46" s="47"/>
      <c r="NWN46" s="47"/>
      <c r="NWO46" s="47"/>
      <c r="NWP46" s="47"/>
      <c r="NWQ46" s="47"/>
      <c r="NWR46" s="47"/>
      <c r="NWS46" s="47"/>
      <c r="NWT46" s="47"/>
      <c r="NWU46" s="47"/>
      <c r="NWV46" s="47"/>
      <c r="NWW46" s="47"/>
      <c r="NWX46" s="47"/>
      <c r="NWY46" s="47"/>
      <c r="NWZ46" s="47"/>
      <c r="NXA46" s="47"/>
      <c r="NXB46" s="47"/>
      <c r="NXC46" s="47"/>
      <c r="NXD46" s="47"/>
      <c r="NXE46" s="47"/>
      <c r="NXF46" s="47"/>
      <c r="NXG46" s="47"/>
      <c r="NXH46" s="47"/>
      <c r="NXI46" s="47"/>
      <c r="NXJ46" s="47"/>
      <c r="NXK46" s="47"/>
      <c r="NXL46" s="47"/>
      <c r="NXM46" s="47"/>
      <c r="NXN46" s="47"/>
      <c r="NXO46" s="47"/>
      <c r="NXP46" s="47"/>
      <c r="NXQ46" s="47"/>
      <c r="NXR46" s="47"/>
      <c r="NXS46" s="47"/>
      <c r="NXT46" s="47"/>
      <c r="NXU46" s="47"/>
      <c r="NXV46" s="47"/>
      <c r="NXW46" s="47"/>
      <c r="NXX46" s="47"/>
      <c r="NXY46" s="47"/>
      <c r="NXZ46" s="47"/>
      <c r="NYA46" s="47"/>
      <c r="NYB46" s="47"/>
      <c r="NYC46" s="47"/>
      <c r="NYD46" s="47"/>
      <c r="NYE46" s="47"/>
      <c r="NYF46" s="47"/>
      <c r="NYG46" s="47"/>
      <c r="NYH46" s="47"/>
      <c r="NYI46" s="47"/>
      <c r="NYJ46" s="47"/>
      <c r="NYK46" s="47"/>
      <c r="NYL46" s="47"/>
      <c r="NYM46" s="47"/>
      <c r="NYN46" s="47"/>
      <c r="NYO46" s="47"/>
      <c r="NYP46" s="47"/>
      <c r="NYQ46" s="47"/>
      <c r="NYR46" s="47"/>
      <c r="NYS46" s="47"/>
      <c r="NYT46" s="47"/>
      <c r="NYU46" s="47"/>
      <c r="NYV46" s="47"/>
      <c r="NYW46" s="47"/>
      <c r="NYX46" s="47"/>
      <c r="NYY46" s="47"/>
      <c r="NYZ46" s="47"/>
      <c r="NZA46" s="47"/>
      <c r="NZB46" s="47"/>
      <c r="NZC46" s="47"/>
      <c r="NZD46" s="47"/>
      <c r="NZE46" s="47"/>
      <c r="NZF46" s="47"/>
      <c r="NZG46" s="47"/>
      <c r="NZH46" s="47"/>
      <c r="NZI46" s="47"/>
      <c r="NZJ46" s="47"/>
      <c r="NZK46" s="47"/>
      <c r="NZL46" s="47"/>
      <c r="NZM46" s="47"/>
      <c r="NZN46" s="47"/>
      <c r="NZO46" s="47"/>
      <c r="NZP46" s="47"/>
      <c r="NZQ46" s="47"/>
      <c r="NZR46" s="47"/>
      <c r="NZS46" s="47"/>
      <c r="NZT46" s="47"/>
      <c r="NZU46" s="47"/>
      <c r="NZV46" s="47"/>
      <c r="NZW46" s="47"/>
      <c r="NZX46" s="47"/>
      <c r="NZY46" s="47"/>
      <c r="NZZ46" s="47"/>
      <c r="OAA46" s="47"/>
      <c r="OAB46" s="47"/>
      <c r="OAC46" s="47"/>
      <c r="OAD46" s="47"/>
      <c r="OAE46" s="47"/>
      <c r="OAF46" s="47"/>
      <c r="OAG46" s="47"/>
      <c r="OAH46" s="47"/>
      <c r="OAI46" s="47"/>
      <c r="OAJ46" s="47"/>
      <c r="OAK46" s="47"/>
      <c r="OAL46" s="47"/>
      <c r="OAM46" s="47"/>
      <c r="OAN46" s="47"/>
      <c r="OAO46" s="47"/>
      <c r="OAP46" s="47"/>
      <c r="OAQ46" s="47"/>
      <c r="OAR46" s="47"/>
      <c r="OAS46" s="47"/>
      <c r="OAT46" s="47"/>
      <c r="OAU46" s="47"/>
      <c r="OAV46" s="47"/>
      <c r="OAW46" s="47"/>
      <c r="OAX46" s="47"/>
      <c r="OAY46" s="47"/>
      <c r="OAZ46" s="47"/>
      <c r="OBA46" s="47"/>
      <c r="OBB46" s="47"/>
      <c r="OBC46" s="47"/>
      <c r="OBD46" s="47"/>
      <c r="OBE46" s="47"/>
      <c r="OBF46" s="47"/>
      <c r="OBG46" s="47"/>
      <c r="OBH46" s="47"/>
      <c r="OBI46" s="47"/>
      <c r="OBJ46" s="47"/>
      <c r="OBK46" s="47"/>
      <c r="OBL46" s="47"/>
      <c r="OBM46" s="47"/>
      <c r="OBN46" s="47"/>
      <c r="OBO46" s="47"/>
      <c r="OBP46" s="47"/>
      <c r="OBQ46" s="47"/>
      <c r="OBR46" s="47"/>
      <c r="OBS46" s="47"/>
      <c r="OBT46" s="47"/>
      <c r="OBU46" s="47"/>
      <c r="OBV46" s="47"/>
      <c r="OBW46" s="47"/>
      <c r="OBX46" s="47"/>
      <c r="OBY46" s="47"/>
      <c r="OBZ46" s="47"/>
      <c r="OCA46" s="47"/>
      <c r="OCB46" s="47"/>
      <c r="OCC46" s="47"/>
      <c r="OCD46" s="47"/>
      <c r="OCE46" s="47"/>
      <c r="OCF46" s="47"/>
      <c r="OCG46" s="47"/>
      <c r="OCH46" s="47"/>
      <c r="OCI46" s="47"/>
      <c r="OCJ46" s="47"/>
      <c r="OCK46" s="47"/>
      <c r="OCL46" s="47"/>
      <c r="OCM46" s="47"/>
      <c r="OCN46" s="47"/>
      <c r="OCO46" s="47"/>
      <c r="OCP46" s="47"/>
      <c r="OCQ46" s="47"/>
      <c r="OCR46" s="47"/>
      <c r="OCS46" s="47"/>
      <c r="OCT46" s="47"/>
      <c r="OCU46" s="47"/>
      <c r="OCV46" s="47"/>
      <c r="OCW46" s="47"/>
      <c r="OCX46" s="47"/>
      <c r="OCY46" s="47"/>
      <c r="OCZ46" s="47"/>
      <c r="ODA46" s="47"/>
      <c r="ODB46" s="47"/>
      <c r="ODC46" s="47"/>
      <c r="ODD46" s="47"/>
      <c r="ODE46" s="47"/>
      <c r="ODF46" s="47"/>
      <c r="ODG46" s="47"/>
      <c r="ODH46" s="47"/>
      <c r="ODI46" s="47"/>
      <c r="ODJ46" s="47"/>
      <c r="ODK46" s="47"/>
      <c r="ODL46" s="47"/>
      <c r="ODM46" s="47"/>
      <c r="ODN46" s="47"/>
      <c r="ODO46" s="47"/>
      <c r="ODP46" s="47"/>
      <c r="ODQ46" s="47"/>
      <c r="ODR46" s="47"/>
      <c r="ODS46" s="47"/>
      <c r="ODT46" s="47"/>
      <c r="ODU46" s="47"/>
      <c r="ODV46" s="47"/>
      <c r="ODW46" s="47"/>
      <c r="ODX46" s="47"/>
      <c r="ODY46" s="47"/>
      <c r="ODZ46" s="47"/>
      <c r="OEA46" s="47"/>
      <c r="OEB46" s="47"/>
      <c r="OEC46" s="47"/>
      <c r="OED46" s="47"/>
      <c r="OEE46" s="47"/>
      <c r="OEF46" s="47"/>
      <c r="OEG46" s="47"/>
      <c r="OEH46" s="47"/>
      <c r="OEI46" s="47"/>
      <c r="OEJ46" s="47"/>
      <c r="OEK46" s="47"/>
      <c r="OEL46" s="47"/>
      <c r="OEM46" s="47"/>
      <c r="OEN46" s="47"/>
      <c r="OEO46" s="47"/>
      <c r="OEP46" s="47"/>
      <c r="OEQ46" s="47"/>
      <c r="OER46" s="47"/>
      <c r="OES46" s="47"/>
      <c r="OET46" s="47"/>
      <c r="OEU46" s="47"/>
      <c r="OEV46" s="47"/>
      <c r="OEW46" s="47"/>
      <c r="OEX46" s="47"/>
      <c r="OEY46" s="47"/>
      <c r="OEZ46" s="47"/>
      <c r="OFA46" s="47"/>
      <c r="OFB46" s="47"/>
      <c r="OFC46" s="47"/>
      <c r="OFD46" s="47"/>
      <c r="OFE46" s="47"/>
      <c r="OFF46" s="47"/>
      <c r="OFG46" s="47"/>
      <c r="OFH46" s="47"/>
      <c r="OFI46" s="47"/>
      <c r="OFJ46" s="47"/>
      <c r="OFK46" s="47"/>
      <c r="OFL46" s="47"/>
      <c r="OFM46" s="47"/>
      <c r="OFN46" s="47"/>
      <c r="OFO46" s="47"/>
      <c r="OFP46" s="47"/>
      <c r="OFQ46" s="47"/>
      <c r="OFR46" s="47"/>
      <c r="OFS46" s="47"/>
      <c r="OFT46" s="47"/>
      <c r="OFU46" s="47"/>
      <c r="OFV46" s="47"/>
      <c r="OFW46" s="47"/>
      <c r="OFX46" s="47"/>
      <c r="OFY46" s="47"/>
      <c r="OFZ46" s="47"/>
      <c r="OGA46" s="47"/>
      <c r="OGB46" s="47"/>
      <c r="OGC46" s="47"/>
      <c r="OGD46" s="47"/>
      <c r="OGE46" s="47"/>
      <c r="OGF46" s="47"/>
      <c r="OGG46" s="47"/>
      <c r="OGH46" s="47"/>
      <c r="OGI46" s="47"/>
      <c r="OGJ46" s="47"/>
      <c r="OGK46" s="47"/>
      <c r="OGL46" s="47"/>
      <c r="OGM46" s="47"/>
      <c r="OGN46" s="47"/>
      <c r="OGO46" s="47"/>
      <c r="OGP46" s="47"/>
      <c r="OGQ46" s="47"/>
      <c r="OGR46" s="47"/>
      <c r="OGS46" s="47"/>
      <c r="OGT46" s="47"/>
      <c r="OGU46" s="47"/>
      <c r="OGV46" s="47"/>
      <c r="OGW46" s="47"/>
      <c r="OGX46" s="47"/>
      <c r="OGY46" s="47"/>
      <c r="OGZ46" s="47"/>
      <c r="OHA46" s="47"/>
      <c r="OHB46" s="47"/>
      <c r="OHC46" s="47"/>
      <c r="OHD46" s="47"/>
      <c r="OHE46" s="47"/>
      <c r="OHF46" s="47"/>
      <c r="OHG46" s="47"/>
      <c r="OHH46" s="47"/>
      <c r="OHI46" s="47"/>
      <c r="OHJ46" s="47"/>
      <c r="OHK46" s="47"/>
      <c r="OHL46" s="47"/>
      <c r="OHM46" s="47"/>
      <c r="OHN46" s="47"/>
      <c r="OHO46" s="47"/>
      <c r="OHP46" s="47"/>
      <c r="OHQ46" s="47"/>
      <c r="OHR46" s="47"/>
      <c r="OHS46" s="47"/>
      <c r="OHT46" s="47"/>
      <c r="OHU46" s="47"/>
      <c r="OHV46" s="47"/>
      <c r="OHW46" s="47"/>
      <c r="OHX46" s="47"/>
      <c r="OHY46" s="47"/>
      <c r="OHZ46" s="47"/>
      <c r="OIA46" s="47"/>
      <c r="OIB46" s="47"/>
      <c r="OIC46" s="47"/>
      <c r="OID46" s="47"/>
      <c r="OIE46" s="47"/>
      <c r="OIF46" s="47"/>
      <c r="OIG46" s="47"/>
      <c r="OIH46" s="47"/>
      <c r="OII46" s="47"/>
      <c r="OIJ46" s="47"/>
      <c r="OIK46" s="47"/>
      <c r="OIL46" s="47"/>
      <c r="OIM46" s="47"/>
      <c r="OIN46" s="47"/>
      <c r="OIO46" s="47"/>
      <c r="OIP46" s="47"/>
      <c r="OIQ46" s="47"/>
      <c r="OIR46" s="47"/>
      <c r="OIS46" s="47"/>
      <c r="OIT46" s="47"/>
      <c r="OIU46" s="47"/>
      <c r="OIV46" s="47"/>
      <c r="OIW46" s="47"/>
      <c r="OIX46" s="47"/>
      <c r="OIY46" s="47"/>
      <c r="OIZ46" s="47"/>
      <c r="OJA46" s="47"/>
      <c r="OJB46" s="47"/>
      <c r="OJC46" s="47"/>
      <c r="OJD46" s="47"/>
      <c r="OJE46" s="47"/>
      <c r="OJF46" s="47"/>
      <c r="OJG46" s="47"/>
      <c r="OJH46" s="47"/>
      <c r="OJI46" s="47"/>
      <c r="OJJ46" s="47"/>
      <c r="OJK46" s="47"/>
      <c r="OJL46" s="47"/>
      <c r="OJM46" s="47"/>
      <c r="OJN46" s="47"/>
      <c r="OJO46" s="47"/>
      <c r="OJP46" s="47"/>
      <c r="OJQ46" s="47"/>
      <c r="OJR46" s="47"/>
      <c r="OJS46" s="47"/>
      <c r="OJT46" s="47"/>
      <c r="OJU46" s="47"/>
      <c r="OJV46" s="47"/>
      <c r="OJW46" s="47"/>
      <c r="OJX46" s="47"/>
      <c r="OJY46" s="47"/>
      <c r="OJZ46" s="47"/>
      <c r="OKA46" s="47"/>
      <c r="OKB46" s="47"/>
      <c r="OKC46" s="47"/>
      <c r="OKD46" s="47"/>
      <c r="OKE46" s="47"/>
      <c r="OKF46" s="47"/>
      <c r="OKG46" s="47"/>
      <c r="OKH46" s="47"/>
      <c r="OKI46" s="47"/>
      <c r="OKJ46" s="47"/>
      <c r="OKK46" s="47"/>
      <c r="OKL46" s="47"/>
      <c r="OKM46" s="47"/>
      <c r="OKN46" s="47"/>
      <c r="OKO46" s="47"/>
      <c r="OKP46" s="47"/>
      <c r="OKQ46" s="47"/>
      <c r="OKR46" s="47"/>
      <c r="OKS46" s="47"/>
      <c r="OKT46" s="47"/>
      <c r="OKU46" s="47"/>
      <c r="OKV46" s="47"/>
      <c r="OKW46" s="47"/>
      <c r="OKX46" s="47"/>
      <c r="OKY46" s="47"/>
      <c r="OKZ46" s="47"/>
      <c r="OLA46" s="47"/>
      <c r="OLB46" s="47"/>
      <c r="OLC46" s="47"/>
      <c r="OLD46" s="47"/>
      <c r="OLE46" s="47"/>
      <c r="OLF46" s="47"/>
      <c r="OLG46" s="47"/>
      <c r="OLH46" s="47"/>
      <c r="OLI46" s="47"/>
      <c r="OLJ46" s="47"/>
      <c r="OLK46" s="47"/>
      <c r="OLL46" s="47"/>
      <c r="OLM46" s="47"/>
      <c r="OLN46" s="47"/>
      <c r="OLO46" s="47"/>
      <c r="OLP46" s="47"/>
      <c r="OLQ46" s="47"/>
      <c r="OLR46" s="47"/>
      <c r="OLS46" s="47"/>
      <c r="OLT46" s="47"/>
      <c r="OLU46" s="47"/>
      <c r="OLV46" s="47"/>
      <c r="OLW46" s="47"/>
      <c r="OLX46" s="47"/>
      <c r="OLY46" s="47"/>
      <c r="OLZ46" s="47"/>
      <c r="OMA46" s="47"/>
      <c r="OMB46" s="47"/>
      <c r="OMC46" s="47"/>
      <c r="OMD46" s="47"/>
      <c r="OME46" s="47"/>
      <c r="OMF46" s="47"/>
      <c r="OMG46" s="47"/>
      <c r="OMH46" s="47"/>
      <c r="OMI46" s="47"/>
      <c r="OMJ46" s="47"/>
      <c r="OMK46" s="47"/>
      <c r="OML46" s="47"/>
      <c r="OMM46" s="47"/>
      <c r="OMN46" s="47"/>
      <c r="OMO46" s="47"/>
      <c r="OMP46" s="47"/>
      <c r="OMQ46" s="47"/>
      <c r="OMR46" s="47"/>
      <c r="OMS46" s="47"/>
      <c r="OMT46" s="47"/>
      <c r="OMU46" s="47"/>
      <c r="OMV46" s="47"/>
      <c r="OMW46" s="47"/>
      <c r="OMX46" s="47"/>
      <c r="OMY46" s="47"/>
      <c r="OMZ46" s="47"/>
      <c r="ONA46" s="47"/>
      <c r="ONB46" s="47"/>
      <c r="ONC46" s="47"/>
      <c r="OND46" s="47"/>
      <c r="ONE46" s="47"/>
      <c r="ONF46" s="47"/>
      <c r="ONG46" s="47"/>
      <c r="ONH46" s="47"/>
      <c r="ONI46" s="47"/>
      <c r="ONJ46" s="47"/>
      <c r="ONK46" s="47"/>
      <c r="ONL46" s="47"/>
      <c r="ONM46" s="47"/>
      <c r="ONN46" s="47"/>
      <c r="ONO46" s="47"/>
      <c r="ONP46" s="47"/>
      <c r="ONQ46" s="47"/>
      <c r="ONR46" s="47"/>
      <c r="ONS46" s="47"/>
      <c r="ONT46" s="47"/>
      <c r="ONU46" s="47"/>
      <c r="ONV46" s="47"/>
      <c r="ONW46" s="47"/>
      <c r="ONX46" s="47"/>
      <c r="ONY46" s="47"/>
      <c r="ONZ46" s="47"/>
      <c r="OOA46" s="47"/>
      <c r="OOB46" s="47"/>
      <c r="OOC46" s="47"/>
      <c r="OOD46" s="47"/>
      <c r="OOE46" s="47"/>
      <c r="OOF46" s="47"/>
      <c r="OOG46" s="47"/>
      <c r="OOH46" s="47"/>
      <c r="OOI46" s="47"/>
      <c r="OOJ46" s="47"/>
      <c r="OOK46" s="47"/>
      <c r="OOL46" s="47"/>
      <c r="OOM46" s="47"/>
      <c r="OON46" s="47"/>
      <c r="OOO46" s="47"/>
      <c r="OOP46" s="47"/>
      <c r="OOQ46" s="47"/>
      <c r="OOR46" s="47"/>
      <c r="OOS46" s="47"/>
      <c r="OOT46" s="47"/>
      <c r="OOU46" s="47"/>
      <c r="OOV46" s="47"/>
      <c r="OOW46" s="47"/>
      <c r="OOX46" s="47"/>
      <c r="OOY46" s="47"/>
      <c r="OOZ46" s="47"/>
      <c r="OPA46" s="47"/>
      <c r="OPB46" s="47"/>
      <c r="OPC46" s="47"/>
      <c r="OPD46" s="47"/>
      <c r="OPE46" s="47"/>
      <c r="OPF46" s="47"/>
      <c r="OPG46" s="47"/>
      <c r="OPH46" s="47"/>
      <c r="OPI46" s="47"/>
      <c r="OPJ46" s="47"/>
      <c r="OPK46" s="47"/>
      <c r="OPL46" s="47"/>
      <c r="OPM46" s="47"/>
      <c r="OPN46" s="47"/>
      <c r="OPO46" s="47"/>
      <c r="OPP46" s="47"/>
      <c r="OPQ46" s="47"/>
      <c r="OPR46" s="47"/>
      <c r="OPS46" s="47"/>
      <c r="OPT46" s="47"/>
      <c r="OPU46" s="47"/>
      <c r="OPV46" s="47"/>
      <c r="OPW46" s="47"/>
      <c r="OPX46" s="47"/>
      <c r="OPY46" s="47"/>
      <c r="OPZ46" s="47"/>
      <c r="OQA46" s="47"/>
      <c r="OQB46" s="47"/>
      <c r="OQC46" s="47"/>
      <c r="OQD46" s="47"/>
      <c r="OQE46" s="47"/>
      <c r="OQF46" s="47"/>
      <c r="OQG46" s="47"/>
      <c r="OQH46" s="47"/>
      <c r="OQI46" s="47"/>
      <c r="OQJ46" s="47"/>
      <c r="OQK46" s="47"/>
      <c r="OQL46" s="47"/>
      <c r="OQM46" s="47"/>
      <c r="OQN46" s="47"/>
      <c r="OQO46" s="47"/>
      <c r="OQP46" s="47"/>
      <c r="OQQ46" s="47"/>
      <c r="OQR46" s="47"/>
      <c r="OQS46" s="47"/>
      <c r="OQT46" s="47"/>
      <c r="OQU46" s="47"/>
      <c r="OQV46" s="47"/>
      <c r="OQW46" s="47"/>
      <c r="OQX46" s="47"/>
      <c r="OQY46" s="47"/>
      <c r="OQZ46" s="47"/>
      <c r="ORA46" s="47"/>
      <c r="ORB46" s="47"/>
      <c r="ORC46" s="47"/>
      <c r="ORD46" s="47"/>
      <c r="ORE46" s="47"/>
      <c r="ORF46" s="47"/>
      <c r="ORG46" s="47"/>
      <c r="ORH46" s="47"/>
      <c r="ORI46" s="47"/>
      <c r="ORJ46" s="47"/>
      <c r="ORK46" s="47"/>
      <c r="ORL46" s="47"/>
      <c r="ORM46" s="47"/>
      <c r="ORN46" s="47"/>
      <c r="ORO46" s="47"/>
      <c r="ORP46" s="47"/>
      <c r="ORQ46" s="47"/>
      <c r="ORR46" s="47"/>
      <c r="ORS46" s="47"/>
      <c r="ORT46" s="47"/>
      <c r="ORU46" s="47"/>
      <c r="ORV46" s="47"/>
      <c r="ORW46" s="47"/>
      <c r="ORX46" s="47"/>
      <c r="ORY46" s="47"/>
      <c r="ORZ46" s="47"/>
      <c r="OSA46" s="47"/>
      <c r="OSB46" s="47"/>
      <c r="OSC46" s="47"/>
      <c r="OSD46" s="47"/>
      <c r="OSE46" s="47"/>
      <c r="OSF46" s="47"/>
      <c r="OSG46" s="47"/>
      <c r="OSH46" s="47"/>
      <c r="OSI46" s="47"/>
      <c r="OSJ46" s="47"/>
      <c r="OSK46" s="47"/>
      <c r="OSL46" s="47"/>
      <c r="OSM46" s="47"/>
      <c r="OSN46" s="47"/>
      <c r="OSO46" s="47"/>
      <c r="OSP46" s="47"/>
      <c r="OSQ46" s="47"/>
      <c r="OSR46" s="47"/>
      <c r="OSS46" s="47"/>
      <c r="OST46" s="47"/>
      <c r="OSU46" s="47"/>
      <c r="OSV46" s="47"/>
      <c r="OSW46" s="47"/>
      <c r="OSX46" s="47"/>
      <c r="OSY46" s="47"/>
      <c r="OSZ46" s="47"/>
      <c r="OTA46" s="47"/>
      <c r="OTB46" s="47"/>
      <c r="OTC46" s="47"/>
      <c r="OTD46" s="47"/>
      <c r="OTE46" s="47"/>
      <c r="OTF46" s="47"/>
      <c r="OTG46" s="47"/>
      <c r="OTH46" s="47"/>
      <c r="OTI46" s="47"/>
      <c r="OTJ46" s="47"/>
      <c r="OTK46" s="47"/>
      <c r="OTL46" s="47"/>
      <c r="OTM46" s="47"/>
      <c r="OTN46" s="47"/>
      <c r="OTO46" s="47"/>
      <c r="OTP46" s="47"/>
      <c r="OTQ46" s="47"/>
      <c r="OTR46" s="47"/>
      <c r="OTS46" s="47"/>
      <c r="OTT46" s="47"/>
      <c r="OTU46" s="47"/>
      <c r="OTV46" s="47"/>
      <c r="OTW46" s="47"/>
      <c r="OTX46" s="47"/>
      <c r="OTY46" s="47"/>
      <c r="OTZ46" s="47"/>
      <c r="OUA46" s="47"/>
      <c r="OUB46" s="47"/>
      <c r="OUC46" s="47"/>
      <c r="OUD46" s="47"/>
      <c r="OUE46" s="47"/>
      <c r="OUF46" s="47"/>
      <c r="OUG46" s="47"/>
      <c r="OUH46" s="47"/>
      <c r="OUI46" s="47"/>
      <c r="OUJ46" s="47"/>
      <c r="OUK46" s="47"/>
      <c r="OUL46" s="47"/>
      <c r="OUM46" s="47"/>
      <c r="OUN46" s="47"/>
      <c r="OUO46" s="47"/>
      <c r="OUP46" s="47"/>
      <c r="OUQ46" s="47"/>
      <c r="OUR46" s="47"/>
      <c r="OUS46" s="47"/>
      <c r="OUT46" s="47"/>
      <c r="OUU46" s="47"/>
      <c r="OUV46" s="47"/>
      <c r="OUW46" s="47"/>
      <c r="OUX46" s="47"/>
      <c r="OUY46" s="47"/>
      <c r="OUZ46" s="47"/>
      <c r="OVA46" s="47"/>
      <c r="OVB46" s="47"/>
      <c r="OVC46" s="47"/>
      <c r="OVD46" s="47"/>
      <c r="OVE46" s="47"/>
      <c r="OVF46" s="47"/>
      <c r="OVG46" s="47"/>
      <c r="OVH46" s="47"/>
      <c r="OVI46" s="47"/>
      <c r="OVJ46" s="47"/>
      <c r="OVK46" s="47"/>
      <c r="OVL46" s="47"/>
      <c r="OVM46" s="47"/>
      <c r="OVN46" s="47"/>
      <c r="OVO46" s="47"/>
      <c r="OVP46" s="47"/>
      <c r="OVQ46" s="47"/>
      <c r="OVR46" s="47"/>
      <c r="OVS46" s="47"/>
      <c r="OVT46" s="47"/>
      <c r="OVU46" s="47"/>
      <c r="OVV46" s="47"/>
      <c r="OVW46" s="47"/>
      <c r="OVX46" s="47"/>
      <c r="OVY46" s="47"/>
      <c r="OVZ46" s="47"/>
      <c r="OWA46" s="47"/>
      <c r="OWB46" s="47"/>
      <c r="OWC46" s="47"/>
      <c r="OWD46" s="47"/>
      <c r="OWE46" s="47"/>
      <c r="OWF46" s="47"/>
      <c r="OWG46" s="47"/>
      <c r="OWH46" s="47"/>
      <c r="OWI46" s="47"/>
      <c r="OWJ46" s="47"/>
      <c r="OWK46" s="47"/>
      <c r="OWL46" s="47"/>
      <c r="OWM46" s="47"/>
      <c r="OWN46" s="47"/>
      <c r="OWO46" s="47"/>
      <c r="OWP46" s="47"/>
      <c r="OWQ46" s="47"/>
      <c r="OWR46" s="47"/>
      <c r="OWS46" s="47"/>
      <c r="OWT46" s="47"/>
      <c r="OWU46" s="47"/>
      <c r="OWV46" s="47"/>
      <c r="OWW46" s="47"/>
      <c r="OWX46" s="47"/>
      <c r="OWY46" s="47"/>
      <c r="OWZ46" s="47"/>
      <c r="OXA46" s="47"/>
      <c r="OXB46" s="47"/>
      <c r="OXC46" s="47"/>
      <c r="OXD46" s="47"/>
      <c r="OXE46" s="47"/>
      <c r="OXF46" s="47"/>
      <c r="OXG46" s="47"/>
      <c r="OXH46" s="47"/>
      <c r="OXI46" s="47"/>
      <c r="OXJ46" s="47"/>
      <c r="OXK46" s="47"/>
      <c r="OXL46" s="47"/>
      <c r="OXM46" s="47"/>
      <c r="OXN46" s="47"/>
      <c r="OXO46" s="47"/>
      <c r="OXP46" s="47"/>
      <c r="OXQ46" s="47"/>
      <c r="OXR46" s="47"/>
      <c r="OXS46" s="47"/>
      <c r="OXT46" s="47"/>
      <c r="OXU46" s="47"/>
      <c r="OXV46" s="47"/>
      <c r="OXW46" s="47"/>
      <c r="OXX46" s="47"/>
      <c r="OXY46" s="47"/>
      <c r="OXZ46" s="47"/>
      <c r="OYA46" s="47"/>
      <c r="OYB46" s="47"/>
      <c r="OYC46" s="47"/>
      <c r="OYD46" s="47"/>
      <c r="OYE46" s="47"/>
      <c r="OYF46" s="47"/>
      <c r="OYG46" s="47"/>
      <c r="OYH46" s="47"/>
      <c r="OYI46" s="47"/>
      <c r="OYJ46" s="47"/>
      <c r="OYK46" s="47"/>
      <c r="OYL46" s="47"/>
      <c r="OYM46" s="47"/>
      <c r="OYN46" s="47"/>
      <c r="OYO46" s="47"/>
      <c r="OYP46" s="47"/>
      <c r="OYQ46" s="47"/>
      <c r="OYR46" s="47"/>
      <c r="OYS46" s="47"/>
      <c r="OYT46" s="47"/>
      <c r="OYU46" s="47"/>
      <c r="OYV46" s="47"/>
      <c r="OYW46" s="47"/>
      <c r="OYX46" s="47"/>
      <c r="OYY46" s="47"/>
      <c r="OYZ46" s="47"/>
      <c r="OZA46" s="47"/>
      <c r="OZB46" s="47"/>
      <c r="OZC46" s="47"/>
      <c r="OZD46" s="47"/>
      <c r="OZE46" s="47"/>
      <c r="OZF46" s="47"/>
      <c r="OZG46" s="47"/>
      <c r="OZH46" s="47"/>
      <c r="OZI46" s="47"/>
      <c r="OZJ46" s="47"/>
      <c r="OZK46" s="47"/>
      <c r="OZL46" s="47"/>
      <c r="OZM46" s="47"/>
      <c r="OZN46" s="47"/>
      <c r="OZO46" s="47"/>
      <c r="OZP46" s="47"/>
      <c r="OZQ46" s="47"/>
      <c r="OZR46" s="47"/>
      <c r="OZS46" s="47"/>
      <c r="OZT46" s="47"/>
      <c r="OZU46" s="47"/>
      <c r="OZV46" s="47"/>
      <c r="OZW46" s="47"/>
      <c r="OZX46" s="47"/>
      <c r="OZY46" s="47"/>
      <c r="OZZ46" s="47"/>
      <c r="PAA46" s="47"/>
      <c r="PAB46" s="47"/>
      <c r="PAC46" s="47"/>
      <c r="PAD46" s="47"/>
      <c r="PAE46" s="47"/>
      <c r="PAF46" s="47"/>
      <c r="PAG46" s="47"/>
      <c r="PAH46" s="47"/>
      <c r="PAI46" s="47"/>
      <c r="PAJ46" s="47"/>
      <c r="PAK46" s="47"/>
      <c r="PAL46" s="47"/>
      <c r="PAM46" s="47"/>
      <c r="PAN46" s="47"/>
      <c r="PAO46" s="47"/>
      <c r="PAP46" s="47"/>
      <c r="PAQ46" s="47"/>
      <c r="PAR46" s="47"/>
      <c r="PAS46" s="47"/>
      <c r="PAT46" s="47"/>
      <c r="PAU46" s="47"/>
      <c r="PAV46" s="47"/>
      <c r="PAW46" s="47"/>
      <c r="PAX46" s="47"/>
      <c r="PAY46" s="47"/>
      <c r="PAZ46" s="47"/>
      <c r="PBA46" s="47"/>
      <c r="PBB46" s="47"/>
      <c r="PBC46" s="47"/>
      <c r="PBD46" s="47"/>
      <c r="PBE46" s="47"/>
      <c r="PBF46" s="47"/>
      <c r="PBG46" s="47"/>
      <c r="PBH46" s="47"/>
      <c r="PBI46" s="47"/>
      <c r="PBJ46" s="47"/>
      <c r="PBK46" s="47"/>
      <c r="PBL46" s="47"/>
      <c r="PBM46" s="47"/>
      <c r="PBN46" s="47"/>
      <c r="PBO46" s="47"/>
      <c r="PBP46" s="47"/>
      <c r="PBQ46" s="47"/>
      <c r="PBR46" s="47"/>
      <c r="PBS46" s="47"/>
      <c r="PBT46" s="47"/>
      <c r="PBU46" s="47"/>
      <c r="PBV46" s="47"/>
      <c r="PBW46" s="47"/>
      <c r="PBX46" s="47"/>
      <c r="PBY46" s="47"/>
      <c r="PBZ46" s="47"/>
      <c r="PCA46" s="47"/>
      <c r="PCB46" s="47"/>
      <c r="PCC46" s="47"/>
      <c r="PCD46" s="47"/>
      <c r="PCE46" s="47"/>
      <c r="PCF46" s="47"/>
      <c r="PCG46" s="47"/>
      <c r="PCH46" s="47"/>
      <c r="PCI46" s="47"/>
      <c r="PCJ46" s="47"/>
      <c r="PCK46" s="47"/>
      <c r="PCL46" s="47"/>
      <c r="PCM46" s="47"/>
      <c r="PCN46" s="47"/>
      <c r="PCO46" s="47"/>
      <c r="PCP46" s="47"/>
      <c r="PCQ46" s="47"/>
      <c r="PCR46" s="47"/>
      <c r="PCS46" s="47"/>
      <c r="PCT46" s="47"/>
      <c r="PCU46" s="47"/>
      <c r="PCV46" s="47"/>
      <c r="PCW46" s="47"/>
      <c r="PCX46" s="47"/>
      <c r="PCY46" s="47"/>
      <c r="PCZ46" s="47"/>
      <c r="PDA46" s="47"/>
      <c r="PDB46" s="47"/>
      <c r="PDC46" s="47"/>
      <c r="PDD46" s="47"/>
      <c r="PDE46" s="47"/>
      <c r="PDF46" s="47"/>
      <c r="PDG46" s="47"/>
      <c r="PDH46" s="47"/>
      <c r="PDI46" s="47"/>
      <c r="PDJ46" s="47"/>
      <c r="PDK46" s="47"/>
      <c r="PDL46" s="47"/>
      <c r="PDM46" s="47"/>
      <c r="PDN46" s="47"/>
      <c r="PDO46" s="47"/>
      <c r="PDP46" s="47"/>
      <c r="PDQ46" s="47"/>
      <c r="PDR46" s="47"/>
      <c r="PDS46" s="47"/>
      <c r="PDT46" s="47"/>
      <c r="PDU46" s="47"/>
      <c r="PDV46" s="47"/>
      <c r="PDW46" s="47"/>
      <c r="PDX46" s="47"/>
      <c r="PDY46" s="47"/>
      <c r="PDZ46" s="47"/>
      <c r="PEA46" s="47"/>
      <c r="PEB46" s="47"/>
      <c r="PEC46" s="47"/>
      <c r="PED46" s="47"/>
      <c r="PEE46" s="47"/>
      <c r="PEF46" s="47"/>
      <c r="PEG46" s="47"/>
      <c r="PEH46" s="47"/>
      <c r="PEI46" s="47"/>
      <c r="PEJ46" s="47"/>
      <c r="PEK46" s="47"/>
      <c r="PEL46" s="47"/>
      <c r="PEM46" s="47"/>
      <c r="PEN46" s="47"/>
      <c r="PEO46" s="47"/>
      <c r="PEP46" s="47"/>
      <c r="PEQ46" s="47"/>
      <c r="PER46" s="47"/>
      <c r="PES46" s="47"/>
      <c r="PET46" s="47"/>
      <c r="PEU46" s="47"/>
      <c r="PEV46" s="47"/>
      <c r="PEW46" s="47"/>
      <c r="PEX46" s="47"/>
      <c r="PEY46" s="47"/>
      <c r="PEZ46" s="47"/>
      <c r="PFA46" s="47"/>
      <c r="PFB46" s="47"/>
      <c r="PFC46" s="47"/>
      <c r="PFD46" s="47"/>
      <c r="PFE46" s="47"/>
      <c r="PFF46" s="47"/>
      <c r="PFG46" s="47"/>
      <c r="PFH46" s="47"/>
      <c r="PFI46" s="47"/>
      <c r="PFJ46" s="47"/>
      <c r="PFK46" s="47"/>
      <c r="PFL46" s="47"/>
      <c r="PFM46" s="47"/>
      <c r="PFN46" s="47"/>
      <c r="PFO46" s="47"/>
      <c r="PFP46" s="47"/>
      <c r="PFQ46" s="47"/>
      <c r="PFR46" s="47"/>
      <c r="PFS46" s="47"/>
      <c r="PFT46" s="47"/>
      <c r="PFU46" s="47"/>
      <c r="PFV46" s="47"/>
      <c r="PFW46" s="47"/>
      <c r="PFX46" s="47"/>
      <c r="PFY46" s="47"/>
      <c r="PFZ46" s="47"/>
      <c r="PGA46" s="47"/>
      <c r="PGB46" s="47"/>
      <c r="PGC46" s="47"/>
      <c r="PGD46" s="47"/>
      <c r="PGE46" s="47"/>
      <c r="PGF46" s="47"/>
      <c r="PGG46" s="47"/>
      <c r="PGH46" s="47"/>
      <c r="PGI46" s="47"/>
      <c r="PGJ46" s="47"/>
      <c r="PGK46" s="47"/>
      <c r="PGL46" s="47"/>
      <c r="PGM46" s="47"/>
      <c r="PGN46" s="47"/>
      <c r="PGO46" s="47"/>
      <c r="PGP46" s="47"/>
      <c r="PGQ46" s="47"/>
      <c r="PGR46" s="47"/>
      <c r="PGS46" s="47"/>
      <c r="PGT46" s="47"/>
      <c r="PGU46" s="47"/>
      <c r="PGV46" s="47"/>
      <c r="PGW46" s="47"/>
      <c r="PGX46" s="47"/>
      <c r="PGY46" s="47"/>
      <c r="PGZ46" s="47"/>
      <c r="PHA46" s="47"/>
      <c r="PHB46" s="47"/>
      <c r="PHC46" s="47"/>
      <c r="PHD46" s="47"/>
      <c r="PHE46" s="47"/>
      <c r="PHF46" s="47"/>
      <c r="PHG46" s="47"/>
      <c r="PHH46" s="47"/>
      <c r="PHI46" s="47"/>
      <c r="PHJ46" s="47"/>
      <c r="PHK46" s="47"/>
      <c r="PHL46" s="47"/>
      <c r="PHM46" s="47"/>
      <c r="PHN46" s="47"/>
      <c r="PHO46" s="47"/>
      <c r="PHP46" s="47"/>
      <c r="PHQ46" s="47"/>
      <c r="PHR46" s="47"/>
      <c r="PHS46" s="47"/>
      <c r="PHT46" s="47"/>
      <c r="PHU46" s="47"/>
      <c r="PHV46" s="47"/>
      <c r="PHW46" s="47"/>
      <c r="PHX46" s="47"/>
      <c r="PHY46" s="47"/>
      <c r="PHZ46" s="47"/>
      <c r="PIA46" s="47"/>
      <c r="PIB46" s="47"/>
      <c r="PIC46" s="47"/>
      <c r="PID46" s="47"/>
      <c r="PIE46" s="47"/>
      <c r="PIF46" s="47"/>
      <c r="PIG46" s="47"/>
      <c r="PIH46" s="47"/>
      <c r="PII46" s="47"/>
      <c r="PIJ46" s="47"/>
      <c r="PIK46" s="47"/>
      <c r="PIL46" s="47"/>
      <c r="PIM46" s="47"/>
      <c r="PIN46" s="47"/>
      <c r="PIO46" s="47"/>
      <c r="PIP46" s="47"/>
      <c r="PIQ46" s="47"/>
      <c r="PIR46" s="47"/>
      <c r="PIS46" s="47"/>
      <c r="PIT46" s="47"/>
      <c r="PIU46" s="47"/>
      <c r="PIV46" s="47"/>
      <c r="PIW46" s="47"/>
      <c r="PIX46" s="47"/>
      <c r="PIY46" s="47"/>
      <c r="PIZ46" s="47"/>
      <c r="PJA46" s="47"/>
      <c r="PJB46" s="47"/>
      <c r="PJC46" s="47"/>
      <c r="PJD46" s="47"/>
      <c r="PJE46" s="47"/>
      <c r="PJF46" s="47"/>
      <c r="PJG46" s="47"/>
      <c r="PJH46" s="47"/>
      <c r="PJI46" s="47"/>
      <c r="PJJ46" s="47"/>
      <c r="PJK46" s="47"/>
      <c r="PJL46" s="47"/>
      <c r="PJM46" s="47"/>
      <c r="PJN46" s="47"/>
      <c r="PJO46" s="47"/>
      <c r="PJP46" s="47"/>
      <c r="PJQ46" s="47"/>
      <c r="PJR46" s="47"/>
      <c r="PJS46" s="47"/>
      <c r="PJT46" s="47"/>
      <c r="PJU46" s="47"/>
      <c r="PJV46" s="47"/>
      <c r="PJW46" s="47"/>
      <c r="PJX46" s="47"/>
      <c r="PJY46" s="47"/>
      <c r="PJZ46" s="47"/>
      <c r="PKA46" s="47"/>
      <c r="PKB46" s="47"/>
      <c r="PKC46" s="47"/>
      <c r="PKD46" s="47"/>
      <c r="PKE46" s="47"/>
      <c r="PKF46" s="47"/>
      <c r="PKG46" s="47"/>
      <c r="PKH46" s="47"/>
      <c r="PKI46" s="47"/>
      <c r="PKJ46" s="47"/>
      <c r="PKK46" s="47"/>
      <c r="PKL46" s="47"/>
      <c r="PKM46" s="47"/>
      <c r="PKN46" s="47"/>
      <c r="PKO46" s="47"/>
      <c r="PKP46" s="47"/>
      <c r="PKQ46" s="47"/>
      <c r="PKR46" s="47"/>
      <c r="PKS46" s="47"/>
      <c r="PKT46" s="47"/>
      <c r="PKU46" s="47"/>
      <c r="PKV46" s="47"/>
      <c r="PKW46" s="47"/>
      <c r="PKX46" s="47"/>
      <c r="PKY46" s="47"/>
      <c r="PKZ46" s="47"/>
      <c r="PLA46" s="47"/>
      <c r="PLB46" s="47"/>
      <c r="PLC46" s="47"/>
      <c r="PLD46" s="47"/>
      <c r="PLE46" s="47"/>
      <c r="PLF46" s="47"/>
      <c r="PLG46" s="47"/>
      <c r="PLH46" s="47"/>
      <c r="PLI46" s="47"/>
      <c r="PLJ46" s="47"/>
      <c r="PLK46" s="47"/>
      <c r="PLL46" s="47"/>
      <c r="PLM46" s="47"/>
      <c r="PLN46" s="47"/>
      <c r="PLO46" s="47"/>
      <c r="PLP46" s="47"/>
      <c r="PLQ46" s="47"/>
      <c r="PLR46" s="47"/>
      <c r="PLS46" s="47"/>
      <c r="PLT46" s="47"/>
      <c r="PLU46" s="47"/>
      <c r="PLV46" s="47"/>
      <c r="PLW46" s="47"/>
      <c r="PLX46" s="47"/>
      <c r="PLY46" s="47"/>
      <c r="PLZ46" s="47"/>
      <c r="PMA46" s="47"/>
      <c r="PMB46" s="47"/>
      <c r="PMC46" s="47"/>
      <c r="PMD46" s="47"/>
      <c r="PME46" s="47"/>
      <c r="PMF46" s="47"/>
      <c r="PMG46" s="47"/>
      <c r="PMH46" s="47"/>
      <c r="PMI46" s="47"/>
      <c r="PMJ46" s="47"/>
      <c r="PMK46" s="47"/>
      <c r="PML46" s="47"/>
      <c r="PMM46" s="47"/>
      <c r="PMN46" s="47"/>
      <c r="PMO46" s="47"/>
      <c r="PMP46" s="47"/>
      <c r="PMQ46" s="47"/>
      <c r="PMR46" s="47"/>
      <c r="PMS46" s="47"/>
      <c r="PMT46" s="47"/>
      <c r="PMU46" s="47"/>
      <c r="PMV46" s="47"/>
      <c r="PMW46" s="47"/>
      <c r="PMX46" s="47"/>
      <c r="PMY46" s="47"/>
      <c r="PMZ46" s="47"/>
      <c r="PNA46" s="47"/>
      <c r="PNB46" s="47"/>
      <c r="PNC46" s="47"/>
      <c r="PND46" s="47"/>
      <c r="PNE46" s="47"/>
      <c r="PNF46" s="47"/>
      <c r="PNG46" s="47"/>
      <c r="PNH46" s="47"/>
      <c r="PNI46" s="47"/>
      <c r="PNJ46" s="47"/>
      <c r="PNK46" s="47"/>
      <c r="PNL46" s="47"/>
      <c r="PNM46" s="47"/>
      <c r="PNN46" s="47"/>
      <c r="PNO46" s="47"/>
      <c r="PNP46" s="47"/>
      <c r="PNQ46" s="47"/>
      <c r="PNR46" s="47"/>
      <c r="PNS46" s="47"/>
      <c r="PNT46" s="47"/>
      <c r="PNU46" s="47"/>
      <c r="PNV46" s="47"/>
      <c r="PNW46" s="47"/>
      <c r="PNX46" s="47"/>
      <c r="PNY46" s="47"/>
      <c r="PNZ46" s="47"/>
      <c r="POA46" s="47"/>
      <c r="POB46" s="47"/>
      <c r="POC46" s="47"/>
      <c r="POD46" s="47"/>
      <c r="POE46" s="47"/>
      <c r="POF46" s="47"/>
      <c r="POG46" s="47"/>
      <c r="POH46" s="47"/>
      <c r="POI46" s="47"/>
      <c r="POJ46" s="47"/>
      <c r="POK46" s="47"/>
      <c r="POL46" s="47"/>
      <c r="POM46" s="47"/>
      <c r="PON46" s="47"/>
      <c r="POO46" s="47"/>
      <c r="POP46" s="47"/>
      <c r="POQ46" s="47"/>
      <c r="POR46" s="47"/>
      <c r="POS46" s="47"/>
      <c r="POT46" s="47"/>
      <c r="POU46" s="47"/>
      <c r="POV46" s="47"/>
      <c r="POW46" s="47"/>
      <c r="POX46" s="47"/>
      <c r="POY46" s="47"/>
      <c r="POZ46" s="47"/>
      <c r="PPA46" s="47"/>
      <c r="PPB46" s="47"/>
      <c r="PPC46" s="47"/>
      <c r="PPD46" s="47"/>
      <c r="PPE46" s="47"/>
      <c r="PPF46" s="47"/>
      <c r="PPG46" s="47"/>
      <c r="PPH46" s="47"/>
      <c r="PPI46" s="47"/>
      <c r="PPJ46" s="47"/>
      <c r="PPK46" s="47"/>
      <c r="PPL46" s="47"/>
      <c r="PPM46" s="47"/>
      <c r="PPN46" s="47"/>
      <c r="PPO46" s="47"/>
      <c r="PPP46" s="47"/>
      <c r="PPQ46" s="47"/>
      <c r="PPR46" s="47"/>
      <c r="PPS46" s="47"/>
      <c r="PPT46" s="47"/>
      <c r="PPU46" s="47"/>
      <c r="PPV46" s="47"/>
      <c r="PPW46" s="47"/>
      <c r="PPX46" s="47"/>
      <c r="PPY46" s="47"/>
      <c r="PPZ46" s="47"/>
      <c r="PQA46" s="47"/>
      <c r="PQB46" s="47"/>
      <c r="PQC46" s="47"/>
      <c r="PQD46" s="47"/>
      <c r="PQE46" s="47"/>
      <c r="PQF46" s="47"/>
      <c r="PQG46" s="47"/>
      <c r="PQH46" s="47"/>
      <c r="PQI46" s="47"/>
      <c r="PQJ46" s="47"/>
      <c r="PQK46" s="47"/>
      <c r="PQL46" s="47"/>
      <c r="PQM46" s="47"/>
      <c r="PQN46" s="47"/>
      <c r="PQO46" s="47"/>
      <c r="PQP46" s="47"/>
      <c r="PQQ46" s="47"/>
      <c r="PQR46" s="47"/>
      <c r="PQS46" s="47"/>
      <c r="PQT46" s="47"/>
      <c r="PQU46" s="47"/>
      <c r="PQV46" s="47"/>
      <c r="PQW46" s="47"/>
      <c r="PQX46" s="47"/>
      <c r="PQY46" s="47"/>
      <c r="PQZ46" s="47"/>
      <c r="PRA46" s="47"/>
      <c r="PRB46" s="47"/>
      <c r="PRC46" s="47"/>
      <c r="PRD46" s="47"/>
      <c r="PRE46" s="47"/>
      <c r="PRF46" s="47"/>
      <c r="PRG46" s="47"/>
      <c r="PRH46" s="47"/>
      <c r="PRI46" s="47"/>
      <c r="PRJ46" s="47"/>
      <c r="PRK46" s="47"/>
      <c r="PRL46" s="47"/>
      <c r="PRM46" s="47"/>
      <c r="PRN46" s="47"/>
      <c r="PRO46" s="47"/>
      <c r="PRP46" s="47"/>
      <c r="PRQ46" s="47"/>
      <c r="PRR46" s="47"/>
      <c r="PRS46" s="47"/>
      <c r="PRT46" s="47"/>
      <c r="PRU46" s="47"/>
      <c r="PRV46" s="47"/>
      <c r="PRW46" s="47"/>
      <c r="PRX46" s="47"/>
      <c r="PRY46" s="47"/>
      <c r="PRZ46" s="47"/>
      <c r="PSA46" s="47"/>
      <c r="PSB46" s="47"/>
      <c r="PSC46" s="47"/>
      <c r="PSD46" s="47"/>
      <c r="PSE46" s="47"/>
      <c r="PSF46" s="47"/>
      <c r="PSG46" s="47"/>
      <c r="PSH46" s="47"/>
      <c r="PSI46" s="47"/>
      <c r="PSJ46" s="47"/>
      <c r="PSK46" s="47"/>
      <c r="PSL46" s="47"/>
      <c r="PSM46" s="47"/>
      <c r="PSN46" s="47"/>
      <c r="PSO46" s="47"/>
      <c r="PSP46" s="47"/>
      <c r="PSQ46" s="47"/>
      <c r="PSR46" s="47"/>
      <c r="PSS46" s="47"/>
      <c r="PST46" s="47"/>
      <c r="PSU46" s="47"/>
      <c r="PSV46" s="47"/>
      <c r="PSW46" s="47"/>
      <c r="PSX46" s="47"/>
      <c r="PSY46" s="47"/>
      <c r="PSZ46" s="47"/>
      <c r="PTA46" s="47"/>
      <c r="PTB46" s="47"/>
      <c r="PTC46" s="47"/>
      <c r="PTD46" s="47"/>
      <c r="PTE46" s="47"/>
      <c r="PTF46" s="47"/>
      <c r="PTG46" s="47"/>
      <c r="PTH46" s="47"/>
      <c r="PTI46" s="47"/>
      <c r="PTJ46" s="47"/>
      <c r="PTK46" s="47"/>
      <c r="PTL46" s="47"/>
      <c r="PTM46" s="47"/>
      <c r="PTN46" s="47"/>
      <c r="PTO46" s="47"/>
      <c r="PTP46" s="47"/>
      <c r="PTQ46" s="47"/>
      <c r="PTR46" s="47"/>
      <c r="PTS46" s="47"/>
      <c r="PTT46" s="47"/>
      <c r="PTU46" s="47"/>
      <c r="PTV46" s="47"/>
      <c r="PTW46" s="47"/>
      <c r="PTX46" s="47"/>
      <c r="PTY46" s="47"/>
      <c r="PTZ46" s="47"/>
      <c r="PUA46" s="47"/>
      <c r="PUB46" s="47"/>
      <c r="PUC46" s="47"/>
      <c r="PUD46" s="47"/>
      <c r="PUE46" s="47"/>
      <c r="PUF46" s="47"/>
      <c r="PUG46" s="47"/>
      <c r="PUH46" s="47"/>
      <c r="PUI46" s="47"/>
      <c r="PUJ46" s="47"/>
      <c r="PUK46" s="47"/>
      <c r="PUL46" s="47"/>
      <c r="PUM46" s="47"/>
      <c r="PUN46" s="47"/>
      <c r="PUO46" s="47"/>
      <c r="PUP46" s="47"/>
      <c r="PUQ46" s="47"/>
      <c r="PUR46" s="47"/>
      <c r="PUS46" s="47"/>
      <c r="PUT46" s="47"/>
      <c r="PUU46" s="47"/>
      <c r="PUV46" s="47"/>
      <c r="PUW46" s="47"/>
      <c r="PUX46" s="47"/>
      <c r="PUY46" s="47"/>
      <c r="PUZ46" s="47"/>
      <c r="PVA46" s="47"/>
      <c r="PVB46" s="47"/>
      <c r="PVC46" s="47"/>
      <c r="PVD46" s="47"/>
      <c r="PVE46" s="47"/>
      <c r="PVF46" s="47"/>
      <c r="PVG46" s="47"/>
      <c r="PVH46" s="47"/>
      <c r="PVI46" s="47"/>
      <c r="PVJ46" s="47"/>
      <c r="PVK46" s="47"/>
      <c r="PVL46" s="47"/>
      <c r="PVM46" s="47"/>
      <c r="PVN46" s="47"/>
      <c r="PVO46" s="47"/>
      <c r="PVP46" s="47"/>
      <c r="PVQ46" s="47"/>
      <c r="PVR46" s="47"/>
      <c r="PVS46" s="47"/>
      <c r="PVT46" s="47"/>
      <c r="PVU46" s="47"/>
      <c r="PVV46" s="47"/>
      <c r="PVW46" s="47"/>
      <c r="PVX46" s="47"/>
      <c r="PVY46" s="47"/>
      <c r="PVZ46" s="47"/>
      <c r="PWA46" s="47"/>
      <c r="PWB46" s="47"/>
      <c r="PWC46" s="47"/>
      <c r="PWD46" s="47"/>
      <c r="PWE46" s="47"/>
      <c r="PWF46" s="47"/>
      <c r="PWG46" s="47"/>
      <c r="PWH46" s="47"/>
      <c r="PWI46" s="47"/>
      <c r="PWJ46" s="47"/>
      <c r="PWK46" s="47"/>
      <c r="PWL46" s="47"/>
      <c r="PWM46" s="47"/>
      <c r="PWN46" s="47"/>
      <c r="PWO46" s="47"/>
      <c r="PWP46" s="47"/>
      <c r="PWQ46" s="47"/>
      <c r="PWR46" s="47"/>
      <c r="PWS46" s="47"/>
      <c r="PWT46" s="47"/>
      <c r="PWU46" s="47"/>
      <c r="PWV46" s="47"/>
      <c r="PWW46" s="47"/>
      <c r="PWX46" s="47"/>
      <c r="PWY46" s="47"/>
      <c r="PWZ46" s="47"/>
      <c r="PXA46" s="47"/>
      <c r="PXB46" s="47"/>
      <c r="PXC46" s="47"/>
      <c r="PXD46" s="47"/>
      <c r="PXE46" s="47"/>
      <c r="PXF46" s="47"/>
      <c r="PXG46" s="47"/>
      <c r="PXH46" s="47"/>
      <c r="PXI46" s="47"/>
      <c r="PXJ46" s="47"/>
      <c r="PXK46" s="47"/>
      <c r="PXL46" s="47"/>
      <c r="PXM46" s="47"/>
      <c r="PXN46" s="47"/>
      <c r="PXO46" s="47"/>
      <c r="PXP46" s="47"/>
      <c r="PXQ46" s="47"/>
      <c r="PXR46" s="47"/>
      <c r="PXS46" s="47"/>
      <c r="PXT46" s="47"/>
      <c r="PXU46" s="47"/>
      <c r="PXV46" s="47"/>
      <c r="PXW46" s="47"/>
      <c r="PXX46" s="47"/>
      <c r="PXY46" s="47"/>
      <c r="PXZ46" s="47"/>
      <c r="PYA46" s="47"/>
      <c r="PYB46" s="47"/>
      <c r="PYC46" s="47"/>
      <c r="PYD46" s="47"/>
      <c r="PYE46" s="47"/>
      <c r="PYF46" s="47"/>
      <c r="PYG46" s="47"/>
      <c r="PYH46" s="47"/>
      <c r="PYI46" s="47"/>
      <c r="PYJ46" s="47"/>
      <c r="PYK46" s="47"/>
      <c r="PYL46" s="47"/>
      <c r="PYM46" s="47"/>
      <c r="PYN46" s="47"/>
      <c r="PYO46" s="47"/>
      <c r="PYP46" s="47"/>
      <c r="PYQ46" s="47"/>
      <c r="PYR46" s="47"/>
      <c r="PYS46" s="47"/>
      <c r="PYT46" s="47"/>
      <c r="PYU46" s="47"/>
      <c r="PYV46" s="47"/>
      <c r="PYW46" s="47"/>
      <c r="PYX46" s="47"/>
      <c r="PYY46" s="47"/>
      <c r="PYZ46" s="47"/>
      <c r="PZA46" s="47"/>
      <c r="PZB46" s="47"/>
      <c r="PZC46" s="47"/>
      <c r="PZD46" s="47"/>
      <c r="PZE46" s="47"/>
      <c r="PZF46" s="47"/>
      <c r="PZG46" s="47"/>
      <c r="PZH46" s="47"/>
      <c r="PZI46" s="47"/>
      <c r="PZJ46" s="47"/>
      <c r="PZK46" s="47"/>
      <c r="PZL46" s="47"/>
      <c r="PZM46" s="47"/>
      <c r="PZN46" s="47"/>
      <c r="PZO46" s="47"/>
      <c r="PZP46" s="47"/>
      <c r="PZQ46" s="47"/>
      <c r="PZR46" s="47"/>
      <c r="PZS46" s="47"/>
      <c r="PZT46" s="47"/>
      <c r="PZU46" s="47"/>
      <c r="PZV46" s="47"/>
      <c r="PZW46" s="47"/>
      <c r="PZX46" s="47"/>
      <c r="PZY46" s="47"/>
      <c r="PZZ46" s="47"/>
      <c r="QAA46" s="47"/>
      <c r="QAB46" s="47"/>
      <c r="QAC46" s="47"/>
      <c r="QAD46" s="47"/>
      <c r="QAE46" s="47"/>
      <c r="QAF46" s="47"/>
      <c r="QAG46" s="47"/>
      <c r="QAH46" s="47"/>
      <c r="QAI46" s="47"/>
      <c r="QAJ46" s="47"/>
      <c r="QAK46" s="47"/>
      <c r="QAL46" s="47"/>
      <c r="QAM46" s="47"/>
      <c r="QAN46" s="47"/>
      <c r="QAO46" s="47"/>
      <c r="QAP46" s="47"/>
      <c r="QAQ46" s="47"/>
      <c r="QAR46" s="47"/>
      <c r="QAS46" s="47"/>
      <c r="QAT46" s="47"/>
      <c r="QAU46" s="47"/>
      <c r="QAV46" s="47"/>
      <c r="QAW46" s="47"/>
      <c r="QAX46" s="47"/>
      <c r="QAY46" s="47"/>
      <c r="QAZ46" s="47"/>
      <c r="QBA46" s="47"/>
      <c r="QBB46" s="47"/>
      <c r="QBC46" s="47"/>
      <c r="QBD46" s="47"/>
      <c r="QBE46" s="47"/>
      <c r="QBF46" s="47"/>
      <c r="QBG46" s="47"/>
      <c r="QBH46" s="47"/>
      <c r="QBI46" s="47"/>
      <c r="QBJ46" s="47"/>
      <c r="QBK46" s="47"/>
      <c r="QBL46" s="47"/>
      <c r="QBM46" s="47"/>
      <c r="QBN46" s="47"/>
      <c r="QBO46" s="47"/>
      <c r="QBP46" s="47"/>
      <c r="QBQ46" s="47"/>
      <c r="QBR46" s="47"/>
      <c r="QBS46" s="47"/>
      <c r="QBT46" s="47"/>
      <c r="QBU46" s="47"/>
      <c r="QBV46" s="47"/>
      <c r="QBW46" s="47"/>
      <c r="QBX46" s="47"/>
      <c r="QBY46" s="47"/>
      <c r="QBZ46" s="47"/>
      <c r="QCA46" s="47"/>
      <c r="QCB46" s="47"/>
      <c r="QCC46" s="47"/>
      <c r="QCD46" s="47"/>
      <c r="QCE46" s="47"/>
      <c r="QCF46" s="47"/>
      <c r="QCG46" s="47"/>
      <c r="QCH46" s="47"/>
      <c r="QCI46" s="47"/>
      <c r="QCJ46" s="47"/>
      <c r="QCK46" s="47"/>
      <c r="QCL46" s="47"/>
      <c r="QCM46" s="47"/>
      <c r="QCN46" s="47"/>
      <c r="QCO46" s="47"/>
      <c r="QCP46" s="47"/>
      <c r="QCQ46" s="47"/>
      <c r="QCR46" s="47"/>
      <c r="QCS46" s="47"/>
      <c r="QCT46" s="47"/>
      <c r="QCU46" s="47"/>
      <c r="QCV46" s="47"/>
      <c r="QCW46" s="47"/>
      <c r="QCX46" s="47"/>
      <c r="QCY46" s="47"/>
      <c r="QCZ46" s="47"/>
      <c r="QDA46" s="47"/>
      <c r="QDB46" s="47"/>
      <c r="QDC46" s="47"/>
      <c r="QDD46" s="47"/>
      <c r="QDE46" s="47"/>
      <c r="QDF46" s="47"/>
      <c r="QDG46" s="47"/>
      <c r="QDH46" s="47"/>
      <c r="QDI46" s="47"/>
      <c r="QDJ46" s="47"/>
      <c r="QDK46" s="47"/>
      <c r="QDL46" s="47"/>
      <c r="QDM46" s="47"/>
      <c r="QDN46" s="47"/>
      <c r="QDO46" s="47"/>
      <c r="QDP46" s="47"/>
      <c r="QDQ46" s="47"/>
      <c r="QDR46" s="47"/>
      <c r="QDS46" s="47"/>
      <c r="QDT46" s="47"/>
      <c r="QDU46" s="47"/>
      <c r="QDV46" s="47"/>
      <c r="QDW46" s="47"/>
      <c r="QDX46" s="47"/>
      <c r="QDY46" s="47"/>
      <c r="QDZ46" s="47"/>
      <c r="QEA46" s="47"/>
      <c r="QEB46" s="47"/>
      <c r="QEC46" s="47"/>
      <c r="QED46" s="47"/>
      <c r="QEE46" s="47"/>
      <c r="QEF46" s="47"/>
      <c r="QEG46" s="47"/>
      <c r="QEH46" s="47"/>
      <c r="QEI46" s="47"/>
      <c r="QEJ46" s="47"/>
      <c r="QEK46" s="47"/>
      <c r="QEL46" s="47"/>
      <c r="QEM46" s="47"/>
      <c r="QEN46" s="47"/>
      <c r="QEO46" s="47"/>
      <c r="QEP46" s="47"/>
      <c r="QEQ46" s="47"/>
      <c r="QER46" s="47"/>
      <c r="QES46" s="47"/>
      <c r="QET46" s="47"/>
      <c r="QEU46" s="47"/>
      <c r="QEV46" s="47"/>
      <c r="QEW46" s="47"/>
      <c r="QEX46" s="47"/>
      <c r="QEY46" s="47"/>
      <c r="QEZ46" s="47"/>
      <c r="QFA46" s="47"/>
      <c r="QFB46" s="47"/>
      <c r="QFC46" s="47"/>
      <c r="QFD46" s="47"/>
      <c r="QFE46" s="47"/>
      <c r="QFF46" s="47"/>
      <c r="QFG46" s="47"/>
      <c r="QFH46" s="47"/>
      <c r="QFI46" s="47"/>
      <c r="QFJ46" s="47"/>
      <c r="QFK46" s="47"/>
      <c r="QFL46" s="47"/>
      <c r="QFM46" s="47"/>
      <c r="QFN46" s="47"/>
      <c r="QFO46" s="47"/>
      <c r="QFP46" s="47"/>
      <c r="QFQ46" s="47"/>
      <c r="QFR46" s="47"/>
      <c r="QFS46" s="47"/>
      <c r="QFT46" s="47"/>
      <c r="QFU46" s="47"/>
      <c r="QFV46" s="47"/>
      <c r="QFW46" s="47"/>
      <c r="QFX46" s="47"/>
      <c r="QFY46" s="47"/>
      <c r="QFZ46" s="47"/>
      <c r="QGA46" s="47"/>
      <c r="QGB46" s="47"/>
      <c r="QGC46" s="47"/>
      <c r="QGD46" s="47"/>
      <c r="QGE46" s="47"/>
      <c r="QGF46" s="47"/>
      <c r="QGG46" s="47"/>
      <c r="QGH46" s="47"/>
      <c r="QGI46" s="47"/>
      <c r="QGJ46" s="47"/>
      <c r="QGK46" s="47"/>
      <c r="QGL46" s="47"/>
      <c r="QGM46" s="47"/>
      <c r="QGN46" s="47"/>
      <c r="QGO46" s="47"/>
      <c r="QGP46" s="47"/>
      <c r="QGQ46" s="47"/>
      <c r="QGR46" s="47"/>
      <c r="QGS46" s="47"/>
      <c r="QGT46" s="47"/>
      <c r="QGU46" s="47"/>
      <c r="QGV46" s="47"/>
      <c r="QGW46" s="47"/>
      <c r="QGX46" s="47"/>
      <c r="QGY46" s="47"/>
      <c r="QGZ46" s="47"/>
      <c r="QHA46" s="47"/>
      <c r="QHB46" s="47"/>
      <c r="QHC46" s="47"/>
      <c r="QHD46" s="47"/>
      <c r="QHE46" s="47"/>
      <c r="QHF46" s="47"/>
      <c r="QHG46" s="47"/>
      <c r="QHH46" s="47"/>
      <c r="QHI46" s="47"/>
      <c r="QHJ46" s="47"/>
      <c r="QHK46" s="47"/>
      <c r="QHL46" s="47"/>
      <c r="QHM46" s="47"/>
      <c r="QHN46" s="47"/>
      <c r="QHO46" s="47"/>
      <c r="QHP46" s="47"/>
      <c r="QHQ46" s="47"/>
      <c r="QHR46" s="47"/>
      <c r="QHS46" s="47"/>
      <c r="QHT46" s="47"/>
      <c r="QHU46" s="47"/>
      <c r="QHV46" s="47"/>
      <c r="QHW46" s="47"/>
      <c r="QHX46" s="47"/>
      <c r="QHY46" s="47"/>
      <c r="QHZ46" s="47"/>
      <c r="QIA46" s="47"/>
      <c r="QIB46" s="47"/>
      <c r="QIC46" s="47"/>
      <c r="QID46" s="47"/>
      <c r="QIE46" s="47"/>
      <c r="QIF46" s="47"/>
      <c r="QIG46" s="47"/>
      <c r="QIH46" s="47"/>
      <c r="QII46" s="47"/>
      <c r="QIJ46" s="47"/>
      <c r="QIK46" s="47"/>
      <c r="QIL46" s="47"/>
      <c r="QIM46" s="47"/>
      <c r="QIN46" s="47"/>
      <c r="QIO46" s="47"/>
      <c r="QIP46" s="47"/>
      <c r="QIQ46" s="47"/>
      <c r="QIR46" s="47"/>
      <c r="QIS46" s="47"/>
      <c r="QIT46" s="47"/>
      <c r="QIU46" s="47"/>
      <c r="QIV46" s="47"/>
      <c r="QIW46" s="47"/>
      <c r="QIX46" s="47"/>
      <c r="QIY46" s="47"/>
      <c r="QIZ46" s="47"/>
      <c r="QJA46" s="47"/>
      <c r="QJB46" s="47"/>
      <c r="QJC46" s="47"/>
      <c r="QJD46" s="47"/>
      <c r="QJE46" s="47"/>
      <c r="QJF46" s="47"/>
      <c r="QJG46" s="47"/>
      <c r="QJH46" s="47"/>
      <c r="QJI46" s="47"/>
      <c r="QJJ46" s="47"/>
      <c r="QJK46" s="47"/>
      <c r="QJL46" s="47"/>
      <c r="QJM46" s="47"/>
      <c r="QJN46" s="47"/>
      <c r="QJO46" s="47"/>
      <c r="QJP46" s="47"/>
      <c r="QJQ46" s="47"/>
      <c r="QJR46" s="47"/>
      <c r="QJS46" s="47"/>
      <c r="QJT46" s="47"/>
      <c r="QJU46" s="47"/>
      <c r="QJV46" s="47"/>
      <c r="QJW46" s="47"/>
      <c r="QJX46" s="47"/>
      <c r="QJY46" s="47"/>
      <c r="QJZ46" s="47"/>
      <c r="QKA46" s="47"/>
      <c r="QKB46" s="47"/>
      <c r="QKC46" s="47"/>
      <c r="QKD46" s="47"/>
      <c r="QKE46" s="47"/>
      <c r="QKF46" s="47"/>
      <c r="QKG46" s="47"/>
      <c r="QKH46" s="47"/>
      <c r="QKI46" s="47"/>
      <c r="QKJ46" s="47"/>
      <c r="QKK46" s="47"/>
      <c r="QKL46" s="47"/>
      <c r="QKM46" s="47"/>
      <c r="QKN46" s="47"/>
      <c r="QKO46" s="47"/>
      <c r="QKP46" s="47"/>
      <c r="QKQ46" s="47"/>
      <c r="QKR46" s="47"/>
      <c r="QKS46" s="47"/>
      <c r="QKT46" s="47"/>
      <c r="QKU46" s="47"/>
      <c r="QKV46" s="47"/>
      <c r="QKW46" s="47"/>
      <c r="QKX46" s="47"/>
      <c r="QKY46" s="47"/>
      <c r="QKZ46" s="47"/>
      <c r="QLA46" s="47"/>
      <c r="QLB46" s="47"/>
      <c r="QLC46" s="47"/>
      <c r="QLD46" s="47"/>
      <c r="QLE46" s="47"/>
      <c r="QLF46" s="47"/>
      <c r="QLG46" s="47"/>
      <c r="QLH46" s="47"/>
      <c r="QLI46" s="47"/>
      <c r="QLJ46" s="47"/>
      <c r="QLK46" s="47"/>
      <c r="QLL46" s="47"/>
      <c r="QLM46" s="47"/>
      <c r="QLN46" s="47"/>
      <c r="QLO46" s="47"/>
      <c r="QLP46" s="47"/>
      <c r="QLQ46" s="47"/>
      <c r="QLR46" s="47"/>
      <c r="QLS46" s="47"/>
      <c r="QLT46" s="47"/>
      <c r="QLU46" s="47"/>
      <c r="QLV46" s="47"/>
      <c r="QLW46" s="47"/>
      <c r="QLX46" s="47"/>
      <c r="QLY46" s="47"/>
      <c r="QLZ46" s="47"/>
      <c r="QMA46" s="47"/>
      <c r="QMB46" s="47"/>
      <c r="QMC46" s="47"/>
      <c r="QMD46" s="47"/>
      <c r="QME46" s="47"/>
      <c r="QMF46" s="47"/>
      <c r="QMG46" s="47"/>
      <c r="QMH46" s="47"/>
      <c r="QMI46" s="47"/>
      <c r="QMJ46" s="47"/>
      <c r="QMK46" s="47"/>
      <c r="QML46" s="47"/>
      <c r="QMM46" s="47"/>
      <c r="QMN46" s="47"/>
      <c r="QMO46" s="47"/>
      <c r="QMP46" s="47"/>
      <c r="QMQ46" s="47"/>
      <c r="QMR46" s="47"/>
      <c r="QMS46" s="47"/>
      <c r="QMT46" s="47"/>
      <c r="QMU46" s="47"/>
      <c r="QMV46" s="47"/>
      <c r="QMW46" s="47"/>
      <c r="QMX46" s="47"/>
      <c r="QMY46" s="47"/>
      <c r="QMZ46" s="47"/>
      <c r="QNA46" s="47"/>
      <c r="QNB46" s="47"/>
      <c r="QNC46" s="47"/>
      <c r="QND46" s="47"/>
      <c r="QNE46" s="47"/>
      <c r="QNF46" s="47"/>
      <c r="QNG46" s="47"/>
      <c r="QNH46" s="47"/>
      <c r="QNI46" s="47"/>
      <c r="QNJ46" s="47"/>
      <c r="QNK46" s="47"/>
      <c r="QNL46" s="47"/>
      <c r="QNM46" s="47"/>
      <c r="QNN46" s="47"/>
      <c r="QNO46" s="47"/>
      <c r="QNP46" s="47"/>
      <c r="QNQ46" s="47"/>
      <c r="QNR46" s="47"/>
      <c r="QNS46" s="47"/>
      <c r="QNT46" s="47"/>
      <c r="QNU46" s="47"/>
      <c r="QNV46" s="47"/>
      <c r="QNW46" s="47"/>
      <c r="QNX46" s="47"/>
      <c r="QNY46" s="47"/>
      <c r="QNZ46" s="47"/>
      <c r="QOA46" s="47"/>
      <c r="QOB46" s="47"/>
      <c r="QOC46" s="47"/>
      <c r="QOD46" s="47"/>
      <c r="QOE46" s="47"/>
      <c r="QOF46" s="47"/>
      <c r="QOG46" s="47"/>
      <c r="QOH46" s="47"/>
      <c r="QOI46" s="47"/>
      <c r="QOJ46" s="47"/>
      <c r="QOK46" s="47"/>
      <c r="QOL46" s="47"/>
      <c r="QOM46" s="47"/>
      <c r="QON46" s="47"/>
      <c r="QOO46" s="47"/>
      <c r="QOP46" s="47"/>
      <c r="QOQ46" s="47"/>
      <c r="QOR46" s="47"/>
      <c r="QOS46" s="47"/>
      <c r="QOT46" s="47"/>
      <c r="QOU46" s="47"/>
      <c r="QOV46" s="47"/>
      <c r="QOW46" s="47"/>
      <c r="QOX46" s="47"/>
      <c r="QOY46" s="47"/>
      <c r="QOZ46" s="47"/>
      <c r="QPA46" s="47"/>
      <c r="QPB46" s="47"/>
      <c r="QPC46" s="47"/>
      <c r="QPD46" s="47"/>
      <c r="QPE46" s="47"/>
      <c r="QPF46" s="47"/>
      <c r="QPG46" s="47"/>
      <c r="QPH46" s="47"/>
      <c r="QPI46" s="47"/>
      <c r="QPJ46" s="47"/>
      <c r="QPK46" s="47"/>
      <c r="QPL46" s="47"/>
      <c r="QPM46" s="47"/>
      <c r="QPN46" s="47"/>
      <c r="QPO46" s="47"/>
      <c r="QPP46" s="47"/>
      <c r="QPQ46" s="47"/>
      <c r="QPR46" s="47"/>
      <c r="QPS46" s="47"/>
      <c r="QPT46" s="47"/>
      <c r="QPU46" s="47"/>
      <c r="QPV46" s="47"/>
      <c r="QPW46" s="47"/>
      <c r="QPX46" s="47"/>
      <c r="QPY46" s="47"/>
      <c r="QPZ46" s="47"/>
      <c r="QQA46" s="47"/>
      <c r="QQB46" s="47"/>
      <c r="QQC46" s="47"/>
      <c r="QQD46" s="47"/>
      <c r="QQE46" s="47"/>
      <c r="QQF46" s="47"/>
      <c r="QQG46" s="47"/>
      <c r="QQH46" s="47"/>
      <c r="QQI46" s="47"/>
      <c r="QQJ46" s="47"/>
      <c r="QQK46" s="47"/>
      <c r="QQL46" s="47"/>
      <c r="QQM46" s="47"/>
      <c r="QQN46" s="47"/>
      <c r="QQO46" s="47"/>
      <c r="QQP46" s="47"/>
      <c r="QQQ46" s="47"/>
      <c r="QQR46" s="47"/>
      <c r="QQS46" s="47"/>
      <c r="QQT46" s="47"/>
      <c r="QQU46" s="47"/>
      <c r="QQV46" s="47"/>
      <c r="QQW46" s="47"/>
      <c r="QQX46" s="47"/>
      <c r="QQY46" s="47"/>
      <c r="QQZ46" s="47"/>
      <c r="QRA46" s="47"/>
      <c r="QRB46" s="47"/>
      <c r="QRC46" s="47"/>
      <c r="QRD46" s="47"/>
      <c r="QRE46" s="47"/>
      <c r="QRF46" s="47"/>
      <c r="QRG46" s="47"/>
      <c r="QRH46" s="47"/>
      <c r="QRI46" s="47"/>
      <c r="QRJ46" s="47"/>
      <c r="QRK46" s="47"/>
      <c r="QRL46" s="47"/>
      <c r="QRM46" s="47"/>
      <c r="QRN46" s="47"/>
      <c r="QRO46" s="47"/>
      <c r="QRP46" s="47"/>
      <c r="QRQ46" s="47"/>
      <c r="QRR46" s="47"/>
      <c r="QRS46" s="47"/>
      <c r="QRT46" s="47"/>
      <c r="QRU46" s="47"/>
      <c r="QRV46" s="47"/>
      <c r="QRW46" s="47"/>
      <c r="QRX46" s="47"/>
      <c r="QRY46" s="47"/>
      <c r="QRZ46" s="47"/>
      <c r="QSA46" s="47"/>
      <c r="QSB46" s="47"/>
      <c r="QSC46" s="47"/>
      <c r="QSD46" s="47"/>
      <c r="QSE46" s="47"/>
      <c r="QSF46" s="47"/>
      <c r="QSG46" s="47"/>
      <c r="QSH46" s="47"/>
      <c r="QSI46" s="47"/>
      <c r="QSJ46" s="47"/>
      <c r="QSK46" s="47"/>
      <c r="QSL46" s="47"/>
      <c r="QSM46" s="47"/>
      <c r="QSN46" s="47"/>
      <c r="QSO46" s="47"/>
      <c r="QSP46" s="47"/>
      <c r="QSQ46" s="47"/>
      <c r="QSR46" s="47"/>
      <c r="QSS46" s="47"/>
      <c r="QST46" s="47"/>
      <c r="QSU46" s="47"/>
      <c r="QSV46" s="47"/>
      <c r="QSW46" s="47"/>
      <c r="QSX46" s="47"/>
      <c r="QSY46" s="47"/>
      <c r="QSZ46" s="47"/>
      <c r="QTA46" s="47"/>
      <c r="QTB46" s="47"/>
      <c r="QTC46" s="47"/>
      <c r="QTD46" s="47"/>
      <c r="QTE46" s="47"/>
      <c r="QTF46" s="47"/>
      <c r="QTG46" s="47"/>
      <c r="QTH46" s="47"/>
      <c r="QTI46" s="47"/>
      <c r="QTJ46" s="47"/>
      <c r="QTK46" s="47"/>
      <c r="QTL46" s="47"/>
      <c r="QTM46" s="47"/>
      <c r="QTN46" s="47"/>
      <c r="QTO46" s="47"/>
      <c r="QTP46" s="47"/>
      <c r="QTQ46" s="47"/>
      <c r="QTR46" s="47"/>
      <c r="QTS46" s="47"/>
      <c r="QTT46" s="47"/>
      <c r="QTU46" s="47"/>
      <c r="QTV46" s="47"/>
      <c r="QTW46" s="47"/>
      <c r="QTX46" s="47"/>
      <c r="QTY46" s="47"/>
      <c r="QTZ46" s="47"/>
      <c r="QUA46" s="47"/>
      <c r="QUB46" s="47"/>
      <c r="QUC46" s="47"/>
      <c r="QUD46" s="47"/>
      <c r="QUE46" s="47"/>
      <c r="QUF46" s="47"/>
      <c r="QUG46" s="47"/>
      <c r="QUH46" s="47"/>
      <c r="QUI46" s="47"/>
      <c r="QUJ46" s="47"/>
      <c r="QUK46" s="47"/>
      <c r="QUL46" s="47"/>
      <c r="QUM46" s="47"/>
      <c r="QUN46" s="47"/>
      <c r="QUO46" s="47"/>
      <c r="QUP46" s="47"/>
      <c r="QUQ46" s="47"/>
      <c r="QUR46" s="47"/>
      <c r="QUS46" s="47"/>
      <c r="QUT46" s="47"/>
      <c r="QUU46" s="47"/>
      <c r="QUV46" s="47"/>
      <c r="QUW46" s="47"/>
      <c r="QUX46" s="47"/>
      <c r="QUY46" s="47"/>
      <c r="QUZ46" s="47"/>
      <c r="QVA46" s="47"/>
      <c r="QVB46" s="47"/>
      <c r="QVC46" s="47"/>
      <c r="QVD46" s="47"/>
      <c r="QVE46" s="47"/>
      <c r="QVF46" s="47"/>
      <c r="QVG46" s="47"/>
      <c r="QVH46" s="47"/>
      <c r="QVI46" s="47"/>
      <c r="QVJ46" s="47"/>
      <c r="QVK46" s="47"/>
      <c r="QVL46" s="47"/>
      <c r="QVM46" s="47"/>
      <c r="QVN46" s="47"/>
      <c r="QVO46" s="47"/>
      <c r="QVP46" s="47"/>
      <c r="QVQ46" s="47"/>
      <c r="QVR46" s="47"/>
      <c r="QVS46" s="47"/>
      <c r="QVT46" s="47"/>
      <c r="QVU46" s="47"/>
      <c r="QVV46" s="47"/>
      <c r="QVW46" s="47"/>
      <c r="QVX46" s="47"/>
      <c r="QVY46" s="47"/>
      <c r="QVZ46" s="47"/>
      <c r="QWA46" s="47"/>
      <c r="QWB46" s="47"/>
      <c r="QWC46" s="47"/>
      <c r="QWD46" s="47"/>
      <c r="QWE46" s="47"/>
      <c r="QWF46" s="47"/>
      <c r="QWG46" s="47"/>
      <c r="QWH46" s="47"/>
      <c r="QWI46" s="47"/>
      <c r="QWJ46" s="47"/>
      <c r="QWK46" s="47"/>
      <c r="QWL46" s="47"/>
      <c r="QWM46" s="47"/>
      <c r="QWN46" s="47"/>
      <c r="QWO46" s="47"/>
      <c r="QWP46" s="47"/>
      <c r="QWQ46" s="47"/>
      <c r="QWR46" s="47"/>
      <c r="QWS46" s="47"/>
      <c r="QWT46" s="47"/>
      <c r="QWU46" s="47"/>
      <c r="QWV46" s="47"/>
      <c r="QWW46" s="47"/>
      <c r="QWX46" s="47"/>
      <c r="QWY46" s="47"/>
      <c r="QWZ46" s="47"/>
      <c r="QXA46" s="47"/>
      <c r="QXB46" s="47"/>
      <c r="QXC46" s="47"/>
      <c r="QXD46" s="47"/>
      <c r="QXE46" s="47"/>
      <c r="QXF46" s="47"/>
      <c r="QXG46" s="47"/>
      <c r="QXH46" s="47"/>
      <c r="QXI46" s="47"/>
      <c r="QXJ46" s="47"/>
      <c r="QXK46" s="47"/>
      <c r="QXL46" s="47"/>
      <c r="QXM46" s="47"/>
      <c r="QXN46" s="47"/>
      <c r="QXO46" s="47"/>
      <c r="QXP46" s="47"/>
      <c r="QXQ46" s="47"/>
      <c r="QXR46" s="47"/>
      <c r="QXS46" s="47"/>
      <c r="QXT46" s="47"/>
      <c r="QXU46" s="47"/>
      <c r="QXV46" s="47"/>
      <c r="QXW46" s="47"/>
      <c r="QXX46" s="47"/>
      <c r="QXY46" s="47"/>
      <c r="QXZ46" s="47"/>
      <c r="QYA46" s="47"/>
      <c r="QYB46" s="47"/>
      <c r="QYC46" s="47"/>
      <c r="QYD46" s="47"/>
      <c r="QYE46" s="47"/>
      <c r="QYF46" s="47"/>
      <c r="QYG46" s="47"/>
      <c r="QYH46" s="47"/>
      <c r="QYI46" s="47"/>
      <c r="QYJ46" s="47"/>
      <c r="QYK46" s="47"/>
      <c r="QYL46" s="47"/>
      <c r="QYM46" s="47"/>
      <c r="QYN46" s="47"/>
      <c r="QYO46" s="47"/>
      <c r="QYP46" s="47"/>
      <c r="QYQ46" s="47"/>
      <c r="QYR46" s="47"/>
      <c r="QYS46" s="47"/>
      <c r="QYT46" s="47"/>
      <c r="QYU46" s="47"/>
      <c r="QYV46" s="47"/>
      <c r="QYW46" s="47"/>
      <c r="QYX46" s="47"/>
      <c r="QYY46" s="47"/>
      <c r="QYZ46" s="47"/>
      <c r="QZA46" s="47"/>
      <c r="QZB46" s="47"/>
      <c r="QZC46" s="47"/>
      <c r="QZD46" s="47"/>
      <c r="QZE46" s="47"/>
      <c r="QZF46" s="47"/>
      <c r="QZG46" s="47"/>
      <c r="QZH46" s="47"/>
      <c r="QZI46" s="47"/>
      <c r="QZJ46" s="47"/>
      <c r="QZK46" s="47"/>
      <c r="QZL46" s="47"/>
      <c r="QZM46" s="47"/>
      <c r="QZN46" s="47"/>
      <c r="QZO46" s="47"/>
      <c r="QZP46" s="47"/>
      <c r="QZQ46" s="47"/>
      <c r="QZR46" s="47"/>
      <c r="QZS46" s="47"/>
      <c r="QZT46" s="47"/>
      <c r="QZU46" s="47"/>
      <c r="QZV46" s="47"/>
      <c r="QZW46" s="47"/>
      <c r="QZX46" s="47"/>
      <c r="QZY46" s="47"/>
      <c r="QZZ46" s="47"/>
      <c r="RAA46" s="47"/>
      <c r="RAB46" s="47"/>
      <c r="RAC46" s="47"/>
      <c r="RAD46" s="47"/>
      <c r="RAE46" s="47"/>
      <c r="RAF46" s="47"/>
      <c r="RAG46" s="47"/>
      <c r="RAH46" s="47"/>
      <c r="RAI46" s="47"/>
      <c r="RAJ46" s="47"/>
      <c r="RAK46" s="47"/>
      <c r="RAL46" s="47"/>
      <c r="RAM46" s="47"/>
      <c r="RAN46" s="47"/>
      <c r="RAO46" s="47"/>
      <c r="RAP46" s="47"/>
      <c r="RAQ46" s="47"/>
      <c r="RAR46" s="47"/>
      <c r="RAS46" s="47"/>
      <c r="RAT46" s="47"/>
      <c r="RAU46" s="47"/>
      <c r="RAV46" s="47"/>
      <c r="RAW46" s="47"/>
      <c r="RAX46" s="47"/>
      <c r="RAY46" s="47"/>
      <c r="RAZ46" s="47"/>
      <c r="RBA46" s="47"/>
      <c r="RBB46" s="47"/>
      <c r="RBC46" s="47"/>
      <c r="RBD46" s="47"/>
      <c r="RBE46" s="47"/>
      <c r="RBF46" s="47"/>
      <c r="RBG46" s="47"/>
      <c r="RBH46" s="47"/>
      <c r="RBI46" s="47"/>
      <c r="RBJ46" s="47"/>
      <c r="RBK46" s="47"/>
      <c r="RBL46" s="47"/>
      <c r="RBM46" s="47"/>
      <c r="RBN46" s="47"/>
      <c r="RBO46" s="47"/>
      <c r="RBP46" s="47"/>
      <c r="RBQ46" s="47"/>
      <c r="RBR46" s="47"/>
      <c r="RBS46" s="47"/>
      <c r="RBT46" s="47"/>
      <c r="RBU46" s="47"/>
      <c r="RBV46" s="47"/>
      <c r="RBW46" s="47"/>
      <c r="RBX46" s="47"/>
      <c r="RBY46" s="47"/>
      <c r="RBZ46" s="47"/>
      <c r="RCA46" s="47"/>
      <c r="RCB46" s="47"/>
      <c r="RCC46" s="47"/>
      <c r="RCD46" s="47"/>
      <c r="RCE46" s="47"/>
      <c r="RCF46" s="47"/>
      <c r="RCG46" s="47"/>
      <c r="RCH46" s="47"/>
      <c r="RCI46" s="47"/>
      <c r="RCJ46" s="47"/>
      <c r="RCK46" s="47"/>
      <c r="RCL46" s="47"/>
      <c r="RCM46" s="47"/>
      <c r="RCN46" s="47"/>
      <c r="RCO46" s="47"/>
      <c r="RCP46" s="47"/>
      <c r="RCQ46" s="47"/>
      <c r="RCR46" s="47"/>
      <c r="RCS46" s="47"/>
      <c r="RCT46" s="47"/>
      <c r="RCU46" s="47"/>
      <c r="RCV46" s="47"/>
      <c r="RCW46" s="47"/>
      <c r="RCX46" s="47"/>
      <c r="RCY46" s="47"/>
      <c r="RCZ46" s="47"/>
      <c r="RDA46" s="47"/>
      <c r="RDB46" s="47"/>
      <c r="RDC46" s="47"/>
      <c r="RDD46" s="47"/>
      <c r="RDE46" s="47"/>
      <c r="RDF46" s="47"/>
      <c r="RDG46" s="47"/>
      <c r="RDH46" s="47"/>
      <c r="RDI46" s="47"/>
      <c r="RDJ46" s="47"/>
      <c r="RDK46" s="47"/>
      <c r="RDL46" s="47"/>
      <c r="RDM46" s="47"/>
      <c r="RDN46" s="47"/>
      <c r="RDO46" s="47"/>
      <c r="RDP46" s="47"/>
      <c r="RDQ46" s="47"/>
      <c r="RDR46" s="47"/>
      <c r="RDS46" s="47"/>
      <c r="RDT46" s="47"/>
      <c r="RDU46" s="47"/>
      <c r="RDV46" s="47"/>
      <c r="RDW46" s="47"/>
      <c r="RDX46" s="47"/>
      <c r="RDY46" s="47"/>
      <c r="RDZ46" s="47"/>
      <c r="REA46" s="47"/>
      <c r="REB46" s="47"/>
      <c r="REC46" s="47"/>
      <c r="RED46" s="47"/>
      <c r="REE46" s="47"/>
      <c r="REF46" s="47"/>
      <c r="REG46" s="47"/>
      <c r="REH46" s="47"/>
      <c r="REI46" s="47"/>
      <c r="REJ46" s="47"/>
      <c r="REK46" s="47"/>
      <c r="REL46" s="47"/>
      <c r="REM46" s="47"/>
      <c r="REN46" s="47"/>
      <c r="REO46" s="47"/>
      <c r="REP46" s="47"/>
      <c r="REQ46" s="47"/>
      <c r="RER46" s="47"/>
      <c r="RES46" s="47"/>
      <c r="RET46" s="47"/>
      <c r="REU46" s="47"/>
      <c r="REV46" s="47"/>
      <c r="REW46" s="47"/>
      <c r="REX46" s="47"/>
      <c r="REY46" s="47"/>
      <c r="REZ46" s="47"/>
      <c r="RFA46" s="47"/>
      <c r="RFB46" s="47"/>
      <c r="RFC46" s="47"/>
      <c r="RFD46" s="47"/>
      <c r="RFE46" s="47"/>
      <c r="RFF46" s="47"/>
      <c r="RFG46" s="47"/>
      <c r="RFH46" s="47"/>
      <c r="RFI46" s="47"/>
      <c r="RFJ46" s="47"/>
      <c r="RFK46" s="47"/>
      <c r="RFL46" s="47"/>
      <c r="RFM46" s="47"/>
      <c r="RFN46" s="47"/>
      <c r="RFO46" s="47"/>
      <c r="RFP46" s="47"/>
      <c r="RFQ46" s="47"/>
      <c r="RFR46" s="47"/>
      <c r="RFS46" s="47"/>
      <c r="RFT46" s="47"/>
      <c r="RFU46" s="47"/>
      <c r="RFV46" s="47"/>
      <c r="RFW46" s="47"/>
      <c r="RFX46" s="47"/>
      <c r="RFY46" s="47"/>
      <c r="RFZ46" s="47"/>
      <c r="RGA46" s="47"/>
      <c r="RGB46" s="47"/>
      <c r="RGC46" s="47"/>
      <c r="RGD46" s="47"/>
      <c r="RGE46" s="47"/>
      <c r="RGF46" s="47"/>
      <c r="RGG46" s="47"/>
      <c r="RGH46" s="47"/>
      <c r="RGI46" s="47"/>
      <c r="RGJ46" s="47"/>
      <c r="RGK46" s="47"/>
      <c r="RGL46" s="47"/>
      <c r="RGM46" s="47"/>
      <c r="RGN46" s="47"/>
      <c r="RGO46" s="47"/>
      <c r="RGP46" s="47"/>
      <c r="RGQ46" s="47"/>
      <c r="RGR46" s="47"/>
      <c r="RGS46" s="47"/>
      <c r="RGT46" s="47"/>
      <c r="RGU46" s="47"/>
      <c r="RGV46" s="47"/>
      <c r="RGW46" s="47"/>
      <c r="RGX46" s="47"/>
      <c r="RGY46" s="47"/>
      <c r="RGZ46" s="47"/>
      <c r="RHA46" s="47"/>
      <c r="RHB46" s="47"/>
      <c r="RHC46" s="47"/>
      <c r="RHD46" s="47"/>
      <c r="RHE46" s="47"/>
      <c r="RHF46" s="47"/>
      <c r="RHG46" s="47"/>
      <c r="RHH46" s="47"/>
      <c r="RHI46" s="47"/>
      <c r="RHJ46" s="47"/>
      <c r="RHK46" s="47"/>
      <c r="RHL46" s="47"/>
      <c r="RHM46" s="47"/>
      <c r="RHN46" s="47"/>
      <c r="RHO46" s="47"/>
      <c r="RHP46" s="47"/>
      <c r="RHQ46" s="47"/>
      <c r="RHR46" s="47"/>
      <c r="RHS46" s="47"/>
      <c r="RHT46" s="47"/>
      <c r="RHU46" s="47"/>
      <c r="RHV46" s="47"/>
      <c r="RHW46" s="47"/>
      <c r="RHX46" s="47"/>
      <c r="RHY46" s="47"/>
      <c r="RHZ46" s="47"/>
      <c r="RIA46" s="47"/>
      <c r="RIB46" s="47"/>
      <c r="RIC46" s="47"/>
      <c r="RID46" s="47"/>
      <c r="RIE46" s="47"/>
      <c r="RIF46" s="47"/>
      <c r="RIG46" s="47"/>
      <c r="RIH46" s="47"/>
      <c r="RII46" s="47"/>
      <c r="RIJ46" s="47"/>
      <c r="RIK46" s="47"/>
      <c r="RIL46" s="47"/>
      <c r="RIM46" s="47"/>
      <c r="RIN46" s="47"/>
      <c r="RIO46" s="47"/>
      <c r="RIP46" s="47"/>
      <c r="RIQ46" s="47"/>
      <c r="RIR46" s="47"/>
      <c r="RIS46" s="47"/>
      <c r="RIT46" s="47"/>
      <c r="RIU46" s="47"/>
      <c r="RIV46" s="47"/>
      <c r="RIW46" s="47"/>
      <c r="RIX46" s="47"/>
      <c r="RIY46" s="47"/>
      <c r="RIZ46" s="47"/>
      <c r="RJA46" s="47"/>
      <c r="RJB46" s="47"/>
      <c r="RJC46" s="47"/>
      <c r="RJD46" s="47"/>
      <c r="RJE46" s="47"/>
      <c r="RJF46" s="47"/>
      <c r="RJG46" s="47"/>
      <c r="RJH46" s="47"/>
      <c r="RJI46" s="47"/>
      <c r="RJJ46" s="47"/>
      <c r="RJK46" s="47"/>
      <c r="RJL46" s="47"/>
      <c r="RJM46" s="47"/>
      <c r="RJN46" s="47"/>
      <c r="RJO46" s="47"/>
      <c r="RJP46" s="47"/>
      <c r="RJQ46" s="47"/>
      <c r="RJR46" s="47"/>
      <c r="RJS46" s="47"/>
      <c r="RJT46" s="47"/>
      <c r="RJU46" s="47"/>
      <c r="RJV46" s="47"/>
      <c r="RJW46" s="47"/>
      <c r="RJX46" s="47"/>
      <c r="RJY46" s="47"/>
      <c r="RJZ46" s="47"/>
      <c r="RKA46" s="47"/>
      <c r="RKB46" s="47"/>
      <c r="RKC46" s="47"/>
      <c r="RKD46" s="47"/>
      <c r="RKE46" s="47"/>
      <c r="RKF46" s="47"/>
      <c r="RKG46" s="47"/>
      <c r="RKH46" s="47"/>
      <c r="RKI46" s="47"/>
      <c r="RKJ46" s="47"/>
      <c r="RKK46" s="47"/>
      <c r="RKL46" s="47"/>
      <c r="RKM46" s="47"/>
      <c r="RKN46" s="47"/>
      <c r="RKO46" s="47"/>
      <c r="RKP46" s="47"/>
      <c r="RKQ46" s="47"/>
      <c r="RKR46" s="47"/>
      <c r="RKS46" s="47"/>
      <c r="RKT46" s="47"/>
      <c r="RKU46" s="47"/>
      <c r="RKV46" s="47"/>
      <c r="RKW46" s="47"/>
      <c r="RKX46" s="47"/>
      <c r="RKY46" s="47"/>
      <c r="RKZ46" s="47"/>
      <c r="RLA46" s="47"/>
      <c r="RLB46" s="47"/>
      <c r="RLC46" s="47"/>
      <c r="RLD46" s="47"/>
      <c r="RLE46" s="47"/>
      <c r="RLF46" s="47"/>
      <c r="RLG46" s="47"/>
      <c r="RLH46" s="47"/>
      <c r="RLI46" s="47"/>
      <c r="RLJ46" s="47"/>
      <c r="RLK46" s="47"/>
      <c r="RLL46" s="47"/>
      <c r="RLM46" s="47"/>
      <c r="RLN46" s="47"/>
      <c r="RLO46" s="47"/>
      <c r="RLP46" s="47"/>
      <c r="RLQ46" s="47"/>
      <c r="RLR46" s="47"/>
      <c r="RLS46" s="47"/>
      <c r="RLT46" s="47"/>
      <c r="RLU46" s="47"/>
      <c r="RLV46" s="47"/>
      <c r="RLW46" s="47"/>
      <c r="RLX46" s="47"/>
      <c r="RLY46" s="47"/>
      <c r="RLZ46" s="47"/>
      <c r="RMA46" s="47"/>
      <c r="RMB46" s="47"/>
      <c r="RMC46" s="47"/>
      <c r="RMD46" s="47"/>
      <c r="RME46" s="47"/>
      <c r="RMF46" s="47"/>
      <c r="RMG46" s="47"/>
      <c r="RMH46" s="47"/>
      <c r="RMI46" s="47"/>
      <c r="RMJ46" s="47"/>
      <c r="RMK46" s="47"/>
      <c r="RML46" s="47"/>
      <c r="RMM46" s="47"/>
      <c r="RMN46" s="47"/>
      <c r="RMO46" s="47"/>
      <c r="RMP46" s="47"/>
      <c r="RMQ46" s="47"/>
      <c r="RMR46" s="47"/>
      <c r="RMS46" s="47"/>
      <c r="RMT46" s="47"/>
      <c r="RMU46" s="47"/>
      <c r="RMV46" s="47"/>
      <c r="RMW46" s="47"/>
      <c r="RMX46" s="47"/>
      <c r="RMY46" s="47"/>
      <c r="RMZ46" s="47"/>
      <c r="RNA46" s="47"/>
      <c r="RNB46" s="47"/>
      <c r="RNC46" s="47"/>
      <c r="RND46" s="47"/>
      <c r="RNE46" s="47"/>
      <c r="RNF46" s="47"/>
      <c r="RNG46" s="47"/>
      <c r="RNH46" s="47"/>
      <c r="RNI46" s="47"/>
      <c r="RNJ46" s="47"/>
      <c r="RNK46" s="47"/>
      <c r="RNL46" s="47"/>
      <c r="RNM46" s="47"/>
      <c r="RNN46" s="47"/>
      <c r="RNO46" s="47"/>
      <c r="RNP46" s="47"/>
      <c r="RNQ46" s="47"/>
      <c r="RNR46" s="47"/>
      <c r="RNS46" s="47"/>
      <c r="RNT46" s="47"/>
      <c r="RNU46" s="47"/>
      <c r="RNV46" s="47"/>
      <c r="RNW46" s="47"/>
      <c r="RNX46" s="47"/>
      <c r="RNY46" s="47"/>
      <c r="RNZ46" s="47"/>
      <c r="ROA46" s="47"/>
      <c r="ROB46" s="47"/>
      <c r="ROC46" s="47"/>
      <c r="ROD46" s="47"/>
      <c r="ROE46" s="47"/>
      <c r="ROF46" s="47"/>
      <c r="ROG46" s="47"/>
      <c r="ROH46" s="47"/>
      <c r="ROI46" s="47"/>
      <c r="ROJ46" s="47"/>
      <c r="ROK46" s="47"/>
      <c r="ROL46" s="47"/>
      <c r="ROM46" s="47"/>
      <c r="RON46" s="47"/>
      <c r="ROO46" s="47"/>
      <c r="ROP46" s="47"/>
      <c r="ROQ46" s="47"/>
      <c r="ROR46" s="47"/>
      <c r="ROS46" s="47"/>
      <c r="ROT46" s="47"/>
      <c r="ROU46" s="47"/>
      <c r="ROV46" s="47"/>
      <c r="ROW46" s="47"/>
      <c r="ROX46" s="47"/>
      <c r="ROY46" s="47"/>
      <c r="ROZ46" s="47"/>
      <c r="RPA46" s="47"/>
      <c r="RPB46" s="47"/>
      <c r="RPC46" s="47"/>
      <c r="RPD46" s="47"/>
      <c r="RPE46" s="47"/>
      <c r="RPF46" s="47"/>
      <c r="RPG46" s="47"/>
      <c r="RPH46" s="47"/>
      <c r="RPI46" s="47"/>
      <c r="RPJ46" s="47"/>
      <c r="RPK46" s="47"/>
      <c r="RPL46" s="47"/>
      <c r="RPM46" s="47"/>
      <c r="RPN46" s="47"/>
      <c r="RPO46" s="47"/>
      <c r="RPP46" s="47"/>
      <c r="RPQ46" s="47"/>
      <c r="RPR46" s="47"/>
      <c r="RPS46" s="47"/>
      <c r="RPT46" s="47"/>
      <c r="RPU46" s="47"/>
      <c r="RPV46" s="47"/>
      <c r="RPW46" s="47"/>
      <c r="RPX46" s="47"/>
      <c r="RPY46" s="47"/>
      <c r="RPZ46" s="47"/>
      <c r="RQA46" s="47"/>
      <c r="RQB46" s="47"/>
      <c r="RQC46" s="47"/>
      <c r="RQD46" s="47"/>
      <c r="RQE46" s="47"/>
      <c r="RQF46" s="47"/>
      <c r="RQG46" s="47"/>
      <c r="RQH46" s="47"/>
      <c r="RQI46" s="47"/>
      <c r="RQJ46" s="47"/>
      <c r="RQK46" s="47"/>
      <c r="RQL46" s="47"/>
      <c r="RQM46" s="47"/>
      <c r="RQN46" s="47"/>
      <c r="RQO46" s="47"/>
      <c r="RQP46" s="47"/>
      <c r="RQQ46" s="47"/>
      <c r="RQR46" s="47"/>
      <c r="RQS46" s="47"/>
      <c r="RQT46" s="47"/>
      <c r="RQU46" s="47"/>
      <c r="RQV46" s="47"/>
      <c r="RQW46" s="47"/>
      <c r="RQX46" s="47"/>
      <c r="RQY46" s="47"/>
      <c r="RQZ46" s="47"/>
      <c r="RRA46" s="47"/>
      <c r="RRB46" s="47"/>
      <c r="RRC46" s="47"/>
      <c r="RRD46" s="47"/>
      <c r="RRE46" s="47"/>
      <c r="RRF46" s="47"/>
      <c r="RRG46" s="47"/>
      <c r="RRH46" s="47"/>
      <c r="RRI46" s="47"/>
      <c r="RRJ46" s="47"/>
      <c r="RRK46" s="47"/>
      <c r="RRL46" s="47"/>
      <c r="RRM46" s="47"/>
      <c r="RRN46" s="47"/>
      <c r="RRO46" s="47"/>
      <c r="RRP46" s="47"/>
      <c r="RRQ46" s="47"/>
      <c r="RRR46" s="47"/>
      <c r="RRS46" s="47"/>
      <c r="RRT46" s="47"/>
      <c r="RRU46" s="47"/>
      <c r="RRV46" s="47"/>
      <c r="RRW46" s="47"/>
      <c r="RRX46" s="47"/>
      <c r="RRY46" s="47"/>
      <c r="RRZ46" s="47"/>
      <c r="RSA46" s="47"/>
      <c r="RSB46" s="47"/>
      <c r="RSC46" s="47"/>
      <c r="RSD46" s="47"/>
      <c r="RSE46" s="47"/>
      <c r="RSF46" s="47"/>
      <c r="RSG46" s="47"/>
      <c r="RSH46" s="47"/>
      <c r="RSI46" s="47"/>
      <c r="RSJ46" s="47"/>
      <c r="RSK46" s="47"/>
      <c r="RSL46" s="47"/>
      <c r="RSM46" s="47"/>
      <c r="RSN46" s="47"/>
      <c r="RSO46" s="47"/>
      <c r="RSP46" s="47"/>
      <c r="RSQ46" s="47"/>
      <c r="RSR46" s="47"/>
      <c r="RSS46" s="47"/>
      <c r="RST46" s="47"/>
      <c r="RSU46" s="47"/>
      <c r="RSV46" s="47"/>
      <c r="RSW46" s="47"/>
      <c r="RSX46" s="47"/>
      <c r="RSY46" s="47"/>
      <c r="RSZ46" s="47"/>
      <c r="RTA46" s="47"/>
      <c r="RTB46" s="47"/>
      <c r="RTC46" s="47"/>
      <c r="RTD46" s="47"/>
      <c r="RTE46" s="47"/>
      <c r="RTF46" s="47"/>
      <c r="RTG46" s="47"/>
      <c r="RTH46" s="47"/>
      <c r="RTI46" s="47"/>
      <c r="RTJ46" s="47"/>
      <c r="RTK46" s="47"/>
      <c r="RTL46" s="47"/>
      <c r="RTM46" s="47"/>
      <c r="RTN46" s="47"/>
      <c r="RTO46" s="47"/>
      <c r="RTP46" s="47"/>
      <c r="RTQ46" s="47"/>
      <c r="RTR46" s="47"/>
      <c r="RTS46" s="47"/>
      <c r="RTT46" s="47"/>
      <c r="RTU46" s="47"/>
      <c r="RTV46" s="47"/>
      <c r="RTW46" s="47"/>
      <c r="RTX46" s="47"/>
      <c r="RTY46" s="47"/>
      <c r="RTZ46" s="47"/>
      <c r="RUA46" s="47"/>
      <c r="RUB46" s="47"/>
      <c r="RUC46" s="47"/>
      <c r="RUD46" s="47"/>
      <c r="RUE46" s="47"/>
      <c r="RUF46" s="47"/>
      <c r="RUG46" s="47"/>
      <c r="RUH46" s="47"/>
      <c r="RUI46" s="47"/>
      <c r="RUJ46" s="47"/>
      <c r="RUK46" s="47"/>
      <c r="RUL46" s="47"/>
      <c r="RUM46" s="47"/>
      <c r="RUN46" s="47"/>
      <c r="RUO46" s="47"/>
      <c r="RUP46" s="47"/>
      <c r="RUQ46" s="47"/>
      <c r="RUR46" s="47"/>
      <c r="RUS46" s="47"/>
      <c r="RUT46" s="47"/>
      <c r="RUU46" s="47"/>
      <c r="RUV46" s="47"/>
      <c r="RUW46" s="47"/>
      <c r="RUX46" s="47"/>
      <c r="RUY46" s="47"/>
      <c r="RUZ46" s="47"/>
      <c r="RVA46" s="47"/>
      <c r="RVB46" s="47"/>
      <c r="RVC46" s="47"/>
      <c r="RVD46" s="47"/>
      <c r="RVE46" s="47"/>
      <c r="RVF46" s="47"/>
      <c r="RVG46" s="47"/>
      <c r="RVH46" s="47"/>
      <c r="RVI46" s="47"/>
      <c r="RVJ46" s="47"/>
      <c r="RVK46" s="47"/>
      <c r="RVL46" s="47"/>
      <c r="RVM46" s="47"/>
      <c r="RVN46" s="47"/>
      <c r="RVO46" s="47"/>
      <c r="RVP46" s="47"/>
      <c r="RVQ46" s="47"/>
      <c r="RVR46" s="47"/>
      <c r="RVS46" s="47"/>
      <c r="RVT46" s="47"/>
      <c r="RVU46" s="47"/>
      <c r="RVV46" s="47"/>
      <c r="RVW46" s="47"/>
      <c r="RVX46" s="47"/>
      <c r="RVY46" s="47"/>
      <c r="RVZ46" s="47"/>
      <c r="RWA46" s="47"/>
      <c r="RWB46" s="47"/>
      <c r="RWC46" s="47"/>
      <c r="RWD46" s="47"/>
      <c r="RWE46" s="47"/>
      <c r="RWF46" s="47"/>
      <c r="RWG46" s="47"/>
      <c r="RWH46" s="47"/>
      <c r="RWI46" s="47"/>
      <c r="RWJ46" s="47"/>
      <c r="RWK46" s="47"/>
      <c r="RWL46" s="47"/>
      <c r="RWM46" s="47"/>
      <c r="RWN46" s="47"/>
      <c r="RWO46" s="47"/>
      <c r="RWP46" s="47"/>
      <c r="RWQ46" s="47"/>
      <c r="RWR46" s="47"/>
      <c r="RWS46" s="47"/>
      <c r="RWT46" s="47"/>
      <c r="RWU46" s="47"/>
      <c r="RWV46" s="47"/>
      <c r="RWW46" s="47"/>
      <c r="RWX46" s="47"/>
      <c r="RWY46" s="47"/>
      <c r="RWZ46" s="47"/>
      <c r="RXA46" s="47"/>
      <c r="RXB46" s="47"/>
      <c r="RXC46" s="47"/>
      <c r="RXD46" s="47"/>
      <c r="RXE46" s="47"/>
      <c r="RXF46" s="47"/>
      <c r="RXG46" s="47"/>
      <c r="RXH46" s="47"/>
      <c r="RXI46" s="47"/>
      <c r="RXJ46" s="47"/>
      <c r="RXK46" s="47"/>
      <c r="RXL46" s="47"/>
      <c r="RXM46" s="47"/>
      <c r="RXN46" s="47"/>
      <c r="RXO46" s="47"/>
      <c r="RXP46" s="47"/>
      <c r="RXQ46" s="47"/>
      <c r="RXR46" s="47"/>
      <c r="RXS46" s="47"/>
      <c r="RXT46" s="47"/>
      <c r="RXU46" s="47"/>
      <c r="RXV46" s="47"/>
      <c r="RXW46" s="47"/>
      <c r="RXX46" s="47"/>
      <c r="RXY46" s="47"/>
      <c r="RXZ46" s="47"/>
      <c r="RYA46" s="47"/>
      <c r="RYB46" s="47"/>
      <c r="RYC46" s="47"/>
      <c r="RYD46" s="47"/>
      <c r="RYE46" s="47"/>
      <c r="RYF46" s="47"/>
      <c r="RYG46" s="47"/>
      <c r="RYH46" s="47"/>
      <c r="RYI46" s="47"/>
      <c r="RYJ46" s="47"/>
      <c r="RYK46" s="47"/>
      <c r="RYL46" s="47"/>
      <c r="RYM46" s="47"/>
      <c r="RYN46" s="47"/>
      <c r="RYO46" s="47"/>
      <c r="RYP46" s="47"/>
      <c r="RYQ46" s="47"/>
      <c r="RYR46" s="47"/>
      <c r="RYS46" s="47"/>
      <c r="RYT46" s="47"/>
      <c r="RYU46" s="47"/>
      <c r="RYV46" s="47"/>
      <c r="RYW46" s="47"/>
      <c r="RYX46" s="47"/>
      <c r="RYY46" s="47"/>
      <c r="RYZ46" s="47"/>
      <c r="RZA46" s="47"/>
      <c r="RZB46" s="47"/>
      <c r="RZC46" s="47"/>
      <c r="RZD46" s="47"/>
      <c r="RZE46" s="47"/>
      <c r="RZF46" s="47"/>
      <c r="RZG46" s="47"/>
      <c r="RZH46" s="47"/>
      <c r="RZI46" s="47"/>
      <c r="RZJ46" s="47"/>
      <c r="RZK46" s="47"/>
      <c r="RZL46" s="47"/>
      <c r="RZM46" s="47"/>
      <c r="RZN46" s="47"/>
      <c r="RZO46" s="47"/>
      <c r="RZP46" s="47"/>
      <c r="RZQ46" s="47"/>
      <c r="RZR46" s="47"/>
      <c r="RZS46" s="47"/>
      <c r="RZT46" s="47"/>
      <c r="RZU46" s="47"/>
      <c r="RZV46" s="47"/>
      <c r="RZW46" s="47"/>
      <c r="RZX46" s="47"/>
      <c r="RZY46" s="47"/>
      <c r="RZZ46" s="47"/>
      <c r="SAA46" s="47"/>
      <c r="SAB46" s="47"/>
      <c r="SAC46" s="47"/>
      <c r="SAD46" s="47"/>
      <c r="SAE46" s="47"/>
      <c r="SAF46" s="47"/>
      <c r="SAG46" s="47"/>
      <c r="SAH46" s="47"/>
      <c r="SAI46" s="47"/>
      <c r="SAJ46" s="47"/>
      <c r="SAK46" s="47"/>
      <c r="SAL46" s="47"/>
      <c r="SAM46" s="47"/>
      <c r="SAN46" s="47"/>
      <c r="SAO46" s="47"/>
      <c r="SAP46" s="47"/>
      <c r="SAQ46" s="47"/>
      <c r="SAR46" s="47"/>
      <c r="SAS46" s="47"/>
      <c r="SAT46" s="47"/>
      <c r="SAU46" s="47"/>
      <c r="SAV46" s="47"/>
      <c r="SAW46" s="47"/>
      <c r="SAX46" s="47"/>
      <c r="SAY46" s="47"/>
      <c r="SAZ46" s="47"/>
      <c r="SBA46" s="47"/>
      <c r="SBB46" s="47"/>
      <c r="SBC46" s="47"/>
      <c r="SBD46" s="47"/>
      <c r="SBE46" s="47"/>
      <c r="SBF46" s="47"/>
      <c r="SBG46" s="47"/>
      <c r="SBH46" s="47"/>
      <c r="SBI46" s="47"/>
      <c r="SBJ46" s="47"/>
      <c r="SBK46" s="47"/>
      <c r="SBL46" s="47"/>
      <c r="SBM46" s="47"/>
      <c r="SBN46" s="47"/>
      <c r="SBO46" s="47"/>
      <c r="SBP46" s="47"/>
      <c r="SBQ46" s="47"/>
      <c r="SBR46" s="47"/>
      <c r="SBS46" s="47"/>
      <c r="SBT46" s="47"/>
      <c r="SBU46" s="47"/>
      <c r="SBV46" s="47"/>
      <c r="SBW46" s="47"/>
      <c r="SBX46" s="47"/>
      <c r="SBY46" s="47"/>
      <c r="SBZ46" s="47"/>
      <c r="SCA46" s="47"/>
      <c r="SCB46" s="47"/>
      <c r="SCC46" s="47"/>
      <c r="SCD46" s="47"/>
      <c r="SCE46" s="47"/>
      <c r="SCF46" s="47"/>
      <c r="SCG46" s="47"/>
      <c r="SCH46" s="47"/>
      <c r="SCI46" s="47"/>
      <c r="SCJ46" s="47"/>
      <c r="SCK46" s="47"/>
      <c r="SCL46" s="47"/>
      <c r="SCM46" s="47"/>
      <c r="SCN46" s="47"/>
      <c r="SCO46" s="47"/>
      <c r="SCP46" s="47"/>
      <c r="SCQ46" s="47"/>
      <c r="SCR46" s="47"/>
      <c r="SCS46" s="47"/>
      <c r="SCT46" s="47"/>
      <c r="SCU46" s="47"/>
      <c r="SCV46" s="47"/>
      <c r="SCW46" s="47"/>
      <c r="SCX46" s="47"/>
      <c r="SCY46" s="47"/>
      <c r="SCZ46" s="47"/>
      <c r="SDA46" s="47"/>
      <c r="SDB46" s="47"/>
      <c r="SDC46" s="47"/>
      <c r="SDD46" s="47"/>
      <c r="SDE46" s="47"/>
      <c r="SDF46" s="47"/>
      <c r="SDG46" s="47"/>
      <c r="SDH46" s="47"/>
      <c r="SDI46" s="47"/>
      <c r="SDJ46" s="47"/>
      <c r="SDK46" s="47"/>
      <c r="SDL46" s="47"/>
      <c r="SDM46" s="47"/>
      <c r="SDN46" s="47"/>
      <c r="SDO46" s="47"/>
      <c r="SDP46" s="47"/>
      <c r="SDQ46" s="47"/>
      <c r="SDR46" s="47"/>
      <c r="SDS46" s="47"/>
      <c r="SDT46" s="47"/>
      <c r="SDU46" s="47"/>
      <c r="SDV46" s="47"/>
      <c r="SDW46" s="47"/>
      <c r="SDX46" s="47"/>
      <c r="SDY46" s="47"/>
      <c r="SDZ46" s="47"/>
      <c r="SEA46" s="47"/>
      <c r="SEB46" s="47"/>
      <c r="SEC46" s="47"/>
      <c r="SED46" s="47"/>
      <c r="SEE46" s="47"/>
      <c r="SEF46" s="47"/>
      <c r="SEG46" s="47"/>
      <c r="SEH46" s="47"/>
      <c r="SEI46" s="47"/>
      <c r="SEJ46" s="47"/>
      <c r="SEK46" s="47"/>
      <c r="SEL46" s="47"/>
      <c r="SEM46" s="47"/>
      <c r="SEN46" s="47"/>
      <c r="SEO46" s="47"/>
      <c r="SEP46" s="47"/>
      <c r="SEQ46" s="47"/>
      <c r="SER46" s="47"/>
      <c r="SES46" s="47"/>
      <c r="SET46" s="47"/>
      <c r="SEU46" s="47"/>
      <c r="SEV46" s="47"/>
      <c r="SEW46" s="47"/>
      <c r="SEX46" s="47"/>
      <c r="SEY46" s="47"/>
      <c r="SEZ46" s="47"/>
      <c r="SFA46" s="47"/>
      <c r="SFB46" s="47"/>
      <c r="SFC46" s="47"/>
      <c r="SFD46" s="47"/>
      <c r="SFE46" s="47"/>
      <c r="SFF46" s="47"/>
      <c r="SFG46" s="47"/>
      <c r="SFH46" s="47"/>
      <c r="SFI46" s="47"/>
      <c r="SFJ46" s="47"/>
      <c r="SFK46" s="47"/>
      <c r="SFL46" s="47"/>
      <c r="SFM46" s="47"/>
      <c r="SFN46" s="47"/>
      <c r="SFO46" s="47"/>
      <c r="SFP46" s="47"/>
      <c r="SFQ46" s="47"/>
      <c r="SFR46" s="47"/>
      <c r="SFS46" s="47"/>
      <c r="SFT46" s="47"/>
      <c r="SFU46" s="47"/>
      <c r="SFV46" s="47"/>
      <c r="SFW46" s="47"/>
      <c r="SFX46" s="47"/>
      <c r="SFY46" s="47"/>
      <c r="SFZ46" s="47"/>
      <c r="SGA46" s="47"/>
      <c r="SGB46" s="47"/>
      <c r="SGC46" s="47"/>
      <c r="SGD46" s="47"/>
      <c r="SGE46" s="47"/>
      <c r="SGF46" s="47"/>
      <c r="SGG46" s="47"/>
      <c r="SGH46" s="47"/>
      <c r="SGI46" s="47"/>
      <c r="SGJ46" s="47"/>
      <c r="SGK46" s="47"/>
      <c r="SGL46" s="47"/>
      <c r="SGM46" s="47"/>
      <c r="SGN46" s="47"/>
      <c r="SGO46" s="47"/>
      <c r="SGP46" s="47"/>
      <c r="SGQ46" s="47"/>
      <c r="SGR46" s="47"/>
      <c r="SGS46" s="47"/>
      <c r="SGT46" s="47"/>
      <c r="SGU46" s="47"/>
      <c r="SGV46" s="47"/>
      <c r="SGW46" s="47"/>
      <c r="SGX46" s="47"/>
      <c r="SGY46" s="47"/>
      <c r="SGZ46" s="47"/>
      <c r="SHA46" s="47"/>
      <c r="SHB46" s="47"/>
      <c r="SHC46" s="47"/>
      <c r="SHD46" s="47"/>
      <c r="SHE46" s="47"/>
      <c r="SHF46" s="47"/>
      <c r="SHG46" s="47"/>
      <c r="SHH46" s="47"/>
      <c r="SHI46" s="47"/>
      <c r="SHJ46" s="47"/>
      <c r="SHK46" s="47"/>
      <c r="SHL46" s="47"/>
      <c r="SHM46" s="47"/>
      <c r="SHN46" s="47"/>
      <c r="SHO46" s="47"/>
      <c r="SHP46" s="47"/>
      <c r="SHQ46" s="47"/>
      <c r="SHR46" s="47"/>
      <c r="SHS46" s="47"/>
      <c r="SHT46" s="47"/>
      <c r="SHU46" s="47"/>
      <c r="SHV46" s="47"/>
      <c r="SHW46" s="47"/>
      <c r="SHX46" s="47"/>
      <c r="SHY46" s="47"/>
      <c r="SHZ46" s="47"/>
      <c r="SIA46" s="47"/>
      <c r="SIB46" s="47"/>
      <c r="SIC46" s="47"/>
      <c r="SID46" s="47"/>
      <c r="SIE46" s="47"/>
      <c r="SIF46" s="47"/>
      <c r="SIG46" s="47"/>
      <c r="SIH46" s="47"/>
      <c r="SII46" s="47"/>
      <c r="SIJ46" s="47"/>
      <c r="SIK46" s="47"/>
      <c r="SIL46" s="47"/>
      <c r="SIM46" s="47"/>
      <c r="SIN46" s="47"/>
      <c r="SIO46" s="47"/>
      <c r="SIP46" s="47"/>
      <c r="SIQ46" s="47"/>
      <c r="SIR46" s="47"/>
      <c r="SIS46" s="47"/>
      <c r="SIT46" s="47"/>
      <c r="SIU46" s="47"/>
      <c r="SIV46" s="47"/>
      <c r="SIW46" s="47"/>
      <c r="SIX46" s="47"/>
      <c r="SIY46" s="47"/>
      <c r="SIZ46" s="47"/>
      <c r="SJA46" s="47"/>
      <c r="SJB46" s="47"/>
      <c r="SJC46" s="47"/>
      <c r="SJD46" s="47"/>
      <c r="SJE46" s="47"/>
      <c r="SJF46" s="47"/>
      <c r="SJG46" s="47"/>
      <c r="SJH46" s="47"/>
      <c r="SJI46" s="47"/>
      <c r="SJJ46" s="47"/>
      <c r="SJK46" s="47"/>
      <c r="SJL46" s="47"/>
      <c r="SJM46" s="47"/>
      <c r="SJN46" s="47"/>
      <c r="SJO46" s="47"/>
      <c r="SJP46" s="47"/>
      <c r="SJQ46" s="47"/>
      <c r="SJR46" s="47"/>
      <c r="SJS46" s="47"/>
      <c r="SJT46" s="47"/>
      <c r="SJU46" s="47"/>
      <c r="SJV46" s="47"/>
      <c r="SJW46" s="47"/>
      <c r="SJX46" s="47"/>
      <c r="SJY46" s="47"/>
      <c r="SJZ46" s="47"/>
      <c r="SKA46" s="47"/>
      <c r="SKB46" s="47"/>
      <c r="SKC46" s="47"/>
      <c r="SKD46" s="47"/>
      <c r="SKE46" s="47"/>
      <c r="SKF46" s="47"/>
      <c r="SKG46" s="47"/>
      <c r="SKH46" s="47"/>
      <c r="SKI46" s="47"/>
      <c r="SKJ46" s="47"/>
      <c r="SKK46" s="47"/>
      <c r="SKL46" s="47"/>
      <c r="SKM46" s="47"/>
      <c r="SKN46" s="47"/>
      <c r="SKO46" s="47"/>
      <c r="SKP46" s="47"/>
      <c r="SKQ46" s="47"/>
      <c r="SKR46" s="47"/>
      <c r="SKS46" s="47"/>
      <c r="SKT46" s="47"/>
      <c r="SKU46" s="47"/>
      <c r="SKV46" s="47"/>
      <c r="SKW46" s="47"/>
      <c r="SKX46" s="47"/>
      <c r="SKY46" s="47"/>
      <c r="SKZ46" s="47"/>
      <c r="SLA46" s="47"/>
      <c r="SLB46" s="47"/>
      <c r="SLC46" s="47"/>
      <c r="SLD46" s="47"/>
      <c r="SLE46" s="47"/>
      <c r="SLF46" s="47"/>
      <c r="SLG46" s="47"/>
      <c r="SLH46" s="47"/>
      <c r="SLI46" s="47"/>
      <c r="SLJ46" s="47"/>
      <c r="SLK46" s="47"/>
      <c r="SLL46" s="47"/>
      <c r="SLM46" s="47"/>
      <c r="SLN46" s="47"/>
      <c r="SLO46" s="47"/>
      <c r="SLP46" s="47"/>
      <c r="SLQ46" s="47"/>
      <c r="SLR46" s="47"/>
      <c r="SLS46" s="47"/>
      <c r="SLT46" s="47"/>
      <c r="SLU46" s="47"/>
      <c r="SLV46" s="47"/>
      <c r="SLW46" s="47"/>
      <c r="SLX46" s="47"/>
      <c r="SLY46" s="47"/>
      <c r="SLZ46" s="47"/>
      <c r="SMA46" s="47"/>
      <c r="SMB46" s="47"/>
      <c r="SMC46" s="47"/>
      <c r="SMD46" s="47"/>
      <c r="SME46" s="47"/>
      <c r="SMF46" s="47"/>
      <c r="SMG46" s="47"/>
      <c r="SMH46" s="47"/>
      <c r="SMI46" s="47"/>
      <c r="SMJ46" s="47"/>
      <c r="SMK46" s="47"/>
      <c r="SML46" s="47"/>
      <c r="SMM46" s="47"/>
      <c r="SMN46" s="47"/>
      <c r="SMO46" s="47"/>
      <c r="SMP46" s="47"/>
      <c r="SMQ46" s="47"/>
      <c r="SMR46" s="47"/>
      <c r="SMS46" s="47"/>
      <c r="SMT46" s="47"/>
      <c r="SMU46" s="47"/>
      <c r="SMV46" s="47"/>
      <c r="SMW46" s="47"/>
      <c r="SMX46" s="47"/>
      <c r="SMY46" s="47"/>
      <c r="SMZ46" s="47"/>
      <c r="SNA46" s="47"/>
      <c r="SNB46" s="47"/>
      <c r="SNC46" s="47"/>
      <c r="SND46" s="47"/>
      <c r="SNE46" s="47"/>
      <c r="SNF46" s="47"/>
      <c r="SNG46" s="47"/>
      <c r="SNH46" s="47"/>
      <c r="SNI46" s="47"/>
      <c r="SNJ46" s="47"/>
      <c r="SNK46" s="47"/>
      <c r="SNL46" s="47"/>
      <c r="SNM46" s="47"/>
      <c r="SNN46" s="47"/>
      <c r="SNO46" s="47"/>
      <c r="SNP46" s="47"/>
      <c r="SNQ46" s="47"/>
      <c r="SNR46" s="47"/>
      <c r="SNS46" s="47"/>
      <c r="SNT46" s="47"/>
      <c r="SNU46" s="47"/>
      <c r="SNV46" s="47"/>
      <c r="SNW46" s="47"/>
      <c r="SNX46" s="47"/>
      <c r="SNY46" s="47"/>
      <c r="SNZ46" s="47"/>
      <c r="SOA46" s="47"/>
      <c r="SOB46" s="47"/>
      <c r="SOC46" s="47"/>
      <c r="SOD46" s="47"/>
      <c r="SOE46" s="47"/>
      <c r="SOF46" s="47"/>
      <c r="SOG46" s="47"/>
      <c r="SOH46" s="47"/>
      <c r="SOI46" s="47"/>
      <c r="SOJ46" s="47"/>
      <c r="SOK46" s="47"/>
      <c r="SOL46" s="47"/>
      <c r="SOM46" s="47"/>
      <c r="SON46" s="47"/>
      <c r="SOO46" s="47"/>
      <c r="SOP46" s="47"/>
      <c r="SOQ46" s="47"/>
      <c r="SOR46" s="47"/>
      <c r="SOS46" s="47"/>
      <c r="SOT46" s="47"/>
      <c r="SOU46" s="47"/>
      <c r="SOV46" s="47"/>
      <c r="SOW46" s="47"/>
      <c r="SOX46" s="47"/>
      <c r="SOY46" s="47"/>
      <c r="SOZ46" s="47"/>
      <c r="SPA46" s="47"/>
      <c r="SPB46" s="47"/>
      <c r="SPC46" s="47"/>
      <c r="SPD46" s="47"/>
      <c r="SPE46" s="47"/>
      <c r="SPF46" s="47"/>
      <c r="SPG46" s="47"/>
      <c r="SPH46" s="47"/>
      <c r="SPI46" s="47"/>
      <c r="SPJ46" s="47"/>
      <c r="SPK46" s="47"/>
      <c r="SPL46" s="47"/>
      <c r="SPM46" s="47"/>
      <c r="SPN46" s="47"/>
      <c r="SPO46" s="47"/>
      <c r="SPP46" s="47"/>
      <c r="SPQ46" s="47"/>
      <c r="SPR46" s="47"/>
      <c r="SPS46" s="47"/>
      <c r="SPT46" s="47"/>
      <c r="SPU46" s="47"/>
      <c r="SPV46" s="47"/>
      <c r="SPW46" s="47"/>
      <c r="SPX46" s="47"/>
      <c r="SPY46" s="47"/>
      <c r="SPZ46" s="47"/>
      <c r="SQA46" s="47"/>
      <c r="SQB46" s="47"/>
      <c r="SQC46" s="47"/>
      <c r="SQD46" s="47"/>
      <c r="SQE46" s="47"/>
      <c r="SQF46" s="47"/>
      <c r="SQG46" s="47"/>
      <c r="SQH46" s="47"/>
      <c r="SQI46" s="47"/>
      <c r="SQJ46" s="47"/>
      <c r="SQK46" s="47"/>
      <c r="SQL46" s="47"/>
      <c r="SQM46" s="47"/>
      <c r="SQN46" s="47"/>
      <c r="SQO46" s="47"/>
      <c r="SQP46" s="47"/>
      <c r="SQQ46" s="47"/>
      <c r="SQR46" s="47"/>
      <c r="SQS46" s="47"/>
      <c r="SQT46" s="47"/>
      <c r="SQU46" s="47"/>
      <c r="SQV46" s="47"/>
      <c r="SQW46" s="47"/>
      <c r="SQX46" s="47"/>
      <c r="SQY46" s="47"/>
      <c r="SQZ46" s="47"/>
      <c r="SRA46" s="47"/>
      <c r="SRB46" s="47"/>
      <c r="SRC46" s="47"/>
      <c r="SRD46" s="47"/>
      <c r="SRE46" s="47"/>
      <c r="SRF46" s="47"/>
      <c r="SRG46" s="47"/>
      <c r="SRH46" s="47"/>
      <c r="SRI46" s="47"/>
      <c r="SRJ46" s="47"/>
      <c r="SRK46" s="47"/>
      <c r="SRL46" s="47"/>
      <c r="SRM46" s="47"/>
      <c r="SRN46" s="47"/>
      <c r="SRO46" s="47"/>
      <c r="SRP46" s="47"/>
      <c r="SRQ46" s="47"/>
      <c r="SRR46" s="47"/>
      <c r="SRS46" s="47"/>
      <c r="SRT46" s="47"/>
      <c r="SRU46" s="47"/>
      <c r="SRV46" s="47"/>
      <c r="SRW46" s="47"/>
      <c r="SRX46" s="47"/>
      <c r="SRY46" s="47"/>
      <c r="SRZ46" s="47"/>
      <c r="SSA46" s="47"/>
      <c r="SSB46" s="47"/>
      <c r="SSC46" s="47"/>
      <c r="SSD46" s="47"/>
      <c r="SSE46" s="47"/>
      <c r="SSF46" s="47"/>
      <c r="SSG46" s="47"/>
      <c r="SSH46" s="47"/>
      <c r="SSI46" s="47"/>
      <c r="SSJ46" s="47"/>
      <c r="SSK46" s="47"/>
      <c r="SSL46" s="47"/>
      <c r="SSM46" s="47"/>
      <c r="SSN46" s="47"/>
      <c r="SSO46" s="47"/>
      <c r="SSP46" s="47"/>
      <c r="SSQ46" s="47"/>
      <c r="SSR46" s="47"/>
      <c r="SSS46" s="47"/>
      <c r="SST46" s="47"/>
      <c r="SSU46" s="47"/>
      <c r="SSV46" s="47"/>
      <c r="SSW46" s="47"/>
      <c r="SSX46" s="47"/>
      <c r="SSY46" s="47"/>
      <c r="SSZ46" s="47"/>
      <c r="STA46" s="47"/>
      <c r="STB46" s="47"/>
      <c r="STC46" s="47"/>
      <c r="STD46" s="47"/>
      <c r="STE46" s="47"/>
      <c r="STF46" s="47"/>
      <c r="STG46" s="47"/>
      <c r="STH46" s="47"/>
      <c r="STI46" s="47"/>
      <c r="STJ46" s="47"/>
      <c r="STK46" s="47"/>
      <c r="STL46" s="47"/>
      <c r="STM46" s="47"/>
      <c r="STN46" s="47"/>
      <c r="STO46" s="47"/>
      <c r="STP46" s="47"/>
      <c r="STQ46" s="47"/>
      <c r="STR46" s="47"/>
      <c r="STS46" s="47"/>
      <c r="STT46" s="47"/>
      <c r="STU46" s="47"/>
      <c r="STV46" s="47"/>
      <c r="STW46" s="47"/>
      <c r="STX46" s="47"/>
      <c r="STY46" s="47"/>
      <c r="STZ46" s="47"/>
      <c r="SUA46" s="47"/>
      <c r="SUB46" s="47"/>
      <c r="SUC46" s="47"/>
      <c r="SUD46" s="47"/>
      <c r="SUE46" s="47"/>
      <c r="SUF46" s="47"/>
      <c r="SUG46" s="47"/>
      <c r="SUH46" s="47"/>
      <c r="SUI46" s="47"/>
      <c r="SUJ46" s="47"/>
      <c r="SUK46" s="47"/>
      <c r="SUL46" s="47"/>
      <c r="SUM46" s="47"/>
      <c r="SUN46" s="47"/>
      <c r="SUO46" s="47"/>
      <c r="SUP46" s="47"/>
      <c r="SUQ46" s="47"/>
      <c r="SUR46" s="47"/>
      <c r="SUS46" s="47"/>
      <c r="SUT46" s="47"/>
      <c r="SUU46" s="47"/>
      <c r="SUV46" s="47"/>
      <c r="SUW46" s="47"/>
      <c r="SUX46" s="47"/>
      <c r="SUY46" s="47"/>
      <c r="SUZ46" s="47"/>
      <c r="SVA46" s="47"/>
      <c r="SVB46" s="47"/>
      <c r="SVC46" s="47"/>
      <c r="SVD46" s="47"/>
      <c r="SVE46" s="47"/>
      <c r="SVF46" s="47"/>
      <c r="SVG46" s="47"/>
      <c r="SVH46" s="47"/>
      <c r="SVI46" s="47"/>
      <c r="SVJ46" s="47"/>
      <c r="SVK46" s="47"/>
      <c r="SVL46" s="47"/>
      <c r="SVM46" s="47"/>
      <c r="SVN46" s="47"/>
      <c r="SVO46" s="47"/>
      <c r="SVP46" s="47"/>
      <c r="SVQ46" s="47"/>
      <c r="SVR46" s="47"/>
      <c r="SVS46" s="47"/>
      <c r="SVT46" s="47"/>
      <c r="SVU46" s="47"/>
      <c r="SVV46" s="47"/>
      <c r="SVW46" s="47"/>
      <c r="SVX46" s="47"/>
      <c r="SVY46" s="47"/>
      <c r="SVZ46" s="47"/>
      <c r="SWA46" s="47"/>
      <c r="SWB46" s="47"/>
      <c r="SWC46" s="47"/>
      <c r="SWD46" s="47"/>
      <c r="SWE46" s="47"/>
      <c r="SWF46" s="47"/>
      <c r="SWG46" s="47"/>
      <c r="SWH46" s="47"/>
      <c r="SWI46" s="47"/>
      <c r="SWJ46" s="47"/>
      <c r="SWK46" s="47"/>
      <c r="SWL46" s="47"/>
      <c r="SWM46" s="47"/>
      <c r="SWN46" s="47"/>
      <c r="SWO46" s="47"/>
      <c r="SWP46" s="47"/>
      <c r="SWQ46" s="47"/>
      <c r="SWR46" s="47"/>
      <c r="SWS46" s="47"/>
      <c r="SWT46" s="47"/>
      <c r="SWU46" s="47"/>
      <c r="SWV46" s="47"/>
      <c r="SWW46" s="47"/>
      <c r="SWX46" s="47"/>
      <c r="SWY46" s="47"/>
      <c r="SWZ46" s="47"/>
      <c r="SXA46" s="47"/>
      <c r="SXB46" s="47"/>
      <c r="SXC46" s="47"/>
      <c r="SXD46" s="47"/>
      <c r="SXE46" s="47"/>
      <c r="SXF46" s="47"/>
      <c r="SXG46" s="47"/>
      <c r="SXH46" s="47"/>
      <c r="SXI46" s="47"/>
      <c r="SXJ46" s="47"/>
      <c r="SXK46" s="47"/>
      <c r="SXL46" s="47"/>
      <c r="SXM46" s="47"/>
      <c r="SXN46" s="47"/>
      <c r="SXO46" s="47"/>
      <c r="SXP46" s="47"/>
      <c r="SXQ46" s="47"/>
      <c r="SXR46" s="47"/>
      <c r="SXS46" s="47"/>
      <c r="SXT46" s="47"/>
      <c r="SXU46" s="47"/>
      <c r="SXV46" s="47"/>
      <c r="SXW46" s="47"/>
      <c r="SXX46" s="47"/>
      <c r="SXY46" s="47"/>
      <c r="SXZ46" s="47"/>
      <c r="SYA46" s="47"/>
      <c r="SYB46" s="47"/>
      <c r="SYC46" s="47"/>
      <c r="SYD46" s="47"/>
      <c r="SYE46" s="47"/>
      <c r="SYF46" s="47"/>
      <c r="SYG46" s="47"/>
      <c r="SYH46" s="47"/>
      <c r="SYI46" s="47"/>
      <c r="SYJ46" s="47"/>
      <c r="SYK46" s="47"/>
      <c r="SYL46" s="47"/>
      <c r="SYM46" s="47"/>
      <c r="SYN46" s="47"/>
      <c r="SYO46" s="47"/>
      <c r="SYP46" s="47"/>
      <c r="SYQ46" s="47"/>
      <c r="SYR46" s="47"/>
      <c r="SYS46" s="47"/>
      <c r="SYT46" s="47"/>
      <c r="SYU46" s="47"/>
      <c r="SYV46" s="47"/>
      <c r="SYW46" s="47"/>
      <c r="SYX46" s="47"/>
      <c r="SYY46" s="47"/>
      <c r="SYZ46" s="47"/>
      <c r="SZA46" s="47"/>
      <c r="SZB46" s="47"/>
      <c r="SZC46" s="47"/>
      <c r="SZD46" s="47"/>
      <c r="SZE46" s="47"/>
      <c r="SZF46" s="47"/>
      <c r="SZG46" s="47"/>
      <c r="SZH46" s="47"/>
      <c r="SZI46" s="47"/>
      <c r="SZJ46" s="47"/>
      <c r="SZK46" s="47"/>
      <c r="SZL46" s="47"/>
      <c r="SZM46" s="47"/>
      <c r="SZN46" s="47"/>
      <c r="SZO46" s="47"/>
      <c r="SZP46" s="47"/>
      <c r="SZQ46" s="47"/>
      <c r="SZR46" s="47"/>
      <c r="SZS46" s="47"/>
      <c r="SZT46" s="47"/>
      <c r="SZU46" s="47"/>
      <c r="SZV46" s="47"/>
      <c r="SZW46" s="47"/>
      <c r="SZX46" s="47"/>
      <c r="SZY46" s="47"/>
      <c r="SZZ46" s="47"/>
      <c r="TAA46" s="47"/>
      <c r="TAB46" s="47"/>
      <c r="TAC46" s="47"/>
      <c r="TAD46" s="47"/>
      <c r="TAE46" s="47"/>
      <c r="TAF46" s="47"/>
      <c r="TAG46" s="47"/>
      <c r="TAH46" s="47"/>
      <c r="TAI46" s="47"/>
      <c r="TAJ46" s="47"/>
      <c r="TAK46" s="47"/>
      <c r="TAL46" s="47"/>
      <c r="TAM46" s="47"/>
      <c r="TAN46" s="47"/>
      <c r="TAO46" s="47"/>
      <c r="TAP46" s="47"/>
      <c r="TAQ46" s="47"/>
      <c r="TAR46" s="47"/>
      <c r="TAS46" s="47"/>
      <c r="TAT46" s="47"/>
      <c r="TAU46" s="47"/>
      <c r="TAV46" s="47"/>
      <c r="TAW46" s="47"/>
      <c r="TAX46" s="47"/>
      <c r="TAY46" s="47"/>
      <c r="TAZ46" s="47"/>
      <c r="TBA46" s="47"/>
      <c r="TBB46" s="47"/>
      <c r="TBC46" s="47"/>
      <c r="TBD46" s="47"/>
      <c r="TBE46" s="47"/>
      <c r="TBF46" s="47"/>
      <c r="TBG46" s="47"/>
      <c r="TBH46" s="47"/>
      <c r="TBI46" s="47"/>
      <c r="TBJ46" s="47"/>
      <c r="TBK46" s="47"/>
      <c r="TBL46" s="47"/>
      <c r="TBM46" s="47"/>
      <c r="TBN46" s="47"/>
      <c r="TBO46" s="47"/>
      <c r="TBP46" s="47"/>
      <c r="TBQ46" s="47"/>
      <c r="TBR46" s="47"/>
      <c r="TBS46" s="47"/>
      <c r="TBT46" s="47"/>
      <c r="TBU46" s="47"/>
      <c r="TBV46" s="47"/>
      <c r="TBW46" s="47"/>
      <c r="TBX46" s="47"/>
      <c r="TBY46" s="47"/>
      <c r="TBZ46" s="47"/>
      <c r="TCA46" s="47"/>
      <c r="TCB46" s="47"/>
      <c r="TCC46" s="47"/>
      <c r="TCD46" s="47"/>
      <c r="TCE46" s="47"/>
      <c r="TCF46" s="47"/>
      <c r="TCG46" s="47"/>
      <c r="TCH46" s="47"/>
      <c r="TCI46" s="47"/>
      <c r="TCJ46" s="47"/>
      <c r="TCK46" s="47"/>
      <c r="TCL46" s="47"/>
      <c r="TCM46" s="47"/>
      <c r="TCN46" s="47"/>
      <c r="TCO46" s="47"/>
      <c r="TCP46" s="47"/>
      <c r="TCQ46" s="47"/>
      <c r="TCR46" s="47"/>
      <c r="TCS46" s="47"/>
      <c r="TCT46" s="47"/>
      <c r="TCU46" s="47"/>
      <c r="TCV46" s="47"/>
      <c r="TCW46" s="47"/>
      <c r="TCX46" s="47"/>
      <c r="TCY46" s="47"/>
      <c r="TCZ46" s="47"/>
      <c r="TDA46" s="47"/>
      <c r="TDB46" s="47"/>
      <c r="TDC46" s="47"/>
      <c r="TDD46" s="47"/>
      <c r="TDE46" s="47"/>
      <c r="TDF46" s="47"/>
      <c r="TDG46" s="47"/>
      <c r="TDH46" s="47"/>
      <c r="TDI46" s="47"/>
      <c r="TDJ46" s="47"/>
      <c r="TDK46" s="47"/>
      <c r="TDL46" s="47"/>
      <c r="TDM46" s="47"/>
      <c r="TDN46" s="47"/>
      <c r="TDO46" s="47"/>
      <c r="TDP46" s="47"/>
      <c r="TDQ46" s="47"/>
      <c r="TDR46" s="47"/>
      <c r="TDS46" s="47"/>
      <c r="TDT46" s="47"/>
      <c r="TDU46" s="47"/>
      <c r="TDV46" s="47"/>
      <c r="TDW46" s="47"/>
      <c r="TDX46" s="47"/>
      <c r="TDY46" s="47"/>
      <c r="TDZ46" s="47"/>
      <c r="TEA46" s="47"/>
      <c r="TEB46" s="47"/>
      <c r="TEC46" s="47"/>
      <c r="TED46" s="47"/>
      <c r="TEE46" s="47"/>
      <c r="TEF46" s="47"/>
      <c r="TEG46" s="47"/>
      <c r="TEH46" s="47"/>
      <c r="TEI46" s="47"/>
      <c r="TEJ46" s="47"/>
      <c r="TEK46" s="47"/>
      <c r="TEL46" s="47"/>
      <c r="TEM46" s="47"/>
      <c r="TEN46" s="47"/>
      <c r="TEO46" s="47"/>
      <c r="TEP46" s="47"/>
      <c r="TEQ46" s="47"/>
      <c r="TER46" s="47"/>
      <c r="TES46" s="47"/>
      <c r="TET46" s="47"/>
      <c r="TEU46" s="47"/>
      <c r="TEV46" s="47"/>
      <c r="TEW46" s="47"/>
      <c r="TEX46" s="47"/>
      <c r="TEY46" s="47"/>
      <c r="TEZ46" s="47"/>
      <c r="TFA46" s="47"/>
      <c r="TFB46" s="47"/>
      <c r="TFC46" s="47"/>
      <c r="TFD46" s="47"/>
      <c r="TFE46" s="47"/>
      <c r="TFF46" s="47"/>
      <c r="TFG46" s="47"/>
      <c r="TFH46" s="47"/>
      <c r="TFI46" s="47"/>
      <c r="TFJ46" s="47"/>
      <c r="TFK46" s="47"/>
      <c r="TFL46" s="47"/>
      <c r="TFM46" s="47"/>
      <c r="TFN46" s="47"/>
      <c r="TFO46" s="47"/>
      <c r="TFP46" s="47"/>
      <c r="TFQ46" s="47"/>
      <c r="TFR46" s="47"/>
      <c r="TFS46" s="47"/>
      <c r="TFT46" s="47"/>
      <c r="TFU46" s="47"/>
      <c r="TFV46" s="47"/>
      <c r="TFW46" s="47"/>
      <c r="TFX46" s="47"/>
      <c r="TFY46" s="47"/>
      <c r="TFZ46" s="47"/>
      <c r="TGA46" s="47"/>
      <c r="TGB46" s="47"/>
      <c r="TGC46" s="47"/>
      <c r="TGD46" s="47"/>
      <c r="TGE46" s="47"/>
      <c r="TGF46" s="47"/>
      <c r="TGG46" s="47"/>
      <c r="TGH46" s="47"/>
      <c r="TGI46" s="47"/>
      <c r="TGJ46" s="47"/>
      <c r="TGK46" s="47"/>
      <c r="TGL46" s="47"/>
      <c r="TGM46" s="47"/>
      <c r="TGN46" s="47"/>
      <c r="TGO46" s="47"/>
      <c r="TGP46" s="47"/>
      <c r="TGQ46" s="47"/>
      <c r="TGR46" s="47"/>
      <c r="TGS46" s="47"/>
      <c r="TGT46" s="47"/>
      <c r="TGU46" s="47"/>
      <c r="TGV46" s="47"/>
      <c r="TGW46" s="47"/>
      <c r="TGX46" s="47"/>
      <c r="TGY46" s="47"/>
      <c r="TGZ46" s="47"/>
      <c r="THA46" s="47"/>
      <c r="THB46" s="47"/>
      <c r="THC46" s="47"/>
      <c r="THD46" s="47"/>
      <c r="THE46" s="47"/>
      <c r="THF46" s="47"/>
      <c r="THG46" s="47"/>
      <c r="THH46" s="47"/>
      <c r="THI46" s="47"/>
      <c r="THJ46" s="47"/>
      <c r="THK46" s="47"/>
      <c r="THL46" s="47"/>
      <c r="THM46" s="47"/>
      <c r="THN46" s="47"/>
      <c r="THO46" s="47"/>
      <c r="THP46" s="47"/>
      <c r="THQ46" s="47"/>
      <c r="THR46" s="47"/>
      <c r="THS46" s="47"/>
      <c r="THT46" s="47"/>
      <c r="THU46" s="47"/>
      <c r="THV46" s="47"/>
      <c r="THW46" s="47"/>
      <c r="THX46" s="47"/>
      <c r="THY46" s="47"/>
      <c r="THZ46" s="47"/>
      <c r="TIA46" s="47"/>
      <c r="TIB46" s="47"/>
      <c r="TIC46" s="47"/>
      <c r="TID46" s="47"/>
      <c r="TIE46" s="47"/>
      <c r="TIF46" s="47"/>
      <c r="TIG46" s="47"/>
      <c r="TIH46" s="47"/>
      <c r="TII46" s="47"/>
      <c r="TIJ46" s="47"/>
      <c r="TIK46" s="47"/>
      <c r="TIL46" s="47"/>
      <c r="TIM46" s="47"/>
      <c r="TIN46" s="47"/>
      <c r="TIO46" s="47"/>
      <c r="TIP46" s="47"/>
      <c r="TIQ46" s="47"/>
      <c r="TIR46" s="47"/>
      <c r="TIS46" s="47"/>
      <c r="TIT46" s="47"/>
      <c r="TIU46" s="47"/>
      <c r="TIV46" s="47"/>
      <c r="TIW46" s="47"/>
      <c r="TIX46" s="47"/>
      <c r="TIY46" s="47"/>
      <c r="TIZ46" s="47"/>
      <c r="TJA46" s="47"/>
      <c r="TJB46" s="47"/>
      <c r="TJC46" s="47"/>
      <c r="TJD46" s="47"/>
      <c r="TJE46" s="47"/>
      <c r="TJF46" s="47"/>
      <c r="TJG46" s="47"/>
      <c r="TJH46" s="47"/>
      <c r="TJI46" s="47"/>
      <c r="TJJ46" s="47"/>
      <c r="TJK46" s="47"/>
      <c r="TJL46" s="47"/>
      <c r="TJM46" s="47"/>
      <c r="TJN46" s="47"/>
      <c r="TJO46" s="47"/>
      <c r="TJP46" s="47"/>
      <c r="TJQ46" s="47"/>
      <c r="TJR46" s="47"/>
      <c r="TJS46" s="47"/>
      <c r="TJT46" s="47"/>
      <c r="TJU46" s="47"/>
      <c r="TJV46" s="47"/>
      <c r="TJW46" s="47"/>
      <c r="TJX46" s="47"/>
      <c r="TJY46" s="47"/>
      <c r="TJZ46" s="47"/>
      <c r="TKA46" s="47"/>
      <c r="TKB46" s="47"/>
      <c r="TKC46" s="47"/>
      <c r="TKD46" s="47"/>
      <c r="TKE46" s="47"/>
      <c r="TKF46" s="47"/>
      <c r="TKG46" s="47"/>
      <c r="TKH46" s="47"/>
      <c r="TKI46" s="47"/>
      <c r="TKJ46" s="47"/>
      <c r="TKK46" s="47"/>
      <c r="TKL46" s="47"/>
      <c r="TKM46" s="47"/>
      <c r="TKN46" s="47"/>
      <c r="TKO46" s="47"/>
      <c r="TKP46" s="47"/>
      <c r="TKQ46" s="47"/>
      <c r="TKR46" s="47"/>
      <c r="TKS46" s="47"/>
      <c r="TKT46" s="47"/>
      <c r="TKU46" s="47"/>
      <c r="TKV46" s="47"/>
      <c r="TKW46" s="47"/>
      <c r="TKX46" s="47"/>
      <c r="TKY46" s="47"/>
      <c r="TKZ46" s="47"/>
      <c r="TLA46" s="47"/>
      <c r="TLB46" s="47"/>
      <c r="TLC46" s="47"/>
      <c r="TLD46" s="47"/>
      <c r="TLE46" s="47"/>
      <c r="TLF46" s="47"/>
      <c r="TLG46" s="47"/>
      <c r="TLH46" s="47"/>
      <c r="TLI46" s="47"/>
      <c r="TLJ46" s="47"/>
      <c r="TLK46" s="47"/>
      <c r="TLL46" s="47"/>
      <c r="TLM46" s="47"/>
      <c r="TLN46" s="47"/>
      <c r="TLO46" s="47"/>
      <c r="TLP46" s="47"/>
      <c r="TLQ46" s="47"/>
      <c r="TLR46" s="47"/>
      <c r="TLS46" s="47"/>
      <c r="TLT46" s="47"/>
      <c r="TLU46" s="47"/>
      <c r="TLV46" s="47"/>
      <c r="TLW46" s="47"/>
      <c r="TLX46" s="47"/>
      <c r="TLY46" s="47"/>
      <c r="TLZ46" s="47"/>
      <c r="TMA46" s="47"/>
      <c r="TMB46" s="47"/>
      <c r="TMC46" s="47"/>
      <c r="TMD46" s="47"/>
      <c r="TME46" s="47"/>
      <c r="TMF46" s="47"/>
      <c r="TMG46" s="47"/>
      <c r="TMH46" s="47"/>
      <c r="TMI46" s="47"/>
      <c r="TMJ46" s="47"/>
      <c r="TMK46" s="47"/>
      <c r="TML46" s="47"/>
      <c r="TMM46" s="47"/>
      <c r="TMN46" s="47"/>
      <c r="TMO46" s="47"/>
      <c r="TMP46" s="47"/>
      <c r="TMQ46" s="47"/>
      <c r="TMR46" s="47"/>
      <c r="TMS46" s="47"/>
      <c r="TMT46" s="47"/>
      <c r="TMU46" s="47"/>
      <c r="TMV46" s="47"/>
      <c r="TMW46" s="47"/>
      <c r="TMX46" s="47"/>
      <c r="TMY46" s="47"/>
      <c r="TMZ46" s="47"/>
      <c r="TNA46" s="47"/>
      <c r="TNB46" s="47"/>
      <c r="TNC46" s="47"/>
      <c r="TND46" s="47"/>
      <c r="TNE46" s="47"/>
      <c r="TNF46" s="47"/>
      <c r="TNG46" s="47"/>
      <c r="TNH46" s="47"/>
      <c r="TNI46" s="47"/>
      <c r="TNJ46" s="47"/>
      <c r="TNK46" s="47"/>
      <c r="TNL46" s="47"/>
      <c r="TNM46" s="47"/>
      <c r="TNN46" s="47"/>
      <c r="TNO46" s="47"/>
      <c r="TNP46" s="47"/>
      <c r="TNQ46" s="47"/>
      <c r="TNR46" s="47"/>
      <c r="TNS46" s="47"/>
      <c r="TNT46" s="47"/>
      <c r="TNU46" s="47"/>
      <c r="TNV46" s="47"/>
      <c r="TNW46" s="47"/>
      <c r="TNX46" s="47"/>
      <c r="TNY46" s="47"/>
      <c r="TNZ46" s="47"/>
      <c r="TOA46" s="47"/>
      <c r="TOB46" s="47"/>
      <c r="TOC46" s="47"/>
      <c r="TOD46" s="47"/>
      <c r="TOE46" s="47"/>
      <c r="TOF46" s="47"/>
      <c r="TOG46" s="47"/>
      <c r="TOH46" s="47"/>
      <c r="TOI46" s="47"/>
      <c r="TOJ46" s="47"/>
      <c r="TOK46" s="47"/>
      <c r="TOL46" s="47"/>
      <c r="TOM46" s="47"/>
      <c r="TON46" s="47"/>
      <c r="TOO46" s="47"/>
      <c r="TOP46" s="47"/>
      <c r="TOQ46" s="47"/>
      <c r="TOR46" s="47"/>
      <c r="TOS46" s="47"/>
      <c r="TOT46" s="47"/>
      <c r="TOU46" s="47"/>
      <c r="TOV46" s="47"/>
      <c r="TOW46" s="47"/>
      <c r="TOX46" s="47"/>
      <c r="TOY46" s="47"/>
      <c r="TOZ46" s="47"/>
      <c r="TPA46" s="47"/>
      <c r="TPB46" s="47"/>
      <c r="TPC46" s="47"/>
      <c r="TPD46" s="47"/>
      <c r="TPE46" s="47"/>
      <c r="TPF46" s="47"/>
      <c r="TPG46" s="47"/>
      <c r="TPH46" s="47"/>
      <c r="TPI46" s="47"/>
      <c r="TPJ46" s="47"/>
      <c r="TPK46" s="47"/>
      <c r="TPL46" s="47"/>
      <c r="TPM46" s="47"/>
      <c r="TPN46" s="47"/>
      <c r="TPO46" s="47"/>
      <c r="TPP46" s="47"/>
      <c r="TPQ46" s="47"/>
      <c r="TPR46" s="47"/>
      <c r="TPS46" s="47"/>
      <c r="TPT46" s="47"/>
      <c r="TPU46" s="47"/>
      <c r="TPV46" s="47"/>
      <c r="TPW46" s="47"/>
      <c r="TPX46" s="47"/>
      <c r="TPY46" s="47"/>
      <c r="TPZ46" s="47"/>
      <c r="TQA46" s="47"/>
      <c r="TQB46" s="47"/>
      <c r="TQC46" s="47"/>
      <c r="TQD46" s="47"/>
      <c r="TQE46" s="47"/>
      <c r="TQF46" s="47"/>
      <c r="TQG46" s="47"/>
      <c r="TQH46" s="47"/>
      <c r="TQI46" s="47"/>
      <c r="TQJ46" s="47"/>
      <c r="TQK46" s="47"/>
      <c r="TQL46" s="47"/>
      <c r="TQM46" s="47"/>
      <c r="TQN46" s="47"/>
      <c r="TQO46" s="47"/>
      <c r="TQP46" s="47"/>
      <c r="TQQ46" s="47"/>
      <c r="TQR46" s="47"/>
      <c r="TQS46" s="47"/>
      <c r="TQT46" s="47"/>
      <c r="TQU46" s="47"/>
      <c r="TQV46" s="47"/>
      <c r="TQW46" s="47"/>
      <c r="TQX46" s="47"/>
      <c r="TQY46" s="47"/>
      <c r="TQZ46" s="47"/>
      <c r="TRA46" s="47"/>
      <c r="TRB46" s="47"/>
      <c r="TRC46" s="47"/>
      <c r="TRD46" s="47"/>
      <c r="TRE46" s="47"/>
      <c r="TRF46" s="47"/>
      <c r="TRG46" s="47"/>
      <c r="TRH46" s="47"/>
      <c r="TRI46" s="47"/>
      <c r="TRJ46" s="47"/>
      <c r="TRK46" s="47"/>
      <c r="TRL46" s="47"/>
      <c r="TRM46" s="47"/>
      <c r="TRN46" s="47"/>
      <c r="TRO46" s="47"/>
      <c r="TRP46" s="47"/>
      <c r="TRQ46" s="47"/>
      <c r="TRR46" s="47"/>
      <c r="TRS46" s="47"/>
      <c r="TRT46" s="47"/>
      <c r="TRU46" s="47"/>
      <c r="TRV46" s="47"/>
      <c r="TRW46" s="47"/>
      <c r="TRX46" s="47"/>
      <c r="TRY46" s="47"/>
      <c r="TRZ46" s="47"/>
      <c r="TSA46" s="47"/>
      <c r="TSB46" s="47"/>
      <c r="TSC46" s="47"/>
      <c r="TSD46" s="47"/>
      <c r="TSE46" s="47"/>
      <c r="TSF46" s="47"/>
      <c r="TSG46" s="47"/>
      <c r="TSH46" s="47"/>
      <c r="TSI46" s="47"/>
      <c r="TSJ46" s="47"/>
      <c r="TSK46" s="47"/>
      <c r="TSL46" s="47"/>
      <c r="TSM46" s="47"/>
      <c r="TSN46" s="47"/>
      <c r="TSO46" s="47"/>
      <c r="TSP46" s="47"/>
      <c r="TSQ46" s="47"/>
      <c r="TSR46" s="47"/>
      <c r="TSS46" s="47"/>
      <c r="TST46" s="47"/>
      <c r="TSU46" s="47"/>
      <c r="TSV46" s="47"/>
      <c r="TSW46" s="47"/>
      <c r="TSX46" s="47"/>
      <c r="TSY46" s="47"/>
      <c r="TSZ46" s="47"/>
      <c r="TTA46" s="47"/>
      <c r="TTB46" s="47"/>
      <c r="TTC46" s="47"/>
      <c r="TTD46" s="47"/>
      <c r="TTE46" s="47"/>
      <c r="TTF46" s="47"/>
      <c r="TTG46" s="47"/>
      <c r="TTH46" s="47"/>
      <c r="TTI46" s="47"/>
      <c r="TTJ46" s="47"/>
      <c r="TTK46" s="47"/>
      <c r="TTL46" s="47"/>
      <c r="TTM46" s="47"/>
      <c r="TTN46" s="47"/>
      <c r="TTO46" s="47"/>
      <c r="TTP46" s="47"/>
      <c r="TTQ46" s="47"/>
      <c r="TTR46" s="47"/>
      <c r="TTS46" s="47"/>
      <c r="TTT46" s="47"/>
      <c r="TTU46" s="47"/>
      <c r="TTV46" s="47"/>
      <c r="TTW46" s="47"/>
      <c r="TTX46" s="47"/>
      <c r="TTY46" s="47"/>
      <c r="TTZ46" s="47"/>
      <c r="TUA46" s="47"/>
      <c r="TUB46" s="47"/>
      <c r="TUC46" s="47"/>
      <c r="TUD46" s="47"/>
      <c r="TUE46" s="47"/>
      <c r="TUF46" s="47"/>
      <c r="TUG46" s="47"/>
      <c r="TUH46" s="47"/>
      <c r="TUI46" s="47"/>
      <c r="TUJ46" s="47"/>
      <c r="TUK46" s="47"/>
      <c r="TUL46" s="47"/>
      <c r="TUM46" s="47"/>
      <c r="TUN46" s="47"/>
      <c r="TUO46" s="47"/>
      <c r="TUP46" s="47"/>
      <c r="TUQ46" s="47"/>
      <c r="TUR46" s="47"/>
      <c r="TUS46" s="47"/>
      <c r="TUT46" s="47"/>
      <c r="TUU46" s="47"/>
      <c r="TUV46" s="47"/>
      <c r="TUW46" s="47"/>
      <c r="TUX46" s="47"/>
      <c r="TUY46" s="47"/>
      <c r="TUZ46" s="47"/>
      <c r="TVA46" s="47"/>
      <c r="TVB46" s="47"/>
      <c r="TVC46" s="47"/>
      <c r="TVD46" s="47"/>
      <c r="TVE46" s="47"/>
      <c r="TVF46" s="47"/>
      <c r="TVG46" s="47"/>
      <c r="TVH46" s="47"/>
      <c r="TVI46" s="47"/>
      <c r="TVJ46" s="47"/>
      <c r="TVK46" s="47"/>
      <c r="TVL46" s="47"/>
      <c r="TVM46" s="47"/>
      <c r="TVN46" s="47"/>
      <c r="TVO46" s="47"/>
      <c r="TVP46" s="47"/>
      <c r="TVQ46" s="47"/>
      <c r="TVR46" s="47"/>
      <c r="TVS46" s="47"/>
      <c r="TVT46" s="47"/>
      <c r="TVU46" s="47"/>
      <c r="TVV46" s="47"/>
      <c r="TVW46" s="47"/>
      <c r="TVX46" s="47"/>
      <c r="TVY46" s="47"/>
      <c r="TVZ46" s="47"/>
      <c r="TWA46" s="47"/>
      <c r="TWB46" s="47"/>
      <c r="TWC46" s="47"/>
      <c r="TWD46" s="47"/>
      <c r="TWE46" s="47"/>
      <c r="TWF46" s="47"/>
      <c r="TWG46" s="47"/>
      <c r="TWH46" s="47"/>
      <c r="TWI46" s="47"/>
      <c r="TWJ46" s="47"/>
      <c r="TWK46" s="47"/>
      <c r="TWL46" s="47"/>
      <c r="TWM46" s="47"/>
      <c r="TWN46" s="47"/>
      <c r="TWO46" s="47"/>
      <c r="TWP46" s="47"/>
      <c r="TWQ46" s="47"/>
      <c r="TWR46" s="47"/>
      <c r="TWS46" s="47"/>
      <c r="TWT46" s="47"/>
      <c r="TWU46" s="47"/>
      <c r="TWV46" s="47"/>
      <c r="TWW46" s="47"/>
      <c r="TWX46" s="47"/>
      <c r="TWY46" s="47"/>
      <c r="TWZ46" s="47"/>
      <c r="TXA46" s="47"/>
      <c r="TXB46" s="47"/>
      <c r="TXC46" s="47"/>
      <c r="TXD46" s="47"/>
      <c r="TXE46" s="47"/>
      <c r="TXF46" s="47"/>
      <c r="TXG46" s="47"/>
      <c r="TXH46" s="47"/>
      <c r="TXI46" s="47"/>
      <c r="TXJ46" s="47"/>
      <c r="TXK46" s="47"/>
      <c r="TXL46" s="47"/>
      <c r="TXM46" s="47"/>
      <c r="TXN46" s="47"/>
      <c r="TXO46" s="47"/>
      <c r="TXP46" s="47"/>
      <c r="TXQ46" s="47"/>
      <c r="TXR46" s="47"/>
      <c r="TXS46" s="47"/>
      <c r="TXT46" s="47"/>
      <c r="TXU46" s="47"/>
      <c r="TXV46" s="47"/>
      <c r="TXW46" s="47"/>
      <c r="TXX46" s="47"/>
      <c r="TXY46" s="47"/>
      <c r="TXZ46" s="47"/>
      <c r="TYA46" s="47"/>
      <c r="TYB46" s="47"/>
      <c r="TYC46" s="47"/>
      <c r="TYD46" s="47"/>
      <c r="TYE46" s="47"/>
      <c r="TYF46" s="47"/>
      <c r="TYG46" s="47"/>
      <c r="TYH46" s="47"/>
      <c r="TYI46" s="47"/>
      <c r="TYJ46" s="47"/>
      <c r="TYK46" s="47"/>
      <c r="TYL46" s="47"/>
      <c r="TYM46" s="47"/>
      <c r="TYN46" s="47"/>
      <c r="TYO46" s="47"/>
      <c r="TYP46" s="47"/>
      <c r="TYQ46" s="47"/>
      <c r="TYR46" s="47"/>
      <c r="TYS46" s="47"/>
      <c r="TYT46" s="47"/>
      <c r="TYU46" s="47"/>
      <c r="TYV46" s="47"/>
      <c r="TYW46" s="47"/>
      <c r="TYX46" s="47"/>
      <c r="TYY46" s="47"/>
      <c r="TYZ46" s="47"/>
      <c r="TZA46" s="47"/>
      <c r="TZB46" s="47"/>
      <c r="TZC46" s="47"/>
      <c r="TZD46" s="47"/>
      <c r="TZE46" s="47"/>
      <c r="TZF46" s="47"/>
      <c r="TZG46" s="47"/>
      <c r="TZH46" s="47"/>
      <c r="TZI46" s="47"/>
      <c r="TZJ46" s="47"/>
      <c r="TZK46" s="47"/>
      <c r="TZL46" s="47"/>
      <c r="TZM46" s="47"/>
      <c r="TZN46" s="47"/>
      <c r="TZO46" s="47"/>
      <c r="TZP46" s="47"/>
      <c r="TZQ46" s="47"/>
      <c r="TZR46" s="47"/>
      <c r="TZS46" s="47"/>
      <c r="TZT46" s="47"/>
      <c r="TZU46" s="47"/>
      <c r="TZV46" s="47"/>
      <c r="TZW46" s="47"/>
      <c r="TZX46" s="47"/>
      <c r="TZY46" s="47"/>
      <c r="TZZ46" s="47"/>
      <c r="UAA46" s="47"/>
      <c r="UAB46" s="47"/>
      <c r="UAC46" s="47"/>
      <c r="UAD46" s="47"/>
      <c r="UAE46" s="47"/>
      <c r="UAF46" s="47"/>
      <c r="UAG46" s="47"/>
      <c r="UAH46" s="47"/>
      <c r="UAI46" s="47"/>
      <c r="UAJ46" s="47"/>
      <c r="UAK46" s="47"/>
      <c r="UAL46" s="47"/>
      <c r="UAM46" s="47"/>
      <c r="UAN46" s="47"/>
      <c r="UAO46" s="47"/>
      <c r="UAP46" s="47"/>
      <c r="UAQ46" s="47"/>
      <c r="UAR46" s="47"/>
      <c r="UAS46" s="47"/>
      <c r="UAT46" s="47"/>
      <c r="UAU46" s="47"/>
      <c r="UAV46" s="47"/>
      <c r="UAW46" s="47"/>
      <c r="UAX46" s="47"/>
      <c r="UAY46" s="47"/>
      <c r="UAZ46" s="47"/>
      <c r="UBA46" s="47"/>
      <c r="UBB46" s="47"/>
      <c r="UBC46" s="47"/>
      <c r="UBD46" s="47"/>
      <c r="UBE46" s="47"/>
      <c r="UBF46" s="47"/>
      <c r="UBG46" s="47"/>
      <c r="UBH46" s="47"/>
      <c r="UBI46" s="47"/>
      <c r="UBJ46" s="47"/>
      <c r="UBK46" s="47"/>
      <c r="UBL46" s="47"/>
      <c r="UBM46" s="47"/>
      <c r="UBN46" s="47"/>
      <c r="UBO46" s="47"/>
      <c r="UBP46" s="47"/>
      <c r="UBQ46" s="47"/>
      <c r="UBR46" s="47"/>
      <c r="UBS46" s="47"/>
      <c r="UBT46" s="47"/>
      <c r="UBU46" s="47"/>
      <c r="UBV46" s="47"/>
      <c r="UBW46" s="47"/>
      <c r="UBX46" s="47"/>
      <c r="UBY46" s="47"/>
      <c r="UBZ46" s="47"/>
      <c r="UCA46" s="47"/>
      <c r="UCB46" s="47"/>
      <c r="UCC46" s="47"/>
      <c r="UCD46" s="47"/>
      <c r="UCE46" s="47"/>
      <c r="UCF46" s="47"/>
      <c r="UCG46" s="47"/>
      <c r="UCH46" s="47"/>
      <c r="UCI46" s="47"/>
      <c r="UCJ46" s="47"/>
      <c r="UCK46" s="47"/>
      <c r="UCL46" s="47"/>
      <c r="UCM46" s="47"/>
      <c r="UCN46" s="47"/>
      <c r="UCO46" s="47"/>
      <c r="UCP46" s="47"/>
      <c r="UCQ46" s="47"/>
      <c r="UCR46" s="47"/>
      <c r="UCS46" s="47"/>
      <c r="UCT46" s="47"/>
      <c r="UCU46" s="47"/>
      <c r="UCV46" s="47"/>
      <c r="UCW46" s="47"/>
      <c r="UCX46" s="47"/>
      <c r="UCY46" s="47"/>
      <c r="UCZ46" s="47"/>
      <c r="UDA46" s="47"/>
      <c r="UDB46" s="47"/>
      <c r="UDC46" s="47"/>
      <c r="UDD46" s="47"/>
      <c r="UDE46" s="47"/>
      <c r="UDF46" s="47"/>
      <c r="UDG46" s="47"/>
      <c r="UDH46" s="47"/>
      <c r="UDI46" s="47"/>
      <c r="UDJ46" s="47"/>
      <c r="UDK46" s="47"/>
      <c r="UDL46" s="47"/>
      <c r="UDM46" s="47"/>
      <c r="UDN46" s="47"/>
      <c r="UDO46" s="47"/>
      <c r="UDP46" s="47"/>
      <c r="UDQ46" s="47"/>
      <c r="UDR46" s="47"/>
      <c r="UDS46" s="47"/>
      <c r="UDT46" s="47"/>
      <c r="UDU46" s="47"/>
      <c r="UDV46" s="47"/>
      <c r="UDW46" s="47"/>
      <c r="UDX46" s="47"/>
      <c r="UDY46" s="47"/>
      <c r="UDZ46" s="47"/>
      <c r="UEA46" s="47"/>
      <c r="UEB46" s="47"/>
      <c r="UEC46" s="47"/>
      <c r="UED46" s="47"/>
      <c r="UEE46" s="47"/>
      <c r="UEF46" s="47"/>
      <c r="UEG46" s="47"/>
      <c r="UEH46" s="47"/>
      <c r="UEI46" s="47"/>
      <c r="UEJ46" s="47"/>
      <c r="UEK46" s="47"/>
      <c r="UEL46" s="47"/>
      <c r="UEM46" s="47"/>
      <c r="UEN46" s="47"/>
      <c r="UEO46" s="47"/>
      <c r="UEP46" s="47"/>
      <c r="UEQ46" s="47"/>
      <c r="UER46" s="47"/>
      <c r="UES46" s="47"/>
      <c r="UET46" s="47"/>
      <c r="UEU46" s="47"/>
      <c r="UEV46" s="47"/>
      <c r="UEW46" s="47"/>
      <c r="UEX46" s="47"/>
      <c r="UEY46" s="47"/>
      <c r="UEZ46" s="47"/>
      <c r="UFA46" s="47"/>
      <c r="UFB46" s="47"/>
      <c r="UFC46" s="47"/>
      <c r="UFD46" s="47"/>
      <c r="UFE46" s="47"/>
      <c r="UFF46" s="47"/>
      <c r="UFG46" s="47"/>
      <c r="UFH46" s="47"/>
      <c r="UFI46" s="47"/>
      <c r="UFJ46" s="47"/>
      <c r="UFK46" s="47"/>
      <c r="UFL46" s="47"/>
      <c r="UFM46" s="47"/>
      <c r="UFN46" s="47"/>
      <c r="UFO46" s="47"/>
      <c r="UFP46" s="47"/>
      <c r="UFQ46" s="47"/>
      <c r="UFR46" s="47"/>
      <c r="UFS46" s="47"/>
      <c r="UFT46" s="47"/>
      <c r="UFU46" s="47"/>
      <c r="UFV46" s="47"/>
      <c r="UFW46" s="47"/>
      <c r="UFX46" s="47"/>
      <c r="UFY46" s="47"/>
      <c r="UFZ46" s="47"/>
      <c r="UGA46" s="47"/>
      <c r="UGB46" s="47"/>
      <c r="UGC46" s="47"/>
      <c r="UGD46" s="47"/>
      <c r="UGE46" s="47"/>
      <c r="UGF46" s="47"/>
      <c r="UGG46" s="47"/>
      <c r="UGH46" s="47"/>
      <c r="UGI46" s="47"/>
      <c r="UGJ46" s="47"/>
      <c r="UGK46" s="47"/>
      <c r="UGL46" s="47"/>
      <c r="UGM46" s="47"/>
      <c r="UGN46" s="47"/>
      <c r="UGO46" s="47"/>
      <c r="UGP46" s="47"/>
      <c r="UGQ46" s="47"/>
      <c r="UGR46" s="47"/>
      <c r="UGS46" s="47"/>
      <c r="UGT46" s="47"/>
      <c r="UGU46" s="47"/>
      <c r="UGV46" s="47"/>
      <c r="UGW46" s="47"/>
      <c r="UGX46" s="47"/>
      <c r="UGY46" s="47"/>
      <c r="UGZ46" s="47"/>
      <c r="UHA46" s="47"/>
      <c r="UHB46" s="47"/>
      <c r="UHC46" s="47"/>
      <c r="UHD46" s="47"/>
      <c r="UHE46" s="47"/>
      <c r="UHF46" s="47"/>
      <c r="UHG46" s="47"/>
      <c r="UHH46" s="47"/>
      <c r="UHI46" s="47"/>
      <c r="UHJ46" s="47"/>
      <c r="UHK46" s="47"/>
      <c r="UHL46" s="47"/>
      <c r="UHM46" s="47"/>
      <c r="UHN46" s="47"/>
      <c r="UHO46" s="47"/>
      <c r="UHP46" s="47"/>
      <c r="UHQ46" s="47"/>
      <c r="UHR46" s="47"/>
      <c r="UHS46" s="47"/>
      <c r="UHT46" s="47"/>
      <c r="UHU46" s="47"/>
      <c r="UHV46" s="47"/>
      <c r="UHW46" s="47"/>
      <c r="UHX46" s="47"/>
      <c r="UHY46" s="47"/>
      <c r="UHZ46" s="47"/>
      <c r="UIA46" s="47"/>
      <c r="UIB46" s="47"/>
      <c r="UIC46" s="47"/>
      <c r="UID46" s="47"/>
      <c r="UIE46" s="47"/>
      <c r="UIF46" s="47"/>
      <c r="UIG46" s="47"/>
      <c r="UIH46" s="47"/>
      <c r="UII46" s="47"/>
      <c r="UIJ46" s="47"/>
      <c r="UIK46" s="47"/>
      <c r="UIL46" s="47"/>
      <c r="UIM46" s="47"/>
      <c r="UIN46" s="47"/>
      <c r="UIO46" s="47"/>
      <c r="UIP46" s="47"/>
      <c r="UIQ46" s="47"/>
      <c r="UIR46" s="47"/>
      <c r="UIS46" s="47"/>
      <c r="UIT46" s="47"/>
      <c r="UIU46" s="47"/>
      <c r="UIV46" s="47"/>
      <c r="UIW46" s="47"/>
      <c r="UIX46" s="47"/>
      <c r="UIY46" s="47"/>
      <c r="UIZ46" s="47"/>
      <c r="UJA46" s="47"/>
      <c r="UJB46" s="47"/>
      <c r="UJC46" s="47"/>
      <c r="UJD46" s="47"/>
      <c r="UJE46" s="47"/>
      <c r="UJF46" s="47"/>
      <c r="UJG46" s="47"/>
      <c r="UJH46" s="47"/>
      <c r="UJI46" s="47"/>
      <c r="UJJ46" s="47"/>
      <c r="UJK46" s="47"/>
      <c r="UJL46" s="47"/>
      <c r="UJM46" s="47"/>
      <c r="UJN46" s="47"/>
      <c r="UJO46" s="47"/>
      <c r="UJP46" s="47"/>
      <c r="UJQ46" s="47"/>
      <c r="UJR46" s="47"/>
      <c r="UJS46" s="47"/>
      <c r="UJT46" s="47"/>
      <c r="UJU46" s="47"/>
      <c r="UJV46" s="47"/>
      <c r="UJW46" s="47"/>
      <c r="UJX46" s="47"/>
      <c r="UJY46" s="47"/>
      <c r="UJZ46" s="47"/>
      <c r="UKA46" s="47"/>
      <c r="UKB46" s="47"/>
      <c r="UKC46" s="47"/>
      <c r="UKD46" s="47"/>
      <c r="UKE46" s="47"/>
      <c r="UKF46" s="47"/>
      <c r="UKG46" s="47"/>
      <c r="UKH46" s="47"/>
      <c r="UKI46" s="47"/>
      <c r="UKJ46" s="47"/>
      <c r="UKK46" s="47"/>
      <c r="UKL46" s="47"/>
      <c r="UKM46" s="47"/>
      <c r="UKN46" s="47"/>
      <c r="UKO46" s="47"/>
      <c r="UKP46" s="47"/>
      <c r="UKQ46" s="47"/>
      <c r="UKR46" s="47"/>
      <c r="UKS46" s="47"/>
      <c r="UKT46" s="47"/>
      <c r="UKU46" s="47"/>
      <c r="UKV46" s="47"/>
      <c r="UKW46" s="47"/>
      <c r="UKX46" s="47"/>
      <c r="UKY46" s="47"/>
      <c r="UKZ46" s="47"/>
      <c r="ULA46" s="47"/>
      <c r="ULB46" s="47"/>
      <c r="ULC46" s="47"/>
      <c r="ULD46" s="47"/>
      <c r="ULE46" s="47"/>
      <c r="ULF46" s="47"/>
      <c r="ULG46" s="47"/>
      <c r="ULH46" s="47"/>
      <c r="ULI46" s="47"/>
      <c r="ULJ46" s="47"/>
      <c r="ULK46" s="47"/>
      <c r="ULL46" s="47"/>
      <c r="ULM46" s="47"/>
      <c r="ULN46" s="47"/>
      <c r="ULO46" s="47"/>
      <c r="ULP46" s="47"/>
      <c r="ULQ46" s="47"/>
      <c r="ULR46" s="47"/>
      <c r="ULS46" s="47"/>
      <c r="ULT46" s="47"/>
      <c r="ULU46" s="47"/>
      <c r="ULV46" s="47"/>
      <c r="ULW46" s="47"/>
      <c r="ULX46" s="47"/>
      <c r="ULY46" s="47"/>
      <c r="ULZ46" s="47"/>
      <c r="UMA46" s="47"/>
      <c r="UMB46" s="47"/>
      <c r="UMC46" s="47"/>
      <c r="UMD46" s="47"/>
      <c r="UME46" s="47"/>
      <c r="UMF46" s="47"/>
      <c r="UMG46" s="47"/>
      <c r="UMH46" s="47"/>
      <c r="UMI46" s="47"/>
      <c r="UMJ46" s="47"/>
      <c r="UMK46" s="47"/>
      <c r="UML46" s="47"/>
      <c r="UMM46" s="47"/>
      <c r="UMN46" s="47"/>
      <c r="UMO46" s="47"/>
      <c r="UMP46" s="47"/>
      <c r="UMQ46" s="47"/>
      <c r="UMR46" s="47"/>
      <c r="UMS46" s="47"/>
      <c r="UMT46" s="47"/>
      <c r="UMU46" s="47"/>
      <c r="UMV46" s="47"/>
      <c r="UMW46" s="47"/>
      <c r="UMX46" s="47"/>
      <c r="UMY46" s="47"/>
      <c r="UMZ46" s="47"/>
      <c r="UNA46" s="47"/>
      <c r="UNB46" s="47"/>
      <c r="UNC46" s="47"/>
      <c r="UND46" s="47"/>
      <c r="UNE46" s="47"/>
      <c r="UNF46" s="47"/>
      <c r="UNG46" s="47"/>
      <c r="UNH46" s="47"/>
      <c r="UNI46" s="47"/>
      <c r="UNJ46" s="47"/>
      <c r="UNK46" s="47"/>
      <c r="UNL46" s="47"/>
      <c r="UNM46" s="47"/>
      <c r="UNN46" s="47"/>
      <c r="UNO46" s="47"/>
      <c r="UNP46" s="47"/>
      <c r="UNQ46" s="47"/>
      <c r="UNR46" s="47"/>
      <c r="UNS46" s="47"/>
      <c r="UNT46" s="47"/>
      <c r="UNU46" s="47"/>
      <c r="UNV46" s="47"/>
      <c r="UNW46" s="47"/>
      <c r="UNX46" s="47"/>
      <c r="UNY46" s="47"/>
      <c r="UNZ46" s="47"/>
      <c r="UOA46" s="47"/>
      <c r="UOB46" s="47"/>
      <c r="UOC46" s="47"/>
      <c r="UOD46" s="47"/>
      <c r="UOE46" s="47"/>
      <c r="UOF46" s="47"/>
      <c r="UOG46" s="47"/>
      <c r="UOH46" s="47"/>
      <c r="UOI46" s="47"/>
      <c r="UOJ46" s="47"/>
      <c r="UOK46" s="47"/>
      <c r="UOL46" s="47"/>
      <c r="UOM46" s="47"/>
      <c r="UON46" s="47"/>
      <c r="UOO46" s="47"/>
      <c r="UOP46" s="47"/>
      <c r="UOQ46" s="47"/>
      <c r="UOR46" s="47"/>
      <c r="UOS46" s="47"/>
      <c r="UOT46" s="47"/>
      <c r="UOU46" s="47"/>
      <c r="UOV46" s="47"/>
      <c r="UOW46" s="47"/>
      <c r="UOX46" s="47"/>
      <c r="UOY46" s="47"/>
      <c r="UOZ46" s="47"/>
      <c r="UPA46" s="47"/>
      <c r="UPB46" s="47"/>
      <c r="UPC46" s="47"/>
      <c r="UPD46" s="47"/>
      <c r="UPE46" s="47"/>
      <c r="UPF46" s="47"/>
      <c r="UPG46" s="47"/>
      <c r="UPH46" s="47"/>
      <c r="UPI46" s="47"/>
      <c r="UPJ46" s="47"/>
      <c r="UPK46" s="47"/>
      <c r="UPL46" s="47"/>
      <c r="UPM46" s="47"/>
      <c r="UPN46" s="47"/>
      <c r="UPO46" s="47"/>
      <c r="UPP46" s="47"/>
      <c r="UPQ46" s="47"/>
      <c r="UPR46" s="47"/>
      <c r="UPS46" s="47"/>
      <c r="UPT46" s="47"/>
      <c r="UPU46" s="47"/>
      <c r="UPV46" s="47"/>
      <c r="UPW46" s="47"/>
      <c r="UPX46" s="47"/>
      <c r="UPY46" s="47"/>
      <c r="UPZ46" s="47"/>
      <c r="UQA46" s="47"/>
      <c r="UQB46" s="47"/>
      <c r="UQC46" s="47"/>
      <c r="UQD46" s="47"/>
      <c r="UQE46" s="47"/>
      <c r="UQF46" s="47"/>
      <c r="UQG46" s="47"/>
      <c r="UQH46" s="47"/>
      <c r="UQI46" s="47"/>
      <c r="UQJ46" s="47"/>
      <c r="UQK46" s="47"/>
      <c r="UQL46" s="47"/>
      <c r="UQM46" s="47"/>
      <c r="UQN46" s="47"/>
      <c r="UQO46" s="47"/>
      <c r="UQP46" s="47"/>
      <c r="UQQ46" s="47"/>
      <c r="UQR46" s="47"/>
      <c r="UQS46" s="47"/>
      <c r="UQT46" s="47"/>
      <c r="UQU46" s="47"/>
      <c r="UQV46" s="47"/>
      <c r="UQW46" s="47"/>
      <c r="UQX46" s="47"/>
      <c r="UQY46" s="47"/>
      <c r="UQZ46" s="47"/>
      <c r="URA46" s="47"/>
      <c r="URB46" s="47"/>
      <c r="URC46" s="47"/>
      <c r="URD46" s="47"/>
      <c r="URE46" s="47"/>
      <c r="URF46" s="47"/>
      <c r="URG46" s="47"/>
      <c r="URH46" s="47"/>
      <c r="URI46" s="47"/>
      <c r="URJ46" s="47"/>
      <c r="URK46" s="47"/>
      <c r="URL46" s="47"/>
      <c r="URM46" s="47"/>
      <c r="URN46" s="47"/>
      <c r="URO46" s="47"/>
      <c r="URP46" s="47"/>
      <c r="URQ46" s="47"/>
      <c r="URR46" s="47"/>
      <c r="URS46" s="47"/>
      <c r="URT46" s="47"/>
      <c r="URU46" s="47"/>
      <c r="URV46" s="47"/>
      <c r="URW46" s="47"/>
      <c r="URX46" s="47"/>
      <c r="URY46" s="47"/>
      <c r="URZ46" s="47"/>
      <c r="USA46" s="47"/>
      <c r="USB46" s="47"/>
      <c r="USC46" s="47"/>
      <c r="USD46" s="47"/>
      <c r="USE46" s="47"/>
      <c r="USF46" s="47"/>
      <c r="USG46" s="47"/>
      <c r="USH46" s="47"/>
      <c r="USI46" s="47"/>
      <c r="USJ46" s="47"/>
      <c r="USK46" s="47"/>
      <c r="USL46" s="47"/>
      <c r="USM46" s="47"/>
      <c r="USN46" s="47"/>
      <c r="USO46" s="47"/>
      <c r="USP46" s="47"/>
      <c r="USQ46" s="47"/>
      <c r="USR46" s="47"/>
      <c r="USS46" s="47"/>
      <c r="UST46" s="47"/>
      <c r="USU46" s="47"/>
      <c r="USV46" s="47"/>
      <c r="USW46" s="47"/>
      <c r="USX46" s="47"/>
      <c r="USY46" s="47"/>
      <c r="USZ46" s="47"/>
      <c r="UTA46" s="47"/>
      <c r="UTB46" s="47"/>
      <c r="UTC46" s="47"/>
      <c r="UTD46" s="47"/>
      <c r="UTE46" s="47"/>
      <c r="UTF46" s="47"/>
      <c r="UTG46" s="47"/>
      <c r="UTH46" s="47"/>
      <c r="UTI46" s="47"/>
      <c r="UTJ46" s="47"/>
      <c r="UTK46" s="47"/>
      <c r="UTL46" s="47"/>
      <c r="UTM46" s="47"/>
      <c r="UTN46" s="47"/>
      <c r="UTO46" s="47"/>
      <c r="UTP46" s="47"/>
      <c r="UTQ46" s="47"/>
      <c r="UTR46" s="47"/>
      <c r="UTS46" s="47"/>
      <c r="UTT46" s="47"/>
      <c r="UTU46" s="47"/>
      <c r="UTV46" s="47"/>
      <c r="UTW46" s="47"/>
      <c r="UTX46" s="47"/>
      <c r="UTY46" s="47"/>
      <c r="UTZ46" s="47"/>
      <c r="UUA46" s="47"/>
      <c r="UUB46" s="47"/>
      <c r="UUC46" s="47"/>
      <c r="UUD46" s="47"/>
      <c r="UUE46" s="47"/>
      <c r="UUF46" s="47"/>
      <c r="UUG46" s="47"/>
      <c r="UUH46" s="47"/>
      <c r="UUI46" s="47"/>
      <c r="UUJ46" s="47"/>
      <c r="UUK46" s="47"/>
      <c r="UUL46" s="47"/>
      <c r="UUM46" s="47"/>
      <c r="UUN46" s="47"/>
      <c r="UUO46" s="47"/>
      <c r="UUP46" s="47"/>
      <c r="UUQ46" s="47"/>
      <c r="UUR46" s="47"/>
      <c r="UUS46" s="47"/>
      <c r="UUT46" s="47"/>
      <c r="UUU46" s="47"/>
      <c r="UUV46" s="47"/>
      <c r="UUW46" s="47"/>
      <c r="UUX46" s="47"/>
      <c r="UUY46" s="47"/>
      <c r="UUZ46" s="47"/>
      <c r="UVA46" s="47"/>
      <c r="UVB46" s="47"/>
      <c r="UVC46" s="47"/>
      <c r="UVD46" s="47"/>
      <c r="UVE46" s="47"/>
      <c r="UVF46" s="47"/>
      <c r="UVG46" s="47"/>
      <c r="UVH46" s="47"/>
      <c r="UVI46" s="47"/>
      <c r="UVJ46" s="47"/>
      <c r="UVK46" s="47"/>
      <c r="UVL46" s="47"/>
      <c r="UVM46" s="47"/>
      <c r="UVN46" s="47"/>
      <c r="UVO46" s="47"/>
      <c r="UVP46" s="47"/>
      <c r="UVQ46" s="47"/>
      <c r="UVR46" s="47"/>
      <c r="UVS46" s="47"/>
      <c r="UVT46" s="47"/>
      <c r="UVU46" s="47"/>
      <c r="UVV46" s="47"/>
      <c r="UVW46" s="47"/>
      <c r="UVX46" s="47"/>
      <c r="UVY46" s="47"/>
      <c r="UVZ46" s="47"/>
      <c r="UWA46" s="47"/>
      <c r="UWB46" s="47"/>
      <c r="UWC46" s="47"/>
      <c r="UWD46" s="47"/>
      <c r="UWE46" s="47"/>
      <c r="UWF46" s="47"/>
      <c r="UWG46" s="47"/>
      <c r="UWH46" s="47"/>
      <c r="UWI46" s="47"/>
      <c r="UWJ46" s="47"/>
      <c r="UWK46" s="47"/>
      <c r="UWL46" s="47"/>
      <c r="UWM46" s="47"/>
      <c r="UWN46" s="47"/>
      <c r="UWO46" s="47"/>
      <c r="UWP46" s="47"/>
      <c r="UWQ46" s="47"/>
      <c r="UWR46" s="47"/>
      <c r="UWS46" s="47"/>
      <c r="UWT46" s="47"/>
      <c r="UWU46" s="47"/>
      <c r="UWV46" s="47"/>
      <c r="UWW46" s="47"/>
      <c r="UWX46" s="47"/>
      <c r="UWY46" s="47"/>
      <c r="UWZ46" s="47"/>
      <c r="UXA46" s="47"/>
      <c r="UXB46" s="47"/>
      <c r="UXC46" s="47"/>
      <c r="UXD46" s="47"/>
      <c r="UXE46" s="47"/>
      <c r="UXF46" s="47"/>
      <c r="UXG46" s="47"/>
      <c r="UXH46" s="47"/>
      <c r="UXI46" s="47"/>
      <c r="UXJ46" s="47"/>
      <c r="UXK46" s="47"/>
      <c r="UXL46" s="47"/>
      <c r="UXM46" s="47"/>
      <c r="UXN46" s="47"/>
      <c r="UXO46" s="47"/>
      <c r="UXP46" s="47"/>
      <c r="UXQ46" s="47"/>
      <c r="UXR46" s="47"/>
      <c r="UXS46" s="47"/>
      <c r="UXT46" s="47"/>
      <c r="UXU46" s="47"/>
      <c r="UXV46" s="47"/>
      <c r="UXW46" s="47"/>
      <c r="UXX46" s="47"/>
      <c r="UXY46" s="47"/>
      <c r="UXZ46" s="47"/>
      <c r="UYA46" s="47"/>
      <c r="UYB46" s="47"/>
      <c r="UYC46" s="47"/>
      <c r="UYD46" s="47"/>
      <c r="UYE46" s="47"/>
      <c r="UYF46" s="47"/>
      <c r="UYG46" s="47"/>
      <c r="UYH46" s="47"/>
      <c r="UYI46" s="47"/>
      <c r="UYJ46" s="47"/>
      <c r="UYK46" s="47"/>
      <c r="UYL46" s="47"/>
      <c r="UYM46" s="47"/>
      <c r="UYN46" s="47"/>
      <c r="UYO46" s="47"/>
      <c r="UYP46" s="47"/>
      <c r="UYQ46" s="47"/>
      <c r="UYR46" s="47"/>
      <c r="UYS46" s="47"/>
      <c r="UYT46" s="47"/>
      <c r="UYU46" s="47"/>
      <c r="UYV46" s="47"/>
      <c r="UYW46" s="47"/>
      <c r="UYX46" s="47"/>
      <c r="UYY46" s="47"/>
      <c r="UYZ46" s="47"/>
      <c r="UZA46" s="47"/>
      <c r="UZB46" s="47"/>
      <c r="UZC46" s="47"/>
      <c r="UZD46" s="47"/>
      <c r="UZE46" s="47"/>
      <c r="UZF46" s="47"/>
      <c r="UZG46" s="47"/>
      <c r="UZH46" s="47"/>
      <c r="UZI46" s="47"/>
      <c r="UZJ46" s="47"/>
      <c r="UZK46" s="47"/>
      <c r="UZL46" s="47"/>
      <c r="UZM46" s="47"/>
      <c r="UZN46" s="47"/>
      <c r="UZO46" s="47"/>
      <c r="UZP46" s="47"/>
      <c r="UZQ46" s="47"/>
      <c r="UZR46" s="47"/>
      <c r="UZS46" s="47"/>
      <c r="UZT46" s="47"/>
      <c r="UZU46" s="47"/>
      <c r="UZV46" s="47"/>
      <c r="UZW46" s="47"/>
      <c r="UZX46" s="47"/>
      <c r="UZY46" s="47"/>
      <c r="UZZ46" s="47"/>
      <c r="VAA46" s="47"/>
      <c r="VAB46" s="47"/>
      <c r="VAC46" s="47"/>
      <c r="VAD46" s="47"/>
      <c r="VAE46" s="47"/>
      <c r="VAF46" s="47"/>
      <c r="VAG46" s="47"/>
      <c r="VAH46" s="47"/>
      <c r="VAI46" s="47"/>
      <c r="VAJ46" s="47"/>
      <c r="VAK46" s="47"/>
      <c r="VAL46" s="47"/>
      <c r="VAM46" s="47"/>
      <c r="VAN46" s="47"/>
      <c r="VAO46" s="47"/>
      <c r="VAP46" s="47"/>
      <c r="VAQ46" s="47"/>
      <c r="VAR46" s="47"/>
      <c r="VAS46" s="47"/>
      <c r="VAT46" s="47"/>
      <c r="VAU46" s="47"/>
      <c r="VAV46" s="47"/>
      <c r="VAW46" s="47"/>
      <c r="VAX46" s="47"/>
      <c r="VAY46" s="47"/>
      <c r="VAZ46" s="47"/>
      <c r="VBA46" s="47"/>
      <c r="VBB46" s="47"/>
      <c r="VBC46" s="47"/>
      <c r="VBD46" s="47"/>
      <c r="VBE46" s="47"/>
      <c r="VBF46" s="47"/>
      <c r="VBG46" s="47"/>
      <c r="VBH46" s="47"/>
      <c r="VBI46" s="47"/>
      <c r="VBJ46" s="47"/>
      <c r="VBK46" s="47"/>
      <c r="VBL46" s="47"/>
      <c r="VBM46" s="47"/>
      <c r="VBN46" s="47"/>
      <c r="VBO46" s="47"/>
      <c r="VBP46" s="47"/>
      <c r="VBQ46" s="47"/>
      <c r="VBR46" s="47"/>
      <c r="VBS46" s="47"/>
      <c r="VBT46" s="47"/>
      <c r="VBU46" s="47"/>
      <c r="VBV46" s="47"/>
      <c r="VBW46" s="47"/>
      <c r="VBX46" s="47"/>
      <c r="VBY46" s="47"/>
      <c r="VBZ46" s="47"/>
      <c r="VCA46" s="47"/>
      <c r="VCB46" s="47"/>
      <c r="VCC46" s="47"/>
      <c r="VCD46" s="47"/>
      <c r="VCE46" s="47"/>
      <c r="VCF46" s="47"/>
      <c r="VCG46" s="47"/>
      <c r="VCH46" s="47"/>
      <c r="VCI46" s="47"/>
      <c r="VCJ46" s="47"/>
      <c r="VCK46" s="47"/>
      <c r="VCL46" s="47"/>
      <c r="VCM46" s="47"/>
      <c r="VCN46" s="47"/>
      <c r="VCO46" s="47"/>
      <c r="VCP46" s="47"/>
      <c r="VCQ46" s="47"/>
      <c r="VCR46" s="47"/>
      <c r="VCS46" s="47"/>
      <c r="VCT46" s="47"/>
      <c r="VCU46" s="47"/>
      <c r="VCV46" s="47"/>
      <c r="VCW46" s="47"/>
      <c r="VCX46" s="47"/>
      <c r="VCY46" s="47"/>
      <c r="VCZ46" s="47"/>
      <c r="VDA46" s="47"/>
      <c r="VDB46" s="47"/>
      <c r="VDC46" s="47"/>
      <c r="VDD46" s="47"/>
      <c r="VDE46" s="47"/>
      <c r="VDF46" s="47"/>
      <c r="VDG46" s="47"/>
      <c r="VDH46" s="47"/>
      <c r="VDI46" s="47"/>
      <c r="VDJ46" s="47"/>
      <c r="VDK46" s="47"/>
      <c r="VDL46" s="47"/>
      <c r="VDM46" s="47"/>
      <c r="VDN46" s="47"/>
      <c r="VDO46" s="47"/>
      <c r="VDP46" s="47"/>
      <c r="VDQ46" s="47"/>
      <c r="VDR46" s="47"/>
      <c r="VDS46" s="47"/>
      <c r="VDT46" s="47"/>
      <c r="VDU46" s="47"/>
      <c r="VDV46" s="47"/>
      <c r="VDW46" s="47"/>
      <c r="VDX46" s="47"/>
      <c r="VDY46" s="47"/>
      <c r="VDZ46" s="47"/>
      <c r="VEA46" s="47"/>
      <c r="VEB46" s="47"/>
      <c r="VEC46" s="47"/>
      <c r="VED46" s="47"/>
      <c r="VEE46" s="47"/>
      <c r="VEF46" s="47"/>
      <c r="VEG46" s="47"/>
      <c r="VEH46" s="47"/>
      <c r="VEI46" s="47"/>
      <c r="VEJ46" s="47"/>
      <c r="VEK46" s="47"/>
      <c r="VEL46" s="47"/>
      <c r="VEM46" s="47"/>
      <c r="VEN46" s="47"/>
      <c r="VEO46" s="47"/>
      <c r="VEP46" s="47"/>
      <c r="VEQ46" s="47"/>
      <c r="VER46" s="47"/>
      <c r="VES46" s="47"/>
      <c r="VET46" s="47"/>
      <c r="VEU46" s="47"/>
      <c r="VEV46" s="47"/>
      <c r="VEW46" s="47"/>
      <c r="VEX46" s="47"/>
      <c r="VEY46" s="47"/>
      <c r="VEZ46" s="47"/>
      <c r="VFA46" s="47"/>
      <c r="VFB46" s="47"/>
      <c r="VFC46" s="47"/>
      <c r="VFD46" s="47"/>
      <c r="VFE46" s="47"/>
      <c r="VFF46" s="47"/>
      <c r="VFG46" s="47"/>
      <c r="VFH46" s="47"/>
      <c r="VFI46" s="47"/>
      <c r="VFJ46" s="47"/>
      <c r="VFK46" s="47"/>
      <c r="VFL46" s="47"/>
      <c r="VFM46" s="47"/>
      <c r="VFN46" s="47"/>
      <c r="VFO46" s="47"/>
      <c r="VFP46" s="47"/>
      <c r="VFQ46" s="47"/>
      <c r="VFR46" s="47"/>
      <c r="VFS46" s="47"/>
      <c r="VFT46" s="47"/>
      <c r="VFU46" s="47"/>
      <c r="VFV46" s="47"/>
      <c r="VFW46" s="47"/>
      <c r="VFX46" s="47"/>
      <c r="VFY46" s="47"/>
      <c r="VFZ46" s="47"/>
      <c r="VGA46" s="47"/>
      <c r="VGB46" s="47"/>
      <c r="VGC46" s="47"/>
      <c r="VGD46" s="47"/>
      <c r="VGE46" s="47"/>
      <c r="VGF46" s="47"/>
      <c r="VGG46" s="47"/>
      <c r="VGH46" s="47"/>
      <c r="VGI46" s="47"/>
      <c r="VGJ46" s="47"/>
      <c r="VGK46" s="47"/>
      <c r="VGL46" s="47"/>
      <c r="VGM46" s="47"/>
      <c r="VGN46" s="47"/>
      <c r="VGO46" s="47"/>
      <c r="VGP46" s="47"/>
      <c r="VGQ46" s="47"/>
      <c r="VGR46" s="47"/>
      <c r="VGS46" s="47"/>
      <c r="VGT46" s="47"/>
      <c r="VGU46" s="47"/>
      <c r="VGV46" s="47"/>
      <c r="VGW46" s="47"/>
      <c r="VGX46" s="47"/>
      <c r="VGY46" s="47"/>
      <c r="VGZ46" s="47"/>
      <c r="VHA46" s="47"/>
      <c r="VHB46" s="47"/>
      <c r="VHC46" s="47"/>
      <c r="VHD46" s="47"/>
      <c r="VHE46" s="47"/>
      <c r="VHF46" s="47"/>
      <c r="VHG46" s="47"/>
      <c r="VHH46" s="47"/>
      <c r="VHI46" s="47"/>
      <c r="VHJ46" s="47"/>
      <c r="VHK46" s="47"/>
      <c r="VHL46" s="47"/>
      <c r="VHM46" s="47"/>
      <c r="VHN46" s="47"/>
      <c r="VHO46" s="47"/>
      <c r="VHP46" s="47"/>
      <c r="VHQ46" s="47"/>
      <c r="VHR46" s="47"/>
      <c r="VHS46" s="47"/>
      <c r="VHT46" s="47"/>
      <c r="VHU46" s="47"/>
      <c r="VHV46" s="47"/>
      <c r="VHW46" s="47"/>
      <c r="VHX46" s="47"/>
      <c r="VHY46" s="47"/>
      <c r="VHZ46" s="47"/>
      <c r="VIA46" s="47"/>
      <c r="VIB46" s="47"/>
      <c r="VIC46" s="47"/>
      <c r="VID46" s="47"/>
      <c r="VIE46" s="47"/>
      <c r="VIF46" s="47"/>
      <c r="VIG46" s="47"/>
      <c r="VIH46" s="47"/>
      <c r="VII46" s="47"/>
      <c r="VIJ46" s="47"/>
      <c r="VIK46" s="47"/>
      <c r="VIL46" s="47"/>
      <c r="VIM46" s="47"/>
      <c r="VIN46" s="47"/>
      <c r="VIO46" s="47"/>
      <c r="VIP46" s="47"/>
      <c r="VIQ46" s="47"/>
      <c r="VIR46" s="47"/>
      <c r="VIS46" s="47"/>
      <c r="VIT46" s="47"/>
      <c r="VIU46" s="47"/>
      <c r="VIV46" s="47"/>
      <c r="VIW46" s="47"/>
      <c r="VIX46" s="47"/>
      <c r="VIY46" s="47"/>
      <c r="VIZ46" s="47"/>
      <c r="VJA46" s="47"/>
      <c r="VJB46" s="47"/>
      <c r="VJC46" s="47"/>
      <c r="VJD46" s="47"/>
      <c r="VJE46" s="47"/>
      <c r="VJF46" s="47"/>
      <c r="VJG46" s="47"/>
      <c r="VJH46" s="47"/>
      <c r="VJI46" s="47"/>
      <c r="VJJ46" s="47"/>
      <c r="VJK46" s="47"/>
      <c r="VJL46" s="47"/>
      <c r="VJM46" s="47"/>
      <c r="VJN46" s="47"/>
      <c r="VJO46" s="47"/>
      <c r="VJP46" s="47"/>
      <c r="VJQ46" s="47"/>
      <c r="VJR46" s="47"/>
      <c r="VJS46" s="47"/>
      <c r="VJT46" s="47"/>
      <c r="VJU46" s="47"/>
      <c r="VJV46" s="47"/>
      <c r="VJW46" s="47"/>
      <c r="VJX46" s="47"/>
      <c r="VJY46" s="47"/>
      <c r="VJZ46" s="47"/>
      <c r="VKA46" s="47"/>
      <c r="VKB46" s="47"/>
      <c r="VKC46" s="47"/>
      <c r="VKD46" s="47"/>
      <c r="VKE46" s="47"/>
      <c r="VKF46" s="47"/>
      <c r="VKG46" s="47"/>
      <c r="VKH46" s="47"/>
      <c r="VKI46" s="47"/>
      <c r="VKJ46" s="47"/>
      <c r="VKK46" s="47"/>
      <c r="VKL46" s="47"/>
      <c r="VKM46" s="47"/>
      <c r="VKN46" s="47"/>
      <c r="VKO46" s="47"/>
      <c r="VKP46" s="47"/>
      <c r="VKQ46" s="47"/>
      <c r="VKR46" s="47"/>
      <c r="VKS46" s="47"/>
      <c r="VKT46" s="47"/>
      <c r="VKU46" s="47"/>
      <c r="VKV46" s="47"/>
      <c r="VKW46" s="47"/>
      <c r="VKX46" s="47"/>
      <c r="VKY46" s="47"/>
      <c r="VKZ46" s="47"/>
      <c r="VLA46" s="47"/>
      <c r="VLB46" s="47"/>
      <c r="VLC46" s="47"/>
      <c r="VLD46" s="47"/>
      <c r="VLE46" s="47"/>
      <c r="VLF46" s="47"/>
      <c r="VLG46" s="47"/>
      <c r="VLH46" s="47"/>
      <c r="VLI46" s="47"/>
      <c r="VLJ46" s="47"/>
      <c r="VLK46" s="47"/>
      <c r="VLL46" s="47"/>
      <c r="VLM46" s="47"/>
      <c r="VLN46" s="47"/>
      <c r="VLO46" s="47"/>
      <c r="VLP46" s="47"/>
      <c r="VLQ46" s="47"/>
      <c r="VLR46" s="47"/>
      <c r="VLS46" s="47"/>
      <c r="VLT46" s="47"/>
      <c r="VLU46" s="47"/>
      <c r="VLV46" s="47"/>
      <c r="VLW46" s="47"/>
      <c r="VLX46" s="47"/>
      <c r="VLY46" s="47"/>
      <c r="VLZ46" s="47"/>
      <c r="VMA46" s="47"/>
      <c r="VMB46" s="47"/>
      <c r="VMC46" s="47"/>
      <c r="VMD46" s="47"/>
      <c r="VME46" s="47"/>
      <c r="VMF46" s="47"/>
      <c r="VMG46" s="47"/>
      <c r="VMH46" s="47"/>
      <c r="VMI46" s="47"/>
      <c r="VMJ46" s="47"/>
      <c r="VMK46" s="47"/>
      <c r="VML46" s="47"/>
      <c r="VMM46" s="47"/>
      <c r="VMN46" s="47"/>
      <c r="VMO46" s="47"/>
      <c r="VMP46" s="47"/>
      <c r="VMQ46" s="47"/>
      <c r="VMR46" s="47"/>
      <c r="VMS46" s="47"/>
      <c r="VMT46" s="47"/>
      <c r="VMU46" s="47"/>
      <c r="VMV46" s="47"/>
      <c r="VMW46" s="47"/>
      <c r="VMX46" s="47"/>
      <c r="VMY46" s="47"/>
      <c r="VMZ46" s="47"/>
      <c r="VNA46" s="47"/>
      <c r="VNB46" s="47"/>
      <c r="VNC46" s="47"/>
      <c r="VND46" s="47"/>
      <c r="VNE46" s="47"/>
      <c r="VNF46" s="47"/>
      <c r="VNG46" s="47"/>
      <c r="VNH46" s="47"/>
      <c r="VNI46" s="47"/>
      <c r="VNJ46" s="47"/>
      <c r="VNK46" s="47"/>
      <c r="VNL46" s="47"/>
      <c r="VNM46" s="47"/>
      <c r="VNN46" s="47"/>
      <c r="VNO46" s="47"/>
      <c r="VNP46" s="47"/>
      <c r="VNQ46" s="47"/>
      <c r="VNR46" s="47"/>
      <c r="VNS46" s="47"/>
      <c r="VNT46" s="47"/>
      <c r="VNU46" s="47"/>
      <c r="VNV46" s="47"/>
      <c r="VNW46" s="47"/>
      <c r="VNX46" s="47"/>
      <c r="VNY46" s="47"/>
      <c r="VNZ46" s="47"/>
      <c r="VOA46" s="47"/>
      <c r="VOB46" s="47"/>
      <c r="VOC46" s="47"/>
      <c r="VOD46" s="47"/>
      <c r="VOE46" s="47"/>
      <c r="VOF46" s="47"/>
      <c r="VOG46" s="47"/>
      <c r="VOH46" s="47"/>
      <c r="VOI46" s="47"/>
      <c r="VOJ46" s="47"/>
      <c r="VOK46" s="47"/>
      <c r="VOL46" s="47"/>
      <c r="VOM46" s="47"/>
      <c r="VON46" s="47"/>
      <c r="VOO46" s="47"/>
      <c r="VOP46" s="47"/>
      <c r="VOQ46" s="47"/>
      <c r="VOR46" s="47"/>
      <c r="VOS46" s="47"/>
      <c r="VOT46" s="47"/>
      <c r="VOU46" s="47"/>
      <c r="VOV46" s="47"/>
      <c r="VOW46" s="47"/>
      <c r="VOX46" s="47"/>
      <c r="VOY46" s="47"/>
      <c r="VOZ46" s="47"/>
      <c r="VPA46" s="47"/>
      <c r="VPB46" s="47"/>
      <c r="VPC46" s="47"/>
      <c r="VPD46" s="47"/>
      <c r="VPE46" s="47"/>
      <c r="VPF46" s="47"/>
      <c r="VPG46" s="47"/>
      <c r="VPH46" s="47"/>
      <c r="VPI46" s="47"/>
      <c r="VPJ46" s="47"/>
      <c r="VPK46" s="47"/>
      <c r="VPL46" s="47"/>
      <c r="VPM46" s="47"/>
      <c r="VPN46" s="47"/>
      <c r="VPO46" s="47"/>
      <c r="VPP46" s="47"/>
      <c r="VPQ46" s="47"/>
      <c r="VPR46" s="47"/>
      <c r="VPS46" s="47"/>
      <c r="VPT46" s="47"/>
      <c r="VPU46" s="47"/>
      <c r="VPV46" s="47"/>
      <c r="VPW46" s="47"/>
      <c r="VPX46" s="47"/>
      <c r="VPY46" s="47"/>
      <c r="VPZ46" s="47"/>
      <c r="VQA46" s="47"/>
      <c r="VQB46" s="47"/>
      <c r="VQC46" s="47"/>
      <c r="VQD46" s="47"/>
      <c r="VQE46" s="47"/>
      <c r="VQF46" s="47"/>
      <c r="VQG46" s="47"/>
      <c r="VQH46" s="47"/>
      <c r="VQI46" s="47"/>
      <c r="VQJ46" s="47"/>
      <c r="VQK46" s="47"/>
      <c r="VQL46" s="47"/>
      <c r="VQM46" s="47"/>
      <c r="VQN46" s="47"/>
      <c r="VQO46" s="47"/>
      <c r="VQP46" s="47"/>
      <c r="VQQ46" s="47"/>
      <c r="VQR46" s="47"/>
      <c r="VQS46" s="47"/>
      <c r="VQT46" s="47"/>
      <c r="VQU46" s="47"/>
      <c r="VQV46" s="47"/>
      <c r="VQW46" s="47"/>
      <c r="VQX46" s="47"/>
      <c r="VQY46" s="47"/>
      <c r="VQZ46" s="47"/>
      <c r="VRA46" s="47"/>
      <c r="VRB46" s="47"/>
      <c r="VRC46" s="47"/>
      <c r="VRD46" s="47"/>
      <c r="VRE46" s="47"/>
      <c r="VRF46" s="47"/>
      <c r="VRG46" s="47"/>
      <c r="VRH46" s="47"/>
      <c r="VRI46" s="47"/>
      <c r="VRJ46" s="47"/>
      <c r="VRK46" s="47"/>
      <c r="VRL46" s="47"/>
      <c r="VRM46" s="47"/>
      <c r="VRN46" s="47"/>
      <c r="VRO46" s="47"/>
      <c r="VRP46" s="47"/>
      <c r="VRQ46" s="47"/>
      <c r="VRR46" s="47"/>
      <c r="VRS46" s="47"/>
      <c r="VRT46" s="47"/>
      <c r="VRU46" s="47"/>
      <c r="VRV46" s="47"/>
      <c r="VRW46" s="47"/>
      <c r="VRX46" s="47"/>
      <c r="VRY46" s="47"/>
      <c r="VRZ46" s="47"/>
      <c r="VSA46" s="47"/>
      <c r="VSB46" s="47"/>
      <c r="VSC46" s="47"/>
      <c r="VSD46" s="47"/>
      <c r="VSE46" s="47"/>
      <c r="VSF46" s="47"/>
      <c r="VSG46" s="47"/>
      <c r="VSH46" s="47"/>
      <c r="VSI46" s="47"/>
      <c r="VSJ46" s="47"/>
      <c r="VSK46" s="47"/>
      <c r="VSL46" s="47"/>
      <c r="VSM46" s="47"/>
      <c r="VSN46" s="47"/>
      <c r="VSO46" s="47"/>
      <c r="VSP46" s="47"/>
      <c r="VSQ46" s="47"/>
      <c r="VSR46" s="47"/>
      <c r="VSS46" s="47"/>
      <c r="VST46" s="47"/>
      <c r="VSU46" s="47"/>
      <c r="VSV46" s="47"/>
      <c r="VSW46" s="47"/>
      <c r="VSX46" s="47"/>
      <c r="VSY46" s="47"/>
      <c r="VSZ46" s="47"/>
      <c r="VTA46" s="47"/>
      <c r="VTB46" s="47"/>
      <c r="VTC46" s="47"/>
      <c r="VTD46" s="47"/>
      <c r="VTE46" s="47"/>
      <c r="VTF46" s="47"/>
      <c r="VTG46" s="47"/>
      <c r="VTH46" s="47"/>
      <c r="VTI46" s="47"/>
      <c r="VTJ46" s="47"/>
      <c r="VTK46" s="47"/>
      <c r="VTL46" s="47"/>
      <c r="VTM46" s="47"/>
      <c r="VTN46" s="47"/>
      <c r="VTO46" s="47"/>
      <c r="VTP46" s="47"/>
      <c r="VTQ46" s="47"/>
      <c r="VTR46" s="47"/>
      <c r="VTS46" s="47"/>
      <c r="VTT46" s="47"/>
      <c r="VTU46" s="47"/>
      <c r="VTV46" s="47"/>
      <c r="VTW46" s="47"/>
      <c r="VTX46" s="47"/>
      <c r="VTY46" s="47"/>
      <c r="VTZ46" s="47"/>
      <c r="VUA46" s="47"/>
      <c r="VUB46" s="47"/>
      <c r="VUC46" s="47"/>
      <c r="VUD46" s="47"/>
      <c r="VUE46" s="47"/>
      <c r="VUF46" s="47"/>
      <c r="VUG46" s="47"/>
      <c r="VUH46" s="47"/>
      <c r="VUI46" s="47"/>
      <c r="VUJ46" s="47"/>
      <c r="VUK46" s="47"/>
      <c r="VUL46" s="47"/>
      <c r="VUM46" s="47"/>
      <c r="VUN46" s="47"/>
      <c r="VUO46" s="47"/>
      <c r="VUP46" s="47"/>
      <c r="VUQ46" s="47"/>
      <c r="VUR46" s="47"/>
      <c r="VUS46" s="47"/>
      <c r="VUT46" s="47"/>
      <c r="VUU46" s="47"/>
      <c r="VUV46" s="47"/>
      <c r="VUW46" s="47"/>
      <c r="VUX46" s="47"/>
      <c r="VUY46" s="47"/>
      <c r="VUZ46" s="47"/>
      <c r="VVA46" s="47"/>
      <c r="VVB46" s="47"/>
      <c r="VVC46" s="47"/>
      <c r="VVD46" s="47"/>
      <c r="VVE46" s="47"/>
      <c r="VVF46" s="47"/>
      <c r="VVG46" s="47"/>
      <c r="VVH46" s="47"/>
      <c r="VVI46" s="47"/>
      <c r="VVJ46" s="47"/>
      <c r="VVK46" s="47"/>
      <c r="VVL46" s="47"/>
      <c r="VVM46" s="47"/>
      <c r="VVN46" s="47"/>
      <c r="VVO46" s="47"/>
      <c r="VVP46" s="47"/>
      <c r="VVQ46" s="47"/>
      <c r="VVR46" s="47"/>
      <c r="VVS46" s="47"/>
      <c r="VVT46" s="47"/>
      <c r="VVU46" s="47"/>
      <c r="VVV46" s="47"/>
      <c r="VVW46" s="47"/>
      <c r="VVX46" s="47"/>
      <c r="VVY46" s="47"/>
      <c r="VVZ46" s="47"/>
      <c r="VWA46" s="47"/>
      <c r="VWB46" s="47"/>
      <c r="VWC46" s="47"/>
      <c r="VWD46" s="47"/>
      <c r="VWE46" s="47"/>
      <c r="VWF46" s="47"/>
      <c r="VWG46" s="47"/>
      <c r="VWH46" s="47"/>
      <c r="VWI46" s="47"/>
      <c r="VWJ46" s="47"/>
      <c r="VWK46" s="47"/>
      <c r="VWL46" s="47"/>
      <c r="VWM46" s="47"/>
      <c r="VWN46" s="47"/>
      <c r="VWO46" s="47"/>
      <c r="VWP46" s="47"/>
      <c r="VWQ46" s="47"/>
      <c r="VWR46" s="47"/>
      <c r="VWS46" s="47"/>
      <c r="VWT46" s="47"/>
      <c r="VWU46" s="47"/>
      <c r="VWV46" s="47"/>
      <c r="VWW46" s="47"/>
      <c r="VWX46" s="47"/>
      <c r="VWY46" s="47"/>
      <c r="VWZ46" s="47"/>
      <c r="VXA46" s="47"/>
      <c r="VXB46" s="47"/>
      <c r="VXC46" s="47"/>
      <c r="VXD46" s="47"/>
      <c r="VXE46" s="47"/>
      <c r="VXF46" s="47"/>
      <c r="VXG46" s="47"/>
      <c r="VXH46" s="47"/>
      <c r="VXI46" s="47"/>
      <c r="VXJ46" s="47"/>
      <c r="VXK46" s="47"/>
      <c r="VXL46" s="47"/>
      <c r="VXM46" s="47"/>
      <c r="VXN46" s="47"/>
      <c r="VXO46" s="47"/>
      <c r="VXP46" s="47"/>
      <c r="VXQ46" s="47"/>
      <c r="VXR46" s="47"/>
      <c r="VXS46" s="47"/>
      <c r="VXT46" s="47"/>
      <c r="VXU46" s="47"/>
      <c r="VXV46" s="47"/>
      <c r="VXW46" s="47"/>
      <c r="VXX46" s="47"/>
      <c r="VXY46" s="47"/>
      <c r="VXZ46" s="47"/>
      <c r="VYA46" s="47"/>
      <c r="VYB46" s="47"/>
      <c r="VYC46" s="47"/>
      <c r="VYD46" s="47"/>
      <c r="VYE46" s="47"/>
      <c r="VYF46" s="47"/>
      <c r="VYG46" s="47"/>
      <c r="VYH46" s="47"/>
      <c r="VYI46" s="47"/>
      <c r="VYJ46" s="47"/>
      <c r="VYK46" s="47"/>
      <c r="VYL46" s="47"/>
      <c r="VYM46" s="47"/>
      <c r="VYN46" s="47"/>
      <c r="VYO46" s="47"/>
      <c r="VYP46" s="47"/>
      <c r="VYQ46" s="47"/>
      <c r="VYR46" s="47"/>
      <c r="VYS46" s="47"/>
      <c r="VYT46" s="47"/>
      <c r="VYU46" s="47"/>
      <c r="VYV46" s="47"/>
      <c r="VYW46" s="47"/>
      <c r="VYX46" s="47"/>
      <c r="VYY46" s="47"/>
      <c r="VYZ46" s="47"/>
      <c r="VZA46" s="47"/>
      <c r="VZB46" s="47"/>
      <c r="VZC46" s="47"/>
      <c r="VZD46" s="47"/>
      <c r="VZE46" s="47"/>
      <c r="VZF46" s="47"/>
      <c r="VZG46" s="47"/>
      <c r="VZH46" s="47"/>
      <c r="VZI46" s="47"/>
      <c r="VZJ46" s="47"/>
      <c r="VZK46" s="47"/>
      <c r="VZL46" s="47"/>
      <c r="VZM46" s="47"/>
      <c r="VZN46" s="47"/>
      <c r="VZO46" s="47"/>
      <c r="VZP46" s="47"/>
      <c r="VZQ46" s="47"/>
      <c r="VZR46" s="47"/>
      <c r="VZS46" s="47"/>
      <c r="VZT46" s="47"/>
      <c r="VZU46" s="47"/>
      <c r="VZV46" s="47"/>
      <c r="VZW46" s="47"/>
      <c r="VZX46" s="47"/>
      <c r="VZY46" s="47"/>
      <c r="VZZ46" s="47"/>
      <c r="WAA46" s="47"/>
      <c r="WAB46" s="47"/>
      <c r="WAC46" s="47"/>
      <c r="WAD46" s="47"/>
      <c r="WAE46" s="47"/>
      <c r="WAF46" s="47"/>
      <c r="WAG46" s="47"/>
      <c r="WAH46" s="47"/>
      <c r="WAI46" s="47"/>
      <c r="WAJ46" s="47"/>
      <c r="WAK46" s="47"/>
      <c r="WAL46" s="47"/>
      <c r="WAM46" s="47"/>
      <c r="WAN46" s="47"/>
      <c r="WAO46" s="47"/>
      <c r="WAP46" s="47"/>
      <c r="WAQ46" s="47"/>
      <c r="WAR46" s="47"/>
      <c r="WAS46" s="47"/>
      <c r="WAT46" s="47"/>
      <c r="WAU46" s="47"/>
      <c r="WAV46" s="47"/>
      <c r="WAW46" s="47"/>
      <c r="WAX46" s="47"/>
      <c r="WAY46" s="47"/>
      <c r="WAZ46" s="47"/>
      <c r="WBA46" s="47"/>
      <c r="WBB46" s="47"/>
      <c r="WBC46" s="47"/>
      <c r="WBD46" s="47"/>
      <c r="WBE46" s="47"/>
      <c r="WBF46" s="47"/>
      <c r="WBG46" s="47"/>
      <c r="WBH46" s="47"/>
      <c r="WBI46" s="47"/>
      <c r="WBJ46" s="47"/>
      <c r="WBK46" s="47"/>
      <c r="WBL46" s="47"/>
      <c r="WBM46" s="47"/>
      <c r="WBN46" s="47"/>
      <c r="WBO46" s="47"/>
      <c r="WBP46" s="47"/>
      <c r="WBQ46" s="47"/>
      <c r="WBR46" s="47"/>
      <c r="WBS46" s="47"/>
      <c r="WBT46" s="47"/>
      <c r="WBU46" s="47"/>
      <c r="WBV46" s="47"/>
      <c r="WBW46" s="47"/>
      <c r="WBX46" s="47"/>
      <c r="WBY46" s="47"/>
      <c r="WBZ46" s="47"/>
      <c r="WCA46" s="47"/>
      <c r="WCB46" s="47"/>
      <c r="WCC46" s="47"/>
      <c r="WCD46" s="47"/>
      <c r="WCE46" s="47"/>
      <c r="WCF46" s="47"/>
      <c r="WCG46" s="47"/>
      <c r="WCH46" s="47"/>
      <c r="WCI46" s="47"/>
      <c r="WCJ46" s="47"/>
      <c r="WCK46" s="47"/>
      <c r="WCL46" s="47"/>
      <c r="WCM46" s="47"/>
      <c r="WCN46" s="47"/>
      <c r="WCO46" s="47"/>
      <c r="WCP46" s="47"/>
      <c r="WCQ46" s="47"/>
      <c r="WCR46" s="47"/>
      <c r="WCS46" s="47"/>
      <c r="WCT46" s="47"/>
      <c r="WCU46" s="47"/>
      <c r="WCV46" s="47"/>
      <c r="WCW46" s="47"/>
      <c r="WCX46" s="47"/>
      <c r="WCY46" s="47"/>
      <c r="WCZ46" s="47"/>
      <c r="WDA46" s="47"/>
      <c r="WDB46" s="47"/>
      <c r="WDC46" s="47"/>
      <c r="WDD46" s="47"/>
      <c r="WDE46" s="47"/>
      <c r="WDF46" s="47"/>
      <c r="WDG46" s="47"/>
      <c r="WDH46" s="47"/>
      <c r="WDI46" s="47"/>
      <c r="WDJ46" s="47"/>
      <c r="WDK46" s="47"/>
      <c r="WDL46" s="47"/>
      <c r="WDM46" s="47"/>
      <c r="WDN46" s="47"/>
      <c r="WDO46" s="47"/>
      <c r="WDP46" s="47"/>
      <c r="WDQ46" s="47"/>
      <c r="WDR46" s="47"/>
      <c r="WDS46" s="47"/>
      <c r="WDT46" s="47"/>
      <c r="WDU46" s="47"/>
      <c r="WDV46" s="47"/>
      <c r="WDW46" s="47"/>
      <c r="WDX46" s="47"/>
      <c r="WDY46" s="47"/>
      <c r="WDZ46" s="47"/>
      <c r="WEA46" s="47"/>
      <c r="WEB46" s="47"/>
      <c r="WEC46" s="47"/>
      <c r="WED46" s="47"/>
      <c r="WEE46" s="47"/>
      <c r="WEF46" s="47"/>
      <c r="WEG46" s="47"/>
      <c r="WEH46" s="47"/>
      <c r="WEI46" s="47"/>
      <c r="WEJ46" s="47"/>
      <c r="WEK46" s="47"/>
      <c r="WEL46" s="47"/>
      <c r="WEM46" s="47"/>
      <c r="WEN46" s="47"/>
      <c r="WEO46" s="47"/>
      <c r="WEP46" s="47"/>
      <c r="WEQ46" s="47"/>
      <c r="WER46" s="47"/>
      <c r="WES46" s="47"/>
      <c r="WET46" s="47"/>
      <c r="WEU46" s="47"/>
      <c r="WEV46" s="47"/>
      <c r="WEW46" s="47"/>
      <c r="WEX46" s="47"/>
      <c r="WEY46" s="47"/>
      <c r="WEZ46" s="47"/>
      <c r="WFA46" s="47"/>
      <c r="WFB46" s="47"/>
      <c r="WFC46" s="47"/>
      <c r="WFD46" s="47"/>
      <c r="WFE46" s="47"/>
      <c r="WFF46" s="47"/>
      <c r="WFG46" s="47"/>
      <c r="WFH46" s="47"/>
      <c r="WFI46" s="47"/>
      <c r="WFJ46" s="47"/>
      <c r="WFK46" s="47"/>
      <c r="WFL46" s="47"/>
      <c r="WFM46" s="47"/>
      <c r="WFN46" s="47"/>
      <c r="WFO46" s="47"/>
      <c r="WFP46" s="47"/>
      <c r="WFQ46" s="47"/>
      <c r="WFR46" s="47"/>
      <c r="WFS46" s="47"/>
      <c r="WFT46" s="47"/>
      <c r="WFU46" s="47"/>
      <c r="WFV46" s="47"/>
      <c r="WFW46" s="47"/>
      <c r="WFX46" s="47"/>
      <c r="WFY46" s="47"/>
      <c r="WFZ46" s="47"/>
      <c r="WGA46" s="47"/>
      <c r="WGB46" s="47"/>
      <c r="WGC46" s="47"/>
      <c r="WGD46" s="47"/>
      <c r="WGE46" s="47"/>
      <c r="WGF46" s="47"/>
      <c r="WGG46" s="47"/>
      <c r="WGH46" s="47"/>
      <c r="WGI46" s="47"/>
      <c r="WGJ46" s="47"/>
      <c r="WGK46" s="47"/>
      <c r="WGL46" s="47"/>
      <c r="WGM46" s="47"/>
      <c r="WGN46" s="47"/>
      <c r="WGO46" s="47"/>
      <c r="WGP46" s="47"/>
      <c r="WGQ46" s="47"/>
      <c r="WGR46" s="47"/>
      <c r="WGS46" s="47"/>
      <c r="WGT46" s="47"/>
      <c r="WGU46" s="47"/>
      <c r="WGV46" s="47"/>
      <c r="WGW46" s="47"/>
      <c r="WGX46" s="47"/>
      <c r="WGY46" s="47"/>
      <c r="WGZ46" s="47"/>
      <c r="WHA46" s="47"/>
      <c r="WHB46" s="47"/>
      <c r="WHC46" s="47"/>
      <c r="WHD46" s="47"/>
      <c r="WHE46" s="47"/>
      <c r="WHF46" s="47"/>
      <c r="WHG46" s="47"/>
      <c r="WHH46" s="47"/>
      <c r="WHI46" s="47"/>
      <c r="WHJ46" s="47"/>
      <c r="WHK46" s="47"/>
      <c r="WHL46" s="47"/>
      <c r="WHM46" s="47"/>
      <c r="WHN46" s="47"/>
      <c r="WHO46" s="47"/>
      <c r="WHP46" s="47"/>
      <c r="WHQ46" s="47"/>
      <c r="WHR46" s="47"/>
      <c r="WHS46" s="47"/>
      <c r="WHT46" s="47"/>
      <c r="WHU46" s="47"/>
      <c r="WHV46" s="47"/>
      <c r="WHW46" s="47"/>
      <c r="WHX46" s="47"/>
      <c r="WHY46" s="47"/>
      <c r="WHZ46" s="47"/>
      <c r="WIA46" s="47"/>
      <c r="WIB46" s="47"/>
      <c r="WIC46" s="47"/>
      <c r="WID46" s="47"/>
      <c r="WIE46" s="47"/>
      <c r="WIF46" s="47"/>
      <c r="WIG46" s="47"/>
      <c r="WIH46" s="47"/>
      <c r="WII46" s="47"/>
      <c r="WIJ46" s="47"/>
      <c r="WIK46" s="47"/>
      <c r="WIL46" s="47"/>
      <c r="WIM46" s="47"/>
      <c r="WIN46" s="47"/>
      <c r="WIO46" s="47"/>
      <c r="WIP46" s="47"/>
      <c r="WIQ46" s="47"/>
      <c r="WIR46" s="47"/>
      <c r="WIS46" s="47"/>
      <c r="WIT46" s="47"/>
      <c r="WIU46" s="47"/>
      <c r="WIV46" s="47"/>
      <c r="WIW46" s="47"/>
      <c r="WIX46" s="47"/>
      <c r="WIY46" s="47"/>
      <c r="WIZ46" s="47"/>
      <c r="WJA46" s="47"/>
      <c r="WJB46" s="47"/>
      <c r="WJC46" s="47"/>
      <c r="WJD46" s="47"/>
      <c r="WJE46" s="47"/>
      <c r="WJF46" s="47"/>
      <c r="WJG46" s="47"/>
      <c r="WJH46" s="47"/>
      <c r="WJI46" s="47"/>
      <c r="WJJ46" s="47"/>
      <c r="WJK46" s="47"/>
      <c r="WJL46" s="47"/>
      <c r="WJM46" s="47"/>
      <c r="WJN46" s="47"/>
      <c r="WJO46" s="47"/>
      <c r="WJP46" s="47"/>
      <c r="WJQ46" s="47"/>
      <c r="WJR46" s="47"/>
      <c r="WJS46" s="47"/>
      <c r="WJT46" s="47"/>
      <c r="WJU46" s="47"/>
      <c r="WJV46" s="47"/>
      <c r="WJW46" s="47"/>
      <c r="WJX46" s="47"/>
      <c r="WJY46" s="47"/>
      <c r="WJZ46" s="47"/>
      <c r="WKA46" s="47"/>
      <c r="WKB46" s="47"/>
      <c r="WKC46" s="47"/>
      <c r="WKD46" s="47"/>
      <c r="WKE46" s="47"/>
      <c r="WKF46" s="47"/>
      <c r="WKG46" s="47"/>
      <c r="WKH46" s="47"/>
      <c r="WKI46" s="47"/>
      <c r="WKJ46" s="47"/>
      <c r="WKK46" s="47"/>
      <c r="WKL46" s="47"/>
      <c r="WKM46" s="47"/>
      <c r="WKN46" s="47"/>
      <c r="WKO46" s="47"/>
      <c r="WKP46" s="47"/>
      <c r="WKQ46" s="47"/>
      <c r="WKR46" s="47"/>
      <c r="WKS46" s="47"/>
      <c r="WKT46" s="47"/>
      <c r="WKU46" s="47"/>
      <c r="WKV46" s="47"/>
      <c r="WKW46" s="47"/>
      <c r="WKX46" s="47"/>
      <c r="WKY46" s="47"/>
      <c r="WKZ46" s="47"/>
      <c r="WLA46" s="47"/>
      <c r="WLB46" s="47"/>
      <c r="WLC46" s="47"/>
      <c r="WLD46" s="47"/>
      <c r="WLE46" s="47"/>
      <c r="WLF46" s="47"/>
      <c r="WLG46" s="47"/>
      <c r="WLH46" s="47"/>
      <c r="WLI46" s="47"/>
      <c r="WLJ46" s="47"/>
      <c r="WLK46" s="47"/>
      <c r="WLL46" s="47"/>
      <c r="WLM46" s="47"/>
      <c r="WLN46" s="47"/>
      <c r="WLO46" s="47"/>
      <c r="WLP46" s="47"/>
      <c r="WLQ46" s="47"/>
      <c r="WLR46" s="47"/>
      <c r="WLS46" s="47"/>
      <c r="WLT46" s="47"/>
      <c r="WLU46" s="47"/>
      <c r="WLV46" s="47"/>
      <c r="WLW46" s="47"/>
      <c r="WLX46" s="47"/>
      <c r="WLY46" s="47"/>
      <c r="WLZ46" s="47"/>
      <c r="WMA46" s="47"/>
      <c r="WMB46" s="47"/>
      <c r="WMC46" s="47"/>
      <c r="WMD46" s="47"/>
      <c r="WME46" s="47"/>
      <c r="WMF46" s="47"/>
      <c r="WMG46" s="47"/>
      <c r="WMH46" s="47"/>
      <c r="WMI46" s="47"/>
      <c r="WMJ46" s="47"/>
      <c r="WMK46" s="47"/>
      <c r="WML46" s="47"/>
      <c r="WMM46" s="47"/>
      <c r="WMN46" s="47"/>
      <c r="WMO46" s="47"/>
      <c r="WMP46" s="47"/>
      <c r="WMQ46" s="47"/>
      <c r="WMR46" s="47"/>
      <c r="WMS46" s="47"/>
      <c r="WMT46" s="47"/>
      <c r="WMU46" s="47"/>
      <c r="WMV46" s="47"/>
      <c r="WMW46" s="47"/>
      <c r="WMX46" s="47"/>
      <c r="WMY46" s="47"/>
      <c r="WMZ46" s="47"/>
      <c r="WNA46" s="47"/>
      <c r="WNB46" s="47"/>
      <c r="WNC46" s="47"/>
      <c r="WND46" s="47"/>
      <c r="WNE46" s="47"/>
      <c r="WNF46" s="47"/>
      <c r="WNG46" s="47"/>
      <c r="WNH46" s="47"/>
      <c r="WNI46" s="47"/>
      <c r="WNJ46" s="47"/>
      <c r="WNK46" s="47"/>
      <c r="WNL46" s="47"/>
      <c r="WNM46" s="47"/>
      <c r="WNN46" s="47"/>
      <c r="WNO46" s="47"/>
      <c r="WNP46" s="47"/>
      <c r="WNQ46" s="47"/>
      <c r="WNR46" s="47"/>
      <c r="WNS46" s="47"/>
      <c r="WNT46" s="47"/>
      <c r="WNU46" s="47"/>
      <c r="WNV46" s="47"/>
      <c r="WNW46" s="47"/>
      <c r="WNX46" s="47"/>
      <c r="WNY46" s="47"/>
      <c r="WNZ46" s="47"/>
      <c r="WOA46" s="47"/>
      <c r="WOB46" s="47"/>
      <c r="WOC46" s="47"/>
      <c r="WOD46" s="47"/>
      <c r="WOE46" s="47"/>
      <c r="WOF46" s="47"/>
      <c r="WOG46" s="47"/>
      <c r="WOH46" s="47"/>
      <c r="WOI46" s="47"/>
      <c r="WOJ46" s="47"/>
      <c r="WOK46" s="47"/>
      <c r="WOL46" s="47"/>
      <c r="WOM46" s="47"/>
      <c r="WON46" s="47"/>
      <c r="WOO46" s="47"/>
      <c r="WOP46" s="47"/>
      <c r="WOQ46" s="47"/>
      <c r="WOR46" s="47"/>
      <c r="WOS46" s="47"/>
      <c r="WOT46" s="47"/>
      <c r="WOU46" s="47"/>
      <c r="WOV46" s="47"/>
      <c r="WOW46" s="47"/>
      <c r="WOX46" s="47"/>
      <c r="WOY46" s="47"/>
      <c r="WOZ46" s="47"/>
      <c r="WPA46" s="47"/>
      <c r="WPB46" s="47"/>
      <c r="WPC46" s="47"/>
      <c r="WPD46" s="47"/>
      <c r="WPE46" s="47"/>
      <c r="WPF46" s="47"/>
      <c r="WPG46" s="47"/>
      <c r="WPH46" s="47"/>
      <c r="WPI46" s="47"/>
      <c r="WPJ46" s="47"/>
      <c r="WPK46" s="47"/>
      <c r="WPL46" s="47"/>
      <c r="WPM46" s="47"/>
      <c r="WPN46" s="47"/>
      <c r="WPO46" s="47"/>
      <c r="WPP46" s="47"/>
      <c r="WPQ46" s="47"/>
      <c r="WPR46" s="47"/>
      <c r="WPS46" s="47"/>
      <c r="WPT46" s="47"/>
      <c r="WPU46" s="47"/>
      <c r="WPV46" s="47"/>
      <c r="WPW46" s="47"/>
      <c r="WPX46" s="47"/>
      <c r="WPY46" s="47"/>
      <c r="WPZ46" s="47"/>
      <c r="WQA46" s="47"/>
      <c r="WQB46" s="47"/>
      <c r="WQC46" s="47"/>
      <c r="WQD46" s="47"/>
      <c r="WQE46" s="47"/>
      <c r="WQF46" s="47"/>
      <c r="WQG46" s="47"/>
      <c r="WQH46" s="47"/>
      <c r="WQI46" s="47"/>
      <c r="WQJ46" s="47"/>
      <c r="WQK46" s="47"/>
      <c r="WQL46" s="47"/>
      <c r="WQM46" s="47"/>
      <c r="WQN46" s="47"/>
      <c r="WQO46" s="47"/>
      <c r="WQP46" s="47"/>
      <c r="WQQ46" s="47"/>
      <c r="WQR46" s="47"/>
      <c r="WQS46" s="47"/>
      <c r="WQT46" s="47"/>
      <c r="WQU46" s="47"/>
      <c r="WQV46" s="47"/>
      <c r="WQW46" s="47"/>
      <c r="WQX46" s="47"/>
      <c r="WQY46" s="47"/>
      <c r="WQZ46" s="47"/>
      <c r="WRA46" s="47"/>
      <c r="WRB46" s="47"/>
      <c r="WRC46" s="47"/>
      <c r="WRD46" s="47"/>
      <c r="WRE46" s="47"/>
      <c r="WRF46" s="47"/>
      <c r="WRG46" s="47"/>
      <c r="WRH46" s="47"/>
      <c r="WRI46" s="47"/>
      <c r="WRJ46" s="47"/>
      <c r="WRK46" s="47"/>
      <c r="WRL46" s="47"/>
      <c r="WRM46" s="47"/>
      <c r="WRN46" s="47"/>
      <c r="WRO46" s="47"/>
      <c r="WRP46" s="47"/>
      <c r="WRQ46" s="47"/>
      <c r="WRR46" s="47"/>
      <c r="WRS46" s="47"/>
      <c r="WRT46" s="47"/>
      <c r="WRU46" s="47"/>
      <c r="WRV46" s="47"/>
      <c r="WRW46" s="47"/>
      <c r="WRX46" s="47"/>
      <c r="WRY46" s="47"/>
      <c r="WRZ46" s="47"/>
      <c r="WSA46" s="47"/>
      <c r="WSB46" s="47"/>
      <c r="WSC46" s="47"/>
      <c r="WSD46" s="47"/>
      <c r="WSE46" s="47"/>
      <c r="WSF46" s="47"/>
      <c r="WSG46" s="47"/>
      <c r="WSH46" s="47"/>
      <c r="WSI46" s="47"/>
      <c r="WSJ46" s="47"/>
      <c r="WSK46" s="47"/>
      <c r="WSL46" s="47"/>
      <c r="WSM46" s="47"/>
      <c r="WSN46" s="47"/>
      <c r="WSO46" s="47"/>
      <c r="WSP46" s="47"/>
      <c r="WSQ46" s="47"/>
      <c r="WSR46" s="47"/>
      <c r="WSS46" s="47"/>
      <c r="WST46" s="47"/>
      <c r="WSU46" s="47"/>
      <c r="WSV46" s="47"/>
      <c r="WSW46" s="47"/>
      <c r="WSX46" s="47"/>
      <c r="WSY46" s="47"/>
      <c r="WSZ46" s="47"/>
      <c r="WTA46" s="47"/>
      <c r="WTB46" s="47"/>
      <c r="WTC46" s="47"/>
      <c r="WTD46" s="47"/>
      <c r="WTE46" s="47"/>
      <c r="WTF46" s="47"/>
      <c r="WTG46" s="47"/>
      <c r="WTH46" s="47"/>
      <c r="WTI46" s="47"/>
      <c r="WTJ46" s="47"/>
      <c r="WTK46" s="47"/>
      <c r="WTL46" s="47"/>
      <c r="WTM46" s="47"/>
      <c r="WTN46" s="47"/>
      <c r="WTO46" s="47"/>
      <c r="WTP46" s="47"/>
      <c r="WTQ46" s="47"/>
      <c r="WTR46" s="47"/>
      <c r="WTS46" s="47"/>
      <c r="WTT46" s="47"/>
      <c r="WTU46" s="47"/>
      <c r="WTV46" s="47"/>
      <c r="WTW46" s="47"/>
      <c r="WTX46" s="47"/>
      <c r="WTY46" s="47"/>
      <c r="WTZ46" s="47"/>
      <c r="WUA46" s="47"/>
      <c r="WUB46" s="47"/>
      <c r="WUC46" s="47"/>
      <c r="WUD46" s="47"/>
      <c r="WUE46" s="47"/>
      <c r="WUF46" s="47"/>
      <c r="WUG46" s="47"/>
      <c r="WUH46" s="47"/>
      <c r="WUI46" s="47"/>
      <c r="WUJ46" s="47"/>
      <c r="WUK46" s="47"/>
      <c r="WUL46" s="47"/>
      <c r="WUM46" s="47"/>
      <c r="WUN46" s="47"/>
      <c r="WUO46" s="47"/>
      <c r="WUP46" s="47"/>
      <c r="WUQ46" s="47"/>
      <c r="WUR46" s="47"/>
      <c r="WUS46" s="47"/>
      <c r="WUT46" s="47"/>
      <c r="WUU46" s="47"/>
      <c r="WUV46" s="47"/>
      <c r="WUW46" s="47"/>
      <c r="WUX46" s="47"/>
      <c r="WUY46" s="47"/>
      <c r="WUZ46" s="47"/>
      <c r="WVA46" s="47"/>
      <c r="WVB46" s="47"/>
      <c r="WVC46" s="47"/>
      <c r="WVD46" s="47"/>
      <c r="WVE46" s="47"/>
      <c r="WVF46" s="47"/>
      <c r="WVG46" s="47"/>
      <c r="WVH46" s="47"/>
      <c r="WVI46" s="47"/>
      <c r="WVJ46" s="47"/>
      <c r="WVK46" s="47"/>
      <c r="WVL46" s="47"/>
      <c r="WVM46" s="47"/>
      <c r="WVN46" s="47"/>
      <c r="WVO46" s="47"/>
      <c r="WVP46" s="47"/>
      <c r="WVQ46" s="47"/>
      <c r="WVR46" s="47"/>
      <c r="WVS46" s="47"/>
      <c r="WVT46" s="47"/>
      <c r="WVU46" s="47"/>
      <c r="WVV46" s="47"/>
      <c r="WVW46" s="47"/>
      <c r="WVX46" s="47"/>
      <c r="WVY46" s="47"/>
      <c r="WVZ46" s="47"/>
      <c r="WWA46" s="47"/>
      <c r="WWB46" s="47"/>
      <c r="WWC46" s="47"/>
      <c r="WWD46" s="47"/>
      <c r="WWE46" s="47"/>
      <c r="WWF46" s="47"/>
      <c r="WWG46" s="47"/>
      <c r="WWH46" s="47"/>
      <c r="WWI46" s="47"/>
      <c r="WWJ46" s="47"/>
      <c r="WWK46" s="47"/>
      <c r="WWL46" s="47"/>
    </row>
    <row r="47" spans="1:16158" x14ac:dyDescent="0.35">
      <c r="A47" s="252" t="s">
        <v>113</v>
      </c>
      <c r="D47" s="245"/>
      <c r="E47" s="245"/>
      <c r="F47" s="62"/>
      <c r="G47" s="233"/>
      <c r="H47" s="246"/>
      <c r="J47" s="233"/>
      <c r="L47" s="233"/>
      <c r="M47" s="63"/>
      <c r="N47" s="63"/>
      <c r="O47" s="58"/>
      <c r="P47" s="58"/>
      <c r="R47" s="65"/>
      <c r="S47" s="65"/>
      <c r="T47" s="65"/>
    </row>
    <row r="48" spans="1:16158" x14ac:dyDescent="0.35">
      <c r="A48" s="254" t="s">
        <v>241</v>
      </c>
      <c r="D48" s="245"/>
      <c r="E48" s="245"/>
      <c r="F48" s="62"/>
      <c r="G48" s="233"/>
      <c r="H48" s="246"/>
      <c r="I48" s="245"/>
      <c r="J48" s="233"/>
      <c r="L48" s="233"/>
      <c r="M48" s="58"/>
      <c r="N48" s="58"/>
      <c r="O48" s="58"/>
      <c r="P48" s="58"/>
    </row>
    <row r="49" spans="1:16158" x14ac:dyDescent="0.35">
      <c r="A49" s="254"/>
      <c r="B49" s="47" t="s">
        <v>98</v>
      </c>
      <c r="D49" s="245">
        <v>0.95708406183040495</v>
      </c>
      <c r="E49" s="245">
        <v>0.73238770525734009</v>
      </c>
      <c r="F49" s="253">
        <v>407537.41736158566</v>
      </c>
      <c r="G49" s="47">
        <v>407537.41736158566</v>
      </c>
      <c r="H49" s="246">
        <v>0.93611967399999996</v>
      </c>
      <c r="I49" s="47">
        <v>435347.56151443272</v>
      </c>
      <c r="J49" s="47">
        <v>435347.56151443272</v>
      </c>
      <c r="K49" s="233">
        <v>51.92564812279663</v>
      </c>
      <c r="L49" s="233">
        <v>67.856423396785956</v>
      </c>
      <c r="M49" s="58">
        <v>1.0280409220529373E-2</v>
      </c>
      <c r="N49" s="58">
        <v>6.561166026292857E-3</v>
      </c>
      <c r="O49" s="58">
        <v>7.154629545985107E-3</v>
      </c>
      <c r="P49" s="58">
        <v>7.4909768248519861E-3</v>
      </c>
      <c r="Q49" s="233"/>
      <c r="R49" s="65"/>
      <c r="S49" s="65"/>
      <c r="T49" s="65"/>
    </row>
    <row r="50" spans="1:16158" x14ac:dyDescent="0.35">
      <c r="A50" s="254"/>
      <c r="B50" s="47" t="s">
        <v>114</v>
      </c>
      <c r="D50" s="248">
        <v>0.95708406183040495</v>
      </c>
      <c r="E50" s="248">
        <v>0.73238770525734009</v>
      </c>
      <c r="F50" s="253">
        <v>5162.540381401157</v>
      </c>
      <c r="G50" s="47">
        <v>5162.540381401157</v>
      </c>
      <c r="H50" s="246">
        <v>0.97593110715771247</v>
      </c>
      <c r="I50" s="47">
        <v>5289.8614907731189</v>
      </c>
      <c r="J50" s="47">
        <v>5289.8614907731189</v>
      </c>
      <c r="K50" s="233">
        <v>0.63094297676251299</v>
      </c>
      <c r="L50" s="233">
        <v>0.82451611714460948</v>
      </c>
      <c r="M50" s="58">
        <v>1.2491614896357778E-4</v>
      </c>
      <c r="N50" s="58">
        <v>7.9724024125273161E-5</v>
      </c>
      <c r="O50" s="58">
        <v>8.6935135652067887E-5</v>
      </c>
      <c r="P50" s="58">
        <v>9.1022055334849316E-5</v>
      </c>
      <c r="Q50" s="233"/>
      <c r="R50" s="65"/>
      <c r="S50" s="65"/>
      <c r="T50" s="65"/>
    </row>
    <row r="51" spans="1:16158" x14ac:dyDescent="0.35">
      <c r="A51" s="254"/>
      <c r="B51" s="242" t="s">
        <v>115</v>
      </c>
      <c r="C51" s="242"/>
      <c r="D51" s="248">
        <v>0.95708406183040495</v>
      </c>
      <c r="E51" s="248">
        <v>0.73238770525734009</v>
      </c>
      <c r="F51" s="253">
        <v>1173799.8027975578</v>
      </c>
      <c r="G51" s="47">
        <v>1173799.8027975578</v>
      </c>
      <c r="H51" s="246">
        <v>0.97593110715771247</v>
      </c>
      <c r="I51" s="47">
        <v>1202748.6307062341</v>
      </c>
      <c r="J51" s="47">
        <v>1202748.6307062341</v>
      </c>
      <c r="K51" s="233">
        <v>143.45664866244329</v>
      </c>
      <c r="L51" s="233">
        <v>187.46911098157395</v>
      </c>
      <c r="M51" s="58">
        <v>2.8402015323293658E-2</v>
      </c>
      <c r="N51" s="58">
        <v>1.8126743208364979E-2</v>
      </c>
      <c r="O51" s="58">
        <v>1.9766323853312021E-2</v>
      </c>
      <c r="P51" s="58">
        <v>2.0695561237097149E-2</v>
      </c>
      <c r="Q51" s="233"/>
      <c r="R51" s="65"/>
      <c r="S51" s="65"/>
      <c r="T51" s="65"/>
    </row>
    <row r="52" spans="1:16158" x14ac:dyDescent="0.35">
      <c r="A52" s="254"/>
      <c r="B52" s="242" t="s">
        <v>116</v>
      </c>
      <c r="C52" s="242"/>
      <c r="D52" s="248">
        <v>0.95708406183040495</v>
      </c>
      <c r="E52" s="248">
        <v>0.73238770525734009</v>
      </c>
      <c r="F52" s="253">
        <v>226.47490703991849</v>
      </c>
      <c r="G52" s="57">
        <f>+F52</f>
        <v>226.47490703991849</v>
      </c>
      <c r="H52" s="246">
        <v>0.98593110715771248</v>
      </c>
      <c r="I52" s="47">
        <v>229.70662493123965</v>
      </c>
      <c r="J52" s="47">
        <v>229.70662493123965</v>
      </c>
      <c r="K52" s="233">
        <v>2.7398029602284442E-2</v>
      </c>
      <c r="L52" s="233">
        <v>0</v>
      </c>
      <c r="M52" s="58">
        <v>5.4243512855452397E-6</v>
      </c>
      <c r="N52" s="58">
        <v>3.4619311941713502E-6</v>
      </c>
      <c r="O52" s="58">
        <v>0</v>
      </c>
      <c r="P52" s="58">
        <v>3.9525362170148225E-6</v>
      </c>
      <c r="Q52" s="233"/>
      <c r="R52" s="65"/>
      <c r="S52" s="65"/>
      <c r="T52" s="65"/>
    </row>
    <row r="53" spans="1:16158" x14ac:dyDescent="0.35">
      <c r="A53" s="254"/>
      <c r="B53" s="47" t="s">
        <v>109</v>
      </c>
      <c r="C53" s="242"/>
      <c r="D53" s="248">
        <v>0.95708406183040495</v>
      </c>
      <c r="E53" s="248">
        <v>0.73238770525734009</v>
      </c>
      <c r="F53" s="253">
        <v>601113.4552451449</v>
      </c>
      <c r="H53" s="246">
        <v>0.98593110715771248</v>
      </c>
      <c r="I53" s="47">
        <v>609691.13448308001</v>
      </c>
      <c r="K53" s="233">
        <v>72.720304674791535</v>
      </c>
      <c r="L53" s="233">
        <v>0</v>
      </c>
      <c r="M53" s="58">
        <v>1.4397403166359703E-2</v>
      </c>
      <c r="N53" s="58">
        <v>9.1887152053560239E-3</v>
      </c>
      <c r="O53" s="58">
        <v>0</v>
      </c>
      <c r="P53" s="58">
        <v>1.0490887195606945E-2</v>
      </c>
      <c r="Q53" s="233"/>
      <c r="R53" s="65"/>
      <c r="S53" s="65"/>
      <c r="T53" s="65"/>
    </row>
    <row r="54" spans="1:16158" x14ac:dyDescent="0.35">
      <c r="A54" s="254"/>
      <c r="B54" s="47" t="s">
        <v>107</v>
      </c>
      <c r="C54" s="242"/>
      <c r="D54" s="248">
        <v>0.95708406183040495</v>
      </c>
      <c r="E54" s="248">
        <v>0.73238770525734009</v>
      </c>
      <c r="F54" s="253">
        <v>429861.8093072708</v>
      </c>
      <c r="H54" s="246">
        <v>0.97593110715771247</v>
      </c>
      <c r="I54" s="47">
        <v>440463.27261684899</v>
      </c>
      <c r="K54" s="233">
        <v>52.535819484909908</v>
      </c>
      <c r="L54" s="233">
        <v>0</v>
      </c>
      <c r="M54" s="58">
        <v>1.04012129374582E-2</v>
      </c>
      <c r="N54" s="58">
        <v>6.6382654127434011E-3</v>
      </c>
      <c r="O54" s="58">
        <v>0</v>
      </c>
      <c r="P54" s="58">
        <v>7.5790022939221015E-3</v>
      </c>
      <c r="Q54" s="233"/>
      <c r="R54" s="65"/>
      <c r="S54" s="65"/>
      <c r="T54" s="65"/>
    </row>
    <row r="55" spans="1:16158" x14ac:dyDescent="0.35">
      <c r="A55" s="254" t="s">
        <v>117</v>
      </c>
      <c r="B55" s="242" t="s">
        <v>101</v>
      </c>
      <c r="C55" s="242"/>
      <c r="D55" s="245">
        <v>1.1474392569327478</v>
      </c>
      <c r="E55" s="245">
        <v>0.30628936121528677</v>
      </c>
      <c r="F55" s="47">
        <v>14287.575253939734</v>
      </c>
      <c r="G55" s="47">
        <v>14287.575253939734</v>
      </c>
      <c r="H55" s="246">
        <v>0.97593110715771247</v>
      </c>
      <c r="I55" s="47">
        <v>14639.942460232322</v>
      </c>
      <c r="J55" s="47">
        <v>14639.942460232322</v>
      </c>
      <c r="K55" s="233">
        <v>1.4564834679903675</v>
      </c>
      <c r="L55" s="233">
        <v>5.4563642093693732</v>
      </c>
      <c r="M55" s="58">
        <v>3.4571136434676523E-4</v>
      </c>
      <c r="N55" s="58">
        <v>1.8403679479236351E-4</v>
      </c>
      <c r="O55" s="58">
        <v>5.753068410006833E-4</v>
      </c>
      <c r="P55" s="58">
        <v>2.2445543718096393E-4</v>
      </c>
      <c r="Q55" s="233"/>
      <c r="R55" s="65"/>
      <c r="S55" s="65"/>
      <c r="T55" s="65"/>
    </row>
    <row r="56" spans="1:16158" x14ac:dyDescent="0.35">
      <c r="A56" s="254"/>
      <c r="B56" s="47" t="s">
        <v>109</v>
      </c>
      <c r="C56" s="242"/>
      <c r="D56" s="248">
        <v>1.1474392569327478</v>
      </c>
      <c r="E56" s="248">
        <v>0.30628936121528677</v>
      </c>
      <c r="F56" s="253">
        <v>1369.1433719413506</v>
      </c>
      <c r="H56" s="246">
        <v>0.98593110715771248</v>
      </c>
      <c r="I56" s="47">
        <v>1388.6805700738869</v>
      </c>
      <c r="K56" s="233">
        <v>0.13815561762801892</v>
      </c>
      <c r="L56" s="233">
        <v>0</v>
      </c>
      <c r="M56" s="58">
        <v>3.2792659931975488E-5</v>
      </c>
      <c r="N56" s="58">
        <v>1.7456921145766215E-5</v>
      </c>
      <c r="O56" s="58">
        <v>0</v>
      </c>
      <c r="P56" s="58">
        <v>2.1290855842318531E-5</v>
      </c>
      <c r="Q56" s="233"/>
      <c r="R56" s="65"/>
      <c r="S56" s="65"/>
      <c r="T56" s="65"/>
    </row>
    <row r="57" spans="1:16158" ht="15.75" customHeight="1" x14ac:dyDescent="0.35">
      <c r="A57" s="49"/>
      <c r="B57" s="47" t="s">
        <v>107</v>
      </c>
      <c r="D57" s="248">
        <v>1.1474392569327478</v>
      </c>
      <c r="E57" s="248">
        <v>0.30628936121528677</v>
      </c>
      <c r="F57" s="253">
        <v>47809.781374118909</v>
      </c>
      <c r="H57" s="246">
        <v>0.97593110715771247</v>
      </c>
      <c r="I57" s="47">
        <v>48988.889711036485</v>
      </c>
      <c r="K57" s="233">
        <v>4.8737560392157295</v>
      </c>
      <c r="L57" s="233">
        <v>0</v>
      </c>
      <c r="M57" s="58">
        <v>1.1568362338745745E-3</v>
      </c>
      <c r="N57" s="58">
        <v>6.1583290148482458E-4</v>
      </c>
      <c r="O57" s="58">
        <v>0</v>
      </c>
      <c r="P57" s="58">
        <v>7.5108373458226203E-4</v>
      </c>
      <c r="Q57" s="233"/>
      <c r="R57" s="65"/>
      <c r="S57" s="65"/>
      <c r="T57" s="65"/>
    </row>
    <row r="58" spans="1:16158" x14ac:dyDescent="0.35">
      <c r="A58" s="49"/>
      <c r="B58" s="242"/>
      <c r="C58" s="242"/>
      <c r="D58" s="245"/>
      <c r="E58" s="245"/>
      <c r="F58" s="249">
        <v>2681168</v>
      </c>
      <c r="G58" s="249">
        <v>1600787.3357944842</v>
      </c>
      <c r="H58" s="246"/>
      <c r="I58" s="249">
        <v>2758787.6801776425</v>
      </c>
      <c r="J58" s="249">
        <v>1658255.7027966036</v>
      </c>
      <c r="K58" s="250">
        <v>327.76515707614027</v>
      </c>
      <c r="L58" s="250">
        <v>261.60641470487388</v>
      </c>
      <c r="M58" s="59">
        <v>6.514672140604337E-2</v>
      </c>
      <c r="N58" s="59">
        <v>4.1415402425499653E-2</v>
      </c>
      <c r="O58" s="59">
        <v>2.758319537594988E-2</v>
      </c>
      <c r="P58" s="59">
        <v>4.7348232170635593E-2</v>
      </c>
      <c r="Q58" s="233"/>
      <c r="R58" s="65"/>
      <c r="S58" s="65"/>
      <c r="T58" s="65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  <c r="JP58" s="47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  <c r="AJW58" s="47"/>
      <c r="AJX58" s="47"/>
      <c r="AJY58" s="47"/>
      <c r="AJZ58" s="47"/>
      <c r="AKA58" s="47"/>
      <c r="AKB58" s="47"/>
      <c r="AKC58" s="47"/>
      <c r="AKD58" s="47"/>
      <c r="AKE58" s="47"/>
      <c r="AKF58" s="47"/>
      <c r="AKG58" s="47"/>
      <c r="AKH58" s="47"/>
      <c r="AKI58" s="47"/>
      <c r="AKJ58" s="47"/>
      <c r="AKK58" s="47"/>
      <c r="AKL58" s="47"/>
      <c r="AKM58" s="47"/>
      <c r="AKN58" s="47"/>
      <c r="AKO58" s="47"/>
      <c r="AKP58" s="47"/>
      <c r="AKQ58" s="47"/>
      <c r="AKR58" s="47"/>
      <c r="AKS58" s="47"/>
      <c r="AKT58" s="47"/>
      <c r="AKU58" s="47"/>
      <c r="AKV58" s="47"/>
      <c r="AKW58" s="47"/>
      <c r="AKX58" s="47"/>
      <c r="AKY58" s="47"/>
      <c r="AKZ58" s="47"/>
      <c r="ALA58" s="47"/>
      <c r="ALB58" s="47"/>
      <c r="ALC58" s="47"/>
      <c r="ALD58" s="47"/>
      <c r="ALE58" s="47"/>
      <c r="ALF58" s="47"/>
      <c r="ALG58" s="47"/>
      <c r="ALH58" s="47"/>
      <c r="ALI58" s="47"/>
      <c r="ALJ58" s="47"/>
      <c r="ALK58" s="47"/>
      <c r="ALL58" s="47"/>
      <c r="ALM58" s="47"/>
      <c r="ALN58" s="47"/>
      <c r="ALO58" s="47"/>
      <c r="ALP58" s="47"/>
      <c r="ALQ58" s="47"/>
      <c r="ALR58" s="47"/>
      <c r="ALS58" s="47"/>
      <c r="ALT58" s="47"/>
      <c r="ALU58" s="47"/>
      <c r="ALV58" s="47"/>
      <c r="ALW58" s="47"/>
      <c r="ALX58" s="47"/>
      <c r="ALY58" s="47"/>
      <c r="ALZ58" s="47"/>
      <c r="AMA58" s="47"/>
      <c r="AMB58" s="47"/>
      <c r="AMC58" s="47"/>
      <c r="AMD58" s="47"/>
      <c r="AME58" s="47"/>
      <c r="AMF58" s="47"/>
      <c r="AMG58" s="47"/>
      <c r="AMH58" s="47"/>
      <c r="AMI58" s="47"/>
      <c r="AMJ58" s="47"/>
      <c r="AMK58" s="47"/>
      <c r="AML58" s="47"/>
      <c r="AMM58" s="47"/>
      <c r="AMN58" s="47"/>
      <c r="AMO58" s="47"/>
      <c r="AMP58" s="47"/>
      <c r="AMQ58" s="47"/>
      <c r="AMR58" s="47"/>
      <c r="AMS58" s="47"/>
      <c r="AMT58" s="47"/>
      <c r="AMU58" s="47"/>
      <c r="AMV58" s="47"/>
      <c r="AMW58" s="47"/>
      <c r="AMX58" s="47"/>
      <c r="AMY58" s="47"/>
      <c r="AMZ58" s="47"/>
      <c r="ANA58" s="47"/>
      <c r="ANB58" s="47"/>
      <c r="ANC58" s="47"/>
      <c r="AND58" s="47"/>
      <c r="ANE58" s="47"/>
      <c r="ANF58" s="47"/>
      <c r="ANG58" s="47"/>
      <c r="ANH58" s="47"/>
      <c r="ANI58" s="47"/>
      <c r="ANJ58" s="47"/>
      <c r="ANK58" s="47"/>
      <c r="ANL58" s="47"/>
      <c r="ANM58" s="47"/>
      <c r="ANN58" s="47"/>
      <c r="ANO58" s="47"/>
      <c r="ANP58" s="47"/>
      <c r="ANQ58" s="47"/>
      <c r="ANR58" s="47"/>
      <c r="ANS58" s="47"/>
      <c r="ANT58" s="47"/>
      <c r="ANU58" s="47"/>
      <c r="ANV58" s="47"/>
      <c r="ANW58" s="47"/>
      <c r="ANX58" s="47"/>
      <c r="ANY58" s="47"/>
      <c r="ANZ58" s="47"/>
      <c r="AOA58" s="47"/>
      <c r="AOB58" s="47"/>
      <c r="AOC58" s="47"/>
      <c r="AOD58" s="47"/>
      <c r="AOE58" s="47"/>
      <c r="AOF58" s="47"/>
      <c r="AOG58" s="47"/>
      <c r="AOH58" s="47"/>
      <c r="AOI58" s="47"/>
      <c r="AOJ58" s="47"/>
      <c r="AOK58" s="47"/>
      <c r="AOL58" s="47"/>
      <c r="AOM58" s="47"/>
      <c r="AON58" s="47"/>
      <c r="AOO58" s="47"/>
      <c r="AOP58" s="47"/>
      <c r="AOQ58" s="47"/>
      <c r="AOR58" s="47"/>
      <c r="AOS58" s="47"/>
      <c r="AOT58" s="47"/>
      <c r="AOU58" s="47"/>
      <c r="AOV58" s="47"/>
      <c r="AOW58" s="47"/>
      <c r="AOX58" s="47"/>
      <c r="AOY58" s="47"/>
      <c r="AOZ58" s="47"/>
      <c r="APA58" s="47"/>
      <c r="APB58" s="47"/>
      <c r="APC58" s="47"/>
      <c r="APD58" s="47"/>
      <c r="APE58" s="47"/>
      <c r="APF58" s="47"/>
      <c r="APG58" s="47"/>
      <c r="APH58" s="47"/>
      <c r="API58" s="47"/>
      <c r="APJ58" s="47"/>
      <c r="APK58" s="47"/>
      <c r="APL58" s="47"/>
      <c r="APM58" s="47"/>
      <c r="APN58" s="47"/>
      <c r="APO58" s="47"/>
      <c r="APP58" s="47"/>
      <c r="APQ58" s="47"/>
      <c r="APR58" s="47"/>
      <c r="APS58" s="47"/>
      <c r="APT58" s="47"/>
      <c r="APU58" s="47"/>
      <c r="APV58" s="47"/>
      <c r="APW58" s="47"/>
      <c r="APX58" s="47"/>
      <c r="APY58" s="47"/>
      <c r="APZ58" s="47"/>
      <c r="AQA58" s="47"/>
      <c r="AQB58" s="47"/>
      <c r="AQC58" s="47"/>
      <c r="AQD58" s="47"/>
      <c r="AQE58" s="47"/>
      <c r="AQF58" s="47"/>
      <c r="AQG58" s="47"/>
      <c r="AQH58" s="47"/>
      <c r="AQI58" s="47"/>
      <c r="AQJ58" s="47"/>
      <c r="AQK58" s="47"/>
      <c r="AQL58" s="47"/>
      <c r="AQM58" s="47"/>
      <c r="AQN58" s="47"/>
      <c r="AQO58" s="47"/>
      <c r="AQP58" s="47"/>
      <c r="AQQ58" s="47"/>
      <c r="AQR58" s="47"/>
      <c r="AQS58" s="47"/>
      <c r="AQT58" s="47"/>
      <c r="AQU58" s="47"/>
      <c r="AQV58" s="47"/>
      <c r="AQW58" s="47"/>
      <c r="AQX58" s="47"/>
      <c r="AQY58" s="47"/>
      <c r="AQZ58" s="47"/>
      <c r="ARA58" s="47"/>
      <c r="ARB58" s="47"/>
      <c r="ARC58" s="47"/>
      <c r="ARD58" s="47"/>
      <c r="ARE58" s="47"/>
      <c r="ARF58" s="47"/>
      <c r="ARG58" s="47"/>
      <c r="ARH58" s="47"/>
      <c r="ARI58" s="47"/>
      <c r="ARJ58" s="47"/>
      <c r="ARK58" s="47"/>
      <c r="ARL58" s="47"/>
      <c r="ARM58" s="47"/>
      <c r="ARN58" s="47"/>
      <c r="ARO58" s="47"/>
      <c r="ARP58" s="47"/>
      <c r="ARQ58" s="47"/>
      <c r="ARR58" s="47"/>
      <c r="ARS58" s="47"/>
      <c r="ART58" s="47"/>
      <c r="ARU58" s="47"/>
      <c r="ARV58" s="47"/>
      <c r="ARW58" s="47"/>
      <c r="ARX58" s="47"/>
      <c r="ARY58" s="47"/>
      <c r="ARZ58" s="47"/>
      <c r="ASA58" s="47"/>
      <c r="ASB58" s="47"/>
      <c r="ASC58" s="47"/>
      <c r="ASD58" s="47"/>
      <c r="ASE58" s="47"/>
      <c r="ASF58" s="47"/>
      <c r="ASG58" s="47"/>
      <c r="ASH58" s="47"/>
      <c r="ASI58" s="47"/>
      <c r="ASJ58" s="47"/>
      <c r="ASK58" s="47"/>
      <c r="ASL58" s="47"/>
      <c r="ASM58" s="47"/>
      <c r="ASN58" s="47"/>
      <c r="ASO58" s="47"/>
      <c r="ASP58" s="47"/>
      <c r="ASQ58" s="47"/>
      <c r="ASR58" s="47"/>
      <c r="ASS58" s="47"/>
      <c r="AST58" s="47"/>
      <c r="ASU58" s="47"/>
      <c r="ASV58" s="47"/>
      <c r="ASW58" s="47"/>
      <c r="ASX58" s="47"/>
      <c r="ASY58" s="47"/>
      <c r="ASZ58" s="47"/>
      <c r="ATA58" s="47"/>
      <c r="ATB58" s="47"/>
      <c r="ATC58" s="47"/>
      <c r="ATD58" s="47"/>
      <c r="ATE58" s="47"/>
      <c r="ATF58" s="47"/>
      <c r="ATG58" s="47"/>
      <c r="ATH58" s="47"/>
      <c r="ATI58" s="47"/>
      <c r="ATJ58" s="47"/>
      <c r="ATK58" s="47"/>
      <c r="ATL58" s="47"/>
      <c r="ATM58" s="47"/>
      <c r="ATN58" s="47"/>
      <c r="ATO58" s="47"/>
      <c r="ATP58" s="47"/>
      <c r="ATQ58" s="47"/>
      <c r="ATR58" s="47"/>
      <c r="ATS58" s="47"/>
      <c r="ATT58" s="47"/>
      <c r="ATU58" s="47"/>
      <c r="ATV58" s="47"/>
      <c r="ATW58" s="47"/>
      <c r="ATX58" s="47"/>
      <c r="ATY58" s="47"/>
      <c r="ATZ58" s="47"/>
      <c r="AUA58" s="47"/>
      <c r="AUB58" s="47"/>
      <c r="AUC58" s="47"/>
      <c r="AUD58" s="47"/>
      <c r="AUE58" s="47"/>
      <c r="AUF58" s="47"/>
      <c r="AUG58" s="47"/>
      <c r="AUH58" s="47"/>
      <c r="AUI58" s="47"/>
      <c r="AUJ58" s="47"/>
      <c r="AUK58" s="47"/>
      <c r="AUL58" s="47"/>
      <c r="AUM58" s="47"/>
      <c r="AUN58" s="47"/>
      <c r="AUO58" s="47"/>
      <c r="AUP58" s="47"/>
      <c r="AUQ58" s="47"/>
      <c r="AUR58" s="47"/>
      <c r="AUS58" s="47"/>
      <c r="AUT58" s="47"/>
      <c r="AUU58" s="47"/>
      <c r="AUV58" s="47"/>
      <c r="AUW58" s="47"/>
      <c r="AUX58" s="47"/>
      <c r="AUY58" s="47"/>
      <c r="AUZ58" s="47"/>
      <c r="AVA58" s="47"/>
      <c r="AVB58" s="47"/>
      <c r="AVC58" s="47"/>
      <c r="AVD58" s="47"/>
      <c r="AVE58" s="47"/>
      <c r="AVF58" s="47"/>
      <c r="AVG58" s="47"/>
      <c r="AVH58" s="47"/>
      <c r="AVI58" s="47"/>
      <c r="AVJ58" s="47"/>
      <c r="AVK58" s="47"/>
      <c r="AVL58" s="47"/>
      <c r="AVM58" s="47"/>
      <c r="AVN58" s="47"/>
      <c r="AVO58" s="47"/>
      <c r="AVP58" s="47"/>
      <c r="AVQ58" s="47"/>
      <c r="AVR58" s="47"/>
      <c r="AVS58" s="47"/>
      <c r="AVT58" s="47"/>
      <c r="AVU58" s="47"/>
      <c r="AVV58" s="47"/>
      <c r="AVW58" s="47"/>
      <c r="AVX58" s="47"/>
      <c r="AVY58" s="47"/>
      <c r="AVZ58" s="47"/>
      <c r="AWA58" s="47"/>
      <c r="AWB58" s="47"/>
      <c r="AWC58" s="47"/>
      <c r="AWD58" s="47"/>
      <c r="AWE58" s="47"/>
      <c r="AWF58" s="47"/>
      <c r="AWG58" s="47"/>
      <c r="AWH58" s="47"/>
      <c r="AWI58" s="47"/>
      <c r="AWJ58" s="47"/>
      <c r="AWK58" s="47"/>
      <c r="AWL58" s="47"/>
      <c r="AWM58" s="47"/>
      <c r="AWN58" s="47"/>
      <c r="AWO58" s="47"/>
      <c r="AWP58" s="47"/>
      <c r="AWQ58" s="47"/>
      <c r="AWR58" s="47"/>
      <c r="AWS58" s="47"/>
      <c r="AWT58" s="47"/>
      <c r="AWU58" s="47"/>
      <c r="AWV58" s="47"/>
      <c r="AWW58" s="47"/>
      <c r="AWX58" s="47"/>
      <c r="AWY58" s="47"/>
      <c r="AWZ58" s="47"/>
      <c r="AXA58" s="47"/>
      <c r="AXB58" s="47"/>
      <c r="AXC58" s="47"/>
      <c r="AXD58" s="47"/>
      <c r="AXE58" s="47"/>
      <c r="AXF58" s="47"/>
      <c r="AXG58" s="47"/>
      <c r="AXH58" s="47"/>
      <c r="AXI58" s="47"/>
      <c r="AXJ58" s="47"/>
      <c r="AXK58" s="47"/>
      <c r="AXL58" s="47"/>
      <c r="AXM58" s="47"/>
      <c r="AXN58" s="47"/>
      <c r="AXO58" s="47"/>
      <c r="AXP58" s="47"/>
      <c r="AXQ58" s="47"/>
      <c r="AXR58" s="47"/>
      <c r="AXS58" s="47"/>
      <c r="AXT58" s="47"/>
      <c r="AXU58" s="47"/>
      <c r="AXV58" s="47"/>
      <c r="AXW58" s="47"/>
      <c r="AXX58" s="47"/>
      <c r="AXY58" s="47"/>
      <c r="AXZ58" s="47"/>
      <c r="AYA58" s="47"/>
      <c r="AYB58" s="47"/>
      <c r="AYC58" s="47"/>
      <c r="AYD58" s="47"/>
      <c r="AYE58" s="47"/>
      <c r="AYF58" s="47"/>
      <c r="AYG58" s="47"/>
      <c r="AYH58" s="47"/>
      <c r="AYI58" s="47"/>
      <c r="AYJ58" s="47"/>
      <c r="AYK58" s="47"/>
      <c r="AYL58" s="47"/>
      <c r="AYM58" s="47"/>
      <c r="AYN58" s="47"/>
      <c r="AYO58" s="47"/>
      <c r="AYP58" s="47"/>
      <c r="AYQ58" s="47"/>
      <c r="AYR58" s="47"/>
      <c r="AYS58" s="47"/>
      <c r="AYT58" s="47"/>
      <c r="AYU58" s="47"/>
      <c r="AYV58" s="47"/>
      <c r="AYW58" s="47"/>
      <c r="AYX58" s="47"/>
      <c r="AYY58" s="47"/>
      <c r="AYZ58" s="47"/>
      <c r="AZA58" s="47"/>
      <c r="AZB58" s="47"/>
      <c r="AZC58" s="47"/>
      <c r="AZD58" s="47"/>
      <c r="AZE58" s="47"/>
      <c r="AZF58" s="47"/>
      <c r="AZG58" s="47"/>
      <c r="AZH58" s="47"/>
      <c r="AZI58" s="47"/>
      <c r="AZJ58" s="47"/>
      <c r="AZK58" s="47"/>
      <c r="AZL58" s="47"/>
      <c r="AZM58" s="47"/>
      <c r="AZN58" s="47"/>
      <c r="AZO58" s="47"/>
      <c r="AZP58" s="47"/>
      <c r="AZQ58" s="47"/>
      <c r="AZR58" s="47"/>
      <c r="AZS58" s="47"/>
      <c r="AZT58" s="47"/>
      <c r="AZU58" s="47"/>
      <c r="AZV58" s="47"/>
      <c r="AZW58" s="47"/>
      <c r="AZX58" s="47"/>
      <c r="AZY58" s="47"/>
      <c r="AZZ58" s="47"/>
      <c r="BAA58" s="47"/>
      <c r="BAB58" s="47"/>
      <c r="BAC58" s="47"/>
      <c r="BAD58" s="47"/>
      <c r="BAE58" s="47"/>
      <c r="BAF58" s="47"/>
      <c r="BAG58" s="47"/>
      <c r="BAH58" s="47"/>
      <c r="BAI58" s="47"/>
      <c r="BAJ58" s="47"/>
      <c r="BAK58" s="47"/>
      <c r="BAL58" s="47"/>
      <c r="BAM58" s="47"/>
      <c r="BAN58" s="47"/>
      <c r="BAO58" s="47"/>
      <c r="BAP58" s="47"/>
      <c r="BAQ58" s="47"/>
      <c r="BAR58" s="47"/>
      <c r="BAS58" s="47"/>
      <c r="BAT58" s="47"/>
      <c r="BAU58" s="47"/>
      <c r="BAV58" s="47"/>
      <c r="BAW58" s="47"/>
      <c r="BAX58" s="47"/>
      <c r="BAY58" s="47"/>
      <c r="BAZ58" s="47"/>
      <c r="BBA58" s="47"/>
      <c r="BBB58" s="47"/>
      <c r="BBC58" s="47"/>
      <c r="BBD58" s="47"/>
      <c r="BBE58" s="47"/>
      <c r="BBF58" s="47"/>
      <c r="BBG58" s="47"/>
      <c r="BBH58" s="47"/>
      <c r="BBI58" s="47"/>
      <c r="BBJ58" s="47"/>
      <c r="BBK58" s="47"/>
      <c r="BBL58" s="47"/>
      <c r="BBM58" s="47"/>
      <c r="BBN58" s="47"/>
      <c r="BBO58" s="47"/>
      <c r="BBP58" s="47"/>
      <c r="BBQ58" s="47"/>
      <c r="BBR58" s="47"/>
      <c r="BBS58" s="47"/>
      <c r="BBT58" s="47"/>
      <c r="BBU58" s="47"/>
      <c r="BBV58" s="47"/>
      <c r="BBW58" s="47"/>
      <c r="BBX58" s="47"/>
      <c r="BBY58" s="47"/>
      <c r="BBZ58" s="47"/>
      <c r="BCA58" s="47"/>
      <c r="BCB58" s="47"/>
      <c r="BCC58" s="47"/>
      <c r="BCD58" s="47"/>
      <c r="BCE58" s="47"/>
      <c r="BCF58" s="47"/>
      <c r="BCG58" s="47"/>
      <c r="BCH58" s="47"/>
      <c r="BCI58" s="47"/>
      <c r="BCJ58" s="47"/>
      <c r="BCK58" s="47"/>
      <c r="BCL58" s="47"/>
      <c r="BCM58" s="47"/>
      <c r="BCN58" s="47"/>
      <c r="BCO58" s="47"/>
      <c r="BCP58" s="47"/>
      <c r="BCQ58" s="47"/>
      <c r="BCR58" s="47"/>
      <c r="BCS58" s="47"/>
      <c r="BCT58" s="47"/>
      <c r="BCU58" s="47"/>
      <c r="BCV58" s="47"/>
      <c r="BCW58" s="47"/>
      <c r="BCX58" s="47"/>
      <c r="BCY58" s="47"/>
      <c r="BCZ58" s="47"/>
      <c r="BDA58" s="47"/>
      <c r="BDB58" s="47"/>
      <c r="BDC58" s="47"/>
      <c r="BDD58" s="47"/>
      <c r="BDE58" s="47"/>
      <c r="BDF58" s="47"/>
      <c r="BDG58" s="47"/>
      <c r="BDH58" s="47"/>
      <c r="BDI58" s="47"/>
      <c r="BDJ58" s="47"/>
      <c r="BDK58" s="47"/>
      <c r="BDL58" s="47"/>
      <c r="BDM58" s="47"/>
      <c r="BDN58" s="47"/>
      <c r="BDO58" s="47"/>
      <c r="BDP58" s="47"/>
      <c r="BDQ58" s="47"/>
      <c r="BDR58" s="47"/>
      <c r="BDS58" s="47"/>
      <c r="BDT58" s="47"/>
      <c r="BDU58" s="47"/>
      <c r="BDV58" s="47"/>
      <c r="BDW58" s="47"/>
      <c r="BDX58" s="47"/>
      <c r="BDY58" s="47"/>
      <c r="BDZ58" s="47"/>
      <c r="BEA58" s="47"/>
      <c r="BEB58" s="47"/>
      <c r="BEC58" s="47"/>
      <c r="BED58" s="47"/>
      <c r="BEE58" s="47"/>
      <c r="BEF58" s="47"/>
      <c r="BEG58" s="47"/>
      <c r="BEH58" s="47"/>
      <c r="BEI58" s="47"/>
      <c r="BEJ58" s="47"/>
      <c r="BEK58" s="47"/>
      <c r="BEL58" s="47"/>
      <c r="BEM58" s="47"/>
      <c r="BEN58" s="47"/>
      <c r="BEO58" s="47"/>
      <c r="BEP58" s="47"/>
      <c r="BEQ58" s="47"/>
      <c r="BER58" s="47"/>
      <c r="BES58" s="47"/>
      <c r="BET58" s="47"/>
      <c r="BEU58" s="47"/>
      <c r="BEV58" s="47"/>
      <c r="BEW58" s="47"/>
      <c r="BEX58" s="47"/>
      <c r="BEY58" s="47"/>
      <c r="BEZ58" s="47"/>
      <c r="BFA58" s="47"/>
      <c r="BFB58" s="47"/>
      <c r="BFC58" s="47"/>
      <c r="BFD58" s="47"/>
      <c r="BFE58" s="47"/>
      <c r="BFF58" s="47"/>
      <c r="BFG58" s="47"/>
      <c r="BFH58" s="47"/>
      <c r="BFI58" s="47"/>
      <c r="BFJ58" s="47"/>
      <c r="BFK58" s="47"/>
      <c r="BFL58" s="47"/>
      <c r="BFM58" s="47"/>
      <c r="BFN58" s="47"/>
      <c r="BFO58" s="47"/>
      <c r="BFP58" s="47"/>
      <c r="BFQ58" s="47"/>
      <c r="BFR58" s="47"/>
      <c r="BFS58" s="47"/>
      <c r="BFT58" s="47"/>
      <c r="BFU58" s="47"/>
      <c r="BFV58" s="47"/>
      <c r="BFW58" s="47"/>
      <c r="BFX58" s="47"/>
      <c r="BFY58" s="47"/>
      <c r="BFZ58" s="47"/>
      <c r="BGA58" s="47"/>
      <c r="BGB58" s="47"/>
      <c r="BGC58" s="47"/>
      <c r="BGD58" s="47"/>
      <c r="BGE58" s="47"/>
      <c r="BGF58" s="47"/>
      <c r="BGG58" s="47"/>
      <c r="BGH58" s="47"/>
      <c r="BGI58" s="47"/>
      <c r="BGJ58" s="47"/>
      <c r="BGK58" s="47"/>
      <c r="BGL58" s="47"/>
      <c r="BGM58" s="47"/>
      <c r="BGN58" s="47"/>
      <c r="BGO58" s="47"/>
      <c r="BGP58" s="47"/>
      <c r="BGQ58" s="47"/>
      <c r="BGR58" s="47"/>
      <c r="BGS58" s="47"/>
      <c r="BGT58" s="47"/>
      <c r="BGU58" s="47"/>
      <c r="BGV58" s="47"/>
      <c r="BGW58" s="47"/>
      <c r="BGX58" s="47"/>
      <c r="BGY58" s="47"/>
      <c r="BGZ58" s="47"/>
      <c r="BHA58" s="47"/>
      <c r="BHB58" s="47"/>
      <c r="BHC58" s="47"/>
      <c r="BHD58" s="47"/>
      <c r="BHE58" s="47"/>
      <c r="BHF58" s="47"/>
      <c r="BHG58" s="47"/>
      <c r="BHH58" s="47"/>
      <c r="BHI58" s="47"/>
      <c r="BHJ58" s="47"/>
      <c r="BHK58" s="47"/>
      <c r="BHL58" s="47"/>
      <c r="BHM58" s="47"/>
      <c r="BHN58" s="47"/>
      <c r="BHO58" s="47"/>
      <c r="BHP58" s="47"/>
      <c r="BHQ58" s="47"/>
      <c r="BHR58" s="47"/>
      <c r="BHS58" s="47"/>
      <c r="BHT58" s="47"/>
      <c r="BHU58" s="47"/>
      <c r="BHV58" s="47"/>
      <c r="BHW58" s="47"/>
      <c r="BHX58" s="47"/>
      <c r="BHY58" s="47"/>
      <c r="BHZ58" s="47"/>
      <c r="BIA58" s="47"/>
      <c r="BIB58" s="47"/>
      <c r="BIC58" s="47"/>
      <c r="BID58" s="47"/>
      <c r="BIE58" s="47"/>
      <c r="BIF58" s="47"/>
      <c r="BIG58" s="47"/>
      <c r="BIH58" s="47"/>
      <c r="BII58" s="47"/>
      <c r="BIJ58" s="47"/>
      <c r="BIK58" s="47"/>
      <c r="BIL58" s="47"/>
      <c r="BIM58" s="47"/>
      <c r="BIN58" s="47"/>
      <c r="BIO58" s="47"/>
      <c r="BIP58" s="47"/>
      <c r="BIQ58" s="47"/>
      <c r="BIR58" s="47"/>
      <c r="BIS58" s="47"/>
      <c r="BIT58" s="47"/>
      <c r="BIU58" s="47"/>
      <c r="BIV58" s="47"/>
      <c r="BIW58" s="47"/>
      <c r="BIX58" s="47"/>
      <c r="BIY58" s="47"/>
      <c r="BIZ58" s="47"/>
      <c r="BJA58" s="47"/>
      <c r="BJB58" s="47"/>
      <c r="BJC58" s="47"/>
      <c r="BJD58" s="47"/>
      <c r="BJE58" s="47"/>
      <c r="BJF58" s="47"/>
      <c r="BJG58" s="47"/>
      <c r="BJH58" s="47"/>
      <c r="BJI58" s="47"/>
      <c r="BJJ58" s="47"/>
      <c r="BJK58" s="47"/>
      <c r="BJL58" s="47"/>
      <c r="BJM58" s="47"/>
      <c r="BJN58" s="47"/>
      <c r="BJO58" s="47"/>
      <c r="BJP58" s="47"/>
      <c r="BJQ58" s="47"/>
      <c r="BJR58" s="47"/>
      <c r="BJS58" s="47"/>
      <c r="BJT58" s="47"/>
      <c r="BJU58" s="47"/>
      <c r="BJV58" s="47"/>
      <c r="BJW58" s="47"/>
      <c r="BJX58" s="47"/>
      <c r="BJY58" s="47"/>
      <c r="BJZ58" s="47"/>
      <c r="BKA58" s="47"/>
      <c r="BKB58" s="47"/>
      <c r="BKC58" s="47"/>
      <c r="BKD58" s="47"/>
      <c r="BKE58" s="47"/>
      <c r="BKF58" s="47"/>
      <c r="BKG58" s="47"/>
      <c r="BKH58" s="47"/>
      <c r="BKI58" s="47"/>
      <c r="BKJ58" s="47"/>
      <c r="BKK58" s="47"/>
      <c r="BKL58" s="47"/>
      <c r="BKM58" s="47"/>
      <c r="BKN58" s="47"/>
      <c r="BKO58" s="47"/>
      <c r="BKP58" s="47"/>
      <c r="BKQ58" s="47"/>
      <c r="BKR58" s="47"/>
      <c r="BKS58" s="47"/>
      <c r="BKT58" s="47"/>
      <c r="BKU58" s="47"/>
      <c r="BKV58" s="47"/>
      <c r="BKW58" s="47"/>
      <c r="BKX58" s="47"/>
      <c r="BKY58" s="47"/>
      <c r="BKZ58" s="47"/>
      <c r="BLA58" s="47"/>
      <c r="BLB58" s="47"/>
      <c r="BLC58" s="47"/>
      <c r="BLD58" s="47"/>
      <c r="BLE58" s="47"/>
      <c r="BLF58" s="47"/>
      <c r="BLG58" s="47"/>
      <c r="BLH58" s="47"/>
      <c r="BLI58" s="47"/>
      <c r="BLJ58" s="47"/>
      <c r="BLK58" s="47"/>
      <c r="BLL58" s="47"/>
      <c r="BLM58" s="47"/>
      <c r="BLN58" s="47"/>
      <c r="BLO58" s="47"/>
      <c r="BLP58" s="47"/>
      <c r="BLQ58" s="47"/>
      <c r="BLR58" s="47"/>
      <c r="BLS58" s="47"/>
      <c r="BLT58" s="47"/>
      <c r="BLU58" s="47"/>
      <c r="BLV58" s="47"/>
      <c r="BLW58" s="47"/>
      <c r="BLX58" s="47"/>
      <c r="BLY58" s="47"/>
      <c r="BLZ58" s="47"/>
      <c r="BMA58" s="47"/>
      <c r="BMB58" s="47"/>
      <c r="BMC58" s="47"/>
      <c r="BMD58" s="47"/>
      <c r="BME58" s="47"/>
      <c r="BMF58" s="47"/>
      <c r="BMG58" s="47"/>
      <c r="BMH58" s="47"/>
      <c r="BMI58" s="47"/>
      <c r="BMJ58" s="47"/>
      <c r="BMK58" s="47"/>
      <c r="BML58" s="47"/>
      <c r="BMM58" s="47"/>
      <c r="BMN58" s="47"/>
      <c r="BMO58" s="47"/>
      <c r="BMP58" s="47"/>
      <c r="BMQ58" s="47"/>
      <c r="BMR58" s="47"/>
      <c r="BMS58" s="47"/>
      <c r="BMT58" s="47"/>
      <c r="BMU58" s="47"/>
      <c r="BMV58" s="47"/>
      <c r="BMW58" s="47"/>
      <c r="BMX58" s="47"/>
      <c r="BMY58" s="47"/>
      <c r="BMZ58" s="47"/>
      <c r="BNA58" s="47"/>
      <c r="BNB58" s="47"/>
      <c r="BNC58" s="47"/>
      <c r="BND58" s="47"/>
      <c r="BNE58" s="47"/>
      <c r="BNF58" s="47"/>
      <c r="BNG58" s="47"/>
      <c r="BNH58" s="47"/>
      <c r="BNI58" s="47"/>
      <c r="BNJ58" s="47"/>
      <c r="BNK58" s="47"/>
      <c r="BNL58" s="47"/>
      <c r="BNM58" s="47"/>
      <c r="BNN58" s="47"/>
      <c r="BNO58" s="47"/>
      <c r="BNP58" s="47"/>
      <c r="BNQ58" s="47"/>
      <c r="BNR58" s="47"/>
      <c r="BNS58" s="47"/>
      <c r="BNT58" s="47"/>
      <c r="BNU58" s="47"/>
      <c r="BNV58" s="47"/>
      <c r="BNW58" s="47"/>
      <c r="BNX58" s="47"/>
      <c r="BNY58" s="47"/>
      <c r="BNZ58" s="47"/>
      <c r="BOA58" s="47"/>
      <c r="BOB58" s="47"/>
      <c r="BOC58" s="47"/>
      <c r="BOD58" s="47"/>
      <c r="BOE58" s="47"/>
      <c r="BOF58" s="47"/>
      <c r="BOG58" s="47"/>
      <c r="BOH58" s="47"/>
      <c r="BOI58" s="47"/>
      <c r="BOJ58" s="47"/>
      <c r="BOK58" s="47"/>
      <c r="BOL58" s="47"/>
      <c r="BOM58" s="47"/>
      <c r="BON58" s="47"/>
      <c r="BOO58" s="47"/>
      <c r="BOP58" s="47"/>
      <c r="BOQ58" s="47"/>
      <c r="BOR58" s="47"/>
      <c r="BOS58" s="47"/>
      <c r="BOT58" s="47"/>
      <c r="BOU58" s="47"/>
      <c r="BOV58" s="47"/>
      <c r="BOW58" s="47"/>
      <c r="BOX58" s="47"/>
      <c r="BOY58" s="47"/>
      <c r="BOZ58" s="47"/>
      <c r="BPA58" s="47"/>
      <c r="BPB58" s="47"/>
      <c r="BPC58" s="47"/>
      <c r="BPD58" s="47"/>
      <c r="BPE58" s="47"/>
      <c r="BPF58" s="47"/>
      <c r="BPG58" s="47"/>
      <c r="BPH58" s="47"/>
      <c r="BPI58" s="47"/>
      <c r="BPJ58" s="47"/>
      <c r="BPK58" s="47"/>
      <c r="BPL58" s="47"/>
      <c r="BPM58" s="47"/>
      <c r="BPN58" s="47"/>
      <c r="BPO58" s="47"/>
      <c r="BPP58" s="47"/>
      <c r="BPQ58" s="47"/>
      <c r="BPR58" s="47"/>
      <c r="BPS58" s="47"/>
      <c r="BPT58" s="47"/>
      <c r="BPU58" s="47"/>
      <c r="BPV58" s="47"/>
      <c r="BPW58" s="47"/>
      <c r="BPX58" s="47"/>
      <c r="BPY58" s="47"/>
      <c r="BPZ58" s="47"/>
      <c r="BQA58" s="47"/>
      <c r="BQB58" s="47"/>
      <c r="BQC58" s="47"/>
      <c r="BQD58" s="47"/>
      <c r="BQE58" s="47"/>
      <c r="BQF58" s="47"/>
      <c r="BQG58" s="47"/>
      <c r="BQH58" s="47"/>
      <c r="BQI58" s="47"/>
      <c r="BQJ58" s="47"/>
      <c r="BQK58" s="47"/>
      <c r="BQL58" s="47"/>
      <c r="BQM58" s="47"/>
      <c r="BQN58" s="47"/>
      <c r="BQO58" s="47"/>
      <c r="BQP58" s="47"/>
      <c r="BQQ58" s="47"/>
      <c r="BQR58" s="47"/>
      <c r="BQS58" s="47"/>
      <c r="BQT58" s="47"/>
      <c r="BQU58" s="47"/>
      <c r="BQV58" s="47"/>
      <c r="BQW58" s="47"/>
      <c r="BQX58" s="47"/>
      <c r="BQY58" s="47"/>
      <c r="BQZ58" s="47"/>
      <c r="BRA58" s="47"/>
      <c r="BRB58" s="47"/>
      <c r="BRC58" s="47"/>
      <c r="BRD58" s="47"/>
      <c r="BRE58" s="47"/>
      <c r="BRF58" s="47"/>
      <c r="BRG58" s="47"/>
      <c r="BRH58" s="47"/>
      <c r="BRI58" s="47"/>
      <c r="BRJ58" s="47"/>
      <c r="BRK58" s="47"/>
      <c r="BRL58" s="47"/>
      <c r="BRM58" s="47"/>
      <c r="BRN58" s="47"/>
      <c r="BRO58" s="47"/>
      <c r="BRP58" s="47"/>
      <c r="BRQ58" s="47"/>
      <c r="BRR58" s="47"/>
      <c r="BRS58" s="47"/>
      <c r="BRT58" s="47"/>
      <c r="BRU58" s="47"/>
      <c r="BRV58" s="47"/>
      <c r="BRW58" s="47"/>
      <c r="BRX58" s="47"/>
      <c r="BRY58" s="47"/>
      <c r="BRZ58" s="47"/>
      <c r="BSA58" s="47"/>
      <c r="BSB58" s="47"/>
      <c r="BSC58" s="47"/>
      <c r="BSD58" s="47"/>
      <c r="BSE58" s="47"/>
      <c r="BSF58" s="47"/>
      <c r="BSG58" s="47"/>
      <c r="BSH58" s="47"/>
      <c r="BSI58" s="47"/>
      <c r="BSJ58" s="47"/>
      <c r="BSK58" s="47"/>
      <c r="BSL58" s="47"/>
      <c r="BSM58" s="47"/>
      <c r="BSN58" s="47"/>
      <c r="BSO58" s="47"/>
      <c r="BSP58" s="47"/>
      <c r="BSQ58" s="47"/>
      <c r="BSR58" s="47"/>
      <c r="BSS58" s="47"/>
      <c r="BST58" s="47"/>
      <c r="BSU58" s="47"/>
      <c r="BSV58" s="47"/>
      <c r="BSW58" s="47"/>
      <c r="BSX58" s="47"/>
      <c r="BSY58" s="47"/>
      <c r="BSZ58" s="47"/>
      <c r="BTA58" s="47"/>
      <c r="BTB58" s="47"/>
      <c r="BTC58" s="47"/>
      <c r="BTD58" s="47"/>
      <c r="BTE58" s="47"/>
      <c r="BTF58" s="47"/>
      <c r="BTG58" s="47"/>
      <c r="BTH58" s="47"/>
      <c r="BTI58" s="47"/>
      <c r="BTJ58" s="47"/>
      <c r="BTK58" s="47"/>
      <c r="BTL58" s="47"/>
      <c r="BTM58" s="47"/>
      <c r="BTN58" s="47"/>
      <c r="BTO58" s="47"/>
      <c r="BTP58" s="47"/>
      <c r="BTQ58" s="47"/>
      <c r="BTR58" s="47"/>
      <c r="BTS58" s="47"/>
      <c r="BTT58" s="47"/>
      <c r="BTU58" s="47"/>
      <c r="BTV58" s="47"/>
      <c r="BTW58" s="47"/>
      <c r="BTX58" s="47"/>
      <c r="BTY58" s="47"/>
      <c r="BTZ58" s="47"/>
      <c r="BUA58" s="47"/>
      <c r="BUB58" s="47"/>
      <c r="BUC58" s="47"/>
      <c r="BUD58" s="47"/>
      <c r="BUE58" s="47"/>
      <c r="BUF58" s="47"/>
      <c r="BUG58" s="47"/>
      <c r="BUH58" s="47"/>
      <c r="BUI58" s="47"/>
      <c r="BUJ58" s="47"/>
      <c r="BUK58" s="47"/>
      <c r="BUL58" s="47"/>
      <c r="BUM58" s="47"/>
      <c r="BUN58" s="47"/>
      <c r="BUO58" s="47"/>
      <c r="BUP58" s="47"/>
      <c r="BUQ58" s="47"/>
      <c r="BUR58" s="47"/>
      <c r="BUS58" s="47"/>
      <c r="BUT58" s="47"/>
      <c r="BUU58" s="47"/>
      <c r="BUV58" s="47"/>
      <c r="BUW58" s="47"/>
      <c r="BUX58" s="47"/>
      <c r="BUY58" s="47"/>
      <c r="BUZ58" s="47"/>
      <c r="BVA58" s="47"/>
      <c r="BVB58" s="47"/>
      <c r="BVC58" s="47"/>
      <c r="BVD58" s="47"/>
      <c r="BVE58" s="47"/>
      <c r="BVF58" s="47"/>
      <c r="BVG58" s="47"/>
      <c r="BVH58" s="47"/>
      <c r="BVI58" s="47"/>
      <c r="BVJ58" s="47"/>
      <c r="BVK58" s="47"/>
      <c r="BVL58" s="47"/>
      <c r="BVM58" s="47"/>
      <c r="BVN58" s="47"/>
      <c r="BVO58" s="47"/>
      <c r="BVP58" s="47"/>
      <c r="BVQ58" s="47"/>
      <c r="BVR58" s="47"/>
      <c r="BVS58" s="47"/>
      <c r="BVT58" s="47"/>
      <c r="BVU58" s="47"/>
      <c r="BVV58" s="47"/>
      <c r="BVW58" s="47"/>
      <c r="BVX58" s="47"/>
      <c r="BVY58" s="47"/>
      <c r="BVZ58" s="47"/>
      <c r="BWA58" s="47"/>
      <c r="BWB58" s="47"/>
      <c r="BWC58" s="47"/>
      <c r="BWD58" s="47"/>
      <c r="BWE58" s="47"/>
      <c r="BWF58" s="47"/>
      <c r="BWG58" s="47"/>
      <c r="BWH58" s="47"/>
      <c r="BWI58" s="47"/>
      <c r="BWJ58" s="47"/>
      <c r="BWK58" s="47"/>
      <c r="BWL58" s="47"/>
      <c r="BWM58" s="47"/>
      <c r="BWN58" s="47"/>
      <c r="BWO58" s="47"/>
      <c r="BWP58" s="47"/>
      <c r="BWQ58" s="47"/>
      <c r="BWR58" s="47"/>
      <c r="BWS58" s="47"/>
      <c r="BWT58" s="47"/>
      <c r="BWU58" s="47"/>
      <c r="BWV58" s="47"/>
      <c r="BWW58" s="47"/>
      <c r="BWX58" s="47"/>
      <c r="BWY58" s="47"/>
      <c r="BWZ58" s="47"/>
      <c r="BXA58" s="47"/>
      <c r="BXB58" s="47"/>
      <c r="BXC58" s="47"/>
      <c r="BXD58" s="47"/>
      <c r="BXE58" s="47"/>
      <c r="BXF58" s="47"/>
      <c r="BXG58" s="47"/>
      <c r="BXH58" s="47"/>
      <c r="BXI58" s="47"/>
      <c r="BXJ58" s="47"/>
      <c r="BXK58" s="47"/>
      <c r="BXL58" s="47"/>
      <c r="BXM58" s="47"/>
      <c r="BXN58" s="47"/>
      <c r="BXO58" s="47"/>
      <c r="BXP58" s="47"/>
      <c r="BXQ58" s="47"/>
      <c r="BXR58" s="47"/>
      <c r="BXS58" s="47"/>
      <c r="BXT58" s="47"/>
      <c r="BXU58" s="47"/>
      <c r="BXV58" s="47"/>
      <c r="BXW58" s="47"/>
      <c r="BXX58" s="47"/>
      <c r="BXY58" s="47"/>
      <c r="BXZ58" s="47"/>
      <c r="BYA58" s="47"/>
      <c r="BYB58" s="47"/>
      <c r="BYC58" s="47"/>
      <c r="BYD58" s="47"/>
      <c r="BYE58" s="47"/>
      <c r="BYF58" s="47"/>
      <c r="BYG58" s="47"/>
      <c r="BYH58" s="47"/>
      <c r="BYI58" s="47"/>
      <c r="BYJ58" s="47"/>
      <c r="BYK58" s="47"/>
      <c r="BYL58" s="47"/>
      <c r="BYM58" s="47"/>
      <c r="BYN58" s="47"/>
      <c r="BYO58" s="47"/>
      <c r="BYP58" s="47"/>
      <c r="BYQ58" s="47"/>
      <c r="BYR58" s="47"/>
      <c r="BYS58" s="47"/>
      <c r="BYT58" s="47"/>
      <c r="BYU58" s="47"/>
      <c r="BYV58" s="47"/>
      <c r="BYW58" s="47"/>
      <c r="BYX58" s="47"/>
      <c r="BYY58" s="47"/>
      <c r="BYZ58" s="47"/>
      <c r="BZA58" s="47"/>
      <c r="BZB58" s="47"/>
      <c r="BZC58" s="47"/>
      <c r="BZD58" s="47"/>
      <c r="BZE58" s="47"/>
      <c r="BZF58" s="47"/>
      <c r="BZG58" s="47"/>
      <c r="BZH58" s="47"/>
      <c r="BZI58" s="47"/>
      <c r="BZJ58" s="47"/>
      <c r="BZK58" s="47"/>
      <c r="BZL58" s="47"/>
      <c r="BZM58" s="47"/>
      <c r="BZN58" s="47"/>
      <c r="BZO58" s="47"/>
      <c r="BZP58" s="47"/>
      <c r="BZQ58" s="47"/>
      <c r="BZR58" s="47"/>
      <c r="BZS58" s="47"/>
      <c r="BZT58" s="47"/>
      <c r="BZU58" s="47"/>
      <c r="BZV58" s="47"/>
      <c r="BZW58" s="47"/>
      <c r="BZX58" s="47"/>
      <c r="BZY58" s="47"/>
      <c r="BZZ58" s="47"/>
      <c r="CAA58" s="47"/>
      <c r="CAB58" s="47"/>
      <c r="CAC58" s="47"/>
      <c r="CAD58" s="47"/>
      <c r="CAE58" s="47"/>
      <c r="CAF58" s="47"/>
      <c r="CAG58" s="47"/>
      <c r="CAH58" s="47"/>
      <c r="CAI58" s="47"/>
      <c r="CAJ58" s="47"/>
      <c r="CAK58" s="47"/>
      <c r="CAL58" s="47"/>
      <c r="CAM58" s="47"/>
      <c r="CAN58" s="47"/>
      <c r="CAO58" s="47"/>
      <c r="CAP58" s="47"/>
      <c r="CAQ58" s="47"/>
      <c r="CAR58" s="47"/>
      <c r="CAS58" s="47"/>
      <c r="CAT58" s="47"/>
      <c r="CAU58" s="47"/>
      <c r="CAV58" s="47"/>
      <c r="CAW58" s="47"/>
      <c r="CAX58" s="47"/>
      <c r="CAY58" s="47"/>
      <c r="CAZ58" s="47"/>
      <c r="CBA58" s="47"/>
      <c r="CBB58" s="47"/>
      <c r="CBC58" s="47"/>
      <c r="CBD58" s="47"/>
      <c r="CBE58" s="47"/>
      <c r="CBF58" s="47"/>
      <c r="CBG58" s="47"/>
      <c r="CBH58" s="47"/>
      <c r="CBI58" s="47"/>
      <c r="CBJ58" s="47"/>
      <c r="CBK58" s="47"/>
      <c r="CBL58" s="47"/>
      <c r="CBM58" s="47"/>
      <c r="CBN58" s="47"/>
      <c r="CBO58" s="47"/>
      <c r="CBP58" s="47"/>
      <c r="CBQ58" s="47"/>
      <c r="CBR58" s="47"/>
      <c r="CBS58" s="47"/>
      <c r="CBT58" s="47"/>
      <c r="CBU58" s="47"/>
      <c r="CBV58" s="47"/>
      <c r="CBW58" s="47"/>
      <c r="CBX58" s="47"/>
      <c r="CBY58" s="47"/>
      <c r="CBZ58" s="47"/>
      <c r="CCA58" s="47"/>
      <c r="CCB58" s="47"/>
      <c r="CCC58" s="47"/>
      <c r="CCD58" s="47"/>
      <c r="CCE58" s="47"/>
      <c r="CCF58" s="47"/>
      <c r="CCG58" s="47"/>
      <c r="CCH58" s="47"/>
      <c r="CCI58" s="47"/>
      <c r="CCJ58" s="47"/>
      <c r="CCK58" s="47"/>
      <c r="CCL58" s="47"/>
      <c r="CCM58" s="47"/>
      <c r="CCN58" s="47"/>
      <c r="CCO58" s="47"/>
      <c r="CCP58" s="47"/>
      <c r="CCQ58" s="47"/>
      <c r="CCR58" s="47"/>
      <c r="CCS58" s="47"/>
      <c r="CCT58" s="47"/>
      <c r="CCU58" s="47"/>
      <c r="CCV58" s="47"/>
      <c r="CCW58" s="47"/>
      <c r="CCX58" s="47"/>
      <c r="CCY58" s="47"/>
      <c r="CCZ58" s="47"/>
      <c r="CDA58" s="47"/>
      <c r="CDB58" s="47"/>
      <c r="CDC58" s="47"/>
      <c r="CDD58" s="47"/>
      <c r="CDE58" s="47"/>
      <c r="CDF58" s="47"/>
      <c r="CDG58" s="47"/>
      <c r="CDH58" s="47"/>
      <c r="CDI58" s="47"/>
      <c r="CDJ58" s="47"/>
      <c r="CDK58" s="47"/>
      <c r="CDL58" s="47"/>
      <c r="CDM58" s="47"/>
      <c r="CDN58" s="47"/>
      <c r="CDO58" s="47"/>
      <c r="CDP58" s="47"/>
      <c r="CDQ58" s="47"/>
      <c r="CDR58" s="47"/>
      <c r="CDS58" s="47"/>
      <c r="CDT58" s="47"/>
      <c r="CDU58" s="47"/>
      <c r="CDV58" s="47"/>
      <c r="CDW58" s="47"/>
      <c r="CDX58" s="47"/>
      <c r="CDY58" s="47"/>
      <c r="CDZ58" s="47"/>
      <c r="CEA58" s="47"/>
      <c r="CEB58" s="47"/>
      <c r="CEC58" s="47"/>
      <c r="CED58" s="47"/>
      <c r="CEE58" s="47"/>
      <c r="CEF58" s="47"/>
      <c r="CEG58" s="47"/>
      <c r="CEH58" s="47"/>
      <c r="CEI58" s="47"/>
      <c r="CEJ58" s="47"/>
      <c r="CEK58" s="47"/>
      <c r="CEL58" s="47"/>
      <c r="CEM58" s="47"/>
      <c r="CEN58" s="47"/>
      <c r="CEO58" s="47"/>
      <c r="CEP58" s="47"/>
      <c r="CEQ58" s="47"/>
      <c r="CER58" s="47"/>
      <c r="CES58" s="47"/>
      <c r="CET58" s="47"/>
      <c r="CEU58" s="47"/>
      <c r="CEV58" s="47"/>
      <c r="CEW58" s="47"/>
      <c r="CEX58" s="47"/>
      <c r="CEY58" s="47"/>
      <c r="CEZ58" s="47"/>
      <c r="CFA58" s="47"/>
      <c r="CFB58" s="47"/>
      <c r="CFC58" s="47"/>
      <c r="CFD58" s="47"/>
      <c r="CFE58" s="47"/>
      <c r="CFF58" s="47"/>
      <c r="CFG58" s="47"/>
      <c r="CFH58" s="47"/>
      <c r="CFI58" s="47"/>
      <c r="CFJ58" s="47"/>
      <c r="CFK58" s="47"/>
      <c r="CFL58" s="47"/>
      <c r="CFM58" s="47"/>
      <c r="CFN58" s="47"/>
      <c r="CFO58" s="47"/>
      <c r="CFP58" s="47"/>
      <c r="CFQ58" s="47"/>
      <c r="CFR58" s="47"/>
      <c r="CFS58" s="47"/>
      <c r="CFT58" s="47"/>
      <c r="CFU58" s="47"/>
      <c r="CFV58" s="47"/>
      <c r="CFW58" s="47"/>
      <c r="CFX58" s="47"/>
      <c r="CFY58" s="47"/>
      <c r="CFZ58" s="47"/>
      <c r="CGA58" s="47"/>
      <c r="CGB58" s="47"/>
      <c r="CGC58" s="47"/>
      <c r="CGD58" s="47"/>
      <c r="CGE58" s="47"/>
      <c r="CGF58" s="47"/>
      <c r="CGG58" s="47"/>
      <c r="CGH58" s="47"/>
      <c r="CGI58" s="47"/>
      <c r="CGJ58" s="47"/>
      <c r="CGK58" s="47"/>
      <c r="CGL58" s="47"/>
      <c r="CGM58" s="47"/>
      <c r="CGN58" s="47"/>
      <c r="CGO58" s="47"/>
      <c r="CGP58" s="47"/>
      <c r="CGQ58" s="47"/>
      <c r="CGR58" s="47"/>
      <c r="CGS58" s="47"/>
      <c r="CGT58" s="47"/>
      <c r="CGU58" s="47"/>
      <c r="CGV58" s="47"/>
      <c r="CGW58" s="47"/>
      <c r="CGX58" s="47"/>
      <c r="CGY58" s="47"/>
      <c r="CGZ58" s="47"/>
      <c r="CHA58" s="47"/>
      <c r="CHB58" s="47"/>
      <c r="CHC58" s="47"/>
      <c r="CHD58" s="47"/>
      <c r="CHE58" s="47"/>
      <c r="CHF58" s="47"/>
      <c r="CHG58" s="47"/>
      <c r="CHH58" s="47"/>
      <c r="CHI58" s="47"/>
      <c r="CHJ58" s="47"/>
      <c r="CHK58" s="47"/>
      <c r="CHL58" s="47"/>
      <c r="CHM58" s="47"/>
      <c r="CHN58" s="47"/>
      <c r="CHO58" s="47"/>
      <c r="CHP58" s="47"/>
      <c r="CHQ58" s="47"/>
      <c r="CHR58" s="47"/>
      <c r="CHS58" s="47"/>
      <c r="CHT58" s="47"/>
      <c r="CHU58" s="47"/>
      <c r="CHV58" s="47"/>
      <c r="CHW58" s="47"/>
      <c r="CHX58" s="47"/>
      <c r="CHY58" s="47"/>
      <c r="CHZ58" s="47"/>
      <c r="CIA58" s="47"/>
      <c r="CIB58" s="47"/>
      <c r="CIC58" s="47"/>
      <c r="CID58" s="47"/>
      <c r="CIE58" s="47"/>
      <c r="CIF58" s="47"/>
      <c r="CIG58" s="47"/>
      <c r="CIH58" s="47"/>
      <c r="CII58" s="47"/>
      <c r="CIJ58" s="47"/>
      <c r="CIK58" s="47"/>
      <c r="CIL58" s="47"/>
      <c r="CIM58" s="47"/>
      <c r="CIN58" s="47"/>
      <c r="CIO58" s="47"/>
      <c r="CIP58" s="47"/>
      <c r="CIQ58" s="47"/>
      <c r="CIR58" s="47"/>
      <c r="CIS58" s="47"/>
      <c r="CIT58" s="47"/>
      <c r="CIU58" s="47"/>
      <c r="CIV58" s="47"/>
      <c r="CIW58" s="47"/>
      <c r="CIX58" s="47"/>
      <c r="CIY58" s="47"/>
      <c r="CIZ58" s="47"/>
      <c r="CJA58" s="47"/>
      <c r="CJB58" s="47"/>
      <c r="CJC58" s="47"/>
      <c r="CJD58" s="47"/>
      <c r="CJE58" s="47"/>
      <c r="CJF58" s="47"/>
      <c r="CJG58" s="47"/>
      <c r="CJH58" s="47"/>
      <c r="CJI58" s="47"/>
      <c r="CJJ58" s="47"/>
      <c r="CJK58" s="47"/>
      <c r="CJL58" s="47"/>
      <c r="CJM58" s="47"/>
      <c r="CJN58" s="47"/>
      <c r="CJO58" s="47"/>
      <c r="CJP58" s="47"/>
      <c r="CJQ58" s="47"/>
      <c r="CJR58" s="47"/>
      <c r="CJS58" s="47"/>
      <c r="CJT58" s="47"/>
      <c r="CJU58" s="47"/>
      <c r="CJV58" s="47"/>
      <c r="CJW58" s="47"/>
      <c r="CJX58" s="47"/>
      <c r="CJY58" s="47"/>
      <c r="CJZ58" s="47"/>
      <c r="CKA58" s="47"/>
      <c r="CKB58" s="47"/>
      <c r="CKC58" s="47"/>
      <c r="CKD58" s="47"/>
      <c r="CKE58" s="47"/>
      <c r="CKF58" s="47"/>
      <c r="CKG58" s="47"/>
      <c r="CKH58" s="47"/>
      <c r="CKI58" s="47"/>
      <c r="CKJ58" s="47"/>
      <c r="CKK58" s="47"/>
      <c r="CKL58" s="47"/>
      <c r="CKM58" s="47"/>
      <c r="CKN58" s="47"/>
      <c r="CKO58" s="47"/>
      <c r="CKP58" s="47"/>
      <c r="CKQ58" s="47"/>
      <c r="CKR58" s="47"/>
      <c r="CKS58" s="47"/>
      <c r="CKT58" s="47"/>
      <c r="CKU58" s="47"/>
      <c r="CKV58" s="47"/>
      <c r="CKW58" s="47"/>
      <c r="CKX58" s="47"/>
      <c r="CKY58" s="47"/>
      <c r="CKZ58" s="47"/>
      <c r="CLA58" s="47"/>
      <c r="CLB58" s="47"/>
      <c r="CLC58" s="47"/>
      <c r="CLD58" s="47"/>
      <c r="CLE58" s="47"/>
      <c r="CLF58" s="47"/>
      <c r="CLG58" s="47"/>
      <c r="CLH58" s="47"/>
      <c r="CLI58" s="47"/>
      <c r="CLJ58" s="47"/>
      <c r="CLK58" s="47"/>
      <c r="CLL58" s="47"/>
      <c r="CLM58" s="47"/>
      <c r="CLN58" s="47"/>
      <c r="CLO58" s="47"/>
      <c r="CLP58" s="47"/>
      <c r="CLQ58" s="47"/>
      <c r="CLR58" s="47"/>
      <c r="CLS58" s="47"/>
      <c r="CLT58" s="47"/>
      <c r="CLU58" s="47"/>
      <c r="CLV58" s="47"/>
      <c r="CLW58" s="47"/>
      <c r="CLX58" s="47"/>
      <c r="CLY58" s="47"/>
      <c r="CLZ58" s="47"/>
      <c r="CMA58" s="47"/>
      <c r="CMB58" s="47"/>
      <c r="CMC58" s="47"/>
      <c r="CMD58" s="47"/>
      <c r="CME58" s="47"/>
      <c r="CMF58" s="47"/>
      <c r="CMG58" s="47"/>
      <c r="CMH58" s="47"/>
      <c r="CMI58" s="47"/>
      <c r="CMJ58" s="47"/>
      <c r="CMK58" s="47"/>
      <c r="CML58" s="47"/>
      <c r="CMM58" s="47"/>
      <c r="CMN58" s="47"/>
      <c r="CMO58" s="47"/>
      <c r="CMP58" s="47"/>
      <c r="CMQ58" s="47"/>
      <c r="CMR58" s="47"/>
      <c r="CMS58" s="47"/>
      <c r="CMT58" s="47"/>
      <c r="CMU58" s="47"/>
      <c r="CMV58" s="47"/>
      <c r="CMW58" s="47"/>
      <c r="CMX58" s="47"/>
      <c r="CMY58" s="47"/>
      <c r="CMZ58" s="47"/>
      <c r="CNA58" s="47"/>
      <c r="CNB58" s="47"/>
      <c r="CNC58" s="47"/>
      <c r="CND58" s="47"/>
      <c r="CNE58" s="47"/>
      <c r="CNF58" s="47"/>
      <c r="CNG58" s="47"/>
      <c r="CNH58" s="47"/>
      <c r="CNI58" s="47"/>
      <c r="CNJ58" s="47"/>
      <c r="CNK58" s="47"/>
      <c r="CNL58" s="47"/>
      <c r="CNM58" s="47"/>
      <c r="CNN58" s="47"/>
      <c r="CNO58" s="47"/>
      <c r="CNP58" s="47"/>
      <c r="CNQ58" s="47"/>
      <c r="CNR58" s="47"/>
      <c r="CNS58" s="47"/>
      <c r="CNT58" s="47"/>
      <c r="CNU58" s="47"/>
      <c r="CNV58" s="47"/>
      <c r="CNW58" s="47"/>
      <c r="CNX58" s="47"/>
      <c r="CNY58" s="47"/>
      <c r="CNZ58" s="47"/>
      <c r="COA58" s="47"/>
      <c r="COB58" s="47"/>
      <c r="COC58" s="47"/>
      <c r="COD58" s="47"/>
      <c r="COE58" s="47"/>
      <c r="COF58" s="47"/>
      <c r="COG58" s="47"/>
      <c r="COH58" s="47"/>
      <c r="COI58" s="47"/>
      <c r="COJ58" s="47"/>
      <c r="COK58" s="47"/>
      <c r="COL58" s="47"/>
      <c r="COM58" s="47"/>
      <c r="CON58" s="47"/>
      <c r="COO58" s="47"/>
      <c r="COP58" s="47"/>
      <c r="COQ58" s="47"/>
      <c r="COR58" s="47"/>
      <c r="COS58" s="47"/>
      <c r="COT58" s="47"/>
      <c r="COU58" s="47"/>
      <c r="COV58" s="47"/>
      <c r="COW58" s="47"/>
      <c r="COX58" s="47"/>
      <c r="COY58" s="47"/>
      <c r="COZ58" s="47"/>
      <c r="CPA58" s="47"/>
      <c r="CPB58" s="47"/>
      <c r="CPC58" s="47"/>
      <c r="CPD58" s="47"/>
      <c r="CPE58" s="47"/>
      <c r="CPF58" s="47"/>
      <c r="CPG58" s="47"/>
      <c r="CPH58" s="47"/>
      <c r="CPI58" s="47"/>
      <c r="CPJ58" s="47"/>
      <c r="CPK58" s="47"/>
      <c r="CPL58" s="47"/>
      <c r="CPM58" s="47"/>
      <c r="CPN58" s="47"/>
      <c r="CPO58" s="47"/>
      <c r="CPP58" s="47"/>
      <c r="CPQ58" s="47"/>
      <c r="CPR58" s="47"/>
      <c r="CPS58" s="47"/>
      <c r="CPT58" s="47"/>
      <c r="CPU58" s="47"/>
      <c r="CPV58" s="47"/>
      <c r="CPW58" s="47"/>
      <c r="CPX58" s="47"/>
      <c r="CPY58" s="47"/>
      <c r="CPZ58" s="47"/>
      <c r="CQA58" s="47"/>
      <c r="CQB58" s="47"/>
      <c r="CQC58" s="47"/>
      <c r="CQD58" s="47"/>
      <c r="CQE58" s="47"/>
      <c r="CQF58" s="47"/>
      <c r="CQG58" s="47"/>
      <c r="CQH58" s="47"/>
      <c r="CQI58" s="47"/>
      <c r="CQJ58" s="47"/>
      <c r="CQK58" s="47"/>
      <c r="CQL58" s="47"/>
      <c r="CQM58" s="47"/>
      <c r="CQN58" s="47"/>
      <c r="CQO58" s="47"/>
      <c r="CQP58" s="47"/>
      <c r="CQQ58" s="47"/>
      <c r="CQR58" s="47"/>
      <c r="CQS58" s="47"/>
      <c r="CQT58" s="47"/>
      <c r="CQU58" s="47"/>
      <c r="CQV58" s="47"/>
      <c r="CQW58" s="47"/>
      <c r="CQX58" s="47"/>
      <c r="CQY58" s="47"/>
      <c r="CQZ58" s="47"/>
      <c r="CRA58" s="47"/>
      <c r="CRB58" s="47"/>
      <c r="CRC58" s="47"/>
      <c r="CRD58" s="47"/>
      <c r="CRE58" s="47"/>
      <c r="CRF58" s="47"/>
      <c r="CRG58" s="47"/>
      <c r="CRH58" s="47"/>
      <c r="CRI58" s="47"/>
      <c r="CRJ58" s="47"/>
      <c r="CRK58" s="47"/>
      <c r="CRL58" s="47"/>
      <c r="CRM58" s="47"/>
      <c r="CRN58" s="47"/>
      <c r="CRO58" s="47"/>
      <c r="CRP58" s="47"/>
      <c r="CRQ58" s="47"/>
      <c r="CRR58" s="47"/>
      <c r="CRS58" s="47"/>
      <c r="CRT58" s="47"/>
      <c r="CRU58" s="47"/>
      <c r="CRV58" s="47"/>
      <c r="CRW58" s="47"/>
      <c r="CRX58" s="47"/>
      <c r="CRY58" s="47"/>
      <c r="CRZ58" s="47"/>
      <c r="CSA58" s="47"/>
      <c r="CSB58" s="47"/>
      <c r="CSC58" s="47"/>
      <c r="CSD58" s="47"/>
      <c r="CSE58" s="47"/>
      <c r="CSF58" s="47"/>
      <c r="CSG58" s="47"/>
      <c r="CSH58" s="47"/>
      <c r="CSI58" s="47"/>
      <c r="CSJ58" s="47"/>
      <c r="CSK58" s="47"/>
      <c r="CSL58" s="47"/>
      <c r="CSM58" s="47"/>
      <c r="CSN58" s="47"/>
      <c r="CSO58" s="47"/>
      <c r="CSP58" s="47"/>
      <c r="CSQ58" s="47"/>
      <c r="CSR58" s="47"/>
      <c r="CSS58" s="47"/>
      <c r="CST58" s="47"/>
      <c r="CSU58" s="47"/>
      <c r="CSV58" s="47"/>
      <c r="CSW58" s="47"/>
      <c r="CSX58" s="47"/>
      <c r="CSY58" s="47"/>
      <c r="CSZ58" s="47"/>
      <c r="CTA58" s="47"/>
      <c r="CTB58" s="47"/>
      <c r="CTC58" s="47"/>
      <c r="CTD58" s="47"/>
      <c r="CTE58" s="47"/>
      <c r="CTF58" s="47"/>
      <c r="CTG58" s="47"/>
      <c r="CTH58" s="47"/>
      <c r="CTI58" s="47"/>
      <c r="CTJ58" s="47"/>
      <c r="CTK58" s="47"/>
      <c r="CTL58" s="47"/>
      <c r="CTM58" s="47"/>
      <c r="CTN58" s="47"/>
      <c r="CTO58" s="47"/>
      <c r="CTP58" s="47"/>
      <c r="CTQ58" s="47"/>
      <c r="CTR58" s="47"/>
      <c r="CTS58" s="47"/>
      <c r="CTT58" s="47"/>
      <c r="CTU58" s="47"/>
      <c r="CTV58" s="47"/>
      <c r="CTW58" s="47"/>
      <c r="CTX58" s="47"/>
      <c r="CTY58" s="47"/>
      <c r="CTZ58" s="47"/>
      <c r="CUA58" s="47"/>
      <c r="CUB58" s="47"/>
      <c r="CUC58" s="47"/>
      <c r="CUD58" s="47"/>
      <c r="CUE58" s="47"/>
      <c r="CUF58" s="47"/>
      <c r="CUG58" s="47"/>
      <c r="CUH58" s="47"/>
      <c r="CUI58" s="47"/>
      <c r="CUJ58" s="47"/>
      <c r="CUK58" s="47"/>
      <c r="CUL58" s="47"/>
      <c r="CUM58" s="47"/>
      <c r="CUN58" s="47"/>
      <c r="CUO58" s="47"/>
      <c r="CUP58" s="47"/>
      <c r="CUQ58" s="47"/>
      <c r="CUR58" s="47"/>
      <c r="CUS58" s="47"/>
      <c r="CUT58" s="47"/>
      <c r="CUU58" s="47"/>
      <c r="CUV58" s="47"/>
      <c r="CUW58" s="47"/>
      <c r="CUX58" s="47"/>
      <c r="CUY58" s="47"/>
      <c r="CUZ58" s="47"/>
      <c r="CVA58" s="47"/>
      <c r="CVB58" s="47"/>
      <c r="CVC58" s="47"/>
      <c r="CVD58" s="47"/>
      <c r="CVE58" s="47"/>
      <c r="CVF58" s="47"/>
      <c r="CVG58" s="47"/>
      <c r="CVH58" s="47"/>
      <c r="CVI58" s="47"/>
      <c r="CVJ58" s="47"/>
      <c r="CVK58" s="47"/>
      <c r="CVL58" s="47"/>
      <c r="CVM58" s="47"/>
      <c r="CVN58" s="47"/>
      <c r="CVO58" s="47"/>
      <c r="CVP58" s="47"/>
      <c r="CVQ58" s="47"/>
      <c r="CVR58" s="47"/>
      <c r="CVS58" s="47"/>
      <c r="CVT58" s="47"/>
      <c r="CVU58" s="47"/>
      <c r="CVV58" s="47"/>
      <c r="CVW58" s="47"/>
      <c r="CVX58" s="47"/>
      <c r="CVY58" s="47"/>
      <c r="CVZ58" s="47"/>
      <c r="CWA58" s="47"/>
      <c r="CWB58" s="47"/>
      <c r="CWC58" s="47"/>
      <c r="CWD58" s="47"/>
      <c r="CWE58" s="47"/>
      <c r="CWF58" s="47"/>
      <c r="CWG58" s="47"/>
      <c r="CWH58" s="47"/>
      <c r="CWI58" s="47"/>
      <c r="CWJ58" s="47"/>
      <c r="CWK58" s="47"/>
      <c r="CWL58" s="47"/>
      <c r="CWM58" s="47"/>
      <c r="CWN58" s="47"/>
      <c r="CWO58" s="47"/>
      <c r="CWP58" s="47"/>
      <c r="CWQ58" s="47"/>
      <c r="CWR58" s="47"/>
      <c r="CWS58" s="47"/>
      <c r="CWT58" s="47"/>
      <c r="CWU58" s="47"/>
      <c r="CWV58" s="47"/>
      <c r="CWW58" s="47"/>
      <c r="CWX58" s="47"/>
      <c r="CWY58" s="47"/>
      <c r="CWZ58" s="47"/>
      <c r="CXA58" s="47"/>
      <c r="CXB58" s="47"/>
      <c r="CXC58" s="47"/>
      <c r="CXD58" s="47"/>
      <c r="CXE58" s="47"/>
      <c r="CXF58" s="47"/>
      <c r="CXG58" s="47"/>
      <c r="CXH58" s="47"/>
      <c r="CXI58" s="47"/>
      <c r="CXJ58" s="47"/>
      <c r="CXK58" s="47"/>
      <c r="CXL58" s="47"/>
      <c r="CXM58" s="47"/>
      <c r="CXN58" s="47"/>
      <c r="CXO58" s="47"/>
      <c r="CXP58" s="47"/>
      <c r="CXQ58" s="47"/>
      <c r="CXR58" s="47"/>
      <c r="CXS58" s="47"/>
      <c r="CXT58" s="47"/>
      <c r="CXU58" s="47"/>
      <c r="CXV58" s="47"/>
      <c r="CXW58" s="47"/>
      <c r="CXX58" s="47"/>
      <c r="CXY58" s="47"/>
      <c r="CXZ58" s="47"/>
      <c r="CYA58" s="47"/>
      <c r="CYB58" s="47"/>
      <c r="CYC58" s="47"/>
      <c r="CYD58" s="47"/>
      <c r="CYE58" s="47"/>
      <c r="CYF58" s="47"/>
      <c r="CYG58" s="47"/>
      <c r="CYH58" s="47"/>
      <c r="CYI58" s="47"/>
      <c r="CYJ58" s="47"/>
      <c r="CYK58" s="47"/>
      <c r="CYL58" s="47"/>
      <c r="CYM58" s="47"/>
      <c r="CYN58" s="47"/>
      <c r="CYO58" s="47"/>
      <c r="CYP58" s="47"/>
      <c r="CYQ58" s="47"/>
      <c r="CYR58" s="47"/>
      <c r="CYS58" s="47"/>
      <c r="CYT58" s="47"/>
      <c r="CYU58" s="47"/>
      <c r="CYV58" s="47"/>
      <c r="CYW58" s="47"/>
      <c r="CYX58" s="47"/>
      <c r="CYY58" s="47"/>
      <c r="CYZ58" s="47"/>
      <c r="CZA58" s="47"/>
      <c r="CZB58" s="47"/>
      <c r="CZC58" s="47"/>
      <c r="CZD58" s="47"/>
      <c r="CZE58" s="47"/>
      <c r="CZF58" s="47"/>
      <c r="CZG58" s="47"/>
      <c r="CZH58" s="47"/>
      <c r="CZI58" s="47"/>
      <c r="CZJ58" s="47"/>
      <c r="CZK58" s="47"/>
      <c r="CZL58" s="47"/>
      <c r="CZM58" s="47"/>
      <c r="CZN58" s="47"/>
      <c r="CZO58" s="47"/>
      <c r="CZP58" s="47"/>
      <c r="CZQ58" s="47"/>
      <c r="CZR58" s="47"/>
      <c r="CZS58" s="47"/>
      <c r="CZT58" s="47"/>
      <c r="CZU58" s="47"/>
      <c r="CZV58" s="47"/>
      <c r="CZW58" s="47"/>
      <c r="CZX58" s="47"/>
      <c r="CZY58" s="47"/>
      <c r="CZZ58" s="47"/>
      <c r="DAA58" s="47"/>
      <c r="DAB58" s="47"/>
      <c r="DAC58" s="47"/>
      <c r="DAD58" s="47"/>
      <c r="DAE58" s="47"/>
      <c r="DAF58" s="47"/>
      <c r="DAG58" s="47"/>
      <c r="DAH58" s="47"/>
      <c r="DAI58" s="47"/>
      <c r="DAJ58" s="47"/>
      <c r="DAK58" s="47"/>
      <c r="DAL58" s="47"/>
      <c r="DAM58" s="47"/>
      <c r="DAN58" s="47"/>
      <c r="DAO58" s="47"/>
      <c r="DAP58" s="47"/>
      <c r="DAQ58" s="47"/>
      <c r="DAR58" s="47"/>
      <c r="DAS58" s="47"/>
      <c r="DAT58" s="47"/>
      <c r="DAU58" s="47"/>
      <c r="DAV58" s="47"/>
      <c r="DAW58" s="47"/>
      <c r="DAX58" s="47"/>
      <c r="DAY58" s="47"/>
      <c r="DAZ58" s="47"/>
      <c r="DBA58" s="47"/>
      <c r="DBB58" s="47"/>
      <c r="DBC58" s="47"/>
      <c r="DBD58" s="47"/>
      <c r="DBE58" s="47"/>
      <c r="DBF58" s="47"/>
      <c r="DBG58" s="47"/>
      <c r="DBH58" s="47"/>
      <c r="DBI58" s="47"/>
      <c r="DBJ58" s="47"/>
      <c r="DBK58" s="47"/>
      <c r="DBL58" s="47"/>
      <c r="DBM58" s="47"/>
      <c r="DBN58" s="47"/>
      <c r="DBO58" s="47"/>
      <c r="DBP58" s="47"/>
      <c r="DBQ58" s="47"/>
      <c r="DBR58" s="47"/>
      <c r="DBS58" s="47"/>
      <c r="DBT58" s="47"/>
      <c r="DBU58" s="47"/>
      <c r="DBV58" s="47"/>
      <c r="DBW58" s="47"/>
      <c r="DBX58" s="47"/>
      <c r="DBY58" s="47"/>
      <c r="DBZ58" s="47"/>
      <c r="DCA58" s="47"/>
      <c r="DCB58" s="47"/>
      <c r="DCC58" s="47"/>
      <c r="DCD58" s="47"/>
      <c r="DCE58" s="47"/>
      <c r="DCF58" s="47"/>
      <c r="DCG58" s="47"/>
      <c r="DCH58" s="47"/>
      <c r="DCI58" s="47"/>
      <c r="DCJ58" s="47"/>
      <c r="DCK58" s="47"/>
      <c r="DCL58" s="47"/>
      <c r="DCM58" s="47"/>
      <c r="DCN58" s="47"/>
      <c r="DCO58" s="47"/>
      <c r="DCP58" s="47"/>
      <c r="DCQ58" s="47"/>
      <c r="DCR58" s="47"/>
      <c r="DCS58" s="47"/>
      <c r="DCT58" s="47"/>
      <c r="DCU58" s="47"/>
      <c r="DCV58" s="47"/>
      <c r="DCW58" s="47"/>
      <c r="DCX58" s="47"/>
      <c r="DCY58" s="47"/>
      <c r="DCZ58" s="47"/>
      <c r="DDA58" s="47"/>
      <c r="DDB58" s="47"/>
      <c r="DDC58" s="47"/>
      <c r="DDD58" s="47"/>
      <c r="DDE58" s="47"/>
      <c r="DDF58" s="47"/>
      <c r="DDG58" s="47"/>
      <c r="DDH58" s="47"/>
      <c r="DDI58" s="47"/>
      <c r="DDJ58" s="47"/>
      <c r="DDK58" s="47"/>
      <c r="DDL58" s="47"/>
      <c r="DDM58" s="47"/>
      <c r="DDN58" s="47"/>
      <c r="DDO58" s="47"/>
      <c r="DDP58" s="47"/>
      <c r="DDQ58" s="47"/>
      <c r="DDR58" s="47"/>
      <c r="DDS58" s="47"/>
      <c r="DDT58" s="47"/>
      <c r="DDU58" s="47"/>
      <c r="DDV58" s="47"/>
      <c r="DDW58" s="47"/>
      <c r="DDX58" s="47"/>
      <c r="DDY58" s="47"/>
      <c r="DDZ58" s="47"/>
      <c r="DEA58" s="47"/>
      <c r="DEB58" s="47"/>
      <c r="DEC58" s="47"/>
      <c r="DED58" s="47"/>
      <c r="DEE58" s="47"/>
      <c r="DEF58" s="47"/>
      <c r="DEG58" s="47"/>
      <c r="DEH58" s="47"/>
      <c r="DEI58" s="47"/>
      <c r="DEJ58" s="47"/>
      <c r="DEK58" s="47"/>
      <c r="DEL58" s="47"/>
      <c r="DEM58" s="47"/>
      <c r="DEN58" s="47"/>
      <c r="DEO58" s="47"/>
      <c r="DEP58" s="47"/>
      <c r="DEQ58" s="47"/>
      <c r="DER58" s="47"/>
      <c r="DES58" s="47"/>
      <c r="DET58" s="47"/>
      <c r="DEU58" s="47"/>
      <c r="DEV58" s="47"/>
      <c r="DEW58" s="47"/>
      <c r="DEX58" s="47"/>
      <c r="DEY58" s="47"/>
      <c r="DEZ58" s="47"/>
      <c r="DFA58" s="47"/>
      <c r="DFB58" s="47"/>
      <c r="DFC58" s="47"/>
      <c r="DFD58" s="47"/>
      <c r="DFE58" s="47"/>
      <c r="DFF58" s="47"/>
      <c r="DFG58" s="47"/>
      <c r="DFH58" s="47"/>
      <c r="DFI58" s="47"/>
      <c r="DFJ58" s="47"/>
      <c r="DFK58" s="47"/>
      <c r="DFL58" s="47"/>
      <c r="DFM58" s="47"/>
      <c r="DFN58" s="47"/>
      <c r="DFO58" s="47"/>
      <c r="DFP58" s="47"/>
      <c r="DFQ58" s="47"/>
      <c r="DFR58" s="47"/>
      <c r="DFS58" s="47"/>
      <c r="DFT58" s="47"/>
      <c r="DFU58" s="47"/>
      <c r="DFV58" s="47"/>
      <c r="DFW58" s="47"/>
      <c r="DFX58" s="47"/>
      <c r="DFY58" s="47"/>
      <c r="DFZ58" s="47"/>
      <c r="DGA58" s="47"/>
      <c r="DGB58" s="47"/>
      <c r="DGC58" s="47"/>
      <c r="DGD58" s="47"/>
      <c r="DGE58" s="47"/>
      <c r="DGF58" s="47"/>
      <c r="DGG58" s="47"/>
      <c r="DGH58" s="47"/>
      <c r="DGI58" s="47"/>
      <c r="DGJ58" s="47"/>
      <c r="DGK58" s="47"/>
      <c r="DGL58" s="47"/>
      <c r="DGM58" s="47"/>
      <c r="DGN58" s="47"/>
      <c r="DGO58" s="47"/>
      <c r="DGP58" s="47"/>
      <c r="DGQ58" s="47"/>
      <c r="DGR58" s="47"/>
      <c r="DGS58" s="47"/>
      <c r="DGT58" s="47"/>
      <c r="DGU58" s="47"/>
      <c r="DGV58" s="47"/>
      <c r="DGW58" s="47"/>
      <c r="DGX58" s="47"/>
      <c r="DGY58" s="47"/>
      <c r="DGZ58" s="47"/>
      <c r="DHA58" s="47"/>
      <c r="DHB58" s="47"/>
      <c r="DHC58" s="47"/>
      <c r="DHD58" s="47"/>
      <c r="DHE58" s="47"/>
      <c r="DHF58" s="47"/>
      <c r="DHG58" s="47"/>
      <c r="DHH58" s="47"/>
      <c r="DHI58" s="47"/>
      <c r="DHJ58" s="47"/>
      <c r="DHK58" s="47"/>
      <c r="DHL58" s="47"/>
      <c r="DHM58" s="47"/>
      <c r="DHN58" s="47"/>
      <c r="DHO58" s="47"/>
      <c r="DHP58" s="47"/>
      <c r="DHQ58" s="47"/>
      <c r="DHR58" s="47"/>
      <c r="DHS58" s="47"/>
      <c r="DHT58" s="47"/>
      <c r="DHU58" s="47"/>
      <c r="DHV58" s="47"/>
      <c r="DHW58" s="47"/>
      <c r="DHX58" s="47"/>
      <c r="DHY58" s="47"/>
      <c r="DHZ58" s="47"/>
      <c r="DIA58" s="47"/>
      <c r="DIB58" s="47"/>
      <c r="DIC58" s="47"/>
      <c r="DID58" s="47"/>
      <c r="DIE58" s="47"/>
      <c r="DIF58" s="47"/>
      <c r="DIG58" s="47"/>
      <c r="DIH58" s="47"/>
      <c r="DII58" s="47"/>
      <c r="DIJ58" s="47"/>
      <c r="DIK58" s="47"/>
      <c r="DIL58" s="47"/>
      <c r="DIM58" s="47"/>
      <c r="DIN58" s="47"/>
      <c r="DIO58" s="47"/>
      <c r="DIP58" s="47"/>
      <c r="DIQ58" s="47"/>
      <c r="DIR58" s="47"/>
      <c r="DIS58" s="47"/>
      <c r="DIT58" s="47"/>
      <c r="DIU58" s="47"/>
      <c r="DIV58" s="47"/>
      <c r="DIW58" s="47"/>
      <c r="DIX58" s="47"/>
      <c r="DIY58" s="47"/>
      <c r="DIZ58" s="47"/>
      <c r="DJA58" s="47"/>
      <c r="DJB58" s="47"/>
      <c r="DJC58" s="47"/>
      <c r="DJD58" s="47"/>
      <c r="DJE58" s="47"/>
      <c r="DJF58" s="47"/>
      <c r="DJG58" s="47"/>
      <c r="DJH58" s="47"/>
      <c r="DJI58" s="47"/>
      <c r="DJJ58" s="47"/>
      <c r="DJK58" s="47"/>
      <c r="DJL58" s="47"/>
      <c r="DJM58" s="47"/>
      <c r="DJN58" s="47"/>
      <c r="DJO58" s="47"/>
      <c r="DJP58" s="47"/>
      <c r="DJQ58" s="47"/>
      <c r="DJR58" s="47"/>
      <c r="DJS58" s="47"/>
      <c r="DJT58" s="47"/>
      <c r="DJU58" s="47"/>
      <c r="DJV58" s="47"/>
      <c r="DJW58" s="47"/>
      <c r="DJX58" s="47"/>
      <c r="DJY58" s="47"/>
      <c r="DJZ58" s="47"/>
      <c r="DKA58" s="47"/>
      <c r="DKB58" s="47"/>
      <c r="DKC58" s="47"/>
      <c r="DKD58" s="47"/>
      <c r="DKE58" s="47"/>
      <c r="DKF58" s="47"/>
      <c r="DKG58" s="47"/>
      <c r="DKH58" s="47"/>
      <c r="DKI58" s="47"/>
      <c r="DKJ58" s="47"/>
      <c r="DKK58" s="47"/>
      <c r="DKL58" s="47"/>
      <c r="DKM58" s="47"/>
      <c r="DKN58" s="47"/>
      <c r="DKO58" s="47"/>
      <c r="DKP58" s="47"/>
      <c r="DKQ58" s="47"/>
      <c r="DKR58" s="47"/>
      <c r="DKS58" s="47"/>
      <c r="DKT58" s="47"/>
      <c r="DKU58" s="47"/>
      <c r="DKV58" s="47"/>
      <c r="DKW58" s="47"/>
      <c r="DKX58" s="47"/>
      <c r="DKY58" s="47"/>
      <c r="DKZ58" s="47"/>
      <c r="DLA58" s="47"/>
      <c r="DLB58" s="47"/>
      <c r="DLC58" s="47"/>
      <c r="DLD58" s="47"/>
      <c r="DLE58" s="47"/>
      <c r="DLF58" s="47"/>
      <c r="DLG58" s="47"/>
      <c r="DLH58" s="47"/>
      <c r="DLI58" s="47"/>
      <c r="DLJ58" s="47"/>
      <c r="DLK58" s="47"/>
      <c r="DLL58" s="47"/>
      <c r="DLM58" s="47"/>
      <c r="DLN58" s="47"/>
      <c r="DLO58" s="47"/>
      <c r="DLP58" s="47"/>
      <c r="DLQ58" s="47"/>
      <c r="DLR58" s="47"/>
      <c r="DLS58" s="47"/>
      <c r="DLT58" s="47"/>
      <c r="DLU58" s="47"/>
      <c r="DLV58" s="47"/>
      <c r="DLW58" s="47"/>
      <c r="DLX58" s="47"/>
      <c r="DLY58" s="47"/>
      <c r="DLZ58" s="47"/>
      <c r="DMA58" s="47"/>
      <c r="DMB58" s="47"/>
      <c r="DMC58" s="47"/>
      <c r="DMD58" s="47"/>
      <c r="DME58" s="47"/>
      <c r="DMF58" s="47"/>
      <c r="DMG58" s="47"/>
      <c r="DMH58" s="47"/>
      <c r="DMI58" s="47"/>
      <c r="DMJ58" s="47"/>
      <c r="DMK58" s="47"/>
      <c r="DML58" s="47"/>
      <c r="DMM58" s="47"/>
      <c r="DMN58" s="47"/>
      <c r="DMO58" s="47"/>
      <c r="DMP58" s="47"/>
      <c r="DMQ58" s="47"/>
      <c r="DMR58" s="47"/>
      <c r="DMS58" s="47"/>
      <c r="DMT58" s="47"/>
      <c r="DMU58" s="47"/>
      <c r="DMV58" s="47"/>
      <c r="DMW58" s="47"/>
      <c r="DMX58" s="47"/>
      <c r="DMY58" s="47"/>
      <c r="DMZ58" s="47"/>
      <c r="DNA58" s="47"/>
      <c r="DNB58" s="47"/>
      <c r="DNC58" s="47"/>
      <c r="DND58" s="47"/>
      <c r="DNE58" s="47"/>
      <c r="DNF58" s="47"/>
      <c r="DNG58" s="47"/>
      <c r="DNH58" s="47"/>
      <c r="DNI58" s="47"/>
      <c r="DNJ58" s="47"/>
      <c r="DNK58" s="47"/>
      <c r="DNL58" s="47"/>
      <c r="DNM58" s="47"/>
      <c r="DNN58" s="47"/>
      <c r="DNO58" s="47"/>
      <c r="DNP58" s="47"/>
      <c r="DNQ58" s="47"/>
      <c r="DNR58" s="47"/>
      <c r="DNS58" s="47"/>
      <c r="DNT58" s="47"/>
      <c r="DNU58" s="47"/>
      <c r="DNV58" s="47"/>
      <c r="DNW58" s="47"/>
      <c r="DNX58" s="47"/>
      <c r="DNY58" s="47"/>
      <c r="DNZ58" s="47"/>
      <c r="DOA58" s="47"/>
      <c r="DOB58" s="47"/>
      <c r="DOC58" s="47"/>
      <c r="DOD58" s="47"/>
      <c r="DOE58" s="47"/>
      <c r="DOF58" s="47"/>
      <c r="DOG58" s="47"/>
      <c r="DOH58" s="47"/>
      <c r="DOI58" s="47"/>
      <c r="DOJ58" s="47"/>
      <c r="DOK58" s="47"/>
      <c r="DOL58" s="47"/>
      <c r="DOM58" s="47"/>
      <c r="DON58" s="47"/>
      <c r="DOO58" s="47"/>
      <c r="DOP58" s="47"/>
      <c r="DOQ58" s="47"/>
      <c r="DOR58" s="47"/>
      <c r="DOS58" s="47"/>
      <c r="DOT58" s="47"/>
      <c r="DOU58" s="47"/>
      <c r="DOV58" s="47"/>
      <c r="DOW58" s="47"/>
      <c r="DOX58" s="47"/>
      <c r="DOY58" s="47"/>
      <c r="DOZ58" s="47"/>
      <c r="DPA58" s="47"/>
      <c r="DPB58" s="47"/>
      <c r="DPC58" s="47"/>
      <c r="DPD58" s="47"/>
      <c r="DPE58" s="47"/>
      <c r="DPF58" s="47"/>
      <c r="DPG58" s="47"/>
      <c r="DPH58" s="47"/>
      <c r="DPI58" s="47"/>
      <c r="DPJ58" s="47"/>
      <c r="DPK58" s="47"/>
      <c r="DPL58" s="47"/>
      <c r="DPM58" s="47"/>
      <c r="DPN58" s="47"/>
      <c r="DPO58" s="47"/>
      <c r="DPP58" s="47"/>
      <c r="DPQ58" s="47"/>
      <c r="DPR58" s="47"/>
      <c r="DPS58" s="47"/>
      <c r="DPT58" s="47"/>
      <c r="DPU58" s="47"/>
      <c r="DPV58" s="47"/>
      <c r="DPW58" s="47"/>
      <c r="DPX58" s="47"/>
      <c r="DPY58" s="47"/>
      <c r="DPZ58" s="47"/>
      <c r="DQA58" s="47"/>
      <c r="DQB58" s="47"/>
      <c r="DQC58" s="47"/>
      <c r="DQD58" s="47"/>
      <c r="DQE58" s="47"/>
      <c r="DQF58" s="47"/>
      <c r="DQG58" s="47"/>
      <c r="DQH58" s="47"/>
      <c r="DQI58" s="47"/>
      <c r="DQJ58" s="47"/>
      <c r="DQK58" s="47"/>
      <c r="DQL58" s="47"/>
      <c r="DQM58" s="47"/>
      <c r="DQN58" s="47"/>
      <c r="DQO58" s="47"/>
      <c r="DQP58" s="47"/>
      <c r="DQQ58" s="47"/>
      <c r="DQR58" s="47"/>
      <c r="DQS58" s="47"/>
      <c r="DQT58" s="47"/>
      <c r="DQU58" s="47"/>
      <c r="DQV58" s="47"/>
      <c r="DQW58" s="47"/>
      <c r="DQX58" s="47"/>
      <c r="DQY58" s="47"/>
      <c r="DQZ58" s="47"/>
      <c r="DRA58" s="47"/>
      <c r="DRB58" s="47"/>
      <c r="DRC58" s="47"/>
      <c r="DRD58" s="47"/>
      <c r="DRE58" s="47"/>
      <c r="DRF58" s="47"/>
      <c r="DRG58" s="47"/>
      <c r="DRH58" s="47"/>
      <c r="DRI58" s="47"/>
      <c r="DRJ58" s="47"/>
      <c r="DRK58" s="47"/>
      <c r="DRL58" s="47"/>
      <c r="DRM58" s="47"/>
      <c r="DRN58" s="47"/>
      <c r="DRO58" s="47"/>
      <c r="DRP58" s="47"/>
      <c r="DRQ58" s="47"/>
      <c r="DRR58" s="47"/>
      <c r="DRS58" s="47"/>
      <c r="DRT58" s="47"/>
      <c r="DRU58" s="47"/>
      <c r="DRV58" s="47"/>
      <c r="DRW58" s="47"/>
      <c r="DRX58" s="47"/>
      <c r="DRY58" s="47"/>
      <c r="DRZ58" s="47"/>
      <c r="DSA58" s="47"/>
      <c r="DSB58" s="47"/>
      <c r="DSC58" s="47"/>
      <c r="DSD58" s="47"/>
      <c r="DSE58" s="47"/>
      <c r="DSF58" s="47"/>
      <c r="DSG58" s="47"/>
      <c r="DSH58" s="47"/>
      <c r="DSI58" s="47"/>
      <c r="DSJ58" s="47"/>
      <c r="DSK58" s="47"/>
      <c r="DSL58" s="47"/>
      <c r="DSM58" s="47"/>
      <c r="DSN58" s="47"/>
      <c r="DSO58" s="47"/>
      <c r="DSP58" s="47"/>
      <c r="DSQ58" s="47"/>
      <c r="DSR58" s="47"/>
      <c r="DSS58" s="47"/>
      <c r="DST58" s="47"/>
      <c r="DSU58" s="47"/>
      <c r="DSV58" s="47"/>
      <c r="DSW58" s="47"/>
      <c r="DSX58" s="47"/>
      <c r="DSY58" s="47"/>
      <c r="DSZ58" s="47"/>
      <c r="DTA58" s="47"/>
      <c r="DTB58" s="47"/>
      <c r="DTC58" s="47"/>
      <c r="DTD58" s="47"/>
      <c r="DTE58" s="47"/>
      <c r="DTF58" s="47"/>
      <c r="DTG58" s="47"/>
      <c r="DTH58" s="47"/>
      <c r="DTI58" s="47"/>
      <c r="DTJ58" s="47"/>
      <c r="DTK58" s="47"/>
      <c r="DTL58" s="47"/>
      <c r="DTM58" s="47"/>
      <c r="DTN58" s="47"/>
      <c r="DTO58" s="47"/>
      <c r="DTP58" s="47"/>
      <c r="DTQ58" s="47"/>
      <c r="DTR58" s="47"/>
      <c r="DTS58" s="47"/>
      <c r="DTT58" s="47"/>
      <c r="DTU58" s="47"/>
      <c r="DTV58" s="47"/>
      <c r="DTW58" s="47"/>
      <c r="DTX58" s="47"/>
      <c r="DTY58" s="47"/>
      <c r="DTZ58" s="47"/>
      <c r="DUA58" s="47"/>
      <c r="DUB58" s="47"/>
      <c r="DUC58" s="47"/>
      <c r="DUD58" s="47"/>
      <c r="DUE58" s="47"/>
      <c r="DUF58" s="47"/>
      <c r="DUG58" s="47"/>
      <c r="DUH58" s="47"/>
      <c r="DUI58" s="47"/>
      <c r="DUJ58" s="47"/>
      <c r="DUK58" s="47"/>
      <c r="DUL58" s="47"/>
      <c r="DUM58" s="47"/>
      <c r="DUN58" s="47"/>
      <c r="DUO58" s="47"/>
      <c r="DUP58" s="47"/>
      <c r="DUQ58" s="47"/>
      <c r="DUR58" s="47"/>
      <c r="DUS58" s="47"/>
      <c r="DUT58" s="47"/>
      <c r="DUU58" s="47"/>
      <c r="DUV58" s="47"/>
      <c r="DUW58" s="47"/>
      <c r="DUX58" s="47"/>
      <c r="DUY58" s="47"/>
      <c r="DUZ58" s="47"/>
      <c r="DVA58" s="47"/>
      <c r="DVB58" s="47"/>
      <c r="DVC58" s="47"/>
      <c r="DVD58" s="47"/>
      <c r="DVE58" s="47"/>
      <c r="DVF58" s="47"/>
      <c r="DVG58" s="47"/>
      <c r="DVH58" s="47"/>
      <c r="DVI58" s="47"/>
      <c r="DVJ58" s="47"/>
      <c r="DVK58" s="47"/>
      <c r="DVL58" s="47"/>
      <c r="DVM58" s="47"/>
      <c r="DVN58" s="47"/>
      <c r="DVO58" s="47"/>
      <c r="DVP58" s="47"/>
      <c r="DVQ58" s="47"/>
      <c r="DVR58" s="47"/>
      <c r="DVS58" s="47"/>
      <c r="DVT58" s="47"/>
      <c r="DVU58" s="47"/>
      <c r="DVV58" s="47"/>
      <c r="DVW58" s="47"/>
      <c r="DVX58" s="47"/>
      <c r="DVY58" s="47"/>
      <c r="DVZ58" s="47"/>
      <c r="DWA58" s="47"/>
      <c r="DWB58" s="47"/>
      <c r="DWC58" s="47"/>
      <c r="DWD58" s="47"/>
      <c r="DWE58" s="47"/>
      <c r="DWF58" s="47"/>
      <c r="DWG58" s="47"/>
      <c r="DWH58" s="47"/>
      <c r="DWI58" s="47"/>
      <c r="DWJ58" s="47"/>
      <c r="DWK58" s="47"/>
      <c r="DWL58" s="47"/>
      <c r="DWM58" s="47"/>
      <c r="DWN58" s="47"/>
      <c r="DWO58" s="47"/>
      <c r="DWP58" s="47"/>
      <c r="DWQ58" s="47"/>
      <c r="DWR58" s="47"/>
      <c r="DWS58" s="47"/>
      <c r="DWT58" s="47"/>
      <c r="DWU58" s="47"/>
      <c r="DWV58" s="47"/>
      <c r="DWW58" s="47"/>
      <c r="DWX58" s="47"/>
      <c r="DWY58" s="47"/>
      <c r="DWZ58" s="47"/>
      <c r="DXA58" s="47"/>
      <c r="DXB58" s="47"/>
      <c r="DXC58" s="47"/>
      <c r="DXD58" s="47"/>
      <c r="DXE58" s="47"/>
      <c r="DXF58" s="47"/>
      <c r="DXG58" s="47"/>
      <c r="DXH58" s="47"/>
      <c r="DXI58" s="47"/>
      <c r="DXJ58" s="47"/>
      <c r="DXK58" s="47"/>
      <c r="DXL58" s="47"/>
      <c r="DXM58" s="47"/>
      <c r="DXN58" s="47"/>
      <c r="DXO58" s="47"/>
      <c r="DXP58" s="47"/>
      <c r="DXQ58" s="47"/>
      <c r="DXR58" s="47"/>
      <c r="DXS58" s="47"/>
      <c r="DXT58" s="47"/>
      <c r="DXU58" s="47"/>
      <c r="DXV58" s="47"/>
      <c r="DXW58" s="47"/>
      <c r="DXX58" s="47"/>
      <c r="DXY58" s="47"/>
      <c r="DXZ58" s="47"/>
      <c r="DYA58" s="47"/>
      <c r="DYB58" s="47"/>
      <c r="DYC58" s="47"/>
      <c r="DYD58" s="47"/>
      <c r="DYE58" s="47"/>
      <c r="DYF58" s="47"/>
      <c r="DYG58" s="47"/>
      <c r="DYH58" s="47"/>
      <c r="DYI58" s="47"/>
      <c r="DYJ58" s="47"/>
      <c r="DYK58" s="47"/>
      <c r="DYL58" s="47"/>
      <c r="DYM58" s="47"/>
      <c r="DYN58" s="47"/>
      <c r="DYO58" s="47"/>
      <c r="DYP58" s="47"/>
      <c r="DYQ58" s="47"/>
      <c r="DYR58" s="47"/>
      <c r="DYS58" s="47"/>
      <c r="DYT58" s="47"/>
      <c r="DYU58" s="47"/>
      <c r="DYV58" s="47"/>
      <c r="DYW58" s="47"/>
      <c r="DYX58" s="47"/>
      <c r="DYY58" s="47"/>
      <c r="DYZ58" s="47"/>
      <c r="DZA58" s="47"/>
      <c r="DZB58" s="47"/>
      <c r="DZC58" s="47"/>
      <c r="DZD58" s="47"/>
      <c r="DZE58" s="47"/>
      <c r="DZF58" s="47"/>
      <c r="DZG58" s="47"/>
      <c r="DZH58" s="47"/>
      <c r="DZI58" s="47"/>
      <c r="DZJ58" s="47"/>
      <c r="DZK58" s="47"/>
      <c r="DZL58" s="47"/>
      <c r="DZM58" s="47"/>
      <c r="DZN58" s="47"/>
      <c r="DZO58" s="47"/>
      <c r="DZP58" s="47"/>
      <c r="DZQ58" s="47"/>
      <c r="DZR58" s="47"/>
      <c r="DZS58" s="47"/>
      <c r="DZT58" s="47"/>
      <c r="DZU58" s="47"/>
      <c r="DZV58" s="47"/>
      <c r="DZW58" s="47"/>
      <c r="DZX58" s="47"/>
      <c r="DZY58" s="47"/>
      <c r="DZZ58" s="47"/>
      <c r="EAA58" s="47"/>
      <c r="EAB58" s="47"/>
      <c r="EAC58" s="47"/>
      <c r="EAD58" s="47"/>
      <c r="EAE58" s="47"/>
      <c r="EAF58" s="47"/>
      <c r="EAG58" s="47"/>
      <c r="EAH58" s="47"/>
      <c r="EAI58" s="47"/>
      <c r="EAJ58" s="47"/>
      <c r="EAK58" s="47"/>
      <c r="EAL58" s="47"/>
      <c r="EAM58" s="47"/>
      <c r="EAN58" s="47"/>
      <c r="EAO58" s="47"/>
      <c r="EAP58" s="47"/>
      <c r="EAQ58" s="47"/>
      <c r="EAR58" s="47"/>
      <c r="EAS58" s="47"/>
      <c r="EAT58" s="47"/>
      <c r="EAU58" s="47"/>
      <c r="EAV58" s="47"/>
      <c r="EAW58" s="47"/>
      <c r="EAX58" s="47"/>
      <c r="EAY58" s="47"/>
      <c r="EAZ58" s="47"/>
      <c r="EBA58" s="47"/>
      <c r="EBB58" s="47"/>
      <c r="EBC58" s="47"/>
      <c r="EBD58" s="47"/>
      <c r="EBE58" s="47"/>
      <c r="EBF58" s="47"/>
      <c r="EBG58" s="47"/>
      <c r="EBH58" s="47"/>
      <c r="EBI58" s="47"/>
      <c r="EBJ58" s="47"/>
      <c r="EBK58" s="47"/>
      <c r="EBL58" s="47"/>
      <c r="EBM58" s="47"/>
      <c r="EBN58" s="47"/>
      <c r="EBO58" s="47"/>
      <c r="EBP58" s="47"/>
      <c r="EBQ58" s="47"/>
      <c r="EBR58" s="47"/>
      <c r="EBS58" s="47"/>
      <c r="EBT58" s="47"/>
      <c r="EBU58" s="47"/>
      <c r="EBV58" s="47"/>
      <c r="EBW58" s="47"/>
      <c r="EBX58" s="47"/>
      <c r="EBY58" s="47"/>
      <c r="EBZ58" s="47"/>
      <c r="ECA58" s="47"/>
      <c r="ECB58" s="47"/>
      <c r="ECC58" s="47"/>
      <c r="ECD58" s="47"/>
      <c r="ECE58" s="47"/>
      <c r="ECF58" s="47"/>
      <c r="ECG58" s="47"/>
      <c r="ECH58" s="47"/>
      <c r="ECI58" s="47"/>
      <c r="ECJ58" s="47"/>
      <c r="ECK58" s="47"/>
      <c r="ECL58" s="47"/>
      <c r="ECM58" s="47"/>
      <c r="ECN58" s="47"/>
      <c r="ECO58" s="47"/>
      <c r="ECP58" s="47"/>
      <c r="ECQ58" s="47"/>
      <c r="ECR58" s="47"/>
      <c r="ECS58" s="47"/>
      <c r="ECT58" s="47"/>
      <c r="ECU58" s="47"/>
      <c r="ECV58" s="47"/>
      <c r="ECW58" s="47"/>
      <c r="ECX58" s="47"/>
      <c r="ECY58" s="47"/>
      <c r="ECZ58" s="47"/>
      <c r="EDA58" s="47"/>
      <c r="EDB58" s="47"/>
      <c r="EDC58" s="47"/>
      <c r="EDD58" s="47"/>
      <c r="EDE58" s="47"/>
      <c r="EDF58" s="47"/>
      <c r="EDG58" s="47"/>
      <c r="EDH58" s="47"/>
      <c r="EDI58" s="47"/>
      <c r="EDJ58" s="47"/>
      <c r="EDK58" s="47"/>
      <c r="EDL58" s="47"/>
      <c r="EDM58" s="47"/>
      <c r="EDN58" s="47"/>
      <c r="EDO58" s="47"/>
      <c r="EDP58" s="47"/>
      <c r="EDQ58" s="47"/>
      <c r="EDR58" s="47"/>
      <c r="EDS58" s="47"/>
      <c r="EDT58" s="47"/>
      <c r="EDU58" s="47"/>
      <c r="EDV58" s="47"/>
      <c r="EDW58" s="47"/>
      <c r="EDX58" s="47"/>
      <c r="EDY58" s="47"/>
      <c r="EDZ58" s="47"/>
      <c r="EEA58" s="47"/>
      <c r="EEB58" s="47"/>
      <c r="EEC58" s="47"/>
      <c r="EED58" s="47"/>
      <c r="EEE58" s="47"/>
      <c r="EEF58" s="47"/>
      <c r="EEG58" s="47"/>
      <c r="EEH58" s="47"/>
      <c r="EEI58" s="47"/>
      <c r="EEJ58" s="47"/>
      <c r="EEK58" s="47"/>
      <c r="EEL58" s="47"/>
      <c r="EEM58" s="47"/>
      <c r="EEN58" s="47"/>
      <c r="EEO58" s="47"/>
      <c r="EEP58" s="47"/>
      <c r="EEQ58" s="47"/>
      <c r="EER58" s="47"/>
      <c r="EES58" s="47"/>
      <c r="EET58" s="47"/>
      <c r="EEU58" s="47"/>
      <c r="EEV58" s="47"/>
      <c r="EEW58" s="47"/>
      <c r="EEX58" s="47"/>
      <c r="EEY58" s="47"/>
      <c r="EEZ58" s="47"/>
      <c r="EFA58" s="47"/>
      <c r="EFB58" s="47"/>
      <c r="EFC58" s="47"/>
      <c r="EFD58" s="47"/>
      <c r="EFE58" s="47"/>
      <c r="EFF58" s="47"/>
      <c r="EFG58" s="47"/>
      <c r="EFH58" s="47"/>
      <c r="EFI58" s="47"/>
      <c r="EFJ58" s="47"/>
      <c r="EFK58" s="47"/>
      <c r="EFL58" s="47"/>
      <c r="EFM58" s="47"/>
      <c r="EFN58" s="47"/>
      <c r="EFO58" s="47"/>
      <c r="EFP58" s="47"/>
      <c r="EFQ58" s="47"/>
      <c r="EFR58" s="47"/>
      <c r="EFS58" s="47"/>
      <c r="EFT58" s="47"/>
      <c r="EFU58" s="47"/>
      <c r="EFV58" s="47"/>
      <c r="EFW58" s="47"/>
      <c r="EFX58" s="47"/>
      <c r="EFY58" s="47"/>
      <c r="EFZ58" s="47"/>
      <c r="EGA58" s="47"/>
      <c r="EGB58" s="47"/>
      <c r="EGC58" s="47"/>
      <c r="EGD58" s="47"/>
      <c r="EGE58" s="47"/>
      <c r="EGF58" s="47"/>
      <c r="EGG58" s="47"/>
      <c r="EGH58" s="47"/>
      <c r="EGI58" s="47"/>
      <c r="EGJ58" s="47"/>
      <c r="EGK58" s="47"/>
      <c r="EGL58" s="47"/>
      <c r="EGM58" s="47"/>
      <c r="EGN58" s="47"/>
      <c r="EGO58" s="47"/>
      <c r="EGP58" s="47"/>
      <c r="EGQ58" s="47"/>
      <c r="EGR58" s="47"/>
      <c r="EGS58" s="47"/>
      <c r="EGT58" s="47"/>
      <c r="EGU58" s="47"/>
      <c r="EGV58" s="47"/>
      <c r="EGW58" s="47"/>
      <c r="EGX58" s="47"/>
      <c r="EGY58" s="47"/>
      <c r="EGZ58" s="47"/>
      <c r="EHA58" s="47"/>
      <c r="EHB58" s="47"/>
      <c r="EHC58" s="47"/>
      <c r="EHD58" s="47"/>
      <c r="EHE58" s="47"/>
      <c r="EHF58" s="47"/>
      <c r="EHG58" s="47"/>
      <c r="EHH58" s="47"/>
      <c r="EHI58" s="47"/>
      <c r="EHJ58" s="47"/>
      <c r="EHK58" s="47"/>
      <c r="EHL58" s="47"/>
      <c r="EHM58" s="47"/>
      <c r="EHN58" s="47"/>
      <c r="EHO58" s="47"/>
      <c r="EHP58" s="47"/>
      <c r="EHQ58" s="47"/>
      <c r="EHR58" s="47"/>
      <c r="EHS58" s="47"/>
      <c r="EHT58" s="47"/>
      <c r="EHU58" s="47"/>
      <c r="EHV58" s="47"/>
      <c r="EHW58" s="47"/>
      <c r="EHX58" s="47"/>
      <c r="EHY58" s="47"/>
      <c r="EHZ58" s="47"/>
      <c r="EIA58" s="47"/>
      <c r="EIB58" s="47"/>
      <c r="EIC58" s="47"/>
      <c r="EID58" s="47"/>
      <c r="EIE58" s="47"/>
      <c r="EIF58" s="47"/>
      <c r="EIG58" s="47"/>
      <c r="EIH58" s="47"/>
      <c r="EII58" s="47"/>
      <c r="EIJ58" s="47"/>
      <c r="EIK58" s="47"/>
      <c r="EIL58" s="47"/>
      <c r="EIM58" s="47"/>
      <c r="EIN58" s="47"/>
      <c r="EIO58" s="47"/>
      <c r="EIP58" s="47"/>
      <c r="EIQ58" s="47"/>
      <c r="EIR58" s="47"/>
      <c r="EIS58" s="47"/>
      <c r="EIT58" s="47"/>
      <c r="EIU58" s="47"/>
      <c r="EIV58" s="47"/>
      <c r="EIW58" s="47"/>
      <c r="EIX58" s="47"/>
      <c r="EIY58" s="47"/>
      <c r="EIZ58" s="47"/>
      <c r="EJA58" s="47"/>
      <c r="EJB58" s="47"/>
      <c r="EJC58" s="47"/>
      <c r="EJD58" s="47"/>
      <c r="EJE58" s="47"/>
      <c r="EJF58" s="47"/>
      <c r="EJG58" s="47"/>
      <c r="EJH58" s="47"/>
      <c r="EJI58" s="47"/>
      <c r="EJJ58" s="47"/>
      <c r="EJK58" s="47"/>
      <c r="EJL58" s="47"/>
      <c r="EJM58" s="47"/>
      <c r="EJN58" s="47"/>
      <c r="EJO58" s="47"/>
      <c r="EJP58" s="47"/>
      <c r="EJQ58" s="47"/>
      <c r="EJR58" s="47"/>
      <c r="EJS58" s="47"/>
      <c r="EJT58" s="47"/>
      <c r="EJU58" s="47"/>
      <c r="EJV58" s="47"/>
      <c r="EJW58" s="47"/>
      <c r="EJX58" s="47"/>
      <c r="EJY58" s="47"/>
      <c r="EJZ58" s="47"/>
      <c r="EKA58" s="47"/>
      <c r="EKB58" s="47"/>
      <c r="EKC58" s="47"/>
      <c r="EKD58" s="47"/>
      <c r="EKE58" s="47"/>
      <c r="EKF58" s="47"/>
      <c r="EKG58" s="47"/>
      <c r="EKH58" s="47"/>
      <c r="EKI58" s="47"/>
      <c r="EKJ58" s="47"/>
      <c r="EKK58" s="47"/>
      <c r="EKL58" s="47"/>
      <c r="EKM58" s="47"/>
      <c r="EKN58" s="47"/>
      <c r="EKO58" s="47"/>
      <c r="EKP58" s="47"/>
      <c r="EKQ58" s="47"/>
      <c r="EKR58" s="47"/>
      <c r="EKS58" s="47"/>
      <c r="EKT58" s="47"/>
      <c r="EKU58" s="47"/>
      <c r="EKV58" s="47"/>
      <c r="EKW58" s="47"/>
      <c r="EKX58" s="47"/>
      <c r="EKY58" s="47"/>
      <c r="EKZ58" s="47"/>
      <c r="ELA58" s="47"/>
      <c r="ELB58" s="47"/>
      <c r="ELC58" s="47"/>
      <c r="ELD58" s="47"/>
      <c r="ELE58" s="47"/>
      <c r="ELF58" s="47"/>
      <c r="ELG58" s="47"/>
      <c r="ELH58" s="47"/>
      <c r="ELI58" s="47"/>
      <c r="ELJ58" s="47"/>
      <c r="ELK58" s="47"/>
      <c r="ELL58" s="47"/>
      <c r="ELM58" s="47"/>
      <c r="ELN58" s="47"/>
      <c r="ELO58" s="47"/>
      <c r="ELP58" s="47"/>
      <c r="ELQ58" s="47"/>
      <c r="ELR58" s="47"/>
      <c r="ELS58" s="47"/>
      <c r="ELT58" s="47"/>
      <c r="ELU58" s="47"/>
      <c r="ELV58" s="47"/>
      <c r="ELW58" s="47"/>
      <c r="ELX58" s="47"/>
      <c r="ELY58" s="47"/>
      <c r="ELZ58" s="47"/>
      <c r="EMA58" s="47"/>
      <c r="EMB58" s="47"/>
      <c r="EMC58" s="47"/>
      <c r="EMD58" s="47"/>
      <c r="EME58" s="47"/>
      <c r="EMF58" s="47"/>
      <c r="EMG58" s="47"/>
      <c r="EMH58" s="47"/>
      <c r="EMI58" s="47"/>
      <c r="EMJ58" s="47"/>
      <c r="EMK58" s="47"/>
      <c r="EML58" s="47"/>
      <c r="EMM58" s="47"/>
      <c r="EMN58" s="47"/>
      <c r="EMO58" s="47"/>
      <c r="EMP58" s="47"/>
      <c r="EMQ58" s="47"/>
      <c r="EMR58" s="47"/>
      <c r="EMS58" s="47"/>
      <c r="EMT58" s="47"/>
      <c r="EMU58" s="47"/>
      <c r="EMV58" s="47"/>
      <c r="EMW58" s="47"/>
      <c r="EMX58" s="47"/>
      <c r="EMY58" s="47"/>
      <c r="EMZ58" s="47"/>
      <c r="ENA58" s="47"/>
      <c r="ENB58" s="47"/>
      <c r="ENC58" s="47"/>
      <c r="END58" s="47"/>
      <c r="ENE58" s="47"/>
      <c r="ENF58" s="47"/>
      <c r="ENG58" s="47"/>
      <c r="ENH58" s="47"/>
      <c r="ENI58" s="47"/>
      <c r="ENJ58" s="47"/>
      <c r="ENK58" s="47"/>
      <c r="ENL58" s="47"/>
      <c r="ENM58" s="47"/>
      <c r="ENN58" s="47"/>
      <c r="ENO58" s="47"/>
      <c r="ENP58" s="47"/>
      <c r="ENQ58" s="47"/>
      <c r="ENR58" s="47"/>
      <c r="ENS58" s="47"/>
      <c r="ENT58" s="47"/>
      <c r="ENU58" s="47"/>
      <c r="ENV58" s="47"/>
      <c r="ENW58" s="47"/>
      <c r="ENX58" s="47"/>
      <c r="ENY58" s="47"/>
      <c r="ENZ58" s="47"/>
      <c r="EOA58" s="47"/>
      <c r="EOB58" s="47"/>
      <c r="EOC58" s="47"/>
      <c r="EOD58" s="47"/>
      <c r="EOE58" s="47"/>
      <c r="EOF58" s="47"/>
      <c r="EOG58" s="47"/>
      <c r="EOH58" s="47"/>
      <c r="EOI58" s="47"/>
      <c r="EOJ58" s="47"/>
      <c r="EOK58" s="47"/>
      <c r="EOL58" s="47"/>
      <c r="EOM58" s="47"/>
      <c r="EON58" s="47"/>
      <c r="EOO58" s="47"/>
      <c r="EOP58" s="47"/>
      <c r="EOQ58" s="47"/>
      <c r="EOR58" s="47"/>
      <c r="EOS58" s="47"/>
      <c r="EOT58" s="47"/>
      <c r="EOU58" s="47"/>
      <c r="EOV58" s="47"/>
      <c r="EOW58" s="47"/>
      <c r="EOX58" s="47"/>
      <c r="EOY58" s="47"/>
      <c r="EOZ58" s="47"/>
      <c r="EPA58" s="47"/>
      <c r="EPB58" s="47"/>
      <c r="EPC58" s="47"/>
      <c r="EPD58" s="47"/>
      <c r="EPE58" s="47"/>
      <c r="EPF58" s="47"/>
      <c r="EPG58" s="47"/>
      <c r="EPH58" s="47"/>
      <c r="EPI58" s="47"/>
      <c r="EPJ58" s="47"/>
      <c r="EPK58" s="47"/>
      <c r="EPL58" s="47"/>
      <c r="EPM58" s="47"/>
      <c r="EPN58" s="47"/>
      <c r="EPO58" s="47"/>
      <c r="EPP58" s="47"/>
      <c r="EPQ58" s="47"/>
      <c r="EPR58" s="47"/>
      <c r="EPS58" s="47"/>
      <c r="EPT58" s="47"/>
      <c r="EPU58" s="47"/>
      <c r="EPV58" s="47"/>
      <c r="EPW58" s="47"/>
      <c r="EPX58" s="47"/>
      <c r="EPY58" s="47"/>
      <c r="EPZ58" s="47"/>
      <c r="EQA58" s="47"/>
      <c r="EQB58" s="47"/>
      <c r="EQC58" s="47"/>
      <c r="EQD58" s="47"/>
      <c r="EQE58" s="47"/>
      <c r="EQF58" s="47"/>
      <c r="EQG58" s="47"/>
      <c r="EQH58" s="47"/>
      <c r="EQI58" s="47"/>
      <c r="EQJ58" s="47"/>
      <c r="EQK58" s="47"/>
      <c r="EQL58" s="47"/>
      <c r="EQM58" s="47"/>
      <c r="EQN58" s="47"/>
      <c r="EQO58" s="47"/>
      <c r="EQP58" s="47"/>
      <c r="EQQ58" s="47"/>
      <c r="EQR58" s="47"/>
      <c r="EQS58" s="47"/>
      <c r="EQT58" s="47"/>
      <c r="EQU58" s="47"/>
      <c r="EQV58" s="47"/>
      <c r="EQW58" s="47"/>
      <c r="EQX58" s="47"/>
      <c r="EQY58" s="47"/>
      <c r="EQZ58" s="47"/>
      <c r="ERA58" s="47"/>
      <c r="ERB58" s="47"/>
      <c r="ERC58" s="47"/>
      <c r="ERD58" s="47"/>
      <c r="ERE58" s="47"/>
      <c r="ERF58" s="47"/>
      <c r="ERG58" s="47"/>
      <c r="ERH58" s="47"/>
      <c r="ERI58" s="47"/>
      <c r="ERJ58" s="47"/>
      <c r="ERK58" s="47"/>
      <c r="ERL58" s="47"/>
      <c r="ERM58" s="47"/>
      <c r="ERN58" s="47"/>
      <c r="ERO58" s="47"/>
      <c r="ERP58" s="47"/>
      <c r="ERQ58" s="47"/>
      <c r="ERR58" s="47"/>
      <c r="ERS58" s="47"/>
      <c r="ERT58" s="47"/>
      <c r="ERU58" s="47"/>
      <c r="ERV58" s="47"/>
      <c r="ERW58" s="47"/>
      <c r="ERX58" s="47"/>
      <c r="ERY58" s="47"/>
      <c r="ERZ58" s="47"/>
      <c r="ESA58" s="47"/>
      <c r="ESB58" s="47"/>
      <c r="ESC58" s="47"/>
      <c r="ESD58" s="47"/>
      <c r="ESE58" s="47"/>
      <c r="ESF58" s="47"/>
      <c r="ESG58" s="47"/>
      <c r="ESH58" s="47"/>
      <c r="ESI58" s="47"/>
      <c r="ESJ58" s="47"/>
      <c r="ESK58" s="47"/>
      <c r="ESL58" s="47"/>
      <c r="ESM58" s="47"/>
      <c r="ESN58" s="47"/>
      <c r="ESO58" s="47"/>
      <c r="ESP58" s="47"/>
      <c r="ESQ58" s="47"/>
      <c r="ESR58" s="47"/>
      <c r="ESS58" s="47"/>
      <c r="EST58" s="47"/>
      <c r="ESU58" s="47"/>
      <c r="ESV58" s="47"/>
      <c r="ESW58" s="47"/>
      <c r="ESX58" s="47"/>
      <c r="ESY58" s="47"/>
      <c r="ESZ58" s="47"/>
      <c r="ETA58" s="47"/>
      <c r="ETB58" s="47"/>
      <c r="ETC58" s="47"/>
      <c r="ETD58" s="47"/>
      <c r="ETE58" s="47"/>
      <c r="ETF58" s="47"/>
      <c r="ETG58" s="47"/>
      <c r="ETH58" s="47"/>
      <c r="ETI58" s="47"/>
      <c r="ETJ58" s="47"/>
      <c r="ETK58" s="47"/>
      <c r="ETL58" s="47"/>
      <c r="ETM58" s="47"/>
      <c r="ETN58" s="47"/>
      <c r="ETO58" s="47"/>
      <c r="ETP58" s="47"/>
      <c r="ETQ58" s="47"/>
      <c r="ETR58" s="47"/>
      <c r="ETS58" s="47"/>
      <c r="ETT58" s="47"/>
      <c r="ETU58" s="47"/>
      <c r="ETV58" s="47"/>
      <c r="ETW58" s="47"/>
      <c r="ETX58" s="47"/>
      <c r="ETY58" s="47"/>
      <c r="ETZ58" s="47"/>
      <c r="EUA58" s="47"/>
      <c r="EUB58" s="47"/>
      <c r="EUC58" s="47"/>
      <c r="EUD58" s="47"/>
      <c r="EUE58" s="47"/>
      <c r="EUF58" s="47"/>
      <c r="EUG58" s="47"/>
      <c r="EUH58" s="47"/>
      <c r="EUI58" s="47"/>
      <c r="EUJ58" s="47"/>
      <c r="EUK58" s="47"/>
      <c r="EUL58" s="47"/>
      <c r="EUM58" s="47"/>
      <c r="EUN58" s="47"/>
      <c r="EUO58" s="47"/>
      <c r="EUP58" s="47"/>
      <c r="EUQ58" s="47"/>
      <c r="EUR58" s="47"/>
      <c r="EUS58" s="47"/>
      <c r="EUT58" s="47"/>
      <c r="EUU58" s="47"/>
      <c r="EUV58" s="47"/>
      <c r="EUW58" s="47"/>
      <c r="EUX58" s="47"/>
      <c r="EUY58" s="47"/>
      <c r="EUZ58" s="47"/>
      <c r="EVA58" s="47"/>
      <c r="EVB58" s="47"/>
      <c r="EVC58" s="47"/>
      <c r="EVD58" s="47"/>
      <c r="EVE58" s="47"/>
      <c r="EVF58" s="47"/>
      <c r="EVG58" s="47"/>
      <c r="EVH58" s="47"/>
      <c r="EVI58" s="47"/>
      <c r="EVJ58" s="47"/>
      <c r="EVK58" s="47"/>
      <c r="EVL58" s="47"/>
      <c r="EVM58" s="47"/>
      <c r="EVN58" s="47"/>
      <c r="EVO58" s="47"/>
      <c r="EVP58" s="47"/>
      <c r="EVQ58" s="47"/>
      <c r="EVR58" s="47"/>
      <c r="EVS58" s="47"/>
      <c r="EVT58" s="47"/>
      <c r="EVU58" s="47"/>
      <c r="EVV58" s="47"/>
      <c r="EVW58" s="47"/>
      <c r="EVX58" s="47"/>
      <c r="EVY58" s="47"/>
      <c r="EVZ58" s="47"/>
      <c r="EWA58" s="47"/>
      <c r="EWB58" s="47"/>
      <c r="EWC58" s="47"/>
      <c r="EWD58" s="47"/>
      <c r="EWE58" s="47"/>
      <c r="EWF58" s="47"/>
      <c r="EWG58" s="47"/>
      <c r="EWH58" s="47"/>
      <c r="EWI58" s="47"/>
      <c r="EWJ58" s="47"/>
      <c r="EWK58" s="47"/>
      <c r="EWL58" s="47"/>
      <c r="EWM58" s="47"/>
      <c r="EWN58" s="47"/>
      <c r="EWO58" s="47"/>
      <c r="EWP58" s="47"/>
      <c r="EWQ58" s="47"/>
      <c r="EWR58" s="47"/>
      <c r="EWS58" s="47"/>
      <c r="EWT58" s="47"/>
      <c r="EWU58" s="47"/>
      <c r="EWV58" s="47"/>
      <c r="EWW58" s="47"/>
      <c r="EWX58" s="47"/>
      <c r="EWY58" s="47"/>
      <c r="EWZ58" s="47"/>
      <c r="EXA58" s="47"/>
      <c r="EXB58" s="47"/>
      <c r="EXC58" s="47"/>
      <c r="EXD58" s="47"/>
      <c r="EXE58" s="47"/>
      <c r="EXF58" s="47"/>
      <c r="EXG58" s="47"/>
      <c r="EXH58" s="47"/>
      <c r="EXI58" s="47"/>
      <c r="EXJ58" s="47"/>
      <c r="EXK58" s="47"/>
      <c r="EXL58" s="47"/>
      <c r="EXM58" s="47"/>
      <c r="EXN58" s="47"/>
      <c r="EXO58" s="47"/>
      <c r="EXP58" s="47"/>
      <c r="EXQ58" s="47"/>
      <c r="EXR58" s="47"/>
      <c r="EXS58" s="47"/>
      <c r="EXT58" s="47"/>
      <c r="EXU58" s="47"/>
      <c r="EXV58" s="47"/>
      <c r="EXW58" s="47"/>
      <c r="EXX58" s="47"/>
      <c r="EXY58" s="47"/>
      <c r="EXZ58" s="47"/>
      <c r="EYA58" s="47"/>
      <c r="EYB58" s="47"/>
      <c r="EYC58" s="47"/>
      <c r="EYD58" s="47"/>
      <c r="EYE58" s="47"/>
      <c r="EYF58" s="47"/>
      <c r="EYG58" s="47"/>
      <c r="EYH58" s="47"/>
      <c r="EYI58" s="47"/>
      <c r="EYJ58" s="47"/>
      <c r="EYK58" s="47"/>
      <c r="EYL58" s="47"/>
      <c r="EYM58" s="47"/>
      <c r="EYN58" s="47"/>
      <c r="EYO58" s="47"/>
      <c r="EYP58" s="47"/>
      <c r="EYQ58" s="47"/>
      <c r="EYR58" s="47"/>
      <c r="EYS58" s="47"/>
      <c r="EYT58" s="47"/>
      <c r="EYU58" s="47"/>
      <c r="EYV58" s="47"/>
      <c r="EYW58" s="47"/>
      <c r="EYX58" s="47"/>
      <c r="EYY58" s="47"/>
      <c r="EYZ58" s="47"/>
      <c r="EZA58" s="47"/>
      <c r="EZB58" s="47"/>
      <c r="EZC58" s="47"/>
      <c r="EZD58" s="47"/>
      <c r="EZE58" s="47"/>
      <c r="EZF58" s="47"/>
      <c r="EZG58" s="47"/>
      <c r="EZH58" s="47"/>
      <c r="EZI58" s="47"/>
      <c r="EZJ58" s="47"/>
      <c r="EZK58" s="47"/>
      <c r="EZL58" s="47"/>
      <c r="EZM58" s="47"/>
      <c r="EZN58" s="47"/>
      <c r="EZO58" s="47"/>
      <c r="EZP58" s="47"/>
      <c r="EZQ58" s="47"/>
      <c r="EZR58" s="47"/>
      <c r="EZS58" s="47"/>
      <c r="EZT58" s="47"/>
      <c r="EZU58" s="47"/>
      <c r="EZV58" s="47"/>
      <c r="EZW58" s="47"/>
      <c r="EZX58" s="47"/>
      <c r="EZY58" s="47"/>
      <c r="EZZ58" s="47"/>
      <c r="FAA58" s="47"/>
      <c r="FAB58" s="47"/>
      <c r="FAC58" s="47"/>
      <c r="FAD58" s="47"/>
      <c r="FAE58" s="47"/>
      <c r="FAF58" s="47"/>
      <c r="FAG58" s="47"/>
      <c r="FAH58" s="47"/>
      <c r="FAI58" s="47"/>
      <c r="FAJ58" s="47"/>
      <c r="FAK58" s="47"/>
      <c r="FAL58" s="47"/>
      <c r="FAM58" s="47"/>
      <c r="FAN58" s="47"/>
      <c r="FAO58" s="47"/>
      <c r="FAP58" s="47"/>
      <c r="FAQ58" s="47"/>
      <c r="FAR58" s="47"/>
      <c r="FAS58" s="47"/>
      <c r="FAT58" s="47"/>
      <c r="FAU58" s="47"/>
      <c r="FAV58" s="47"/>
      <c r="FAW58" s="47"/>
      <c r="FAX58" s="47"/>
      <c r="FAY58" s="47"/>
      <c r="FAZ58" s="47"/>
      <c r="FBA58" s="47"/>
      <c r="FBB58" s="47"/>
      <c r="FBC58" s="47"/>
      <c r="FBD58" s="47"/>
      <c r="FBE58" s="47"/>
      <c r="FBF58" s="47"/>
      <c r="FBG58" s="47"/>
      <c r="FBH58" s="47"/>
      <c r="FBI58" s="47"/>
      <c r="FBJ58" s="47"/>
      <c r="FBK58" s="47"/>
      <c r="FBL58" s="47"/>
      <c r="FBM58" s="47"/>
      <c r="FBN58" s="47"/>
      <c r="FBO58" s="47"/>
      <c r="FBP58" s="47"/>
      <c r="FBQ58" s="47"/>
      <c r="FBR58" s="47"/>
      <c r="FBS58" s="47"/>
      <c r="FBT58" s="47"/>
      <c r="FBU58" s="47"/>
      <c r="FBV58" s="47"/>
      <c r="FBW58" s="47"/>
      <c r="FBX58" s="47"/>
      <c r="FBY58" s="47"/>
      <c r="FBZ58" s="47"/>
      <c r="FCA58" s="47"/>
      <c r="FCB58" s="47"/>
      <c r="FCC58" s="47"/>
      <c r="FCD58" s="47"/>
      <c r="FCE58" s="47"/>
      <c r="FCF58" s="47"/>
      <c r="FCG58" s="47"/>
      <c r="FCH58" s="47"/>
      <c r="FCI58" s="47"/>
      <c r="FCJ58" s="47"/>
      <c r="FCK58" s="47"/>
      <c r="FCL58" s="47"/>
      <c r="FCM58" s="47"/>
      <c r="FCN58" s="47"/>
      <c r="FCO58" s="47"/>
      <c r="FCP58" s="47"/>
      <c r="FCQ58" s="47"/>
      <c r="FCR58" s="47"/>
      <c r="FCS58" s="47"/>
      <c r="FCT58" s="47"/>
      <c r="FCU58" s="47"/>
      <c r="FCV58" s="47"/>
      <c r="FCW58" s="47"/>
      <c r="FCX58" s="47"/>
      <c r="FCY58" s="47"/>
      <c r="FCZ58" s="47"/>
      <c r="FDA58" s="47"/>
      <c r="FDB58" s="47"/>
      <c r="FDC58" s="47"/>
      <c r="FDD58" s="47"/>
      <c r="FDE58" s="47"/>
      <c r="FDF58" s="47"/>
      <c r="FDG58" s="47"/>
      <c r="FDH58" s="47"/>
      <c r="FDI58" s="47"/>
      <c r="FDJ58" s="47"/>
      <c r="FDK58" s="47"/>
      <c r="FDL58" s="47"/>
      <c r="FDM58" s="47"/>
      <c r="FDN58" s="47"/>
      <c r="FDO58" s="47"/>
      <c r="FDP58" s="47"/>
      <c r="FDQ58" s="47"/>
      <c r="FDR58" s="47"/>
      <c r="FDS58" s="47"/>
      <c r="FDT58" s="47"/>
      <c r="FDU58" s="47"/>
      <c r="FDV58" s="47"/>
      <c r="FDW58" s="47"/>
      <c r="FDX58" s="47"/>
      <c r="FDY58" s="47"/>
      <c r="FDZ58" s="47"/>
      <c r="FEA58" s="47"/>
      <c r="FEB58" s="47"/>
      <c r="FEC58" s="47"/>
      <c r="FED58" s="47"/>
      <c r="FEE58" s="47"/>
      <c r="FEF58" s="47"/>
      <c r="FEG58" s="47"/>
      <c r="FEH58" s="47"/>
      <c r="FEI58" s="47"/>
      <c r="FEJ58" s="47"/>
      <c r="FEK58" s="47"/>
      <c r="FEL58" s="47"/>
      <c r="FEM58" s="47"/>
      <c r="FEN58" s="47"/>
      <c r="FEO58" s="47"/>
      <c r="FEP58" s="47"/>
      <c r="FEQ58" s="47"/>
      <c r="FER58" s="47"/>
      <c r="FES58" s="47"/>
      <c r="FET58" s="47"/>
      <c r="FEU58" s="47"/>
      <c r="FEV58" s="47"/>
      <c r="FEW58" s="47"/>
      <c r="FEX58" s="47"/>
      <c r="FEY58" s="47"/>
      <c r="FEZ58" s="47"/>
      <c r="FFA58" s="47"/>
      <c r="FFB58" s="47"/>
      <c r="FFC58" s="47"/>
      <c r="FFD58" s="47"/>
      <c r="FFE58" s="47"/>
      <c r="FFF58" s="47"/>
      <c r="FFG58" s="47"/>
      <c r="FFH58" s="47"/>
      <c r="FFI58" s="47"/>
      <c r="FFJ58" s="47"/>
      <c r="FFK58" s="47"/>
      <c r="FFL58" s="47"/>
      <c r="FFM58" s="47"/>
      <c r="FFN58" s="47"/>
      <c r="FFO58" s="47"/>
      <c r="FFP58" s="47"/>
      <c r="FFQ58" s="47"/>
      <c r="FFR58" s="47"/>
      <c r="FFS58" s="47"/>
      <c r="FFT58" s="47"/>
      <c r="FFU58" s="47"/>
      <c r="FFV58" s="47"/>
      <c r="FFW58" s="47"/>
      <c r="FFX58" s="47"/>
      <c r="FFY58" s="47"/>
      <c r="FFZ58" s="47"/>
      <c r="FGA58" s="47"/>
      <c r="FGB58" s="47"/>
      <c r="FGC58" s="47"/>
      <c r="FGD58" s="47"/>
      <c r="FGE58" s="47"/>
      <c r="FGF58" s="47"/>
      <c r="FGG58" s="47"/>
      <c r="FGH58" s="47"/>
      <c r="FGI58" s="47"/>
      <c r="FGJ58" s="47"/>
      <c r="FGK58" s="47"/>
      <c r="FGL58" s="47"/>
      <c r="FGM58" s="47"/>
      <c r="FGN58" s="47"/>
      <c r="FGO58" s="47"/>
      <c r="FGP58" s="47"/>
      <c r="FGQ58" s="47"/>
      <c r="FGR58" s="47"/>
      <c r="FGS58" s="47"/>
      <c r="FGT58" s="47"/>
      <c r="FGU58" s="47"/>
      <c r="FGV58" s="47"/>
      <c r="FGW58" s="47"/>
      <c r="FGX58" s="47"/>
      <c r="FGY58" s="47"/>
      <c r="FGZ58" s="47"/>
      <c r="FHA58" s="47"/>
      <c r="FHB58" s="47"/>
      <c r="FHC58" s="47"/>
      <c r="FHD58" s="47"/>
      <c r="FHE58" s="47"/>
      <c r="FHF58" s="47"/>
      <c r="FHG58" s="47"/>
      <c r="FHH58" s="47"/>
      <c r="FHI58" s="47"/>
      <c r="FHJ58" s="47"/>
      <c r="FHK58" s="47"/>
      <c r="FHL58" s="47"/>
      <c r="FHM58" s="47"/>
      <c r="FHN58" s="47"/>
      <c r="FHO58" s="47"/>
      <c r="FHP58" s="47"/>
      <c r="FHQ58" s="47"/>
      <c r="FHR58" s="47"/>
      <c r="FHS58" s="47"/>
      <c r="FHT58" s="47"/>
      <c r="FHU58" s="47"/>
      <c r="FHV58" s="47"/>
      <c r="FHW58" s="47"/>
      <c r="FHX58" s="47"/>
      <c r="FHY58" s="47"/>
      <c r="FHZ58" s="47"/>
      <c r="FIA58" s="47"/>
      <c r="FIB58" s="47"/>
      <c r="FIC58" s="47"/>
      <c r="FID58" s="47"/>
      <c r="FIE58" s="47"/>
      <c r="FIF58" s="47"/>
      <c r="FIG58" s="47"/>
      <c r="FIH58" s="47"/>
      <c r="FII58" s="47"/>
      <c r="FIJ58" s="47"/>
      <c r="FIK58" s="47"/>
      <c r="FIL58" s="47"/>
      <c r="FIM58" s="47"/>
      <c r="FIN58" s="47"/>
      <c r="FIO58" s="47"/>
      <c r="FIP58" s="47"/>
      <c r="FIQ58" s="47"/>
      <c r="FIR58" s="47"/>
      <c r="FIS58" s="47"/>
      <c r="FIT58" s="47"/>
      <c r="FIU58" s="47"/>
      <c r="FIV58" s="47"/>
      <c r="FIW58" s="47"/>
      <c r="FIX58" s="47"/>
      <c r="FIY58" s="47"/>
      <c r="FIZ58" s="47"/>
      <c r="FJA58" s="47"/>
      <c r="FJB58" s="47"/>
      <c r="FJC58" s="47"/>
      <c r="FJD58" s="47"/>
      <c r="FJE58" s="47"/>
      <c r="FJF58" s="47"/>
      <c r="FJG58" s="47"/>
      <c r="FJH58" s="47"/>
      <c r="FJI58" s="47"/>
      <c r="FJJ58" s="47"/>
      <c r="FJK58" s="47"/>
      <c r="FJL58" s="47"/>
      <c r="FJM58" s="47"/>
      <c r="FJN58" s="47"/>
      <c r="FJO58" s="47"/>
      <c r="FJP58" s="47"/>
      <c r="FJQ58" s="47"/>
      <c r="FJR58" s="47"/>
      <c r="FJS58" s="47"/>
      <c r="FJT58" s="47"/>
      <c r="FJU58" s="47"/>
      <c r="FJV58" s="47"/>
      <c r="FJW58" s="47"/>
      <c r="FJX58" s="47"/>
      <c r="FJY58" s="47"/>
      <c r="FJZ58" s="47"/>
      <c r="FKA58" s="47"/>
      <c r="FKB58" s="47"/>
      <c r="FKC58" s="47"/>
      <c r="FKD58" s="47"/>
      <c r="FKE58" s="47"/>
      <c r="FKF58" s="47"/>
      <c r="FKG58" s="47"/>
      <c r="FKH58" s="47"/>
      <c r="FKI58" s="47"/>
      <c r="FKJ58" s="47"/>
      <c r="FKK58" s="47"/>
      <c r="FKL58" s="47"/>
      <c r="FKM58" s="47"/>
      <c r="FKN58" s="47"/>
      <c r="FKO58" s="47"/>
      <c r="FKP58" s="47"/>
      <c r="FKQ58" s="47"/>
      <c r="FKR58" s="47"/>
      <c r="FKS58" s="47"/>
      <c r="FKT58" s="47"/>
      <c r="FKU58" s="47"/>
      <c r="FKV58" s="47"/>
      <c r="FKW58" s="47"/>
      <c r="FKX58" s="47"/>
      <c r="FKY58" s="47"/>
      <c r="FKZ58" s="47"/>
      <c r="FLA58" s="47"/>
      <c r="FLB58" s="47"/>
      <c r="FLC58" s="47"/>
      <c r="FLD58" s="47"/>
      <c r="FLE58" s="47"/>
      <c r="FLF58" s="47"/>
      <c r="FLG58" s="47"/>
      <c r="FLH58" s="47"/>
      <c r="FLI58" s="47"/>
      <c r="FLJ58" s="47"/>
      <c r="FLK58" s="47"/>
      <c r="FLL58" s="47"/>
      <c r="FLM58" s="47"/>
      <c r="FLN58" s="47"/>
      <c r="FLO58" s="47"/>
      <c r="FLP58" s="47"/>
      <c r="FLQ58" s="47"/>
      <c r="FLR58" s="47"/>
      <c r="FLS58" s="47"/>
      <c r="FLT58" s="47"/>
      <c r="FLU58" s="47"/>
      <c r="FLV58" s="47"/>
      <c r="FLW58" s="47"/>
      <c r="FLX58" s="47"/>
      <c r="FLY58" s="47"/>
      <c r="FLZ58" s="47"/>
      <c r="FMA58" s="47"/>
      <c r="FMB58" s="47"/>
      <c r="FMC58" s="47"/>
      <c r="FMD58" s="47"/>
      <c r="FME58" s="47"/>
      <c r="FMF58" s="47"/>
      <c r="FMG58" s="47"/>
      <c r="FMH58" s="47"/>
      <c r="FMI58" s="47"/>
      <c r="FMJ58" s="47"/>
      <c r="FMK58" s="47"/>
      <c r="FML58" s="47"/>
      <c r="FMM58" s="47"/>
      <c r="FMN58" s="47"/>
      <c r="FMO58" s="47"/>
      <c r="FMP58" s="47"/>
      <c r="FMQ58" s="47"/>
      <c r="FMR58" s="47"/>
      <c r="FMS58" s="47"/>
      <c r="FMT58" s="47"/>
      <c r="FMU58" s="47"/>
      <c r="FMV58" s="47"/>
      <c r="FMW58" s="47"/>
      <c r="FMX58" s="47"/>
      <c r="FMY58" s="47"/>
      <c r="FMZ58" s="47"/>
      <c r="FNA58" s="47"/>
      <c r="FNB58" s="47"/>
      <c r="FNC58" s="47"/>
      <c r="FND58" s="47"/>
      <c r="FNE58" s="47"/>
      <c r="FNF58" s="47"/>
      <c r="FNG58" s="47"/>
      <c r="FNH58" s="47"/>
      <c r="FNI58" s="47"/>
      <c r="FNJ58" s="47"/>
      <c r="FNK58" s="47"/>
      <c r="FNL58" s="47"/>
      <c r="FNM58" s="47"/>
      <c r="FNN58" s="47"/>
      <c r="FNO58" s="47"/>
      <c r="FNP58" s="47"/>
      <c r="FNQ58" s="47"/>
      <c r="FNR58" s="47"/>
      <c r="FNS58" s="47"/>
      <c r="FNT58" s="47"/>
      <c r="FNU58" s="47"/>
      <c r="FNV58" s="47"/>
      <c r="FNW58" s="47"/>
      <c r="FNX58" s="47"/>
      <c r="FNY58" s="47"/>
      <c r="FNZ58" s="47"/>
      <c r="FOA58" s="47"/>
      <c r="FOB58" s="47"/>
      <c r="FOC58" s="47"/>
      <c r="FOD58" s="47"/>
      <c r="FOE58" s="47"/>
      <c r="FOF58" s="47"/>
      <c r="FOG58" s="47"/>
      <c r="FOH58" s="47"/>
      <c r="FOI58" s="47"/>
      <c r="FOJ58" s="47"/>
      <c r="FOK58" s="47"/>
      <c r="FOL58" s="47"/>
      <c r="FOM58" s="47"/>
      <c r="FON58" s="47"/>
      <c r="FOO58" s="47"/>
      <c r="FOP58" s="47"/>
      <c r="FOQ58" s="47"/>
      <c r="FOR58" s="47"/>
      <c r="FOS58" s="47"/>
      <c r="FOT58" s="47"/>
      <c r="FOU58" s="47"/>
      <c r="FOV58" s="47"/>
      <c r="FOW58" s="47"/>
      <c r="FOX58" s="47"/>
      <c r="FOY58" s="47"/>
      <c r="FOZ58" s="47"/>
      <c r="FPA58" s="47"/>
      <c r="FPB58" s="47"/>
      <c r="FPC58" s="47"/>
      <c r="FPD58" s="47"/>
      <c r="FPE58" s="47"/>
      <c r="FPF58" s="47"/>
      <c r="FPG58" s="47"/>
      <c r="FPH58" s="47"/>
      <c r="FPI58" s="47"/>
      <c r="FPJ58" s="47"/>
      <c r="FPK58" s="47"/>
      <c r="FPL58" s="47"/>
      <c r="FPM58" s="47"/>
      <c r="FPN58" s="47"/>
      <c r="FPO58" s="47"/>
      <c r="FPP58" s="47"/>
      <c r="FPQ58" s="47"/>
      <c r="FPR58" s="47"/>
      <c r="FPS58" s="47"/>
      <c r="FPT58" s="47"/>
      <c r="FPU58" s="47"/>
      <c r="FPV58" s="47"/>
      <c r="FPW58" s="47"/>
      <c r="FPX58" s="47"/>
      <c r="FPY58" s="47"/>
      <c r="FPZ58" s="47"/>
      <c r="FQA58" s="47"/>
      <c r="FQB58" s="47"/>
      <c r="FQC58" s="47"/>
      <c r="FQD58" s="47"/>
      <c r="FQE58" s="47"/>
      <c r="FQF58" s="47"/>
      <c r="FQG58" s="47"/>
      <c r="FQH58" s="47"/>
      <c r="FQI58" s="47"/>
      <c r="FQJ58" s="47"/>
      <c r="FQK58" s="47"/>
      <c r="FQL58" s="47"/>
      <c r="FQM58" s="47"/>
      <c r="FQN58" s="47"/>
      <c r="FQO58" s="47"/>
      <c r="FQP58" s="47"/>
      <c r="FQQ58" s="47"/>
      <c r="FQR58" s="47"/>
      <c r="FQS58" s="47"/>
      <c r="FQT58" s="47"/>
      <c r="FQU58" s="47"/>
      <c r="FQV58" s="47"/>
      <c r="FQW58" s="47"/>
      <c r="FQX58" s="47"/>
      <c r="FQY58" s="47"/>
      <c r="FQZ58" s="47"/>
      <c r="FRA58" s="47"/>
      <c r="FRB58" s="47"/>
      <c r="FRC58" s="47"/>
      <c r="FRD58" s="47"/>
      <c r="FRE58" s="47"/>
      <c r="FRF58" s="47"/>
      <c r="FRG58" s="47"/>
      <c r="FRH58" s="47"/>
      <c r="FRI58" s="47"/>
      <c r="FRJ58" s="47"/>
      <c r="FRK58" s="47"/>
      <c r="FRL58" s="47"/>
      <c r="FRM58" s="47"/>
      <c r="FRN58" s="47"/>
      <c r="FRO58" s="47"/>
      <c r="FRP58" s="47"/>
      <c r="FRQ58" s="47"/>
      <c r="FRR58" s="47"/>
      <c r="FRS58" s="47"/>
      <c r="FRT58" s="47"/>
      <c r="FRU58" s="47"/>
      <c r="FRV58" s="47"/>
      <c r="FRW58" s="47"/>
      <c r="FRX58" s="47"/>
      <c r="FRY58" s="47"/>
      <c r="FRZ58" s="47"/>
      <c r="FSA58" s="47"/>
      <c r="FSB58" s="47"/>
      <c r="FSC58" s="47"/>
      <c r="FSD58" s="47"/>
      <c r="FSE58" s="47"/>
      <c r="FSF58" s="47"/>
      <c r="FSG58" s="47"/>
      <c r="FSH58" s="47"/>
      <c r="FSI58" s="47"/>
      <c r="FSJ58" s="47"/>
      <c r="FSK58" s="47"/>
      <c r="FSL58" s="47"/>
      <c r="FSM58" s="47"/>
      <c r="FSN58" s="47"/>
      <c r="FSO58" s="47"/>
      <c r="FSP58" s="47"/>
      <c r="FSQ58" s="47"/>
      <c r="FSR58" s="47"/>
      <c r="FSS58" s="47"/>
      <c r="FST58" s="47"/>
      <c r="FSU58" s="47"/>
      <c r="FSV58" s="47"/>
      <c r="FSW58" s="47"/>
      <c r="FSX58" s="47"/>
      <c r="FSY58" s="47"/>
      <c r="FSZ58" s="47"/>
      <c r="FTA58" s="47"/>
      <c r="FTB58" s="47"/>
      <c r="FTC58" s="47"/>
      <c r="FTD58" s="47"/>
      <c r="FTE58" s="47"/>
      <c r="FTF58" s="47"/>
      <c r="FTG58" s="47"/>
      <c r="FTH58" s="47"/>
      <c r="FTI58" s="47"/>
      <c r="FTJ58" s="47"/>
      <c r="FTK58" s="47"/>
      <c r="FTL58" s="47"/>
      <c r="FTM58" s="47"/>
      <c r="FTN58" s="47"/>
      <c r="FTO58" s="47"/>
      <c r="FTP58" s="47"/>
      <c r="FTQ58" s="47"/>
      <c r="FTR58" s="47"/>
      <c r="FTS58" s="47"/>
      <c r="FTT58" s="47"/>
      <c r="FTU58" s="47"/>
      <c r="FTV58" s="47"/>
      <c r="FTW58" s="47"/>
      <c r="FTX58" s="47"/>
      <c r="FTY58" s="47"/>
      <c r="FTZ58" s="47"/>
      <c r="FUA58" s="47"/>
      <c r="FUB58" s="47"/>
      <c r="FUC58" s="47"/>
      <c r="FUD58" s="47"/>
      <c r="FUE58" s="47"/>
      <c r="FUF58" s="47"/>
      <c r="FUG58" s="47"/>
      <c r="FUH58" s="47"/>
      <c r="FUI58" s="47"/>
      <c r="FUJ58" s="47"/>
      <c r="FUK58" s="47"/>
      <c r="FUL58" s="47"/>
      <c r="FUM58" s="47"/>
      <c r="FUN58" s="47"/>
      <c r="FUO58" s="47"/>
      <c r="FUP58" s="47"/>
      <c r="FUQ58" s="47"/>
      <c r="FUR58" s="47"/>
      <c r="FUS58" s="47"/>
      <c r="FUT58" s="47"/>
      <c r="FUU58" s="47"/>
      <c r="FUV58" s="47"/>
      <c r="FUW58" s="47"/>
      <c r="FUX58" s="47"/>
      <c r="FUY58" s="47"/>
      <c r="FUZ58" s="47"/>
      <c r="FVA58" s="47"/>
      <c r="FVB58" s="47"/>
      <c r="FVC58" s="47"/>
      <c r="FVD58" s="47"/>
      <c r="FVE58" s="47"/>
      <c r="FVF58" s="47"/>
      <c r="FVG58" s="47"/>
      <c r="FVH58" s="47"/>
      <c r="FVI58" s="47"/>
      <c r="FVJ58" s="47"/>
      <c r="FVK58" s="47"/>
      <c r="FVL58" s="47"/>
      <c r="FVM58" s="47"/>
      <c r="FVN58" s="47"/>
      <c r="FVO58" s="47"/>
      <c r="FVP58" s="47"/>
      <c r="FVQ58" s="47"/>
      <c r="FVR58" s="47"/>
      <c r="FVS58" s="47"/>
      <c r="FVT58" s="47"/>
      <c r="FVU58" s="47"/>
      <c r="FVV58" s="47"/>
      <c r="FVW58" s="47"/>
      <c r="FVX58" s="47"/>
      <c r="FVY58" s="47"/>
      <c r="FVZ58" s="47"/>
      <c r="FWA58" s="47"/>
      <c r="FWB58" s="47"/>
      <c r="FWC58" s="47"/>
      <c r="FWD58" s="47"/>
      <c r="FWE58" s="47"/>
      <c r="FWF58" s="47"/>
      <c r="FWG58" s="47"/>
      <c r="FWH58" s="47"/>
      <c r="FWI58" s="47"/>
      <c r="FWJ58" s="47"/>
      <c r="FWK58" s="47"/>
      <c r="FWL58" s="47"/>
      <c r="FWM58" s="47"/>
      <c r="FWN58" s="47"/>
      <c r="FWO58" s="47"/>
      <c r="FWP58" s="47"/>
      <c r="FWQ58" s="47"/>
      <c r="FWR58" s="47"/>
      <c r="FWS58" s="47"/>
      <c r="FWT58" s="47"/>
      <c r="FWU58" s="47"/>
      <c r="FWV58" s="47"/>
      <c r="FWW58" s="47"/>
      <c r="FWX58" s="47"/>
      <c r="FWY58" s="47"/>
      <c r="FWZ58" s="47"/>
      <c r="FXA58" s="47"/>
      <c r="FXB58" s="47"/>
      <c r="FXC58" s="47"/>
      <c r="FXD58" s="47"/>
      <c r="FXE58" s="47"/>
      <c r="FXF58" s="47"/>
      <c r="FXG58" s="47"/>
      <c r="FXH58" s="47"/>
      <c r="FXI58" s="47"/>
      <c r="FXJ58" s="47"/>
      <c r="FXK58" s="47"/>
      <c r="FXL58" s="47"/>
      <c r="FXM58" s="47"/>
      <c r="FXN58" s="47"/>
      <c r="FXO58" s="47"/>
      <c r="FXP58" s="47"/>
      <c r="FXQ58" s="47"/>
      <c r="FXR58" s="47"/>
      <c r="FXS58" s="47"/>
      <c r="FXT58" s="47"/>
      <c r="FXU58" s="47"/>
      <c r="FXV58" s="47"/>
      <c r="FXW58" s="47"/>
      <c r="FXX58" s="47"/>
      <c r="FXY58" s="47"/>
      <c r="FXZ58" s="47"/>
      <c r="FYA58" s="47"/>
      <c r="FYB58" s="47"/>
      <c r="FYC58" s="47"/>
      <c r="FYD58" s="47"/>
      <c r="FYE58" s="47"/>
      <c r="FYF58" s="47"/>
      <c r="FYG58" s="47"/>
      <c r="FYH58" s="47"/>
      <c r="FYI58" s="47"/>
      <c r="FYJ58" s="47"/>
      <c r="FYK58" s="47"/>
      <c r="FYL58" s="47"/>
      <c r="FYM58" s="47"/>
      <c r="FYN58" s="47"/>
      <c r="FYO58" s="47"/>
      <c r="FYP58" s="47"/>
      <c r="FYQ58" s="47"/>
      <c r="FYR58" s="47"/>
      <c r="FYS58" s="47"/>
      <c r="FYT58" s="47"/>
      <c r="FYU58" s="47"/>
      <c r="FYV58" s="47"/>
      <c r="FYW58" s="47"/>
      <c r="FYX58" s="47"/>
      <c r="FYY58" s="47"/>
      <c r="FYZ58" s="47"/>
      <c r="FZA58" s="47"/>
      <c r="FZB58" s="47"/>
      <c r="FZC58" s="47"/>
      <c r="FZD58" s="47"/>
      <c r="FZE58" s="47"/>
      <c r="FZF58" s="47"/>
      <c r="FZG58" s="47"/>
      <c r="FZH58" s="47"/>
      <c r="FZI58" s="47"/>
      <c r="FZJ58" s="47"/>
      <c r="FZK58" s="47"/>
      <c r="FZL58" s="47"/>
      <c r="FZM58" s="47"/>
      <c r="FZN58" s="47"/>
      <c r="FZO58" s="47"/>
      <c r="FZP58" s="47"/>
      <c r="FZQ58" s="47"/>
      <c r="FZR58" s="47"/>
      <c r="FZS58" s="47"/>
      <c r="FZT58" s="47"/>
      <c r="FZU58" s="47"/>
      <c r="FZV58" s="47"/>
      <c r="FZW58" s="47"/>
      <c r="FZX58" s="47"/>
      <c r="FZY58" s="47"/>
      <c r="FZZ58" s="47"/>
      <c r="GAA58" s="47"/>
      <c r="GAB58" s="47"/>
      <c r="GAC58" s="47"/>
      <c r="GAD58" s="47"/>
      <c r="GAE58" s="47"/>
      <c r="GAF58" s="47"/>
      <c r="GAG58" s="47"/>
      <c r="GAH58" s="47"/>
      <c r="GAI58" s="47"/>
      <c r="GAJ58" s="47"/>
      <c r="GAK58" s="47"/>
      <c r="GAL58" s="47"/>
      <c r="GAM58" s="47"/>
      <c r="GAN58" s="47"/>
      <c r="GAO58" s="47"/>
      <c r="GAP58" s="47"/>
      <c r="GAQ58" s="47"/>
      <c r="GAR58" s="47"/>
      <c r="GAS58" s="47"/>
      <c r="GAT58" s="47"/>
      <c r="GAU58" s="47"/>
      <c r="GAV58" s="47"/>
      <c r="GAW58" s="47"/>
      <c r="GAX58" s="47"/>
      <c r="GAY58" s="47"/>
      <c r="GAZ58" s="47"/>
      <c r="GBA58" s="47"/>
      <c r="GBB58" s="47"/>
      <c r="GBC58" s="47"/>
      <c r="GBD58" s="47"/>
      <c r="GBE58" s="47"/>
      <c r="GBF58" s="47"/>
      <c r="GBG58" s="47"/>
      <c r="GBH58" s="47"/>
      <c r="GBI58" s="47"/>
      <c r="GBJ58" s="47"/>
      <c r="GBK58" s="47"/>
      <c r="GBL58" s="47"/>
      <c r="GBM58" s="47"/>
      <c r="GBN58" s="47"/>
      <c r="GBO58" s="47"/>
      <c r="GBP58" s="47"/>
      <c r="GBQ58" s="47"/>
      <c r="GBR58" s="47"/>
      <c r="GBS58" s="47"/>
      <c r="GBT58" s="47"/>
      <c r="GBU58" s="47"/>
      <c r="GBV58" s="47"/>
      <c r="GBW58" s="47"/>
      <c r="GBX58" s="47"/>
      <c r="GBY58" s="47"/>
      <c r="GBZ58" s="47"/>
      <c r="GCA58" s="47"/>
      <c r="GCB58" s="47"/>
      <c r="GCC58" s="47"/>
      <c r="GCD58" s="47"/>
      <c r="GCE58" s="47"/>
      <c r="GCF58" s="47"/>
      <c r="GCG58" s="47"/>
      <c r="GCH58" s="47"/>
      <c r="GCI58" s="47"/>
      <c r="GCJ58" s="47"/>
      <c r="GCK58" s="47"/>
      <c r="GCL58" s="47"/>
      <c r="GCM58" s="47"/>
      <c r="GCN58" s="47"/>
      <c r="GCO58" s="47"/>
      <c r="GCP58" s="47"/>
      <c r="GCQ58" s="47"/>
      <c r="GCR58" s="47"/>
      <c r="GCS58" s="47"/>
      <c r="GCT58" s="47"/>
      <c r="GCU58" s="47"/>
      <c r="GCV58" s="47"/>
      <c r="GCW58" s="47"/>
      <c r="GCX58" s="47"/>
      <c r="GCY58" s="47"/>
      <c r="GCZ58" s="47"/>
      <c r="GDA58" s="47"/>
      <c r="GDB58" s="47"/>
      <c r="GDC58" s="47"/>
      <c r="GDD58" s="47"/>
      <c r="GDE58" s="47"/>
      <c r="GDF58" s="47"/>
      <c r="GDG58" s="47"/>
      <c r="GDH58" s="47"/>
      <c r="GDI58" s="47"/>
      <c r="GDJ58" s="47"/>
      <c r="GDK58" s="47"/>
      <c r="GDL58" s="47"/>
      <c r="GDM58" s="47"/>
      <c r="GDN58" s="47"/>
      <c r="GDO58" s="47"/>
      <c r="GDP58" s="47"/>
      <c r="GDQ58" s="47"/>
      <c r="GDR58" s="47"/>
      <c r="GDS58" s="47"/>
      <c r="GDT58" s="47"/>
      <c r="GDU58" s="47"/>
      <c r="GDV58" s="47"/>
      <c r="GDW58" s="47"/>
      <c r="GDX58" s="47"/>
      <c r="GDY58" s="47"/>
      <c r="GDZ58" s="47"/>
      <c r="GEA58" s="47"/>
      <c r="GEB58" s="47"/>
      <c r="GEC58" s="47"/>
      <c r="GED58" s="47"/>
      <c r="GEE58" s="47"/>
      <c r="GEF58" s="47"/>
      <c r="GEG58" s="47"/>
      <c r="GEH58" s="47"/>
      <c r="GEI58" s="47"/>
      <c r="GEJ58" s="47"/>
      <c r="GEK58" s="47"/>
      <c r="GEL58" s="47"/>
      <c r="GEM58" s="47"/>
      <c r="GEN58" s="47"/>
      <c r="GEO58" s="47"/>
      <c r="GEP58" s="47"/>
      <c r="GEQ58" s="47"/>
      <c r="GER58" s="47"/>
      <c r="GES58" s="47"/>
      <c r="GET58" s="47"/>
      <c r="GEU58" s="47"/>
      <c r="GEV58" s="47"/>
      <c r="GEW58" s="47"/>
      <c r="GEX58" s="47"/>
      <c r="GEY58" s="47"/>
      <c r="GEZ58" s="47"/>
      <c r="GFA58" s="47"/>
      <c r="GFB58" s="47"/>
      <c r="GFC58" s="47"/>
      <c r="GFD58" s="47"/>
      <c r="GFE58" s="47"/>
      <c r="GFF58" s="47"/>
      <c r="GFG58" s="47"/>
      <c r="GFH58" s="47"/>
      <c r="GFI58" s="47"/>
      <c r="GFJ58" s="47"/>
      <c r="GFK58" s="47"/>
      <c r="GFL58" s="47"/>
      <c r="GFM58" s="47"/>
      <c r="GFN58" s="47"/>
      <c r="GFO58" s="47"/>
      <c r="GFP58" s="47"/>
      <c r="GFQ58" s="47"/>
      <c r="GFR58" s="47"/>
      <c r="GFS58" s="47"/>
      <c r="GFT58" s="47"/>
      <c r="GFU58" s="47"/>
      <c r="GFV58" s="47"/>
      <c r="GFW58" s="47"/>
      <c r="GFX58" s="47"/>
      <c r="GFY58" s="47"/>
      <c r="GFZ58" s="47"/>
      <c r="GGA58" s="47"/>
      <c r="GGB58" s="47"/>
      <c r="GGC58" s="47"/>
      <c r="GGD58" s="47"/>
      <c r="GGE58" s="47"/>
      <c r="GGF58" s="47"/>
      <c r="GGG58" s="47"/>
      <c r="GGH58" s="47"/>
      <c r="GGI58" s="47"/>
      <c r="GGJ58" s="47"/>
      <c r="GGK58" s="47"/>
      <c r="GGL58" s="47"/>
      <c r="GGM58" s="47"/>
      <c r="GGN58" s="47"/>
      <c r="GGO58" s="47"/>
      <c r="GGP58" s="47"/>
      <c r="GGQ58" s="47"/>
      <c r="GGR58" s="47"/>
      <c r="GGS58" s="47"/>
      <c r="GGT58" s="47"/>
      <c r="GGU58" s="47"/>
      <c r="GGV58" s="47"/>
      <c r="GGW58" s="47"/>
      <c r="GGX58" s="47"/>
      <c r="GGY58" s="47"/>
      <c r="GGZ58" s="47"/>
      <c r="GHA58" s="47"/>
      <c r="GHB58" s="47"/>
      <c r="GHC58" s="47"/>
      <c r="GHD58" s="47"/>
      <c r="GHE58" s="47"/>
      <c r="GHF58" s="47"/>
      <c r="GHG58" s="47"/>
      <c r="GHH58" s="47"/>
      <c r="GHI58" s="47"/>
      <c r="GHJ58" s="47"/>
      <c r="GHK58" s="47"/>
      <c r="GHL58" s="47"/>
      <c r="GHM58" s="47"/>
      <c r="GHN58" s="47"/>
      <c r="GHO58" s="47"/>
      <c r="GHP58" s="47"/>
      <c r="GHQ58" s="47"/>
      <c r="GHR58" s="47"/>
      <c r="GHS58" s="47"/>
      <c r="GHT58" s="47"/>
      <c r="GHU58" s="47"/>
      <c r="GHV58" s="47"/>
      <c r="GHW58" s="47"/>
      <c r="GHX58" s="47"/>
      <c r="GHY58" s="47"/>
      <c r="GHZ58" s="47"/>
      <c r="GIA58" s="47"/>
      <c r="GIB58" s="47"/>
      <c r="GIC58" s="47"/>
      <c r="GID58" s="47"/>
      <c r="GIE58" s="47"/>
      <c r="GIF58" s="47"/>
      <c r="GIG58" s="47"/>
      <c r="GIH58" s="47"/>
      <c r="GII58" s="47"/>
      <c r="GIJ58" s="47"/>
      <c r="GIK58" s="47"/>
      <c r="GIL58" s="47"/>
      <c r="GIM58" s="47"/>
      <c r="GIN58" s="47"/>
      <c r="GIO58" s="47"/>
      <c r="GIP58" s="47"/>
      <c r="GIQ58" s="47"/>
      <c r="GIR58" s="47"/>
      <c r="GIS58" s="47"/>
      <c r="GIT58" s="47"/>
      <c r="GIU58" s="47"/>
      <c r="GIV58" s="47"/>
      <c r="GIW58" s="47"/>
      <c r="GIX58" s="47"/>
      <c r="GIY58" s="47"/>
      <c r="GIZ58" s="47"/>
      <c r="GJA58" s="47"/>
      <c r="GJB58" s="47"/>
      <c r="GJC58" s="47"/>
      <c r="GJD58" s="47"/>
      <c r="GJE58" s="47"/>
      <c r="GJF58" s="47"/>
      <c r="GJG58" s="47"/>
      <c r="GJH58" s="47"/>
      <c r="GJI58" s="47"/>
      <c r="GJJ58" s="47"/>
      <c r="GJK58" s="47"/>
      <c r="GJL58" s="47"/>
      <c r="GJM58" s="47"/>
      <c r="GJN58" s="47"/>
      <c r="GJO58" s="47"/>
      <c r="GJP58" s="47"/>
      <c r="GJQ58" s="47"/>
      <c r="GJR58" s="47"/>
      <c r="GJS58" s="47"/>
      <c r="GJT58" s="47"/>
      <c r="GJU58" s="47"/>
      <c r="GJV58" s="47"/>
      <c r="GJW58" s="47"/>
      <c r="GJX58" s="47"/>
      <c r="GJY58" s="47"/>
      <c r="GJZ58" s="47"/>
      <c r="GKA58" s="47"/>
      <c r="GKB58" s="47"/>
      <c r="GKC58" s="47"/>
      <c r="GKD58" s="47"/>
      <c r="GKE58" s="47"/>
      <c r="GKF58" s="47"/>
      <c r="GKG58" s="47"/>
      <c r="GKH58" s="47"/>
      <c r="GKI58" s="47"/>
      <c r="GKJ58" s="47"/>
      <c r="GKK58" s="47"/>
      <c r="GKL58" s="47"/>
      <c r="GKM58" s="47"/>
      <c r="GKN58" s="47"/>
      <c r="GKO58" s="47"/>
      <c r="GKP58" s="47"/>
      <c r="GKQ58" s="47"/>
      <c r="GKR58" s="47"/>
      <c r="GKS58" s="47"/>
      <c r="GKT58" s="47"/>
      <c r="GKU58" s="47"/>
      <c r="GKV58" s="47"/>
      <c r="GKW58" s="47"/>
      <c r="GKX58" s="47"/>
      <c r="GKY58" s="47"/>
      <c r="GKZ58" s="47"/>
      <c r="GLA58" s="47"/>
      <c r="GLB58" s="47"/>
      <c r="GLC58" s="47"/>
      <c r="GLD58" s="47"/>
      <c r="GLE58" s="47"/>
      <c r="GLF58" s="47"/>
      <c r="GLG58" s="47"/>
      <c r="GLH58" s="47"/>
      <c r="GLI58" s="47"/>
      <c r="GLJ58" s="47"/>
      <c r="GLK58" s="47"/>
      <c r="GLL58" s="47"/>
      <c r="GLM58" s="47"/>
      <c r="GLN58" s="47"/>
      <c r="GLO58" s="47"/>
      <c r="GLP58" s="47"/>
      <c r="GLQ58" s="47"/>
      <c r="GLR58" s="47"/>
      <c r="GLS58" s="47"/>
      <c r="GLT58" s="47"/>
      <c r="GLU58" s="47"/>
      <c r="GLV58" s="47"/>
      <c r="GLW58" s="47"/>
      <c r="GLX58" s="47"/>
      <c r="GLY58" s="47"/>
      <c r="GLZ58" s="47"/>
      <c r="GMA58" s="47"/>
      <c r="GMB58" s="47"/>
      <c r="GMC58" s="47"/>
      <c r="GMD58" s="47"/>
      <c r="GME58" s="47"/>
      <c r="GMF58" s="47"/>
      <c r="GMG58" s="47"/>
      <c r="GMH58" s="47"/>
      <c r="GMI58" s="47"/>
      <c r="GMJ58" s="47"/>
      <c r="GMK58" s="47"/>
      <c r="GML58" s="47"/>
      <c r="GMM58" s="47"/>
      <c r="GMN58" s="47"/>
      <c r="GMO58" s="47"/>
      <c r="GMP58" s="47"/>
      <c r="GMQ58" s="47"/>
      <c r="GMR58" s="47"/>
      <c r="GMS58" s="47"/>
      <c r="GMT58" s="47"/>
      <c r="GMU58" s="47"/>
      <c r="GMV58" s="47"/>
      <c r="GMW58" s="47"/>
      <c r="GMX58" s="47"/>
      <c r="GMY58" s="47"/>
      <c r="GMZ58" s="47"/>
      <c r="GNA58" s="47"/>
      <c r="GNB58" s="47"/>
      <c r="GNC58" s="47"/>
      <c r="GND58" s="47"/>
      <c r="GNE58" s="47"/>
      <c r="GNF58" s="47"/>
      <c r="GNG58" s="47"/>
      <c r="GNH58" s="47"/>
      <c r="GNI58" s="47"/>
      <c r="GNJ58" s="47"/>
      <c r="GNK58" s="47"/>
      <c r="GNL58" s="47"/>
      <c r="GNM58" s="47"/>
      <c r="GNN58" s="47"/>
      <c r="GNO58" s="47"/>
      <c r="GNP58" s="47"/>
      <c r="GNQ58" s="47"/>
      <c r="GNR58" s="47"/>
      <c r="GNS58" s="47"/>
      <c r="GNT58" s="47"/>
      <c r="GNU58" s="47"/>
      <c r="GNV58" s="47"/>
      <c r="GNW58" s="47"/>
      <c r="GNX58" s="47"/>
      <c r="GNY58" s="47"/>
      <c r="GNZ58" s="47"/>
      <c r="GOA58" s="47"/>
      <c r="GOB58" s="47"/>
      <c r="GOC58" s="47"/>
      <c r="GOD58" s="47"/>
      <c r="GOE58" s="47"/>
      <c r="GOF58" s="47"/>
      <c r="GOG58" s="47"/>
      <c r="GOH58" s="47"/>
      <c r="GOI58" s="47"/>
      <c r="GOJ58" s="47"/>
      <c r="GOK58" s="47"/>
      <c r="GOL58" s="47"/>
      <c r="GOM58" s="47"/>
      <c r="GON58" s="47"/>
      <c r="GOO58" s="47"/>
      <c r="GOP58" s="47"/>
      <c r="GOQ58" s="47"/>
      <c r="GOR58" s="47"/>
      <c r="GOS58" s="47"/>
      <c r="GOT58" s="47"/>
      <c r="GOU58" s="47"/>
      <c r="GOV58" s="47"/>
      <c r="GOW58" s="47"/>
      <c r="GOX58" s="47"/>
      <c r="GOY58" s="47"/>
      <c r="GOZ58" s="47"/>
      <c r="GPA58" s="47"/>
      <c r="GPB58" s="47"/>
      <c r="GPC58" s="47"/>
      <c r="GPD58" s="47"/>
      <c r="GPE58" s="47"/>
      <c r="GPF58" s="47"/>
      <c r="GPG58" s="47"/>
      <c r="GPH58" s="47"/>
      <c r="GPI58" s="47"/>
      <c r="GPJ58" s="47"/>
      <c r="GPK58" s="47"/>
      <c r="GPL58" s="47"/>
      <c r="GPM58" s="47"/>
      <c r="GPN58" s="47"/>
      <c r="GPO58" s="47"/>
      <c r="GPP58" s="47"/>
      <c r="GPQ58" s="47"/>
      <c r="GPR58" s="47"/>
      <c r="GPS58" s="47"/>
      <c r="GPT58" s="47"/>
      <c r="GPU58" s="47"/>
      <c r="GPV58" s="47"/>
      <c r="GPW58" s="47"/>
      <c r="GPX58" s="47"/>
      <c r="GPY58" s="47"/>
      <c r="GPZ58" s="47"/>
      <c r="GQA58" s="47"/>
      <c r="GQB58" s="47"/>
      <c r="GQC58" s="47"/>
      <c r="GQD58" s="47"/>
      <c r="GQE58" s="47"/>
      <c r="GQF58" s="47"/>
      <c r="GQG58" s="47"/>
      <c r="GQH58" s="47"/>
      <c r="GQI58" s="47"/>
      <c r="GQJ58" s="47"/>
      <c r="GQK58" s="47"/>
      <c r="GQL58" s="47"/>
      <c r="GQM58" s="47"/>
      <c r="GQN58" s="47"/>
      <c r="GQO58" s="47"/>
      <c r="GQP58" s="47"/>
      <c r="GQQ58" s="47"/>
      <c r="GQR58" s="47"/>
      <c r="GQS58" s="47"/>
      <c r="GQT58" s="47"/>
      <c r="GQU58" s="47"/>
      <c r="GQV58" s="47"/>
      <c r="GQW58" s="47"/>
      <c r="GQX58" s="47"/>
      <c r="GQY58" s="47"/>
      <c r="GQZ58" s="47"/>
      <c r="GRA58" s="47"/>
      <c r="GRB58" s="47"/>
      <c r="GRC58" s="47"/>
      <c r="GRD58" s="47"/>
      <c r="GRE58" s="47"/>
      <c r="GRF58" s="47"/>
      <c r="GRG58" s="47"/>
      <c r="GRH58" s="47"/>
      <c r="GRI58" s="47"/>
      <c r="GRJ58" s="47"/>
      <c r="GRK58" s="47"/>
      <c r="GRL58" s="47"/>
      <c r="GRM58" s="47"/>
      <c r="GRN58" s="47"/>
      <c r="GRO58" s="47"/>
      <c r="GRP58" s="47"/>
      <c r="GRQ58" s="47"/>
      <c r="GRR58" s="47"/>
      <c r="GRS58" s="47"/>
      <c r="GRT58" s="47"/>
      <c r="GRU58" s="47"/>
      <c r="GRV58" s="47"/>
      <c r="GRW58" s="47"/>
      <c r="GRX58" s="47"/>
      <c r="GRY58" s="47"/>
      <c r="GRZ58" s="47"/>
      <c r="GSA58" s="47"/>
      <c r="GSB58" s="47"/>
      <c r="GSC58" s="47"/>
      <c r="GSD58" s="47"/>
      <c r="GSE58" s="47"/>
      <c r="GSF58" s="47"/>
      <c r="GSG58" s="47"/>
      <c r="GSH58" s="47"/>
      <c r="GSI58" s="47"/>
      <c r="GSJ58" s="47"/>
      <c r="GSK58" s="47"/>
      <c r="GSL58" s="47"/>
      <c r="GSM58" s="47"/>
      <c r="GSN58" s="47"/>
      <c r="GSO58" s="47"/>
      <c r="GSP58" s="47"/>
      <c r="GSQ58" s="47"/>
      <c r="GSR58" s="47"/>
      <c r="GSS58" s="47"/>
      <c r="GST58" s="47"/>
      <c r="GSU58" s="47"/>
      <c r="GSV58" s="47"/>
      <c r="GSW58" s="47"/>
      <c r="GSX58" s="47"/>
      <c r="GSY58" s="47"/>
      <c r="GSZ58" s="47"/>
      <c r="GTA58" s="47"/>
      <c r="GTB58" s="47"/>
      <c r="GTC58" s="47"/>
      <c r="GTD58" s="47"/>
      <c r="GTE58" s="47"/>
      <c r="GTF58" s="47"/>
      <c r="GTG58" s="47"/>
      <c r="GTH58" s="47"/>
      <c r="GTI58" s="47"/>
      <c r="GTJ58" s="47"/>
      <c r="GTK58" s="47"/>
      <c r="GTL58" s="47"/>
      <c r="GTM58" s="47"/>
      <c r="GTN58" s="47"/>
      <c r="GTO58" s="47"/>
      <c r="GTP58" s="47"/>
      <c r="GTQ58" s="47"/>
      <c r="GTR58" s="47"/>
      <c r="GTS58" s="47"/>
      <c r="GTT58" s="47"/>
      <c r="GTU58" s="47"/>
      <c r="GTV58" s="47"/>
      <c r="GTW58" s="47"/>
      <c r="GTX58" s="47"/>
      <c r="GTY58" s="47"/>
      <c r="GTZ58" s="47"/>
      <c r="GUA58" s="47"/>
      <c r="GUB58" s="47"/>
      <c r="GUC58" s="47"/>
      <c r="GUD58" s="47"/>
      <c r="GUE58" s="47"/>
      <c r="GUF58" s="47"/>
      <c r="GUG58" s="47"/>
      <c r="GUH58" s="47"/>
      <c r="GUI58" s="47"/>
      <c r="GUJ58" s="47"/>
      <c r="GUK58" s="47"/>
      <c r="GUL58" s="47"/>
      <c r="GUM58" s="47"/>
      <c r="GUN58" s="47"/>
      <c r="GUO58" s="47"/>
      <c r="GUP58" s="47"/>
      <c r="GUQ58" s="47"/>
      <c r="GUR58" s="47"/>
      <c r="GUS58" s="47"/>
      <c r="GUT58" s="47"/>
      <c r="GUU58" s="47"/>
      <c r="GUV58" s="47"/>
      <c r="GUW58" s="47"/>
      <c r="GUX58" s="47"/>
      <c r="GUY58" s="47"/>
      <c r="GUZ58" s="47"/>
      <c r="GVA58" s="47"/>
      <c r="GVB58" s="47"/>
      <c r="GVC58" s="47"/>
      <c r="GVD58" s="47"/>
      <c r="GVE58" s="47"/>
      <c r="GVF58" s="47"/>
      <c r="GVG58" s="47"/>
      <c r="GVH58" s="47"/>
      <c r="GVI58" s="47"/>
      <c r="GVJ58" s="47"/>
      <c r="GVK58" s="47"/>
      <c r="GVL58" s="47"/>
      <c r="GVM58" s="47"/>
      <c r="GVN58" s="47"/>
      <c r="GVO58" s="47"/>
      <c r="GVP58" s="47"/>
      <c r="GVQ58" s="47"/>
      <c r="GVR58" s="47"/>
      <c r="GVS58" s="47"/>
      <c r="GVT58" s="47"/>
      <c r="GVU58" s="47"/>
      <c r="GVV58" s="47"/>
      <c r="GVW58" s="47"/>
      <c r="GVX58" s="47"/>
      <c r="GVY58" s="47"/>
      <c r="GVZ58" s="47"/>
      <c r="GWA58" s="47"/>
      <c r="GWB58" s="47"/>
      <c r="GWC58" s="47"/>
      <c r="GWD58" s="47"/>
      <c r="GWE58" s="47"/>
      <c r="GWF58" s="47"/>
      <c r="GWG58" s="47"/>
      <c r="GWH58" s="47"/>
      <c r="GWI58" s="47"/>
      <c r="GWJ58" s="47"/>
      <c r="GWK58" s="47"/>
      <c r="GWL58" s="47"/>
      <c r="GWM58" s="47"/>
      <c r="GWN58" s="47"/>
      <c r="GWO58" s="47"/>
      <c r="GWP58" s="47"/>
      <c r="GWQ58" s="47"/>
      <c r="GWR58" s="47"/>
      <c r="GWS58" s="47"/>
      <c r="GWT58" s="47"/>
      <c r="GWU58" s="47"/>
      <c r="GWV58" s="47"/>
      <c r="GWW58" s="47"/>
      <c r="GWX58" s="47"/>
      <c r="GWY58" s="47"/>
      <c r="GWZ58" s="47"/>
      <c r="GXA58" s="47"/>
      <c r="GXB58" s="47"/>
      <c r="GXC58" s="47"/>
      <c r="GXD58" s="47"/>
      <c r="GXE58" s="47"/>
      <c r="GXF58" s="47"/>
      <c r="GXG58" s="47"/>
      <c r="GXH58" s="47"/>
      <c r="GXI58" s="47"/>
      <c r="GXJ58" s="47"/>
      <c r="GXK58" s="47"/>
      <c r="GXL58" s="47"/>
      <c r="GXM58" s="47"/>
      <c r="GXN58" s="47"/>
      <c r="GXO58" s="47"/>
      <c r="GXP58" s="47"/>
      <c r="GXQ58" s="47"/>
      <c r="GXR58" s="47"/>
      <c r="GXS58" s="47"/>
      <c r="GXT58" s="47"/>
      <c r="GXU58" s="47"/>
      <c r="GXV58" s="47"/>
      <c r="GXW58" s="47"/>
      <c r="GXX58" s="47"/>
      <c r="GXY58" s="47"/>
      <c r="GXZ58" s="47"/>
      <c r="GYA58" s="47"/>
      <c r="GYB58" s="47"/>
      <c r="GYC58" s="47"/>
      <c r="GYD58" s="47"/>
      <c r="GYE58" s="47"/>
      <c r="GYF58" s="47"/>
      <c r="GYG58" s="47"/>
      <c r="GYH58" s="47"/>
      <c r="GYI58" s="47"/>
      <c r="GYJ58" s="47"/>
      <c r="GYK58" s="47"/>
      <c r="GYL58" s="47"/>
      <c r="GYM58" s="47"/>
      <c r="GYN58" s="47"/>
      <c r="GYO58" s="47"/>
      <c r="GYP58" s="47"/>
      <c r="GYQ58" s="47"/>
      <c r="GYR58" s="47"/>
      <c r="GYS58" s="47"/>
      <c r="GYT58" s="47"/>
      <c r="GYU58" s="47"/>
      <c r="GYV58" s="47"/>
      <c r="GYW58" s="47"/>
      <c r="GYX58" s="47"/>
      <c r="GYY58" s="47"/>
      <c r="GYZ58" s="47"/>
      <c r="GZA58" s="47"/>
      <c r="GZB58" s="47"/>
      <c r="GZC58" s="47"/>
      <c r="GZD58" s="47"/>
      <c r="GZE58" s="47"/>
      <c r="GZF58" s="47"/>
      <c r="GZG58" s="47"/>
      <c r="GZH58" s="47"/>
      <c r="GZI58" s="47"/>
      <c r="GZJ58" s="47"/>
      <c r="GZK58" s="47"/>
      <c r="GZL58" s="47"/>
      <c r="GZM58" s="47"/>
      <c r="GZN58" s="47"/>
      <c r="GZO58" s="47"/>
      <c r="GZP58" s="47"/>
      <c r="GZQ58" s="47"/>
      <c r="GZR58" s="47"/>
      <c r="GZS58" s="47"/>
      <c r="GZT58" s="47"/>
      <c r="GZU58" s="47"/>
      <c r="GZV58" s="47"/>
      <c r="GZW58" s="47"/>
      <c r="GZX58" s="47"/>
      <c r="GZY58" s="47"/>
      <c r="GZZ58" s="47"/>
      <c r="HAA58" s="47"/>
      <c r="HAB58" s="47"/>
      <c r="HAC58" s="47"/>
      <c r="HAD58" s="47"/>
      <c r="HAE58" s="47"/>
      <c r="HAF58" s="47"/>
      <c r="HAG58" s="47"/>
      <c r="HAH58" s="47"/>
      <c r="HAI58" s="47"/>
      <c r="HAJ58" s="47"/>
      <c r="HAK58" s="47"/>
      <c r="HAL58" s="47"/>
      <c r="HAM58" s="47"/>
      <c r="HAN58" s="47"/>
      <c r="HAO58" s="47"/>
      <c r="HAP58" s="47"/>
      <c r="HAQ58" s="47"/>
      <c r="HAR58" s="47"/>
      <c r="HAS58" s="47"/>
      <c r="HAT58" s="47"/>
      <c r="HAU58" s="47"/>
      <c r="HAV58" s="47"/>
      <c r="HAW58" s="47"/>
      <c r="HAX58" s="47"/>
      <c r="HAY58" s="47"/>
      <c r="HAZ58" s="47"/>
      <c r="HBA58" s="47"/>
      <c r="HBB58" s="47"/>
      <c r="HBC58" s="47"/>
      <c r="HBD58" s="47"/>
      <c r="HBE58" s="47"/>
      <c r="HBF58" s="47"/>
      <c r="HBG58" s="47"/>
      <c r="HBH58" s="47"/>
      <c r="HBI58" s="47"/>
      <c r="HBJ58" s="47"/>
      <c r="HBK58" s="47"/>
      <c r="HBL58" s="47"/>
      <c r="HBM58" s="47"/>
      <c r="HBN58" s="47"/>
      <c r="HBO58" s="47"/>
      <c r="HBP58" s="47"/>
      <c r="HBQ58" s="47"/>
      <c r="HBR58" s="47"/>
      <c r="HBS58" s="47"/>
      <c r="HBT58" s="47"/>
      <c r="HBU58" s="47"/>
      <c r="HBV58" s="47"/>
      <c r="HBW58" s="47"/>
      <c r="HBX58" s="47"/>
      <c r="HBY58" s="47"/>
      <c r="HBZ58" s="47"/>
      <c r="HCA58" s="47"/>
      <c r="HCB58" s="47"/>
      <c r="HCC58" s="47"/>
      <c r="HCD58" s="47"/>
      <c r="HCE58" s="47"/>
      <c r="HCF58" s="47"/>
      <c r="HCG58" s="47"/>
      <c r="HCH58" s="47"/>
      <c r="HCI58" s="47"/>
      <c r="HCJ58" s="47"/>
      <c r="HCK58" s="47"/>
      <c r="HCL58" s="47"/>
      <c r="HCM58" s="47"/>
      <c r="HCN58" s="47"/>
      <c r="HCO58" s="47"/>
      <c r="HCP58" s="47"/>
      <c r="HCQ58" s="47"/>
      <c r="HCR58" s="47"/>
      <c r="HCS58" s="47"/>
      <c r="HCT58" s="47"/>
      <c r="HCU58" s="47"/>
      <c r="HCV58" s="47"/>
      <c r="HCW58" s="47"/>
      <c r="HCX58" s="47"/>
      <c r="HCY58" s="47"/>
      <c r="HCZ58" s="47"/>
      <c r="HDA58" s="47"/>
      <c r="HDB58" s="47"/>
      <c r="HDC58" s="47"/>
      <c r="HDD58" s="47"/>
      <c r="HDE58" s="47"/>
      <c r="HDF58" s="47"/>
      <c r="HDG58" s="47"/>
      <c r="HDH58" s="47"/>
      <c r="HDI58" s="47"/>
      <c r="HDJ58" s="47"/>
      <c r="HDK58" s="47"/>
      <c r="HDL58" s="47"/>
      <c r="HDM58" s="47"/>
      <c r="HDN58" s="47"/>
      <c r="HDO58" s="47"/>
      <c r="HDP58" s="47"/>
      <c r="HDQ58" s="47"/>
      <c r="HDR58" s="47"/>
      <c r="HDS58" s="47"/>
      <c r="HDT58" s="47"/>
      <c r="HDU58" s="47"/>
      <c r="HDV58" s="47"/>
      <c r="HDW58" s="47"/>
      <c r="HDX58" s="47"/>
      <c r="HDY58" s="47"/>
      <c r="HDZ58" s="47"/>
      <c r="HEA58" s="47"/>
      <c r="HEB58" s="47"/>
      <c r="HEC58" s="47"/>
      <c r="HED58" s="47"/>
      <c r="HEE58" s="47"/>
      <c r="HEF58" s="47"/>
      <c r="HEG58" s="47"/>
      <c r="HEH58" s="47"/>
      <c r="HEI58" s="47"/>
      <c r="HEJ58" s="47"/>
      <c r="HEK58" s="47"/>
      <c r="HEL58" s="47"/>
      <c r="HEM58" s="47"/>
      <c r="HEN58" s="47"/>
      <c r="HEO58" s="47"/>
      <c r="HEP58" s="47"/>
      <c r="HEQ58" s="47"/>
      <c r="HER58" s="47"/>
      <c r="HES58" s="47"/>
      <c r="HET58" s="47"/>
      <c r="HEU58" s="47"/>
      <c r="HEV58" s="47"/>
      <c r="HEW58" s="47"/>
      <c r="HEX58" s="47"/>
      <c r="HEY58" s="47"/>
      <c r="HEZ58" s="47"/>
      <c r="HFA58" s="47"/>
      <c r="HFB58" s="47"/>
      <c r="HFC58" s="47"/>
      <c r="HFD58" s="47"/>
      <c r="HFE58" s="47"/>
      <c r="HFF58" s="47"/>
      <c r="HFG58" s="47"/>
      <c r="HFH58" s="47"/>
      <c r="HFI58" s="47"/>
      <c r="HFJ58" s="47"/>
      <c r="HFK58" s="47"/>
      <c r="HFL58" s="47"/>
      <c r="HFM58" s="47"/>
      <c r="HFN58" s="47"/>
      <c r="HFO58" s="47"/>
      <c r="HFP58" s="47"/>
      <c r="HFQ58" s="47"/>
      <c r="HFR58" s="47"/>
      <c r="HFS58" s="47"/>
      <c r="HFT58" s="47"/>
      <c r="HFU58" s="47"/>
      <c r="HFV58" s="47"/>
      <c r="HFW58" s="47"/>
      <c r="HFX58" s="47"/>
      <c r="HFY58" s="47"/>
      <c r="HFZ58" s="47"/>
      <c r="HGA58" s="47"/>
      <c r="HGB58" s="47"/>
      <c r="HGC58" s="47"/>
      <c r="HGD58" s="47"/>
      <c r="HGE58" s="47"/>
      <c r="HGF58" s="47"/>
      <c r="HGG58" s="47"/>
      <c r="HGH58" s="47"/>
      <c r="HGI58" s="47"/>
      <c r="HGJ58" s="47"/>
      <c r="HGK58" s="47"/>
      <c r="HGL58" s="47"/>
      <c r="HGM58" s="47"/>
      <c r="HGN58" s="47"/>
      <c r="HGO58" s="47"/>
      <c r="HGP58" s="47"/>
      <c r="HGQ58" s="47"/>
      <c r="HGR58" s="47"/>
      <c r="HGS58" s="47"/>
      <c r="HGT58" s="47"/>
      <c r="HGU58" s="47"/>
      <c r="HGV58" s="47"/>
      <c r="HGW58" s="47"/>
      <c r="HGX58" s="47"/>
      <c r="HGY58" s="47"/>
      <c r="HGZ58" s="47"/>
      <c r="HHA58" s="47"/>
      <c r="HHB58" s="47"/>
      <c r="HHC58" s="47"/>
      <c r="HHD58" s="47"/>
      <c r="HHE58" s="47"/>
      <c r="HHF58" s="47"/>
      <c r="HHG58" s="47"/>
      <c r="HHH58" s="47"/>
      <c r="HHI58" s="47"/>
      <c r="HHJ58" s="47"/>
      <c r="HHK58" s="47"/>
      <c r="HHL58" s="47"/>
      <c r="HHM58" s="47"/>
      <c r="HHN58" s="47"/>
      <c r="HHO58" s="47"/>
      <c r="HHP58" s="47"/>
      <c r="HHQ58" s="47"/>
      <c r="HHR58" s="47"/>
      <c r="HHS58" s="47"/>
      <c r="HHT58" s="47"/>
      <c r="HHU58" s="47"/>
      <c r="HHV58" s="47"/>
      <c r="HHW58" s="47"/>
      <c r="HHX58" s="47"/>
      <c r="HHY58" s="47"/>
      <c r="HHZ58" s="47"/>
      <c r="HIA58" s="47"/>
      <c r="HIB58" s="47"/>
      <c r="HIC58" s="47"/>
      <c r="HID58" s="47"/>
      <c r="HIE58" s="47"/>
      <c r="HIF58" s="47"/>
      <c r="HIG58" s="47"/>
      <c r="HIH58" s="47"/>
      <c r="HII58" s="47"/>
      <c r="HIJ58" s="47"/>
      <c r="HIK58" s="47"/>
      <c r="HIL58" s="47"/>
      <c r="HIM58" s="47"/>
      <c r="HIN58" s="47"/>
      <c r="HIO58" s="47"/>
      <c r="HIP58" s="47"/>
      <c r="HIQ58" s="47"/>
      <c r="HIR58" s="47"/>
      <c r="HIS58" s="47"/>
      <c r="HIT58" s="47"/>
      <c r="HIU58" s="47"/>
      <c r="HIV58" s="47"/>
      <c r="HIW58" s="47"/>
      <c r="HIX58" s="47"/>
      <c r="HIY58" s="47"/>
      <c r="HIZ58" s="47"/>
      <c r="HJA58" s="47"/>
      <c r="HJB58" s="47"/>
      <c r="HJC58" s="47"/>
      <c r="HJD58" s="47"/>
      <c r="HJE58" s="47"/>
      <c r="HJF58" s="47"/>
      <c r="HJG58" s="47"/>
      <c r="HJH58" s="47"/>
      <c r="HJI58" s="47"/>
      <c r="HJJ58" s="47"/>
      <c r="HJK58" s="47"/>
      <c r="HJL58" s="47"/>
      <c r="HJM58" s="47"/>
      <c r="HJN58" s="47"/>
      <c r="HJO58" s="47"/>
      <c r="HJP58" s="47"/>
      <c r="HJQ58" s="47"/>
      <c r="HJR58" s="47"/>
      <c r="HJS58" s="47"/>
      <c r="HJT58" s="47"/>
      <c r="HJU58" s="47"/>
      <c r="HJV58" s="47"/>
      <c r="HJW58" s="47"/>
      <c r="HJX58" s="47"/>
      <c r="HJY58" s="47"/>
      <c r="HJZ58" s="47"/>
      <c r="HKA58" s="47"/>
      <c r="HKB58" s="47"/>
      <c r="HKC58" s="47"/>
      <c r="HKD58" s="47"/>
      <c r="HKE58" s="47"/>
      <c r="HKF58" s="47"/>
      <c r="HKG58" s="47"/>
      <c r="HKH58" s="47"/>
      <c r="HKI58" s="47"/>
      <c r="HKJ58" s="47"/>
      <c r="HKK58" s="47"/>
      <c r="HKL58" s="47"/>
      <c r="HKM58" s="47"/>
      <c r="HKN58" s="47"/>
      <c r="HKO58" s="47"/>
      <c r="HKP58" s="47"/>
      <c r="HKQ58" s="47"/>
      <c r="HKR58" s="47"/>
      <c r="HKS58" s="47"/>
      <c r="HKT58" s="47"/>
      <c r="HKU58" s="47"/>
      <c r="HKV58" s="47"/>
      <c r="HKW58" s="47"/>
      <c r="HKX58" s="47"/>
      <c r="HKY58" s="47"/>
      <c r="HKZ58" s="47"/>
      <c r="HLA58" s="47"/>
      <c r="HLB58" s="47"/>
      <c r="HLC58" s="47"/>
      <c r="HLD58" s="47"/>
      <c r="HLE58" s="47"/>
      <c r="HLF58" s="47"/>
      <c r="HLG58" s="47"/>
      <c r="HLH58" s="47"/>
      <c r="HLI58" s="47"/>
      <c r="HLJ58" s="47"/>
      <c r="HLK58" s="47"/>
      <c r="HLL58" s="47"/>
      <c r="HLM58" s="47"/>
      <c r="HLN58" s="47"/>
      <c r="HLO58" s="47"/>
      <c r="HLP58" s="47"/>
      <c r="HLQ58" s="47"/>
      <c r="HLR58" s="47"/>
      <c r="HLS58" s="47"/>
      <c r="HLT58" s="47"/>
      <c r="HLU58" s="47"/>
      <c r="HLV58" s="47"/>
      <c r="HLW58" s="47"/>
      <c r="HLX58" s="47"/>
      <c r="HLY58" s="47"/>
      <c r="HLZ58" s="47"/>
      <c r="HMA58" s="47"/>
      <c r="HMB58" s="47"/>
      <c r="HMC58" s="47"/>
      <c r="HMD58" s="47"/>
      <c r="HME58" s="47"/>
      <c r="HMF58" s="47"/>
      <c r="HMG58" s="47"/>
      <c r="HMH58" s="47"/>
      <c r="HMI58" s="47"/>
      <c r="HMJ58" s="47"/>
      <c r="HMK58" s="47"/>
      <c r="HML58" s="47"/>
      <c r="HMM58" s="47"/>
      <c r="HMN58" s="47"/>
      <c r="HMO58" s="47"/>
      <c r="HMP58" s="47"/>
      <c r="HMQ58" s="47"/>
      <c r="HMR58" s="47"/>
      <c r="HMS58" s="47"/>
      <c r="HMT58" s="47"/>
      <c r="HMU58" s="47"/>
      <c r="HMV58" s="47"/>
      <c r="HMW58" s="47"/>
      <c r="HMX58" s="47"/>
      <c r="HMY58" s="47"/>
      <c r="HMZ58" s="47"/>
      <c r="HNA58" s="47"/>
      <c r="HNB58" s="47"/>
      <c r="HNC58" s="47"/>
      <c r="HND58" s="47"/>
      <c r="HNE58" s="47"/>
      <c r="HNF58" s="47"/>
      <c r="HNG58" s="47"/>
      <c r="HNH58" s="47"/>
      <c r="HNI58" s="47"/>
      <c r="HNJ58" s="47"/>
      <c r="HNK58" s="47"/>
      <c r="HNL58" s="47"/>
      <c r="HNM58" s="47"/>
      <c r="HNN58" s="47"/>
      <c r="HNO58" s="47"/>
      <c r="HNP58" s="47"/>
      <c r="HNQ58" s="47"/>
      <c r="HNR58" s="47"/>
      <c r="HNS58" s="47"/>
      <c r="HNT58" s="47"/>
      <c r="HNU58" s="47"/>
      <c r="HNV58" s="47"/>
      <c r="HNW58" s="47"/>
      <c r="HNX58" s="47"/>
      <c r="HNY58" s="47"/>
      <c r="HNZ58" s="47"/>
      <c r="HOA58" s="47"/>
      <c r="HOB58" s="47"/>
      <c r="HOC58" s="47"/>
      <c r="HOD58" s="47"/>
      <c r="HOE58" s="47"/>
      <c r="HOF58" s="47"/>
      <c r="HOG58" s="47"/>
      <c r="HOH58" s="47"/>
      <c r="HOI58" s="47"/>
      <c r="HOJ58" s="47"/>
      <c r="HOK58" s="47"/>
      <c r="HOL58" s="47"/>
      <c r="HOM58" s="47"/>
      <c r="HON58" s="47"/>
      <c r="HOO58" s="47"/>
      <c r="HOP58" s="47"/>
      <c r="HOQ58" s="47"/>
      <c r="HOR58" s="47"/>
      <c r="HOS58" s="47"/>
      <c r="HOT58" s="47"/>
      <c r="HOU58" s="47"/>
      <c r="HOV58" s="47"/>
      <c r="HOW58" s="47"/>
      <c r="HOX58" s="47"/>
      <c r="HOY58" s="47"/>
      <c r="HOZ58" s="47"/>
      <c r="HPA58" s="47"/>
      <c r="HPB58" s="47"/>
      <c r="HPC58" s="47"/>
      <c r="HPD58" s="47"/>
      <c r="HPE58" s="47"/>
      <c r="HPF58" s="47"/>
      <c r="HPG58" s="47"/>
      <c r="HPH58" s="47"/>
      <c r="HPI58" s="47"/>
      <c r="HPJ58" s="47"/>
      <c r="HPK58" s="47"/>
      <c r="HPL58" s="47"/>
      <c r="HPM58" s="47"/>
      <c r="HPN58" s="47"/>
      <c r="HPO58" s="47"/>
      <c r="HPP58" s="47"/>
      <c r="HPQ58" s="47"/>
      <c r="HPR58" s="47"/>
      <c r="HPS58" s="47"/>
      <c r="HPT58" s="47"/>
      <c r="HPU58" s="47"/>
      <c r="HPV58" s="47"/>
      <c r="HPW58" s="47"/>
      <c r="HPX58" s="47"/>
      <c r="HPY58" s="47"/>
      <c r="HPZ58" s="47"/>
      <c r="HQA58" s="47"/>
      <c r="HQB58" s="47"/>
      <c r="HQC58" s="47"/>
      <c r="HQD58" s="47"/>
      <c r="HQE58" s="47"/>
      <c r="HQF58" s="47"/>
      <c r="HQG58" s="47"/>
      <c r="HQH58" s="47"/>
      <c r="HQI58" s="47"/>
      <c r="HQJ58" s="47"/>
      <c r="HQK58" s="47"/>
      <c r="HQL58" s="47"/>
      <c r="HQM58" s="47"/>
      <c r="HQN58" s="47"/>
      <c r="HQO58" s="47"/>
      <c r="HQP58" s="47"/>
      <c r="HQQ58" s="47"/>
      <c r="HQR58" s="47"/>
      <c r="HQS58" s="47"/>
      <c r="HQT58" s="47"/>
      <c r="HQU58" s="47"/>
      <c r="HQV58" s="47"/>
      <c r="HQW58" s="47"/>
      <c r="HQX58" s="47"/>
      <c r="HQY58" s="47"/>
      <c r="HQZ58" s="47"/>
      <c r="HRA58" s="47"/>
      <c r="HRB58" s="47"/>
      <c r="HRC58" s="47"/>
      <c r="HRD58" s="47"/>
      <c r="HRE58" s="47"/>
      <c r="HRF58" s="47"/>
      <c r="HRG58" s="47"/>
      <c r="HRH58" s="47"/>
      <c r="HRI58" s="47"/>
      <c r="HRJ58" s="47"/>
      <c r="HRK58" s="47"/>
      <c r="HRL58" s="47"/>
      <c r="HRM58" s="47"/>
      <c r="HRN58" s="47"/>
      <c r="HRO58" s="47"/>
      <c r="HRP58" s="47"/>
      <c r="HRQ58" s="47"/>
      <c r="HRR58" s="47"/>
      <c r="HRS58" s="47"/>
      <c r="HRT58" s="47"/>
      <c r="HRU58" s="47"/>
      <c r="HRV58" s="47"/>
      <c r="HRW58" s="47"/>
      <c r="HRX58" s="47"/>
      <c r="HRY58" s="47"/>
      <c r="HRZ58" s="47"/>
      <c r="HSA58" s="47"/>
      <c r="HSB58" s="47"/>
      <c r="HSC58" s="47"/>
      <c r="HSD58" s="47"/>
      <c r="HSE58" s="47"/>
      <c r="HSF58" s="47"/>
      <c r="HSG58" s="47"/>
      <c r="HSH58" s="47"/>
      <c r="HSI58" s="47"/>
      <c r="HSJ58" s="47"/>
      <c r="HSK58" s="47"/>
      <c r="HSL58" s="47"/>
      <c r="HSM58" s="47"/>
      <c r="HSN58" s="47"/>
      <c r="HSO58" s="47"/>
      <c r="HSP58" s="47"/>
      <c r="HSQ58" s="47"/>
      <c r="HSR58" s="47"/>
      <c r="HSS58" s="47"/>
      <c r="HST58" s="47"/>
      <c r="HSU58" s="47"/>
      <c r="HSV58" s="47"/>
      <c r="HSW58" s="47"/>
      <c r="HSX58" s="47"/>
      <c r="HSY58" s="47"/>
      <c r="HSZ58" s="47"/>
      <c r="HTA58" s="47"/>
      <c r="HTB58" s="47"/>
      <c r="HTC58" s="47"/>
      <c r="HTD58" s="47"/>
      <c r="HTE58" s="47"/>
      <c r="HTF58" s="47"/>
      <c r="HTG58" s="47"/>
      <c r="HTH58" s="47"/>
      <c r="HTI58" s="47"/>
      <c r="HTJ58" s="47"/>
      <c r="HTK58" s="47"/>
      <c r="HTL58" s="47"/>
      <c r="HTM58" s="47"/>
      <c r="HTN58" s="47"/>
      <c r="HTO58" s="47"/>
      <c r="HTP58" s="47"/>
      <c r="HTQ58" s="47"/>
      <c r="HTR58" s="47"/>
      <c r="HTS58" s="47"/>
      <c r="HTT58" s="47"/>
      <c r="HTU58" s="47"/>
      <c r="HTV58" s="47"/>
      <c r="HTW58" s="47"/>
      <c r="HTX58" s="47"/>
      <c r="HTY58" s="47"/>
      <c r="HTZ58" s="47"/>
      <c r="HUA58" s="47"/>
      <c r="HUB58" s="47"/>
      <c r="HUC58" s="47"/>
      <c r="HUD58" s="47"/>
      <c r="HUE58" s="47"/>
      <c r="HUF58" s="47"/>
      <c r="HUG58" s="47"/>
      <c r="HUH58" s="47"/>
      <c r="HUI58" s="47"/>
      <c r="HUJ58" s="47"/>
      <c r="HUK58" s="47"/>
      <c r="HUL58" s="47"/>
      <c r="HUM58" s="47"/>
      <c r="HUN58" s="47"/>
      <c r="HUO58" s="47"/>
      <c r="HUP58" s="47"/>
      <c r="HUQ58" s="47"/>
      <c r="HUR58" s="47"/>
      <c r="HUS58" s="47"/>
      <c r="HUT58" s="47"/>
      <c r="HUU58" s="47"/>
      <c r="HUV58" s="47"/>
      <c r="HUW58" s="47"/>
      <c r="HUX58" s="47"/>
      <c r="HUY58" s="47"/>
      <c r="HUZ58" s="47"/>
      <c r="HVA58" s="47"/>
      <c r="HVB58" s="47"/>
      <c r="HVC58" s="47"/>
      <c r="HVD58" s="47"/>
      <c r="HVE58" s="47"/>
      <c r="HVF58" s="47"/>
      <c r="HVG58" s="47"/>
      <c r="HVH58" s="47"/>
      <c r="HVI58" s="47"/>
      <c r="HVJ58" s="47"/>
      <c r="HVK58" s="47"/>
      <c r="HVL58" s="47"/>
      <c r="HVM58" s="47"/>
      <c r="HVN58" s="47"/>
      <c r="HVO58" s="47"/>
      <c r="HVP58" s="47"/>
      <c r="HVQ58" s="47"/>
      <c r="HVR58" s="47"/>
      <c r="HVS58" s="47"/>
      <c r="HVT58" s="47"/>
      <c r="HVU58" s="47"/>
      <c r="HVV58" s="47"/>
      <c r="HVW58" s="47"/>
      <c r="HVX58" s="47"/>
      <c r="HVY58" s="47"/>
      <c r="HVZ58" s="47"/>
      <c r="HWA58" s="47"/>
      <c r="HWB58" s="47"/>
      <c r="HWC58" s="47"/>
      <c r="HWD58" s="47"/>
      <c r="HWE58" s="47"/>
      <c r="HWF58" s="47"/>
      <c r="HWG58" s="47"/>
      <c r="HWH58" s="47"/>
      <c r="HWI58" s="47"/>
      <c r="HWJ58" s="47"/>
      <c r="HWK58" s="47"/>
      <c r="HWL58" s="47"/>
      <c r="HWM58" s="47"/>
      <c r="HWN58" s="47"/>
      <c r="HWO58" s="47"/>
      <c r="HWP58" s="47"/>
      <c r="HWQ58" s="47"/>
      <c r="HWR58" s="47"/>
      <c r="HWS58" s="47"/>
      <c r="HWT58" s="47"/>
      <c r="HWU58" s="47"/>
      <c r="HWV58" s="47"/>
      <c r="HWW58" s="47"/>
      <c r="HWX58" s="47"/>
      <c r="HWY58" s="47"/>
      <c r="HWZ58" s="47"/>
      <c r="HXA58" s="47"/>
      <c r="HXB58" s="47"/>
      <c r="HXC58" s="47"/>
      <c r="HXD58" s="47"/>
      <c r="HXE58" s="47"/>
      <c r="HXF58" s="47"/>
      <c r="HXG58" s="47"/>
      <c r="HXH58" s="47"/>
      <c r="HXI58" s="47"/>
      <c r="HXJ58" s="47"/>
      <c r="HXK58" s="47"/>
      <c r="HXL58" s="47"/>
      <c r="HXM58" s="47"/>
      <c r="HXN58" s="47"/>
      <c r="HXO58" s="47"/>
      <c r="HXP58" s="47"/>
      <c r="HXQ58" s="47"/>
      <c r="HXR58" s="47"/>
      <c r="HXS58" s="47"/>
      <c r="HXT58" s="47"/>
      <c r="HXU58" s="47"/>
      <c r="HXV58" s="47"/>
      <c r="HXW58" s="47"/>
      <c r="HXX58" s="47"/>
      <c r="HXY58" s="47"/>
      <c r="HXZ58" s="47"/>
      <c r="HYA58" s="47"/>
      <c r="HYB58" s="47"/>
      <c r="HYC58" s="47"/>
      <c r="HYD58" s="47"/>
      <c r="HYE58" s="47"/>
      <c r="HYF58" s="47"/>
      <c r="HYG58" s="47"/>
      <c r="HYH58" s="47"/>
      <c r="HYI58" s="47"/>
      <c r="HYJ58" s="47"/>
      <c r="HYK58" s="47"/>
      <c r="HYL58" s="47"/>
      <c r="HYM58" s="47"/>
      <c r="HYN58" s="47"/>
      <c r="HYO58" s="47"/>
      <c r="HYP58" s="47"/>
      <c r="HYQ58" s="47"/>
      <c r="HYR58" s="47"/>
      <c r="HYS58" s="47"/>
      <c r="HYT58" s="47"/>
      <c r="HYU58" s="47"/>
      <c r="HYV58" s="47"/>
      <c r="HYW58" s="47"/>
      <c r="HYX58" s="47"/>
      <c r="HYY58" s="47"/>
      <c r="HYZ58" s="47"/>
      <c r="HZA58" s="47"/>
      <c r="HZB58" s="47"/>
      <c r="HZC58" s="47"/>
      <c r="HZD58" s="47"/>
      <c r="HZE58" s="47"/>
      <c r="HZF58" s="47"/>
      <c r="HZG58" s="47"/>
      <c r="HZH58" s="47"/>
      <c r="HZI58" s="47"/>
      <c r="HZJ58" s="47"/>
      <c r="HZK58" s="47"/>
      <c r="HZL58" s="47"/>
      <c r="HZM58" s="47"/>
      <c r="HZN58" s="47"/>
      <c r="HZO58" s="47"/>
      <c r="HZP58" s="47"/>
      <c r="HZQ58" s="47"/>
      <c r="HZR58" s="47"/>
      <c r="HZS58" s="47"/>
      <c r="HZT58" s="47"/>
      <c r="HZU58" s="47"/>
      <c r="HZV58" s="47"/>
      <c r="HZW58" s="47"/>
      <c r="HZX58" s="47"/>
      <c r="HZY58" s="47"/>
      <c r="HZZ58" s="47"/>
      <c r="IAA58" s="47"/>
      <c r="IAB58" s="47"/>
      <c r="IAC58" s="47"/>
      <c r="IAD58" s="47"/>
      <c r="IAE58" s="47"/>
      <c r="IAF58" s="47"/>
      <c r="IAG58" s="47"/>
      <c r="IAH58" s="47"/>
      <c r="IAI58" s="47"/>
      <c r="IAJ58" s="47"/>
      <c r="IAK58" s="47"/>
      <c r="IAL58" s="47"/>
      <c r="IAM58" s="47"/>
      <c r="IAN58" s="47"/>
      <c r="IAO58" s="47"/>
      <c r="IAP58" s="47"/>
      <c r="IAQ58" s="47"/>
      <c r="IAR58" s="47"/>
      <c r="IAS58" s="47"/>
      <c r="IAT58" s="47"/>
      <c r="IAU58" s="47"/>
      <c r="IAV58" s="47"/>
      <c r="IAW58" s="47"/>
      <c r="IAX58" s="47"/>
      <c r="IAY58" s="47"/>
      <c r="IAZ58" s="47"/>
      <c r="IBA58" s="47"/>
      <c r="IBB58" s="47"/>
      <c r="IBC58" s="47"/>
      <c r="IBD58" s="47"/>
      <c r="IBE58" s="47"/>
      <c r="IBF58" s="47"/>
      <c r="IBG58" s="47"/>
      <c r="IBH58" s="47"/>
      <c r="IBI58" s="47"/>
      <c r="IBJ58" s="47"/>
      <c r="IBK58" s="47"/>
      <c r="IBL58" s="47"/>
      <c r="IBM58" s="47"/>
      <c r="IBN58" s="47"/>
      <c r="IBO58" s="47"/>
      <c r="IBP58" s="47"/>
      <c r="IBQ58" s="47"/>
      <c r="IBR58" s="47"/>
      <c r="IBS58" s="47"/>
      <c r="IBT58" s="47"/>
      <c r="IBU58" s="47"/>
      <c r="IBV58" s="47"/>
      <c r="IBW58" s="47"/>
      <c r="IBX58" s="47"/>
      <c r="IBY58" s="47"/>
      <c r="IBZ58" s="47"/>
      <c r="ICA58" s="47"/>
      <c r="ICB58" s="47"/>
      <c r="ICC58" s="47"/>
      <c r="ICD58" s="47"/>
      <c r="ICE58" s="47"/>
      <c r="ICF58" s="47"/>
      <c r="ICG58" s="47"/>
      <c r="ICH58" s="47"/>
      <c r="ICI58" s="47"/>
      <c r="ICJ58" s="47"/>
      <c r="ICK58" s="47"/>
      <c r="ICL58" s="47"/>
      <c r="ICM58" s="47"/>
      <c r="ICN58" s="47"/>
      <c r="ICO58" s="47"/>
      <c r="ICP58" s="47"/>
      <c r="ICQ58" s="47"/>
      <c r="ICR58" s="47"/>
      <c r="ICS58" s="47"/>
      <c r="ICT58" s="47"/>
      <c r="ICU58" s="47"/>
      <c r="ICV58" s="47"/>
      <c r="ICW58" s="47"/>
      <c r="ICX58" s="47"/>
      <c r="ICY58" s="47"/>
      <c r="ICZ58" s="47"/>
      <c r="IDA58" s="47"/>
      <c r="IDB58" s="47"/>
      <c r="IDC58" s="47"/>
      <c r="IDD58" s="47"/>
      <c r="IDE58" s="47"/>
      <c r="IDF58" s="47"/>
      <c r="IDG58" s="47"/>
      <c r="IDH58" s="47"/>
      <c r="IDI58" s="47"/>
      <c r="IDJ58" s="47"/>
      <c r="IDK58" s="47"/>
      <c r="IDL58" s="47"/>
      <c r="IDM58" s="47"/>
      <c r="IDN58" s="47"/>
      <c r="IDO58" s="47"/>
      <c r="IDP58" s="47"/>
      <c r="IDQ58" s="47"/>
      <c r="IDR58" s="47"/>
      <c r="IDS58" s="47"/>
      <c r="IDT58" s="47"/>
      <c r="IDU58" s="47"/>
      <c r="IDV58" s="47"/>
      <c r="IDW58" s="47"/>
      <c r="IDX58" s="47"/>
      <c r="IDY58" s="47"/>
      <c r="IDZ58" s="47"/>
      <c r="IEA58" s="47"/>
      <c r="IEB58" s="47"/>
      <c r="IEC58" s="47"/>
      <c r="IED58" s="47"/>
      <c r="IEE58" s="47"/>
      <c r="IEF58" s="47"/>
      <c r="IEG58" s="47"/>
      <c r="IEH58" s="47"/>
      <c r="IEI58" s="47"/>
      <c r="IEJ58" s="47"/>
      <c r="IEK58" s="47"/>
      <c r="IEL58" s="47"/>
      <c r="IEM58" s="47"/>
      <c r="IEN58" s="47"/>
      <c r="IEO58" s="47"/>
      <c r="IEP58" s="47"/>
      <c r="IEQ58" s="47"/>
      <c r="IER58" s="47"/>
      <c r="IES58" s="47"/>
      <c r="IET58" s="47"/>
      <c r="IEU58" s="47"/>
      <c r="IEV58" s="47"/>
      <c r="IEW58" s="47"/>
      <c r="IEX58" s="47"/>
      <c r="IEY58" s="47"/>
      <c r="IEZ58" s="47"/>
      <c r="IFA58" s="47"/>
      <c r="IFB58" s="47"/>
      <c r="IFC58" s="47"/>
      <c r="IFD58" s="47"/>
      <c r="IFE58" s="47"/>
      <c r="IFF58" s="47"/>
      <c r="IFG58" s="47"/>
      <c r="IFH58" s="47"/>
      <c r="IFI58" s="47"/>
      <c r="IFJ58" s="47"/>
      <c r="IFK58" s="47"/>
      <c r="IFL58" s="47"/>
      <c r="IFM58" s="47"/>
      <c r="IFN58" s="47"/>
      <c r="IFO58" s="47"/>
      <c r="IFP58" s="47"/>
      <c r="IFQ58" s="47"/>
      <c r="IFR58" s="47"/>
      <c r="IFS58" s="47"/>
      <c r="IFT58" s="47"/>
      <c r="IFU58" s="47"/>
      <c r="IFV58" s="47"/>
      <c r="IFW58" s="47"/>
      <c r="IFX58" s="47"/>
      <c r="IFY58" s="47"/>
      <c r="IFZ58" s="47"/>
      <c r="IGA58" s="47"/>
      <c r="IGB58" s="47"/>
      <c r="IGC58" s="47"/>
      <c r="IGD58" s="47"/>
      <c r="IGE58" s="47"/>
      <c r="IGF58" s="47"/>
      <c r="IGG58" s="47"/>
      <c r="IGH58" s="47"/>
      <c r="IGI58" s="47"/>
      <c r="IGJ58" s="47"/>
      <c r="IGK58" s="47"/>
      <c r="IGL58" s="47"/>
      <c r="IGM58" s="47"/>
      <c r="IGN58" s="47"/>
      <c r="IGO58" s="47"/>
      <c r="IGP58" s="47"/>
      <c r="IGQ58" s="47"/>
      <c r="IGR58" s="47"/>
      <c r="IGS58" s="47"/>
      <c r="IGT58" s="47"/>
      <c r="IGU58" s="47"/>
      <c r="IGV58" s="47"/>
      <c r="IGW58" s="47"/>
      <c r="IGX58" s="47"/>
      <c r="IGY58" s="47"/>
      <c r="IGZ58" s="47"/>
      <c r="IHA58" s="47"/>
      <c r="IHB58" s="47"/>
      <c r="IHC58" s="47"/>
      <c r="IHD58" s="47"/>
      <c r="IHE58" s="47"/>
      <c r="IHF58" s="47"/>
      <c r="IHG58" s="47"/>
      <c r="IHH58" s="47"/>
      <c r="IHI58" s="47"/>
      <c r="IHJ58" s="47"/>
      <c r="IHK58" s="47"/>
      <c r="IHL58" s="47"/>
      <c r="IHM58" s="47"/>
      <c r="IHN58" s="47"/>
      <c r="IHO58" s="47"/>
      <c r="IHP58" s="47"/>
      <c r="IHQ58" s="47"/>
      <c r="IHR58" s="47"/>
      <c r="IHS58" s="47"/>
      <c r="IHT58" s="47"/>
      <c r="IHU58" s="47"/>
      <c r="IHV58" s="47"/>
      <c r="IHW58" s="47"/>
      <c r="IHX58" s="47"/>
      <c r="IHY58" s="47"/>
      <c r="IHZ58" s="47"/>
      <c r="IIA58" s="47"/>
      <c r="IIB58" s="47"/>
      <c r="IIC58" s="47"/>
      <c r="IID58" s="47"/>
      <c r="IIE58" s="47"/>
      <c r="IIF58" s="47"/>
      <c r="IIG58" s="47"/>
      <c r="IIH58" s="47"/>
      <c r="III58" s="47"/>
      <c r="IIJ58" s="47"/>
      <c r="IIK58" s="47"/>
      <c r="IIL58" s="47"/>
      <c r="IIM58" s="47"/>
      <c r="IIN58" s="47"/>
      <c r="IIO58" s="47"/>
      <c r="IIP58" s="47"/>
      <c r="IIQ58" s="47"/>
      <c r="IIR58" s="47"/>
      <c r="IIS58" s="47"/>
      <c r="IIT58" s="47"/>
      <c r="IIU58" s="47"/>
      <c r="IIV58" s="47"/>
      <c r="IIW58" s="47"/>
      <c r="IIX58" s="47"/>
      <c r="IIY58" s="47"/>
      <c r="IIZ58" s="47"/>
      <c r="IJA58" s="47"/>
      <c r="IJB58" s="47"/>
      <c r="IJC58" s="47"/>
      <c r="IJD58" s="47"/>
      <c r="IJE58" s="47"/>
      <c r="IJF58" s="47"/>
      <c r="IJG58" s="47"/>
      <c r="IJH58" s="47"/>
      <c r="IJI58" s="47"/>
      <c r="IJJ58" s="47"/>
      <c r="IJK58" s="47"/>
      <c r="IJL58" s="47"/>
      <c r="IJM58" s="47"/>
      <c r="IJN58" s="47"/>
      <c r="IJO58" s="47"/>
      <c r="IJP58" s="47"/>
      <c r="IJQ58" s="47"/>
      <c r="IJR58" s="47"/>
      <c r="IJS58" s="47"/>
      <c r="IJT58" s="47"/>
      <c r="IJU58" s="47"/>
      <c r="IJV58" s="47"/>
      <c r="IJW58" s="47"/>
      <c r="IJX58" s="47"/>
      <c r="IJY58" s="47"/>
      <c r="IJZ58" s="47"/>
      <c r="IKA58" s="47"/>
      <c r="IKB58" s="47"/>
      <c r="IKC58" s="47"/>
      <c r="IKD58" s="47"/>
      <c r="IKE58" s="47"/>
      <c r="IKF58" s="47"/>
      <c r="IKG58" s="47"/>
      <c r="IKH58" s="47"/>
      <c r="IKI58" s="47"/>
      <c r="IKJ58" s="47"/>
      <c r="IKK58" s="47"/>
      <c r="IKL58" s="47"/>
      <c r="IKM58" s="47"/>
      <c r="IKN58" s="47"/>
      <c r="IKO58" s="47"/>
      <c r="IKP58" s="47"/>
      <c r="IKQ58" s="47"/>
      <c r="IKR58" s="47"/>
      <c r="IKS58" s="47"/>
      <c r="IKT58" s="47"/>
      <c r="IKU58" s="47"/>
      <c r="IKV58" s="47"/>
      <c r="IKW58" s="47"/>
      <c r="IKX58" s="47"/>
      <c r="IKY58" s="47"/>
      <c r="IKZ58" s="47"/>
      <c r="ILA58" s="47"/>
      <c r="ILB58" s="47"/>
      <c r="ILC58" s="47"/>
      <c r="ILD58" s="47"/>
      <c r="ILE58" s="47"/>
      <c r="ILF58" s="47"/>
      <c r="ILG58" s="47"/>
      <c r="ILH58" s="47"/>
      <c r="ILI58" s="47"/>
      <c r="ILJ58" s="47"/>
      <c r="ILK58" s="47"/>
      <c r="ILL58" s="47"/>
      <c r="ILM58" s="47"/>
      <c r="ILN58" s="47"/>
      <c r="ILO58" s="47"/>
      <c r="ILP58" s="47"/>
      <c r="ILQ58" s="47"/>
      <c r="ILR58" s="47"/>
      <c r="ILS58" s="47"/>
      <c r="ILT58" s="47"/>
      <c r="ILU58" s="47"/>
      <c r="ILV58" s="47"/>
      <c r="ILW58" s="47"/>
      <c r="ILX58" s="47"/>
      <c r="ILY58" s="47"/>
      <c r="ILZ58" s="47"/>
      <c r="IMA58" s="47"/>
      <c r="IMB58" s="47"/>
      <c r="IMC58" s="47"/>
      <c r="IMD58" s="47"/>
      <c r="IME58" s="47"/>
      <c r="IMF58" s="47"/>
      <c r="IMG58" s="47"/>
      <c r="IMH58" s="47"/>
      <c r="IMI58" s="47"/>
      <c r="IMJ58" s="47"/>
      <c r="IMK58" s="47"/>
      <c r="IML58" s="47"/>
      <c r="IMM58" s="47"/>
      <c r="IMN58" s="47"/>
      <c r="IMO58" s="47"/>
      <c r="IMP58" s="47"/>
      <c r="IMQ58" s="47"/>
      <c r="IMR58" s="47"/>
      <c r="IMS58" s="47"/>
      <c r="IMT58" s="47"/>
      <c r="IMU58" s="47"/>
      <c r="IMV58" s="47"/>
      <c r="IMW58" s="47"/>
      <c r="IMX58" s="47"/>
      <c r="IMY58" s="47"/>
      <c r="IMZ58" s="47"/>
      <c r="INA58" s="47"/>
      <c r="INB58" s="47"/>
      <c r="INC58" s="47"/>
      <c r="IND58" s="47"/>
      <c r="INE58" s="47"/>
      <c r="INF58" s="47"/>
      <c r="ING58" s="47"/>
      <c r="INH58" s="47"/>
      <c r="INI58" s="47"/>
      <c r="INJ58" s="47"/>
      <c r="INK58" s="47"/>
      <c r="INL58" s="47"/>
      <c r="INM58" s="47"/>
      <c r="INN58" s="47"/>
      <c r="INO58" s="47"/>
      <c r="INP58" s="47"/>
      <c r="INQ58" s="47"/>
      <c r="INR58" s="47"/>
      <c r="INS58" s="47"/>
      <c r="INT58" s="47"/>
      <c r="INU58" s="47"/>
      <c r="INV58" s="47"/>
      <c r="INW58" s="47"/>
      <c r="INX58" s="47"/>
      <c r="INY58" s="47"/>
      <c r="INZ58" s="47"/>
      <c r="IOA58" s="47"/>
      <c r="IOB58" s="47"/>
      <c r="IOC58" s="47"/>
      <c r="IOD58" s="47"/>
      <c r="IOE58" s="47"/>
      <c r="IOF58" s="47"/>
      <c r="IOG58" s="47"/>
      <c r="IOH58" s="47"/>
      <c r="IOI58" s="47"/>
      <c r="IOJ58" s="47"/>
      <c r="IOK58" s="47"/>
      <c r="IOL58" s="47"/>
      <c r="IOM58" s="47"/>
      <c r="ION58" s="47"/>
      <c r="IOO58" s="47"/>
      <c r="IOP58" s="47"/>
      <c r="IOQ58" s="47"/>
      <c r="IOR58" s="47"/>
      <c r="IOS58" s="47"/>
      <c r="IOT58" s="47"/>
      <c r="IOU58" s="47"/>
      <c r="IOV58" s="47"/>
      <c r="IOW58" s="47"/>
      <c r="IOX58" s="47"/>
      <c r="IOY58" s="47"/>
      <c r="IOZ58" s="47"/>
      <c r="IPA58" s="47"/>
      <c r="IPB58" s="47"/>
      <c r="IPC58" s="47"/>
      <c r="IPD58" s="47"/>
      <c r="IPE58" s="47"/>
      <c r="IPF58" s="47"/>
      <c r="IPG58" s="47"/>
      <c r="IPH58" s="47"/>
      <c r="IPI58" s="47"/>
      <c r="IPJ58" s="47"/>
      <c r="IPK58" s="47"/>
      <c r="IPL58" s="47"/>
      <c r="IPM58" s="47"/>
      <c r="IPN58" s="47"/>
      <c r="IPO58" s="47"/>
      <c r="IPP58" s="47"/>
      <c r="IPQ58" s="47"/>
      <c r="IPR58" s="47"/>
      <c r="IPS58" s="47"/>
      <c r="IPT58" s="47"/>
      <c r="IPU58" s="47"/>
      <c r="IPV58" s="47"/>
      <c r="IPW58" s="47"/>
      <c r="IPX58" s="47"/>
      <c r="IPY58" s="47"/>
      <c r="IPZ58" s="47"/>
      <c r="IQA58" s="47"/>
      <c r="IQB58" s="47"/>
      <c r="IQC58" s="47"/>
      <c r="IQD58" s="47"/>
      <c r="IQE58" s="47"/>
      <c r="IQF58" s="47"/>
      <c r="IQG58" s="47"/>
      <c r="IQH58" s="47"/>
      <c r="IQI58" s="47"/>
      <c r="IQJ58" s="47"/>
      <c r="IQK58" s="47"/>
      <c r="IQL58" s="47"/>
      <c r="IQM58" s="47"/>
      <c r="IQN58" s="47"/>
      <c r="IQO58" s="47"/>
      <c r="IQP58" s="47"/>
      <c r="IQQ58" s="47"/>
      <c r="IQR58" s="47"/>
      <c r="IQS58" s="47"/>
      <c r="IQT58" s="47"/>
      <c r="IQU58" s="47"/>
      <c r="IQV58" s="47"/>
      <c r="IQW58" s="47"/>
      <c r="IQX58" s="47"/>
      <c r="IQY58" s="47"/>
      <c r="IQZ58" s="47"/>
      <c r="IRA58" s="47"/>
      <c r="IRB58" s="47"/>
      <c r="IRC58" s="47"/>
      <c r="IRD58" s="47"/>
      <c r="IRE58" s="47"/>
      <c r="IRF58" s="47"/>
      <c r="IRG58" s="47"/>
      <c r="IRH58" s="47"/>
      <c r="IRI58" s="47"/>
      <c r="IRJ58" s="47"/>
      <c r="IRK58" s="47"/>
      <c r="IRL58" s="47"/>
      <c r="IRM58" s="47"/>
      <c r="IRN58" s="47"/>
      <c r="IRO58" s="47"/>
      <c r="IRP58" s="47"/>
      <c r="IRQ58" s="47"/>
      <c r="IRR58" s="47"/>
      <c r="IRS58" s="47"/>
      <c r="IRT58" s="47"/>
      <c r="IRU58" s="47"/>
      <c r="IRV58" s="47"/>
      <c r="IRW58" s="47"/>
      <c r="IRX58" s="47"/>
      <c r="IRY58" s="47"/>
      <c r="IRZ58" s="47"/>
      <c r="ISA58" s="47"/>
      <c r="ISB58" s="47"/>
      <c r="ISC58" s="47"/>
      <c r="ISD58" s="47"/>
      <c r="ISE58" s="47"/>
      <c r="ISF58" s="47"/>
      <c r="ISG58" s="47"/>
      <c r="ISH58" s="47"/>
      <c r="ISI58" s="47"/>
      <c r="ISJ58" s="47"/>
      <c r="ISK58" s="47"/>
      <c r="ISL58" s="47"/>
      <c r="ISM58" s="47"/>
      <c r="ISN58" s="47"/>
      <c r="ISO58" s="47"/>
      <c r="ISP58" s="47"/>
      <c r="ISQ58" s="47"/>
      <c r="ISR58" s="47"/>
      <c r="ISS58" s="47"/>
      <c r="IST58" s="47"/>
      <c r="ISU58" s="47"/>
      <c r="ISV58" s="47"/>
      <c r="ISW58" s="47"/>
      <c r="ISX58" s="47"/>
      <c r="ISY58" s="47"/>
      <c r="ISZ58" s="47"/>
      <c r="ITA58" s="47"/>
      <c r="ITB58" s="47"/>
      <c r="ITC58" s="47"/>
      <c r="ITD58" s="47"/>
      <c r="ITE58" s="47"/>
      <c r="ITF58" s="47"/>
      <c r="ITG58" s="47"/>
      <c r="ITH58" s="47"/>
      <c r="ITI58" s="47"/>
      <c r="ITJ58" s="47"/>
      <c r="ITK58" s="47"/>
      <c r="ITL58" s="47"/>
      <c r="ITM58" s="47"/>
      <c r="ITN58" s="47"/>
      <c r="ITO58" s="47"/>
      <c r="ITP58" s="47"/>
      <c r="ITQ58" s="47"/>
      <c r="ITR58" s="47"/>
      <c r="ITS58" s="47"/>
      <c r="ITT58" s="47"/>
      <c r="ITU58" s="47"/>
      <c r="ITV58" s="47"/>
      <c r="ITW58" s="47"/>
      <c r="ITX58" s="47"/>
      <c r="ITY58" s="47"/>
      <c r="ITZ58" s="47"/>
      <c r="IUA58" s="47"/>
      <c r="IUB58" s="47"/>
      <c r="IUC58" s="47"/>
      <c r="IUD58" s="47"/>
      <c r="IUE58" s="47"/>
      <c r="IUF58" s="47"/>
      <c r="IUG58" s="47"/>
      <c r="IUH58" s="47"/>
      <c r="IUI58" s="47"/>
      <c r="IUJ58" s="47"/>
      <c r="IUK58" s="47"/>
      <c r="IUL58" s="47"/>
      <c r="IUM58" s="47"/>
      <c r="IUN58" s="47"/>
      <c r="IUO58" s="47"/>
      <c r="IUP58" s="47"/>
      <c r="IUQ58" s="47"/>
      <c r="IUR58" s="47"/>
      <c r="IUS58" s="47"/>
      <c r="IUT58" s="47"/>
      <c r="IUU58" s="47"/>
      <c r="IUV58" s="47"/>
      <c r="IUW58" s="47"/>
      <c r="IUX58" s="47"/>
      <c r="IUY58" s="47"/>
      <c r="IUZ58" s="47"/>
      <c r="IVA58" s="47"/>
      <c r="IVB58" s="47"/>
      <c r="IVC58" s="47"/>
      <c r="IVD58" s="47"/>
      <c r="IVE58" s="47"/>
      <c r="IVF58" s="47"/>
      <c r="IVG58" s="47"/>
      <c r="IVH58" s="47"/>
      <c r="IVI58" s="47"/>
      <c r="IVJ58" s="47"/>
      <c r="IVK58" s="47"/>
      <c r="IVL58" s="47"/>
      <c r="IVM58" s="47"/>
      <c r="IVN58" s="47"/>
      <c r="IVO58" s="47"/>
      <c r="IVP58" s="47"/>
      <c r="IVQ58" s="47"/>
      <c r="IVR58" s="47"/>
      <c r="IVS58" s="47"/>
      <c r="IVT58" s="47"/>
      <c r="IVU58" s="47"/>
      <c r="IVV58" s="47"/>
      <c r="IVW58" s="47"/>
      <c r="IVX58" s="47"/>
      <c r="IVY58" s="47"/>
      <c r="IVZ58" s="47"/>
      <c r="IWA58" s="47"/>
      <c r="IWB58" s="47"/>
      <c r="IWC58" s="47"/>
      <c r="IWD58" s="47"/>
      <c r="IWE58" s="47"/>
      <c r="IWF58" s="47"/>
      <c r="IWG58" s="47"/>
      <c r="IWH58" s="47"/>
      <c r="IWI58" s="47"/>
      <c r="IWJ58" s="47"/>
      <c r="IWK58" s="47"/>
      <c r="IWL58" s="47"/>
      <c r="IWM58" s="47"/>
      <c r="IWN58" s="47"/>
      <c r="IWO58" s="47"/>
      <c r="IWP58" s="47"/>
      <c r="IWQ58" s="47"/>
      <c r="IWR58" s="47"/>
      <c r="IWS58" s="47"/>
      <c r="IWT58" s="47"/>
      <c r="IWU58" s="47"/>
      <c r="IWV58" s="47"/>
      <c r="IWW58" s="47"/>
      <c r="IWX58" s="47"/>
      <c r="IWY58" s="47"/>
      <c r="IWZ58" s="47"/>
      <c r="IXA58" s="47"/>
      <c r="IXB58" s="47"/>
      <c r="IXC58" s="47"/>
      <c r="IXD58" s="47"/>
      <c r="IXE58" s="47"/>
      <c r="IXF58" s="47"/>
      <c r="IXG58" s="47"/>
      <c r="IXH58" s="47"/>
      <c r="IXI58" s="47"/>
      <c r="IXJ58" s="47"/>
      <c r="IXK58" s="47"/>
      <c r="IXL58" s="47"/>
      <c r="IXM58" s="47"/>
      <c r="IXN58" s="47"/>
      <c r="IXO58" s="47"/>
      <c r="IXP58" s="47"/>
      <c r="IXQ58" s="47"/>
      <c r="IXR58" s="47"/>
      <c r="IXS58" s="47"/>
      <c r="IXT58" s="47"/>
      <c r="IXU58" s="47"/>
      <c r="IXV58" s="47"/>
      <c r="IXW58" s="47"/>
      <c r="IXX58" s="47"/>
      <c r="IXY58" s="47"/>
      <c r="IXZ58" s="47"/>
      <c r="IYA58" s="47"/>
      <c r="IYB58" s="47"/>
      <c r="IYC58" s="47"/>
      <c r="IYD58" s="47"/>
      <c r="IYE58" s="47"/>
      <c r="IYF58" s="47"/>
      <c r="IYG58" s="47"/>
      <c r="IYH58" s="47"/>
      <c r="IYI58" s="47"/>
      <c r="IYJ58" s="47"/>
      <c r="IYK58" s="47"/>
      <c r="IYL58" s="47"/>
      <c r="IYM58" s="47"/>
      <c r="IYN58" s="47"/>
      <c r="IYO58" s="47"/>
      <c r="IYP58" s="47"/>
      <c r="IYQ58" s="47"/>
      <c r="IYR58" s="47"/>
      <c r="IYS58" s="47"/>
      <c r="IYT58" s="47"/>
      <c r="IYU58" s="47"/>
      <c r="IYV58" s="47"/>
      <c r="IYW58" s="47"/>
      <c r="IYX58" s="47"/>
      <c r="IYY58" s="47"/>
      <c r="IYZ58" s="47"/>
      <c r="IZA58" s="47"/>
      <c r="IZB58" s="47"/>
      <c r="IZC58" s="47"/>
      <c r="IZD58" s="47"/>
      <c r="IZE58" s="47"/>
      <c r="IZF58" s="47"/>
      <c r="IZG58" s="47"/>
      <c r="IZH58" s="47"/>
      <c r="IZI58" s="47"/>
      <c r="IZJ58" s="47"/>
      <c r="IZK58" s="47"/>
      <c r="IZL58" s="47"/>
      <c r="IZM58" s="47"/>
      <c r="IZN58" s="47"/>
      <c r="IZO58" s="47"/>
      <c r="IZP58" s="47"/>
      <c r="IZQ58" s="47"/>
      <c r="IZR58" s="47"/>
      <c r="IZS58" s="47"/>
      <c r="IZT58" s="47"/>
      <c r="IZU58" s="47"/>
      <c r="IZV58" s="47"/>
      <c r="IZW58" s="47"/>
      <c r="IZX58" s="47"/>
      <c r="IZY58" s="47"/>
      <c r="IZZ58" s="47"/>
      <c r="JAA58" s="47"/>
      <c r="JAB58" s="47"/>
      <c r="JAC58" s="47"/>
      <c r="JAD58" s="47"/>
      <c r="JAE58" s="47"/>
      <c r="JAF58" s="47"/>
      <c r="JAG58" s="47"/>
      <c r="JAH58" s="47"/>
      <c r="JAI58" s="47"/>
      <c r="JAJ58" s="47"/>
      <c r="JAK58" s="47"/>
      <c r="JAL58" s="47"/>
      <c r="JAM58" s="47"/>
      <c r="JAN58" s="47"/>
      <c r="JAO58" s="47"/>
      <c r="JAP58" s="47"/>
      <c r="JAQ58" s="47"/>
      <c r="JAR58" s="47"/>
      <c r="JAS58" s="47"/>
      <c r="JAT58" s="47"/>
      <c r="JAU58" s="47"/>
      <c r="JAV58" s="47"/>
      <c r="JAW58" s="47"/>
      <c r="JAX58" s="47"/>
      <c r="JAY58" s="47"/>
      <c r="JAZ58" s="47"/>
      <c r="JBA58" s="47"/>
      <c r="JBB58" s="47"/>
      <c r="JBC58" s="47"/>
      <c r="JBD58" s="47"/>
      <c r="JBE58" s="47"/>
      <c r="JBF58" s="47"/>
      <c r="JBG58" s="47"/>
      <c r="JBH58" s="47"/>
      <c r="JBI58" s="47"/>
      <c r="JBJ58" s="47"/>
      <c r="JBK58" s="47"/>
      <c r="JBL58" s="47"/>
      <c r="JBM58" s="47"/>
      <c r="JBN58" s="47"/>
      <c r="JBO58" s="47"/>
      <c r="JBP58" s="47"/>
      <c r="JBQ58" s="47"/>
      <c r="JBR58" s="47"/>
      <c r="JBS58" s="47"/>
      <c r="JBT58" s="47"/>
      <c r="JBU58" s="47"/>
      <c r="JBV58" s="47"/>
      <c r="JBW58" s="47"/>
      <c r="JBX58" s="47"/>
      <c r="JBY58" s="47"/>
      <c r="JBZ58" s="47"/>
      <c r="JCA58" s="47"/>
      <c r="JCB58" s="47"/>
      <c r="JCC58" s="47"/>
      <c r="JCD58" s="47"/>
      <c r="JCE58" s="47"/>
      <c r="JCF58" s="47"/>
      <c r="JCG58" s="47"/>
      <c r="JCH58" s="47"/>
      <c r="JCI58" s="47"/>
      <c r="JCJ58" s="47"/>
      <c r="JCK58" s="47"/>
      <c r="JCL58" s="47"/>
      <c r="JCM58" s="47"/>
      <c r="JCN58" s="47"/>
      <c r="JCO58" s="47"/>
      <c r="JCP58" s="47"/>
      <c r="JCQ58" s="47"/>
      <c r="JCR58" s="47"/>
      <c r="JCS58" s="47"/>
      <c r="JCT58" s="47"/>
      <c r="JCU58" s="47"/>
      <c r="JCV58" s="47"/>
      <c r="JCW58" s="47"/>
      <c r="JCX58" s="47"/>
      <c r="JCY58" s="47"/>
      <c r="JCZ58" s="47"/>
      <c r="JDA58" s="47"/>
      <c r="JDB58" s="47"/>
      <c r="JDC58" s="47"/>
      <c r="JDD58" s="47"/>
      <c r="JDE58" s="47"/>
      <c r="JDF58" s="47"/>
      <c r="JDG58" s="47"/>
      <c r="JDH58" s="47"/>
      <c r="JDI58" s="47"/>
      <c r="JDJ58" s="47"/>
      <c r="JDK58" s="47"/>
      <c r="JDL58" s="47"/>
      <c r="JDM58" s="47"/>
      <c r="JDN58" s="47"/>
      <c r="JDO58" s="47"/>
      <c r="JDP58" s="47"/>
      <c r="JDQ58" s="47"/>
      <c r="JDR58" s="47"/>
      <c r="JDS58" s="47"/>
      <c r="JDT58" s="47"/>
      <c r="JDU58" s="47"/>
      <c r="JDV58" s="47"/>
      <c r="JDW58" s="47"/>
      <c r="JDX58" s="47"/>
      <c r="JDY58" s="47"/>
      <c r="JDZ58" s="47"/>
      <c r="JEA58" s="47"/>
      <c r="JEB58" s="47"/>
      <c r="JEC58" s="47"/>
      <c r="JED58" s="47"/>
      <c r="JEE58" s="47"/>
      <c r="JEF58" s="47"/>
      <c r="JEG58" s="47"/>
      <c r="JEH58" s="47"/>
      <c r="JEI58" s="47"/>
      <c r="JEJ58" s="47"/>
      <c r="JEK58" s="47"/>
      <c r="JEL58" s="47"/>
      <c r="JEM58" s="47"/>
      <c r="JEN58" s="47"/>
      <c r="JEO58" s="47"/>
      <c r="JEP58" s="47"/>
      <c r="JEQ58" s="47"/>
      <c r="JER58" s="47"/>
      <c r="JES58" s="47"/>
      <c r="JET58" s="47"/>
      <c r="JEU58" s="47"/>
      <c r="JEV58" s="47"/>
      <c r="JEW58" s="47"/>
      <c r="JEX58" s="47"/>
      <c r="JEY58" s="47"/>
      <c r="JEZ58" s="47"/>
      <c r="JFA58" s="47"/>
      <c r="JFB58" s="47"/>
      <c r="JFC58" s="47"/>
      <c r="JFD58" s="47"/>
      <c r="JFE58" s="47"/>
      <c r="JFF58" s="47"/>
      <c r="JFG58" s="47"/>
      <c r="JFH58" s="47"/>
      <c r="JFI58" s="47"/>
      <c r="JFJ58" s="47"/>
      <c r="JFK58" s="47"/>
      <c r="JFL58" s="47"/>
      <c r="JFM58" s="47"/>
      <c r="JFN58" s="47"/>
      <c r="JFO58" s="47"/>
      <c r="JFP58" s="47"/>
      <c r="JFQ58" s="47"/>
      <c r="JFR58" s="47"/>
      <c r="JFS58" s="47"/>
      <c r="JFT58" s="47"/>
      <c r="JFU58" s="47"/>
      <c r="JFV58" s="47"/>
      <c r="JFW58" s="47"/>
      <c r="JFX58" s="47"/>
      <c r="JFY58" s="47"/>
      <c r="JFZ58" s="47"/>
      <c r="JGA58" s="47"/>
      <c r="JGB58" s="47"/>
      <c r="JGC58" s="47"/>
      <c r="JGD58" s="47"/>
      <c r="JGE58" s="47"/>
      <c r="JGF58" s="47"/>
      <c r="JGG58" s="47"/>
      <c r="JGH58" s="47"/>
      <c r="JGI58" s="47"/>
      <c r="JGJ58" s="47"/>
      <c r="JGK58" s="47"/>
      <c r="JGL58" s="47"/>
      <c r="JGM58" s="47"/>
      <c r="JGN58" s="47"/>
      <c r="JGO58" s="47"/>
      <c r="JGP58" s="47"/>
      <c r="JGQ58" s="47"/>
      <c r="JGR58" s="47"/>
      <c r="JGS58" s="47"/>
      <c r="JGT58" s="47"/>
      <c r="JGU58" s="47"/>
      <c r="JGV58" s="47"/>
      <c r="JGW58" s="47"/>
      <c r="JGX58" s="47"/>
      <c r="JGY58" s="47"/>
      <c r="JGZ58" s="47"/>
      <c r="JHA58" s="47"/>
      <c r="JHB58" s="47"/>
      <c r="JHC58" s="47"/>
      <c r="JHD58" s="47"/>
      <c r="JHE58" s="47"/>
      <c r="JHF58" s="47"/>
      <c r="JHG58" s="47"/>
      <c r="JHH58" s="47"/>
      <c r="JHI58" s="47"/>
      <c r="JHJ58" s="47"/>
      <c r="JHK58" s="47"/>
      <c r="JHL58" s="47"/>
      <c r="JHM58" s="47"/>
      <c r="JHN58" s="47"/>
      <c r="JHO58" s="47"/>
      <c r="JHP58" s="47"/>
      <c r="JHQ58" s="47"/>
      <c r="JHR58" s="47"/>
      <c r="JHS58" s="47"/>
      <c r="JHT58" s="47"/>
      <c r="JHU58" s="47"/>
      <c r="JHV58" s="47"/>
      <c r="JHW58" s="47"/>
      <c r="JHX58" s="47"/>
      <c r="JHY58" s="47"/>
      <c r="JHZ58" s="47"/>
      <c r="JIA58" s="47"/>
      <c r="JIB58" s="47"/>
      <c r="JIC58" s="47"/>
      <c r="JID58" s="47"/>
      <c r="JIE58" s="47"/>
      <c r="JIF58" s="47"/>
      <c r="JIG58" s="47"/>
      <c r="JIH58" s="47"/>
      <c r="JII58" s="47"/>
      <c r="JIJ58" s="47"/>
      <c r="JIK58" s="47"/>
      <c r="JIL58" s="47"/>
      <c r="JIM58" s="47"/>
      <c r="JIN58" s="47"/>
      <c r="JIO58" s="47"/>
      <c r="JIP58" s="47"/>
      <c r="JIQ58" s="47"/>
      <c r="JIR58" s="47"/>
      <c r="JIS58" s="47"/>
      <c r="JIT58" s="47"/>
      <c r="JIU58" s="47"/>
      <c r="JIV58" s="47"/>
      <c r="JIW58" s="47"/>
      <c r="JIX58" s="47"/>
      <c r="JIY58" s="47"/>
      <c r="JIZ58" s="47"/>
      <c r="JJA58" s="47"/>
      <c r="JJB58" s="47"/>
      <c r="JJC58" s="47"/>
      <c r="JJD58" s="47"/>
      <c r="JJE58" s="47"/>
      <c r="JJF58" s="47"/>
      <c r="JJG58" s="47"/>
      <c r="JJH58" s="47"/>
      <c r="JJI58" s="47"/>
      <c r="JJJ58" s="47"/>
      <c r="JJK58" s="47"/>
      <c r="JJL58" s="47"/>
      <c r="JJM58" s="47"/>
      <c r="JJN58" s="47"/>
      <c r="JJO58" s="47"/>
      <c r="JJP58" s="47"/>
      <c r="JJQ58" s="47"/>
      <c r="JJR58" s="47"/>
      <c r="JJS58" s="47"/>
      <c r="JJT58" s="47"/>
      <c r="JJU58" s="47"/>
      <c r="JJV58" s="47"/>
      <c r="JJW58" s="47"/>
      <c r="JJX58" s="47"/>
      <c r="JJY58" s="47"/>
      <c r="JJZ58" s="47"/>
      <c r="JKA58" s="47"/>
      <c r="JKB58" s="47"/>
      <c r="JKC58" s="47"/>
      <c r="JKD58" s="47"/>
      <c r="JKE58" s="47"/>
      <c r="JKF58" s="47"/>
      <c r="JKG58" s="47"/>
      <c r="JKH58" s="47"/>
      <c r="JKI58" s="47"/>
      <c r="JKJ58" s="47"/>
      <c r="JKK58" s="47"/>
      <c r="JKL58" s="47"/>
      <c r="JKM58" s="47"/>
      <c r="JKN58" s="47"/>
      <c r="JKO58" s="47"/>
      <c r="JKP58" s="47"/>
      <c r="JKQ58" s="47"/>
      <c r="JKR58" s="47"/>
      <c r="JKS58" s="47"/>
      <c r="JKT58" s="47"/>
      <c r="JKU58" s="47"/>
      <c r="JKV58" s="47"/>
      <c r="JKW58" s="47"/>
      <c r="JKX58" s="47"/>
      <c r="JKY58" s="47"/>
      <c r="JKZ58" s="47"/>
      <c r="JLA58" s="47"/>
      <c r="JLB58" s="47"/>
      <c r="JLC58" s="47"/>
      <c r="JLD58" s="47"/>
      <c r="JLE58" s="47"/>
      <c r="JLF58" s="47"/>
      <c r="JLG58" s="47"/>
      <c r="JLH58" s="47"/>
      <c r="JLI58" s="47"/>
      <c r="JLJ58" s="47"/>
      <c r="JLK58" s="47"/>
      <c r="JLL58" s="47"/>
      <c r="JLM58" s="47"/>
      <c r="JLN58" s="47"/>
      <c r="JLO58" s="47"/>
      <c r="JLP58" s="47"/>
      <c r="JLQ58" s="47"/>
      <c r="JLR58" s="47"/>
      <c r="JLS58" s="47"/>
      <c r="JLT58" s="47"/>
      <c r="JLU58" s="47"/>
      <c r="JLV58" s="47"/>
      <c r="JLW58" s="47"/>
      <c r="JLX58" s="47"/>
      <c r="JLY58" s="47"/>
      <c r="JLZ58" s="47"/>
      <c r="JMA58" s="47"/>
      <c r="JMB58" s="47"/>
      <c r="JMC58" s="47"/>
      <c r="JMD58" s="47"/>
      <c r="JME58" s="47"/>
      <c r="JMF58" s="47"/>
      <c r="JMG58" s="47"/>
      <c r="JMH58" s="47"/>
      <c r="JMI58" s="47"/>
      <c r="JMJ58" s="47"/>
      <c r="JMK58" s="47"/>
      <c r="JML58" s="47"/>
      <c r="JMM58" s="47"/>
      <c r="JMN58" s="47"/>
      <c r="JMO58" s="47"/>
      <c r="JMP58" s="47"/>
      <c r="JMQ58" s="47"/>
      <c r="JMR58" s="47"/>
      <c r="JMS58" s="47"/>
      <c r="JMT58" s="47"/>
      <c r="JMU58" s="47"/>
      <c r="JMV58" s="47"/>
      <c r="JMW58" s="47"/>
      <c r="JMX58" s="47"/>
      <c r="JMY58" s="47"/>
      <c r="JMZ58" s="47"/>
      <c r="JNA58" s="47"/>
      <c r="JNB58" s="47"/>
      <c r="JNC58" s="47"/>
      <c r="JND58" s="47"/>
      <c r="JNE58" s="47"/>
      <c r="JNF58" s="47"/>
      <c r="JNG58" s="47"/>
      <c r="JNH58" s="47"/>
      <c r="JNI58" s="47"/>
      <c r="JNJ58" s="47"/>
      <c r="JNK58" s="47"/>
      <c r="JNL58" s="47"/>
      <c r="JNM58" s="47"/>
      <c r="JNN58" s="47"/>
      <c r="JNO58" s="47"/>
      <c r="JNP58" s="47"/>
      <c r="JNQ58" s="47"/>
      <c r="JNR58" s="47"/>
      <c r="JNS58" s="47"/>
      <c r="JNT58" s="47"/>
      <c r="JNU58" s="47"/>
      <c r="JNV58" s="47"/>
      <c r="JNW58" s="47"/>
      <c r="JNX58" s="47"/>
      <c r="JNY58" s="47"/>
      <c r="JNZ58" s="47"/>
      <c r="JOA58" s="47"/>
      <c r="JOB58" s="47"/>
      <c r="JOC58" s="47"/>
      <c r="JOD58" s="47"/>
      <c r="JOE58" s="47"/>
      <c r="JOF58" s="47"/>
      <c r="JOG58" s="47"/>
      <c r="JOH58" s="47"/>
      <c r="JOI58" s="47"/>
      <c r="JOJ58" s="47"/>
      <c r="JOK58" s="47"/>
      <c r="JOL58" s="47"/>
      <c r="JOM58" s="47"/>
      <c r="JON58" s="47"/>
      <c r="JOO58" s="47"/>
      <c r="JOP58" s="47"/>
      <c r="JOQ58" s="47"/>
      <c r="JOR58" s="47"/>
      <c r="JOS58" s="47"/>
      <c r="JOT58" s="47"/>
      <c r="JOU58" s="47"/>
      <c r="JOV58" s="47"/>
      <c r="JOW58" s="47"/>
      <c r="JOX58" s="47"/>
      <c r="JOY58" s="47"/>
      <c r="JOZ58" s="47"/>
      <c r="JPA58" s="47"/>
      <c r="JPB58" s="47"/>
      <c r="JPC58" s="47"/>
      <c r="JPD58" s="47"/>
      <c r="JPE58" s="47"/>
      <c r="JPF58" s="47"/>
      <c r="JPG58" s="47"/>
      <c r="JPH58" s="47"/>
      <c r="JPI58" s="47"/>
      <c r="JPJ58" s="47"/>
      <c r="JPK58" s="47"/>
      <c r="JPL58" s="47"/>
      <c r="JPM58" s="47"/>
      <c r="JPN58" s="47"/>
      <c r="JPO58" s="47"/>
      <c r="JPP58" s="47"/>
      <c r="JPQ58" s="47"/>
      <c r="JPR58" s="47"/>
      <c r="JPS58" s="47"/>
      <c r="JPT58" s="47"/>
      <c r="JPU58" s="47"/>
      <c r="JPV58" s="47"/>
      <c r="JPW58" s="47"/>
      <c r="JPX58" s="47"/>
      <c r="JPY58" s="47"/>
      <c r="JPZ58" s="47"/>
      <c r="JQA58" s="47"/>
      <c r="JQB58" s="47"/>
      <c r="JQC58" s="47"/>
      <c r="JQD58" s="47"/>
      <c r="JQE58" s="47"/>
      <c r="JQF58" s="47"/>
      <c r="JQG58" s="47"/>
      <c r="JQH58" s="47"/>
      <c r="JQI58" s="47"/>
      <c r="JQJ58" s="47"/>
      <c r="JQK58" s="47"/>
      <c r="JQL58" s="47"/>
      <c r="JQM58" s="47"/>
      <c r="JQN58" s="47"/>
      <c r="JQO58" s="47"/>
      <c r="JQP58" s="47"/>
      <c r="JQQ58" s="47"/>
      <c r="JQR58" s="47"/>
      <c r="JQS58" s="47"/>
      <c r="JQT58" s="47"/>
      <c r="JQU58" s="47"/>
      <c r="JQV58" s="47"/>
      <c r="JQW58" s="47"/>
      <c r="JQX58" s="47"/>
      <c r="JQY58" s="47"/>
      <c r="JQZ58" s="47"/>
      <c r="JRA58" s="47"/>
      <c r="JRB58" s="47"/>
      <c r="JRC58" s="47"/>
      <c r="JRD58" s="47"/>
      <c r="JRE58" s="47"/>
      <c r="JRF58" s="47"/>
      <c r="JRG58" s="47"/>
      <c r="JRH58" s="47"/>
      <c r="JRI58" s="47"/>
      <c r="JRJ58" s="47"/>
      <c r="JRK58" s="47"/>
      <c r="JRL58" s="47"/>
      <c r="JRM58" s="47"/>
      <c r="JRN58" s="47"/>
      <c r="JRO58" s="47"/>
      <c r="JRP58" s="47"/>
      <c r="JRQ58" s="47"/>
      <c r="JRR58" s="47"/>
      <c r="JRS58" s="47"/>
      <c r="JRT58" s="47"/>
      <c r="JRU58" s="47"/>
      <c r="JRV58" s="47"/>
      <c r="JRW58" s="47"/>
      <c r="JRX58" s="47"/>
      <c r="JRY58" s="47"/>
      <c r="JRZ58" s="47"/>
      <c r="JSA58" s="47"/>
      <c r="JSB58" s="47"/>
      <c r="JSC58" s="47"/>
      <c r="JSD58" s="47"/>
      <c r="JSE58" s="47"/>
      <c r="JSF58" s="47"/>
      <c r="JSG58" s="47"/>
      <c r="JSH58" s="47"/>
      <c r="JSI58" s="47"/>
      <c r="JSJ58" s="47"/>
      <c r="JSK58" s="47"/>
      <c r="JSL58" s="47"/>
      <c r="JSM58" s="47"/>
      <c r="JSN58" s="47"/>
      <c r="JSO58" s="47"/>
      <c r="JSP58" s="47"/>
      <c r="JSQ58" s="47"/>
      <c r="JSR58" s="47"/>
      <c r="JSS58" s="47"/>
      <c r="JST58" s="47"/>
      <c r="JSU58" s="47"/>
      <c r="JSV58" s="47"/>
      <c r="JSW58" s="47"/>
      <c r="JSX58" s="47"/>
      <c r="JSY58" s="47"/>
      <c r="JSZ58" s="47"/>
      <c r="JTA58" s="47"/>
      <c r="JTB58" s="47"/>
      <c r="JTC58" s="47"/>
      <c r="JTD58" s="47"/>
      <c r="JTE58" s="47"/>
      <c r="JTF58" s="47"/>
      <c r="JTG58" s="47"/>
      <c r="JTH58" s="47"/>
      <c r="JTI58" s="47"/>
      <c r="JTJ58" s="47"/>
      <c r="JTK58" s="47"/>
      <c r="JTL58" s="47"/>
      <c r="JTM58" s="47"/>
      <c r="JTN58" s="47"/>
      <c r="JTO58" s="47"/>
      <c r="JTP58" s="47"/>
      <c r="JTQ58" s="47"/>
      <c r="JTR58" s="47"/>
      <c r="JTS58" s="47"/>
      <c r="JTT58" s="47"/>
      <c r="JTU58" s="47"/>
      <c r="JTV58" s="47"/>
      <c r="JTW58" s="47"/>
      <c r="JTX58" s="47"/>
      <c r="JTY58" s="47"/>
      <c r="JTZ58" s="47"/>
      <c r="JUA58" s="47"/>
      <c r="JUB58" s="47"/>
      <c r="JUC58" s="47"/>
      <c r="JUD58" s="47"/>
      <c r="JUE58" s="47"/>
      <c r="JUF58" s="47"/>
      <c r="JUG58" s="47"/>
      <c r="JUH58" s="47"/>
      <c r="JUI58" s="47"/>
      <c r="JUJ58" s="47"/>
      <c r="JUK58" s="47"/>
      <c r="JUL58" s="47"/>
      <c r="JUM58" s="47"/>
      <c r="JUN58" s="47"/>
      <c r="JUO58" s="47"/>
      <c r="JUP58" s="47"/>
      <c r="JUQ58" s="47"/>
      <c r="JUR58" s="47"/>
      <c r="JUS58" s="47"/>
      <c r="JUT58" s="47"/>
      <c r="JUU58" s="47"/>
      <c r="JUV58" s="47"/>
      <c r="JUW58" s="47"/>
      <c r="JUX58" s="47"/>
      <c r="JUY58" s="47"/>
      <c r="JUZ58" s="47"/>
      <c r="JVA58" s="47"/>
      <c r="JVB58" s="47"/>
      <c r="JVC58" s="47"/>
      <c r="JVD58" s="47"/>
      <c r="JVE58" s="47"/>
      <c r="JVF58" s="47"/>
      <c r="JVG58" s="47"/>
      <c r="JVH58" s="47"/>
      <c r="JVI58" s="47"/>
      <c r="JVJ58" s="47"/>
      <c r="JVK58" s="47"/>
      <c r="JVL58" s="47"/>
      <c r="JVM58" s="47"/>
      <c r="JVN58" s="47"/>
      <c r="JVO58" s="47"/>
      <c r="JVP58" s="47"/>
      <c r="JVQ58" s="47"/>
      <c r="JVR58" s="47"/>
      <c r="JVS58" s="47"/>
      <c r="JVT58" s="47"/>
      <c r="JVU58" s="47"/>
      <c r="JVV58" s="47"/>
      <c r="JVW58" s="47"/>
      <c r="JVX58" s="47"/>
      <c r="JVY58" s="47"/>
      <c r="JVZ58" s="47"/>
      <c r="JWA58" s="47"/>
      <c r="JWB58" s="47"/>
      <c r="JWC58" s="47"/>
      <c r="JWD58" s="47"/>
      <c r="JWE58" s="47"/>
      <c r="JWF58" s="47"/>
      <c r="JWG58" s="47"/>
      <c r="JWH58" s="47"/>
      <c r="JWI58" s="47"/>
      <c r="JWJ58" s="47"/>
      <c r="JWK58" s="47"/>
      <c r="JWL58" s="47"/>
      <c r="JWM58" s="47"/>
      <c r="JWN58" s="47"/>
      <c r="JWO58" s="47"/>
      <c r="JWP58" s="47"/>
      <c r="JWQ58" s="47"/>
      <c r="JWR58" s="47"/>
      <c r="JWS58" s="47"/>
      <c r="JWT58" s="47"/>
      <c r="JWU58" s="47"/>
      <c r="JWV58" s="47"/>
      <c r="JWW58" s="47"/>
      <c r="JWX58" s="47"/>
      <c r="JWY58" s="47"/>
      <c r="JWZ58" s="47"/>
      <c r="JXA58" s="47"/>
      <c r="JXB58" s="47"/>
      <c r="JXC58" s="47"/>
      <c r="JXD58" s="47"/>
      <c r="JXE58" s="47"/>
      <c r="JXF58" s="47"/>
      <c r="JXG58" s="47"/>
      <c r="JXH58" s="47"/>
      <c r="JXI58" s="47"/>
      <c r="JXJ58" s="47"/>
      <c r="JXK58" s="47"/>
      <c r="JXL58" s="47"/>
      <c r="JXM58" s="47"/>
      <c r="JXN58" s="47"/>
      <c r="JXO58" s="47"/>
      <c r="JXP58" s="47"/>
      <c r="JXQ58" s="47"/>
      <c r="JXR58" s="47"/>
      <c r="JXS58" s="47"/>
      <c r="JXT58" s="47"/>
      <c r="JXU58" s="47"/>
      <c r="JXV58" s="47"/>
      <c r="JXW58" s="47"/>
      <c r="JXX58" s="47"/>
      <c r="JXY58" s="47"/>
      <c r="JXZ58" s="47"/>
      <c r="JYA58" s="47"/>
      <c r="JYB58" s="47"/>
      <c r="JYC58" s="47"/>
      <c r="JYD58" s="47"/>
      <c r="JYE58" s="47"/>
      <c r="JYF58" s="47"/>
      <c r="JYG58" s="47"/>
      <c r="JYH58" s="47"/>
      <c r="JYI58" s="47"/>
      <c r="JYJ58" s="47"/>
      <c r="JYK58" s="47"/>
      <c r="JYL58" s="47"/>
      <c r="JYM58" s="47"/>
      <c r="JYN58" s="47"/>
      <c r="JYO58" s="47"/>
      <c r="JYP58" s="47"/>
      <c r="JYQ58" s="47"/>
      <c r="JYR58" s="47"/>
      <c r="JYS58" s="47"/>
      <c r="JYT58" s="47"/>
      <c r="JYU58" s="47"/>
      <c r="JYV58" s="47"/>
      <c r="JYW58" s="47"/>
      <c r="JYX58" s="47"/>
      <c r="JYY58" s="47"/>
      <c r="JYZ58" s="47"/>
      <c r="JZA58" s="47"/>
      <c r="JZB58" s="47"/>
      <c r="JZC58" s="47"/>
      <c r="JZD58" s="47"/>
      <c r="JZE58" s="47"/>
      <c r="JZF58" s="47"/>
      <c r="JZG58" s="47"/>
      <c r="JZH58" s="47"/>
      <c r="JZI58" s="47"/>
      <c r="JZJ58" s="47"/>
      <c r="JZK58" s="47"/>
      <c r="JZL58" s="47"/>
      <c r="JZM58" s="47"/>
      <c r="JZN58" s="47"/>
      <c r="JZO58" s="47"/>
      <c r="JZP58" s="47"/>
      <c r="JZQ58" s="47"/>
      <c r="JZR58" s="47"/>
      <c r="JZS58" s="47"/>
      <c r="JZT58" s="47"/>
      <c r="JZU58" s="47"/>
      <c r="JZV58" s="47"/>
      <c r="JZW58" s="47"/>
      <c r="JZX58" s="47"/>
      <c r="JZY58" s="47"/>
      <c r="JZZ58" s="47"/>
      <c r="KAA58" s="47"/>
      <c r="KAB58" s="47"/>
      <c r="KAC58" s="47"/>
      <c r="KAD58" s="47"/>
      <c r="KAE58" s="47"/>
      <c r="KAF58" s="47"/>
      <c r="KAG58" s="47"/>
      <c r="KAH58" s="47"/>
      <c r="KAI58" s="47"/>
      <c r="KAJ58" s="47"/>
      <c r="KAK58" s="47"/>
      <c r="KAL58" s="47"/>
      <c r="KAM58" s="47"/>
      <c r="KAN58" s="47"/>
      <c r="KAO58" s="47"/>
      <c r="KAP58" s="47"/>
      <c r="KAQ58" s="47"/>
      <c r="KAR58" s="47"/>
      <c r="KAS58" s="47"/>
      <c r="KAT58" s="47"/>
      <c r="KAU58" s="47"/>
      <c r="KAV58" s="47"/>
      <c r="KAW58" s="47"/>
      <c r="KAX58" s="47"/>
      <c r="KAY58" s="47"/>
      <c r="KAZ58" s="47"/>
      <c r="KBA58" s="47"/>
      <c r="KBB58" s="47"/>
      <c r="KBC58" s="47"/>
      <c r="KBD58" s="47"/>
      <c r="KBE58" s="47"/>
      <c r="KBF58" s="47"/>
      <c r="KBG58" s="47"/>
      <c r="KBH58" s="47"/>
      <c r="KBI58" s="47"/>
      <c r="KBJ58" s="47"/>
      <c r="KBK58" s="47"/>
      <c r="KBL58" s="47"/>
      <c r="KBM58" s="47"/>
      <c r="KBN58" s="47"/>
      <c r="KBO58" s="47"/>
      <c r="KBP58" s="47"/>
      <c r="KBQ58" s="47"/>
      <c r="KBR58" s="47"/>
      <c r="KBS58" s="47"/>
      <c r="KBT58" s="47"/>
      <c r="KBU58" s="47"/>
      <c r="KBV58" s="47"/>
      <c r="KBW58" s="47"/>
      <c r="KBX58" s="47"/>
      <c r="KBY58" s="47"/>
      <c r="KBZ58" s="47"/>
      <c r="KCA58" s="47"/>
      <c r="KCB58" s="47"/>
      <c r="KCC58" s="47"/>
      <c r="KCD58" s="47"/>
      <c r="KCE58" s="47"/>
      <c r="KCF58" s="47"/>
      <c r="KCG58" s="47"/>
      <c r="KCH58" s="47"/>
      <c r="KCI58" s="47"/>
      <c r="KCJ58" s="47"/>
      <c r="KCK58" s="47"/>
      <c r="KCL58" s="47"/>
      <c r="KCM58" s="47"/>
      <c r="KCN58" s="47"/>
      <c r="KCO58" s="47"/>
      <c r="KCP58" s="47"/>
      <c r="KCQ58" s="47"/>
      <c r="KCR58" s="47"/>
      <c r="KCS58" s="47"/>
      <c r="KCT58" s="47"/>
      <c r="KCU58" s="47"/>
      <c r="KCV58" s="47"/>
      <c r="KCW58" s="47"/>
      <c r="KCX58" s="47"/>
      <c r="KCY58" s="47"/>
      <c r="KCZ58" s="47"/>
      <c r="KDA58" s="47"/>
      <c r="KDB58" s="47"/>
      <c r="KDC58" s="47"/>
      <c r="KDD58" s="47"/>
      <c r="KDE58" s="47"/>
      <c r="KDF58" s="47"/>
      <c r="KDG58" s="47"/>
      <c r="KDH58" s="47"/>
      <c r="KDI58" s="47"/>
      <c r="KDJ58" s="47"/>
      <c r="KDK58" s="47"/>
      <c r="KDL58" s="47"/>
      <c r="KDM58" s="47"/>
      <c r="KDN58" s="47"/>
      <c r="KDO58" s="47"/>
      <c r="KDP58" s="47"/>
      <c r="KDQ58" s="47"/>
      <c r="KDR58" s="47"/>
      <c r="KDS58" s="47"/>
      <c r="KDT58" s="47"/>
      <c r="KDU58" s="47"/>
      <c r="KDV58" s="47"/>
      <c r="KDW58" s="47"/>
      <c r="KDX58" s="47"/>
      <c r="KDY58" s="47"/>
      <c r="KDZ58" s="47"/>
      <c r="KEA58" s="47"/>
      <c r="KEB58" s="47"/>
      <c r="KEC58" s="47"/>
      <c r="KED58" s="47"/>
      <c r="KEE58" s="47"/>
      <c r="KEF58" s="47"/>
      <c r="KEG58" s="47"/>
      <c r="KEH58" s="47"/>
      <c r="KEI58" s="47"/>
      <c r="KEJ58" s="47"/>
      <c r="KEK58" s="47"/>
      <c r="KEL58" s="47"/>
      <c r="KEM58" s="47"/>
      <c r="KEN58" s="47"/>
      <c r="KEO58" s="47"/>
      <c r="KEP58" s="47"/>
      <c r="KEQ58" s="47"/>
      <c r="KER58" s="47"/>
      <c r="KES58" s="47"/>
      <c r="KET58" s="47"/>
      <c r="KEU58" s="47"/>
      <c r="KEV58" s="47"/>
      <c r="KEW58" s="47"/>
      <c r="KEX58" s="47"/>
      <c r="KEY58" s="47"/>
      <c r="KEZ58" s="47"/>
      <c r="KFA58" s="47"/>
      <c r="KFB58" s="47"/>
      <c r="KFC58" s="47"/>
      <c r="KFD58" s="47"/>
      <c r="KFE58" s="47"/>
      <c r="KFF58" s="47"/>
      <c r="KFG58" s="47"/>
      <c r="KFH58" s="47"/>
      <c r="KFI58" s="47"/>
      <c r="KFJ58" s="47"/>
      <c r="KFK58" s="47"/>
      <c r="KFL58" s="47"/>
      <c r="KFM58" s="47"/>
      <c r="KFN58" s="47"/>
      <c r="KFO58" s="47"/>
      <c r="KFP58" s="47"/>
      <c r="KFQ58" s="47"/>
      <c r="KFR58" s="47"/>
      <c r="KFS58" s="47"/>
      <c r="KFT58" s="47"/>
      <c r="KFU58" s="47"/>
      <c r="KFV58" s="47"/>
      <c r="KFW58" s="47"/>
      <c r="KFX58" s="47"/>
      <c r="KFY58" s="47"/>
      <c r="KFZ58" s="47"/>
      <c r="KGA58" s="47"/>
      <c r="KGB58" s="47"/>
      <c r="KGC58" s="47"/>
      <c r="KGD58" s="47"/>
      <c r="KGE58" s="47"/>
      <c r="KGF58" s="47"/>
      <c r="KGG58" s="47"/>
      <c r="KGH58" s="47"/>
      <c r="KGI58" s="47"/>
      <c r="KGJ58" s="47"/>
      <c r="KGK58" s="47"/>
      <c r="KGL58" s="47"/>
      <c r="KGM58" s="47"/>
      <c r="KGN58" s="47"/>
      <c r="KGO58" s="47"/>
      <c r="KGP58" s="47"/>
      <c r="KGQ58" s="47"/>
      <c r="KGR58" s="47"/>
      <c r="KGS58" s="47"/>
      <c r="KGT58" s="47"/>
      <c r="KGU58" s="47"/>
      <c r="KGV58" s="47"/>
      <c r="KGW58" s="47"/>
      <c r="KGX58" s="47"/>
      <c r="KGY58" s="47"/>
      <c r="KGZ58" s="47"/>
      <c r="KHA58" s="47"/>
      <c r="KHB58" s="47"/>
      <c r="KHC58" s="47"/>
      <c r="KHD58" s="47"/>
      <c r="KHE58" s="47"/>
      <c r="KHF58" s="47"/>
      <c r="KHG58" s="47"/>
      <c r="KHH58" s="47"/>
      <c r="KHI58" s="47"/>
      <c r="KHJ58" s="47"/>
      <c r="KHK58" s="47"/>
      <c r="KHL58" s="47"/>
      <c r="KHM58" s="47"/>
      <c r="KHN58" s="47"/>
      <c r="KHO58" s="47"/>
      <c r="KHP58" s="47"/>
      <c r="KHQ58" s="47"/>
      <c r="KHR58" s="47"/>
      <c r="KHS58" s="47"/>
      <c r="KHT58" s="47"/>
      <c r="KHU58" s="47"/>
      <c r="KHV58" s="47"/>
      <c r="KHW58" s="47"/>
      <c r="KHX58" s="47"/>
      <c r="KHY58" s="47"/>
      <c r="KHZ58" s="47"/>
      <c r="KIA58" s="47"/>
      <c r="KIB58" s="47"/>
      <c r="KIC58" s="47"/>
      <c r="KID58" s="47"/>
      <c r="KIE58" s="47"/>
      <c r="KIF58" s="47"/>
      <c r="KIG58" s="47"/>
      <c r="KIH58" s="47"/>
      <c r="KII58" s="47"/>
      <c r="KIJ58" s="47"/>
      <c r="KIK58" s="47"/>
      <c r="KIL58" s="47"/>
      <c r="KIM58" s="47"/>
      <c r="KIN58" s="47"/>
      <c r="KIO58" s="47"/>
      <c r="KIP58" s="47"/>
      <c r="KIQ58" s="47"/>
      <c r="KIR58" s="47"/>
      <c r="KIS58" s="47"/>
      <c r="KIT58" s="47"/>
      <c r="KIU58" s="47"/>
      <c r="KIV58" s="47"/>
      <c r="KIW58" s="47"/>
      <c r="KIX58" s="47"/>
      <c r="KIY58" s="47"/>
      <c r="KIZ58" s="47"/>
      <c r="KJA58" s="47"/>
      <c r="KJB58" s="47"/>
      <c r="KJC58" s="47"/>
      <c r="KJD58" s="47"/>
      <c r="KJE58" s="47"/>
      <c r="KJF58" s="47"/>
      <c r="KJG58" s="47"/>
      <c r="KJH58" s="47"/>
      <c r="KJI58" s="47"/>
      <c r="KJJ58" s="47"/>
      <c r="KJK58" s="47"/>
      <c r="KJL58" s="47"/>
      <c r="KJM58" s="47"/>
      <c r="KJN58" s="47"/>
      <c r="KJO58" s="47"/>
      <c r="KJP58" s="47"/>
      <c r="KJQ58" s="47"/>
      <c r="KJR58" s="47"/>
      <c r="KJS58" s="47"/>
      <c r="KJT58" s="47"/>
      <c r="KJU58" s="47"/>
      <c r="KJV58" s="47"/>
      <c r="KJW58" s="47"/>
      <c r="KJX58" s="47"/>
      <c r="KJY58" s="47"/>
      <c r="KJZ58" s="47"/>
      <c r="KKA58" s="47"/>
      <c r="KKB58" s="47"/>
      <c r="KKC58" s="47"/>
      <c r="KKD58" s="47"/>
      <c r="KKE58" s="47"/>
      <c r="KKF58" s="47"/>
      <c r="KKG58" s="47"/>
      <c r="KKH58" s="47"/>
      <c r="KKI58" s="47"/>
      <c r="KKJ58" s="47"/>
      <c r="KKK58" s="47"/>
      <c r="KKL58" s="47"/>
      <c r="KKM58" s="47"/>
      <c r="KKN58" s="47"/>
      <c r="KKO58" s="47"/>
      <c r="KKP58" s="47"/>
      <c r="KKQ58" s="47"/>
      <c r="KKR58" s="47"/>
      <c r="KKS58" s="47"/>
      <c r="KKT58" s="47"/>
      <c r="KKU58" s="47"/>
      <c r="KKV58" s="47"/>
      <c r="KKW58" s="47"/>
      <c r="KKX58" s="47"/>
      <c r="KKY58" s="47"/>
      <c r="KKZ58" s="47"/>
      <c r="KLA58" s="47"/>
      <c r="KLB58" s="47"/>
      <c r="KLC58" s="47"/>
      <c r="KLD58" s="47"/>
      <c r="KLE58" s="47"/>
      <c r="KLF58" s="47"/>
      <c r="KLG58" s="47"/>
      <c r="KLH58" s="47"/>
      <c r="KLI58" s="47"/>
      <c r="KLJ58" s="47"/>
      <c r="KLK58" s="47"/>
      <c r="KLL58" s="47"/>
      <c r="KLM58" s="47"/>
      <c r="KLN58" s="47"/>
      <c r="KLO58" s="47"/>
      <c r="KLP58" s="47"/>
      <c r="KLQ58" s="47"/>
      <c r="KLR58" s="47"/>
      <c r="KLS58" s="47"/>
      <c r="KLT58" s="47"/>
      <c r="KLU58" s="47"/>
      <c r="KLV58" s="47"/>
      <c r="KLW58" s="47"/>
      <c r="KLX58" s="47"/>
      <c r="KLY58" s="47"/>
      <c r="KLZ58" s="47"/>
      <c r="KMA58" s="47"/>
      <c r="KMB58" s="47"/>
      <c r="KMC58" s="47"/>
      <c r="KMD58" s="47"/>
      <c r="KME58" s="47"/>
      <c r="KMF58" s="47"/>
      <c r="KMG58" s="47"/>
      <c r="KMH58" s="47"/>
      <c r="KMI58" s="47"/>
      <c r="KMJ58" s="47"/>
      <c r="KMK58" s="47"/>
      <c r="KML58" s="47"/>
      <c r="KMM58" s="47"/>
      <c r="KMN58" s="47"/>
      <c r="KMO58" s="47"/>
      <c r="KMP58" s="47"/>
      <c r="KMQ58" s="47"/>
      <c r="KMR58" s="47"/>
      <c r="KMS58" s="47"/>
      <c r="KMT58" s="47"/>
      <c r="KMU58" s="47"/>
      <c r="KMV58" s="47"/>
      <c r="KMW58" s="47"/>
      <c r="KMX58" s="47"/>
      <c r="KMY58" s="47"/>
      <c r="KMZ58" s="47"/>
      <c r="KNA58" s="47"/>
      <c r="KNB58" s="47"/>
      <c r="KNC58" s="47"/>
      <c r="KND58" s="47"/>
      <c r="KNE58" s="47"/>
      <c r="KNF58" s="47"/>
      <c r="KNG58" s="47"/>
      <c r="KNH58" s="47"/>
      <c r="KNI58" s="47"/>
      <c r="KNJ58" s="47"/>
      <c r="KNK58" s="47"/>
      <c r="KNL58" s="47"/>
      <c r="KNM58" s="47"/>
      <c r="KNN58" s="47"/>
      <c r="KNO58" s="47"/>
      <c r="KNP58" s="47"/>
      <c r="KNQ58" s="47"/>
      <c r="KNR58" s="47"/>
      <c r="KNS58" s="47"/>
      <c r="KNT58" s="47"/>
      <c r="KNU58" s="47"/>
      <c r="KNV58" s="47"/>
      <c r="KNW58" s="47"/>
      <c r="KNX58" s="47"/>
      <c r="KNY58" s="47"/>
      <c r="KNZ58" s="47"/>
      <c r="KOA58" s="47"/>
      <c r="KOB58" s="47"/>
      <c r="KOC58" s="47"/>
      <c r="KOD58" s="47"/>
      <c r="KOE58" s="47"/>
      <c r="KOF58" s="47"/>
      <c r="KOG58" s="47"/>
      <c r="KOH58" s="47"/>
      <c r="KOI58" s="47"/>
      <c r="KOJ58" s="47"/>
      <c r="KOK58" s="47"/>
      <c r="KOL58" s="47"/>
      <c r="KOM58" s="47"/>
      <c r="KON58" s="47"/>
      <c r="KOO58" s="47"/>
      <c r="KOP58" s="47"/>
      <c r="KOQ58" s="47"/>
      <c r="KOR58" s="47"/>
      <c r="KOS58" s="47"/>
      <c r="KOT58" s="47"/>
      <c r="KOU58" s="47"/>
      <c r="KOV58" s="47"/>
      <c r="KOW58" s="47"/>
      <c r="KOX58" s="47"/>
      <c r="KOY58" s="47"/>
      <c r="KOZ58" s="47"/>
      <c r="KPA58" s="47"/>
      <c r="KPB58" s="47"/>
      <c r="KPC58" s="47"/>
      <c r="KPD58" s="47"/>
      <c r="KPE58" s="47"/>
      <c r="KPF58" s="47"/>
      <c r="KPG58" s="47"/>
      <c r="KPH58" s="47"/>
      <c r="KPI58" s="47"/>
      <c r="KPJ58" s="47"/>
      <c r="KPK58" s="47"/>
      <c r="KPL58" s="47"/>
      <c r="KPM58" s="47"/>
      <c r="KPN58" s="47"/>
      <c r="KPO58" s="47"/>
      <c r="KPP58" s="47"/>
      <c r="KPQ58" s="47"/>
      <c r="KPR58" s="47"/>
      <c r="KPS58" s="47"/>
      <c r="KPT58" s="47"/>
      <c r="KPU58" s="47"/>
      <c r="KPV58" s="47"/>
      <c r="KPW58" s="47"/>
      <c r="KPX58" s="47"/>
      <c r="KPY58" s="47"/>
      <c r="KPZ58" s="47"/>
      <c r="KQA58" s="47"/>
      <c r="KQB58" s="47"/>
      <c r="KQC58" s="47"/>
      <c r="KQD58" s="47"/>
      <c r="KQE58" s="47"/>
      <c r="KQF58" s="47"/>
      <c r="KQG58" s="47"/>
      <c r="KQH58" s="47"/>
      <c r="KQI58" s="47"/>
      <c r="KQJ58" s="47"/>
      <c r="KQK58" s="47"/>
      <c r="KQL58" s="47"/>
      <c r="KQM58" s="47"/>
      <c r="KQN58" s="47"/>
      <c r="KQO58" s="47"/>
      <c r="KQP58" s="47"/>
      <c r="KQQ58" s="47"/>
      <c r="KQR58" s="47"/>
      <c r="KQS58" s="47"/>
      <c r="KQT58" s="47"/>
      <c r="KQU58" s="47"/>
      <c r="KQV58" s="47"/>
      <c r="KQW58" s="47"/>
      <c r="KQX58" s="47"/>
      <c r="KQY58" s="47"/>
      <c r="KQZ58" s="47"/>
      <c r="KRA58" s="47"/>
      <c r="KRB58" s="47"/>
      <c r="KRC58" s="47"/>
      <c r="KRD58" s="47"/>
      <c r="KRE58" s="47"/>
      <c r="KRF58" s="47"/>
      <c r="KRG58" s="47"/>
      <c r="KRH58" s="47"/>
      <c r="KRI58" s="47"/>
      <c r="KRJ58" s="47"/>
      <c r="KRK58" s="47"/>
      <c r="KRL58" s="47"/>
      <c r="KRM58" s="47"/>
      <c r="KRN58" s="47"/>
      <c r="KRO58" s="47"/>
      <c r="KRP58" s="47"/>
      <c r="KRQ58" s="47"/>
      <c r="KRR58" s="47"/>
      <c r="KRS58" s="47"/>
      <c r="KRT58" s="47"/>
      <c r="KRU58" s="47"/>
      <c r="KRV58" s="47"/>
      <c r="KRW58" s="47"/>
      <c r="KRX58" s="47"/>
      <c r="KRY58" s="47"/>
      <c r="KRZ58" s="47"/>
      <c r="KSA58" s="47"/>
      <c r="KSB58" s="47"/>
      <c r="KSC58" s="47"/>
      <c r="KSD58" s="47"/>
      <c r="KSE58" s="47"/>
      <c r="KSF58" s="47"/>
      <c r="KSG58" s="47"/>
      <c r="KSH58" s="47"/>
      <c r="KSI58" s="47"/>
      <c r="KSJ58" s="47"/>
      <c r="KSK58" s="47"/>
      <c r="KSL58" s="47"/>
      <c r="KSM58" s="47"/>
      <c r="KSN58" s="47"/>
      <c r="KSO58" s="47"/>
      <c r="KSP58" s="47"/>
      <c r="KSQ58" s="47"/>
      <c r="KSR58" s="47"/>
      <c r="KSS58" s="47"/>
      <c r="KST58" s="47"/>
      <c r="KSU58" s="47"/>
      <c r="KSV58" s="47"/>
      <c r="KSW58" s="47"/>
      <c r="KSX58" s="47"/>
      <c r="KSY58" s="47"/>
      <c r="KSZ58" s="47"/>
      <c r="KTA58" s="47"/>
      <c r="KTB58" s="47"/>
      <c r="KTC58" s="47"/>
      <c r="KTD58" s="47"/>
      <c r="KTE58" s="47"/>
      <c r="KTF58" s="47"/>
      <c r="KTG58" s="47"/>
      <c r="KTH58" s="47"/>
      <c r="KTI58" s="47"/>
      <c r="KTJ58" s="47"/>
      <c r="KTK58" s="47"/>
      <c r="KTL58" s="47"/>
      <c r="KTM58" s="47"/>
      <c r="KTN58" s="47"/>
      <c r="KTO58" s="47"/>
      <c r="KTP58" s="47"/>
      <c r="KTQ58" s="47"/>
      <c r="KTR58" s="47"/>
      <c r="KTS58" s="47"/>
      <c r="KTT58" s="47"/>
      <c r="KTU58" s="47"/>
      <c r="KTV58" s="47"/>
      <c r="KTW58" s="47"/>
      <c r="KTX58" s="47"/>
      <c r="KTY58" s="47"/>
      <c r="KTZ58" s="47"/>
      <c r="KUA58" s="47"/>
      <c r="KUB58" s="47"/>
      <c r="KUC58" s="47"/>
      <c r="KUD58" s="47"/>
      <c r="KUE58" s="47"/>
      <c r="KUF58" s="47"/>
      <c r="KUG58" s="47"/>
      <c r="KUH58" s="47"/>
      <c r="KUI58" s="47"/>
      <c r="KUJ58" s="47"/>
      <c r="KUK58" s="47"/>
      <c r="KUL58" s="47"/>
      <c r="KUM58" s="47"/>
      <c r="KUN58" s="47"/>
      <c r="KUO58" s="47"/>
      <c r="KUP58" s="47"/>
      <c r="KUQ58" s="47"/>
      <c r="KUR58" s="47"/>
      <c r="KUS58" s="47"/>
      <c r="KUT58" s="47"/>
      <c r="KUU58" s="47"/>
      <c r="KUV58" s="47"/>
      <c r="KUW58" s="47"/>
      <c r="KUX58" s="47"/>
      <c r="KUY58" s="47"/>
      <c r="KUZ58" s="47"/>
      <c r="KVA58" s="47"/>
      <c r="KVB58" s="47"/>
      <c r="KVC58" s="47"/>
      <c r="KVD58" s="47"/>
      <c r="KVE58" s="47"/>
      <c r="KVF58" s="47"/>
      <c r="KVG58" s="47"/>
      <c r="KVH58" s="47"/>
      <c r="KVI58" s="47"/>
      <c r="KVJ58" s="47"/>
      <c r="KVK58" s="47"/>
      <c r="KVL58" s="47"/>
      <c r="KVM58" s="47"/>
      <c r="KVN58" s="47"/>
      <c r="KVO58" s="47"/>
      <c r="KVP58" s="47"/>
      <c r="KVQ58" s="47"/>
      <c r="KVR58" s="47"/>
      <c r="KVS58" s="47"/>
      <c r="KVT58" s="47"/>
      <c r="KVU58" s="47"/>
      <c r="KVV58" s="47"/>
      <c r="KVW58" s="47"/>
      <c r="KVX58" s="47"/>
      <c r="KVY58" s="47"/>
      <c r="KVZ58" s="47"/>
      <c r="KWA58" s="47"/>
      <c r="KWB58" s="47"/>
      <c r="KWC58" s="47"/>
      <c r="KWD58" s="47"/>
      <c r="KWE58" s="47"/>
      <c r="KWF58" s="47"/>
      <c r="KWG58" s="47"/>
      <c r="KWH58" s="47"/>
      <c r="KWI58" s="47"/>
      <c r="KWJ58" s="47"/>
      <c r="KWK58" s="47"/>
      <c r="KWL58" s="47"/>
      <c r="KWM58" s="47"/>
      <c r="KWN58" s="47"/>
      <c r="KWO58" s="47"/>
      <c r="KWP58" s="47"/>
      <c r="KWQ58" s="47"/>
      <c r="KWR58" s="47"/>
      <c r="KWS58" s="47"/>
      <c r="KWT58" s="47"/>
      <c r="KWU58" s="47"/>
      <c r="KWV58" s="47"/>
      <c r="KWW58" s="47"/>
      <c r="KWX58" s="47"/>
      <c r="KWY58" s="47"/>
      <c r="KWZ58" s="47"/>
      <c r="KXA58" s="47"/>
      <c r="KXB58" s="47"/>
      <c r="KXC58" s="47"/>
      <c r="KXD58" s="47"/>
      <c r="KXE58" s="47"/>
      <c r="KXF58" s="47"/>
      <c r="KXG58" s="47"/>
      <c r="KXH58" s="47"/>
      <c r="KXI58" s="47"/>
      <c r="KXJ58" s="47"/>
      <c r="KXK58" s="47"/>
      <c r="KXL58" s="47"/>
      <c r="KXM58" s="47"/>
      <c r="KXN58" s="47"/>
      <c r="KXO58" s="47"/>
      <c r="KXP58" s="47"/>
      <c r="KXQ58" s="47"/>
      <c r="KXR58" s="47"/>
      <c r="KXS58" s="47"/>
      <c r="KXT58" s="47"/>
      <c r="KXU58" s="47"/>
      <c r="KXV58" s="47"/>
      <c r="KXW58" s="47"/>
      <c r="KXX58" s="47"/>
      <c r="KXY58" s="47"/>
      <c r="KXZ58" s="47"/>
      <c r="KYA58" s="47"/>
      <c r="KYB58" s="47"/>
      <c r="KYC58" s="47"/>
      <c r="KYD58" s="47"/>
      <c r="KYE58" s="47"/>
      <c r="KYF58" s="47"/>
      <c r="KYG58" s="47"/>
      <c r="KYH58" s="47"/>
      <c r="KYI58" s="47"/>
      <c r="KYJ58" s="47"/>
      <c r="KYK58" s="47"/>
      <c r="KYL58" s="47"/>
      <c r="KYM58" s="47"/>
      <c r="KYN58" s="47"/>
      <c r="KYO58" s="47"/>
      <c r="KYP58" s="47"/>
      <c r="KYQ58" s="47"/>
      <c r="KYR58" s="47"/>
      <c r="KYS58" s="47"/>
      <c r="KYT58" s="47"/>
      <c r="KYU58" s="47"/>
      <c r="KYV58" s="47"/>
      <c r="KYW58" s="47"/>
      <c r="KYX58" s="47"/>
      <c r="KYY58" s="47"/>
      <c r="KYZ58" s="47"/>
      <c r="KZA58" s="47"/>
      <c r="KZB58" s="47"/>
      <c r="KZC58" s="47"/>
      <c r="KZD58" s="47"/>
      <c r="KZE58" s="47"/>
      <c r="KZF58" s="47"/>
      <c r="KZG58" s="47"/>
      <c r="KZH58" s="47"/>
      <c r="KZI58" s="47"/>
      <c r="KZJ58" s="47"/>
      <c r="KZK58" s="47"/>
      <c r="KZL58" s="47"/>
      <c r="KZM58" s="47"/>
      <c r="KZN58" s="47"/>
      <c r="KZO58" s="47"/>
      <c r="KZP58" s="47"/>
      <c r="KZQ58" s="47"/>
      <c r="KZR58" s="47"/>
      <c r="KZS58" s="47"/>
      <c r="KZT58" s="47"/>
      <c r="KZU58" s="47"/>
      <c r="KZV58" s="47"/>
      <c r="KZW58" s="47"/>
      <c r="KZX58" s="47"/>
      <c r="KZY58" s="47"/>
      <c r="KZZ58" s="47"/>
      <c r="LAA58" s="47"/>
      <c r="LAB58" s="47"/>
      <c r="LAC58" s="47"/>
      <c r="LAD58" s="47"/>
      <c r="LAE58" s="47"/>
      <c r="LAF58" s="47"/>
      <c r="LAG58" s="47"/>
      <c r="LAH58" s="47"/>
      <c r="LAI58" s="47"/>
      <c r="LAJ58" s="47"/>
      <c r="LAK58" s="47"/>
      <c r="LAL58" s="47"/>
      <c r="LAM58" s="47"/>
      <c r="LAN58" s="47"/>
      <c r="LAO58" s="47"/>
      <c r="LAP58" s="47"/>
      <c r="LAQ58" s="47"/>
      <c r="LAR58" s="47"/>
      <c r="LAS58" s="47"/>
      <c r="LAT58" s="47"/>
      <c r="LAU58" s="47"/>
      <c r="LAV58" s="47"/>
      <c r="LAW58" s="47"/>
      <c r="LAX58" s="47"/>
      <c r="LAY58" s="47"/>
      <c r="LAZ58" s="47"/>
      <c r="LBA58" s="47"/>
      <c r="LBB58" s="47"/>
      <c r="LBC58" s="47"/>
      <c r="LBD58" s="47"/>
      <c r="LBE58" s="47"/>
      <c r="LBF58" s="47"/>
      <c r="LBG58" s="47"/>
      <c r="LBH58" s="47"/>
      <c r="LBI58" s="47"/>
      <c r="LBJ58" s="47"/>
      <c r="LBK58" s="47"/>
      <c r="LBL58" s="47"/>
      <c r="LBM58" s="47"/>
      <c r="LBN58" s="47"/>
      <c r="LBO58" s="47"/>
      <c r="LBP58" s="47"/>
      <c r="LBQ58" s="47"/>
      <c r="LBR58" s="47"/>
      <c r="LBS58" s="47"/>
      <c r="LBT58" s="47"/>
      <c r="LBU58" s="47"/>
      <c r="LBV58" s="47"/>
      <c r="LBW58" s="47"/>
      <c r="LBX58" s="47"/>
      <c r="LBY58" s="47"/>
      <c r="LBZ58" s="47"/>
      <c r="LCA58" s="47"/>
      <c r="LCB58" s="47"/>
      <c r="LCC58" s="47"/>
      <c r="LCD58" s="47"/>
      <c r="LCE58" s="47"/>
      <c r="LCF58" s="47"/>
      <c r="LCG58" s="47"/>
      <c r="LCH58" s="47"/>
      <c r="LCI58" s="47"/>
      <c r="LCJ58" s="47"/>
      <c r="LCK58" s="47"/>
      <c r="LCL58" s="47"/>
      <c r="LCM58" s="47"/>
      <c r="LCN58" s="47"/>
      <c r="LCO58" s="47"/>
      <c r="LCP58" s="47"/>
      <c r="LCQ58" s="47"/>
      <c r="LCR58" s="47"/>
      <c r="LCS58" s="47"/>
      <c r="LCT58" s="47"/>
      <c r="LCU58" s="47"/>
      <c r="LCV58" s="47"/>
      <c r="LCW58" s="47"/>
      <c r="LCX58" s="47"/>
      <c r="LCY58" s="47"/>
      <c r="LCZ58" s="47"/>
      <c r="LDA58" s="47"/>
      <c r="LDB58" s="47"/>
      <c r="LDC58" s="47"/>
      <c r="LDD58" s="47"/>
      <c r="LDE58" s="47"/>
      <c r="LDF58" s="47"/>
      <c r="LDG58" s="47"/>
      <c r="LDH58" s="47"/>
      <c r="LDI58" s="47"/>
      <c r="LDJ58" s="47"/>
      <c r="LDK58" s="47"/>
      <c r="LDL58" s="47"/>
      <c r="LDM58" s="47"/>
      <c r="LDN58" s="47"/>
      <c r="LDO58" s="47"/>
      <c r="LDP58" s="47"/>
      <c r="LDQ58" s="47"/>
      <c r="LDR58" s="47"/>
      <c r="LDS58" s="47"/>
      <c r="LDT58" s="47"/>
      <c r="LDU58" s="47"/>
      <c r="LDV58" s="47"/>
      <c r="LDW58" s="47"/>
      <c r="LDX58" s="47"/>
      <c r="LDY58" s="47"/>
      <c r="LDZ58" s="47"/>
      <c r="LEA58" s="47"/>
      <c r="LEB58" s="47"/>
      <c r="LEC58" s="47"/>
      <c r="LED58" s="47"/>
      <c r="LEE58" s="47"/>
      <c r="LEF58" s="47"/>
      <c r="LEG58" s="47"/>
      <c r="LEH58" s="47"/>
      <c r="LEI58" s="47"/>
      <c r="LEJ58" s="47"/>
      <c r="LEK58" s="47"/>
      <c r="LEL58" s="47"/>
      <c r="LEM58" s="47"/>
      <c r="LEN58" s="47"/>
      <c r="LEO58" s="47"/>
      <c r="LEP58" s="47"/>
      <c r="LEQ58" s="47"/>
      <c r="LER58" s="47"/>
      <c r="LES58" s="47"/>
      <c r="LET58" s="47"/>
      <c r="LEU58" s="47"/>
      <c r="LEV58" s="47"/>
      <c r="LEW58" s="47"/>
      <c r="LEX58" s="47"/>
      <c r="LEY58" s="47"/>
      <c r="LEZ58" s="47"/>
      <c r="LFA58" s="47"/>
      <c r="LFB58" s="47"/>
      <c r="LFC58" s="47"/>
      <c r="LFD58" s="47"/>
      <c r="LFE58" s="47"/>
      <c r="LFF58" s="47"/>
      <c r="LFG58" s="47"/>
      <c r="LFH58" s="47"/>
      <c r="LFI58" s="47"/>
      <c r="LFJ58" s="47"/>
      <c r="LFK58" s="47"/>
      <c r="LFL58" s="47"/>
      <c r="LFM58" s="47"/>
      <c r="LFN58" s="47"/>
      <c r="LFO58" s="47"/>
      <c r="LFP58" s="47"/>
      <c r="LFQ58" s="47"/>
      <c r="LFR58" s="47"/>
      <c r="LFS58" s="47"/>
      <c r="LFT58" s="47"/>
      <c r="LFU58" s="47"/>
      <c r="LFV58" s="47"/>
      <c r="LFW58" s="47"/>
      <c r="LFX58" s="47"/>
      <c r="LFY58" s="47"/>
      <c r="LFZ58" s="47"/>
      <c r="LGA58" s="47"/>
      <c r="LGB58" s="47"/>
      <c r="LGC58" s="47"/>
      <c r="LGD58" s="47"/>
      <c r="LGE58" s="47"/>
      <c r="LGF58" s="47"/>
      <c r="LGG58" s="47"/>
      <c r="LGH58" s="47"/>
      <c r="LGI58" s="47"/>
      <c r="LGJ58" s="47"/>
      <c r="LGK58" s="47"/>
      <c r="LGL58" s="47"/>
      <c r="LGM58" s="47"/>
      <c r="LGN58" s="47"/>
      <c r="LGO58" s="47"/>
      <c r="LGP58" s="47"/>
      <c r="LGQ58" s="47"/>
      <c r="LGR58" s="47"/>
      <c r="LGS58" s="47"/>
      <c r="LGT58" s="47"/>
      <c r="LGU58" s="47"/>
      <c r="LGV58" s="47"/>
      <c r="LGW58" s="47"/>
      <c r="LGX58" s="47"/>
      <c r="LGY58" s="47"/>
      <c r="LGZ58" s="47"/>
      <c r="LHA58" s="47"/>
      <c r="LHB58" s="47"/>
      <c r="LHC58" s="47"/>
      <c r="LHD58" s="47"/>
      <c r="LHE58" s="47"/>
      <c r="LHF58" s="47"/>
      <c r="LHG58" s="47"/>
      <c r="LHH58" s="47"/>
      <c r="LHI58" s="47"/>
      <c r="LHJ58" s="47"/>
      <c r="LHK58" s="47"/>
      <c r="LHL58" s="47"/>
      <c r="LHM58" s="47"/>
      <c r="LHN58" s="47"/>
      <c r="LHO58" s="47"/>
      <c r="LHP58" s="47"/>
      <c r="LHQ58" s="47"/>
      <c r="LHR58" s="47"/>
      <c r="LHS58" s="47"/>
      <c r="LHT58" s="47"/>
      <c r="LHU58" s="47"/>
      <c r="LHV58" s="47"/>
      <c r="LHW58" s="47"/>
      <c r="LHX58" s="47"/>
      <c r="LHY58" s="47"/>
      <c r="LHZ58" s="47"/>
      <c r="LIA58" s="47"/>
      <c r="LIB58" s="47"/>
      <c r="LIC58" s="47"/>
      <c r="LID58" s="47"/>
      <c r="LIE58" s="47"/>
      <c r="LIF58" s="47"/>
      <c r="LIG58" s="47"/>
      <c r="LIH58" s="47"/>
      <c r="LII58" s="47"/>
      <c r="LIJ58" s="47"/>
      <c r="LIK58" s="47"/>
      <c r="LIL58" s="47"/>
      <c r="LIM58" s="47"/>
      <c r="LIN58" s="47"/>
      <c r="LIO58" s="47"/>
      <c r="LIP58" s="47"/>
      <c r="LIQ58" s="47"/>
      <c r="LIR58" s="47"/>
      <c r="LIS58" s="47"/>
      <c r="LIT58" s="47"/>
      <c r="LIU58" s="47"/>
      <c r="LIV58" s="47"/>
      <c r="LIW58" s="47"/>
      <c r="LIX58" s="47"/>
      <c r="LIY58" s="47"/>
      <c r="LIZ58" s="47"/>
      <c r="LJA58" s="47"/>
      <c r="LJB58" s="47"/>
      <c r="LJC58" s="47"/>
      <c r="LJD58" s="47"/>
      <c r="LJE58" s="47"/>
      <c r="LJF58" s="47"/>
      <c r="LJG58" s="47"/>
      <c r="LJH58" s="47"/>
      <c r="LJI58" s="47"/>
      <c r="LJJ58" s="47"/>
      <c r="LJK58" s="47"/>
      <c r="LJL58" s="47"/>
      <c r="LJM58" s="47"/>
      <c r="LJN58" s="47"/>
      <c r="LJO58" s="47"/>
      <c r="LJP58" s="47"/>
      <c r="LJQ58" s="47"/>
      <c r="LJR58" s="47"/>
      <c r="LJS58" s="47"/>
      <c r="LJT58" s="47"/>
      <c r="LJU58" s="47"/>
      <c r="LJV58" s="47"/>
      <c r="LJW58" s="47"/>
      <c r="LJX58" s="47"/>
      <c r="LJY58" s="47"/>
      <c r="LJZ58" s="47"/>
      <c r="LKA58" s="47"/>
      <c r="LKB58" s="47"/>
      <c r="LKC58" s="47"/>
      <c r="LKD58" s="47"/>
      <c r="LKE58" s="47"/>
      <c r="LKF58" s="47"/>
      <c r="LKG58" s="47"/>
      <c r="LKH58" s="47"/>
      <c r="LKI58" s="47"/>
      <c r="LKJ58" s="47"/>
      <c r="LKK58" s="47"/>
      <c r="LKL58" s="47"/>
      <c r="LKM58" s="47"/>
      <c r="LKN58" s="47"/>
      <c r="LKO58" s="47"/>
      <c r="LKP58" s="47"/>
      <c r="LKQ58" s="47"/>
      <c r="LKR58" s="47"/>
      <c r="LKS58" s="47"/>
      <c r="LKT58" s="47"/>
      <c r="LKU58" s="47"/>
      <c r="LKV58" s="47"/>
      <c r="LKW58" s="47"/>
      <c r="LKX58" s="47"/>
      <c r="LKY58" s="47"/>
      <c r="LKZ58" s="47"/>
      <c r="LLA58" s="47"/>
      <c r="LLB58" s="47"/>
      <c r="LLC58" s="47"/>
      <c r="LLD58" s="47"/>
      <c r="LLE58" s="47"/>
      <c r="LLF58" s="47"/>
      <c r="LLG58" s="47"/>
      <c r="LLH58" s="47"/>
      <c r="LLI58" s="47"/>
      <c r="LLJ58" s="47"/>
      <c r="LLK58" s="47"/>
      <c r="LLL58" s="47"/>
      <c r="LLM58" s="47"/>
      <c r="LLN58" s="47"/>
      <c r="LLO58" s="47"/>
      <c r="LLP58" s="47"/>
      <c r="LLQ58" s="47"/>
      <c r="LLR58" s="47"/>
      <c r="LLS58" s="47"/>
      <c r="LLT58" s="47"/>
      <c r="LLU58" s="47"/>
      <c r="LLV58" s="47"/>
      <c r="LLW58" s="47"/>
      <c r="LLX58" s="47"/>
      <c r="LLY58" s="47"/>
      <c r="LLZ58" s="47"/>
      <c r="LMA58" s="47"/>
      <c r="LMB58" s="47"/>
      <c r="LMC58" s="47"/>
      <c r="LMD58" s="47"/>
      <c r="LME58" s="47"/>
      <c r="LMF58" s="47"/>
      <c r="LMG58" s="47"/>
      <c r="LMH58" s="47"/>
      <c r="LMI58" s="47"/>
      <c r="LMJ58" s="47"/>
      <c r="LMK58" s="47"/>
      <c r="LML58" s="47"/>
      <c r="LMM58" s="47"/>
      <c r="LMN58" s="47"/>
      <c r="LMO58" s="47"/>
      <c r="LMP58" s="47"/>
      <c r="LMQ58" s="47"/>
      <c r="LMR58" s="47"/>
      <c r="LMS58" s="47"/>
      <c r="LMT58" s="47"/>
      <c r="LMU58" s="47"/>
      <c r="LMV58" s="47"/>
      <c r="LMW58" s="47"/>
      <c r="LMX58" s="47"/>
      <c r="LMY58" s="47"/>
      <c r="LMZ58" s="47"/>
      <c r="LNA58" s="47"/>
      <c r="LNB58" s="47"/>
      <c r="LNC58" s="47"/>
      <c r="LND58" s="47"/>
      <c r="LNE58" s="47"/>
      <c r="LNF58" s="47"/>
      <c r="LNG58" s="47"/>
      <c r="LNH58" s="47"/>
      <c r="LNI58" s="47"/>
      <c r="LNJ58" s="47"/>
      <c r="LNK58" s="47"/>
      <c r="LNL58" s="47"/>
      <c r="LNM58" s="47"/>
      <c r="LNN58" s="47"/>
      <c r="LNO58" s="47"/>
      <c r="LNP58" s="47"/>
      <c r="LNQ58" s="47"/>
      <c r="LNR58" s="47"/>
      <c r="LNS58" s="47"/>
      <c r="LNT58" s="47"/>
      <c r="LNU58" s="47"/>
      <c r="LNV58" s="47"/>
      <c r="LNW58" s="47"/>
      <c r="LNX58" s="47"/>
      <c r="LNY58" s="47"/>
      <c r="LNZ58" s="47"/>
      <c r="LOA58" s="47"/>
      <c r="LOB58" s="47"/>
      <c r="LOC58" s="47"/>
      <c r="LOD58" s="47"/>
      <c r="LOE58" s="47"/>
      <c r="LOF58" s="47"/>
      <c r="LOG58" s="47"/>
      <c r="LOH58" s="47"/>
      <c r="LOI58" s="47"/>
      <c r="LOJ58" s="47"/>
      <c r="LOK58" s="47"/>
      <c r="LOL58" s="47"/>
      <c r="LOM58" s="47"/>
      <c r="LON58" s="47"/>
      <c r="LOO58" s="47"/>
      <c r="LOP58" s="47"/>
      <c r="LOQ58" s="47"/>
      <c r="LOR58" s="47"/>
      <c r="LOS58" s="47"/>
      <c r="LOT58" s="47"/>
      <c r="LOU58" s="47"/>
      <c r="LOV58" s="47"/>
      <c r="LOW58" s="47"/>
      <c r="LOX58" s="47"/>
      <c r="LOY58" s="47"/>
      <c r="LOZ58" s="47"/>
      <c r="LPA58" s="47"/>
      <c r="LPB58" s="47"/>
      <c r="LPC58" s="47"/>
      <c r="LPD58" s="47"/>
      <c r="LPE58" s="47"/>
      <c r="LPF58" s="47"/>
      <c r="LPG58" s="47"/>
      <c r="LPH58" s="47"/>
      <c r="LPI58" s="47"/>
      <c r="LPJ58" s="47"/>
      <c r="LPK58" s="47"/>
      <c r="LPL58" s="47"/>
      <c r="LPM58" s="47"/>
      <c r="LPN58" s="47"/>
      <c r="LPO58" s="47"/>
      <c r="LPP58" s="47"/>
      <c r="LPQ58" s="47"/>
      <c r="LPR58" s="47"/>
      <c r="LPS58" s="47"/>
      <c r="LPT58" s="47"/>
      <c r="LPU58" s="47"/>
      <c r="LPV58" s="47"/>
      <c r="LPW58" s="47"/>
      <c r="LPX58" s="47"/>
      <c r="LPY58" s="47"/>
      <c r="LPZ58" s="47"/>
      <c r="LQA58" s="47"/>
      <c r="LQB58" s="47"/>
      <c r="LQC58" s="47"/>
      <c r="LQD58" s="47"/>
      <c r="LQE58" s="47"/>
      <c r="LQF58" s="47"/>
      <c r="LQG58" s="47"/>
      <c r="LQH58" s="47"/>
      <c r="LQI58" s="47"/>
      <c r="LQJ58" s="47"/>
      <c r="LQK58" s="47"/>
      <c r="LQL58" s="47"/>
      <c r="LQM58" s="47"/>
      <c r="LQN58" s="47"/>
      <c r="LQO58" s="47"/>
      <c r="LQP58" s="47"/>
      <c r="LQQ58" s="47"/>
      <c r="LQR58" s="47"/>
      <c r="LQS58" s="47"/>
      <c r="LQT58" s="47"/>
      <c r="LQU58" s="47"/>
      <c r="LQV58" s="47"/>
      <c r="LQW58" s="47"/>
      <c r="LQX58" s="47"/>
      <c r="LQY58" s="47"/>
      <c r="LQZ58" s="47"/>
      <c r="LRA58" s="47"/>
      <c r="LRB58" s="47"/>
      <c r="LRC58" s="47"/>
      <c r="LRD58" s="47"/>
      <c r="LRE58" s="47"/>
      <c r="LRF58" s="47"/>
      <c r="LRG58" s="47"/>
      <c r="LRH58" s="47"/>
      <c r="LRI58" s="47"/>
      <c r="LRJ58" s="47"/>
      <c r="LRK58" s="47"/>
      <c r="LRL58" s="47"/>
      <c r="LRM58" s="47"/>
      <c r="LRN58" s="47"/>
      <c r="LRO58" s="47"/>
      <c r="LRP58" s="47"/>
      <c r="LRQ58" s="47"/>
      <c r="LRR58" s="47"/>
      <c r="LRS58" s="47"/>
      <c r="LRT58" s="47"/>
      <c r="LRU58" s="47"/>
      <c r="LRV58" s="47"/>
      <c r="LRW58" s="47"/>
      <c r="LRX58" s="47"/>
      <c r="LRY58" s="47"/>
      <c r="LRZ58" s="47"/>
      <c r="LSA58" s="47"/>
      <c r="LSB58" s="47"/>
      <c r="LSC58" s="47"/>
      <c r="LSD58" s="47"/>
      <c r="LSE58" s="47"/>
      <c r="LSF58" s="47"/>
      <c r="LSG58" s="47"/>
      <c r="LSH58" s="47"/>
      <c r="LSI58" s="47"/>
      <c r="LSJ58" s="47"/>
      <c r="LSK58" s="47"/>
      <c r="LSL58" s="47"/>
      <c r="LSM58" s="47"/>
      <c r="LSN58" s="47"/>
      <c r="LSO58" s="47"/>
      <c r="LSP58" s="47"/>
      <c r="LSQ58" s="47"/>
      <c r="LSR58" s="47"/>
      <c r="LSS58" s="47"/>
      <c r="LST58" s="47"/>
      <c r="LSU58" s="47"/>
      <c r="LSV58" s="47"/>
      <c r="LSW58" s="47"/>
      <c r="LSX58" s="47"/>
      <c r="LSY58" s="47"/>
      <c r="LSZ58" s="47"/>
      <c r="LTA58" s="47"/>
      <c r="LTB58" s="47"/>
      <c r="LTC58" s="47"/>
      <c r="LTD58" s="47"/>
      <c r="LTE58" s="47"/>
      <c r="LTF58" s="47"/>
      <c r="LTG58" s="47"/>
      <c r="LTH58" s="47"/>
      <c r="LTI58" s="47"/>
      <c r="LTJ58" s="47"/>
      <c r="LTK58" s="47"/>
      <c r="LTL58" s="47"/>
      <c r="LTM58" s="47"/>
      <c r="LTN58" s="47"/>
      <c r="LTO58" s="47"/>
      <c r="LTP58" s="47"/>
      <c r="LTQ58" s="47"/>
      <c r="LTR58" s="47"/>
      <c r="LTS58" s="47"/>
      <c r="LTT58" s="47"/>
      <c r="LTU58" s="47"/>
      <c r="LTV58" s="47"/>
      <c r="LTW58" s="47"/>
      <c r="LTX58" s="47"/>
      <c r="LTY58" s="47"/>
      <c r="LTZ58" s="47"/>
      <c r="LUA58" s="47"/>
      <c r="LUB58" s="47"/>
      <c r="LUC58" s="47"/>
      <c r="LUD58" s="47"/>
      <c r="LUE58" s="47"/>
      <c r="LUF58" s="47"/>
      <c r="LUG58" s="47"/>
      <c r="LUH58" s="47"/>
      <c r="LUI58" s="47"/>
      <c r="LUJ58" s="47"/>
      <c r="LUK58" s="47"/>
      <c r="LUL58" s="47"/>
      <c r="LUM58" s="47"/>
      <c r="LUN58" s="47"/>
      <c r="LUO58" s="47"/>
      <c r="LUP58" s="47"/>
      <c r="LUQ58" s="47"/>
      <c r="LUR58" s="47"/>
      <c r="LUS58" s="47"/>
      <c r="LUT58" s="47"/>
      <c r="LUU58" s="47"/>
      <c r="LUV58" s="47"/>
      <c r="LUW58" s="47"/>
      <c r="LUX58" s="47"/>
      <c r="LUY58" s="47"/>
      <c r="LUZ58" s="47"/>
      <c r="LVA58" s="47"/>
      <c r="LVB58" s="47"/>
      <c r="LVC58" s="47"/>
      <c r="LVD58" s="47"/>
      <c r="LVE58" s="47"/>
      <c r="LVF58" s="47"/>
      <c r="LVG58" s="47"/>
      <c r="LVH58" s="47"/>
      <c r="LVI58" s="47"/>
      <c r="LVJ58" s="47"/>
      <c r="LVK58" s="47"/>
      <c r="LVL58" s="47"/>
      <c r="LVM58" s="47"/>
      <c r="LVN58" s="47"/>
      <c r="LVO58" s="47"/>
      <c r="LVP58" s="47"/>
      <c r="LVQ58" s="47"/>
      <c r="LVR58" s="47"/>
      <c r="LVS58" s="47"/>
      <c r="LVT58" s="47"/>
      <c r="LVU58" s="47"/>
      <c r="LVV58" s="47"/>
      <c r="LVW58" s="47"/>
      <c r="LVX58" s="47"/>
      <c r="LVY58" s="47"/>
      <c r="LVZ58" s="47"/>
      <c r="LWA58" s="47"/>
      <c r="LWB58" s="47"/>
      <c r="LWC58" s="47"/>
      <c r="LWD58" s="47"/>
      <c r="LWE58" s="47"/>
      <c r="LWF58" s="47"/>
      <c r="LWG58" s="47"/>
      <c r="LWH58" s="47"/>
      <c r="LWI58" s="47"/>
      <c r="LWJ58" s="47"/>
      <c r="LWK58" s="47"/>
      <c r="LWL58" s="47"/>
      <c r="LWM58" s="47"/>
      <c r="LWN58" s="47"/>
      <c r="LWO58" s="47"/>
      <c r="LWP58" s="47"/>
      <c r="LWQ58" s="47"/>
      <c r="LWR58" s="47"/>
      <c r="LWS58" s="47"/>
      <c r="LWT58" s="47"/>
      <c r="LWU58" s="47"/>
      <c r="LWV58" s="47"/>
      <c r="LWW58" s="47"/>
      <c r="LWX58" s="47"/>
      <c r="LWY58" s="47"/>
      <c r="LWZ58" s="47"/>
      <c r="LXA58" s="47"/>
      <c r="LXB58" s="47"/>
      <c r="LXC58" s="47"/>
      <c r="LXD58" s="47"/>
      <c r="LXE58" s="47"/>
      <c r="LXF58" s="47"/>
      <c r="LXG58" s="47"/>
      <c r="LXH58" s="47"/>
      <c r="LXI58" s="47"/>
      <c r="LXJ58" s="47"/>
      <c r="LXK58" s="47"/>
      <c r="LXL58" s="47"/>
      <c r="LXM58" s="47"/>
      <c r="LXN58" s="47"/>
      <c r="LXO58" s="47"/>
      <c r="LXP58" s="47"/>
      <c r="LXQ58" s="47"/>
      <c r="LXR58" s="47"/>
      <c r="LXS58" s="47"/>
      <c r="LXT58" s="47"/>
      <c r="LXU58" s="47"/>
      <c r="LXV58" s="47"/>
      <c r="LXW58" s="47"/>
      <c r="LXX58" s="47"/>
      <c r="LXY58" s="47"/>
      <c r="LXZ58" s="47"/>
      <c r="LYA58" s="47"/>
      <c r="LYB58" s="47"/>
      <c r="LYC58" s="47"/>
      <c r="LYD58" s="47"/>
      <c r="LYE58" s="47"/>
      <c r="LYF58" s="47"/>
      <c r="LYG58" s="47"/>
      <c r="LYH58" s="47"/>
      <c r="LYI58" s="47"/>
      <c r="LYJ58" s="47"/>
      <c r="LYK58" s="47"/>
      <c r="LYL58" s="47"/>
      <c r="LYM58" s="47"/>
      <c r="LYN58" s="47"/>
      <c r="LYO58" s="47"/>
      <c r="LYP58" s="47"/>
      <c r="LYQ58" s="47"/>
      <c r="LYR58" s="47"/>
      <c r="LYS58" s="47"/>
      <c r="LYT58" s="47"/>
      <c r="LYU58" s="47"/>
      <c r="LYV58" s="47"/>
      <c r="LYW58" s="47"/>
      <c r="LYX58" s="47"/>
      <c r="LYY58" s="47"/>
      <c r="LYZ58" s="47"/>
      <c r="LZA58" s="47"/>
      <c r="LZB58" s="47"/>
      <c r="LZC58" s="47"/>
      <c r="LZD58" s="47"/>
      <c r="LZE58" s="47"/>
      <c r="LZF58" s="47"/>
      <c r="LZG58" s="47"/>
      <c r="LZH58" s="47"/>
      <c r="LZI58" s="47"/>
      <c r="LZJ58" s="47"/>
      <c r="LZK58" s="47"/>
      <c r="LZL58" s="47"/>
      <c r="LZM58" s="47"/>
      <c r="LZN58" s="47"/>
      <c r="LZO58" s="47"/>
      <c r="LZP58" s="47"/>
      <c r="LZQ58" s="47"/>
      <c r="LZR58" s="47"/>
      <c r="LZS58" s="47"/>
      <c r="LZT58" s="47"/>
      <c r="LZU58" s="47"/>
      <c r="LZV58" s="47"/>
      <c r="LZW58" s="47"/>
      <c r="LZX58" s="47"/>
      <c r="LZY58" s="47"/>
      <c r="LZZ58" s="47"/>
      <c r="MAA58" s="47"/>
      <c r="MAB58" s="47"/>
      <c r="MAC58" s="47"/>
      <c r="MAD58" s="47"/>
      <c r="MAE58" s="47"/>
      <c r="MAF58" s="47"/>
      <c r="MAG58" s="47"/>
      <c r="MAH58" s="47"/>
      <c r="MAI58" s="47"/>
      <c r="MAJ58" s="47"/>
      <c r="MAK58" s="47"/>
      <c r="MAL58" s="47"/>
      <c r="MAM58" s="47"/>
      <c r="MAN58" s="47"/>
      <c r="MAO58" s="47"/>
      <c r="MAP58" s="47"/>
      <c r="MAQ58" s="47"/>
      <c r="MAR58" s="47"/>
      <c r="MAS58" s="47"/>
      <c r="MAT58" s="47"/>
      <c r="MAU58" s="47"/>
      <c r="MAV58" s="47"/>
      <c r="MAW58" s="47"/>
      <c r="MAX58" s="47"/>
      <c r="MAY58" s="47"/>
      <c r="MAZ58" s="47"/>
      <c r="MBA58" s="47"/>
      <c r="MBB58" s="47"/>
      <c r="MBC58" s="47"/>
      <c r="MBD58" s="47"/>
      <c r="MBE58" s="47"/>
      <c r="MBF58" s="47"/>
      <c r="MBG58" s="47"/>
      <c r="MBH58" s="47"/>
      <c r="MBI58" s="47"/>
      <c r="MBJ58" s="47"/>
      <c r="MBK58" s="47"/>
      <c r="MBL58" s="47"/>
      <c r="MBM58" s="47"/>
      <c r="MBN58" s="47"/>
      <c r="MBO58" s="47"/>
      <c r="MBP58" s="47"/>
      <c r="MBQ58" s="47"/>
      <c r="MBR58" s="47"/>
      <c r="MBS58" s="47"/>
      <c r="MBT58" s="47"/>
      <c r="MBU58" s="47"/>
      <c r="MBV58" s="47"/>
      <c r="MBW58" s="47"/>
      <c r="MBX58" s="47"/>
      <c r="MBY58" s="47"/>
      <c r="MBZ58" s="47"/>
      <c r="MCA58" s="47"/>
      <c r="MCB58" s="47"/>
      <c r="MCC58" s="47"/>
      <c r="MCD58" s="47"/>
      <c r="MCE58" s="47"/>
      <c r="MCF58" s="47"/>
      <c r="MCG58" s="47"/>
      <c r="MCH58" s="47"/>
      <c r="MCI58" s="47"/>
      <c r="MCJ58" s="47"/>
      <c r="MCK58" s="47"/>
      <c r="MCL58" s="47"/>
      <c r="MCM58" s="47"/>
      <c r="MCN58" s="47"/>
      <c r="MCO58" s="47"/>
      <c r="MCP58" s="47"/>
      <c r="MCQ58" s="47"/>
      <c r="MCR58" s="47"/>
      <c r="MCS58" s="47"/>
      <c r="MCT58" s="47"/>
      <c r="MCU58" s="47"/>
      <c r="MCV58" s="47"/>
      <c r="MCW58" s="47"/>
      <c r="MCX58" s="47"/>
      <c r="MCY58" s="47"/>
      <c r="MCZ58" s="47"/>
      <c r="MDA58" s="47"/>
      <c r="MDB58" s="47"/>
      <c r="MDC58" s="47"/>
      <c r="MDD58" s="47"/>
      <c r="MDE58" s="47"/>
      <c r="MDF58" s="47"/>
      <c r="MDG58" s="47"/>
      <c r="MDH58" s="47"/>
      <c r="MDI58" s="47"/>
      <c r="MDJ58" s="47"/>
      <c r="MDK58" s="47"/>
      <c r="MDL58" s="47"/>
      <c r="MDM58" s="47"/>
      <c r="MDN58" s="47"/>
      <c r="MDO58" s="47"/>
      <c r="MDP58" s="47"/>
      <c r="MDQ58" s="47"/>
      <c r="MDR58" s="47"/>
      <c r="MDS58" s="47"/>
      <c r="MDT58" s="47"/>
      <c r="MDU58" s="47"/>
      <c r="MDV58" s="47"/>
      <c r="MDW58" s="47"/>
      <c r="MDX58" s="47"/>
      <c r="MDY58" s="47"/>
      <c r="MDZ58" s="47"/>
      <c r="MEA58" s="47"/>
      <c r="MEB58" s="47"/>
      <c r="MEC58" s="47"/>
      <c r="MED58" s="47"/>
      <c r="MEE58" s="47"/>
      <c r="MEF58" s="47"/>
      <c r="MEG58" s="47"/>
      <c r="MEH58" s="47"/>
      <c r="MEI58" s="47"/>
      <c r="MEJ58" s="47"/>
      <c r="MEK58" s="47"/>
      <c r="MEL58" s="47"/>
      <c r="MEM58" s="47"/>
      <c r="MEN58" s="47"/>
      <c r="MEO58" s="47"/>
      <c r="MEP58" s="47"/>
      <c r="MEQ58" s="47"/>
      <c r="MER58" s="47"/>
      <c r="MES58" s="47"/>
      <c r="MET58" s="47"/>
      <c r="MEU58" s="47"/>
      <c r="MEV58" s="47"/>
      <c r="MEW58" s="47"/>
      <c r="MEX58" s="47"/>
      <c r="MEY58" s="47"/>
      <c r="MEZ58" s="47"/>
      <c r="MFA58" s="47"/>
      <c r="MFB58" s="47"/>
      <c r="MFC58" s="47"/>
      <c r="MFD58" s="47"/>
      <c r="MFE58" s="47"/>
      <c r="MFF58" s="47"/>
      <c r="MFG58" s="47"/>
      <c r="MFH58" s="47"/>
      <c r="MFI58" s="47"/>
      <c r="MFJ58" s="47"/>
      <c r="MFK58" s="47"/>
      <c r="MFL58" s="47"/>
      <c r="MFM58" s="47"/>
      <c r="MFN58" s="47"/>
      <c r="MFO58" s="47"/>
      <c r="MFP58" s="47"/>
      <c r="MFQ58" s="47"/>
      <c r="MFR58" s="47"/>
      <c r="MFS58" s="47"/>
      <c r="MFT58" s="47"/>
      <c r="MFU58" s="47"/>
      <c r="MFV58" s="47"/>
      <c r="MFW58" s="47"/>
      <c r="MFX58" s="47"/>
      <c r="MFY58" s="47"/>
      <c r="MFZ58" s="47"/>
      <c r="MGA58" s="47"/>
      <c r="MGB58" s="47"/>
      <c r="MGC58" s="47"/>
      <c r="MGD58" s="47"/>
      <c r="MGE58" s="47"/>
      <c r="MGF58" s="47"/>
      <c r="MGG58" s="47"/>
      <c r="MGH58" s="47"/>
      <c r="MGI58" s="47"/>
      <c r="MGJ58" s="47"/>
      <c r="MGK58" s="47"/>
      <c r="MGL58" s="47"/>
      <c r="MGM58" s="47"/>
      <c r="MGN58" s="47"/>
      <c r="MGO58" s="47"/>
      <c r="MGP58" s="47"/>
      <c r="MGQ58" s="47"/>
      <c r="MGR58" s="47"/>
      <c r="MGS58" s="47"/>
      <c r="MGT58" s="47"/>
      <c r="MGU58" s="47"/>
      <c r="MGV58" s="47"/>
      <c r="MGW58" s="47"/>
      <c r="MGX58" s="47"/>
      <c r="MGY58" s="47"/>
      <c r="MGZ58" s="47"/>
      <c r="MHA58" s="47"/>
      <c r="MHB58" s="47"/>
      <c r="MHC58" s="47"/>
      <c r="MHD58" s="47"/>
      <c r="MHE58" s="47"/>
      <c r="MHF58" s="47"/>
      <c r="MHG58" s="47"/>
      <c r="MHH58" s="47"/>
      <c r="MHI58" s="47"/>
      <c r="MHJ58" s="47"/>
      <c r="MHK58" s="47"/>
      <c r="MHL58" s="47"/>
      <c r="MHM58" s="47"/>
      <c r="MHN58" s="47"/>
      <c r="MHO58" s="47"/>
      <c r="MHP58" s="47"/>
      <c r="MHQ58" s="47"/>
      <c r="MHR58" s="47"/>
      <c r="MHS58" s="47"/>
      <c r="MHT58" s="47"/>
      <c r="MHU58" s="47"/>
      <c r="MHV58" s="47"/>
      <c r="MHW58" s="47"/>
      <c r="MHX58" s="47"/>
      <c r="MHY58" s="47"/>
      <c r="MHZ58" s="47"/>
      <c r="MIA58" s="47"/>
      <c r="MIB58" s="47"/>
      <c r="MIC58" s="47"/>
      <c r="MID58" s="47"/>
      <c r="MIE58" s="47"/>
      <c r="MIF58" s="47"/>
      <c r="MIG58" s="47"/>
      <c r="MIH58" s="47"/>
      <c r="MII58" s="47"/>
      <c r="MIJ58" s="47"/>
      <c r="MIK58" s="47"/>
      <c r="MIL58" s="47"/>
      <c r="MIM58" s="47"/>
      <c r="MIN58" s="47"/>
      <c r="MIO58" s="47"/>
      <c r="MIP58" s="47"/>
      <c r="MIQ58" s="47"/>
      <c r="MIR58" s="47"/>
      <c r="MIS58" s="47"/>
      <c r="MIT58" s="47"/>
      <c r="MIU58" s="47"/>
      <c r="MIV58" s="47"/>
      <c r="MIW58" s="47"/>
      <c r="MIX58" s="47"/>
      <c r="MIY58" s="47"/>
      <c r="MIZ58" s="47"/>
      <c r="MJA58" s="47"/>
      <c r="MJB58" s="47"/>
      <c r="MJC58" s="47"/>
      <c r="MJD58" s="47"/>
      <c r="MJE58" s="47"/>
      <c r="MJF58" s="47"/>
      <c r="MJG58" s="47"/>
      <c r="MJH58" s="47"/>
      <c r="MJI58" s="47"/>
      <c r="MJJ58" s="47"/>
      <c r="MJK58" s="47"/>
      <c r="MJL58" s="47"/>
      <c r="MJM58" s="47"/>
      <c r="MJN58" s="47"/>
      <c r="MJO58" s="47"/>
      <c r="MJP58" s="47"/>
      <c r="MJQ58" s="47"/>
      <c r="MJR58" s="47"/>
      <c r="MJS58" s="47"/>
      <c r="MJT58" s="47"/>
      <c r="MJU58" s="47"/>
      <c r="MJV58" s="47"/>
      <c r="MJW58" s="47"/>
      <c r="MJX58" s="47"/>
      <c r="MJY58" s="47"/>
      <c r="MJZ58" s="47"/>
      <c r="MKA58" s="47"/>
      <c r="MKB58" s="47"/>
      <c r="MKC58" s="47"/>
      <c r="MKD58" s="47"/>
      <c r="MKE58" s="47"/>
      <c r="MKF58" s="47"/>
      <c r="MKG58" s="47"/>
      <c r="MKH58" s="47"/>
      <c r="MKI58" s="47"/>
      <c r="MKJ58" s="47"/>
      <c r="MKK58" s="47"/>
      <c r="MKL58" s="47"/>
      <c r="MKM58" s="47"/>
      <c r="MKN58" s="47"/>
      <c r="MKO58" s="47"/>
      <c r="MKP58" s="47"/>
      <c r="MKQ58" s="47"/>
      <c r="MKR58" s="47"/>
      <c r="MKS58" s="47"/>
      <c r="MKT58" s="47"/>
      <c r="MKU58" s="47"/>
      <c r="MKV58" s="47"/>
      <c r="MKW58" s="47"/>
      <c r="MKX58" s="47"/>
      <c r="MKY58" s="47"/>
      <c r="MKZ58" s="47"/>
      <c r="MLA58" s="47"/>
      <c r="MLB58" s="47"/>
      <c r="MLC58" s="47"/>
      <c r="MLD58" s="47"/>
      <c r="MLE58" s="47"/>
      <c r="MLF58" s="47"/>
      <c r="MLG58" s="47"/>
      <c r="MLH58" s="47"/>
      <c r="MLI58" s="47"/>
      <c r="MLJ58" s="47"/>
      <c r="MLK58" s="47"/>
      <c r="MLL58" s="47"/>
      <c r="MLM58" s="47"/>
      <c r="MLN58" s="47"/>
      <c r="MLO58" s="47"/>
      <c r="MLP58" s="47"/>
      <c r="MLQ58" s="47"/>
      <c r="MLR58" s="47"/>
      <c r="MLS58" s="47"/>
      <c r="MLT58" s="47"/>
      <c r="MLU58" s="47"/>
      <c r="MLV58" s="47"/>
      <c r="MLW58" s="47"/>
      <c r="MLX58" s="47"/>
      <c r="MLY58" s="47"/>
      <c r="MLZ58" s="47"/>
      <c r="MMA58" s="47"/>
      <c r="MMB58" s="47"/>
      <c r="MMC58" s="47"/>
      <c r="MMD58" s="47"/>
      <c r="MME58" s="47"/>
      <c r="MMF58" s="47"/>
      <c r="MMG58" s="47"/>
      <c r="MMH58" s="47"/>
      <c r="MMI58" s="47"/>
      <c r="MMJ58" s="47"/>
      <c r="MMK58" s="47"/>
      <c r="MML58" s="47"/>
      <c r="MMM58" s="47"/>
      <c r="MMN58" s="47"/>
      <c r="MMO58" s="47"/>
      <c r="MMP58" s="47"/>
      <c r="MMQ58" s="47"/>
      <c r="MMR58" s="47"/>
      <c r="MMS58" s="47"/>
      <c r="MMT58" s="47"/>
      <c r="MMU58" s="47"/>
      <c r="MMV58" s="47"/>
      <c r="MMW58" s="47"/>
      <c r="MMX58" s="47"/>
      <c r="MMY58" s="47"/>
      <c r="MMZ58" s="47"/>
      <c r="MNA58" s="47"/>
      <c r="MNB58" s="47"/>
      <c r="MNC58" s="47"/>
      <c r="MND58" s="47"/>
      <c r="MNE58" s="47"/>
      <c r="MNF58" s="47"/>
      <c r="MNG58" s="47"/>
      <c r="MNH58" s="47"/>
      <c r="MNI58" s="47"/>
      <c r="MNJ58" s="47"/>
      <c r="MNK58" s="47"/>
      <c r="MNL58" s="47"/>
      <c r="MNM58" s="47"/>
      <c r="MNN58" s="47"/>
      <c r="MNO58" s="47"/>
      <c r="MNP58" s="47"/>
      <c r="MNQ58" s="47"/>
      <c r="MNR58" s="47"/>
      <c r="MNS58" s="47"/>
      <c r="MNT58" s="47"/>
      <c r="MNU58" s="47"/>
      <c r="MNV58" s="47"/>
      <c r="MNW58" s="47"/>
      <c r="MNX58" s="47"/>
      <c r="MNY58" s="47"/>
      <c r="MNZ58" s="47"/>
      <c r="MOA58" s="47"/>
      <c r="MOB58" s="47"/>
      <c r="MOC58" s="47"/>
      <c r="MOD58" s="47"/>
      <c r="MOE58" s="47"/>
      <c r="MOF58" s="47"/>
      <c r="MOG58" s="47"/>
      <c r="MOH58" s="47"/>
      <c r="MOI58" s="47"/>
      <c r="MOJ58" s="47"/>
      <c r="MOK58" s="47"/>
      <c r="MOL58" s="47"/>
      <c r="MOM58" s="47"/>
      <c r="MON58" s="47"/>
      <c r="MOO58" s="47"/>
      <c r="MOP58" s="47"/>
      <c r="MOQ58" s="47"/>
      <c r="MOR58" s="47"/>
      <c r="MOS58" s="47"/>
      <c r="MOT58" s="47"/>
      <c r="MOU58" s="47"/>
      <c r="MOV58" s="47"/>
      <c r="MOW58" s="47"/>
      <c r="MOX58" s="47"/>
      <c r="MOY58" s="47"/>
      <c r="MOZ58" s="47"/>
      <c r="MPA58" s="47"/>
      <c r="MPB58" s="47"/>
      <c r="MPC58" s="47"/>
      <c r="MPD58" s="47"/>
      <c r="MPE58" s="47"/>
      <c r="MPF58" s="47"/>
      <c r="MPG58" s="47"/>
      <c r="MPH58" s="47"/>
      <c r="MPI58" s="47"/>
      <c r="MPJ58" s="47"/>
      <c r="MPK58" s="47"/>
      <c r="MPL58" s="47"/>
      <c r="MPM58" s="47"/>
      <c r="MPN58" s="47"/>
      <c r="MPO58" s="47"/>
      <c r="MPP58" s="47"/>
      <c r="MPQ58" s="47"/>
      <c r="MPR58" s="47"/>
      <c r="MPS58" s="47"/>
      <c r="MPT58" s="47"/>
      <c r="MPU58" s="47"/>
      <c r="MPV58" s="47"/>
      <c r="MPW58" s="47"/>
      <c r="MPX58" s="47"/>
      <c r="MPY58" s="47"/>
      <c r="MPZ58" s="47"/>
      <c r="MQA58" s="47"/>
      <c r="MQB58" s="47"/>
      <c r="MQC58" s="47"/>
      <c r="MQD58" s="47"/>
      <c r="MQE58" s="47"/>
      <c r="MQF58" s="47"/>
      <c r="MQG58" s="47"/>
      <c r="MQH58" s="47"/>
      <c r="MQI58" s="47"/>
      <c r="MQJ58" s="47"/>
      <c r="MQK58" s="47"/>
      <c r="MQL58" s="47"/>
      <c r="MQM58" s="47"/>
      <c r="MQN58" s="47"/>
      <c r="MQO58" s="47"/>
      <c r="MQP58" s="47"/>
      <c r="MQQ58" s="47"/>
      <c r="MQR58" s="47"/>
      <c r="MQS58" s="47"/>
      <c r="MQT58" s="47"/>
      <c r="MQU58" s="47"/>
      <c r="MQV58" s="47"/>
      <c r="MQW58" s="47"/>
      <c r="MQX58" s="47"/>
      <c r="MQY58" s="47"/>
      <c r="MQZ58" s="47"/>
      <c r="MRA58" s="47"/>
      <c r="MRB58" s="47"/>
      <c r="MRC58" s="47"/>
      <c r="MRD58" s="47"/>
      <c r="MRE58" s="47"/>
      <c r="MRF58" s="47"/>
      <c r="MRG58" s="47"/>
      <c r="MRH58" s="47"/>
      <c r="MRI58" s="47"/>
      <c r="MRJ58" s="47"/>
      <c r="MRK58" s="47"/>
      <c r="MRL58" s="47"/>
      <c r="MRM58" s="47"/>
      <c r="MRN58" s="47"/>
      <c r="MRO58" s="47"/>
      <c r="MRP58" s="47"/>
      <c r="MRQ58" s="47"/>
      <c r="MRR58" s="47"/>
      <c r="MRS58" s="47"/>
      <c r="MRT58" s="47"/>
      <c r="MRU58" s="47"/>
      <c r="MRV58" s="47"/>
      <c r="MRW58" s="47"/>
      <c r="MRX58" s="47"/>
      <c r="MRY58" s="47"/>
      <c r="MRZ58" s="47"/>
      <c r="MSA58" s="47"/>
      <c r="MSB58" s="47"/>
      <c r="MSC58" s="47"/>
      <c r="MSD58" s="47"/>
      <c r="MSE58" s="47"/>
      <c r="MSF58" s="47"/>
      <c r="MSG58" s="47"/>
      <c r="MSH58" s="47"/>
      <c r="MSI58" s="47"/>
      <c r="MSJ58" s="47"/>
      <c r="MSK58" s="47"/>
      <c r="MSL58" s="47"/>
      <c r="MSM58" s="47"/>
      <c r="MSN58" s="47"/>
      <c r="MSO58" s="47"/>
      <c r="MSP58" s="47"/>
      <c r="MSQ58" s="47"/>
      <c r="MSR58" s="47"/>
      <c r="MSS58" s="47"/>
      <c r="MST58" s="47"/>
      <c r="MSU58" s="47"/>
      <c r="MSV58" s="47"/>
      <c r="MSW58" s="47"/>
      <c r="MSX58" s="47"/>
      <c r="MSY58" s="47"/>
      <c r="MSZ58" s="47"/>
      <c r="MTA58" s="47"/>
      <c r="MTB58" s="47"/>
      <c r="MTC58" s="47"/>
      <c r="MTD58" s="47"/>
      <c r="MTE58" s="47"/>
      <c r="MTF58" s="47"/>
      <c r="MTG58" s="47"/>
      <c r="MTH58" s="47"/>
      <c r="MTI58" s="47"/>
      <c r="MTJ58" s="47"/>
      <c r="MTK58" s="47"/>
      <c r="MTL58" s="47"/>
      <c r="MTM58" s="47"/>
      <c r="MTN58" s="47"/>
      <c r="MTO58" s="47"/>
      <c r="MTP58" s="47"/>
      <c r="MTQ58" s="47"/>
      <c r="MTR58" s="47"/>
      <c r="MTS58" s="47"/>
      <c r="MTT58" s="47"/>
      <c r="MTU58" s="47"/>
      <c r="MTV58" s="47"/>
      <c r="MTW58" s="47"/>
      <c r="MTX58" s="47"/>
      <c r="MTY58" s="47"/>
      <c r="MTZ58" s="47"/>
      <c r="MUA58" s="47"/>
      <c r="MUB58" s="47"/>
      <c r="MUC58" s="47"/>
      <c r="MUD58" s="47"/>
      <c r="MUE58" s="47"/>
      <c r="MUF58" s="47"/>
      <c r="MUG58" s="47"/>
      <c r="MUH58" s="47"/>
      <c r="MUI58" s="47"/>
      <c r="MUJ58" s="47"/>
      <c r="MUK58" s="47"/>
      <c r="MUL58" s="47"/>
      <c r="MUM58" s="47"/>
      <c r="MUN58" s="47"/>
      <c r="MUO58" s="47"/>
      <c r="MUP58" s="47"/>
      <c r="MUQ58" s="47"/>
      <c r="MUR58" s="47"/>
      <c r="MUS58" s="47"/>
      <c r="MUT58" s="47"/>
      <c r="MUU58" s="47"/>
      <c r="MUV58" s="47"/>
      <c r="MUW58" s="47"/>
      <c r="MUX58" s="47"/>
      <c r="MUY58" s="47"/>
      <c r="MUZ58" s="47"/>
      <c r="MVA58" s="47"/>
      <c r="MVB58" s="47"/>
      <c r="MVC58" s="47"/>
      <c r="MVD58" s="47"/>
      <c r="MVE58" s="47"/>
      <c r="MVF58" s="47"/>
      <c r="MVG58" s="47"/>
      <c r="MVH58" s="47"/>
      <c r="MVI58" s="47"/>
      <c r="MVJ58" s="47"/>
      <c r="MVK58" s="47"/>
      <c r="MVL58" s="47"/>
      <c r="MVM58" s="47"/>
      <c r="MVN58" s="47"/>
      <c r="MVO58" s="47"/>
      <c r="MVP58" s="47"/>
      <c r="MVQ58" s="47"/>
      <c r="MVR58" s="47"/>
      <c r="MVS58" s="47"/>
      <c r="MVT58" s="47"/>
      <c r="MVU58" s="47"/>
      <c r="MVV58" s="47"/>
      <c r="MVW58" s="47"/>
      <c r="MVX58" s="47"/>
      <c r="MVY58" s="47"/>
      <c r="MVZ58" s="47"/>
      <c r="MWA58" s="47"/>
      <c r="MWB58" s="47"/>
      <c r="MWC58" s="47"/>
      <c r="MWD58" s="47"/>
      <c r="MWE58" s="47"/>
      <c r="MWF58" s="47"/>
      <c r="MWG58" s="47"/>
      <c r="MWH58" s="47"/>
      <c r="MWI58" s="47"/>
      <c r="MWJ58" s="47"/>
      <c r="MWK58" s="47"/>
      <c r="MWL58" s="47"/>
      <c r="MWM58" s="47"/>
      <c r="MWN58" s="47"/>
      <c r="MWO58" s="47"/>
      <c r="MWP58" s="47"/>
      <c r="MWQ58" s="47"/>
      <c r="MWR58" s="47"/>
      <c r="MWS58" s="47"/>
      <c r="MWT58" s="47"/>
      <c r="MWU58" s="47"/>
      <c r="MWV58" s="47"/>
      <c r="MWW58" s="47"/>
      <c r="MWX58" s="47"/>
      <c r="MWY58" s="47"/>
      <c r="MWZ58" s="47"/>
      <c r="MXA58" s="47"/>
      <c r="MXB58" s="47"/>
      <c r="MXC58" s="47"/>
      <c r="MXD58" s="47"/>
      <c r="MXE58" s="47"/>
      <c r="MXF58" s="47"/>
      <c r="MXG58" s="47"/>
      <c r="MXH58" s="47"/>
      <c r="MXI58" s="47"/>
      <c r="MXJ58" s="47"/>
      <c r="MXK58" s="47"/>
      <c r="MXL58" s="47"/>
      <c r="MXM58" s="47"/>
      <c r="MXN58" s="47"/>
      <c r="MXO58" s="47"/>
      <c r="MXP58" s="47"/>
      <c r="MXQ58" s="47"/>
      <c r="MXR58" s="47"/>
      <c r="MXS58" s="47"/>
      <c r="MXT58" s="47"/>
      <c r="MXU58" s="47"/>
      <c r="MXV58" s="47"/>
      <c r="MXW58" s="47"/>
      <c r="MXX58" s="47"/>
      <c r="MXY58" s="47"/>
      <c r="MXZ58" s="47"/>
      <c r="MYA58" s="47"/>
      <c r="MYB58" s="47"/>
      <c r="MYC58" s="47"/>
      <c r="MYD58" s="47"/>
      <c r="MYE58" s="47"/>
      <c r="MYF58" s="47"/>
      <c r="MYG58" s="47"/>
      <c r="MYH58" s="47"/>
      <c r="MYI58" s="47"/>
      <c r="MYJ58" s="47"/>
      <c r="MYK58" s="47"/>
      <c r="MYL58" s="47"/>
      <c r="MYM58" s="47"/>
      <c r="MYN58" s="47"/>
      <c r="MYO58" s="47"/>
      <c r="MYP58" s="47"/>
      <c r="MYQ58" s="47"/>
      <c r="MYR58" s="47"/>
      <c r="MYS58" s="47"/>
      <c r="MYT58" s="47"/>
      <c r="MYU58" s="47"/>
      <c r="MYV58" s="47"/>
      <c r="MYW58" s="47"/>
      <c r="MYX58" s="47"/>
      <c r="MYY58" s="47"/>
      <c r="MYZ58" s="47"/>
      <c r="MZA58" s="47"/>
      <c r="MZB58" s="47"/>
      <c r="MZC58" s="47"/>
      <c r="MZD58" s="47"/>
      <c r="MZE58" s="47"/>
      <c r="MZF58" s="47"/>
      <c r="MZG58" s="47"/>
      <c r="MZH58" s="47"/>
      <c r="MZI58" s="47"/>
      <c r="MZJ58" s="47"/>
      <c r="MZK58" s="47"/>
      <c r="MZL58" s="47"/>
      <c r="MZM58" s="47"/>
      <c r="MZN58" s="47"/>
      <c r="MZO58" s="47"/>
      <c r="MZP58" s="47"/>
      <c r="MZQ58" s="47"/>
      <c r="MZR58" s="47"/>
      <c r="MZS58" s="47"/>
      <c r="MZT58" s="47"/>
      <c r="MZU58" s="47"/>
      <c r="MZV58" s="47"/>
      <c r="MZW58" s="47"/>
      <c r="MZX58" s="47"/>
      <c r="MZY58" s="47"/>
      <c r="MZZ58" s="47"/>
      <c r="NAA58" s="47"/>
      <c r="NAB58" s="47"/>
      <c r="NAC58" s="47"/>
      <c r="NAD58" s="47"/>
      <c r="NAE58" s="47"/>
      <c r="NAF58" s="47"/>
      <c r="NAG58" s="47"/>
      <c r="NAH58" s="47"/>
      <c r="NAI58" s="47"/>
      <c r="NAJ58" s="47"/>
      <c r="NAK58" s="47"/>
      <c r="NAL58" s="47"/>
      <c r="NAM58" s="47"/>
      <c r="NAN58" s="47"/>
      <c r="NAO58" s="47"/>
      <c r="NAP58" s="47"/>
      <c r="NAQ58" s="47"/>
      <c r="NAR58" s="47"/>
      <c r="NAS58" s="47"/>
      <c r="NAT58" s="47"/>
      <c r="NAU58" s="47"/>
      <c r="NAV58" s="47"/>
      <c r="NAW58" s="47"/>
      <c r="NAX58" s="47"/>
      <c r="NAY58" s="47"/>
      <c r="NAZ58" s="47"/>
      <c r="NBA58" s="47"/>
      <c r="NBB58" s="47"/>
      <c r="NBC58" s="47"/>
      <c r="NBD58" s="47"/>
      <c r="NBE58" s="47"/>
      <c r="NBF58" s="47"/>
      <c r="NBG58" s="47"/>
      <c r="NBH58" s="47"/>
      <c r="NBI58" s="47"/>
      <c r="NBJ58" s="47"/>
      <c r="NBK58" s="47"/>
      <c r="NBL58" s="47"/>
      <c r="NBM58" s="47"/>
      <c r="NBN58" s="47"/>
      <c r="NBO58" s="47"/>
      <c r="NBP58" s="47"/>
      <c r="NBQ58" s="47"/>
      <c r="NBR58" s="47"/>
      <c r="NBS58" s="47"/>
      <c r="NBT58" s="47"/>
      <c r="NBU58" s="47"/>
      <c r="NBV58" s="47"/>
      <c r="NBW58" s="47"/>
      <c r="NBX58" s="47"/>
      <c r="NBY58" s="47"/>
      <c r="NBZ58" s="47"/>
      <c r="NCA58" s="47"/>
      <c r="NCB58" s="47"/>
      <c r="NCC58" s="47"/>
      <c r="NCD58" s="47"/>
      <c r="NCE58" s="47"/>
      <c r="NCF58" s="47"/>
      <c r="NCG58" s="47"/>
      <c r="NCH58" s="47"/>
      <c r="NCI58" s="47"/>
      <c r="NCJ58" s="47"/>
      <c r="NCK58" s="47"/>
      <c r="NCL58" s="47"/>
      <c r="NCM58" s="47"/>
      <c r="NCN58" s="47"/>
      <c r="NCO58" s="47"/>
      <c r="NCP58" s="47"/>
      <c r="NCQ58" s="47"/>
      <c r="NCR58" s="47"/>
      <c r="NCS58" s="47"/>
      <c r="NCT58" s="47"/>
      <c r="NCU58" s="47"/>
      <c r="NCV58" s="47"/>
      <c r="NCW58" s="47"/>
      <c r="NCX58" s="47"/>
      <c r="NCY58" s="47"/>
      <c r="NCZ58" s="47"/>
      <c r="NDA58" s="47"/>
      <c r="NDB58" s="47"/>
      <c r="NDC58" s="47"/>
      <c r="NDD58" s="47"/>
      <c r="NDE58" s="47"/>
      <c r="NDF58" s="47"/>
      <c r="NDG58" s="47"/>
      <c r="NDH58" s="47"/>
      <c r="NDI58" s="47"/>
      <c r="NDJ58" s="47"/>
      <c r="NDK58" s="47"/>
      <c r="NDL58" s="47"/>
      <c r="NDM58" s="47"/>
      <c r="NDN58" s="47"/>
      <c r="NDO58" s="47"/>
      <c r="NDP58" s="47"/>
      <c r="NDQ58" s="47"/>
      <c r="NDR58" s="47"/>
      <c r="NDS58" s="47"/>
      <c r="NDT58" s="47"/>
      <c r="NDU58" s="47"/>
      <c r="NDV58" s="47"/>
      <c r="NDW58" s="47"/>
      <c r="NDX58" s="47"/>
      <c r="NDY58" s="47"/>
      <c r="NDZ58" s="47"/>
      <c r="NEA58" s="47"/>
      <c r="NEB58" s="47"/>
      <c r="NEC58" s="47"/>
      <c r="NED58" s="47"/>
      <c r="NEE58" s="47"/>
      <c r="NEF58" s="47"/>
      <c r="NEG58" s="47"/>
      <c r="NEH58" s="47"/>
      <c r="NEI58" s="47"/>
      <c r="NEJ58" s="47"/>
      <c r="NEK58" s="47"/>
      <c r="NEL58" s="47"/>
      <c r="NEM58" s="47"/>
      <c r="NEN58" s="47"/>
      <c r="NEO58" s="47"/>
      <c r="NEP58" s="47"/>
      <c r="NEQ58" s="47"/>
      <c r="NER58" s="47"/>
      <c r="NES58" s="47"/>
      <c r="NET58" s="47"/>
      <c r="NEU58" s="47"/>
      <c r="NEV58" s="47"/>
      <c r="NEW58" s="47"/>
      <c r="NEX58" s="47"/>
      <c r="NEY58" s="47"/>
      <c r="NEZ58" s="47"/>
      <c r="NFA58" s="47"/>
      <c r="NFB58" s="47"/>
      <c r="NFC58" s="47"/>
      <c r="NFD58" s="47"/>
      <c r="NFE58" s="47"/>
      <c r="NFF58" s="47"/>
      <c r="NFG58" s="47"/>
      <c r="NFH58" s="47"/>
      <c r="NFI58" s="47"/>
      <c r="NFJ58" s="47"/>
      <c r="NFK58" s="47"/>
      <c r="NFL58" s="47"/>
      <c r="NFM58" s="47"/>
      <c r="NFN58" s="47"/>
      <c r="NFO58" s="47"/>
      <c r="NFP58" s="47"/>
      <c r="NFQ58" s="47"/>
      <c r="NFR58" s="47"/>
      <c r="NFS58" s="47"/>
      <c r="NFT58" s="47"/>
      <c r="NFU58" s="47"/>
      <c r="NFV58" s="47"/>
      <c r="NFW58" s="47"/>
      <c r="NFX58" s="47"/>
      <c r="NFY58" s="47"/>
      <c r="NFZ58" s="47"/>
      <c r="NGA58" s="47"/>
      <c r="NGB58" s="47"/>
      <c r="NGC58" s="47"/>
      <c r="NGD58" s="47"/>
      <c r="NGE58" s="47"/>
      <c r="NGF58" s="47"/>
      <c r="NGG58" s="47"/>
      <c r="NGH58" s="47"/>
      <c r="NGI58" s="47"/>
      <c r="NGJ58" s="47"/>
      <c r="NGK58" s="47"/>
      <c r="NGL58" s="47"/>
      <c r="NGM58" s="47"/>
      <c r="NGN58" s="47"/>
      <c r="NGO58" s="47"/>
      <c r="NGP58" s="47"/>
      <c r="NGQ58" s="47"/>
      <c r="NGR58" s="47"/>
      <c r="NGS58" s="47"/>
      <c r="NGT58" s="47"/>
      <c r="NGU58" s="47"/>
      <c r="NGV58" s="47"/>
      <c r="NGW58" s="47"/>
      <c r="NGX58" s="47"/>
      <c r="NGY58" s="47"/>
      <c r="NGZ58" s="47"/>
      <c r="NHA58" s="47"/>
      <c r="NHB58" s="47"/>
      <c r="NHC58" s="47"/>
      <c r="NHD58" s="47"/>
      <c r="NHE58" s="47"/>
      <c r="NHF58" s="47"/>
      <c r="NHG58" s="47"/>
      <c r="NHH58" s="47"/>
      <c r="NHI58" s="47"/>
      <c r="NHJ58" s="47"/>
      <c r="NHK58" s="47"/>
      <c r="NHL58" s="47"/>
      <c r="NHM58" s="47"/>
      <c r="NHN58" s="47"/>
      <c r="NHO58" s="47"/>
      <c r="NHP58" s="47"/>
      <c r="NHQ58" s="47"/>
      <c r="NHR58" s="47"/>
      <c r="NHS58" s="47"/>
      <c r="NHT58" s="47"/>
      <c r="NHU58" s="47"/>
      <c r="NHV58" s="47"/>
      <c r="NHW58" s="47"/>
      <c r="NHX58" s="47"/>
      <c r="NHY58" s="47"/>
      <c r="NHZ58" s="47"/>
      <c r="NIA58" s="47"/>
      <c r="NIB58" s="47"/>
      <c r="NIC58" s="47"/>
      <c r="NID58" s="47"/>
      <c r="NIE58" s="47"/>
      <c r="NIF58" s="47"/>
      <c r="NIG58" s="47"/>
      <c r="NIH58" s="47"/>
      <c r="NII58" s="47"/>
      <c r="NIJ58" s="47"/>
      <c r="NIK58" s="47"/>
      <c r="NIL58" s="47"/>
      <c r="NIM58" s="47"/>
      <c r="NIN58" s="47"/>
      <c r="NIO58" s="47"/>
      <c r="NIP58" s="47"/>
      <c r="NIQ58" s="47"/>
      <c r="NIR58" s="47"/>
      <c r="NIS58" s="47"/>
      <c r="NIT58" s="47"/>
      <c r="NIU58" s="47"/>
      <c r="NIV58" s="47"/>
      <c r="NIW58" s="47"/>
      <c r="NIX58" s="47"/>
      <c r="NIY58" s="47"/>
      <c r="NIZ58" s="47"/>
      <c r="NJA58" s="47"/>
      <c r="NJB58" s="47"/>
      <c r="NJC58" s="47"/>
      <c r="NJD58" s="47"/>
      <c r="NJE58" s="47"/>
      <c r="NJF58" s="47"/>
      <c r="NJG58" s="47"/>
      <c r="NJH58" s="47"/>
      <c r="NJI58" s="47"/>
      <c r="NJJ58" s="47"/>
      <c r="NJK58" s="47"/>
      <c r="NJL58" s="47"/>
      <c r="NJM58" s="47"/>
      <c r="NJN58" s="47"/>
      <c r="NJO58" s="47"/>
      <c r="NJP58" s="47"/>
      <c r="NJQ58" s="47"/>
      <c r="NJR58" s="47"/>
      <c r="NJS58" s="47"/>
      <c r="NJT58" s="47"/>
      <c r="NJU58" s="47"/>
      <c r="NJV58" s="47"/>
      <c r="NJW58" s="47"/>
      <c r="NJX58" s="47"/>
      <c r="NJY58" s="47"/>
      <c r="NJZ58" s="47"/>
      <c r="NKA58" s="47"/>
      <c r="NKB58" s="47"/>
      <c r="NKC58" s="47"/>
      <c r="NKD58" s="47"/>
      <c r="NKE58" s="47"/>
      <c r="NKF58" s="47"/>
      <c r="NKG58" s="47"/>
      <c r="NKH58" s="47"/>
      <c r="NKI58" s="47"/>
      <c r="NKJ58" s="47"/>
      <c r="NKK58" s="47"/>
      <c r="NKL58" s="47"/>
      <c r="NKM58" s="47"/>
      <c r="NKN58" s="47"/>
      <c r="NKO58" s="47"/>
      <c r="NKP58" s="47"/>
      <c r="NKQ58" s="47"/>
      <c r="NKR58" s="47"/>
      <c r="NKS58" s="47"/>
      <c r="NKT58" s="47"/>
      <c r="NKU58" s="47"/>
      <c r="NKV58" s="47"/>
      <c r="NKW58" s="47"/>
      <c r="NKX58" s="47"/>
      <c r="NKY58" s="47"/>
      <c r="NKZ58" s="47"/>
      <c r="NLA58" s="47"/>
      <c r="NLB58" s="47"/>
      <c r="NLC58" s="47"/>
      <c r="NLD58" s="47"/>
      <c r="NLE58" s="47"/>
      <c r="NLF58" s="47"/>
      <c r="NLG58" s="47"/>
      <c r="NLH58" s="47"/>
      <c r="NLI58" s="47"/>
      <c r="NLJ58" s="47"/>
      <c r="NLK58" s="47"/>
      <c r="NLL58" s="47"/>
      <c r="NLM58" s="47"/>
      <c r="NLN58" s="47"/>
      <c r="NLO58" s="47"/>
      <c r="NLP58" s="47"/>
      <c r="NLQ58" s="47"/>
      <c r="NLR58" s="47"/>
      <c r="NLS58" s="47"/>
      <c r="NLT58" s="47"/>
      <c r="NLU58" s="47"/>
      <c r="NLV58" s="47"/>
      <c r="NLW58" s="47"/>
      <c r="NLX58" s="47"/>
      <c r="NLY58" s="47"/>
      <c r="NLZ58" s="47"/>
      <c r="NMA58" s="47"/>
      <c r="NMB58" s="47"/>
      <c r="NMC58" s="47"/>
      <c r="NMD58" s="47"/>
      <c r="NME58" s="47"/>
      <c r="NMF58" s="47"/>
      <c r="NMG58" s="47"/>
      <c r="NMH58" s="47"/>
      <c r="NMI58" s="47"/>
      <c r="NMJ58" s="47"/>
      <c r="NMK58" s="47"/>
      <c r="NML58" s="47"/>
      <c r="NMM58" s="47"/>
      <c r="NMN58" s="47"/>
      <c r="NMO58" s="47"/>
      <c r="NMP58" s="47"/>
      <c r="NMQ58" s="47"/>
      <c r="NMR58" s="47"/>
      <c r="NMS58" s="47"/>
      <c r="NMT58" s="47"/>
      <c r="NMU58" s="47"/>
      <c r="NMV58" s="47"/>
      <c r="NMW58" s="47"/>
      <c r="NMX58" s="47"/>
      <c r="NMY58" s="47"/>
      <c r="NMZ58" s="47"/>
      <c r="NNA58" s="47"/>
      <c r="NNB58" s="47"/>
      <c r="NNC58" s="47"/>
      <c r="NND58" s="47"/>
      <c r="NNE58" s="47"/>
      <c r="NNF58" s="47"/>
      <c r="NNG58" s="47"/>
      <c r="NNH58" s="47"/>
      <c r="NNI58" s="47"/>
      <c r="NNJ58" s="47"/>
      <c r="NNK58" s="47"/>
      <c r="NNL58" s="47"/>
      <c r="NNM58" s="47"/>
      <c r="NNN58" s="47"/>
      <c r="NNO58" s="47"/>
      <c r="NNP58" s="47"/>
      <c r="NNQ58" s="47"/>
      <c r="NNR58" s="47"/>
      <c r="NNS58" s="47"/>
      <c r="NNT58" s="47"/>
      <c r="NNU58" s="47"/>
      <c r="NNV58" s="47"/>
      <c r="NNW58" s="47"/>
      <c r="NNX58" s="47"/>
      <c r="NNY58" s="47"/>
      <c r="NNZ58" s="47"/>
      <c r="NOA58" s="47"/>
      <c r="NOB58" s="47"/>
      <c r="NOC58" s="47"/>
      <c r="NOD58" s="47"/>
      <c r="NOE58" s="47"/>
      <c r="NOF58" s="47"/>
      <c r="NOG58" s="47"/>
      <c r="NOH58" s="47"/>
      <c r="NOI58" s="47"/>
      <c r="NOJ58" s="47"/>
      <c r="NOK58" s="47"/>
      <c r="NOL58" s="47"/>
      <c r="NOM58" s="47"/>
      <c r="NON58" s="47"/>
      <c r="NOO58" s="47"/>
      <c r="NOP58" s="47"/>
      <c r="NOQ58" s="47"/>
      <c r="NOR58" s="47"/>
      <c r="NOS58" s="47"/>
      <c r="NOT58" s="47"/>
      <c r="NOU58" s="47"/>
      <c r="NOV58" s="47"/>
      <c r="NOW58" s="47"/>
      <c r="NOX58" s="47"/>
      <c r="NOY58" s="47"/>
      <c r="NOZ58" s="47"/>
      <c r="NPA58" s="47"/>
      <c r="NPB58" s="47"/>
      <c r="NPC58" s="47"/>
      <c r="NPD58" s="47"/>
      <c r="NPE58" s="47"/>
      <c r="NPF58" s="47"/>
      <c r="NPG58" s="47"/>
      <c r="NPH58" s="47"/>
      <c r="NPI58" s="47"/>
      <c r="NPJ58" s="47"/>
      <c r="NPK58" s="47"/>
      <c r="NPL58" s="47"/>
      <c r="NPM58" s="47"/>
      <c r="NPN58" s="47"/>
      <c r="NPO58" s="47"/>
      <c r="NPP58" s="47"/>
      <c r="NPQ58" s="47"/>
      <c r="NPR58" s="47"/>
      <c r="NPS58" s="47"/>
      <c r="NPT58" s="47"/>
      <c r="NPU58" s="47"/>
      <c r="NPV58" s="47"/>
      <c r="NPW58" s="47"/>
      <c r="NPX58" s="47"/>
      <c r="NPY58" s="47"/>
      <c r="NPZ58" s="47"/>
      <c r="NQA58" s="47"/>
      <c r="NQB58" s="47"/>
      <c r="NQC58" s="47"/>
      <c r="NQD58" s="47"/>
      <c r="NQE58" s="47"/>
      <c r="NQF58" s="47"/>
      <c r="NQG58" s="47"/>
      <c r="NQH58" s="47"/>
      <c r="NQI58" s="47"/>
      <c r="NQJ58" s="47"/>
      <c r="NQK58" s="47"/>
      <c r="NQL58" s="47"/>
      <c r="NQM58" s="47"/>
      <c r="NQN58" s="47"/>
      <c r="NQO58" s="47"/>
      <c r="NQP58" s="47"/>
      <c r="NQQ58" s="47"/>
      <c r="NQR58" s="47"/>
      <c r="NQS58" s="47"/>
      <c r="NQT58" s="47"/>
      <c r="NQU58" s="47"/>
      <c r="NQV58" s="47"/>
      <c r="NQW58" s="47"/>
      <c r="NQX58" s="47"/>
      <c r="NQY58" s="47"/>
      <c r="NQZ58" s="47"/>
      <c r="NRA58" s="47"/>
      <c r="NRB58" s="47"/>
      <c r="NRC58" s="47"/>
      <c r="NRD58" s="47"/>
      <c r="NRE58" s="47"/>
      <c r="NRF58" s="47"/>
      <c r="NRG58" s="47"/>
      <c r="NRH58" s="47"/>
      <c r="NRI58" s="47"/>
      <c r="NRJ58" s="47"/>
      <c r="NRK58" s="47"/>
      <c r="NRL58" s="47"/>
      <c r="NRM58" s="47"/>
      <c r="NRN58" s="47"/>
      <c r="NRO58" s="47"/>
      <c r="NRP58" s="47"/>
      <c r="NRQ58" s="47"/>
      <c r="NRR58" s="47"/>
      <c r="NRS58" s="47"/>
      <c r="NRT58" s="47"/>
      <c r="NRU58" s="47"/>
      <c r="NRV58" s="47"/>
      <c r="NRW58" s="47"/>
      <c r="NRX58" s="47"/>
      <c r="NRY58" s="47"/>
      <c r="NRZ58" s="47"/>
      <c r="NSA58" s="47"/>
      <c r="NSB58" s="47"/>
      <c r="NSC58" s="47"/>
      <c r="NSD58" s="47"/>
      <c r="NSE58" s="47"/>
      <c r="NSF58" s="47"/>
      <c r="NSG58" s="47"/>
      <c r="NSH58" s="47"/>
      <c r="NSI58" s="47"/>
      <c r="NSJ58" s="47"/>
      <c r="NSK58" s="47"/>
      <c r="NSL58" s="47"/>
      <c r="NSM58" s="47"/>
      <c r="NSN58" s="47"/>
      <c r="NSO58" s="47"/>
      <c r="NSP58" s="47"/>
      <c r="NSQ58" s="47"/>
      <c r="NSR58" s="47"/>
      <c r="NSS58" s="47"/>
      <c r="NST58" s="47"/>
      <c r="NSU58" s="47"/>
      <c r="NSV58" s="47"/>
      <c r="NSW58" s="47"/>
      <c r="NSX58" s="47"/>
      <c r="NSY58" s="47"/>
      <c r="NSZ58" s="47"/>
      <c r="NTA58" s="47"/>
      <c r="NTB58" s="47"/>
      <c r="NTC58" s="47"/>
      <c r="NTD58" s="47"/>
      <c r="NTE58" s="47"/>
      <c r="NTF58" s="47"/>
      <c r="NTG58" s="47"/>
      <c r="NTH58" s="47"/>
      <c r="NTI58" s="47"/>
      <c r="NTJ58" s="47"/>
      <c r="NTK58" s="47"/>
      <c r="NTL58" s="47"/>
      <c r="NTM58" s="47"/>
      <c r="NTN58" s="47"/>
      <c r="NTO58" s="47"/>
      <c r="NTP58" s="47"/>
      <c r="NTQ58" s="47"/>
      <c r="NTR58" s="47"/>
      <c r="NTS58" s="47"/>
      <c r="NTT58" s="47"/>
      <c r="NTU58" s="47"/>
      <c r="NTV58" s="47"/>
      <c r="NTW58" s="47"/>
      <c r="NTX58" s="47"/>
      <c r="NTY58" s="47"/>
      <c r="NTZ58" s="47"/>
      <c r="NUA58" s="47"/>
      <c r="NUB58" s="47"/>
      <c r="NUC58" s="47"/>
      <c r="NUD58" s="47"/>
      <c r="NUE58" s="47"/>
      <c r="NUF58" s="47"/>
      <c r="NUG58" s="47"/>
      <c r="NUH58" s="47"/>
      <c r="NUI58" s="47"/>
      <c r="NUJ58" s="47"/>
      <c r="NUK58" s="47"/>
      <c r="NUL58" s="47"/>
      <c r="NUM58" s="47"/>
      <c r="NUN58" s="47"/>
      <c r="NUO58" s="47"/>
      <c r="NUP58" s="47"/>
      <c r="NUQ58" s="47"/>
      <c r="NUR58" s="47"/>
      <c r="NUS58" s="47"/>
      <c r="NUT58" s="47"/>
      <c r="NUU58" s="47"/>
      <c r="NUV58" s="47"/>
      <c r="NUW58" s="47"/>
      <c r="NUX58" s="47"/>
      <c r="NUY58" s="47"/>
      <c r="NUZ58" s="47"/>
      <c r="NVA58" s="47"/>
      <c r="NVB58" s="47"/>
      <c r="NVC58" s="47"/>
      <c r="NVD58" s="47"/>
      <c r="NVE58" s="47"/>
      <c r="NVF58" s="47"/>
      <c r="NVG58" s="47"/>
      <c r="NVH58" s="47"/>
      <c r="NVI58" s="47"/>
      <c r="NVJ58" s="47"/>
      <c r="NVK58" s="47"/>
      <c r="NVL58" s="47"/>
      <c r="NVM58" s="47"/>
      <c r="NVN58" s="47"/>
      <c r="NVO58" s="47"/>
      <c r="NVP58" s="47"/>
      <c r="NVQ58" s="47"/>
      <c r="NVR58" s="47"/>
      <c r="NVS58" s="47"/>
      <c r="NVT58" s="47"/>
      <c r="NVU58" s="47"/>
      <c r="NVV58" s="47"/>
      <c r="NVW58" s="47"/>
      <c r="NVX58" s="47"/>
      <c r="NVY58" s="47"/>
      <c r="NVZ58" s="47"/>
      <c r="NWA58" s="47"/>
      <c r="NWB58" s="47"/>
      <c r="NWC58" s="47"/>
      <c r="NWD58" s="47"/>
      <c r="NWE58" s="47"/>
      <c r="NWF58" s="47"/>
      <c r="NWG58" s="47"/>
      <c r="NWH58" s="47"/>
      <c r="NWI58" s="47"/>
      <c r="NWJ58" s="47"/>
      <c r="NWK58" s="47"/>
      <c r="NWL58" s="47"/>
      <c r="NWM58" s="47"/>
      <c r="NWN58" s="47"/>
      <c r="NWO58" s="47"/>
      <c r="NWP58" s="47"/>
      <c r="NWQ58" s="47"/>
      <c r="NWR58" s="47"/>
      <c r="NWS58" s="47"/>
      <c r="NWT58" s="47"/>
      <c r="NWU58" s="47"/>
      <c r="NWV58" s="47"/>
      <c r="NWW58" s="47"/>
      <c r="NWX58" s="47"/>
      <c r="NWY58" s="47"/>
      <c r="NWZ58" s="47"/>
      <c r="NXA58" s="47"/>
      <c r="NXB58" s="47"/>
      <c r="NXC58" s="47"/>
      <c r="NXD58" s="47"/>
      <c r="NXE58" s="47"/>
      <c r="NXF58" s="47"/>
      <c r="NXG58" s="47"/>
      <c r="NXH58" s="47"/>
      <c r="NXI58" s="47"/>
      <c r="NXJ58" s="47"/>
      <c r="NXK58" s="47"/>
      <c r="NXL58" s="47"/>
      <c r="NXM58" s="47"/>
      <c r="NXN58" s="47"/>
      <c r="NXO58" s="47"/>
      <c r="NXP58" s="47"/>
      <c r="NXQ58" s="47"/>
      <c r="NXR58" s="47"/>
      <c r="NXS58" s="47"/>
      <c r="NXT58" s="47"/>
      <c r="NXU58" s="47"/>
      <c r="NXV58" s="47"/>
      <c r="NXW58" s="47"/>
      <c r="NXX58" s="47"/>
      <c r="NXY58" s="47"/>
      <c r="NXZ58" s="47"/>
      <c r="NYA58" s="47"/>
      <c r="NYB58" s="47"/>
      <c r="NYC58" s="47"/>
      <c r="NYD58" s="47"/>
      <c r="NYE58" s="47"/>
      <c r="NYF58" s="47"/>
      <c r="NYG58" s="47"/>
      <c r="NYH58" s="47"/>
      <c r="NYI58" s="47"/>
      <c r="NYJ58" s="47"/>
      <c r="NYK58" s="47"/>
      <c r="NYL58" s="47"/>
      <c r="NYM58" s="47"/>
      <c r="NYN58" s="47"/>
      <c r="NYO58" s="47"/>
      <c r="NYP58" s="47"/>
      <c r="NYQ58" s="47"/>
      <c r="NYR58" s="47"/>
      <c r="NYS58" s="47"/>
      <c r="NYT58" s="47"/>
      <c r="NYU58" s="47"/>
      <c r="NYV58" s="47"/>
      <c r="NYW58" s="47"/>
      <c r="NYX58" s="47"/>
      <c r="NYY58" s="47"/>
      <c r="NYZ58" s="47"/>
      <c r="NZA58" s="47"/>
      <c r="NZB58" s="47"/>
      <c r="NZC58" s="47"/>
      <c r="NZD58" s="47"/>
      <c r="NZE58" s="47"/>
      <c r="NZF58" s="47"/>
      <c r="NZG58" s="47"/>
      <c r="NZH58" s="47"/>
      <c r="NZI58" s="47"/>
      <c r="NZJ58" s="47"/>
      <c r="NZK58" s="47"/>
      <c r="NZL58" s="47"/>
      <c r="NZM58" s="47"/>
      <c r="NZN58" s="47"/>
      <c r="NZO58" s="47"/>
      <c r="NZP58" s="47"/>
      <c r="NZQ58" s="47"/>
      <c r="NZR58" s="47"/>
      <c r="NZS58" s="47"/>
      <c r="NZT58" s="47"/>
      <c r="NZU58" s="47"/>
      <c r="NZV58" s="47"/>
      <c r="NZW58" s="47"/>
      <c r="NZX58" s="47"/>
      <c r="NZY58" s="47"/>
      <c r="NZZ58" s="47"/>
      <c r="OAA58" s="47"/>
      <c r="OAB58" s="47"/>
      <c r="OAC58" s="47"/>
      <c r="OAD58" s="47"/>
      <c r="OAE58" s="47"/>
      <c r="OAF58" s="47"/>
      <c r="OAG58" s="47"/>
      <c r="OAH58" s="47"/>
      <c r="OAI58" s="47"/>
      <c r="OAJ58" s="47"/>
      <c r="OAK58" s="47"/>
      <c r="OAL58" s="47"/>
      <c r="OAM58" s="47"/>
      <c r="OAN58" s="47"/>
      <c r="OAO58" s="47"/>
      <c r="OAP58" s="47"/>
      <c r="OAQ58" s="47"/>
      <c r="OAR58" s="47"/>
      <c r="OAS58" s="47"/>
      <c r="OAT58" s="47"/>
      <c r="OAU58" s="47"/>
      <c r="OAV58" s="47"/>
      <c r="OAW58" s="47"/>
      <c r="OAX58" s="47"/>
      <c r="OAY58" s="47"/>
      <c r="OAZ58" s="47"/>
      <c r="OBA58" s="47"/>
      <c r="OBB58" s="47"/>
      <c r="OBC58" s="47"/>
      <c r="OBD58" s="47"/>
      <c r="OBE58" s="47"/>
      <c r="OBF58" s="47"/>
      <c r="OBG58" s="47"/>
      <c r="OBH58" s="47"/>
      <c r="OBI58" s="47"/>
      <c r="OBJ58" s="47"/>
      <c r="OBK58" s="47"/>
      <c r="OBL58" s="47"/>
      <c r="OBM58" s="47"/>
      <c r="OBN58" s="47"/>
      <c r="OBO58" s="47"/>
      <c r="OBP58" s="47"/>
      <c r="OBQ58" s="47"/>
      <c r="OBR58" s="47"/>
      <c r="OBS58" s="47"/>
      <c r="OBT58" s="47"/>
      <c r="OBU58" s="47"/>
      <c r="OBV58" s="47"/>
      <c r="OBW58" s="47"/>
      <c r="OBX58" s="47"/>
      <c r="OBY58" s="47"/>
      <c r="OBZ58" s="47"/>
      <c r="OCA58" s="47"/>
      <c r="OCB58" s="47"/>
      <c r="OCC58" s="47"/>
      <c r="OCD58" s="47"/>
      <c r="OCE58" s="47"/>
      <c r="OCF58" s="47"/>
      <c r="OCG58" s="47"/>
      <c r="OCH58" s="47"/>
      <c r="OCI58" s="47"/>
      <c r="OCJ58" s="47"/>
      <c r="OCK58" s="47"/>
      <c r="OCL58" s="47"/>
      <c r="OCM58" s="47"/>
      <c r="OCN58" s="47"/>
      <c r="OCO58" s="47"/>
      <c r="OCP58" s="47"/>
      <c r="OCQ58" s="47"/>
      <c r="OCR58" s="47"/>
      <c r="OCS58" s="47"/>
      <c r="OCT58" s="47"/>
      <c r="OCU58" s="47"/>
      <c r="OCV58" s="47"/>
      <c r="OCW58" s="47"/>
      <c r="OCX58" s="47"/>
      <c r="OCY58" s="47"/>
      <c r="OCZ58" s="47"/>
      <c r="ODA58" s="47"/>
      <c r="ODB58" s="47"/>
      <c r="ODC58" s="47"/>
      <c r="ODD58" s="47"/>
      <c r="ODE58" s="47"/>
      <c r="ODF58" s="47"/>
      <c r="ODG58" s="47"/>
      <c r="ODH58" s="47"/>
      <c r="ODI58" s="47"/>
      <c r="ODJ58" s="47"/>
      <c r="ODK58" s="47"/>
      <c r="ODL58" s="47"/>
      <c r="ODM58" s="47"/>
      <c r="ODN58" s="47"/>
      <c r="ODO58" s="47"/>
      <c r="ODP58" s="47"/>
      <c r="ODQ58" s="47"/>
      <c r="ODR58" s="47"/>
      <c r="ODS58" s="47"/>
      <c r="ODT58" s="47"/>
      <c r="ODU58" s="47"/>
      <c r="ODV58" s="47"/>
      <c r="ODW58" s="47"/>
      <c r="ODX58" s="47"/>
      <c r="ODY58" s="47"/>
      <c r="ODZ58" s="47"/>
      <c r="OEA58" s="47"/>
      <c r="OEB58" s="47"/>
      <c r="OEC58" s="47"/>
      <c r="OED58" s="47"/>
      <c r="OEE58" s="47"/>
      <c r="OEF58" s="47"/>
      <c r="OEG58" s="47"/>
      <c r="OEH58" s="47"/>
      <c r="OEI58" s="47"/>
      <c r="OEJ58" s="47"/>
      <c r="OEK58" s="47"/>
      <c r="OEL58" s="47"/>
      <c r="OEM58" s="47"/>
      <c r="OEN58" s="47"/>
      <c r="OEO58" s="47"/>
      <c r="OEP58" s="47"/>
      <c r="OEQ58" s="47"/>
      <c r="OER58" s="47"/>
      <c r="OES58" s="47"/>
      <c r="OET58" s="47"/>
      <c r="OEU58" s="47"/>
      <c r="OEV58" s="47"/>
      <c r="OEW58" s="47"/>
      <c r="OEX58" s="47"/>
      <c r="OEY58" s="47"/>
      <c r="OEZ58" s="47"/>
      <c r="OFA58" s="47"/>
      <c r="OFB58" s="47"/>
      <c r="OFC58" s="47"/>
      <c r="OFD58" s="47"/>
      <c r="OFE58" s="47"/>
      <c r="OFF58" s="47"/>
      <c r="OFG58" s="47"/>
      <c r="OFH58" s="47"/>
      <c r="OFI58" s="47"/>
      <c r="OFJ58" s="47"/>
      <c r="OFK58" s="47"/>
      <c r="OFL58" s="47"/>
      <c r="OFM58" s="47"/>
      <c r="OFN58" s="47"/>
      <c r="OFO58" s="47"/>
      <c r="OFP58" s="47"/>
      <c r="OFQ58" s="47"/>
      <c r="OFR58" s="47"/>
      <c r="OFS58" s="47"/>
      <c r="OFT58" s="47"/>
      <c r="OFU58" s="47"/>
      <c r="OFV58" s="47"/>
      <c r="OFW58" s="47"/>
      <c r="OFX58" s="47"/>
      <c r="OFY58" s="47"/>
      <c r="OFZ58" s="47"/>
      <c r="OGA58" s="47"/>
      <c r="OGB58" s="47"/>
      <c r="OGC58" s="47"/>
      <c r="OGD58" s="47"/>
      <c r="OGE58" s="47"/>
      <c r="OGF58" s="47"/>
      <c r="OGG58" s="47"/>
      <c r="OGH58" s="47"/>
      <c r="OGI58" s="47"/>
      <c r="OGJ58" s="47"/>
      <c r="OGK58" s="47"/>
      <c r="OGL58" s="47"/>
      <c r="OGM58" s="47"/>
      <c r="OGN58" s="47"/>
      <c r="OGO58" s="47"/>
      <c r="OGP58" s="47"/>
      <c r="OGQ58" s="47"/>
      <c r="OGR58" s="47"/>
      <c r="OGS58" s="47"/>
      <c r="OGT58" s="47"/>
      <c r="OGU58" s="47"/>
      <c r="OGV58" s="47"/>
      <c r="OGW58" s="47"/>
      <c r="OGX58" s="47"/>
      <c r="OGY58" s="47"/>
      <c r="OGZ58" s="47"/>
      <c r="OHA58" s="47"/>
      <c r="OHB58" s="47"/>
      <c r="OHC58" s="47"/>
      <c r="OHD58" s="47"/>
      <c r="OHE58" s="47"/>
      <c r="OHF58" s="47"/>
      <c r="OHG58" s="47"/>
      <c r="OHH58" s="47"/>
      <c r="OHI58" s="47"/>
      <c r="OHJ58" s="47"/>
      <c r="OHK58" s="47"/>
      <c r="OHL58" s="47"/>
      <c r="OHM58" s="47"/>
      <c r="OHN58" s="47"/>
      <c r="OHO58" s="47"/>
      <c r="OHP58" s="47"/>
      <c r="OHQ58" s="47"/>
      <c r="OHR58" s="47"/>
      <c r="OHS58" s="47"/>
      <c r="OHT58" s="47"/>
      <c r="OHU58" s="47"/>
      <c r="OHV58" s="47"/>
      <c r="OHW58" s="47"/>
      <c r="OHX58" s="47"/>
      <c r="OHY58" s="47"/>
      <c r="OHZ58" s="47"/>
      <c r="OIA58" s="47"/>
      <c r="OIB58" s="47"/>
      <c r="OIC58" s="47"/>
      <c r="OID58" s="47"/>
      <c r="OIE58" s="47"/>
      <c r="OIF58" s="47"/>
      <c r="OIG58" s="47"/>
      <c r="OIH58" s="47"/>
      <c r="OII58" s="47"/>
      <c r="OIJ58" s="47"/>
      <c r="OIK58" s="47"/>
      <c r="OIL58" s="47"/>
      <c r="OIM58" s="47"/>
      <c r="OIN58" s="47"/>
      <c r="OIO58" s="47"/>
      <c r="OIP58" s="47"/>
      <c r="OIQ58" s="47"/>
      <c r="OIR58" s="47"/>
      <c r="OIS58" s="47"/>
      <c r="OIT58" s="47"/>
      <c r="OIU58" s="47"/>
      <c r="OIV58" s="47"/>
      <c r="OIW58" s="47"/>
      <c r="OIX58" s="47"/>
      <c r="OIY58" s="47"/>
      <c r="OIZ58" s="47"/>
      <c r="OJA58" s="47"/>
      <c r="OJB58" s="47"/>
      <c r="OJC58" s="47"/>
      <c r="OJD58" s="47"/>
      <c r="OJE58" s="47"/>
      <c r="OJF58" s="47"/>
      <c r="OJG58" s="47"/>
      <c r="OJH58" s="47"/>
      <c r="OJI58" s="47"/>
      <c r="OJJ58" s="47"/>
      <c r="OJK58" s="47"/>
      <c r="OJL58" s="47"/>
      <c r="OJM58" s="47"/>
      <c r="OJN58" s="47"/>
      <c r="OJO58" s="47"/>
      <c r="OJP58" s="47"/>
      <c r="OJQ58" s="47"/>
      <c r="OJR58" s="47"/>
      <c r="OJS58" s="47"/>
      <c r="OJT58" s="47"/>
      <c r="OJU58" s="47"/>
      <c r="OJV58" s="47"/>
      <c r="OJW58" s="47"/>
      <c r="OJX58" s="47"/>
      <c r="OJY58" s="47"/>
      <c r="OJZ58" s="47"/>
      <c r="OKA58" s="47"/>
      <c r="OKB58" s="47"/>
      <c r="OKC58" s="47"/>
      <c r="OKD58" s="47"/>
      <c r="OKE58" s="47"/>
      <c r="OKF58" s="47"/>
      <c r="OKG58" s="47"/>
      <c r="OKH58" s="47"/>
      <c r="OKI58" s="47"/>
      <c r="OKJ58" s="47"/>
      <c r="OKK58" s="47"/>
      <c r="OKL58" s="47"/>
      <c r="OKM58" s="47"/>
      <c r="OKN58" s="47"/>
      <c r="OKO58" s="47"/>
      <c r="OKP58" s="47"/>
      <c r="OKQ58" s="47"/>
      <c r="OKR58" s="47"/>
      <c r="OKS58" s="47"/>
      <c r="OKT58" s="47"/>
      <c r="OKU58" s="47"/>
      <c r="OKV58" s="47"/>
      <c r="OKW58" s="47"/>
      <c r="OKX58" s="47"/>
      <c r="OKY58" s="47"/>
      <c r="OKZ58" s="47"/>
      <c r="OLA58" s="47"/>
      <c r="OLB58" s="47"/>
      <c r="OLC58" s="47"/>
      <c r="OLD58" s="47"/>
      <c r="OLE58" s="47"/>
      <c r="OLF58" s="47"/>
      <c r="OLG58" s="47"/>
      <c r="OLH58" s="47"/>
      <c r="OLI58" s="47"/>
      <c r="OLJ58" s="47"/>
      <c r="OLK58" s="47"/>
      <c r="OLL58" s="47"/>
      <c r="OLM58" s="47"/>
      <c r="OLN58" s="47"/>
      <c r="OLO58" s="47"/>
      <c r="OLP58" s="47"/>
      <c r="OLQ58" s="47"/>
      <c r="OLR58" s="47"/>
      <c r="OLS58" s="47"/>
      <c r="OLT58" s="47"/>
      <c r="OLU58" s="47"/>
      <c r="OLV58" s="47"/>
      <c r="OLW58" s="47"/>
      <c r="OLX58" s="47"/>
      <c r="OLY58" s="47"/>
      <c r="OLZ58" s="47"/>
      <c r="OMA58" s="47"/>
      <c r="OMB58" s="47"/>
      <c r="OMC58" s="47"/>
      <c r="OMD58" s="47"/>
      <c r="OME58" s="47"/>
      <c r="OMF58" s="47"/>
      <c r="OMG58" s="47"/>
      <c r="OMH58" s="47"/>
      <c r="OMI58" s="47"/>
      <c r="OMJ58" s="47"/>
      <c r="OMK58" s="47"/>
      <c r="OML58" s="47"/>
      <c r="OMM58" s="47"/>
      <c r="OMN58" s="47"/>
      <c r="OMO58" s="47"/>
      <c r="OMP58" s="47"/>
      <c r="OMQ58" s="47"/>
      <c r="OMR58" s="47"/>
      <c r="OMS58" s="47"/>
      <c r="OMT58" s="47"/>
      <c r="OMU58" s="47"/>
      <c r="OMV58" s="47"/>
      <c r="OMW58" s="47"/>
      <c r="OMX58" s="47"/>
      <c r="OMY58" s="47"/>
      <c r="OMZ58" s="47"/>
      <c r="ONA58" s="47"/>
      <c r="ONB58" s="47"/>
      <c r="ONC58" s="47"/>
      <c r="OND58" s="47"/>
      <c r="ONE58" s="47"/>
      <c r="ONF58" s="47"/>
      <c r="ONG58" s="47"/>
      <c r="ONH58" s="47"/>
      <c r="ONI58" s="47"/>
      <c r="ONJ58" s="47"/>
      <c r="ONK58" s="47"/>
      <c r="ONL58" s="47"/>
      <c r="ONM58" s="47"/>
      <c r="ONN58" s="47"/>
      <c r="ONO58" s="47"/>
      <c r="ONP58" s="47"/>
      <c r="ONQ58" s="47"/>
      <c r="ONR58" s="47"/>
      <c r="ONS58" s="47"/>
      <c r="ONT58" s="47"/>
      <c r="ONU58" s="47"/>
      <c r="ONV58" s="47"/>
      <c r="ONW58" s="47"/>
      <c r="ONX58" s="47"/>
      <c r="ONY58" s="47"/>
      <c r="ONZ58" s="47"/>
      <c r="OOA58" s="47"/>
      <c r="OOB58" s="47"/>
      <c r="OOC58" s="47"/>
      <c r="OOD58" s="47"/>
      <c r="OOE58" s="47"/>
      <c r="OOF58" s="47"/>
      <c r="OOG58" s="47"/>
      <c r="OOH58" s="47"/>
      <c r="OOI58" s="47"/>
      <c r="OOJ58" s="47"/>
      <c r="OOK58" s="47"/>
      <c r="OOL58" s="47"/>
      <c r="OOM58" s="47"/>
      <c r="OON58" s="47"/>
      <c r="OOO58" s="47"/>
      <c r="OOP58" s="47"/>
      <c r="OOQ58" s="47"/>
      <c r="OOR58" s="47"/>
      <c r="OOS58" s="47"/>
      <c r="OOT58" s="47"/>
      <c r="OOU58" s="47"/>
      <c r="OOV58" s="47"/>
      <c r="OOW58" s="47"/>
      <c r="OOX58" s="47"/>
      <c r="OOY58" s="47"/>
      <c r="OOZ58" s="47"/>
      <c r="OPA58" s="47"/>
      <c r="OPB58" s="47"/>
      <c r="OPC58" s="47"/>
      <c r="OPD58" s="47"/>
      <c r="OPE58" s="47"/>
      <c r="OPF58" s="47"/>
      <c r="OPG58" s="47"/>
      <c r="OPH58" s="47"/>
      <c r="OPI58" s="47"/>
      <c r="OPJ58" s="47"/>
      <c r="OPK58" s="47"/>
      <c r="OPL58" s="47"/>
      <c r="OPM58" s="47"/>
      <c r="OPN58" s="47"/>
      <c r="OPO58" s="47"/>
      <c r="OPP58" s="47"/>
      <c r="OPQ58" s="47"/>
      <c r="OPR58" s="47"/>
      <c r="OPS58" s="47"/>
      <c r="OPT58" s="47"/>
      <c r="OPU58" s="47"/>
      <c r="OPV58" s="47"/>
      <c r="OPW58" s="47"/>
      <c r="OPX58" s="47"/>
      <c r="OPY58" s="47"/>
      <c r="OPZ58" s="47"/>
      <c r="OQA58" s="47"/>
      <c r="OQB58" s="47"/>
      <c r="OQC58" s="47"/>
      <c r="OQD58" s="47"/>
      <c r="OQE58" s="47"/>
      <c r="OQF58" s="47"/>
      <c r="OQG58" s="47"/>
      <c r="OQH58" s="47"/>
      <c r="OQI58" s="47"/>
      <c r="OQJ58" s="47"/>
      <c r="OQK58" s="47"/>
      <c r="OQL58" s="47"/>
      <c r="OQM58" s="47"/>
      <c r="OQN58" s="47"/>
      <c r="OQO58" s="47"/>
      <c r="OQP58" s="47"/>
      <c r="OQQ58" s="47"/>
      <c r="OQR58" s="47"/>
      <c r="OQS58" s="47"/>
      <c r="OQT58" s="47"/>
      <c r="OQU58" s="47"/>
      <c r="OQV58" s="47"/>
      <c r="OQW58" s="47"/>
      <c r="OQX58" s="47"/>
      <c r="OQY58" s="47"/>
      <c r="OQZ58" s="47"/>
      <c r="ORA58" s="47"/>
      <c r="ORB58" s="47"/>
      <c r="ORC58" s="47"/>
      <c r="ORD58" s="47"/>
      <c r="ORE58" s="47"/>
      <c r="ORF58" s="47"/>
      <c r="ORG58" s="47"/>
      <c r="ORH58" s="47"/>
      <c r="ORI58" s="47"/>
      <c r="ORJ58" s="47"/>
      <c r="ORK58" s="47"/>
      <c r="ORL58" s="47"/>
      <c r="ORM58" s="47"/>
      <c r="ORN58" s="47"/>
      <c r="ORO58" s="47"/>
      <c r="ORP58" s="47"/>
      <c r="ORQ58" s="47"/>
      <c r="ORR58" s="47"/>
      <c r="ORS58" s="47"/>
      <c r="ORT58" s="47"/>
      <c r="ORU58" s="47"/>
      <c r="ORV58" s="47"/>
      <c r="ORW58" s="47"/>
      <c r="ORX58" s="47"/>
      <c r="ORY58" s="47"/>
      <c r="ORZ58" s="47"/>
      <c r="OSA58" s="47"/>
      <c r="OSB58" s="47"/>
      <c r="OSC58" s="47"/>
      <c r="OSD58" s="47"/>
      <c r="OSE58" s="47"/>
      <c r="OSF58" s="47"/>
      <c r="OSG58" s="47"/>
      <c r="OSH58" s="47"/>
      <c r="OSI58" s="47"/>
      <c r="OSJ58" s="47"/>
      <c r="OSK58" s="47"/>
      <c r="OSL58" s="47"/>
      <c r="OSM58" s="47"/>
      <c r="OSN58" s="47"/>
      <c r="OSO58" s="47"/>
      <c r="OSP58" s="47"/>
      <c r="OSQ58" s="47"/>
      <c r="OSR58" s="47"/>
      <c r="OSS58" s="47"/>
      <c r="OST58" s="47"/>
      <c r="OSU58" s="47"/>
      <c r="OSV58" s="47"/>
      <c r="OSW58" s="47"/>
      <c r="OSX58" s="47"/>
      <c r="OSY58" s="47"/>
      <c r="OSZ58" s="47"/>
      <c r="OTA58" s="47"/>
      <c r="OTB58" s="47"/>
      <c r="OTC58" s="47"/>
      <c r="OTD58" s="47"/>
      <c r="OTE58" s="47"/>
      <c r="OTF58" s="47"/>
      <c r="OTG58" s="47"/>
      <c r="OTH58" s="47"/>
      <c r="OTI58" s="47"/>
      <c r="OTJ58" s="47"/>
      <c r="OTK58" s="47"/>
      <c r="OTL58" s="47"/>
      <c r="OTM58" s="47"/>
      <c r="OTN58" s="47"/>
      <c r="OTO58" s="47"/>
      <c r="OTP58" s="47"/>
      <c r="OTQ58" s="47"/>
      <c r="OTR58" s="47"/>
      <c r="OTS58" s="47"/>
      <c r="OTT58" s="47"/>
      <c r="OTU58" s="47"/>
      <c r="OTV58" s="47"/>
      <c r="OTW58" s="47"/>
      <c r="OTX58" s="47"/>
      <c r="OTY58" s="47"/>
      <c r="OTZ58" s="47"/>
      <c r="OUA58" s="47"/>
      <c r="OUB58" s="47"/>
      <c r="OUC58" s="47"/>
      <c r="OUD58" s="47"/>
      <c r="OUE58" s="47"/>
      <c r="OUF58" s="47"/>
      <c r="OUG58" s="47"/>
      <c r="OUH58" s="47"/>
      <c r="OUI58" s="47"/>
      <c r="OUJ58" s="47"/>
      <c r="OUK58" s="47"/>
      <c r="OUL58" s="47"/>
      <c r="OUM58" s="47"/>
      <c r="OUN58" s="47"/>
      <c r="OUO58" s="47"/>
      <c r="OUP58" s="47"/>
      <c r="OUQ58" s="47"/>
      <c r="OUR58" s="47"/>
      <c r="OUS58" s="47"/>
      <c r="OUT58" s="47"/>
      <c r="OUU58" s="47"/>
      <c r="OUV58" s="47"/>
      <c r="OUW58" s="47"/>
      <c r="OUX58" s="47"/>
      <c r="OUY58" s="47"/>
      <c r="OUZ58" s="47"/>
      <c r="OVA58" s="47"/>
      <c r="OVB58" s="47"/>
      <c r="OVC58" s="47"/>
      <c r="OVD58" s="47"/>
      <c r="OVE58" s="47"/>
      <c r="OVF58" s="47"/>
      <c r="OVG58" s="47"/>
      <c r="OVH58" s="47"/>
      <c r="OVI58" s="47"/>
      <c r="OVJ58" s="47"/>
      <c r="OVK58" s="47"/>
      <c r="OVL58" s="47"/>
      <c r="OVM58" s="47"/>
      <c r="OVN58" s="47"/>
      <c r="OVO58" s="47"/>
      <c r="OVP58" s="47"/>
      <c r="OVQ58" s="47"/>
      <c r="OVR58" s="47"/>
      <c r="OVS58" s="47"/>
      <c r="OVT58" s="47"/>
      <c r="OVU58" s="47"/>
      <c r="OVV58" s="47"/>
      <c r="OVW58" s="47"/>
      <c r="OVX58" s="47"/>
      <c r="OVY58" s="47"/>
      <c r="OVZ58" s="47"/>
      <c r="OWA58" s="47"/>
      <c r="OWB58" s="47"/>
      <c r="OWC58" s="47"/>
      <c r="OWD58" s="47"/>
      <c r="OWE58" s="47"/>
      <c r="OWF58" s="47"/>
      <c r="OWG58" s="47"/>
      <c r="OWH58" s="47"/>
      <c r="OWI58" s="47"/>
      <c r="OWJ58" s="47"/>
      <c r="OWK58" s="47"/>
      <c r="OWL58" s="47"/>
      <c r="OWM58" s="47"/>
      <c r="OWN58" s="47"/>
      <c r="OWO58" s="47"/>
      <c r="OWP58" s="47"/>
      <c r="OWQ58" s="47"/>
      <c r="OWR58" s="47"/>
      <c r="OWS58" s="47"/>
      <c r="OWT58" s="47"/>
      <c r="OWU58" s="47"/>
      <c r="OWV58" s="47"/>
      <c r="OWW58" s="47"/>
      <c r="OWX58" s="47"/>
      <c r="OWY58" s="47"/>
      <c r="OWZ58" s="47"/>
      <c r="OXA58" s="47"/>
      <c r="OXB58" s="47"/>
      <c r="OXC58" s="47"/>
      <c r="OXD58" s="47"/>
      <c r="OXE58" s="47"/>
      <c r="OXF58" s="47"/>
      <c r="OXG58" s="47"/>
      <c r="OXH58" s="47"/>
      <c r="OXI58" s="47"/>
      <c r="OXJ58" s="47"/>
      <c r="OXK58" s="47"/>
      <c r="OXL58" s="47"/>
      <c r="OXM58" s="47"/>
      <c r="OXN58" s="47"/>
      <c r="OXO58" s="47"/>
      <c r="OXP58" s="47"/>
      <c r="OXQ58" s="47"/>
      <c r="OXR58" s="47"/>
      <c r="OXS58" s="47"/>
      <c r="OXT58" s="47"/>
      <c r="OXU58" s="47"/>
      <c r="OXV58" s="47"/>
      <c r="OXW58" s="47"/>
      <c r="OXX58" s="47"/>
      <c r="OXY58" s="47"/>
      <c r="OXZ58" s="47"/>
      <c r="OYA58" s="47"/>
      <c r="OYB58" s="47"/>
      <c r="OYC58" s="47"/>
      <c r="OYD58" s="47"/>
      <c r="OYE58" s="47"/>
      <c r="OYF58" s="47"/>
      <c r="OYG58" s="47"/>
      <c r="OYH58" s="47"/>
      <c r="OYI58" s="47"/>
      <c r="OYJ58" s="47"/>
      <c r="OYK58" s="47"/>
      <c r="OYL58" s="47"/>
      <c r="OYM58" s="47"/>
      <c r="OYN58" s="47"/>
      <c r="OYO58" s="47"/>
      <c r="OYP58" s="47"/>
      <c r="OYQ58" s="47"/>
      <c r="OYR58" s="47"/>
      <c r="OYS58" s="47"/>
      <c r="OYT58" s="47"/>
      <c r="OYU58" s="47"/>
      <c r="OYV58" s="47"/>
      <c r="OYW58" s="47"/>
      <c r="OYX58" s="47"/>
      <c r="OYY58" s="47"/>
      <c r="OYZ58" s="47"/>
      <c r="OZA58" s="47"/>
      <c r="OZB58" s="47"/>
      <c r="OZC58" s="47"/>
      <c r="OZD58" s="47"/>
      <c r="OZE58" s="47"/>
      <c r="OZF58" s="47"/>
      <c r="OZG58" s="47"/>
      <c r="OZH58" s="47"/>
      <c r="OZI58" s="47"/>
      <c r="OZJ58" s="47"/>
      <c r="OZK58" s="47"/>
      <c r="OZL58" s="47"/>
      <c r="OZM58" s="47"/>
      <c r="OZN58" s="47"/>
      <c r="OZO58" s="47"/>
      <c r="OZP58" s="47"/>
      <c r="OZQ58" s="47"/>
      <c r="OZR58" s="47"/>
      <c r="OZS58" s="47"/>
      <c r="OZT58" s="47"/>
      <c r="OZU58" s="47"/>
      <c r="OZV58" s="47"/>
      <c r="OZW58" s="47"/>
      <c r="OZX58" s="47"/>
      <c r="OZY58" s="47"/>
      <c r="OZZ58" s="47"/>
      <c r="PAA58" s="47"/>
      <c r="PAB58" s="47"/>
      <c r="PAC58" s="47"/>
      <c r="PAD58" s="47"/>
      <c r="PAE58" s="47"/>
      <c r="PAF58" s="47"/>
      <c r="PAG58" s="47"/>
      <c r="PAH58" s="47"/>
      <c r="PAI58" s="47"/>
      <c r="PAJ58" s="47"/>
      <c r="PAK58" s="47"/>
      <c r="PAL58" s="47"/>
      <c r="PAM58" s="47"/>
      <c r="PAN58" s="47"/>
      <c r="PAO58" s="47"/>
      <c r="PAP58" s="47"/>
      <c r="PAQ58" s="47"/>
      <c r="PAR58" s="47"/>
      <c r="PAS58" s="47"/>
      <c r="PAT58" s="47"/>
      <c r="PAU58" s="47"/>
      <c r="PAV58" s="47"/>
      <c r="PAW58" s="47"/>
      <c r="PAX58" s="47"/>
      <c r="PAY58" s="47"/>
      <c r="PAZ58" s="47"/>
      <c r="PBA58" s="47"/>
      <c r="PBB58" s="47"/>
      <c r="PBC58" s="47"/>
      <c r="PBD58" s="47"/>
      <c r="PBE58" s="47"/>
      <c r="PBF58" s="47"/>
      <c r="PBG58" s="47"/>
      <c r="PBH58" s="47"/>
      <c r="PBI58" s="47"/>
      <c r="PBJ58" s="47"/>
      <c r="PBK58" s="47"/>
      <c r="PBL58" s="47"/>
      <c r="PBM58" s="47"/>
      <c r="PBN58" s="47"/>
      <c r="PBO58" s="47"/>
      <c r="PBP58" s="47"/>
      <c r="PBQ58" s="47"/>
      <c r="PBR58" s="47"/>
      <c r="PBS58" s="47"/>
      <c r="PBT58" s="47"/>
      <c r="PBU58" s="47"/>
      <c r="PBV58" s="47"/>
      <c r="PBW58" s="47"/>
      <c r="PBX58" s="47"/>
      <c r="PBY58" s="47"/>
      <c r="PBZ58" s="47"/>
      <c r="PCA58" s="47"/>
      <c r="PCB58" s="47"/>
      <c r="PCC58" s="47"/>
      <c r="PCD58" s="47"/>
      <c r="PCE58" s="47"/>
      <c r="PCF58" s="47"/>
      <c r="PCG58" s="47"/>
      <c r="PCH58" s="47"/>
      <c r="PCI58" s="47"/>
      <c r="PCJ58" s="47"/>
      <c r="PCK58" s="47"/>
      <c r="PCL58" s="47"/>
      <c r="PCM58" s="47"/>
      <c r="PCN58" s="47"/>
      <c r="PCO58" s="47"/>
      <c r="PCP58" s="47"/>
      <c r="PCQ58" s="47"/>
      <c r="PCR58" s="47"/>
      <c r="PCS58" s="47"/>
      <c r="PCT58" s="47"/>
      <c r="PCU58" s="47"/>
      <c r="PCV58" s="47"/>
      <c r="PCW58" s="47"/>
      <c r="PCX58" s="47"/>
      <c r="PCY58" s="47"/>
      <c r="PCZ58" s="47"/>
      <c r="PDA58" s="47"/>
      <c r="PDB58" s="47"/>
      <c r="PDC58" s="47"/>
      <c r="PDD58" s="47"/>
      <c r="PDE58" s="47"/>
      <c r="PDF58" s="47"/>
      <c r="PDG58" s="47"/>
      <c r="PDH58" s="47"/>
      <c r="PDI58" s="47"/>
      <c r="PDJ58" s="47"/>
      <c r="PDK58" s="47"/>
      <c r="PDL58" s="47"/>
      <c r="PDM58" s="47"/>
      <c r="PDN58" s="47"/>
      <c r="PDO58" s="47"/>
      <c r="PDP58" s="47"/>
      <c r="PDQ58" s="47"/>
      <c r="PDR58" s="47"/>
      <c r="PDS58" s="47"/>
      <c r="PDT58" s="47"/>
      <c r="PDU58" s="47"/>
      <c r="PDV58" s="47"/>
      <c r="PDW58" s="47"/>
      <c r="PDX58" s="47"/>
      <c r="PDY58" s="47"/>
      <c r="PDZ58" s="47"/>
      <c r="PEA58" s="47"/>
      <c r="PEB58" s="47"/>
      <c r="PEC58" s="47"/>
      <c r="PED58" s="47"/>
      <c r="PEE58" s="47"/>
      <c r="PEF58" s="47"/>
      <c r="PEG58" s="47"/>
      <c r="PEH58" s="47"/>
      <c r="PEI58" s="47"/>
      <c r="PEJ58" s="47"/>
      <c r="PEK58" s="47"/>
      <c r="PEL58" s="47"/>
      <c r="PEM58" s="47"/>
      <c r="PEN58" s="47"/>
      <c r="PEO58" s="47"/>
      <c r="PEP58" s="47"/>
      <c r="PEQ58" s="47"/>
      <c r="PER58" s="47"/>
      <c r="PES58" s="47"/>
      <c r="PET58" s="47"/>
      <c r="PEU58" s="47"/>
      <c r="PEV58" s="47"/>
      <c r="PEW58" s="47"/>
      <c r="PEX58" s="47"/>
      <c r="PEY58" s="47"/>
      <c r="PEZ58" s="47"/>
      <c r="PFA58" s="47"/>
      <c r="PFB58" s="47"/>
      <c r="PFC58" s="47"/>
      <c r="PFD58" s="47"/>
      <c r="PFE58" s="47"/>
      <c r="PFF58" s="47"/>
      <c r="PFG58" s="47"/>
      <c r="PFH58" s="47"/>
      <c r="PFI58" s="47"/>
      <c r="PFJ58" s="47"/>
      <c r="PFK58" s="47"/>
      <c r="PFL58" s="47"/>
      <c r="PFM58" s="47"/>
      <c r="PFN58" s="47"/>
      <c r="PFO58" s="47"/>
      <c r="PFP58" s="47"/>
      <c r="PFQ58" s="47"/>
      <c r="PFR58" s="47"/>
      <c r="PFS58" s="47"/>
      <c r="PFT58" s="47"/>
      <c r="PFU58" s="47"/>
      <c r="PFV58" s="47"/>
      <c r="PFW58" s="47"/>
      <c r="PFX58" s="47"/>
      <c r="PFY58" s="47"/>
      <c r="PFZ58" s="47"/>
      <c r="PGA58" s="47"/>
      <c r="PGB58" s="47"/>
      <c r="PGC58" s="47"/>
      <c r="PGD58" s="47"/>
      <c r="PGE58" s="47"/>
      <c r="PGF58" s="47"/>
      <c r="PGG58" s="47"/>
      <c r="PGH58" s="47"/>
      <c r="PGI58" s="47"/>
      <c r="PGJ58" s="47"/>
      <c r="PGK58" s="47"/>
      <c r="PGL58" s="47"/>
      <c r="PGM58" s="47"/>
      <c r="PGN58" s="47"/>
      <c r="PGO58" s="47"/>
      <c r="PGP58" s="47"/>
      <c r="PGQ58" s="47"/>
      <c r="PGR58" s="47"/>
      <c r="PGS58" s="47"/>
      <c r="PGT58" s="47"/>
      <c r="PGU58" s="47"/>
      <c r="PGV58" s="47"/>
      <c r="PGW58" s="47"/>
      <c r="PGX58" s="47"/>
      <c r="PGY58" s="47"/>
      <c r="PGZ58" s="47"/>
      <c r="PHA58" s="47"/>
      <c r="PHB58" s="47"/>
      <c r="PHC58" s="47"/>
      <c r="PHD58" s="47"/>
      <c r="PHE58" s="47"/>
      <c r="PHF58" s="47"/>
      <c r="PHG58" s="47"/>
      <c r="PHH58" s="47"/>
      <c r="PHI58" s="47"/>
      <c r="PHJ58" s="47"/>
      <c r="PHK58" s="47"/>
      <c r="PHL58" s="47"/>
      <c r="PHM58" s="47"/>
      <c r="PHN58" s="47"/>
      <c r="PHO58" s="47"/>
      <c r="PHP58" s="47"/>
      <c r="PHQ58" s="47"/>
      <c r="PHR58" s="47"/>
      <c r="PHS58" s="47"/>
      <c r="PHT58" s="47"/>
      <c r="PHU58" s="47"/>
      <c r="PHV58" s="47"/>
      <c r="PHW58" s="47"/>
      <c r="PHX58" s="47"/>
      <c r="PHY58" s="47"/>
      <c r="PHZ58" s="47"/>
      <c r="PIA58" s="47"/>
      <c r="PIB58" s="47"/>
      <c r="PIC58" s="47"/>
      <c r="PID58" s="47"/>
      <c r="PIE58" s="47"/>
      <c r="PIF58" s="47"/>
      <c r="PIG58" s="47"/>
      <c r="PIH58" s="47"/>
      <c r="PII58" s="47"/>
      <c r="PIJ58" s="47"/>
      <c r="PIK58" s="47"/>
      <c r="PIL58" s="47"/>
      <c r="PIM58" s="47"/>
      <c r="PIN58" s="47"/>
      <c r="PIO58" s="47"/>
      <c r="PIP58" s="47"/>
      <c r="PIQ58" s="47"/>
      <c r="PIR58" s="47"/>
      <c r="PIS58" s="47"/>
      <c r="PIT58" s="47"/>
      <c r="PIU58" s="47"/>
      <c r="PIV58" s="47"/>
      <c r="PIW58" s="47"/>
      <c r="PIX58" s="47"/>
      <c r="PIY58" s="47"/>
      <c r="PIZ58" s="47"/>
      <c r="PJA58" s="47"/>
      <c r="PJB58" s="47"/>
      <c r="PJC58" s="47"/>
      <c r="PJD58" s="47"/>
      <c r="PJE58" s="47"/>
      <c r="PJF58" s="47"/>
      <c r="PJG58" s="47"/>
      <c r="PJH58" s="47"/>
      <c r="PJI58" s="47"/>
      <c r="PJJ58" s="47"/>
      <c r="PJK58" s="47"/>
      <c r="PJL58" s="47"/>
      <c r="PJM58" s="47"/>
      <c r="PJN58" s="47"/>
      <c r="PJO58" s="47"/>
      <c r="PJP58" s="47"/>
      <c r="PJQ58" s="47"/>
      <c r="PJR58" s="47"/>
      <c r="PJS58" s="47"/>
      <c r="PJT58" s="47"/>
      <c r="PJU58" s="47"/>
      <c r="PJV58" s="47"/>
      <c r="PJW58" s="47"/>
      <c r="PJX58" s="47"/>
      <c r="PJY58" s="47"/>
      <c r="PJZ58" s="47"/>
      <c r="PKA58" s="47"/>
      <c r="PKB58" s="47"/>
      <c r="PKC58" s="47"/>
      <c r="PKD58" s="47"/>
      <c r="PKE58" s="47"/>
      <c r="PKF58" s="47"/>
      <c r="PKG58" s="47"/>
      <c r="PKH58" s="47"/>
      <c r="PKI58" s="47"/>
      <c r="PKJ58" s="47"/>
      <c r="PKK58" s="47"/>
      <c r="PKL58" s="47"/>
      <c r="PKM58" s="47"/>
      <c r="PKN58" s="47"/>
      <c r="PKO58" s="47"/>
      <c r="PKP58" s="47"/>
      <c r="PKQ58" s="47"/>
      <c r="PKR58" s="47"/>
      <c r="PKS58" s="47"/>
      <c r="PKT58" s="47"/>
      <c r="PKU58" s="47"/>
      <c r="PKV58" s="47"/>
      <c r="PKW58" s="47"/>
      <c r="PKX58" s="47"/>
      <c r="PKY58" s="47"/>
      <c r="PKZ58" s="47"/>
      <c r="PLA58" s="47"/>
      <c r="PLB58" s="47"/>
      <c r="PLC58" s="47"/>
      <c r="PLD58" s="47"/>
      <c r="PLE58" s="47"/>
      <c r="PLF58" s="47"/>
      <c r="PLG58" s="47"/>
      <c r="PLH58" s="47"/>
      <c r="PLI58" s="47"/>
      <c r="PLJ58" s="47"/>
      <c r="PLK58" s="47"/>
      <c r="PLL58" s="47"/>
      <c r="PLM58" s="47"/>
      <c r="PLN58" s="47"/>
      <c r="PLO58" s="47"/>
      <c r="PLP58" s="47"/>
      <c r="PLQ58" s="47"/>
      <c r="PLR58" s="47"/>
      <c r="PLS58" s="47"/>
      <c r="PLT58" s="47"/>
      <c r="PLU58" s="47"/>
      <c r="PLV58" s="47"/>
      <c r="PLW58" s="47"/>
      <c r="PLX58" s="47"/>
      <c r="PLY58" s="47"/>
      <c r="PLZ58" s="47"/>
      <c r="PMA58" s="47"/>
      <c r="PMB58" s="47"/>
      <c r="PMC58" s="47"/>
      <c r="PMD58" s="47"/>
      <c r="PME58" s="47"/>
      <c r="PMF58" s="47"/>
      <c r="PMG58" s="47"/>
      <c r="PMH58" s="47"/>
      <c r="PMI58" s="47"/>
      <c r="PMJ58" s="47"/>
      <c r="PMK58" s="47"/>
      <c r="PML58" s="47"/>
      <c r="PMM58" s="47"/>
      <c r="PMN58" s="47"/>
      <c r="PMO58" s="47"/>
      <c r="PMP58" s="47"/>
      <c r="PMQ58" s="47"/>
      <c r="PMR58" s="47"/>
      <c r="PMS58" s="47"/>
      <c r="PMT58" s="47"/>
      <c r="PMU58" s="47"/>
      <c r="PMV58" s="47"/>
      <c r="PMW58" s="47"/>
      <c r="PMX58" s="47"/>
      <c r="PMY58" s="47"/>
      <c r="PMZ58" s="47"/>
      <c r="PNA58" s="47"/>
      <c r="PNB58" s="47"/>
      <c r="PNC58" s="47"/>
      <c r="PND58" s="47"/>
      <c r="PNE58" s="47"/>
      <c r="PNF58" s="47"/>
      <c r="PNG58" s="47"/>
      <c r="PNH58" s="47"/>
      <c r="PNI58" s="47"/>
      <c r="PNJ58" s="47"/>
      <c r="PNK58" s="47"/>
      <c r="PNL58" s="47"/>
      <c r="PNM58" s="47"/>
      <c r="PNN58" s="47"/>
      <c r="PNO58" s="47"/>
      <c r="PNP58" s="47"/>
      <c r="PNQ58" s="47"/>
      <c r="PNR58" s="47"/>
      <c r="PNS58" s="47"/>
      <c r="PNT58" s="47"/>
      <c r="PNU58" s="47"/>
      <c r="PNV58" s="47"/>
      <c r="PNW58" s="47"/>
      <c r="PNX58" s="47"/>
      <c r="PNY58" s="47"/>
      <c r="PNZ58" s="47"/>
      <c r="POA58" s="47"/>
      <c r="POB58" s="47"/>
      <c r="POC58" s="47"/>
      <c r="POD58" s="47"/>
      <c r="POE58" s="47"/>
      <c r="POF58" s="47"/>
      <c r="POG58" s="47"/>
      <c r="POH58" s="47"/>
      <c r="POI58" s="47"/>
      <c r="POJ58" s="47"/>
      <c r="POK58" s="47"/>
      <c r="POL58" s="47"/>
      <c r="POM58" s="47"/>
      <c r="PON58" s="47"/>
      <c r="POO58" s="47"/>
      <c r="POP58" s="47"/>
      <c r="POQ58" s="47"/>
      <c r="POR58" s="47"/>
      <c r="POS58" s="47"/>
      <c r="POT58" s="47"/>
      <c r="POU58" s="47"/>
      <c r="POV58" s="47"/>
      <c r="POW58" s="47"/>
      <c r="POX58" s="47"/>
      <c r="POY58" s="47"/>
      <c r="POZ58" s="47"/>
      <c r="PPA58" s="47"/>
      <c r="PPB58" s="47"/>
      <c r="PPC58" s="47"/>
      <c r="PPD58" s="47"/>
      <c r="PPE58" s="47"/>
      <c r="PPF58" s="47"/>
      <c r="PPG58" s="47"/>
      <c r="PPH58" s="47"/>
      <c r="PPI58" s="47"/>
      <c r="PPJ58" s="47"/>
      <c r="PPK58" s="47"/>
      <c r="PPL58" s="47"/>
      <c r="PPM58" s="47"/>
      <c r="PPN58" s="47"/>
      <c r="PPO58" s="47"/>
      <c r="PPP58" s="47"/>
      <c r="PPQ58" s="47"/>
      <c r="PPR58" s="47"/>
      <c r="PPS58" s="47"/>
      <c r="PPT58" s="47"/>
      <c r="PPU58" s="47"/>
      <c r="PPV58" s="47"/>
      <c r="PPW58" s="47"/>
      <c r="PPX58" s="47"/>
      <c r="PPY58" s="47"/>
      <c r="PPZ58" s="47"/>
      <c r="PQA58" s="47"/>
      <c r="PQB58" s="47"/>
      <c r="PQC58" s="47"/>
      <c r="PQD58" s="47"/>
      <c r="PQE58" s="47"/>
      <c r="PQF58" s="47"/>
      <c r="PQG58" s="47"/>
      <c r="PQH58" s="47"/>
      <c r="PQI58" s="47"/>
      <c r="PQJ58" s="47"/>
      <c r="PQK58" s="47"/>
      <c r="PQL58" s="47"/>
      <c r="PQM58" s="47"/>
      <c r="PQN58" s="47"/>
      <c r="PQO58" s="47"/>
      <c r="PQP58" s="47"/>
      <c r="PQQ58" s="47"/>
      <c r="PQR58" s="47"/>
      <c r="PQS58" s="47"/>
      <c r="PQT58" s="47"/>
      <c r="PQU58" s="47"/>
      <c r="PQV58" s="47"/>
      <c r="PQW58" s="47"/>
      <c r="PQX58" s="47"/>
      <c r="PQY58" s="47"/>
      <c r="PQZ58" s="47"/>
      <c r="PRA58" s="47"/>
      <c r="PRB58" s="47"/>
      <c r="PRC58" s="47"/>
      <c r="PRD58" s="47"/>
      <c r="PRE58" s="47"/>
      <c r="PRF58" s="47"/>
      <c r="PRG58" s="47"/>
      <c r="PRH58" s="47"/>
      <c r="PRI58" s="47"/>
      <c r="PRJ58" s="47"/>
      <c r="PRK58" s="47"/>
      <c r="PRL58" s="47"/>
      <c r="PRM58" s="47"/>
      <c r="PRN58" s="47"/>
      <c r="PRO58" s="47"/>
      <c r="PRP58" s="47"/>
      <c r="PRQ58" s="47"/>
      <c r="PRR58" s="47"/>
      <c r="PRS58" s="47"/>
      <c r="PRT58" s="47"/>
      <c r="PRU58" s="47"/>
      <c r="PRV58" s="47"/>
      <c r="PRW58" s="47"/>
      <c r="PRX58" s="47"/>
      <c r="PRY58" s="47"/>
      <c r="PRZ58" s="47"/>
      <c r="PSA58" s="47"/>
      <c r="PSB58" s="47"/>
      <c r="PSC58" s="47"/>
      <c r="PSD58" s="47"/>
      <c r="PSE58" s="47"/>
      <c r="PSF58" s="47"/>
      <c r="PSG58" s="47"/>
      <c r="PSH58" s="47"/>
      <c r="PSI58" s="47"/>
      <c r="PSJ58" s="47"/>
      <c r="PSK58" s="47"/>
      <c r="PSL58" s="47"/>
      <c r="PSM58" s="47"/>
      <c r="PSN58" s="47"/>
      <c r="PSO58" s="47"/>
      <c r="PSP58" s="47"/>
      <c r="PSQ58" s="47"/>
      <c r="PSR58" s="47"/>
      <c r="PSS58" s="47"/>
      <c r="PST58" s="47"/>
      <c r="PSU58" s="47"/>
      <c r="PSV58" s="47"/>
      <c r="PSW58" s="47"/>
      <c r="PSX58" s="47"/>
      <c r="PSY58" s="47"/>
      <c r="PSZ58" s="47"/>
      <c r="PTA58" s="47"/>
      <c r="PTB58" s="47"/>
      <c r="PTC58" s="47"/>
      <c r="PTD58" s="47"/>
      <c r="PTE58" s="47"/>
      <c r="PTF58" s="47"/>
      <c r="PTG58" s="47"/>
      <c r="PTH58" s="47"/>
      <c r="PTI58" s="47"/>
      <c r="PTJ58" s="47"/>
      <c r="PTK58" s="47"/>
      <c r="PTL58" s="47"/>
      <c r="PTM58" s="47"/>
      <c r="PTN58" s="47"/>
      <c r="PTO58" s="47"/>
      <c r="PTP58" s="47"/>
      <c r="PTQ58" s="47"/>
      <c r="PTR58" s="47"/>
      <c r="PTS58" s="47"/>
      <c r="PTT58" s="47"/>
      <c r="PTU58" s="47"/>
      <c r="PTV58" s="47"/>
      <c r="PTW58" s="47"/>
      <c r="PTX58" s="47"/>
      <c r="PTY58" s="47"/>
      <c r="PTZ58" s="47"/>
      <c r="PUA58" s="47"/>
      <c r="PUB58" s="47"/>
      <c r="PUC58" s="47"/>
      <c r="PUD58" s="47"/>
      <c r="PUE58" s="47"/>
      <c r="PUF58" s="47"/>
      <c r="PUG58" s="47"/>
      <c r="PUH58" s="47"/>
      <c r="PUI58" s="47"/>
      <c r="PUJ58" s="47"/>
      <c r="PUK58" s="47"/>
      <c r="PUL58" s="47"/>
      <c r="PUM58" s="47"/>
      <c r="PUN58" s="47"/>
      <c r="PUO58" s="47"/>
      <c r="PUP58" s="47"/>
      <c r="PUQ58" s="47"/>
      <c r="PUR58" s="47"/>
      <c r="PUS58" s="47"/>
      <c r="PUT58" s="47"/>
      <c r="PUU58" s="47"/>
      <c r="PUV58" s="47"/>
      <c r="PUW58" s="47"/>
      <c r="PUX58" s="47"/>
      <c r="PUY58" s="47"/>
      <c r="PUZ58" s="47"/>
      <c r="PVA58" s="47"/>
      <c r="PVB58" s="47"/>
      <c r="PVC58" s="47"/>
      <c r="PVD58" s="47"/>
      <c r="PVE58" s="47"/>
      <c r="PVF58" s="47"/>
      <c r="PVG58" s="47"/>
      <c r="PVH58" s="47"/>
      <c r="PVI58" s="47"/>
      <c r="PVJ58" s="47"/>
      <c r="PVK58" s="47"/>
      <c r="PVL58" s="47"/>
      <c r="PVM58" s="47"/>
      <c r="PVN58" s="47"/>
      <c r="PVO58" s="47"/>
      <c r="PVP58" s="47"/>
      <c r="PVQ58" s="47"/>
      <c r="PVR58" s="47"/>
      <c r="PVS58" s="47"/>
      <c r="PVT58" s="47"/>
      <c r="PVU58" s="47"/>
      <c r="PVV58" s="47"/>
      <c r="PVW58" s="47"/>
      <c r="PVX58" s="47"/>
      <c r="PVY58" s="47"/>
      <c r="PVZ58" s="47"/>
      <c r="PWA58" s="47"/>
      <c r="PWB58" s="47"/>
      <c r="PWC58" s="47"/>
      <c r="PWD58" s="47"/>
      <c r="PWE58" s="47"/>
      <c r="PWF58" s="47"/>
      <c r="PWG58" s="47"/>
      <c r="PWH58" s="47"/>
      <c r="PWI58" s="47"/>
      <c r="PWJ58" s="47"/>
      <c r="PWK58" s="47"/>
      <c r="PWL58" s="47"/>
      <c r="PWM58" s="47"/>
      <c r="PWN58" s="47"/>
      <c r="PWO58" s="47"/>
      <c r="PWP58" s="47"/>
      <c r="PWQ58" s="47"/>
      <c r="PWR58" s="47"/>
      <c r="PWS58" s="47"/>
      <c r="PWT58" s="47"/>
      <c r="PWU58" s="47"/>
      <c r="PWV58" s="47"/>
      <c r="PWW58" s="47"/>
      <c r="PWX58" s="47"/>
      <c r="PWY58" s="47"/>
      <c r="PWZ58" s="47"/>
      <c r="PXA58" s="47"/>
      <c r="PXB58" s="47"/>
      <c r="PXC58" s="47"/>
      <c r="PXD58" s="47"/>
      <c r="PXE58" s="47"/>
      <c r="PXF58" s="47"/>
      <c r="PXG58" s="47"/>
      <c r="PXH58" s="47"/>
      <c r="PXI58" s="47"/>
      <c r="PXJ58" s="47"/>
      <c r="PXK58" s="47"/>
      <c r="PXL58" s="47"/>
      <c r="PXM58" s="47"/>
      <c r="PXN58" s="47"/>
      <c r="PXO58" s="47"/>
      <c r="PXP58" s="47"/>
      <c r="PXQ58" s="47"/>
      <c r="PXR58" s="47"/>
      <c r="PXS58" s="47"/>
      <c r="PXT58" s="47"/>
      <c r="PXU58" s="47"/>
      <c r="PXV58" s="47"/>
      <c r="PXW58" s="47"/>
      <c r="PXX58" s="47"/>
      <c r="PXY58" s="47"/>
      <c r="PXZ58" s="47"/>
      <c r="PYA58" s="47"/>
      <c r="PYB58" s="47"/>
      <c r="PYC58" s="47"/>
      <c r="PYD58" s="47"/>
      <c r="PYE58" s="47"/>
      <c r="PYF58" s="47"/>
      <c r="PYG58" s="47"/>
      <c r="PYH58" s="47"/>
      <c r="PYI58" s="47"/>
      <c r="PYJ58" s="47"/>
      <c r="PYK58" s="47"/>
      <c r="PYL58" s="47"/>
      <c r="PYM58" s="47"/>
      <c r="PYN58" s="47"/>
      <c r="PYO58" s="47"/>
      <c r="PYP58" s="47"/>
      <c r="PYQ58" s="47"/>
      <c r="PYR58" s="47"/>
      <c r="PYS58" s="47"/>
      <c r="PYT58" s="47"/>
      <c r="PYU58" s="47"/>
      <c r="PYV58" s="47"/>
      <c r="PYW58" s="47"/>
      <c r="PYX58" s="47"/>
      <c r="PYY58" s="47"/>
      <c r="PYZ58" s="47"/>
      <c r="PZA58" s="47"/>
      <c r="PZB58" s="47"/>
      <c r="PZC58" s="47"/>
      <c r="PZD58" s="47"/>
      <c r="PZE58" s="47"/>
      <c r="PZF58" s="47"/>
      <c r="PZG58" s="47"/>
      <c r="PZH58" s="47"/>
      <c r="PZI58" s="47"/>
      <c r="PZJ58" s="47"/>
      <c r="PZK58" s="47"/>
      <c r="PZL58" s="47"/>
      <c r="PZM58" s="47"/>
      <c r="PZN58" s="47"/>
      <c r="PZO58" s="47"/>
      <c r="PZP58" s="47"/>
      <c r="PZQ58" s="47"/>
      <c r="PZR58" s="47"/>
      <c r="PZS58" s="47"/>
      <c r="PZT58" s="47"/>
      <c r="PZU58" s="47"/>
      <c r="PZV58" s="47"/>
      <c r="PZW58" s="47"/>
      <c r="PZX58" s="47"/>
      <c r="PZY58" s="47"/>
      <c r="PZZ58" s="47"/>
      <c r="QAA58" s="47"/>
      <c r="QAB58" s="47"/>
      <c r="QAC58" s="47"/>
      <c r="QAD58" s="47"/>
      <c r="QAE58" s="47"/>
      <c r="QAF58" s="47"/>
      <c r="QAG58" s="47"/>
      <c r="QAH58" s="47"/>
      <c r="QAI58" s="47"/>
      <c r="QAJ58" s="47"/>
      <c r="QAK58" s="47"/>
      <c r="QAL58" s="47"/>
      <c r="QAM58" s="47"/>
      <c r="QAN58" s="47"/>
      <c r="QAO58" s="47"/>
      <c r="QAP58" s="47"/>
      <c r="QAQ58" s="47"/>
      <c r="QAR58" s="47"/>
      <c r="QAS58" s="47"/>
      <c r="QAT58" s="47"/>
      <c r="QAU58" s="47"/>
      <c r="QAV58" s="47"/>
      <c r="QAW58" s="47"/>
      <c r="QAX58" s="47"/>
      <c r="QAY58" s="47"/>
      <c r="QAZ58" s="47"/>
      <c r="QBA58" s="47"/>
      <c r="QBB58" s="47"/>
      <c r="QBC58" s="47"/>
      <c r="QBD58" s="47"/>
      <c r="QBE58" s="47"/>
      <c r="QBF58" s="47"/>
      <c r="QBG58" s="47"/>
      <c r="QBH58" s="47"/>
      <c r="QBI58" s="47"/>
      <c r="QBJ58" s="47"/>
      <c r="QBK58" s="47"/>
      <c r="QBL58" s="47"/>
      <c r="QBM58" s="47"/>
      <c r="QBN58" s="47"/>
      <c r="QBO58" s="47"/>
      <c r="QBP58" s="47"/>
      <c r="QBQ58" s="47"/>
      <c r="QBR58" s="47"/>
      <c r="QBS58" s="47"/>
      <c r="QBT58" s="47"/>
      <c r="QBU58" s="47"/>
      <c r="QBV58" s="47"/>
      <c r="QBW58" s="47"/>
      <c r="QBX58" s="47"/>
      <c r="QBY58" s="47"/>
      <c r="QBZ58" s="47"/>
      <c r="QCA58" s="47"/>
      <c r="QCB58" s="47"/>
      <c r="QCC58" s="47"/>
      <c r="QCD58" s="47"/>
      <c r="QCE58" s="47"/>
      <c r="QCF58" s="47"/>
      <c r="QCG58" s="47"/>
      <c r="QCH58" s="47"/>
      <c r="QCI58" s="47"/>
      <c r="QCJ58" s="47"/>
      <c r="QCK58" s="47"/>
      <c r="QCL58" s="47"/>
      <c r="QCM58" s="47"/>
      <c r="QCN58" s="47"/>
      <c r="QCO58" s="47"/>
      <c r="QCP58" s="47"/>
      <c r="QCQ58" s="47"/>
      <c r="QCR58" s="47"/>
      <c r="QCS58" s="47"/>
      <c r="QCT58" s="47"/>
      <c r="QCU58" s="47"/>
      <c r="QCV58" s="47"/>
      <c r="QCW58" s="47"/>
      <c r="QCX58" s="47"/>
      <c r="QCY58" s="47"/>
      <c r="QCZ58" s="47"/>
      <c r="QDA58" s="47"/>
      <c r="QDB58" s="47"/>
      <c r="QDC58" s="47"/>
      <c r="QDD58" s="47"/>
      <c r="QDE58" s="47"/>
      <c r="QDF58" s="47"/>
      <c r="QDG58" s="47"/>
      <c r="QDH58" s="47"/>
      <c r="QDI58" s="47"/>
      <c r="QDJ58" s="47"/>
      <c r="QDK58" s="47"/>
      <c r="QDL58" s="47"/>
      <c r="QDM58" s="47"/>
      <c r="QDN58" s="47"/>
      <c r="QDO58" s="47"/>
      <c r="QDP58" s="47"/>
      <c r="QDQ58" s="47"/>
      <c r="QDR58" s="47"/>
      <c r="QDS58" s="47"/>
      <c r="QDT58" s="47"/>
      <c r="QDU58" s="47"/>
      <c r="QDV58" s="47"/>
      <c r="QDW58" s="47"/>
      <c r="QDX58" s="47"/>
      <c r="QDY58" s="47"/>
      <c r="QDZ58" s="47"/>
      <c r="QEA58" s="47"/>
      <c r="QEB58" s="47"/>
      <c r="QEC58" s="47"/>
      <c r="QED58" s="47"/>
      <c r="QEE58" s="47"/>
      <c r="QEF58" s="47"/>
      <c r="QEG58" s="47"/>
      <c r="QEH58" s="47"/>
      <c r="QEI58" s="47"/>
      <c r="QEJ58" s="47"/>
      <c r="QEK58" s="47"/>
      <c r="QEL58" s="47"/>
      <c r="QEM58" s="47"/>
      <c r="QEN58" s="47"/>
      <c r="QEO58" s="47"/>
      <c r="QEP58" s="47"/>
      <c r="QEQ58" s="47"/>
      <c r="QER58" s="47"/>
      <c r="QES58" s="47"/>
      <c r="QET58" s="47"/>
      <c r="QEU58" s="47"/>
      <c r="QEV58" s="47"/>
      <c r="QEW58" s="47"/>
      <c r="QEX58" s="47"/>
      <c r="QEY58" s="47"/>
      <c r="QEZ58" s="47"/>
      <c r="QFA58" s="47"/>
      <c r="QFB58" s="47"/>
      <c r="QFC58" s="47"/>
      <c r="QFD58" s="47"/>
      <c r="QFE58" s="47"/>
      <c r="QFF58" s="47"/>
      <c r="QFG58" s="47"/>
      <c r="QFH58" s="47"/>
      <c r="QFI58" s="47"/>
      <c r="QFJ58" s="47"/>
      <c r="QFK58" s="47"/>
      <c r="QFL58" s="47"/>
      <c r="QFM58" s="47"/>
      <c r="QFN58" s="47"/>
      <c r="QFO58" s="47"/>
      <c r="QFP58" s="47"/>
      <c r="QFQ58" s="47"/>
      <c r="QFR58" s="47"/>
      <c r="QFS58" s="47"/>
      <c r="QFT58" s="47"/>
      <c r="QFU58" s="47"/>
      <c r="QFV58" s="47"/>
      <c r="QFW58" s="47"/>
      <c r="QFX58" s="47"/>
      <c r="QFY58" s="47"/>
      <c r="QFZ58" s="47"/>
      <c r="QGA58" s="47"/>
      <c r="QGB58" s="47"/>
      <c r="QGC58" s="47"/>
      <c r="QGD58" s="47"/>
      <c r="QGE58" s="47"/>
      <c r="QGF58" s="47"/>
      <c r="QGG58" s="47"/>
      <c r="QGH58" s="47"/>
      <c r="QGI58" s="47"/>
      <c r="QGJ58" s="47"/>
      <c r="QGK58" s="47"/>
      <c r="QGL58" s="47"/>
      <c r="QGM58" s="47"/>
      <c r="QGN58" s="47"/>
      <c r="QGO58" s="47"/>
      <c r="QGP58" s="47"/>
      <c r="QGQ58" s="47"/>
      <c r="QGR58" s="47"/>
      <c r="QGS58" s="47"/>
      <c r="QGT58" s="47"/>
      <c r="QGU58" s="47"/>
      <c r="QGV58" s="47"/>
      <c r="QGW58" s="47"/>
      <c r="QGX58" s="47"/>
      <c r="QGY58" s="47"/>
      <c r="QGZ58" s="47"/>
      <c r="QHA58" s="47"/>
      <c r="QHB58" s="47"/>
      <c r="QHC58" s="47"/>
      <c r="QHD58" s="47"/>
      <c r="QHE58" s="47"/>
      <c r="QHF58" s="47"/>
      <c r="QHG58" s="47"/>
      <c r="QHH58" s="47"/>
      <c r="QHI58" s="47"/>
      <c r="QHJ58" s="47"/>
      <c r="QHK58" s="47"/>
      <c r="QHL58" s="47"/>
      <c r="QHM58" s="47"/>
      <c r="QHN58" s="47"/>
      <c r="QHO58" s="47"/>
      <c r="QHP58" s="47"/>
      <c r="QHQ58" s="47"/>
      <c r="QHR58" s="47"/>
      <c r="QHS58" s="47"/>
      <c r="QHT58" s="47"/>
      <c r="QHU58" s="47"/>
      <c r="QHV58" s="47"/>
      <c r="QHW58" s="47"/>
      <c r="QHX58" s="47"/>
      <c r="QHY58" s="47"/>
      <c r="QHZ58" s="47"/>
      <c r="QIA58" s="47"/>
      <c r="QIB58" s="47"/>
      <c r="QIC58" s="47"/>
      <c r="QID58" s="47"/>
      <c r="QIE58" s="47"/>
      <c r="QIF58" s="47"/>
      <c r="QIG58" s="47"/>
      <c r="QIH58" s="47"/>
      <c r="QII58" s="47"/>
      <c r="QIJ58" s="47"/>
      <c r="QIK58" s="47"/>
      <c r="QIL58" s="47"/>
      <c r="QIM58" s="47"/>
      <c r="QIN58" s="47"/>
      <c r="QIO58" s="47"/>
      <c r="QIP58" s="47"/>
      <c r="QIQ58" s="47"/>
      <c r="QIR58" s="47"/>
      <c r="QIS58" s="47"/>
      <c r="QIT58" s="47"/>
      <c r="QIU58" s="47"/>
      <c r="QIV58" s="47"/>
      <c r="QIW58" s="47"/>
      <c r="QIX58" s="47"/>
      <c r="QIY58" s="47"/>
      <c r="QIZ58" s="47"/>
      <c r="QJA58" s="47"/>
      <c r="QJB58" s="47"/>
      <c r="QJC58" s="47"/>
      <c r="QJD58" s="47"/>
      <c r="QJE58" s="47"/>
      <c r="QJF58" s="47"/>
      <c r="QJG58" s="47"/>
      <c r="QJH58" s="47"/>
      <c r="QJI58" s="47"/>
      <c r="QJJ58" s="47"/>
      <c r="QJK58" s="47"/>
      <c r="QJL58" s="47"/>
      <c r="QJM58" s="47"/>
      <c r="QJN58" s="47"/>
      <c r="QJO58" s="47"/>
      <c r="QJP58" s="47"/>
      <c r="QJQ58" s="47"/>
      <c r="QJR58" s="47"/>
      <c r="QJS58" s="47"/>
      <c r="QJT58" s="47"/>
      <c r="QJU58" s="47"/>
      <c r="QJV58" s="47"/>
      <c r="QJW58" s="47"/>
      <c r="QJX58" s="47"/>
      <c r="QJY58" s="47"/>
      <c r="QJZ58" s="47"/>
      <c r="QKA58" s="47"/>
      <c r="QKB58" s="47"/>
      <c r="QKC58" s="47"/>
      <c r="QKD58" s="47"/>
      <c r="QKE58" s="47"/>
      <c r="QKF58" s="47"/>
      <c r="QKG58" s="47"/>
      <c r="QKH58" s="47"/>
      <c r="QKI58" s="47"/>
      <c r="QKJ58" s="47"/>
      <c r="QKK58" s="47"/>
      <c r="QKL58" s="47"/>
      <c r="QKM58" s="47"/>
      <c r="QKN58" s="47"/>
      <c r="QKO58" s="47"/>
      <c r="QKP58" s="47"/>
      <c r="QKQ58" s="47"/>
      <c r="QKR58" s="47"/>
      <c r="QKS58" s="47"/>
      <c r="QKT58" s="47"/>
      <c r="QKU58" s="47"/>
      <c r="QKV58" s="47"/>
      <c r="QKW58" s="47"/>
      <c r="QKX58" s="47"/>
      <c r="QKY58" s="47"/>
      <c r="QKZ58" s="47"/>
      <c r="QLA58" s="47"/>
      <c r="QLB58" s="47"/>
      <c r="QLC58" s="47"/>
      <c r="QLD58" s="47"/>
      <c r="QLE58" s="47"/>
      <c r="QLF58" s="47"/>
      <c r="QLG58" s="47"/>
      <c r="QLH58" s="47"/>
      <c r="QLI58" s="47"/>
      <c r="QLJ58" s="47"/>
      <c r="QLK58" s="47"/>
      <c r="QLL58" s="47"/>
      <c r="QLM58" s="47"/>
      <c r="QLN58" s="47"/>
      <c r="QLO58" s="47"/>
      <c r="QLP58" s="47"/>
      <c r="QLQ58" s="47"/>
      <c r="QLR58" s="47"/>
      <c r="QLS58" s="47"/>
      <c r="QLT58" s="47"/>
      <c r="QLU58" s="47"/>
      <c r="QLV58" s="47"/>
      <c r="QLW58" s="47"/>
      <c r="QLX58" s="47"/>
      <c r="QLY58" s="47"/>
      <c r="QLZ58" s="47"/>
      <c r="QMA58" s="47"/>
      <c r="QMB58" s="47"/>
      <c r="QMC58" s="47"/>
      <c r="QMD58" s="47"/>
      <c r="QME58" s="47"/>
      <c r="QMF58" s="47"/>
      <c r="QMG58" s="47"/>
      <c r="QMH58" s="47"/>
      <c r="QMI58" s="47"/>
      <c r="QMJ58" s="47"/>
      <c r="QMK58" s="47"/>
      <c r="QML58" s="47"/>
      <c r="QMM58" s="47"/>
      <c r="QMN58" s="47"/>
      <c r="QMO58" s="47"/>
      <c r="QMP58" s="47"/>
      <c r="QMQ58" s="47"/>
      <c r="QMR58" s="47"/>
      <c r="QMS58" s="47"/>
      <c r="QMT58" s="47"/>
      <c r="QMU58" s="47"/>
      <c r="QMV58" s="47"/>
      <c r="QMW58" s="47"/>
      <c r="QMX58" s="47"/>
      <c r="QMY58" s="47"/>
      <c r="QMZ58" s="47"/>
      <c r="QNA58" s="47"/>
      <c r="QNB58" s="47"/>
      <c r="QNC58" s="47"/>
      <c r="QND58" s="47"/>
      <c r="QNE58" s="47"/>
      <c r="QNF58" s="47"/>
      <c r="QNG58" s="47"/>
      <c r="QNH58" s="47"/>
      <c r="QNI58" s="47"/>
      <c r="QNJ58" s="47"/>
      <c r="QNK58" s="47"/>
      <c r="QNL58" s="47"/>
      <c r="QNM58" s="47"/>
      <c r="QNN58" s="47"/>
      <c r="QNO58" s="47"/>
      <c r="QNP58" s="47"/>
      <c r="QNQ58" s="47"/>
      <c r="QNR58" s="47"/>
      <c r="QNS58" s="47"/>
      <c r="QNT58" s="47"/>
      <c r="QNU58" s="47"/>
      <c r="QNV58" s="47"/>
      <c r="QNW58" s="47"/>
      <c r="QNX58" s="47"/>
      <c r="QNY58" s="47"/>
      <c r="QNZ58" s="47"/>
      <c r="QOA58" s="47"/>
      <c r="QOB58" s="47"/>
      <c r="QOC58" s="47"/>
      <c r="QOD58" s="47"/>
      <c r="QOE58" s="47"/>
      <c r="QOF58" s="47"/>
      <c r="QOG58" s="47"/>
      <c r="QOH58" s="47"/>
      <c r="QOI58" s="47"/>
      <c r="QOJ58" s="47"/>
      <c r="QOK58" s="47"/>
      <c r="QOL58" s="47"/>
      <c r="QOM58" s="47"/>
      <c r="QON58" s="47"/>
      <c r="QOO58" s="47"/>
      <c r="QOP58" s="47"/>
      <c r="QOQ58" s="47"/>
      <c r="QOR58" s="47"/>
      <c r="QOS58" s="47"/>
      <c r="QOT58" s="47"/>
      <c r="QOU58" s="47"/>
      <c r="QOV58" s="47"/>
      <c r="QOW58" s="47"/>
      <c r="QOX58" s="47"/>
      <c r="QOY58" s="47"/>
      <c r="QOZ58" s="47"/>
      <c r="QPA58" s="47"/>
      <c r="QPB58" s="47"/>
      <c r="QPC58" s="47"/>
      <c r="QPD58" s="47"/>
      <c r="QPE58" s="47"/>
      <c r="QPF58" s="47"/>
      <c r="QPG58" s="47"/>
      <c r="QPH58" s="47"/>
      <c r="QPI58" s="47"/>
      <c r="QPJ58" s="47"/>
      <c r="QPK58" s="47"/>
      <c r="QPL58" s="47"/>
      <c r="QPM58" s="47"/>
      <c r="QPN58" s="47"/>
      <c r="QPO58" s="47"/>
      <c r="QPP58" s="47"/>
      <c r="QPQ58" s="47"/>
      <c r="QPR58" s="47"/>
      <c r="QPS58" s="47"/>
      <c r="QPT58" s="47"/>
      <c r="QPU58" s="47"/>
      <c r="QPV58" s="47"/>
      <c r="QPW58" s="47"/>
      <c r="QPX58" s="47"/>
      <c r="QPY58" s="47"/>
      <c r="QPZ58" s="47"/>
      <c r="QQA58" s="47"/>
      <c r="QQB58" s="47"/>
      <c r="QQC58" s="47"/>
      <c r="QQD58" s="47"/>
      <c r="QQE58" s="47"/>
      <c r="QQF58" s="47"/>
      <c r="QQG58" s="47"/>
      <c r="QQH58" s="47"/>
      <c r="QQI58" s="47"/>
      <c r="QQJ58" s="47"/>
      <c r="QQK58" s="47"/>
      <c r="QQL58" s="47"/>
      <c r="QQM58" s="47"/>
      <c r="QQN58" s="47"/>
      <c r="QQO58" s="47"/>
      <c r="QQP58" s="47"/>
      <c r="QQQ58" s="47"/>
      <c r="QQR58" s="47"/>
      <c r="QQS58" s="47"/>
      <c r="QQT58" s="47"/>
      <c r="QQU58" s="47"/>
      <c r="QQV58" s="47"/>
      <c r="QQW58" s="47"/>
      <c r="QQX58" s="47"/>
      <c r="QQY58" s="47"/>
      <c r="QQZ58" s="47"/>
      <c r="QRA58" s="47"/>
      <c r="QRB58" s="47"/>
      <c r="QRC58" s="47"/>
      <c r="QRD58" s="47"/>
      <c r="QRE58" s="47"/>
      <c r="QRF58" s="47"/>
      <c r="QRG58" s="47"/>
      <c r="QRH58" s="47"/>
      <c r="QRI58" s="47"/>
      <c r="QRJ58" s="47"/>
      <c r="QRK58" s="47"/>
      <c r="QRL58" s="47"/>
      <c r="QRM58" s="47"/>
      <c r="QRN58" s="47"/>
      <c r="QRO58" s="47"/>
      <c r="QRP58" s="47"/>
      <c r="QRQ58" s="47"/>
      <c r="QRR58" s="47"/>
      <c r="QRS58" s="47"/>
      <c r="QRT58" s="47"/>
      <c r="QRU58" s="47"/>
      <c r="QRV58" s="47"/>
      <c r="QRW58" s="47"/>
      <c r="QRX58" s="47"/>
      <c r="QRY58" s="47"/>
      <c r="QRZ58" s="47"/>
      <c r="QSA58" s="47"/>
      <c r="QSB58" s="47"/>
      <c r="QSC58" s="47"/>
      <c r="QSD58" s="47"/>
      <c r="QSE58" s="47"/>
      <c r="QSF58" s="47"/>
      <c r="QSG58" s="47"/>
      <c r="QSH58" s="47"/>
      <c r="QSI58" s="47"/>
      <c r="QSJ58" s="47"/>
      <c r="QSK58" s="47"/>
      <c r="QSL58" s="47"/>
      <c r="QSM58" s="47"/>
      <c r="QSN58" s="47"/>
      <c r="QSO58" s="47"/>
      <c r="QSP58" s="47"/>
      <c r="QSQ58" s="47"/>
      <c r="QSR58" s="47"/>
      <c r="QSS58" s="47"/>
      <c r="QST58" s="47"/>
      <c r="QSU58" s="47"/>
      <c r="QSV58" s="47"/>
      <c r="QSW58" s="47"/>
      <c r="QSX58" s="47"/>
      <c r="QSY58" s="47"/>
      <c r="QSZ58" s="47"/>
      <c r="QTA58" s="47"/>
      <c r="QTB58" s="47"/>
      <c r="QTC58" s="47"/>
      <c r="QTD58" s="47"/>
      <c r="QTE58" s="47"/>
      <c r="QTF58" s="47"/>
      <c r="QTG58" s="47"/>
      <c r="QTH58" s="47"/>
      <c r="QTI58" s="47"/>
      <c r="QTJ58" s="47"/>
      <c r="QTK58" s="47"/>
      <c r="QTL58" s="47"/>
      <c r="QTM58" s="47"/>
      <c r="QTN58" s="47"/>
      <c r="QTO58" s="47"/>
      <c r="QTP58" s="47"/>
      <c r="QTQ58" s="47"/>
      <c r="QTR58" s="47"/>
      <c r="QTS58" s="47"/>
      <c r="QTT58" s="47"/>
      <c r="QTU58" s="47"/>
      <c r="QTV58" s="47"/>
      <c r="QTW58" s="47"/>
      <c r="QTX58" s="47"/>
      <c r="QTY58" s="47"/>
      <c r="QTZ58" s="47"/>
      <c r="QUA58" s="47"/>
      <c r="QUB58" s="47"/>
      <c r="QUC58" s="47"/>
      <c r="QUD58" s="47"/>
      <c r="QUE58" s="47"/>
      <c r="QUF58" s="47"/>
      <c r="QUG58" s="47"/>
      <c r="QUH58" s="47"/>
      <c r="QUI58" s="47"/>
      <c r="QUJ58" s="47"/>
      <c r="QUK58" s="47"/>
      <c r="QUL58" s="47"/>
      <c r="QUM58" s="47"/>
      <c r="QUN58" s="47"/>
      <c r="QUO58" s="47"/>
      <c r="QUP58" s="47"/>
      <c r="QUQ58" s="47"/>
      <c r="QUR58" s="47"/>
      <c r="QUS58" s="47"/>
      <c r="QUT58" s="47"/>
      <c r="QUU58" s="47"/>
      <c r="QUV58" s="47"/>
      <c r="QUW58" s="47"/>
      <c r="QUX58" s="47"/>
      <c r="QUY58" s="47"/>
      <c r="QUZ58" s="47"/>
      <c r="QVA58" s="47"/>
      <c r="QVB58" s="47"/>
      <c r="QVC58" s="47"/>
      <c r="QVD58" s="47"/>
      <c r="QVE58" s="47"/>
      <c r="QVF58" s="47"/>
      <c r="QVG58" s="47"/>
      <c r="QVH58" s="47"/>
      <c r="QVI58" s="47"/>
      <c r="QVJ58" s="47"/>
      <c r="QVK58" s="47"/>
      <c r="QVL58" s="47"/>
      <c r="QVM58" s="47"/>
      <c r="QVN58" s="47"/>
      <c r="QVO58" s="47"/>
      <c r="QVP58" s="47"/>
      <c r="QVQ58" s="47"/>
      <c r="QVR58" s="47"/>
      <c r="QVS58" s="47"/>
      <c r="QVT58" s="47"/>
      <c r="QVU58" s="47"/>
      <c r="QVV58" s="47"/>
      <c r="QVW58" s="47"/>
      <c r="QVX58" s="47"/>
      <c r="QVY58" s="47"/>
      <c r="QVZ58" s="47"/>
      <c r="QWA58" s="47"/>
      <c r="QWB58" s="47"/>
      <c r="QWC58" s="47"/>
      <c r="QWD58" s="47"/>
      <c r="QWE58" s="47"/>
      <c r="QWF58" s="47"/>
      <c r="QWG58" s="47"/>
      <c r="QWH58" s="47"/>
      <c r="QWI58" s="47"/>
      <c r="QWJ58" s="47"/>
      <c r="QWK58" s="47"/>
      <c r="QWL58" s="47"/>
      <c r="QWM58" s="47"/>
      <c r="QWN58" s="47"/>
      <c r="QWO58" s="47"/>
      <c r="QWP58" s="47"/>
      <c r="QWQ58" s="47"/>
      <c r="QWR58" s="47"/>
      <c r="QWS58" s="47"/>
      <c r="QWT58" s="47"/>
      <c r="QWU58" s="47"/>
      <c r="QWV58" s="47"/>
      <c r="QWW58" s="47"/>
      <c r="QWX58" s="47"/>
      <c r="QWY58" s="47"/>
      <c r="QWZ58" s="47"/>
      <c r="QXA58" s="47"/>
      <c r="QXB58" s="47"/>
      <c r="QXC58" s="47"/>
      <c r="QXD58" s="47"/>
      <c r="QXE58" s="47"/>
      <c r="QXF58" s="47"/>
      <c r="QXG58" s="47"/>
      <c r="QXH58" s="47"/>
      <c r="QXI58" s="47"/>
      <c r="QXJ58" s="47"/>
      <c r="QXK58" s="47"/>
      <c r="QXL58" s="47"/>
      <c r="QXM58" s="47"/>
      <c r="QXN58" s="47"/>
      <c r="QXO58" s="47"/>
      <c r="QXP58" s="47"/>
      <c r="QXQ58" s="47"/>
      <c r="QXR58" s="47"/>
      <c r="QXS58" s="47"/>
      <c r="QXT58" s="47"/>
      <c r="QXU58" s="47"/>
      <c r="QXV58" s="47"/>
      <c r="QXW58" s="47"/>
      <c r="QXX58" s="47"/>
      <c r="QXY58" s="47"/>
      <c r="QXZ58" s="47"/>
      <c r="QYA58" s="47"/>
      <c r="QYB58" s="47"/>
      <c r="QYC58" s="47"/>
      <c r="QYD58" s="47"/>
      <c r="QYE58" s="47"/>
      <c r="QYF58" s="47"/>
      <c r="QYG58" s="47"/>
      <c r="QYH58" s="47"/>
      <c r="QYI58" s="47"/>
      <c r="QYJ58" s="47"/>
      <c r="QYK58" s="47"/>
      <c r="QYL58" s="47"/>
      <c r="QYM58" s="47"/>
      <c r="QYN58" s="47"/>
      <c r="QYO58" s="47"/>
      <c r="QYP58" s="47"/>
      <c r="QYQ58" s="47"/>
      <c r="QYR58" s="47"/>
      <c r="QYS58" s="47"/>
      <c r="QYT58" s="47"/>
      <c r="QYU58" s="47"/>
      <c r="QYV58" s="47"/>
      <c r="QYW58" s="47"/>
      <c r="QYX58" s="47"/>
      <c r="QYY58" s="47"/>
      <c r="QYZ58" s="47"/>
      <c r="QZA58" s="47"/>
      <c r="QZB58" s="47"/>
      <c r="QZC58" s="47"/>
      <c r="QZD58" s="47"/>
      <c r="QZE58" s="47"/>
      <c r="QZF58" s="47"/>
      <c r="QZG58" s="47"/>
      <c r="QZH58" s="47"/>
      <c r="QZI58" s="47"/>
      <c r="QZJ58" s="47"/>
      <c r="QZK58" s="47"/>
      <c r="QZL58" s="47"/>
      <c r="QZM58" s="47"/>
      <c r="QZN58" s="47"/>
      <c r="QZO58" s="47"/>
      <c r="QZP58" s="47"/>
      <c r="QZQ58" s="47"/>
      <c r="QZR58" s="47"/>
      <c r="QZS58" s="47"/>
      <c r="QZT58" s="47"/>
      <c r="QZU58" s="47"/>
      <c r="QZV58" s="47"/>
      <c r="QZW58" s="47"/>
      <c r="QZX58" s="47"/>
      <c r="QZY58" s="47"/>
      <c r="QZZ58" s="47"/>
      <c r="RAA58" s="47"/>
      <c r="RAB58" s="47"/>
      <c r="RAC58" s="47"/>
      <c r="RAD58" s="47"/>
      <c r="RAE58" s="47"/>
      <c r="RAF58" s="47"/>
      <c r="RAG58" s="47"/>
      <c r="RAH58" s="47"/>
      <c r="RAI58" s="47"/>
      <c r="RAJ58" s="47"/>
      <c r="RAK58" s="47"/>
      <c r="RAL58" s="47"/>
      <c r="RAM58" s="47"/>
      <c r="RAN58" s="47"/>
      <c r="RAO58" s="47"/>
      <c r="RAP58" s="47"/>
      <c r="RAQ58" s="47"/>
      <c r="RAR58" s="47"/>
      <c r="RAS58" s="47"/>
      <c r="RAT58" s="47"/>
      <c r="RAU58" s="47"/>
      <c r="RAV58" s="47"/>
      <c r="RAW58" s="47"/>
      <c r="RAX58" s="47"/>
      <c r="RAY58" s="47"/>
      <c r="RAZ58" s="47"/>
      <c r="RBA58" s="47"/>
      <c r="RBB58" s="47"/>
      <c r="RBC58" s="47"/>
      <c r="RBD58" s="47"/>
      <c r="RBE58" s="47"/>
      <c r="RBF58" s="47"/>
      <c r="RBG58" s="47"/>
      <c r="RBH58" s="47"/>
      <c r="RBI58" s="47"/>
      <c r="RBJ58" s="47"/>
      <c r="RBK58" s="47"/>
      <c r="RBL58" s="47"/>
      <c r="RBM58" s="47"/>
      <c r="RBN58" s="47"/>
      <c r="RBO58" s="47"/>
      <c r="RBP58" s="47"/>
      <c r="RBQ58" s="47"/>
      <c r="RBR58" s="47"/>
      <c r="RBS58" s="47"/>
      <c r="RBT58" s="47"/>
      <c r="RBU58" s="47"/>
      <c r="RBV58" s="47"/>
      <c r="RBW58" s="47"/>
      <c r="RBX58" s="47"/>
      <c r="RBY58" s="47"/>
      <c r="RBZ58" s="47"/>
      <c r="RCA58" s="47"/>
      <c r="RCB58" s="47"/>
      <c r="RCC58" s="47"/>
      <c r="RCD58" s="47"/>
      <c r="RCE58" s="47"/>
      <c r="RCF58" s="47"/>
      <c r="RCG58" s="47"/>
      <c r="RCH58" s="47"/>
      <c r="RCI58" s="47"/>
      <c r="RCJ58" s="47"/>
      <c r="RCK58" s="47"/>
      <c r="RCL58" s="47"/>
      <c r="RCM58" s="47"/>
      <c r="RCN58" s="47"/>
      <c r="RCO58" s="47"/>
      <c r="RCP58" s="47"/>
      <c r="RCQ58" s="47"/>
      <c r="RCR58" s="47"/>
      <c r="RCS58" s="47"/>
      <c r="RCT58" s="47"/>
      <c r="RCU58" s="47"/>
      <c r="RCV58" s="47"/>
      <c r="RCW58" s="47"/>
      <c r="RCX58" s="47"/>
      <c r="RCY58" s="47"/>
      <c r="RCZ58" s="47"/>
      <c r="RDA58" s="47"/>
      <c r="RDB58" s="47"/>
      <c r="RDC58" s="47"/>
      <c r="RDD58" s="47"/>
      <c r="RDE58" s="47"/>
      <c r="RDF58" s="47"/>
      <c r="RDG58" s="47"/>
      <c r="RDH58" s="47"/>
      <c r="RDI58" s="47"/>
      <c r="RDJ58" s="47"/>
      <c r="RDK58" s="47"/>
      <c r="RDL58" s="47"/>
      <c r="RDM58" s="47"/>
      <c r="RDN58" s="47"/>
      <c r="RDO58" s="47"/>
      <c r="RDP58" s="47"/>
      <c r="RDQ58" s="47"/>
      <c r="RDR58" s="47"/>
      <c r="RDS58" s="47"/>
      <c r="RDT58" s="47"/>
      <c r="RDU58" s="47"/>
      <c r="RDV58" s="47"/>
      <c r="RDW58" s="47"/>
      <c r="RDX58" s="47"/>
      <c r="RDY58" s="47"/>
      <c r="RDZ58" s="47"/>
      <c r="REA58" s="47"/>
      <c r="REB58" s="47"/>
      <c r="REC58" s="47"/>
      <c r="RED58" s="47"/>
      <c r="REE58" s="47"/>
      <c r="REF58" s="47"/>
      <c r="REG58" s="47"/>
      <c r="REH58" s="47"/>
      <c r="REI58" s="47"/>
      <c r="REJ58" s="47"/>
      <c r="REK58" s="47"/>
      <c r="REL58" s="47"/>
      <c r="REM58" s="47"/>
      <c r="REN58" s="47"/>
      <c r="REO58" s="47"/>
      <c r="REP58" s="47"/>
      <c r="REQ58" s="47"/>
      <c r="RER58" s="47"/>
      <c r="RES58" s="47"/>
      <c r="RET58" s="47"/>
      <c r="REU58" s="47"/>
      <c r="REV58" s="47"/>
      <c r="REW58" s="47"/>
      <c r="REX58" s="47"/>
      <c r="REY58" s="47"/>
      <c r="REZ58" s="47"/>
      <c r="RFA58" s="47"/>
      <c r="RFB58" s="47"/>
      <c r="RFC58" s="47"/>
      <c r="RFD58" s="47"/>
      <c r="RFE58" s="47"/>
      <c r="RFF58" s="47"/>
      <c r="RFG58" s="47"/>
      <c r="RFH58" s="47"/>
      <c r="RFI58" s="47"/>
      <c r="RFJ58" s="47"/>
      <c r="RFK58" s="47"/>
      <c r="RFL58" s="47"/>
      <c r="RFM58" s="47"/>
      <c r="RFN58" s="47"/>
      <c r="RFO58" s="47"/>
      <c r="RFP58" s="47"/>
      <c r="RFQ58" s="47"/>
      <c r="RFR58" s="47"/>
      <c r="RFS58" s="47"/>
      <c r="RFT58" s="47"/>
      <c r="RFU58" s="47"/>
      <c r="RFV58" s="47"/>
      <c r="RFW58" s="47"/>
      <c r="RFX58" s="47"/>
      <c r="RFY58" s="47"/>
      <c r="RFZ58" s="47"/>
      <c r="RGA58" s="47"/>
      <c r="RGB58" s="47"/>
      <c r="RGC58" s="47"/>
      <c r="RGD58" s="47"/>
      <c r="RGE58" s="47"/>
      <c r="RGF58" s="47"/>
      <c r="RGG58" s="47"/>
      <c r="RGH58" s="47"/>
      <c r="RGI58" s="47"/>
      <c r="RGJ58" s="47"/>
      <c r="RGK58" s="47"/>
      <c r="RGL58" s="47"/>
      <c r="RGM58" s="47"/>
      <c r="RGN58" s="47"/>
      <c r="RGO58" s="47"/>
      <c r="RGP58" s="47"/>
      <c r="RGQ58" s="47"/>
      <c r="RGR58" s="47"/>
      <c r="RGS58" s="47"/>
      <c r="RGT58" s="47"/>
      <c r="RGU58" s="47"/>
      <c r="RGV58" s="47"/>
      <c r="RGW58" s="47"/>
      <c r="RGX58" s="47"/>
      <c r="RGY58" s="47"/>
      <c r="RGZ58" s="47"/>
      <c r="RHA58" s="47"/>
      <c r="RHB58" s="47"/>
      <c r="RHC58" s="47"/>
      <c r="RHD58" s="47"/>
      <c r="RHE58" s="47"/>
      <c r="RHF58" s="47"/>
      <c r="RHG58" s="47"/>
      <c r="RHH58" s="47"/>
      <c r="RHI58" s="47"/>
      <c r="RHJ58" s="47"/>
      <c r="RHK58" s="47"/>
      <c r="RHL58" s="47"/>
      <c r="RHM58" s="47"/>
      <c r="RHN58" s="47"/>
      <c r="RHO58" s="47"/>
      <c r="RHP58" s="47"/>
      <c r="RHQ58" s="47"/>
      <c r="RHR58" s="47"/>
      <c r="RHS58" s="47"/>
      <c r="RHT58" s="47"/>
      <c r="RHU58" s="47"/>
      <c r="RHV58" s="47"/>
      <c r="RHW58" s="47"/>
      <c r="RHX58" s="47"/>
      <c r="RHY58" s="47"/>
      <c r="RHZ58" s="47"/>
      <c r="RIA58" s="47"/>
      <c r="RIB58" s="47"/>
      <c r="RIC58" s="47"/>
      <c r="RID58" s="47"/>
      <c r="RIE58" s="47"/>
      <c r="RIF58" s="47"/>
      <c r="RIG58" s="47"/>
      <c r="RIH58" s="47"/>
      <c r="RII58" s="47"/>
      <c r="RIJ58" s="47"/>
      <c r="RIK58" s="47"/>
      <c r="RIL58" s="47"/>
      <c r="RIM58" s="47"/>
      <c r="RIN58" s="47"/>
      <c r="RIO58" s="47"/>
      <c r="RIP58" s="47"/>
      <c r="RIQ58" s="47"/>
      <c r="RIR58" s="47"/>
      <c r="RIS58" s="47"/>
      <c r="RIT58" s="47"/>
      <c r="RIU58" s="47"/>
      <c r="RIV58" s="47"/>
      <c r="RIW58" s="47"/>
      <c r="RIX58" s="47"/>
      <c r="RIY58" s="47"/>
      <c r="RIZ58" s="47"/>
      <c r="RJA58" s="47"/>
      <c r="RJB58" s="47"/>
      <c r="RJC58" s="47"/>
      <c r="RJD58" s="47"/>
      <c r="RJE58" s="47"/>
      <c r="RJF58" s="47"/>
      <c r="RJG58" s="47"/>
      <c r="RJH58" s="47"/>
      <c r="RJI58" s="47"/>
      <c r="RJJ58" s="47"/>
      <c r="RJK58" s="47"/>
      <c r="RJL58" s="47"/>
      <c r="RJM58" s="47"/>
      <c r="RJN58" s="47"/>
      <c r="RJO58" s="47"/>
      <c r="RJP58" s="47"/>
      <c r="RJQ58" s="47"/>
      <c r="RJR58" s="47"/>
      <c r="RJS58" s="47"/>
      <c r="RJT58" s="47"/>
      <c r="RJU58" s="47"/>
      <c r="RJV58" s="47"/>
      <c r="RJW58" s="47"/>
      <c r="RJX58" s="47"/>
      <c r="RJY58" s="47"/>
      <c r="RJZ58" s="47"/>
      <c r="RKA58" s="47"/>
      <c r="RKB58" s="47"/>
      <c r="RKC58" s="47"/>
      <c r="RKD58" s="47"/>
      <c r="RKE58" s="47"/>
      <c r="RKF58" s="47"/>
      <c r="RKG58" s="47"/>
      <c r="RKH58" s="47"/>
      <c r="RKI58" s="47"/>
      <c r="RKJ58" s="47"/>
      <c r="RKK58" s="47"/>
      <c r="RKL58" s="47"/>
      <c r="RKM58" s="47"/>
      <c r="RKN58" s="47"/>
      <c r="RKO58" s="47"/>
      <c r="RKP58" s="47"/>
      <c r="RKQ58" s="47"/>
      <c r="RKR58" s="47"/>
      <c r="RKS58" s="47"/>
      <c r="RKT58" s="47"/>
      <c r="RKU58" s="47"/>
      <c r="RKV58" s="47"/>
      <c r="RKW58" s="47"/>
      <c r="RKX58" s="47"/>
      <c r="RKY58" s="47"/>
      <c r="RKZ58" s="47"/>
      <c r="RLA58" s="47"/>
      <c r="RLB58" s="47"/>
      <c r="RLC58" s="47"/>
      <c r="RLD58" s="47"/>
      <c r="RLE58" s="47"/>
      <c r="RLF58" s="47"/>
      <c r="RLG58" s="47"/>
      <c r="RLH58" s="47"/>
      <c r="RLI58" s="47"/>
      <c r="RLJ58" s="47"/>
      <c r="RLK58" s="47"/>
      <c r="RLL58" s="47"/>
      <c r="RLM58" s="47"/>
      <c r="RLN58" s="47"/>
      <c r="RLO58" s="47"/>
      <c r="RLP58" s="47"/>
      <c r="RLQ58" s="47"/>
      <c r="RLR58" s="47"/>
      <c r="RLS58" s="47"/>
      <c r="RLT58" s="47"/>
      <c r="RLU58" s="47"/>
      <c r="RLV58" s="47"/>
      <c r="RLW58" s="47"/>
      <c r="RLX58" s="47"/>
      <c r="RLY58" s="47"/>
      <c r="RLZ58" s="47"/>
      <c r="RMA58" s="47"/>
      <c r="RMB58" s="47"/>
      <c r="RMC58" s="47"/>
      <c r="RMD58" s="47"/>
      <c r="RME58" s="47"/>
      <c r="RMF58" s="47"/>
      <c r="RMG58" s="47"/>
      <c r="RMH58" s="47"/>
      <c r="RMI58" s="47"/>
      <c r="RMJ58" s="47"/>
      <c r="RMK58" s="47"/>
      <c r="RML58" s="47"/>
      <c r="RMM58" s="47"/>
      <c r="RMN58" s="47"/>
      <c r="RMO58" s="47"/>
      <c r="RMP58" s="47"/>
      <c r="RMQ58" s="47"/>
      <c r="RMR58" s="47"/>
      <c r="RMS58" s="47"/>
      <c r="RMT58" s="47"/>
      <c r="RMU58" s="47"/>
      <c r="RMV58" s="47"/>
      <c r="RMW58" s="47"/>
      <c r="RMX58" s="47"/>
      <c r="RMY58" s="47"/>
      <c r="RMZ58" s="47"/>
      <c r="RNA58" s="47"/>
      <c r="RNB58" s="47"/>
      <c r="RNC58" s="47"/>
      <c r="RND58" s="47"/>
      <c r="RNE58" s="47"/>
      <c r="RNF58" s="47"/>
      <c r="RNG58" s="47"/>
      <c r="RNH58" s="47"/>
      <c r="RNI58" s="47"/>
      <c r="RNJ58" s="47"/>
      <c r="RNK58" s="47"/>
      <c r="RNL58" s="47"/>
      <c r="RNM58" s="47"/>
      <c r="RNN58" s="47"/>
      <c r="RNO58" s="47"/>
      <c r="RNP58" s="47"/>
      <c r="RNQ58" s="47"/>
      <c r="RNR58" s="47"/>
      <c r="RNS58" s="47"/>
      <c r="RNT58" s="47"/>
      <c r="RNU58" s="47"/>
      <c r="RNV58" s="47"/>
      <c r="RNW58" s="47"/>
      <c r="RNX58" s="47"/>
      <c r="RNY58" s="47"/>
      <c r="RNZ58" s="47"/>
      <c r="ROA58" s="47"/>
      <c r="ROB58" s="47"/>
      <c r="ROC58" s="47"/>
      <c r="ROD58" s="47"/>
      <c r="ROE58" s="47"/>
      <c r="ROF58" s="47"/>
      <c r="ROG58" s="47"/>
      <c r="ROH58" s="47"/>
      <c r="ROI58" s="47"/>
      <c r="ROJ58" s="47"/>
      <c r="ROK58" s="47"/>
      <c r="ROL58" s="47"/>
      <c r="ROM58" s="47"/>
      <c r="RON58" s="47"/>
      <c r="ROO58" s="47"/>
      <c r="ROP58" s="47"/>
      <c r="ROQ58" s="47"/>
      <c r="ROR58" s="47"/>
      <c r="ROS58" s="47"/>
      <c r="ROT58" s="47"/>
      <c r="ROU58" s="47"/>
      <c r="ROV58" s="47"/>
      <c r="ROW58" s="47"/>
      <c r="ROX58" s="47"/>
      <c r="ROY58" s="47"/>
      <c r="ROZ58" s="47"/>
      <c r="RPA58" s="47"/>
      <c r="RPB58" s="47"/>
      <c r="RPC58" s="47"/>
      <c r="RPD58" s="47"/>
      <c r="RPE58" s="47"/>
      <c r="RPF58" s="47"/>
      <c r="RPG58" s="47"/>
      <c r="RPH58" s="47"/>
      <c r="RPI58" s="47"/>
      <c r="RPJ58" s="47"/>
      <c r="RPK58" s="47"/>
      <c r="RPL58" s="47"/>
      <c r="RPM58" s="47"/>
      <c r="RPN58" s="47"/>
      <c r="RPO58" s="47"/>
      <c r="RPP58" s="47"/>
      <c r="RPQ58" s="47"/>
      <c r="RPR58" s="47"/>
      <c r="RPS58" s="47"/>
      <c r="RPT58" s="47"/>
      <c r="RPU58" s="47"/>
      <c r="RPV58" s="47"/>
      <c r="RPW58" s="47"/>
      <c r="RPX58" s="47"/>
      <c r="RPY58" s="47"/>
      <c r="RPZ58" s="47"/>
      <c r="RQA58" s="47"/>
      <c r="RQB58" s="47"/>
      <c r="RQC58" s="47"/>
      <c r="RQD58" s="47"/>
      <c r="RQE58" s="47"/>
      <c r="RQF58" s="47"/>
      <c r="RQG58" s="47"/>
      <c r="RQH58" s="47"/>
      <c r="RQI58" s="47"/>
      <c r="RQJ58" s="47"/>
      <c r="RQK58" s="47"/>
      <c r="RQL58" s="47"/>
      <c r="RQM58" s="47"/>
      <c r="RQN58" s="47"/>
      <c r="RQO58" s="47"/>
      <c r="RQP58" s="47"/>
      <c r="RQQ58" s="47"/>
      <c r="RQR58" s="47"/>
      <c r="RQS58" s="47"/>
      <c r="RQT58" s="47"/>
      <c r="RQU58" s="47"/>
      <c r="RQV58" s="47"/>
      <c r="RQW58" s="47"/>
      <c r="RQX58" s="47"/>
      <c r="RQY58" s="47"/>
      <c r="RQZ58" s="47"/>
      <c r="RRA58" s="47"/>
      <c r="RRB58" s="47"/>
      <c r="RRC58" s="47"/>
      <c r="RRD58" s="47"/>
      <c r="RRE58" s="47"/>
      <c r="RRF58" s="47"/>
      <c r="RRG58" s="47"/>
      <c r="RRH58" s="47"/>
      <c r="RRI58" s="47"/>
      <c r="RRJ58" s="47"/>
      <c r="RRK58" s="47"/>
      <c r="RRL58" s="47"/>
      <c r="RRM58" s="47"/>
      <c r="RRN58" s="47"/>
      <c r="RRO58" s="47"/>
      <c r="RRP58" s="47"/>
      <c r="RRQ58" s="47"/>
      <c r="RRR58" s="47"/>
      <c r="RRS58" s="47"/>
      <c r="RRT58" s="47"/>
      <c r="RRU58" s="47"/>
      <c r="RRV58" s="47"/>
      <c r="RRW58" s="47"/>
      <c r="RRX58" s="47"/>
      <c r="RRY58" s="47"/>
      <c r="RRZ58" s="47"/>
      <c r="RSA58" s="47"/>
      <c r="RSB58" s="47"/>
      <c r="RSC58" s="47"/>
      <c r="RSD58" s="47"/>
      <c r="RSE58" s="47"/>
      <c r="RSF58" s="47"/>
      <c r="RSG58" s="47"/>
      <c r="RSH58" s="47"/>
      <c r="RSI58" s="47"/>
      <c r="RSJ58" s="47"/>
      <c r="RSK58" s="47"/>
      <c r="RSL58" s="47"/>
      <c r="RSM58" s="47"/>
      <c r="RSN58" s="47"/>
      <c r="RSO58" s="47"/>
      <c r="RSP58" s="47"/>
      <c r="RSQ58" s="47"/>
      <c r="RSR58" s="47"/>
      <c r="RSS58" s="47"/>
      <c r="RST58" s="47"/>
      <c r="RSU58" s="47"/>
      <c r="RSV58" s="47"/>
      <c r="RSW58" s="47"/>
      <c r="RSX58" s="47"/>
      <c r="RSY58" s="47"/>
      <c r="RSZ58" s="47"/>
      <c r="RTA58" s="47"/>
      <c r="RTB58" s="47"/>
      <c r="RTC58" s="47"/>
      <c r="RTD58" s="47"/>
      <c r="RTE58" s="47"/>
      <c r="RTF58" s="47"/>
      <c r="RTG58" s="47"/>
      <c r="RTH58" s="47"/>
      <c r="RTI58" s="47"/>
      <c r="RTJ58" s="47"/>
      <c r="RTK58" s="47"/>
      <c r="RTL58" s="47"/>
      <c r="RTM58" s="47"/>
      <c r="RTN58" s="47"/>
      <c r="RTO58" s="47"/>
      <c r="RTP58" s="47"/>
      <c r="RTQ58" s="47"/>
      <c r="RTR58" s="47"/>
      <c r="RTS58" s="47"/>
      <c r="RTT58" s="47"/>
      <c r="RTU58" s="47"/>
      <c r="RTV58" s="47"/>
      <c r="RTW58" s="47"/>
      <c r="RTX58" s="47"/>
      <c r="RTY58" s="47"/>
      <c r="RTZ58" s="47"/>
      <c r="RUA58" s="47"/>
      <c r="RUB58" s="47"/>
      <c r="RUC58" s="47"/>
      <c r="RUD58" s="47"/>
      <c r="RUE58" s="47"/>
      <c r="RUF58" s="47"/>
      <c r="RUG58" s="47"/>
      <c r="RUH58" s="47"/>
      <c r="RUI58" s="47"/>
      <c r="RUJ58" s="47"/>
      <c r="RUK58" s="47"/>
      <c r="RUL58" s="47"/>
      <c r="RUM58" s="47"/>
      <c r="RUN58" s="47"/>
      <c r="RUO58" s="47"/>
      <c r="RUP58" s="47"/>
      <c r="RUQ58" s="47"/>
      <c r="RUR58" s="47"/>
      <c r="RUS58" s="47"/>
      <c r="RUT58" s="47"/>
      <c r="RUU58" s="47"/>
      <c r="RUV58" s="47"/>
      <c r="RUW58" s="47"/>
      <c r="RUX58" s="47"/>
      <c r="RUY58" s="47"/>
      <c r="RUZ58" s="47"/>
      <c r="RVA58" s="47"/>
      <c r="RVB58" s="47"/>
      <c r="RVC58" s="47"/>
      <c r="RVD58" s="47"/>
      <c r="RVE58" s="47"/>
      <c r="RVF58" s="47"/>
      <c r="RVG58" s="47"/>
      <c r="RVH58" s="47"/>
      <c r="RVI58" s="47"/>
      <c r="RVJ58" s="47"/>
      <c r="RVK58" s="47"/>
      <c r="RVL58" s="47"/>
      <c r="RVM58" s="47"/>
      <c r="RVN58" s="47"/>
      <c r="RVO58" s="47"/>
      <c r="RVP58" s="47"/>
      <c r="RVQ58" s="47"/>
      <c r="RVR58" s="47"/>
      <c r="RVS58" s="47"/>
      <c r="RVT58" s="47"/>
      <c r="RVU58" s="47"/>
      <c r="RVV58" s="47"/>
      <c r="RVW58" s="47"/>
      <c r="RVX58" s="47"/>
      <c r="RVY58" s="47"/>
      <c r="RVZ58" s="47"/>
      <c r="RWA58" s="47"/>
      <c r="RWB58" s="47"/>
      <c r="RWC58" s="47"/>
      <c r="RWD58" s="47"/>
      <c r="RWE58" s="47"/>
      <c r="RWF58" s="47"/>
      <c r="RWG58" s="47"/>
      <c r="RWH58" s="47"/>
      <c r="RWI58" s="47"/>
      <c r="RWJ58" s="47"/>
      <c r="RWK58" s="47"/>
      <c r="RWL58" s="47"/>
      <c r="RWM58" s="47"/>
      <c r="RWN58" s="47"/>
      <c r="RWO58" s="47"/>
      <c r="RWP58" s="47"/>
      <c r="RWQ58" s="47"/>
      <c r="RWR58" s="47"/>
      <c r="RWS58" s="47"/>
      <c r="RWT58" s="47"/>
      <c r="RWU58" s="47"/>
      <c r="RWV58" s="47"/>
      <c r="RWW58" s="47"/>
      <c r="RWX58" s="47"/>
      <c r="RWY58" s="47"/>
      <c r="RWZ58" s="47"/>
      <c r="RXA58" s="47"/>
      <c r="RXB58" s="47"/>
      <c r="RXC58" s="47"/>
      <c r="RXD58" s="47"/>
      <c r="RXE58" s="47"/>
      <c r="RXF58" s="47"/>
      <c r="RXG58" s="47"/>
      <c r="RXH58" s="47"/>
      <c r="RXI58" s="47"/>
      <c r="RXJ58" s="47"/>
      <c r="RXK58" s="47"/>
      <c r="RXL58" s="47"/>
      <c r="RXM58" s="47"/>
      <c r="RXN58" s="47"/>
      <c r="RXO58" s="47"/>
      <c r="RXP58" s="47"/>
      <c r="RXQ58" s="47"/>
      <c r="RXR58" s="47"/>
      <c r="RXS58" s="47"/>
      <c r="RXT58" s="47"/>
      <c r="RXU58" s="47"/>
      <c r="RXV58" s="47"/>
      <c r="RXW58" s="47"/>
      <c r="RXX58" s="47"/>
      <c r="RXY58" s="47"/>
      <c r="RXZ58" s="47"/>
      <c r="RYA58" s="47"/>
      <c r="RYB58" s="47"/>
      <c r="RYC58" s="47"/>
      <c r="RYD58" s="47"/>
      <c r="RYE58" s="47"/>
      <c r="RYF58" s="47"/>
      <c r="RYG58" s="47"/>
      <c r="RYH58" s="47"/>
      <c r="RYI58" s="47"/>
      <c r="RYJ58" s="47"/>
      <c r="RYK58" s="47"/>
      <c r="RYL58" s="47"/>
      <c r="RYM58" s="47"/>
      <c r="RYN58" s="47"/>
      <c r="RYO58" s="47"/>
      <c r="RYP58" s="47"/>
      <c r="RYQ58" s="47"/>
      <c r="RYR58" s="47"/>
      <c r="RYS58" s="47"/>
      <c r="RYT58" s="47"/>
      <c r="RYU58" s="47"/>
      <c r="RYV58" s="47"/>
      <c r="RYW58" s="47"/>
      <c r="RYX58" s="47"/>
      <c r="RYY58" s="47"/>
      <c r="RYZ58" s="47"/>
      <c r="RZA58" s="47"/>
      <c r="RZB58" s="47"/>
      <c r="RZC58" s="47"/>
      <c r="RZD58" s="47"/>
      <c r="RZE58" s="47"/>
      <c r="RZF58" s="47"/>
      <c r="RZG58" s="47"/>
      <c r="RZH58" s="47"/>
      <c r="RZI58" s="47"/>
      <c r="RZJ58" s="47"/>
      <c r="RZK58" s="47"/>
      <c r="RZL58" s="47"/>
      <c r="RZM58" s="47"/>
      <c r="RZN58" s="47"/>
      <c r="RZO58" s="47"/>
      <c r="RZP58" s="47"/>
      <c r="RZQ58" s="47"/>
      <c r="RZR58" s="47"/>
      <c r="RZS58" s="47"/>
      <c r="RZT58" s="47"/>
      <c r="RZU58" s="47"/>
      <c r="RZV58" s="47"/>
      <c r="RZW58" s="47"/>
      <c r="RZX58" s="47"/>
      <c r="RZY58" s="47"/>
      <c r="RZZ58" s="47"/>
      <c r="SAA58" s="47"/>
      <c r="SAB58" s="47"/>
      <c r="SAC58" s="47"/>
      <c r="SAD58" s="47"/>
      <c r="SAE58" s="47"/>
      <c r="SAF58" s="47"/>
      <c r="SAG58" s="47"/>
      <c r="SAH58" s="47"/>
      <c r="SAI58" s="47"/>
      <c r="SAJ58" s="47"/>
      <c r="SAK58" s="47"/>
      <c r="SAL58" s="47"/>
      <c r="SAM58" s="47"/>
      <c r="SAN58" s="47"/>
      <c r="SAO58" s="47"/>
      <c r="SAP58" s="47"/>
      <c r="SAQ58" s="47"/>
      <c r="SAR58" s="47"/>
      <c r="SAS58" s="47"/>
      <c r="SAT58" s="47"/>
      <c r="SAU58" s="47"/>
      <c r="SAV58" s="47"/>
      <c r="SAW58" s="47"/>
      <c r="SAX58" s="47"/>
      <c r="SAY58" s="47"/>
      <c r="SAZ58" s="47"/>
      <c r="SBA58" s="47"/>
      <c r="SBB58" s="47"/>
      <c r="SBC58" s="47"/>
      <c r="SBD58" s="47"/>
      <c r="SBE58" s="47"/>
      <c r="SBF58" s="47"/>
      <c r="SBG58" s="47"/>
      <c r="SBH58" s="47"/>
      <c r="SBI58" s="47"/>
      <c r="SBJ58" s="47"/>
      <c r="SBK58" s="47"/>
      <c r="SBL58" s="47"/>
      <c r="SBM58" s="47"/>
      <c r="SBN58" s="47"/>
      <c r="SBO58" s="47"/>
      <c r="SBP58" s="47"/>
      <c r="SBQ58" s="47"/>
      <c r="SBR58" s="47"/>
      <c r="SBS58" s="47"/>
      <c r="SBT58" s="47"/>
      <c r="SBU58" s="47"/>
      <c r="SBV58" s="47"/>
      <c r="SBW58" s="47"/>
      <c r="SBX58" s="47"/>
      <c r="SBY58" s="47"/>
      <c r="SBZ58" s="47"/>
      <c r="SCA58" s="47"/>
      <c r="SCB58" s="47"/>
      <c r="SCC58" s="47"/>
      <c r="SCD58" s="47"/>
      <c r="SCE58" s="47"/>
      <c r="SCF58" s="47"/>
      <c r="SCG58" s="47"/>
      <c r="SCH58" s="47"/>
      <c r="SCI58" s="47"/>
      <c r="SCJ58" s="47"/>
      <c r="SCK58" s="47"/>
      <c r="SCL58" s="47"/>
      <c r="SCM58" s="47"/>
      <c r="SCN58" s="47"/>
      <c r="SCO58" s="47"/>
      <c r="SCP58" s="47"/>
      <c r="SCQ58" s="47"/>
      <c r="SCR58" s="47"/>
      <c r="SCS58" s="47"/>
      <c r="SCT58" s="47"/>
      <c r="SCU58" s="47"/>
      <c r="SCV58" s="47"/>
      <c r="SCW58" s="47"/>
      <c r="SCX58" s="47"/>
      <c r="SCY58" s="47"/>
      <c r="SCZ58" s="47"/>
      <c r="SDA58" s="47"/>
      <c r="SDB58" s="47"/>
      <c r="SDC58" s="47"/>
      <c r="SDD58" s="47"/>
      <c r="SDE58" s="47"/>
      <c r="SDF58" s="47"/>
      <c r="SDG58" s="47"/>
      <c r="SDH58" s="47"/>
      <c r="SDI58" s="47"/>
      <c r="SDJ58" s="47"/>
      <c r="SDK58" s="47"/>
      <c r="SDL58" s="47"/>
      <c r="SDM58" s="47"/>
      <c r="SDN58" s="47"/>
      <c r="SDO58" s="47"/>
      <c r="SDP58" s="47"/>
      <c r="SDQ58" s="47"/>
      <c r="SDR58" s="47"/>
      <c r="SDS58" s="47"/>
      <c r="SDT58" s="47"/>
      <c r="SDU58" s="47"/>
      <c r="SDV58" s="47"/>
      <c r="SDW58" s="47"/>
      <c r="SDX58" s="47"/>
      <c r="SDY58" s="47"/>
      <c r="SDZ58" s="47"/>
      <c r="SEA58" s="47"/>
      <c r="SEB58" s="47"/>
      <c r="SEC58" s="47"/>
      <c r="SED58" s="47"/>
      <c r="SEE58" s="47"/>
      <c r="SEF58" s="47"/>
      <c r="SEG58" s="47"/>
      <c r="SEH58" s="47"/>
      <c r="SEI58" s="47"/>
      <c r="SEJ58" s="47"/>
      <c r="SEK58" s="47"/>
      <c r="SEL58" s="47"/>
      <c r="SEM58" s="47"/>
      <c r="SEN58" s="47"/>
      <c r="SEO58" s="47"/>
      <c r="SEP58" s="47"/>
      <c r="SEQ58" s="47"/>
      <c r="SER58" s="47"/>
      <c r="SES58" s="47"/>
      <c r="SET58" s="47"/>
      <c r="SEU58" s="47"/>
      <c r="SEV58" s="47"/>
      <c r="SEW58" s="47"/>
      <c r="SEX58" s="47"/>
      <c r="SEY58" s="47"/>
      <c r="SEZ58" s="47"/>
      <c r="SFA58" s="47"/>
      <c r="SFB58" s="47"/>
      <c r="SFC58" s="47"/>
      <c r="SFD58" s="47"/>
      <c r="SFE58" s="47"/>
      <c r="SFF58" s="47"/>
      <c r="SFG58" s="47"/>
      <c r="SFH58" s="47"/>
      <c r="SFI58" s="47"/>
      <c r="SFJ58" s="47"/>
      <c r="SFK58" s="47"/>
      <c r="SFL58" s="47"/>
      <c r="SFM58" s="47"/>
      <c r="SFN58" s="47"/>
      <c r="SFO58" s="47"/>
      <c r="SFP58" s="47"/>
      <c r="SFQ58" s="47"/>
      <c r="SFR58" s="47"/>
      <c r="SFS58" s="47"/>
      <c r="SFT58" s="47"/>
      <c r="SFU58" s="47"/>
      <c r="SFV58" s="47"/>
      <c r="SFW58" s="47"/>
      <c r="SFX58" s="47"/>
      <c r="SFY58" s="47"/>
      <c r="SFZ58" s="47"/>
      <c r="SGA58" s="47"/>
      <c r="SGB58" s="47"/>
      <c r="SGC58" s="47"/>
      <c r="SGD58" s="47"/>
      <c r="SGE58" s="47"/>
      <c r="SGF58" s="47"/>
      <c r="SGG58" s="47"/>
      <c r="SGH58" s="47"/>
      <c r="SGI58" s="47"/>
      <c r="SGJ58" s="47"/>
      <c r="SGK58" s="47"/>
      <c r="SGL58" s="47"/>
      <c r="SGM58" s="47"/>
      <c r="SGN58" s="47"/>
      <c r="SGO58" s="47"/>
      <c r="SGP58" s="47"/>
      <c r="SGQ58" s="47"/>
      <c r="SGR58" s="47"/>
      <c r="SGS58" s="47"/>
      <c r="SGT58" s="47"/>
      <c r="SGU58" s="47"/>
      <c r="SGV58" s="47"/>
      <c r="SGW58" s="47"/>
      <c r="SGX58" s="47"/>
      <c r="SGY58" s="47"/>
      <c r="SGZ58" s="47"/>
      <c r="SHA58" s="47"/>
      <c r="SHB58" s="47"/>
      <c r="SHC58" s="47"/>
      <c r="SHD58" s="47"/>
      <c r="SHE58" s="47"/>
      <c r="SHF58" s="47"/>
      <c r="SHG58" s="47"/>
      <c r="SHH58" s="47"/>
      <c r="SHI58" s="47"/>
      <c r="SHJ58" s="47"/>
      <c r="SHK58" s="47"/>
      <c r="SHL58" s="47"/>
      <c r="SHM58" s="47"/>
      <c r="SHN58" s="47"/>
      <c r="SHO58" s="47"/>
      <c r="SHP58" s="47"/>
      <c r="SHQ58" s="47"/>
      <c r="SHR58" s="47"/>
      <c r="SHS58" s="47"/>
      <c r="SHT58" s="47"/>
      <c r="SHU58" s="47"/>
      <c r="SHV58" s="47"/>
      <c r="SHW58" s="47"/>
      <c r="SHX58" s="47"/>
      <c r="SHY58" s="47"/>
      <c r="SHZ58" s="47"/>
      <c r="SIA58" s="47"/>
      <c r="SIB58" s="47"/>
      <c r="SIC58" s="47"/>
      <c r="SID58" s="47"/>
      <c r="SIE58" s="47"/>
      <c r="SIF58" s="47"/>
      <c r="SIG58" s="47"/>
      <c r="SIH58" s="47"/>
      <c r="SII58" s="47"/>
      <c r="SIJ58" s="47"/>
      <c r="SIK58" s="47"/>
      <c r="SIL58" s="47"/>
      <c r="SIM58" s="47"/>
      <c r="SIN58" s="47"/>
      <c r="SIO58" s="47"/>
      <c r="SIP58" s="47"/>
      <c r="SIQ58" s="47"/>
      <c r="SIR58" s="47"/>
      <c r="SIS58" s="47"/>
      <c r="SIT58" s="47"/>
      <c r="SIU58" s="47"/>
      <c r="SIV58" s="47"/>
      <c r="SIW58" s="47"/>
      <c r="SIX58" s="47"/>
      <c r="SIY58" s="47"/>
      <c r="SIZ58" s="47"/>
      <c r="SJA58" s="47"/>
      <c r="SJB58" s="47"/>
      <c r="SJC58" s="47"/>
      <c r="SJD58" s="47"/>
      <c r="SJE58" s="47"/>
      <c r="SJF58" s="47"/>
      <c r="SJG58" s="47"/>
      <c r="SJH58" s="47"/>
      <c r="SJI58" s="47"/>
      <c r="SJJ58" s="47"/>
      <c r="SJK58" s="47"/>
      <c r="SJL58" s="47"/>
      <c r="SJM58" s="47"/>
      <c r="SJN58" s="47"/>
      <c r="SJO58" s="47"/>
      <c r="SJP58" s="47"/>
      <c r="SJQ58" s="47"/>
      <c r="SJR58" s="47"/>
      <c r="SJS58" s="47"/>
      <c r="SJT58" s="47"/>
      <c r="SJU58" s="47"/>
      <c r="SJV58" s="47"/>
      <c r="SJW58" s="47"/>
      <c r="SJX58" s="47"/>
      <c r="SJY58" s="47"/>
      <c r="SJZ58" s="47"/>
      <c r="SKA58" s="47"/>
      <c r="SKB58" s="47"/>
      <c r="SKC58" s="47"/>
      <c r="SKD58" s="47"/>
      <c r="SKE58" s="47"/>
      <c r="SKF58" s="47"/>
      <c r="SKG58" s="47"/>
      <c r="SKH58" s="47"/>
      <c r="SKI58" s="47"/>
      <c r="SKJ58" s="47"/>
      <c r="SKK58" s="47"/>
      <c r="SKL58" s="47"/>
      <c r="SKM58" s="47"/>
      <c r="SKN58" s="47"/>
      <c r="SKO58" s="47"/>
      <c r="SKP58" s="47"/>
      <c r="SKQ58" s="47"/>
      <c r="SKR58" s="47"/>
      <c r="SKS58" s="47"/>
      <c r="SKT58" s="47"/>
      <c r="SKU58" s="47"/>
      <c r="SKV58" s="47"/>
      <c r="SKW58" s="47"/>
      <c r="SKX58" s="47"/>
      <c r="SKY58" s="47"/>
      <c r="SKZ58" s="47"/>
      <c r="SLA58" s="47"/>
      <c r="SLB58" s="47"/>
      <c r="SLC58" s="47"/>
      <c r="SLD58" s="47"/>
      <c r="SLE58" s="47"/>
      <c r="SLF58" s="47"/>
      <c r="SLG58" s="47"/>
      <c r="SLH58" s="47"/>
      <c r="SLI58" s="47"/>
      <c r="SLJ58" s="47"/>
      <c r="SLK58" s="47"/>
      <c r="SLL58" s="47"/>
      <c r="SLM58" s="47"/>
      <c r="SLN58" s="47"/>
      <c r="SLO58" s="47"/>
      <c r="SLP58" s="47"/>
      <c r="SLQ58" s="47"/>
      <c r="SLR58" s="47"/>
      <c r="SLS58" s="47"/>
      <c r="SLT58" s="47"/>
      <c r="SLU58" s="47"/>
      <c r="SLV58" s="47"/>
      <c r="SLW58" s="47"/>
      <c r="SLX58" s="47"/>
      <c r="SLY58" s="47"/>
      <c r="SLZ58" s="47"/>
      <c r="SMA58" s="47"/>
      <c r="SMB58" s="47"/>
      <c r="SMC58" s="47"/>
      <c r="SMD58" s="47"/>
      <c r="SME58" s="47"/>
      <c r="SMF58" s="47"/>
      <c r="SMG58" s="47"/>
      <c r="SMH58" s="47"/>
      <c r="SMI58" s="47"/>
      <c r="SMJ58" s="47"/>
      <c r="SMK58" s="47"/>
      <c r="SML58" s="47"/>
      <c r="SMM58" s="47"/>
      <c r="SMN58" s="47"/>
      <c r="SMO58" s="47"/>
      <c r="SMP58" s="47"/>
      <c r="SMQ58" s="47"/>
      <c r="SMR58" s="47"/>
      <c r="SMS58" s="47"/>
      <c r="SMT58" s="47"/>
      <c r="SMU58" s="47"/>
      <c r="SMV58" s="47"/>
      <c r="SMW58" s="47"/>
      <c r="SMX58" s="47"/>
      <c r="SMY58" s="47"/>
      <c r="SMZ58" s="47"/>
      <c r="SNA58" s="47"/>
      <c r="SNB58" s="47"/>
      <c r="SNC58" s="47"/>
      <c r="SND58" s="47"/>
      <c r="SNE58" s="47"/>
      <c r="SNF58" s="47"/>
      <c r="SNG58" s="47"/>
      <c r="SNH58" s="47"/>
      <c r="SNI58" s="47"/>
      <c r="SNJ58" s="47"/>
      <c r="SNK58" s="47"/>
      <c r="SNL58" s="47"/>
      <c r="SNM58" s="47"/>
      <c r="SNN58" s="47"/>
      <c r="SNO58" s="47"/>
      <c r="SNP58" s="47"/>
      <c r="SNQ58" s="47"/>
      <c r="SNR58" s="47"/>
      <c r="SNS58" s="47"/>
      <c r="SNT58" s="47"/>
      <c r="SNU58" s="47"/>
      <c r="SNV58" s="47"/>
      <c r="SNW58" s="47"/>
      <c r="SNX58" s="47"/>
      <c r="SNY58" s="47"/>
      <c r="SNZ58" s="47"/>
      <c r="SOA58" s="47"/>
      <c r="SOB58" s="47"/>
      <c r="SOC58" s="47"/>
      <c r="SOD58" s="47"/>
      <c r="SOE58" s="47"/>
      <c r="SOF58" s="47"/>
      <c r="SOG58" s="47"/>
      <c r="SOH58" s="47"/>
      <c r="SOI58" s="47"/>
      <c r="SOJ58" s="47"/>
      <c r="SOK58" s="47"/>
      <c r="SOL58" s="47"/>
      <c r="SOM58" s="47"/>
      <c r="SON58" s="47"/>
      <c r="SOO58" s="47"/>
      <c r="SOP58" s="47"/>
      <c r="SOQ58" s="47"/>
      <c r="SOR58" s="47"/>
      <c r="SOS58" s="47"/>
      <c r="SOT58" s="47"/>
      <c r="SOU58" s="47"/>
      <c r="SOV58" s="47"/>
      <c r="SOW58" s="47"/>
      <c r="SOX58" s="47"/>
      <c r="SOY58" s="47"/>
      <c r="SOZ58" s="47"/>
      <c r="SPA58" s="47"/>
      <c r="SPB58" s="47"/>
      <c r="SPC58" s="47"/>
      <c r="SPD58" s="47"/>
      <c r="SPE58" s="47"/>
      <c r="SPF58" s="47"/>
      <c r="SPG58" s="47"/>
      <c r="SPH58" s="47"/>
      <c r="SPI58" s="47"/>
      <c r="SPJ58" s="47"/>
      <c r="SPK58" s="47"/>
      <c r="SPL58" s="47"/>
      <c r="SPM58" s="47"/>
      <c r="SPN58" s="47"/>
      <c r="SPO58" s="47"/>
      <c r="SPP58" s="47"/>
      <c r="SPQ58" s="47"/>
      <c r="SPR58" s="47"/>
      <c r="SPS58" s="47"/>
      <c r="SPT58" s="47"/>
      <c r="SPU58" s="47"/>
      <c r="SPV58" s="47"/>
      <c r="SPW58" s="47"/>
      <c r="SPX58" s="47"/>
      <c r="SPY58" s="47"/>
      <c r="SPZ58" s="47"/>
      <c r="SQA58" s="47"/>
      <c r="SQB58" s="47"/>
      <c r="SQC58" s="47"/>
      <c r="SQD58" s="47"/>
      <c r="SQE58" s="47"/>
      <c r="SQF58" s="47"/>
      <c r="SQG58" s="47"/>
      <c r="SQH58" s="47"/>
      <c r="SQI58" s="47"/>
      <c r="SQJ58" s="47"/>
      <c r="SQK58" s="47"/>
      <c r="SQL58" s="47"/>
      <c r="SQM58" s="47"/>
      <c r="SQN58" s="47"/>
      <c r="SQO58" s="47"/>
      <c r="SQP58" s="47"/>
      <c r="SQQ58" s="47"/>
      <c r="SQR58" s="47"/>
      <c r="SQS58" s="47"/>
      <c r="SQT58" s="47"/>
      <c r="SQU58" s="47"/>
      <c r="SQV58" s="47"/>
      <c r="SQW58" s="47"/>
      <c r="SQX58" s="47"/>
      <c r="SQY58" s="47"/>
      <c r="SQZ58" s="47"/>
      <c r="SRA58" s="47"/>
      <c r="SRB58" s="47"/>
      <c r="SRC58" s="47"/>
      <c r="SRD58" s="47"/>
      <c r="SRE58" s="47"/>
      <c r="SRF58" s="47"/>
      <c r="SRG58" s="47"/>
      <c r="SRH58" s="47"/>
      <c r="SRI58" s="47"/>
      <c r="SRJ58" s="47"/>
      <c r="SRK58" s="47"/>
      <c r="SRL58" s="47"/>
      <c r="SRM58" s="47"/>
      <c r="SRN58" s="47"/>
      <c r="SRO58" s="47"/>
      <c r="SRP58" s="47"/>
      <c r="SRQ58" s="47"/>
      <c r="SRR58" s="47"/>
      <c r="SRS58" s="47"/>
      <c r="SRT58" s="47"/>
      <c r="SRU58" s="47"/>
      <c r="SRV58" s="47"/>
      <c r="SRW58" s="47"/>
      <c r="SRX58" s="47"/>
      <c r="SRY58" s="47"/>
      <c r="SRZ58" s="47"/>
      <c r="SSA58" s="47"/>
      <c r="SSB58" s="47"/>
      <c r="SSC58" s="47"/>
      <c r="SSD58" s="47"/>
      <c r="SSE58" s="47"/>
      <c r="SSF58" s="47"/>
      <c r="SSG58" s="47"/>
      <c r="SSH58" s="47"/>
      <c r="SSI58" s="47"/>
      <c r="SSJ58" s="47"/>
      <c r="SSK58" s="47"/>
      <c r="SSL58" s="47"/>
      <c r="SSM58" s="47"/>
      <c r="SSN58" s="47"/>
      <c r="SSO58" s="47"/>
      <c r="SSP58" s="47"/>
      <c r="SSQ58" s="47"/>
      <c r="SSR58" s="47"/>
      <c r="SSS58" s="47"/>
      <c r="SST58" s="47"/>
      <c r="SSU58" s="47"/>
      <c r="SSV58" s="47"/>
      <c r="SSW58" s="47"/>
      <c r="SSX58" s="47"/>
      <c r="SSY58" s="47"/>
      <c r="SSZ58" s="47"/>
      <c r="STA58" s="47"/>
      <c r="STB58" s="47"/>
      <c r="STC58" s="47"/>
      <c r="STD58" s="47"/>
      <c r="STE58" s="47"/>
      <c r="STF58" s="47"/>
      <c r="STG58" s="47"/>
      <c r="STH58" s="47"/>
      <c r="STI58" s="47"/>
      <c r="STJ58" s="47"/>
      <c r="STK58" s="47"/>
      <c r="STL58" s="47"/>
      <c r="STM58" s="47"/>
      <c r="STN58" s="47"/>
      <c r="STO58" s="47"/>
      <c r="STP58" s="47"/>
      <c r="STQ58" s="47"/>
      <c r="STR58" s="47"/>
      <c r="STS58" s="47"/>
      <c r="STT58" s="47"/>
      <c r="STU58" s="47"/>
      <c r="STV58" s="47"/>
      <c r="STW58" s="47"/>
      <c r="STX58" s="47"/>
      <c r="STY58" s="47"/>
      <c r="STZ58" s="47"/>
      <c r="SUA58" s="47"/>
      <c r="SUB58" s="47"/>
      <c r="SUC58" s="47"/>
      <c r="SUD58" s="47"/>
      <c r="SUE58" s="47"/>
      <c r="SUF58" s="47"/>
      <c r="SUG58" s="47"/>
      <c r="SUH58" s="47"/>
      <c r="SUI58" s="47"/>
      <c r="SUJ58" s="47"/>
      <c r="SUK58" s="47"/>
      <c r="SUL58" s="47"/>
      <c r="SUM58" s="47"/>
      <c r="SUN58" s="47"/>
      <c r="SUO58" s="47"/>
      <c r="SUP58" s="47"/>
      <c r="SUQ58" s="47"/>
      <c r="SUR58" s="47"/>
      <c r="SUS58" s="47"/>
      <c r="SUT58" s="47"/>
      <c r="SUU58" s="47"/>
      <c r="SUV58" s="47"/>
      <c r="SUW58" s="47"/>
      <c r="SUX58" s="47"/>
      <c r="SUY58" s="47"/>
      <c r="SUZ58" s="47"/>
      <c r="SVA58" s="47"/>
      <c r="SVB58" s="47"/>
      <c r="SVC58" s="47"/>
      <c r="SVD58" s="47"/>
      <c r="SVE58" s="47"/>
      <c r="SVF58" s="47"/>
      <c r="SVG58" s="47"/>
      <c r="SVH58" s="47"/>
      <c r="SVI58" s="47"/>
      <c r="SVJ58" s="47"/>
      <c r="SVK58" s="47"/>
      <c r="SVL58" s="47"/>
      <c r="SVM58" s="47"/>
      <c r="SVN58" s="47"/>
      <c r="SVO58" s="47"/>
      <c r="SVP58" s="47"/>
      <c r="SVQ58" s="47"/>
      <c r="SVR58" s="47"/>
      <c r="SVS58" s="47"/>
      <c r="SVT58" s="47"/>
      <c r="SVU58" s="47"/>
      <c r="SVV58" s="47"/>
      <c r="SVW58" s="47"/>
      <c r="SVX58" s="47"/>
      <c r="SVY58" s="47"/>
      <c r="SVZ58" s="47"/>
      <c r="SWA58" s="47"/>
      <c r="SWB58" s="47"/>
      <c r="SWC58" s="47"/>
      <c r="SWD58" s="47"/>
      <c r="SWE58" s="47"/>
      <c r="SWF58" s="47"/>
      <c r="SWG58" s="47"/>
      <c r="SWH58" s="47"/>
      <c r="SWI58" s="47"/>
      <c r="SWJ58" s="47"/>
      <c r="SWK58" s="47"/>
      <c r="SWL58" s="47"/>
      <c r="SWM58" s="47"/>
      <c r="SWN58" s="47"/>
      <c r="SWO58" s="47"/>
      <c r="SWP58" s="47"/>
      <c r="SWQ58" s="47"/>
      <c r="SWR58" s="47"/>
      <c r="SWS58" s="47"/>
      <c r="SWT58" s="47"/>
      <c r="SWU58" s="47"/>
      <c r="SWV58" s="47"/>
      <c r="SWW58" s="47"/>
      <c r="SWX58" s="47"/>
      <c r="SWY58" s="47"/>
      <c r="SWZ58" s="47"/>
      <c r="SXA58" s="47"/>
      <c r="SXB58" s="47"/>
      <c r="SXC58" s="47"/>
      <c r="SXD58" s="47"/>
      <c r="SXE58" s="47"/>
      <c r="SXF58" s="47"/>
      <c r="SXG58" s="47"/>
      <c r="SXH58" s="47"/>
      <c r="SXI58" s="47"/>
      <c r="SXJ58" s="47"/>
      <c r="SXK58" s="47"/>
      <c r="SXL58" s="47"/>
      <c r="SXM58" s="47"/>
      <c r="SXN58" s="47"/>
      <c r="SXO58" s="47"/>
      <c r="SXP58" s="47"/>
      <c r="SXQ58" s="47"/>
      <c r="SXR58" s="47"/>
      <c r="SXS58" s="47"/>
      <c r="SXT58" s="47"/>
      <c r="SXU58" s="47"/>
      <c r="SXV58" s="47"/>
      <c r="SXW58" s="47"/>
      <c r="SXX58" s="47"/>
      <c r="SXY58" s="47"/>
      <c r="SXZ58" s="47"/>
      <c r="SYA58" s="47"/>
      <c r="SYB58" s="47"/>
      <c r="SYC58" s="47"/>
      <c r="SYD58" s="47"/>
      <c r="SYE58" s="47"/>
      <c r="SYF58" s="47"/>
      <c r="SYG58" s="47"/>
      <c r="SYH58" s="47"/>
      <c r="SYI58" s="47"/>
      <c r="SYJ58" s="47"/>
      <c r="SYK58" s="47"/>
      <c r="SYL58" s="47"/>
      <c r="SYM58" s="47"/>
      <c r="SYN58" s="47"/>
      <c r="SYO58" s="47"/>
      <c r="SYP58" s="47"/>
      <c r="SYQ58" s="47"/>
      <c r="SYR58" s="47"/>
      <c r="SYS58" s="47"/>
      <c r="SYT58" s="47"/>
      <c r="SYU58" s="47"/>
      <c r="SYV58" s="47"/>
      <c r="SYW58" s="47"/>
      <c r="SYX58" s="47"/>
      <c r="SYY58" s="47"/>
      <c r="SYZ58" s="47"/>
      <c r="SZA58" s="47"/>
      <c r="SZB58" s="47"/>
      <c r="SZC58" s="47"/>
      <c r="SZD58" s="47"/>
      <c r="SZE58" s="47"/>
      <c r="SZF58" s="47"/>
      <c r="SZG58" s="47"/>
      <c r="SZH58" s="47"/>
      <c r="SZI58" s="47"/>
      <c r="SZJ58" s="47"/>
      <c r="SZK58" s="47"/>
      <c r="SZL58" s="47"/>
      <c r="SZM58" s="47"/>
      <c r="SZN58" s="47"/>
      <c r="SZO58" s="47"/>
      <c r="SZP58" s="47"/>
      <c r="SZQ58" s="47"/>
      <c r="SZR58" s="47"/>
      <c r="SZS58" s="47"/>
      <c r="SZT58" s="47"/>
      <c r="SZU58" s="47"/>
      <c r="SZV58" s="47"/>
      <c r="SZW58" s="47"/>
      <c r="SZX58" s="47"/>
      <c r="SZY58" s="47"/>
      <c r="SZZ58" s="47"/>
      <c r="TAA58" s="47"/>
      <c r="TAB58" s="47"/>
      <c r="TAC58" s="47"/>
      <c r="TAD58" s="47"/>
      <c r="TAE58" s="47"/>
      <c r="TAF58" s="47"/>
      <c r="TAG58" s="47"/>
      <c r="TAH58" s="47"/>
      <c r="TAI58" s="47"/>
      <c r="TAJ58" s="47"/>
      <c r="TAK58" s="47"/>
      <c r="TAL58" s="47"/>
      <c r="TAM58" s="47"/>
      <c r="TAN58" s="47"/>
      <c r="TAO58" s="47"/>
      <c r="TAP58" s="47"/>
      <c r="TAQ58" s="47"/>
      <c r="TAR58" s="47"/>
      <c r="TAS58" s="47"/>
      <c r="TAT58" s="47"/>
      <c r="TAU58" s="47"/>
      <c r="TAV58" s="47"/>
      <c r="TAW58" s="47"/>
      <c r="TAX58" s="47"/>
      <c r="TAY58" s="47"/>
      <c r="TAZ58" s="47"/>
      <c r="TBA58" s="47"/>
      <c r="TBB58" s="47"/>
      <c r="TBC58" s="47"/>
      <c r="TBD58" s="47"/>
      <c r="TBE58" s="47"/>
      <c r="TBF58" s="47"/>
      <c r="TBG58" s="47"/>
      <c r="TBH58" s="47"/>
      <c r="TBI58" s="47"/>
      <c r="TBJ58" s="47"/>
      <c r="TBK58" s="47"/>
      <c r="TBL58" s="47"/>
      <c r="TBM58" s="47"/>
      <c r="TBN58" s="47"/>
      <c r="TBO58" s="47"/>
      <c r="TBP58" s="47"/>
      <c r="TBQ58" s="47"/>
      <c r="TBR58" s="47"/>
      <c r="TBS58" s="47"/>
      <c r="TBT58" s="47"/>
      <c r="TBU58" s="47"/>
      <c r="TBV58" s="47"/>
      <c r="TBW58" s="47"/>
      <c r="TBX58" s="47"/>
      <c r="TBY58" s="47"/>
      <c r="TBZ58" s="47"/>
      <c r="TCA58" s="47"/>
      <c r="TCB58" s="47"/>
      <c r="TCC58" s="47"/>
      <c r="TCD58" s="47"/>
      <c r="TCE58" s="47"/>
      <c r="TCF58" s="47"/>
      <c r="TCG58" s="47"/>
      <c r="TCH58" s="47"/>
      <c r="TCI58" s="47"/>
      <c r="TCJ58" s="47"/>
      <c r="TCK58" s="47"/>
      <c r="TCL58" s="47"/>
      <c r="TCM58" s="47"/>
      <c r="TCN58" s="47"/>
      <c r="TCO58" s="47"/>
      <c r="TCP58" s="47"/>
      <c r="TCQ58" s="47"/>
      <c r="TCR58" s="47"/>
      <c r="TCS58" s="47"/>
      <c r="TCT58" s="47"/>
      <c r="TCU58" s="47"/>
      <c r="TCV58" s="47"/>
      <c r="TCW58" s="47"/>
      <c r="TCX58" s="47"/>
      <c r="TCY58" s="47"/>
      <c r="TCZ58" s="47"/>
      <c r="TDA58" s="47"/>
      <c r="TDB58" s="47"/>
      <c r="TDC58" s="47"/>
      <c r="TDD58" s="47"/>
      <c r="TDE58" s="47"/>
      <c r="TDF58" s="47"/>
      <c r="TDG58" s="47"/>
      <c r="TDH58" s="47"/>
      <c r="TDI58" s="47"/>
      <c r="TDJ58" s="47"/>
      <c r="TDK58" s="47"/>
      <c r="TDL58" s="47"/>
      <c r="TDM58" s="47"/>
      <c r="TDN58" s="47"/>
      <c r="TDO58" s="47"/>
      <c r="TDP58" s="47"/>
      <c r="TDQ58" s="47"/>
      <c r="TDR58" s="47"/>
      <c r="TDS58" s="47"/>
      <c r="TDT58" s="47"/>
      <c r="TDU58" s="47"/>
      <c r="TDV58" s="47"/>
      <c r="TDW58" s="47"/>
      <c r="TDX58" s="47"/>
      <c r="TDY58" s="47"/>
      <c r="TDZ58" s="47"/>
      <c r="TEA58" s="47"/>
      <c r="TEB58" s="47"/>
      <c r="TEC58" s="47"/>
      <c r="TED58" s="47"/>
      <c r="TEE58" s="47"/>
      <c r="TEF58" s="47"/>
      <c r="TEG58" s="47"/>
      <c r="TEH58" s="47"/>
      <c r="TEI58" s="47"/>
      <c r="TEJ58" s="47"/>
      <c r="TEK58" s="47"/>
      <c r="TEL58" s="47"/>
      <c r="TEM58" s="47"/>
      <c r="TEN58" s="47"/>
      <c r="TEO58" s="47"/>
      <c r="TEP58" s="47"/>
      <c r="TEQ58" s="47"/>
      <c r="TER58" s="47"/>
      <c r="TES58" s="47"/>
      <c r="TET58" s="47"/>
      <c r="TEU58" s="47"/>
      <c r="TEV58" s="47"/>
      <c r="TEW58" s="47"/>
      <c r="TEX58" s="47"/>
      <c r="TEY58" s="47"/>
      <c r="TEZ58" s="47"/>
      <c r="TFA58" s="47"/>
      <c r="TFB58" s="47"/>
      <c r="TFC58" s="47"/>
      <c r="TFD58" s="47"/>
      <c r="TFE58" s="47"/>
      <c r="TFF58" s="47"/>
      <c r="TFG58" s="47"/>
      <c r="TFH58" s="47"/>
      <c r="TFI58" s="47"/>
      <c r="TFJ58" s="47"/>
      <c r="TFK58" s="47"/>
      <c r="TFL58" s="47"/>
      <c r="TFM58" s="47"/>
      <c r="TFN58" s="47"/>
      <c r="TFO58" s="47"/>
      <c r="TFP58" s="47"/>
      <c r="TFQ58" s="47"/>
      <c r="TFR58" s="47"/>
      <c r="TFS58" s="47"/>
      <c r="TFT58" s="47"/>
      <c r="TFU58" s="47"/>
      <c r="TFV58" s="47"/>
      <c r="TFW58" s="47"/>
      <c r="TFX58" s="47"/>
      <c r="TFY58" s="47"/>
      <c r="TFZ58" s="47"/>
      <c r="TGA58" s="47"/>
      <c r="TGB58" s="47"/>
      <c r="TGC58" s="47"/>
      <c r="TGD58" s="47"/>
      <c r="TGE58" s="47"/>
      <c r="TGF58" s="47"/>
      <c r="TGG58" s="47"/>
      <c r="TGH58" s="47"/>
      <c r="TGI58" s="47"/>
      <c r="TGJ58" s="47"/>
      <c r="TGK58" s="47"/>
      <c r="TGL58" s="47"/>
      <c r="TGM58" s="47"/>
      <c r="TGN58" s="47"/>
      <c r="TGO58" s="47"/>
      <c r="TGP58" s="47"/>
      <c r="TGQ58" s="47"/>
      <c r="TGR58" s="47"/>
      <c r="TGS58" s="47"/>
      <c r="TGT58" s="47"/>
      <c r="TGU58" s="47"/>
      <c r="TGV58" s="47"/>
      <c r="TGW58" s="47"/>
      <c r="TGX58" s="47"/>
      <c r="TGY58" s="47"/>
      <c r="TGZ58" s="47"/>
      <c r="THA58" s="47"/>
      <c r="THB58" s="47"/>
      <c r="THC58" s="47"/>
      <c r="THD58" s="47"/>
      <c r="THE58" s="47"/>
      <c r="THF58" s="47"/>
      <c r="THG58" s="47"/>
      <c r="THH58" s="47"/>
      <c r="THI58" s="47"/>
      <c r="THJ58" s="47"/>
      <c r="THK58" s="47"/>
      <c r="THL58" s="47"/>
      <c r="THM58" s="47"/>
      <c r="THN58" s="47"/>
      <c r="THO58" s="47"/>
      <c r="THP58" s="47"/>
      <c r="THQ58" s="47"/>
      <c r="THR58" s="47"/>
      <c r="THS58" s="47"/>
      <c r="THT58" s="47"/>
      <c r="THU58" s="47"/>
      <c r="THV58" s="47"/>
      <c r="THW58" s="47"/>
      <c r="THX58" s="47"/>
      <c r="THY58" s="47"/>
      <c r="THZ58" s="47"/>
      <c r="TIA58" s="47"/>
      <c r="TIB58" s="47"/>
      <c r="TIC58" s="47"/>
      <c r="TID58" s="47"/>
      <c r="TIE58" s="47"/>
      <c r="TIF58" s="47"/>
      <c r="TIG58" s="47"/>
      <c r="TIH58" s="47"/>
      <c r="TII58" s="47"/>
      <c r="TIJ58" s="47"/>
      <c r="TIK58" s="47"/>
      <c r="TIL58" s="47"/>
      <c r="TIM58" s="47"/>
      <c r="TIN58" s="47"/>
      <c r="TIO58" s="47"/>
      <c r="TIP58" s="47"/>
      <c r="TIQ58" s="47"/>
      <c r="TIR58" s="47"/>
      <c r="TIS58" s="47"/>
      <c r="TIT58" s="47"/>
      <c r="TIU58" s="47"/>
      <c r="TIV58" s="47"/>
      <c r="TIW58" s="47"/>
      <c r="TIX58" s="47"/>
      <c r="TIY58" s="47"/>
      <c r="TIZ58" s="47"/>
      <c r="TJA58" s="47"/>
      <c r="TJB58" s="47"/>
      <c r="TJC58" s="47"/>
      <c r="TJD58" s="47"/>
      <c r="TJE58" s="47"/>
      <c r="TJF58" s="47"/>
      <c r="TJG58" s="47"/>
      <c r="TJH58" s="47"/>
      <c r="TJI58" s="47"/>
      <c r="TJJ58" s="47"/>
      <c r="TJK58" s="47"/>
      <c r="TJL58" s="47"/>
      <c r="TJM58" s="47"/>
      <c r="TJN58" s="47"/>
      <c r="TJO58" s="47"/>
      <c r="TJP58" s="47"/>
      <c r="TJQ58" s="47"/>
      <c r="TJR58" s="47"/>
      <c r="TJS58" s="47"/>
      <c r="TJT58" s="47"/>
      <c r="TJU58" s="47"/>
      <c r="TJV58" s="47"/>
      <c r="TJW58" s="47"/>
      <c r="TJX58" s="47"/>
      <c r="TJY58" s="47"/>
      <c r="TJZ58" s="47"/>
      <c r="TKA58" s="47"/>
      <c r="TKB58" s="47"/>
      <c r="TKC58" s="47"/>
      <c r="TKD58" s="47"/>
      <c r="TKE58" s="47"/>
      <c r="TKF58" s="47"/>
      <c r="TKG58" s="47"/>
      <c r="TKH58" s="47"/>
      <c r="TKI58" s="47"/>
      <c r="TKJ58" s="47"/>
      <c r="TKK58" s="47"/>
      <c r="TKL58" s="47"/>
      <c r="TKM58" s="47"/>
      <c r="TKN58" s="47"/>
      <c r="TKO58" s="47"/>
      <c r="TKP58" s="47"/>
      <c r="TKQ58" s="47"/>
      <c r="TKR58" s="47"/>
      <c r="TKS58" s="47"/>
      <c r="TKT58" s="47"/>
      <c r="TKU58" s="47"/>
      <c r="TKV58" s="47"/>
      <c r="TKW58" s="47"/>
      <c r="TKX58" s="47"/>
      <c r="TKY58" s="47"/>
      <c r="TKZ58" s="47"/>
      <c r="TLA58" s="47"/>
      <c r="TLB58" s="47"/>
      <c r="TLC58" s="47"/>
      <c r="TLD58" s="47"/>
      <c r="TLE58" s="47"/>
      <c r="TLF58" s="47"/>
      <c r="TLG58" s="47"/>
      <c r="TLH58" s="47"/>
      <c r="TLI58" s="47"/>
      <c r="TLJ58" s="47"/>
      <c r="TLK58" s="47"/>
      <c r="TLL58" s="47"/>
      <c r="TLM58" s="47"/>
      <c r="TLN58" s="47"/>
      <c r="TLO58" s="47"/>
      <c r="TLP58" s="47"/>
      <c r="TLQ58" s="47"/>
      <c r="TLR58" s="47"/>
      <c r="TLS58" s="47"/>
      <c r="TLT58" s="47"/>
      <c r="TLU58" s="47"/>
      <c r="TLV58" s="47"/>
      <c r="TLW58" s="47"/>
      <c r="TLX58" s="47"/>
      <c r="TLY58" s="47"/>
      <c r="TLZ58" s="47"/>
      <c r="TMA58" s="47"/>
      <c r="TMB58" s="47"/>
      <c r="TMC58" s="47"/>
      <c r="TMD58" s="47"/>
      <c r="TME58" s="47"/>
      <c r="TMF58" s="47"/>
      <c r="TMG58" s="47"/>
      <c r="TMH58" s="47"/>
      <c r="TMI58" s="47"/>
      <c r="TMJ58" s="47"/>
      <c r="TMK58" s="47"/>
      <c r="TML58" s="47"/>
      <c r="TMM58" s="47"/>
      <c r="TMN58" s="47"/>
      <c r="TMO58" s="47"/>
      <c r="TMP58" s="47"/>
      <c r="TMQ58" s="47"/>
      <c r="TMR58" s="47"/>
      <c r="TMS58" s="47"/>
      <c r="TMT58" s="47"/>
      <c r="TMU58" s="47"/>
      <c r="TMV58" s="47"/>
      <c r="TMW58" s="47"/>
      <c r="TMX58" s="47"/>
      <c r="TMY58" s="47"/>
      <c r="TMZ58" s="47"/>
      <c r="TNA58" s="47"/>
      <c r="TNB58" s="47"/>
      <c r="TNC58" s="47"/>
      <c r="TND58" s="47"/>
      <c r="TNE58" s="47"/>
      <c r="TNF58" s="47"/>
      <c r="TNG58" s="47"/>
      <c r="TNH58" s="47"/>
      <c r="TNI58" s="47"/>
      <c r="TNJ58" s="47"/>
      <c r="TNK58" s="47"/>
      <c r="TNL58" s="47"/>
      <c r="TNM58" s="47"/>
      <c r="TNN58" s="47"/>
      <c r="TNO58" s="47"/>
      <c r="TNP58" s="47"/>
      <c r="TNQ58" s="47"/>
      <c r="TNR58" s="47"/>
      <c r="TNS58" s="47"/>
      <c r="TNT58" s="47"/>
      <c r="TNU58" s="47"/>
      <c r="TNV58" s="47"/>
      <c r="TNW58" s="47"/>
      <c r="TNX58" s="47"/>
      <c r="TNY58" s="47"/>
      <c r="TNZ58" s="47"/>
      <c r="TOA58" s="47"/>
      <c r="TOB58" s="47"/>
      <c r="TOC58" s="47"/>
      <c r="TOD58" s="47"/>
      <c r="TOE58" s="47"/>
      <c r="TOF58" s="47"/>
      <c r="TOG58" s="47"/>
      <c r="TOH58" s="47"/>
      <c r="TOI58" s="47"/>
      <c r="TOJ58" s="47"/>
      <c r="TOK58" s="47"/>
      <c r="TOL58" s="47"/>
      <c r="TOM58" s="47"/>
      <c r="TON58" s="47"/>
      <c r="TOO58" s="47"/>
      <c r="TOP58" s="47"/>
      <c r="TOQ58" s="47"/>
      <c r="TOR58" s="47"/>
      <c r="TOS58" s="47"/>
      <c r="TOT58" s="47"/>
      <c r="TOU58" s="47"/>
      <c r="TOV58" s="47"/>
      <c r="TOW58" s="47"/>
      <c r="TOX58" s="47"/>
      <c r="TOY58" s="47"/>
      <c r="TOZ58" s="47"/>
      <c r="TPA58" s="47"/>
      <c r="TPB58" s="47"/>
      <c r="TPC58" s="47"/>
      <c r="TPD58" s="47"/>
      <c r="TPE58" s="47"/>
      <c r="TPF58" s="47"/>
      <c r="TPG58" s="47"/>
      <c r="TPH58" s="47"/>
      <c r="TPI58" s="47"/>
      <c r="TPJ58" s="47"/>
      <c r="TPK58" s="47"/>
      <c r="TPL58" s="47"/>
      <c r="TPM58" s="47"/>
      <c r="TPN58" s="47"/>
      <c r="TPO58" s="47"/>
      <c r="TPP58" s="47"/>
      <c r="TPQ58" s="47"/>
      <c r="TPR58" s="47"/>
      <c r="TPS58" s="47"/>
      <c r="TPT58" s="47"/>
      <c r="TPU58" s="47"/>
      <c r="TPV58" s="47"/>
      <c r="TPW58" s="47"/>
      <c r="TPX58" s="47"/>
      <c r="TPY58" s="47"/>
      <c r="TPZ58" s="47"/>
      <c r="TQA58" s="47"/>
      <c r="TQB58" s="47"/>
      <c r="TQC58" s="47"/>
      <c r="TQD58" s="47"/>
      <c r="TQE58" s="47"/>
      <c r="TQF58" s="47"/>
      <c r="TQG58" s="47"/>
      <c r="TQH58" s="47"/>
      <c r="TQI58" s="47"/>
      <c r="TQJ58" s="47"/>
      <c r="TQK58" s="47"/>
      <c r="TQL58" s="47"/>
      <c r="TQM58" s="47"/>
      <c r="TQN58" s="47"/>
      <c r="TQO58" s="47"/>
      <c r="TQP58" s="47"/>
      <c r="TQQ58" s="47"/>
      <c r="TQR58" s="47"/>
      <c r="TQS58" s="47"/>
      <c r="TQT58" s="47"/>
      <c r="TQU58" s="47"/>
      <c r="TQV58" s="47"/>
      <c r="TQW58" s="47"/>
      <c r="TQX58" s="47"/>
      <c r="TQY58" s="47"/>
      <c r="TQZ58" s="47"/>
      <c r="TRA58" s="47"/>
      <c r="TRB58" s="47"/>
      <c r="TRC58" s="47"/>
      <c r="TRD58" s="47"/>
      <c r="TRE58" s="47"/>
      <c r="TRF58" s="47"/>
      <c r="TRG58" s="47"/>
      <c r="TRH58" s="47"/>
      <c r="TRI58" s="47"/>
      <c r="TRJ58" s="47"/>
      <c r="TRK58" s="47"/>
      <c r="TRL58" s="47"/>
      <c r="TRM58" s="47"/>
      <c r="TRN58" s="47"/>
      <c r="TRO58" s="47"/>
      <c r="TRP58" s="47"/>
      <c r="TRQ58" s="47"/>
      <c r="TRR58" s="47"/>
      <c r="TRS58" s="47"/>
      <c r="TRT58" s="47"/>
      <c r="TRU58" s="47"/>
      <c r="TRV58" s="47"/>
      <c r="TRW58" s="47"/>
      <c r="TRX58" s="47"/>
      <c r="TRY58" s="47"/>
      <c r="TRZ58" s="47"/>
      <c r="TSA58" s="47"/>
      <c r="TSB58" s="47"/>
      <c r="TSC58" s="47"/>
      <c r="TSD58" s="47"/>
      <c r="TSE58" s="47"/>
      <c r="TSF58" s="47"/>
      <c r="TSG58" s="47"/>
      <c r="TSH58" s="47"/>
      <c r="TSI58" s="47"/>
      <c r="TSJ58" s="47"/>
      <c r="TSK58" s="47"/>
      <c r="TSL58" s="47"/>
      <c r="TSM58" s="47"/>
      <c r="TSN58" s="47"/>
      <c r="TSO58" s="47"/>
      <c r="TSP58" s="47"/>
      <c r="TSQ58" s="47"/>
      <c r="TSR58" s="47"/>
      <c r="TSS58" s="47"/>
      <c r="TST58" s="47"/>
      <c r="TSU58" s="47"/>
      <c r="TSV58" s="47"/>
      <c r="TSW58" s="47"/>
      <c r="TSX58" s="47"/>
      <c r="TSY58" s="47"/>
      <c r="TSZ58" s="47"/>
      <c r="TTA58" s="47"/>
      <c r="TTB58" s="47"/>
      <c r="TTC58" s="47"/>
      <c r="TTD58" s="47"/>
      <c r="TTE58" s="47"/>
      <c r="TTF58" s="47"/>
      <c r="TTG58" s="47"/>
      <c r="TTH58" s="47"/>
      <c r="TTI58" s="47"/>
      <c r="TTJ58" s="47"/>
      <c r="TTK58" s="47"/>
      <c r="TTL58" s="47"/>
      <c r="TTM58" s="47"/>
      <c r="TTN58" s="47"/>
      <c r="TTO58" s="47"/>
      <c r="TTP58" s="47"/>
      <c r="TTQ58" s="47"/>
      <c r="TTR58" s="47"/>
      <c r="TTS58" s="47"/>
      <c r="TTT58" s="47"/>
      <c r="TTU58" s="47"/>
      <c r="TTV58" s="47"/>
      <c r="TTW58" s="47"/>
      <c r="TTX58" s="47"/>
      <c r="TTY58" s="47"/>
      <c r="TTZ58" s="47"/>
      <c r="TUA58" s="47"/>
      <c r="TUB58" s="47"/>
      <c r="TUC58" s="47"/>
      <c r="TUD58" s="47"/>
      <c r="TUE58" s="47"/>
      <c r="TUF58" s="47"/>
      <c r="TUG58" s="47"/>
      <c r="TUH58" s="47"/>
      <c r="TUI58" s="47"/>
      <c r="TUJ58" s="47"/>
      <c r="TUK58" s="47"/>
      <c r="TUL58" s="47"/>
      <c r="TUM58" s="47"/>
      <c r="TUN58" s="47"/>
      <c r="TUO58" s="47"/>
      <c r="TUP58" s="47"/>
      <c r="TUQ58" s="47"/>
      <c r="TUR58" s="47"/>
      <c r="TUS58" s="47"/>
      <c r="TUT58" s="47"/>
      <c r="TUU58" s="47"/>
      <c r="TUV58" s="47"/>
      <c r="TUW58" s="47"/>
      <c r="TUX58" s="47"/>
      <c r="TUY58" s="47"/>
      <c r="TUZ58" s="47"/>
      <c r="TVA58" s="47"/>
      <c r="TVB58" s="47"/>
      <c r="TVC58" s="47"/>
      <c r="TVD58" s="47"/>
      <c r="TVE58" s="47"/>
      <c r="TVF58" s="47"/>
      <c r="TVG58" s="47"/>
      <c r="TVH58" s="47"/>
      <c r="TVI58" s="47"/>
      <c r="TVJ58" s="47"/>
      <c r="TVK58" s="47"/>
      <c r="TVL58" s="47"/>
      <c r="TVM58" s="47"/>
      <c r="TVN58" s="47"/>
      <c r="TVO58" s="47"/>
      <c r="TVP58" s="47"/>
      <c r="TVQ58" s="47"/>
      <c r="TVR58" s="47"/>
      <c r="TVS58" s="47"/>
      <c r="TVT58" s="47"/>
      <c r="TVU58" s="47"/>
      <c r="TVV58" s="47"/>
      <c r="TVW58" s="47"/>
      <c r="TVX58" s="47"/>
      <c r="TVY58" s="47"/>
      <c r="TVZ58" s="47"/>
      <c r="TWA58" s="47"/>
      <c r="TWB58" s="47"/>
      <c r="TWC58" s="47"/>
      <c r="TWD58" s="47"/>
      <c r="TWE58" s="47"/>
      <c r="TWF58" s="47"/>
      <c r="TWG58" s="47"/>
      <c r="TWH58" s="47"/>
      <c r="TWI58" s="47"/>
      <c r="TWJ58" s="47"/>
      <c r="TWK58" s="47"/>
      <c r="TWL58" s="47"/>
      <c r="TWM58" s="47"/>
      <c r="TWN58" s="47"/>
      <c r="TWO58" s="47"/>
      <c r="TWP58" s="47"/>
      <c r="TWQ58" s="47"/>
      <c r="TWR58" s="47"/>
      <c r="TWS58" s="47"/>
      <c r="TWT58" s="47"/>
      <c r="TWU58" s="47"/>
      <c r="TWV58" s="47"/>
      <c r="TWW58" s="47"/>
      <c r="TWX58" s="47"/>
      <c r="TWY58" s="47"/>
      <c r="TWZ58" s="47"/>
      <c r="TXA58" s="47"/>
      <c r="TXB58" s="47"/>
      <c r="TXC58" s="47"/>
      <c r="TXD58" s="47"/>
      <c r="TXE58" s="47"/>
      <c r="TXF58" s="47"/>
      <c r="TXG58" s="47"/>
      <c r="TXH58" s="47"/>
      <c r="TXI58" s="47"/>
      <c r="TXJ58" s="47"/>
      <c r="TXK58" s="47"/>
      <c r="TXL58" s="47"/>
      <c r="TXM58" s="47"/>
      <c r="TXN58" s="47"/>
      <c r="TXO58" s="47"/>
      <c r="TXP58" s="47"/>
      <c r="TXQ58" s="47"/>
      <c r="TXR58" s="47"/>
      <c r="TXS58" s="47"/>
      <c r="TXT58" s="47"/>
      <c r="TXU58" s="47"/>
      <c r="TXV58" s="47"/>
      <c r="TXW58" s="47"/>
      <c r="TXX58" s="47"/>
      <c r="TXY58" s="47"/>
      <c r="TXZ58" s="47"/>
      <c r="TYA58" s="47"/>
      <c r="TYB58" s="47"/>
      <c r="TYC58" s="47"/>
      <c r="TYD58" s="47"/>
      <c r="TYE58" s="47"/>
      <c r="TYF58" s="47"/>
      <c r="TYG58" s="47"/>
      <c r="TYH58" s="47"/>
      <c r="TYI58" s="47"/>
      <c r="TYJ58" s="47"/>
      <c r="TYK58" s="47"/>
      <c r="TYL58" s="47"/>
      <c r="TYM58" s="47"/>
      <c r="TYN58" s="47"/>
      <c r="TYO58" s="47"/>
      <c r="TYP58" s="47"/>
      <c r="TYQ58" s="47"/>
      <c r="TYR58" s="47"/>
      <c r="TYS58" s="47"/>
      <c r="TYT58" s="47"/>
      <c r="TYU58" s="47"/>
      <c r="TYV58" s="47"/>
      <c r="TYW58" s="47"/>
      <c r="TYX58" s="47"/>
      <c r="TYY58" s="47"/>
      <c r="TYZ58" s="47"/>
      <c r="TZA58" s="47"/>
      <c r="TZB58" s="47"/>
      <c r="TZC58" s="47"/>
      <c r="TZD58" s="47"/>
      <c r="TZE58" s="47"/>
      <c r="TZF58" s="47"/>
      <c r="TZG58" s="47"/>
      <c r="TZH58" s="47"/>
      <c r="TZI58" s="47"/>
      <c r="TZJ58" s="47"/>
      <c r="TZK58" s="47"/>
      <c r="TZL58" s="47"/>
      <c r="TZM58" s="47"/>
      <c r="TZN58" s="47"/>
      <c r="TZO58" s="47"/>
      <c r="TZP58" s="47"/>
      <c r="TZQ58" s="47"/>
      <c r="TZR58" s="47"/>
      <c r="TZS58" s="47"/>
      <c r="TZT58" s="47"/>
      <c r="TZU58" s="47"/>
      <c r="TZV58" s="47"/>
      <c r="TZW58" s="47"/>
      <c r="TZX58" s="47"/>
      <c r="TZY58" s="47"/>
      <c r="TZZ58" s="47"/>
      <c r="UAA58" s="47"/>
      <c r="UAB58" s="47"/>
      <c r="UAC58" s="47"/>
      <c r="UAD58" s="47"/>
      <c r="UAE58" s="47"/>
      <c r="UAF58" s="47"/>
      <c r="UAG58" s="47"/>
      <c r="UAH58" s="47"/>
      <c r="UAI58" s="47"/>
      <c r="UAJ58" s="47"/>
      <c r="UAK58" s="47"/>
      <c r="UAL58" s="47"/>
      <c r="UAM58" s="47"/>
      <c r="UAN58" s="47"/>
      <c r="UAO58" s="47"/>
      <c r="UAP58" s="47"/>
      <c r="UAQ58" s="47"/>
      <c r="UAR58" s="47"/>
      <c r="UAS58" s="47"/>
      <c r="UAT58" s="47"/>
      <c r="UAU58" s="47"/>
      <c r="UAV58" s="47"/>
      <c r="UAW58" s="47"/>
      <c r="UAX58" s="47"/>
      <c r="UAY58" s="47"/>
      <c r="UAZ58" s="47"/>
      <c r="UBA58" s="47"/>
      <c r="UBB58" s="47"/>
      <c r="UBC58" s="47"/>
      <c r="UBD58" s="47"/>
      <c r="UBE58" s="47"/>
      <c r="UBF58" s="47"/>
      <c r="UBG58" s="47"/>
      <c r="UBH58" s="47"/>
      <c r="UBI58" s="47"/>
      <c r="UBJ58" s="47"/>
      <c r="UBK58" s="47"/>
      <c r="UBL58" s="47"/>
      <c r="UBM58" s="47"/>
      <c r="UBN58" s="47"/>
      <c r="UBO58" s="47"/>
      <c r="UBP58" s="47"/>
      <c r="UBQ58" s="47"/>
      <c r="UBR58" s="47"/>
      <c r="UBS58" s="47"/>
      <c r="UBT58" s="47"/>
      <c r="UBU58" s="47"/>
      <c r="UBV58" s="47"/>
      <c r="UBW58" s="47"/>
      <c r="UBX58" s="47"/>
      <c r="UBY58" s="47"/>
      <c r="UBZ58" s="47"/>
      <c r="UCA58" s="47"/>
      <c r="UCB58" s="47"/>
      <c r="UCC58" s="47"/>
      <c r="UCD58" s="47"/>
      <c r="UCE58" s="47"/>
      <c r="UCF58" s="47"/>
      <c r="UCG58" s="47"/>
      <c r="UCH58" s="47"/>
      <c r="UCI58" s="47"/>
      <c r="UCJ58" s="47"/>
      <c r="UCK58" s="47"/>
      <c r="UCL58" s="47"/>
      <c r="UCM58" s="47"/>
      <c r="UCN58" s="47"/>
      <c r="UCO58" s="47"/>
      <c r="UCP58" s="47"/>
      <c r="UCQ58" s="47"/>
      <c r="UCR58" s="47"/>
      <c r="UCS58" s="47"/>
      <c r="UCT58" s="47"/>
      <c r="UCU58" s="47"/>
      <c r="UCV58" s="47"/>
      <c r="UCW58" s="47"/>
      <c r="UCX58" s="47"/>
      <c r="UCY58" s="47"/>
      <c r="UCZ58" s="47"/>
      <c r="UDA58" s="47"/>
      <c r="UDB58" s="47"/>
      <c r="UDC58" s="47"/>
      <c r="UDD58" s="47"/>
      <c r="UDE58" s="47"/>
      <c r="UDF58" s="47"/>
      <c r="UDG58" s="47"/>
      <c r="UDH58" s="47"/>
      <c r="UDI58" s="47"/>
      <c r="UDJ58" s="47"/>
      <c r="UDK58" s="47"/>
      <c r="UDL58" s="47"/>
      <c r="UDM58" s="47"/>
      <c r="UDN58" s="47"/>
      <c r="UDO58" s="47"/>
      <c r="UDP58" s="47"/>
      <c r="UDQ58" s="47"/>
      <c r="UDR58" s="47"/>
      <c r="UDS58" s="47"/>
      <c r="UDT58" s="47"/>
      <c r="UDU58" s="47"/>
      <c r="UDV58" s="47"/>
      <c r="UDW58" s="47"/>
      <c r="UDX58" s="47"/>
      <c r="UDY58" s="47"/>
      <c r="UDZ58" s="47"/>
      <c r="UEA58" s="47"/>
      <c r="UEB58" s="47"/>
      <c r="UEC58" s="47"/>
      <c r="UED58" s="47"/>
      <c r="UEE58" s="47"/>
      <c r="UEF58" s="47"/>
      <c r="UEG58" s="47"/>
      <c r="UEH58" s="47"/>
      <c r="UEI58" s="47"/>
      <c r="UEJ58" s="47"/>
      <c r="UEK58" s="47"/>
      <c r="UEL58" s="47"/>
      <c r="UEM58" s="47"/>
      <c r="UEN58" s="47"/>
      <c r="UEO58" s="47"/>
      <c r="UEP58" s="47"/>
      <c r="UEQ58" s="47"/>
      <c r="UER58" s="47"/>
      <c r="UES58" s="47"/>
      <c r="UET58" s="47"/>
      <c r="UEU58" s="47"/>
      <c r="UEV58" s="47"/>
      <c r="UEW58" s="47"/>
      <c r="UEX58" s="47"/>
      <c r="UEY58" s="47"/>
      <c r="UEZ58" s="47"/>
      <c r="UFA58" s="47"/>
      <c r="UFB58" s="47"/>
      <c r="UFC58" s="47"/>
      <c r="UFD58" s="47"/>
      <c r="UFE58" s="47"/>
      <c r="UFF58" s="47"/>
      <c r="UFG58" s="47"/>
      <c r="UFH58" s="47"/>
      <c r="UFI58" s="47"/>
      <c r="UFJ58" s="47"/>
      <c r="UFK58" s="47"/>
      <c r="UFL58" s="47"/>
      <c r="UFM58" s="47"/>
      <c r="UFN58" s="47"/>
      <c r="UFO58" s="47"/>
      <c r="UFP58" s="47"/>
      <c r="UFQ58" s="47"/>
      <c r="UFR58" s="47"/>
      <c r="UFS58" s="47"/>
      <c r="UFT58" s="47"/>
      <c r="UFU58" s="47"/>
      <c r="UFV58" s="47"/>
      <c r="UFW58" s="47"/>
      <c r="UFX58" s="47"/>
      <c r="UFY58" s="47"/>
      <c r="UFZ58" s="47"/>
      <c r="UGA58" s="47"/>
      <c r="UGB58" s="47"/>
      <c r="UGC58" s="47"/>
      <c r="UGD58" s="47"/>
      <c r="UGE58" s="47"/>
      <c r="UGF58" s="47"/>
      <c r="UGG58" s="47"/>
      <c r="UGH58" s="47"/>
      <c r="UGI58" s="47"/>
      <c r="UGJ58" s="47"/>
      <c r="UGK58" s="47"/>
      <c r="UGL58" s="47"/>
      <c r="UGM58" s="47"/>
      <c r="UGN58" s="47"/>
      <c r="UGO58" s="47"/>
      <c r="UGP58" s="47"/>
      <c r="UGQ58" s="47"/>
      <c r="UGR58" s="47"/>
      <c r="UGS58" s="47"/>
      <c r="UGT58" s="47"/>
      <c r="UGU58" s="47"/>
      <c r="UGV58" s="47"/>
      <c r="UGW58" s="47"/>
      <c r="UGX58" s="47"/>
      <c r="UGY58" s="47"/>
      <c r="UGZ58" s="47"/>
      <c r="UHA58" s="47"/>
      <c r="UHB58" s="47"/>
      <c r="UHC58" s="47"/>
      <c r="UHD58" s="47"/>
      <c r="UHE58" s="47"/>
      <c r="UHF58" s="47"/>
      <c r="UHG58" s="47"/>
      <c r="UHH58" s="47"/>
      <c r="UHI58" s="47"/>
      <c r="UHJ58" s="47"/>
      <c r="UHK58" s="47"/>
      <c r="UHL58" s="47"/>
      <c r="UHM58" s="47"/>
      <c r="UHN58" s="47"/>
      <c r="UHO58" s="47"/>
      <c r="UHP58" s="47"/>
      <c r="UHQ58" s="47"/>
      <c r="UHR58" s="47"/>
      <c r="UHS58" s="47"/>
      <c r="UHT58" s="47"/>
      <c r="UHU58" s="47"/>
      <c r="UHV58" s="47"/>
      <c r="UHW58" s="47"/>
      <c r="UHX58" s="47"/>
      <c r="UHY58" s="47"/>
      <c r="UHZ58" s="47"/>
      <c r="UIA58" s="47"/>
      <c r="UIB58" s="47"/>
      <c r="UIC58" s="47"/>
      <c r="UID58" s="47"/>
      <c r="UIE58" s="47"/>
      <c r="UIF58" s="47"/>
      <c r="UIG58" s="47"/>
      <c r="UIH58" s="47"/>
      <c r="UII58" s="47"/>
      <c r="UIJ58" s="47"/>
      <c r="UIK58" s="47"/>
      <c r="UIL58" s="47"/>
      <c r="UIM58" s="47"/>
      <c r="UIN58" s="47"/>
      <c r="UIO58" s="47"/>
      <c r="UIP58" s="47"/>
      <c r="UIQ58" s="47"/>
      <c r="UIR58" s="47"/>
      <c r="UIS58" s="47"/>
      <c r="UIT58" s="47"/>
      <c r="UIU58" s="47"/>
      <c r="UIV58" s="47"/>
      <c r="UIW58" s="47"/>
      <c r="UIX58" s="47"/>
      <c r="UIY58" s="47"/>
      <c r="UIZ58" s="47"/>
      <c r="UJA58" s="47"/>
      <c r="UJB58" s="47"/>
      <c r="UJC58" s="47"/>
      <c r="UJD58" s="47"/>
      <c r="UJE58" s="47"/>
      <c r="UJF58" s="47"/>
      <c r="UJG58" s="47"/>
      <c r="UJH58" s="47"/>
      <c r="UJI58" s="47"/>
      <c r="UJJ58" s="47"/>
      <c r="UJK58" s="47"/>
      <c r="UJL58" s="47"/>
      <c r="UJM58" s="47"/>
      <c r="UJN58" s="47"/>
      <c r="UJO58" s="47"/>
      <c r="UJP58" s="47"/>
      <c r="UJQ58" s="47"/>
      <c r="UJR58" s="47"/>
      <c r="UJS58" s="47"/>
      <c r="UJT58" s="47"/>
      <c r="UJU58" s="47"/>
      <c r="UJV58" s="47"/>
      <c r="UJW58" s="47"/>
      <c r="UJX58" s="47"/>
      <c r="UJY58" s="47"/>
      <c r="UJZ58" s="47"/>
      <c r="UKA58" s="47"/>
      <c r="UKB58" s="47"/>
      <c r="UKC58" s="47"/>
      <c r="UKD58" s="47"/>
      <c r="UKE58" s="47"/>
      <c r="UKF58" s="47"/>
      <c r="UKG58" s="47"/>
      <c r="UKH58" s="47"/>
      <c r="UKI58" s="47"/>
      <c r="UKJ58" s="47"/>
      <c r="UKK58" s="47"/>
      <c r="UKL58" s="47"/>
      <c r="UKM58" s="47"/>
      <c r="UKN58" s="47"/>
      <c r="UKO58" s="47"/>
      <c r="UKP58" s="47"/>
      <c r="UKQ58" s="47"/>
      <c r="UKR58" s="47"/>
      <c r="UKS58" s="47"/>
      <c r="UKT58" s="47"/>
      <c r="UKU58" s="47"/>
      <c r="UKV58" s="47"/>
      <c r="UKW58" s="47"/>
      <c r="UKX58" s="47"/>
      <c r="UKY58" s="47"/>
      <c r="UKZ58" s="47"/>
      <c r="ULA58" s="47"/>
      <c r="ULB58" s="47"/>
      <c r="ULC58" s="47"/>
      <c r="ULD58" s="47"/>
      <c r="ULE58" s="47"/>
      <c r="ULF58" s="47"/>
      <c r="ULG58" s="47"/>
      <c r="ULH58" s="47"/>
      <c r="ULI58" s="47"/>
      <c r="ULJ58" s="47"/>
      <c r="ULK58" s="47"/>
      <c r="ULL58" s="47"/>
      <c r="ULM58" s="47"/>
      <c r="ULN58" s="47"/>
      <c r="ULO58" s="47"/>
      <c r="ULP58" s="47"/>
      <c r="ULQ58" s="47"/>
      <c r="ULR58" s="47"/>
      <c r="ULS58" s="47"/>
      <c r="ULT58" s="47"/>
      <c r="ULU58" s="47"/>
      <c r="ULV58" s="47"/>
      <c r="ULW58" s="47"/>
      <c r="ULX58" s="47"/>
      <c r="ULY58" s="47"/>
      <c r="ULZ58" s="47"/>
      <c r="UMA58" s="47"/>
      <c r="UMB58" s="47"/>
      <c r="UMC58" s="47"/>
      <c r="UMD58" s="47"/>
      <c r="UME58" s="47"/>
      <c r="UMF58" s="47"/>
      <c r="UMG58" s="47"/>
      <c r="UMH58" s="47"/>
      <c r="UMI58" s="47"/>
      <c r="UMJ58" s="47"/>
      <c r="UMK58" s="47"/>
      <c r="UML58" s="47"/>
      <c r="UMM58" s="47"/>
      <c r="UMN58" s="47"/>
      <c r="UMO58" s="47"/>
      <c r="UMP58" s="47"/>
      <c r="UMQ58" s="47"/>
      <c r="UMR58" s="47"/>
      <c r="UMS58" s="47"/>
      <c r="UMT58" s="47"/>
      <c r="UMU58" s="47"/>
      <c r="UMV58" s="47"/>
      <c r="UMW58" s="47"/>
      <c r="UMX58" s="47"/>
      <c r="UMY58" s="47"/>
      <c r="UMZ58" s="47"/>
      <c r="UNA58" s="47"/>
      <c r="UNB58" s="47"/>
      <c r="UNC58" s="47"/>
      <c r="UND58" s="47"/>
      <c r="UNE58" s="47"/>
      <c r="UNF58" s="47"/>
      <c r="UNG58" s="47"/>
      <c r="UNH58" s="47"/>
      <c r="UNI58" s="47"/>
      <c r="UNJ58" s="47"/>
      <c r="UNK58" s="47"/>
      <c r="UNL58" s="47"/>
      <c r="UNM58" s="47"/>
      <c r="UNN58" s="47"/>
      <c r="UNO58" s="47"/>
      <c r="UNP58" s="47"/>
      <c r="UNQ58" s="47"/>
      <c r="UNR58" s="47"/>
      <c r="UNS58" s="47"/>
      <c r="UNT58" s="47"/>
      <c r="UNU58" s="47"/>
      <c r="UNV58" s="47"/>
      <c r="UNW58" s="47"/>
      <c r="UNX58" s="47"/>
      <c r="UNY58" s="47"/>
      <c r="UNZ58" s="47"/>
      <c r="UOA58" s="47"/>
      <c r="UOB58" s="47"/>
      <c r="UOC58" s="47"/>
      <c r="UOD58" s="47"/>
      <c r="UOE58" s="47"/>
      <c r="UOF58" s="47"/>
      <c r="UOG58" s="47"/>
      <c r="UOH58" s="47"/>
      <c r="UOI58" s="47"/>
      <c r="UOJ58" s="47"/>
      <c r="UOK58" s="47"/>
      <c r="UOL58" s="47"/>
      <c r="UOM58" s="47"/>
      <c r="UON58" s="47"/>
      <c r="UOO58" s="47"/>
      <c r="UOP58" s="47"/>
      <c r="UOQ58" s="47"/>
      <c r="UOR58" s="47"/>
      <c r="UOS58" s="47"/>
      <c r="UOT58" s="47"/>
      <c r="UOU58" s="47"/>
      <c r="UOV58" s="47"/>
      <c r="UOW58" s="47"/>
      <c r="UOX58" s="47"/>
      <c r="UOY58" s="47"/>
      <c r="UOZ58" s="47"/>
      <c r="UPA58" s="47"/>
      <c r="UPB58" s="47"/>
      <c r="UPC58" s="47"/>
      <c r="UPD58" s="47"/>
      <c r="UPE58" s="47"/>
      <c r="UPF58" s="47"/>
      <c r="UPG58" s="47"/>
      <c r="UPH58" s="47"/>
      <c r="UPI58" s="47"/>
      <c r="UPJ58" s="47"/>
      <c r="UPK58" s="47"/>
      <c r="UPL58" s="47"/>
      <c r="UPM58" s="47"/>
      <c r="UPN58" s="47"/>
      <c r="UPO58" s="47"/>
      <c r="UPP58" s="47"/>
      <c r="UPQ58" s="47"/>
      <c r="UPR58" s="47"/>
      <c r="UPS58" s="47"/>
      <c r="UPT58" s="47"/>
      <c r="UPU58" s="47"/>
      <c r="UPV58" s="47"/>
      <c r="UPW58" s="47"/>
      <c r="UPX58" s="47"/>
      <c r="UPY58" s="47"/>
      <c r="UPZ58" s="47"/>
      <c r="UQA58" s="47"/>
      <c r="UQB58" s="47"/>
      <c r="UQC58" s="47"/>
      <c r="UQD58" s="47"/>
      <c r="UQE58" s="47"/>
      <c r="UQF58" s="47"/>
      <c r="UQG58" s="47"/>
      <c r="UQH58" s="47"/>
      <c r="UQI58" s="47"/>
      <c r="UQJ58" s="47"/>
      <c r="UQK58" s="47"/>
      <c r="UQL58" s="47"/>
      <c r="UQM58" s="47"/>
      <c r="UQN58" s="47"/>
      <c r="UQO58" s="47"/>
      <c r="UQP58" s="47"/>
      <c r="UQQ58" s="47"/>
      <c r="UQR58" s="47"/>
      <c r="UQS58" s="47"/>
      <c r="UQT58" s="47"/>
      <c r="UQU58" s="47"/>
      <c r="UQV58" s="47"/>
      <c r="UQW58" s="47"/>
      <c r="UQX58" s="47"/>
      <c r="UQY58" s="47"/>
      <c r="UQZ58" s="47"/>
      <c r="URA58" s="47"/>
      <c r="URB58" s="47"/>
      <c r="URC58" s="47"/>
      <c r="URD58" s="47"/>
      <c r="URE58" s="47"/>
      <c r="URF58" s="47"/>
      <c r="URG58" s="47"/>
      <c r="URH58" s="47"/>
      <c r="URI58" s="47"/>
      <c r="URJ58" s="47"/>
      <c r="URK58" s="47"/>
      <c r="URL58" s="47"/>
      <c r="URM58" s="47"/>
      <c r="URN58" s="47"/>
      <c r="URO58" s="47"/>
      <c r="URP58" s="47"/>
      <c r="URQ58" s="47"/>
      <c r="URR58" s="47"/>
      <c r="URS58" s="47"/>
      <c r="URT58" s="47"/>
      <c r="URU58" s="47"/>
      <c r="URV58" s="47"/>
      <c r="URW58" s="47"/>
      <c r="URX58" s="47"/>
      <c r="URY58" s="47"/>
      <c r="URZ58" s="47"/>
      <c r="USA58" s="47"/>
      <c r="USB58" s="47"/>
      <c r="USC58" s="47"/>
      <c r="USD58" s="47"/>
      <c r="USE58" s="47"/>
      <c r="USF58" s="47"/>
      <c r="USG58" s="47"/>
      <c r="USH58" s="47"/>
      <c r="USI58" s="47"/>
      <c r="USJ58" s="47"/>
      <c r="USK58" s="47"/>
      <c r="USL58" s="47"/>
      <c r="USM58" s="47"/>
      <c r="USN58" s="47"/>
      <c r="USO58" s="47"/>
      <c r="USP58" s="47"/>
      <c r="USQ58" s="47"/>
      <c r="USR58" s="47"/>
      <c r="USS58" s="47"/>
      <c r="UST58" s="47"/>
      <c r="USU58" s="47"/>
      <c r="USV58" s="47"/>
      <c r="USW58" s="47"/>
      <c r="USX58" s="47"/>
      <c r="USY58" s="47"/>
      <c r="USZ58" s="47"/>
      <c r="UTA58" s="47"/>
      <c r="UTB58" s="47"/>
      <c r="UTC58" s="47"/>
      <c r="UTD58" s="47"/>
      <c r="UTE58" s="47"/>
      <c r="UTF58" s="47"/>
      <c r="UTG58" s="47"/>
      <c r="UTH58" s="47"/>
      <c r="UTI58" s="47"/>
      <c r="UTJ58" s="47"/>
      <c r="UTK58" s="47"/>
      <c r="UTL58" s="47"/>
      <c r="UTM58" s="47"/>
      <c r="UTN58" s="47"/>
      <c r="UTO58" s="47"/>
      <c r="UTP58" s="47"/>
      <c r="UTQ58" s="47"/>
      <c r="UTR58" s="47"/>
      <c r="UTS58" s="47"/>
      <c r="UTT58" s="47"/>
      <c r="UTU58" s="47"/>
      <c r="UTV58" s="47"/>
      <c r="UTW58" s="47"/>
      <c r="UTX58" s="47"/>
      <c r="UTY58" s="47"/>
      <c r="UTZ58" s="47"/>
      <c r="UUA58" s="47"/>
      <c r="UUB58" s="47"/>
      <c r="UUC58" s="47"/>
      <c r="UUD58" s="47"/>
      <c r="UUE58" s="47"/>
      <c r="UUF58" s="47"/>
      <c r="UUG58" s="47"/>
      <c r="UUH58" s="47"/>
      <c r="UUI58" s="47"/>
      <c r="UUJ58" s="47"/>
      <c r="UUK58" s="47"/>
      <c r="UUL58" s="47"/>
      <c r="UUM58" s="47"/>
      <c r="UUN58" s="47"/>
      <c r="UUO58" s="47"/>
      <c r="UUP58" s="47"/>
      <c r="UUQ58" s="47"/>
      <c r="UUR58" s="47"/>
      <c r="UUS58" s="47"/>
      <c r="UUT58" s="47"/>
      <c r="UUU58" s="47"/>
      <c r="UUV58" s="47"/>
      <c r="UUW58" s="47"/>
      <c r="UUX58" s="47"/>
      <c r="UUY58" s="47"/>
      <c r="UUZ58" s="47"/>
      <c r="UVA58" s="47"/>
      <c r="UVB58" s="47"/>
      <c r="UVC58" s="47"/>
      <c r="UVD58" s="47"/>
      <c r="UVE58" s="47"/>
      <c r="UVF58" s="47"/>
      <c r="UVG58" s="47"/>
      <c r="UVH58" s="47"/>
      <c r="UVI58" s="47"/>
      <c r="UVJ58" s="47"/>
      <c r="UVK58" s="47"/>
      <c r="UVL58" s="47"/>
      <c r="UVM58" s="47"/>
      <c r="UVN58" s="47"/>
      <c r="UVO58" s="47"/>
      <c r="UVP58" s="47"/>
      <c r="UVQ58" s="47"/>
      <c r="UVR58" s="47"/>
      <c r="UVS58" s="47"/>
      <c r="UVT58" s="47"/>
      <c r="UVU58" s="47"/>
      <c r="UVV58" s="47"/>
      <c r="UVW58" s="47"/>
      <c r="UVX58" s="47"/>
      <c r="UVY58" s="47"/>
      <c r="UVZ58" s="47"/>
      <c r="UWA58" s="47"/>
      <c r="UWB58" s="47"/>
      <c r="UWC58" s="47"/>
      <c r="UWD58" s="47"/>
      <c r="UWE58" s="47"/>
      <c r="UWF58" s="47"/>
      <c r="UWG58" s="47"/>
      <c r="UWH58" s="47"/>
      <c r="UWI58" s="47"/>
      <c r="UWJ58" s="47"/>
      <c r="UWK58" s="47"/>
      <c r="UWL58" s="47"/>
      <c r="UWM58" s="47"/>
      <c r="UWN58" s="47"/>
      <c r="UWO58" s="47"/>
      <c r="UWP58" s="47"/>
      <c r="UWQ58" s="47"/>
      <c r="UWR58" s="47"/>
      <c r="UWS58" s="47"/>
      <c r="UWT58" s="47"/>
      <c r="UWU58" s="47"/>
      <c r="UWV58" s="47"/>
      <c r="UWW58" s="47"/>
      <c r="UWX58" s="47"/>
      <c r="UWY58" s="47"/>
      <c r="UWZ58" s="47"/>
      <c r="UXA58" s="47"/>
      <c r="UXB58" s="47"/>
      <c r="UXC58" s="47"/>
      <c r="UXD58" s="47"/>
      <c r="UXE58" s="47"/>
      <c r="UXF58" s="47"/>
      <c r="UXG58" s="47"/>
      <c r="UXH58" s="47"/>
      <c r="UXI58" s="47"/>
      <c r="UXJ58" s="47"/>
      <c r="UXK58" s="47"/>
      <c r="UXL58" s="47"/>
      <c r="UXM58" s="47"/>
      <c r="UXN58" s="47"/>
      <c r="UXO58" s="47"/>
      <c r="UXP58" s="47"/>
      <c r="UXQ58" s="47"/>
      <c r="UXR58" s="47"/>
      <c r="UXS58" s="47"/>
      <c r="UXT58" s="47"/>
      <c r="UXU58" s="47"/>
      <c r="UXV58" s="47"/>
      <c r="UXW58" s="47"/>
      <c r="UXX58" s="47"/>
      <c r="UXY58" s="47"/>
      <c r="UXZ58" s="47"/>
      <c r="UYA58" s="47"/>
      <c r="UYB58" s="47"/>
      <c r="UYC58" s="47"/>
      <c r="UYD58" s="47"/>
      <c r="UYE58" s="47"/>
      <c r="UYF58" s="47"/>
      <c r="UYG58" s="47"/>
      <c r="UYH58" s="47"/>
      <c r="UYI58" s="47"/>
      <c r="UYJ58" s="47"/>
      <c r="UYK58" s="47"/>
      <c r="UYL58" s="47"/>
      <c r="UYM58" s="47"/>
      <c r="UYN58" s="47"/>
      <c r="UYO58" s="47"/>
      <c r="UYP58" s="47"/>
      <c r="UYQ58" s="47"/>
      <c r="UYR58" s="47"/>
      <c r="UYS58" s="47"/>
      <c r="UYT58" s="47"/>
      <c r="UYU58" s="47"/>
      <c r="UYV58" s="47"/>
      <c r="UYW58" s="47"/>
      <c r="UYX58" s="47"/>
      <c r="UYY58" s="47"/>
      <c r="UYZ58" s="47"/>
      <c r="UZA58" s="47"/>
      <c r="UZB58" s="47"/>
      <c r="UZC58" s="47"/>
      <c r="UZD58" s="47"/>
      <c r="UZE58" s="47"/>
      <c r="UZF58" s="47"/>
      <c r="UZG58" s="47"/>
      <c r="UZH58" s="47"/>
      <c r="UZI58" s="47"/>
      <c r="UZJ58" s="47"/>
      <c r="UZK58" s="47"/>
      <c r="UZL58" s="47"/>
      <c r="UZM58" s="47"/>
      <c r="UZN58" s="47"/>
      <c r="UZO58" s="47"/>
      <c r="UZP58" s="47"/>
      <c r="UZQ58" s="47"/>
      <c r="UZR58" s="47"/>
      <c r="UZS58" s="47"/>
      <c r="UZT58" s="47"/>
      <c r="UZU58" s="47"/>
      <c r="UZV58" s="47"/>
      <c r="UZW58" s="47"/>
      <c r="UZX58" s="47"/>
      <c r="UZY58" s="47"/>
      <c r="UZZ58" s="47"/>
      <c r="VAA58" s="47"/>
      <c r="VAB58" s="47"/>
      <c r="VAC58" s="47"/>
      <c r="VAD58" s="47"/>
      <c r="VAE58" s="47"/>
      <c r="VAF58" s="47"/>
      <c r="VAG58" s="47"/>
      <c r="VAH58" s="47"/>
      <c r="VAI58" s="47"/>
      <c r="VAJ58" s="47"/>
      <c r="VAK58" s="47"/>
      <c r="VAL58" s="47"/>
      <c r="VAM58" s="47"/>
      <c r="VAN58" s="47"/>
      <c r="VAO58" s="47"/>
      <c r="VAP58" s="47"/>
      <c r="VAQ58" s="47"/>
      <c r="VAR58" s="47"/>
      <c r="VAS58" s="47"/>
      <c r="VAT58" s="47"/>
      <c r="VAU58" s="47"/>
      <c r="VAV58" s="47"/>
      <c r="VAW58" s="47"/>
      <c r="VAX58" s="47"/>
      <c r="VAY58" s="47"/>
      <c r="VAZ58" s="47"/>
      <c r="VBA58" s="47"/>
      <c r="VBB58" s="47"/>
      <c r="VBC58" s="47"/>
      <c r="VBD58" s="47"/>
      <c r="VBE58" s="47"/>
      <c r="VBF58" s="47"/>
      <c r="VBG58" s="47"/>
      <c r="VBH58" s="47"/>
      <c r="VBI58" s="47"/>
      <c r="VBJ58" s="47"/>
      <c r="VBK58" s="47"/>
      <c r="VBL58" s="47"/>
      <c r="VBM58" s="47"/>
      <c r="VBN58" s="47"/>
      <c r="VBO58" s="47"/>
      <c r="VBP58" s="47"/>
      <c r="VBQ58" s="47"/>
      <c r="VBR58" s="47"/>
      <c r="VBS58" s="47"/>
      <c r="VBT58" s="47"/>
      <c r="VBU58" s="47"/>
      <c r="VBV58" s="47"/>
      <c r="VBW58" s="47"/>
      <c r="VBX58" s="47"/>
      <c r="VBY58" s="47"/>
      <c r="VBZ58" s="47"/>
      <c r="VCA58" s="47"/>
      <c r="VCB58" s="47"/>
      <c r="VCC58" s="47"/>
      <c r="VCD58" s="47"/>
      <c r="VCE58" s="47"/>
      <c r="VCF58" s="47"/>
      <c r="VCG58" s="47"/>
      <c r="VCH58" s="47"/>
      <c r="VCI58" s="47"/>
      <c r="VCJ58" s="47"/>
      <c r="VCK58" s="47"/>
      <c r="VCL58" s="47"/>
      <c r="VCM58" s="47"/>
      <c r="VCN58" s="47"/>
      <c r="VCO58" s="47"/>
      <c r="VCP58" s="47"/>
      <c r="VCQ58" s="47"/>
      <c r="VCR58" s="47"/>
      <c r="VCS58" s="47"/>
      <c r="VCT58" s="47"/>
      <c r="VCU58" s="47"/>
      <c r="VCV58" s="47"/>
      <c r="VCW58" s="47"/>
      <c r="VCX58" s="47"/>
      <c r="VCY58" s="47"/>
      <c r="VCZ58" s="47"/>
      <c r="VDA58" s="47"/>
      <c r="VDB58" s="47"/>
      <c r="VDC58" s="47"/>
      <c r="VDD58" s="47"/>
      <c r="VDE58" s="47"/>
      <c r="VDF58" s="47"/>
      <c r="VDG58" s="47"/>
      <c r="VDH58" s="47"/>
      <c r="VDI58" s="47"/>
      <c r="VDJ58" s="47"/>
      <c r="VDK58" s="47"/>
      <c r="VDL58" s="47"/>
      <c r="VDM58" s="47"/>
      <c r="VDN58" s="47"/>
      <c r="VDO58" s="47"/>
      <c r="VDP58" s="47"/>
      <c r="VDQ58" s="47"/>
      <c r="VDR58" s="47"/>
      <c r="VDS58" s="47"/>
      <c r="VDT58" s="47"/>
      <c r="VDU58" s="47"/>
      <c r="VDV58" s="47"/>
      <c r="VDW58" s="47"/>
      <c r="VDX58" s="47"/>
      <c r="VDY58" s="47"/>
      <c r="VDZ58" s="47"/>
      <c r="VEA58" s="47"/>
      <c r="VEB58" s="47"/>
      <c r="VEC58" s="47"/>
      <c r="VED58" s="47"/>
      <c r="VEE58" s="47"/>
      <c r="VEF58" s="47"/>
      <c r="VEG58" s="47"/>
      <c r="VEH58" s="47"/>
      <c r="VEI58" s="47"/>
      <c r="VEJ58" s="47"/>
      <c r="VEK58" s="47"/>
      <c r="VEL58" s="47"/>
      <c r="VEM58" s="47"/>
      <c r="VEN58" s="47"/>
      <c r="VEO58" s="47"/>
      <c r="VEP58" s="47"/>
      <c r="VEQ58" s="47"/>
      <c r="VER58" s="47"/>
      <c r="VES58" s="47"/>
      <c r="VET58" s="47"/>
      <c r="VEU58" s="47"/>
      <c r="VEV58" s="47"/>
      <c r="VEW58" s="47"/>
      <c r="VEX58" s="47"/>
      <c r="VEY58" s="47"/>
      <c r="VEZ58" s="47"/>
      <c r="VFA58" s="47"/>
      <c r="VFB58" s="47"/>
      <c r="VFC58" s="47"/>
      <c r="VFD58" s="47"/>
      <c r="VFE58" s="47"/>
      <c r="VFF58" s="47"/>
      <c r="VFG58" s="47"/>
      <c r="VFH58" s="47"/>
      <c r="VFI58" s="47"/>
      <c r="VFJ58" s="47"/>
      <c r="VFK58" s="47"/>
      <c r="VFL58" s="47"/>
      <c r="VFM58" s="47"/>
      <c r="VFN58" s="47"/>
      <c r="VFO58" s="47"/>
      <c r="VFP58" s="47"/>
      <c r="VFQ58" s="47"/>
      <c r="VFR58" s="47"/>
      <c r="VFS58" s="47"/>
      <c r="VFT58" s="47"/>
      <c r="VFU58" s="47"/>
      <c r="VFV58" s="47"/>
      <c r="VFW58" s="47"/>
      <c r="VFX58" s="47"/>
      <c r="VFY58" s="47"/>
      <c r="VFZ58" s="47"/>
      <c r="VGA58" s="47"/>
      <c r="VGB58" s="47"/>
      <c r="VGC58" s="47"/>
      <c r="VGD58" s="47"/>
      <c r="VGE58" s="47"/>
      <c r="VGF58" s="47"/>
      <c r="VGG58" s="47"/>
      <c r="VGH58" s="47"/>
      <c r="VGI58" s="47"/>
      <c r="VGJ58" s="47"/>
      <c r="VGK58" s="47"/>
      <c r="VGL58" s="47"/>
      <c r="VGM58" s="47"/>
      <c r="VGN58" s="47"/>
      <c r="VGO58" s="47"/>
      <c r="VGP58" s="47"/>
      <c r="VGQ58" s="47"/>
      <c r="VGR58" s="47"/>
      <c r="VGS58" s="47"/>
      <c r="VGT58" s="47"/>
      <c r="VGU58" s="47"/>
      <c r="VGV58" s="47"/>
      <c r="VGW58" s="47"/>
      <c r="VGX58" s="47"/>
      <c r="VGY58" s="47"/>
      <c r="VGZ58" s="47"/>
      <c r="VHA58" s="47"/>
      <c r="VHB58" s="47"/>
      <c r="VHC58" s="47"/>
      <c r="VHD58" s="47"/>
      <c r="VHE58" s="47"/>
      <c r="VHF58" s="47"/>
      <c r="VHG58" s="47"/>
      <c r="VHH58" s="47"/>
      <c r="VHI58" s="47"/>
      <c r="VHJ58" s="47"/>
      <c r="VHK58" s="47"/>
      <c r="VHL58" s="47"/>
      <c r="VHM58" s="47"/>
      <c r="VHN58" s="47"/>
      <c r="VHO58" s="47"/>
      <c r="VHP58" s="47"/>
      <c r="VHQ58" s="47"/>
      <c r="VHR58" s="47"/>
      <c r="VHS58" s="47"/>
      <c r="VHT58" s="47"/>
      <c r="VHU58" s="47"/>
      <c r="VHV58" s="47"/>
      <c r="VHW58" s="47"/>
      <c r="VHX58" s="47"/>
      <c r="VHY58" s="47"/>
      <c r="VHZ58" s="47"/>
      <c r="VIA58" s="47"/>
      <c r="VIB58" s="47"/>
      <c r="VIC58" s="47"/>
      <c r="VID58" s="47"/>
      <c r="VIE58" s="47"/>
      <c r="VIF58" s="47"/>
      <c r="VIG58" s="47"/>
      <c r="VIH58" s="47"/>
      <c r="VII58" s="47"/>
      <c r="VIJ58" s="47"/>
      <c r="VIK58" s="47"/>
      <c r="VIL58" s="47"/>
      <c r="VIM58" s="47"/>
      <c r="VIN58" s="47"/>
      <c r="VIO58" s="47"/>
      <c r="VIP58" s="47"/>
      <c r="VIQ58" s="47"/>
      <c r="VIR58" s="47"/>
      <c r="VIS58" s="47"/>
      <c r="VIT58" s="47"/>
      <c r="VIU58" s="47"/>
      <c r="VIV58" s="47"/>
      <c r="VIW58" s="47"/>
      <c r="VIX58" s="47"/>
      <c r="VIY58" s="47"/>
      <c r="VIZ58" s="47"/>
      <c r="VJA58" s="47"/>
      <c r="VJB58" s="47"/>
      <c r="VJC58" s="47"/>
      <c r="VJD58" s="47"/>
      <c r="VJE58" s="47"/>
      <c r="VJF58" s="47"/>
      <c r="VJG58" s="47"/>
      <c r="VJH58" s="47"/>
      <c r="VJI58" s="47"/>
      <c r="VJJ58" s="47"/>
      <c r="VJK58" s="47"/>
      <c r="VJL58" s="47"/>
      <c r="VJM58" s="47"/>
      <c r="VJN58" s="47"/>
      <c r="VJO58" s="47"/>
      <c r="VJP58" s="47"/>
      <c r="VJQ58" s="47"/>
      <c r="VJR58" s="47"/>
      <c r="VJS58" s="47"/>
      <c r="VJT58" s="47"/>
      <c r="VJU58" s="47"/>
      <c r="VJV58" s="47"/>
      <c r="VJW58" s="47"/>
      <c r="VJX58" s="47"/>
      <c r="VJY58" s="47"/>
      <c r="VJZ58" s="47"/>
      <c r="VKA58" s="47"/>
      <c r="VKB58" s="47"/>
      <c r="VKC58" s="47"/>
      <c r="VKD58" s="47"/>
      <c r="VKE58" s="47"/>
      <c r="VKF58" s="47"/>
      <c r="VKG58" s="47"/>
      <c r="VKH58" s="47"/>
      <c r="VKI58" s="47"/>
      <c r="VKJ58" s="47"/>
      <c r="VKK58" s="47"/>
      <c r="VKL58" s="47"/>
      <c r="VKM58" s="47"/>
      <c r="VKN58" s="47"/>
      <c r="VKO58" s="47"/>
      <c r="VKP58" s="47"/>
      <c r="VKQ58" s="47"/>
      <c r="VKR58" s="47"/>
      <c r="VKS58" s="47"/>
      <c r="VKT58" s="47"/>
      <c r="VKU58" s="47"/>
      <c r="VKV58" s="47"/>
      <c r="VKW58" s="47"/>
      <c r="VKX58" s="47"/>
      <c r="VKY58" s="47"/>
      <c r="VKZ58" s="47"/>
      <c r="VLA58" s="47"/>
      <c r="VLB58" s="47"/>
      <c r="VLC58" s="47"/>
      <c r="VLD58" s="47"/>
      <c r="VLE58" s="47"/>
      <c r="VLF58" s="47"/>
      <c r="VLG58" s="47"/>
      <c r="VLH58" s="47"/>
      <c r="VLI58" s="47"/>
      <c r="VLJ58" s="47"/>
      <c r="VLK58" s="47"/>
      <c r="VLL58" s="47"/>
      <c r="VLM58" s="47"/>
      <c r="VLN58" s="47"/>
      <c r="VLO58" s="47"/>
      <c r="VLP58" s="47"/>
      <c r="VLQ58" s="47"/>
      <c r="VLR58" s="47"/>
      <c r="VLS58" s="47"/>
      <c r="VLT58" s="47"/>
      <c r="VLU58" s="47"/>
      <c r="VLV58" s="47"/>
      <c r="VLW58" s="47"/>
      <c r="VLX58" s="47"/>
      <c r="VLY58" s="47"/>
      <c r="VLZ58" s="47"/>
      <c r="VMA58" s="47"/>
      <c r="VMB58" s="47"/>
      <c r="VMC58" s="47"/>
      <c r="VMD58" s="47"/>
      <c r="VME58" s="47"/>
      <c r="VMF58" s="47"/>
      <c r="VMG58" s="47"/>
      <c r="VMH58" s="47"/>
      <c r="VMI58" s="47"/>
      <c r="VMJ58" s="47"/>
      <c r="VMK58" s="47"/>
      <c r="VML58" s="47"/>
      <c r="VMM58" s="47"/>
      <c r="VMN58" s="47"/>
      <c r="VMO58" s="47"/>
      <c r="VMP58" s="47"/>
      <c r="VMQ58" s="47"/>
      <c r="VMR58" s="47"/>
      <c r="VMS58" s="47"/>
      <c r="VMT58" s="47"/>
      <c r="VMU58" s="47"/>
      <c r="VMV58" s="47"/>
      <c r="VMW58" s="47"/>
      <c r="VMX58" s="47"/>
      <c r="VMY58" s="47"/>
      <c r="VMZ58" s="47"/>
      <c r="VNA58" s="47"/>
      <c r="VNB58" s="47"/>
      <c r="VNC58" s="47"/>
      <c r="VND58" s="47"/>
      <c r="VNE58" s="47"/>
      <c r="VNF58" s="47"/>
      <c r="VNG58" s="47"/>
      <c r="VNH58" s="47"/>
      <c r="VNI58" s="47"/>
      <c r="VNJ58" s="47"/>
      <c r="VNK58" s="47"/>
      <c r="VNL58" s="47"/>
      <c r="VNM58" s="47"/>
      <c r="VNN58" s="47"/>
      <c r="VNO58" s="47"/>
      <c r="VNP58" s="47"/>
      <c r="VNQ58" s="47"/>
      <c r="VNR58" s="47"/>
      <c r="VNS58" s="47"/>
      <c r="VNT58" s="47"/>
      <c r="VNU58" s="47"/>
      <c r="VNV58" s="47"/>
      <c r="VNW58" s="47"/>
      <c r="VNX58" s="47"/>
      <c r="VNY58" s="47"/>
      <c r="VNZ58" s="47"/>
      <c r="VOA58" s="47"/>
      <c r="VOB58" s="47"/>
      <c r="VOC58" s="47"/>
      <c r="VOD58" s="47"/>
      <c r="VOE58" s="47"/>
      <c r="VOF58" s="47"/>
      <c r="VOG58" s="47"/>
      <c r="VOH58" s="47"/>
      <c r="VOI58" s="47"/>
      <c r="VOJ58" s="47"/>
      <c r="VOK58" s="47"/>
      <c r="VOL58" s="47"/>
      <c r="VOM58" s="47"/>
      <c r="VON58" s="47"/>
      <c r="VOO58" s="47"/>
      <c r="VOP58" s="47"/>
      <c r="VOQ58" s="47"/>
      <c r="VOR58" s="47"/>
      <c r="VOS58" s="47"/>
      <c r="VOT58" s="47"/>
      <c r="VOU58" s="47"/>
      <c r="VOV58" s="47"/>
      <c r="VOW58" s="47"/>
      <c r="VOX58" s="47"/>
      <c r="VOY58" s="47"/>
      <c r="VOZ58" s="47"/>
      <c r="VPA58" s="47"/>
      <c r="VPB58" s="47"/>
      <c r="VPC58" s="47"/>
      <c r="VPD58" s="47"/>
      <c r="VPE58" s="47"/>
      <c r="VPF58" s="47"/>
      <c r="VPG58" s="47"/>
      <c r="VPH58" s="47"/>
      <c r="VPI58" s="47"/>
      <c r="VPJ58" s="47"/>
      <c r="VPK58" s="47"/>
      <c r="VPL58" s="47"/>
      <c r="VPM58" s="47"/>
      <c r="VPN58" s="47"/>
      <c r="VPO58" s="47"/>
      <c r="VPP58" s="47"/>
      <c r="VPQ58" s="47"/>
      <c r="VPR58" s="47"/>
      <c r="VPS58" s="47"/>
      <c r="VPT58" s="47"/>
      <c r="VPU58" s="47"/>
      <c r="VPV58" s="47"/>
      <c r="VPW58" s="47"/>
      <c r="VPX58" s="47"/>
      <c r="VPY58" s="47"/>
      <c r="VPZ58" s="47"/>
      <c r="VQA58" s="47"/>
      <c r="VQB58" s="47"/>
      <c r="VQC58" s="47"/>
      <c r="VQD58" s="47"/>
      <c r="VQE58" s="47"/>
      <c r="VQF58" s="47"/>
      <c r="VQG58" s="47"/>
      <c r="VQH58" s="47"/>
      <c r="VQI58" s="47"/>
      <c r="VQJ58" s="47"/>
      <c r="VQK58" s="47"/>
      <c r="VQL58" s="47"/>
      <c r="VQM58" s="47"/>
      <c r="VQN58" s="47"/>
      <c r="VQO58" s="47"/>
      <c r="VQP58" s="47"/>
      <c r="VQQ58" s="47"/>
      <c r="VQR58" s="47"/>
      <c r="VQS58" s="47"/>
      <c r="VQT58" s="47"/>
      <c r="VQU58" s="47"/>
      <c r="VQV58" s="47"/>
      <c r="VQW58" s="47"/>
      <c r="VQX58" s="47"/>
      <c r="VQY58" s="47"/>
      <c r="VQZ58" s="47"/>
      <c r="VRA58" s="47"/>
      <c r="VRB58" s="47"/>
      <c r="VRC58" s="47"/>
      <c r="VRD58" s="47"/>
      <c r="VRE58" s="47"/>
      <c r="VRF58" s="47"/>
      <c r="VRG58" s="47"/>
      <c r="VRH58" s="47"/>
      <c r="VRI58" s="47"/>
      <c r="VRJ58" s="47"/>
      <c r="VRK58" s="47"/>
      <c r="VRL58" s="47"/>
      <c r="VRM58" s="47"/>
      <c r="VRN58" s="47"/>
      <c r="VRO58" s="47"/>
      <c r="VRP58" s="47"/>
      <c r="VRQ58" s="47"/>
      <c r="VRR58" s="47"/>
      <c r="VRS58" s="47"/>
      <c r="VRT58" s="47"/>
      <c r="VRU58" s="47"/>
      <c r="VRV58" s="47"/>
      <c r="VRW58" s="47"/>
      <c r="VRX58" s="47"/>
      <c r="VRY58" s="47"/>
      <c r="VRZ58" s="47"/>
      <c r="VSA58" s="47"/>
      <c r="VSB58" s="47"/>
      <c r="VSC58" s="47"/>
      <c r="VSD58" s="47"/>
      <c r="VSE58" s="47"/>
      <c r="VSF58" s="47"/>
      <c r="VSG58" s="47"/>
      <c r="VSH58" s="47"/>
      <c r="VSI58" s="47"/>
      <c r="VSJ58" s="47"/>
      <c r="VSK58" s="47"/>
      <c r="VSL58" s="47"/>
      <c r="VSM58" s="47"/>
      <c r="VSN58" s="47"/>
      <c r="VSO58" s="47"/>
      <c r="VSP58" s="47"/>
      <c r="VSQ58" s="47"/>
      <c r="VSR58" s="47"/>
      <c r="VSS58" s="47"/>
      <c r="VST58" s="47"/>
      <c r="VSU58" s="47"/>
      <c r="VSV58" s="47"/>
      <c r="VSW58" s="47"/>
      <c r="VSX58" s="47"/>
      <c r="VSY58" s="47"/>
      <c r="VSZ58" s="47"/>
      <c r="VTA58" s="47"/>
      <c r="VTB58" s="47"/>
      <c r="VTC58" s="47"/>
      <c r="VTD58" s="47"/>
      <c r="VTE58" s="47"/>
      <c r="VTF58" s="47"/>
      <c r="VTG58" s="47"/>
      <c r="VTH58" s="47"/>
      <c r="VTI58" s="47"/>
      <c r="VTJ58" s="47"/>
      <c r="VTK58" s="47"/>
      <c r="VTL58" s="47"/>
      <c r="VTM58" s="47"/>
      <c r="VTN58" s="47"/>
      <c r="VTO58" s="47"/>
      <c r="VTP58" s="47"/>
      <c r="VTQ58" s="47"/>
      <c r="VTR58" s="47"/>
      <c r="VTS58" s="47"/>
      <c r="VTT58" s="47"/>
      <c r="VTU58" s="47"/>
      <c r="VTV58" s="47"/>
      <c r="VTW58" s="47"/>
      <c r="VTX58" s="47"/>
      <c r="VTY58" s="47"/>
      <c r="VTZ58" s="47"/>
      <c r="VUA58" s="47"/>
      <c r="VUB58" s="47"/>
      <c r="VUC58" s="47"/>
      <c r="VUD58" s="47"/>
      <c r="VUE58" s="47"/>
      <c r="VUF58" s="47"/>
      <c r="VUG58" s="47"/>
      <c r="VUH58" s="47"/>
      <c r="VUI58" s="47"/>
      <c r="VUJ58" s="47"/>
      <c r="VUK58" s="47"/>
      <c r="VUL58" s="47"/>
      <c r="VUM58" s="47"/>
      <c r="VUN58" s="47"/>
      <c r="VUO58" s="47"/>
      <c r="VUP58" s="47"/>
      <c r="VUQ58" s="47"/>
      <c r="VUR58" s="47"/>
      <c r="VUS58" s="47"/>
      <c r="VUT58" s="47"/>
      <c r="VUU58" s="47"/>
      <c r="VUV58" s="47"/>
      <c r="VUW58" s="47"/>
      <c r="VUX58" s="47"/>
      <c r="VUY58" s="47"/>
      <c r="VUZ58" s="47"/>
      <c r="VVA58" s="47"/>
      <c r="VVB58" s="47"/>
      <c r="VVC58" s="47"/>
      <c r="VVD58" s="47"/>
      <c r="VVE58" s="47"/>
      <c r="VVF58" s="47"/>
      <c r="VVG58" s="47"/>
      <c r="VVH58" s="47"/>
      <c r="VVI58" s="47"/>
      <c r="VVJ58" s="47"/>
      <c r="VVK58" s="47"/>
      <c r="VVL58" s="47"/>
      <c r="VVM58" s="47"/>
      <c r="VVN58" s="47"/>
      <c r="VVO58" s="47"/>
      <c r="VVP58" s="47"/>
      <c r="VVQ58" s="47"/>
      <c r="VVR58" s="47"/>
      <c r="VVS58" s="47"/>
      <c r="VVT58" s="47"/>
      <c r="VVU58" s="47"/>
      <c r="VVV58" s="47"/>
      <c r="VVW58" s="47"/>
      <c r="VVX58" s="47"/>
      <c r="VVY58" s="47"/>
      <c r="VVZ58" s="47"/>
      <c r="VWA58" s="47"/>
      <c r="VWB58" s="47"/>
      <c r="VWC58" s="47"/>
      <c r="VWD58" s="47"/>
      <c r="VWE58" s="47"/>
      <c r="VWF58" s="47"/>
      <c r="VWG58" s="47"/>
      <c r="VWH58" s="47"/>
      <c r="VWI58" s="47"/>
      <c r="VWJ58" s="47"/>
      <c r="VWK58" s="47"/>
      <c r="VWL58" s="47"/>
      <c r="VWM58" s="47"/>
      <c r="VWN58" s="47"/>
      <c r="VWO58" s="47"/>
      <c r="VWP58" s="47"/>
      <c r="VWQ58" s="47"/>
      <c r="VWR58" s="47"/>
      <c r="VWS58" s="47"/>
      <c r="VWT58" s="47"/>
      <c r="VWU58" s="47"/>
      <c r="VWV58" s="47"/>
      <c r="VWW58" s="47"/>
      <c r="VWX58" s="47"/>
      <c r="VWY58" s="47"/>
      <c r="VWZ58" s="47"/>
      <c r="VXA58" s="47"/>
      <c r="VXB58" s="47"/>
      <c r="VXC58" s="47"/>
      <c r="VXD58" s="47"/>
      <c r="VXE58" s="47"/>
      <c r="VXF58" s="47"/>
      <c r="VXG58" s="47"/>
      <c r="VXH58" s="47"/>
      <c r="VXI58" s="47"/>
      <c r="VXJ58" s="47"/>
      <c r="VXK58" s="47"/>
      <c r="VXL58" s="47"/>
      <c r="VXM58" s="47"/>
      <c r="VXN58" s="47"/>
      <c r="VXO58" s="47"/>
      <c r="VXP58" s="47"/>
      <c r="VXQ58" s="47"/>
      <c r="VXR58" s="47"/>
      <c r="VXS58" s="47"/>
      <c r="VXT58" s="47"/>
      <c r="VXU58" s="47"/>
      <c r="VXV58" s="47"/>
      <c r="VXW58" s="47"/>
      <c r="VXX58" s="47"/>
      <c r="VXY58" s="47"/>
      <c r="VXZ58" s="47"/>
      <c r="VYA58" s="47"/>
      <c r="VYB58" s="47"/>
      <c r="VYC58" s="47"/>
      <c r="VYD58" s="47"/>
      <c r="VYE58" s="47"/>
      <c r="VYF58" s="47"/>
      <c r="VYG58" s="47"/>
      <c r="VYH58" s="47"/>
      <c r="VYI58" s="47"/>
      <c r="VYJ58" s="47"/>
      <c r="VYK58" s="47"/>
      <c r="VYL58" s="47"/>
      <c r="VYM58" s="47"/>
      <c r="VYN58" s="47"/>
      <c r="VYO58" s="47"/>
      <c r="VYP58" s="47"/>
      <c r="VYQ58" s="47"/>
      <c r="VYR58" s="47"/>
      <c r="VYS58" s="47"/>
      <c r="VYT58" s="47"/>
      <c r="VYU58" s="47"/>
      <c r="VYV58" s="47"/>
      <c r="VYW58" s="47"/>
      <c r="VYX58" s="47"/>
      <c r="VYY58" s="47"/>
      <c r="VYZ58" s="47"/>
      <c r="VZA58" s="47"/>
      <c r="VZB58" s="47"/>
      <c r="VZC58" s="47"/>
      <c r="VZD58" s="47"/>
      <c r="VZE58" s="47"/>
      <c r="VZF58" s="47"/>
      <c r="VZG58" s="47"/>
      <c r="VZH58" s="47"/>
      <c r="VZI58" s="47"/>
      <c r="VZJ58" s="47"/>
      <c r="VZK58" s="47"/>
      <c r="VZL58" s="47"/>
      <c r="VZM58" s="47"/>
      <c r="VZN58" s="47"/>
      <c r="VZO58" s="47"/>
      <c r="VZP58" s="47"/>
      <c r="VZQ58" s="47"/>
      <c r="VZR58" s="47"/>
      <c r="VZS58" s="47"/>
      <c r="VZT58" s="47"/>
      <c r="VZU58" s="47"/>
      <c r="VZV58" s="47"/>
      <c r="VZW58" s="47"/>
      <c r="VZX58" s="47"/>
      <c r="VZY58" s="47"/>
      <c r="VZZ58" s="47"/>
      <c r="WAA58" s="47"/>
      <c r="WAB58" s="47"/>
      <c r="WAC58" s="47"/>
      <c r="WAD58" s="47"/>
      <c r="WAE58" s="47"/>
      <c r="WAF58" s="47"/>
      <c r="WAG58" s="47"/>
      <c r="WAH58" s="47"/>
      <c r="WAI58" s="47"/>
      <c r="WAJ58" s="47"/>
      <c r="WAK58" s="47"/>
      <c r="WAL58" s="47"/>
      <c r="WAM58" s="47"/>
      <c r="WAN58" s="47"/>
      <c r="WAO58" s="47"/>
      <c r="WAP58" s="47"/>
      <c r="WAQ58" s="47"/>
      <c r="WAR58" s="47"/>
      <c r="WAS58" s="47"/>
      <c r="WAT58" s="47"/>
      <c r="WAU58" s="47"/>
      <c r="WAV58" s="47"/>
      <c r="WAW58" s="47"/>
      <c r="WAX58" s="47"/>
      <c r="WAY58" s="47"/>
      <c r="WAZ58" s="47"/>
      <c r="WBA58" s="47"/>
      <c r="WBB58" s="47"/>
      <c r="WBC58" s="47"/>
      <c r="WBD58" s="47"/>
      <c r="WBE58" s="47"/>
      <c r="WBF58" s="47"/>
      <c r="WBG58" s="47"/>
      <c r="WBH58" s="47"/>
      <c r="WBI58" s="47"/>
      <c r="WBJ58" s="47"/>
      <c r="WBK58" s="47"/>
      <c r="WBL58" s="47"/>
      <c r="WBM58" s="47"/>
      <c r="WBN58" s="47"/>
      <c r="WBO58" s="47"/>
      <c r="WBP58" s="47"/>
      <c r="WBQ58" s="47"/>
      <c r="WBR58" s="47"/>
      <c r="WBS58" s="47"/>
      <c r="WBT58" s="47"/>
      <c r="WBU58" s="47"/>
      <c r="WBV58" s="47"/>
      <c r="WBW58" s="47"/>
      <c r="WBX58" s="47"/>
      <c r="WBY58" s="47"/>
      <c r="WBZ58" s="47"/>
      <c r="WCA58" s="47"/>
      <c r="WCB58" s="47"/>
      <c r="WCC58" s="47"/>
      <c r="WCD58" s="47"/>
      <c r="WCE58" s="47"/>
      <c r="WCF58" s="47"/>
      <c r="WCG58" s="47"/>
      <c r="WCH58" s="47"/>
      <c r="WCI58" s="47"/>
      <c r="WCJ58" s="47"/>
      <c r="WCK58" s="47"/>
      <c r="WCL58" s="47"/>
      <c r="WCM58" s="47"/>
      <c r="WCN58" s="47"/>
      <c r="WCO58" s="47"/>
      <c r="WCP58" s="47"/>
      <c r="WCQ58" s="47"/>
      <c r="WCR58" s="47"/>
      <c r="WCS58" s="47"/>
      <c r="WCT58" s="47"/>
      <c r="WCU58" s="47"/>
      <c r="WCV58" s="47"/>
      <c r="WCW58" s="47"/>
      <c r="WCX58" s="47"/>
      <c r="WCY58" s="47"/>
      <c r="WCZ58" s="47"/>
      <c r="WDA58" s="47"/>
      <c r="WDB58" s="47"/>
      <c r="WDC58" s="47"/>
      <c r="WDD58" s="47"/>
      <c r="WDE58" s="47"/>
      <c r="WDF58" s="47"/>
      <c r="WDG58" s="47"/>
      <c r="WDH58" s="47"/>
      <c r="WDI58" s="47"/>
      <c r="WDJ58" s="47"/>
      <c r="WDK58" s="47"/>
      <c r="WDL58" s="47"/>
      <c r="WDM58" s="47"/>
      <c r="WDN58" s="47"/>
      <c r="WDO58" s="47"/>
      <c r="WDP58" s="47"/>
      <c r="WDQ58" s="47"/>
      <c r="WDR58" s="47"/>
      <c r="WDS58" s="47"/>
      <c r="WDT58" s="47"/>
      <c r="WDU58" s="47"/>
      <c r="WDV58" s="47"/>
      <c r="WDW58" s="47"/>
      <c r="WDX58" s="47"/>
      <c r="WDY58" s="47"/>
      <c r="WDZ58" s="47"/>
      <c r="WEA58" s="47"/>
      <c r="WEB58" s="47"/>
      <c r="WEC58" s="47"/>
      <c r="WED58" s="47"/>
      <c r="WEE58" s="47"/>
      <c r="WEF58" s="47"/>
      <c r="WEG58" s="47"/>
      <c r="WEH58" s="47"/>
      <c r="WEI58" s="47"/>
      <c r="WEJ58" s="47"/>
      <c r="WEK58" s="47"/>
      <c r="WEL58" s="47"/>
      <c r="WEM58" s="47"/>
      <c r="WEN58" s="47"/>
      <c r="WEO58" s="47"/>
      <c r="WEP58" s="47"/>
      <c r="WEQ58" s="47"/>
      <c r="WER58" s="47"/>
      <c r="WES58" s="47"/>
      <c r="WET58" s="47"/>
      <c r="WEU58" s="47"/>
      <c r="WEV58" s="47"/>
      <c r="WEW58" s="47"/>
      <c r="WEX58" s="47"/>
      <c r="WEY58" s="47"/>
      <c r="WEZ58" s="47"/>
      <c r="WFA58" s="47"/>
      <c r="WFB58" s="47"/>
      <c r="WFC58" s="47"/>
      <c r="WFD58" s="47"/>
      <c r="WFE58" s="47"/>
      <c r="WFF58" s="47"/>
      <c r="WFG58" s="47"/>
      <c r="WFH58" s="47"/>
      <c r="WFI58" s="47"/>
      <c r="WFJ58" s="47"/>
      <c r="WFK58" s="47"/>
      <c r="WFL58" s="47"/>
      <c r="WFM58" s="47"/>
      <c r="WFN58" s="47"/>
      <c r="WFO58" s="47"/>
      <c r="WFP58" s="47"/>
      <c r="WFQ58" s="47"/>
      <c r="WFR58" s="47"/>
      <c r="WFS58" s="47"/>
      <c r="WFT58" s="47"/>
      <c r="WFU58" s="47"/>
      <c r="WFV58" s="47"/>
      <c r="WFW58" s="47"/>
      <c r="WFX58" s="47"/>
      <c r="WFY58" s="47"/>
      <c r="WFZ58" s="47"/>
      <c r="WGA58" s="47"/>
      <c r="WGB58" s="47"/>
      <c r="WGC58" s="47"/>
      <c r="WGD58" s="47"/>
      <c r="WGE58" s="47"/>
      <c r="WGF58" s="47"/>
      <c r="WGG58" s="47"/>
      <c r="WGH58" s="47"/>
      <c r="WGI58" s="47"/>
      <c r="WGJ58" s="47"/>
      <c r="WGK58" s="47"/>
      <c r="WGL58" s="47"/>
      <c r="WGM58" s="47"/>
      <c r="WGN58" s="47"/>
      <c r="WGO58" s="47"/>
      <c r="WGP58" s="47"/>
      <c r="WGQ58" s="47"/>
      <c r="WGR58" s="47"/>
      <c r="WGS58" s="47"/>
      <c r="WGT58" s="47"/>
      <c r="WGU58" s="47"/>
      <c r="WGV58" s="47"/>
      <c r="WGW58" s="47"/>
      <c r="WGX58" s="47"/>
      <c r="WGY58" s="47"/>
      <c r="WGZ58" s="47"/>
      <c r="WHA58" s="47"/>
      <c r="WHB58" s="47"/>
      <c r="WHC58" s="47"/>
      <c r="WHD58" s="47"/>
      <c r="WHE58" s="47"/>
      <c r="WHF58" s="47"/>
      <c r="WHG58" s="47"/>
      <c r="WHH58" s="47"/>
      <c r="WHI58" s="47"/>
      <c r="WHJ58" s="47"/>
      <c r="WHK58" s="47"/>
      <c r="WHL58" s="47"/>
      <c r="WHM58" s="47"/>
      <c r="WHN58" s="47"/>
      <c r="WHO58" s="47"/>
      <c r="WHP58" s="47"/>
      <c r="WHQ58" s="47"/>
      <c r="WHR58" s="47"/>
      <c r="WHS58" s="47"/>
      <c r="WHT58" s="47"/>
      <c r="WHU58" s="47"/>
      <c r="WHV58" s="47"/>
      <c r="WHW58" s="47"/>
      <c r="WHX58" s="47"/>
      <c r="WHY58" s="47"/>
      <c r="WHZ58" s="47"/>
      <c r="WIA58" s="47"/>
      <c r="WIB58" s="47"/>
      <c r="WIC58" s="47"/>
      <c r="WID58" s="47"/>
      <c r="WIE58" s="47"/>
      <c r="WIF58" s="47"/>
      <c r="WIG58" s="47"/>
      <c r="WIH58" s="47"/>
      <c r="WII58" s="47"/>
      <c r="WIJ58" s="47"/>
      <c r="WIK58" s="47"/>
      <c r="WIL58" s="47"/>
      <c r="WIM58" s="47"/>
      <c r="WIN58" s="47"/>
      <c r="WIO58" s="47"/>
      <c r="WIP58" s="47"/>
      <c r="WIQ58" s="47"/>
      <c r="WIR58" s="47"/>
      <c r="WIS58" s="47"/>
      <c r="WIT58" s="47"/>
      <c r="WIU58" s="47"/>
      <c r="WIV58" s="47"/>
      <c r="WIW58" s="47"/>
      <c r="WIX58" s="47"/>
      <c r="WIY58" s="47"/>
      <c r="WIZ58" s="47"/>
      <c r="WJA58" s="47"/>
      <c r="WJB58" s="47"/>
      <c r="WJC58" s="47"/>
      <c r="WJD58" s="47"/>
      <c r="WJE58" s="47"/>
      <c r="WJF58" s="47"/>
      <c r="WJG58" s="47"/>
      <c r="WJH58" s="47"/>
      <c r="WJI58" s="47"/>
      <c r="WJJ58" s="47"/>
      <c r="WJK58" s="47"/>
      <c r="WJL58" s="47"/>
      <c r="WJM58" s="47"/>
      <c r="WJN58" s="47"/>
      <c r="WJO58" s="47"/>
      <c r="WJP58" s="47"/>
      <c r="WJQ58" s="47"/>
      <c r="WJR58" s="47"/>
      <c r="WJS58" s="47"/>
      <c r="WJT58" s="47"/>
      <c r="WJU58" s="47"/>
      <c r="WJV58" s="47"/>
      <c r="WJW58" s="47"/>
      <c r="WJX58" s="47"/>
      <c r="WJY58" s="47"/>
      <c r="WJZ58" s="47"/>
      <c r="WKA58" s="47"/>
      <c r="WKB58" s="47"/>
      <c r="WKC58" s="47"/>
      <c r="WKD58" s="47"/>
      <c r="WKE58" s="47"/>
      <c r="WKF58" s="47"/>
      <c r="WKG58" s="47"/>
      <c r="WKH58" s="47"/>
      <c r="WKI58" s="47"/>
      <c r="WKJ58" s="47"/>
      <c r="WKK58" s="47"/>
      <c r="WKL58" s="47"/>
      <c r="WKM58" s="47"/>
      <c r="WKN58" s="47"/>
      <c r="WKO58" s="47"/>
      <c r="WKP58" s="47"/>
      <c r="WKQ58" s="47"/>
      <c r="WKR58" s="47"/>
      <c r="WKS58" s="47"/>
      <c r="WKT58" s="47"/>
      <c r="WKU58" s="47"/>
      <c r="WKV58" s="47"/>
      <c r="WKW58" s="47"/>
      <c r="WKX58" s="47"/>
      <c r="WKY58" s="47"/>
      <c r="WKZ58" s="47"/>
      <c r="WLA58" s="47"/>
      <c r="WLB58" s="47"/>
      <c r="WLC58" s="47"/>
      <c r="WLD58" s="47"/>
      <c r="WLE58" s="47"/>
      <c r="WLF58" s="47"/>
      <c r="WLG58" s="47"/>
      <c r="WLH58" s="47"/>
      <c r="WLI58" s="47"/>
      <c r="WLJ58" s="47"/>
      <c r="WLK58" s="47"/>
      <c r="WLL58" s="47"/>
      <c r="WLM58" s="47"/>
      <c r="WLN58" s="47"/>
      <c r="WLO58" s="47"/>
      <c r="WLP58" s="47"/>
      <c r="WLQ58" s="47"/>
      <c r="WLR58" s="47"/>
      <c r="WLS58" s="47"/>
      <c r="WLT58" s="47"/>
      <c r="WLU58" s="47"/>
      <c r="WLV58" s="47"/>
      <c r="WLW58" s="47"/>
      <c r="WLX58" s="47"/>
      <c r="WLY58" s="47"/>
      <c r="WLZ58" s="47"/>
      <c r="WMA58" s="47"/>
      <c r="WMB58" s="47"/>
      <c r="WMC58" s="47"/>
      <c r="WMD58" s="47"/>
      <c r="WME58" s="47"/>
      <c r="WMF58" s="47"/>
      <c r="WMG58" s="47"/>
      <c r="WMH58" s="47"/>
      <c r="WMI58" s="47"/>
      <c r="WMJ58" s="47"/>
      <c r="WMK58" s="47"/>
      <c r="WML58" s="47"/>
      <c r="WMM58" s="47"/>
      <c r="WMN58" s="47"/>
      <c r="WMO58" s="47"/>
      <c r="WMP58" s="47"/>
      <c r="WMQ58" s="47"/>
      <c r="WMR58" s="47"/>
      <c r="WMS58" s="47"/>
      <c r="WMT58" s="47"/>
      <c r="WMU58" s="47"/>
      <c r="WMV58" s="47"/>
      <c r="WMW58" s="47"/>
      <c r="WMX58" s="47"/>
      <c r="WMY58" s="47"/>
      <c r="WMZ58" s="47"/>
      <c r="WNA58" s="47"/>
      <c r="WNB58" s="47"/>
      <c r="WNC58" s="47"/>
      <c r="WND58" s="47"/>
      <c r="WNE58" s="47"/>
      <c r="WNF58" s="47"/>
      <c r="WNG58" s="47"/>
      <c r="WNH58" s="47"/>
      <c r="WNI58" s="47"/>
      <c r="WNJ58" s="47"/>
      <c r="WNK58" s="47"/>
      <c r="WNL58" s="47"/>
      <c r="WNM58" s="47"/>
      <c r="WNN58" s="47"/>
      <c r="WNO58" s="47"/>
      <c r="WNP58" s="47"/>
      <c r="WNQ58" s="47"/>
      <c r="WNR58" s="47"/>
      <c r="WNS58" s="47"/>
      <c r="WNT58" s="47"/>
      <c r="WNU58" s="47"/>
      <c r="WNV58" s="47"/>
      <c r="WNW58" s="47"/>
      <c r="WNX58" s="47"/>
      <c r="WNY58" s="47"/>
      <c r="WNZ58" s="47"/>
      <c r="WOA58" s="47"/>
      <c r="WOB58" s="47"/>
      <c r="WOC58" s="47"/>
      <c r="WOD58" s="47"/>
      <c r="WOE58" s="47"/>
      <c r="WOF58" s="47"/>
      <c r="WOG58" s="47"/>
      <c r="WOH58" s="47"/>
      <c r="WOI58" s="47"/>
      <c r="WOJ58" s="47"/>
      <c r="WOK58" s="47"/>
      <c r="WOL58" s="47"/>
      <c r="WOM58" s="47"/>
      <c r="WON58" s="47"/>
      <c r="WOO58" s="47"/>
      <c r="WOP58" s="47"/>
      <c r="WOQ58" s="47"/>
      <c r="WOR58" s="47"/>
      <c r="WOS58" s="47"/>
      <c r="WOT58" s="47"/>
      <c r="WOU58" s="47"/>
      <c r="WOV58" s="47"/>
      <c r="WOW58" s="47"/>
      <c r="WOX58" s="47"/>
      <c r="WOY58" s="47"/>
      <c r="WOZ58" s="47"/>
      <c r="WPA58" s="47"/>
      <c r="WPB58" s="47"/>
      <c r="WPC58" s="47"/>
      <c r="WPD58" s="47"/>
      <c r="WPE58" s="47"/>
      <c r="WPF58" s="47"/>
      <c r="WPG58" s="47"/>
      <c r="WPH58" s="47"/>
      <c r="WPI58" s="47"/>
      <c r="WPJ58" s="47"/>
      <c r="WPK58" s="47"/>
      <c r="WPL58" s="47"/>
      <c r="WPM58" s="47"/>
      <c r="WPN58" s="47"/>
      <c r="WPO58" s="47"/>
      <c r="WPP58" s="47"/>
      <c r="WPQ58" s="47"/>
      <c r="WPR58" s="47"/>
      <c r="WPS58" s="47"/>
      <c r="WPT58" s="47"/>
      <c r="WPU58" s="47"/>
      <c r="WPV58" s="47"/>
      <c r="WPW58" s="47"/>
      <c r="WPX58" s="47"/>
      <c r="WPY58" s="47"/>
      <c r="WPZ58" s="47"/>
      <c r="WQA58" s="47"/>
      <c r="WQB58" s="47"/>
      <c r="WQC58" s="47"/>
      <c r="WQD58" s="47"/>
      <c r="WQE58" s="47"/>
      <c r="WQF58" s="47"/>
      <c r="WQG58" s="47"/>
      <c r="WQH58" s="47"/>
      <c r="WQI58" s="47"/>
      <c r="WQJ58" s="47"/>
      <c r="WQK58" s="47"/>
      <c r="WQL58" s="47"/>
      <c r="WQM58" s="47"/>
      <c r="WQN58" s="47"/>
      <c r="WQO58" s="47"/>
      <c r="WQP58" s="47"/>
      <c r="WQQ58" s="47"/>
      <c r="WQR58" s="47"/>
      <c r="WQS58" s="47"/>
      <c r="WQT58" s="47"/>
      <c r="WQU58" s="47"/>
      <c r="WQV58" s="47"/>
      <c r="WQW58" s="47"/>
      <c r="WQX58" s="47"/>
      <c r="WQY58" s="47"/>
      <c r="WQZ58" s="47"/>
      <c r="WRA58" s="47"/>
      <c r="WRB58" s="47"/>
      <c r="WRC58" s="47"/>
      <c r="WRD58" s="47"/>
      <c r="WRE58" s="47"/>
      <c r="WRF58" s="47"/>
      <c r="WRG58" s="47"/>
      <c r="WRH58" s="47"/>
      <c r="WRI58" s="47"/>
      <c r="WRJ58" s="47"/>
      <c r="WRK58" s="47"/>
      <c r="WRL58" s="47"/>
      <c r="WRM58" s="47"/>
      <c r="WRN58" s="47"/>
      <c r="WRO58" s="47"/>
      <c r="WRP58" s="47"/>
      <c r="WRQ58" s="47"/>
      <c r="WRR58" s="47"/>
      <c r="WRS58" s="47"/>
      <c r="WRT58" s="47"/>
      <c r="WRU58" s="47"/>
      <c r="WRV58" s="47"/>
      <c r="WRW58" s="47"/>
      <c r="WRX58" s="47"/>
      <c r="WRY58" s="47"/>
      <c r="WRZ58" s="47"/>
      <c r="WSA58" s="47"/>
      <c r="WSB58" s="47"/>
      <c r="WSC58" s="47"/>
      <c r="WSD58" s="47"/>
      <c r="WSE58" s="47"/>
      <c r="WSF58" s="47"/>
      <c r="WSG58" s="47"/>
      <c r="WSH58" s="47"/>
      <c r="WSI58" s="47"/>
      <c r="WSJ58" s="47"/>
      <c r="WSK58" s="47"/>
      <c r="WSL58" s="47"/>
      <c r="WSM58" s="47"/>
      <c r="WSN58" s="47"/>
      <c r="WSO58" s="47"/>
      <c r="WSP58" s="47"/>
      <c r="WSQ58" s="47"/>
      <c r="WSR58" s="47"/>
      <c r="WSS58" s="47"/>
      <c r="WST58" s="47"/>
      <c r="WSU58" s="47"/>
      <c r="WSV58" s="47"/>
      <c r="WSW58" s="47"/>
      <c r="WSX58" s="47"/>
      <c r="WSY58" s="47"/>
      <c r="WSZ58" s="47"/>
      <c r="WTA58" s="47"/>
      <c r="WTB58" s="47"/>
      <c r="WTC58" s="47"/>
      <c r="WTD58" s="47"/>
      <c r="WTE58" s="47"/>
      <c r="WTF58" s="47"/>
      <c r="WTG58" s="47"/>
      <c r="WTH58" s="47"/>
      <c r="WTI58" s="47"/>
      <c r="WTJ58" s="47"/>
      <c r="WTK58" s="47"/>
      <c r="WTL58" s="47"/>
      <c r="WTM58" s="47"/>
      <c r="WTN58" s="47"/>
      <c r="WTO58" s="47"/>
      <c r="WTP58" s="47"/>
      <c r="WTQ58" s="47"/>
      <c r="WTR58" s="47"/>
      <c r="WTS58" s="47"/>
      <c r="WTT58" s="47"/>
      <c r="WTU58" s="47"/>
      <c r="WTV58" s="47"/>
      <c r="WTW58" s="47"/>
      <c r="WTX58" s="47"/>
      <c r="WTY58" s="47"/>
      <c r="WTZ58" s="47"/>
      <c r="WUA58" s="47"/>
      <c r="WUB58" s="47"/>
      <c r="WUC58" s="47"/>
      <c r="WUD58" s="47"/>
      <c r="WUE58" s="47"/>
      <c r="WUF58" s="47"/>
      <c r="WUG58" s="47"/>
      <c r="WUH58" s="47"/>
      <c r="WUI58" s="47"/>
      <c r="WUJ58" s="47"/>
      <c r="WUK58" s="47"/>
      <c r="WUL58" s="47"/>
      <c r="WUM58" s="47"/>
      <c r="WUN58" s="47"/>
      <c r="WUO58" s="47"/>
      <c r="WUP58" s="47"/>
      <c r="WUQ58" s="47"/>
      <c r="WUR58" s="47"/>
      <c r="WUS58" s="47"/>
      <c r="WUT58" s="47"/>
      <c r="WUU58" s="47"/>
      <c r="WUV58" s="47"/>
      <c r="WUW58" s="47"/>
      <c r="WUX58" s="47"/>
      <c r="WUY58" s="47"/>
      <c r="WUZ58" s="47"/>
      <c r="WVA58" s="47"/>
      <c r="WVB58" s="47"/>
      <c r="WVC58" s="47"/>
      <c r="WVD58" s="47"/>
      <c r="WVE58" s="47"/>
      <c r="WVF58" s="47"/>
      <c r="WVG58" s="47"/>
      <c r="WVH58" s="47"/>
      <c r="WVI58" s="47"/>
      <c r="WVJ58" s="47"/>
      <c r="WVK58" s="47"/>
      <c r="WVL58" s="47"/>
      <c r="WVM58" s="47"/>
      <c r="WVN58" s="47"/>
      <c r="WVO58" s="47"/>
      <c r="WVP58" s="47"/>
      <c r="WVQ58" s="47"/>
      <c r="WVR58" s="47"/>
      <c r="WVS58" s="47"/>
      <c r="WVT58" s="47"/>
      <c r="WVU58" s="47"/>
      <c r="WVV58" s="47"/>
      <c r="WVW58" s="47"/>
      <c r="WVX58" s="47"/>
      <c r="WVY58" s="47"/>
      <c r="WVZ58" s="47"/>
      <c r="WWA58" s="47"/>
      <c r="WWB58" s="47"/>
      <c r="WWC58" s="47"/>
      <c r="WWD58" s="47"/>
      <c r="WWE58" s="47"/>
      <c r="WWF58" s="47"/>
      <c r="WWG58" s="47"/>
      <c r="WWH58" s="47"/>
      <c r="WWI58" s="47"/>
      <c r="WWJ58" s="47"/>
      <c r="WWK58" s="47"/>
      <c r="WWL58" s="47"/>
    </row>
    <row r="59" spans="1:16158" ht="15.75" customHeight="1" x14ac:dyDescent="0.45">
      <c r="A59" s="56" t="s">
        <v>118</v>
      </c>
      <c r="D59" s="245"/>
      <c r="E59" s="245"/>
      <c r="F59" s="64"/>
      <c r="G59" s="233"/>
      <c r="H59" s="246"/>
      <c r="J59" s="233"/>
      <c r="L59" s="233"/>
      <c r="M59" s="65"/>
      <c r="N59" s="66"/>
      <c r="O59" s="58"/>
      <c r="P59" s="58"/>
    </row>
    <row r="60" spans="1:16158" x14ac:dyDescent="0.35">
      <c r="A60" s="254" t="s">
        <v>259</v>
      </c>
      <c r="D60" s="245">
        <v>11.683</v>
      </c>
      <c r="E60" s="245">
        <v>0.47899999999999998</v>
      </c>
      <c r="F60" s="64">
        <v>355212.39999999997</v>
      </c>
      <c r="G60" s="47">
        <v>355212.39999999997</v>
      </c>
      <c r="H60" s="246">
        <v>0.93611967399999996</v>
      </c>
      <c r="I60" s="47">
        <v>379451.91182895703</v>
      </c>
      <c r="J60" s="47">
        <v>379451.91182895703</v>
      </c>
      <c r="K60" s="233">
        <v>3.7076460062464118</v>
      </c>
      <c r="L60" s="233">
        <v>90.43095676613116</v>
      </c>
      <c r="M60" s="58">
        <v>8.9604749812859218E-3</v>
      </c>
      <c r="N60" s="58">
        <v>4.6848680552192146E-4</v>
      </c>
      <c r="O60" s="58">
        <v>9.5348378644623533E-3</v>
      </c>
      <c r="P60" s="58">
        <v>2.5914838494629213E-3</v>
      </c>
      <c r="Q60" s="233"/>
      <c r="R60" s="65"/>
      <c r="S60" s="65"/>
      <c r="T60" s="65"/>
    </row>
    <row r="61" spans="1:16158" x14ac:dyDescent="0.35">
      <c r="D61" s="69"/>
      <c r="E61" s="255"/>
      <c r="F61" s="67"/>
      <c r="G61" s="68"/>
      <c r="H61" s="67"/>
      <c r="I61" s="67"/>
      <c r="J61" s="68"/>
      <c r="K61" s="68"/>
      <c r="L61" s="68"/>
      <c r="M61" s="69"/>
      <c r="N61" s="69"/>
      <c r="O61" s="69"/>
      <c r="P61" s="69"/>
    </row>
    <row r="62" spans="1:16158" x14ac:dyDescent="0.35">
      <c r="D62" s="70"/>
      <c r="E62" s="256"/>
      <c r="G62" s="233"/>
      <c r="J62" s="233"/>
      <c r="L62" s="233"/>
      <c r="M62" s="63"/>
      <c r="N62" s="63"/>
      <c r="O62" s="63"/>
      <c r="P62" s="63"/>
    </row>
    <row r="63" spans="1:16158" ht="16" thickBot="1" x14ac:dyDescent="0.4">
      <c r="D63" s="257"/>
      <c r="E63" s="258"/>
      <c r="F63" s="259">
        <v>39839610.521407336</v>
      </c>
      <c r="G63" s="259">
        <v>38339438.652612053</v>
      </c>
      <c r="H63" s="260"/>
      <c r="I63" s="259">
        <v>42347298.845367871</v>
      </c>
      <c r="J63" s="259">
        <v>40820968.577011488</v>
      </c>
      <c r="K63" s="259">
        <v>7914.0884279886586</v>
      </c>
      <c r="L63" s="259">
        <v>9484.2679080238722</v>
      </c>
      <c r="M63" s="261">
        <v>0.99999999999999989</v>
      </c>
      <c r="N63" s="261">
        <v>1.0000000000000004</v>
      </c>
      <c r="O63" s="262">
        <v>1</v>
      </c>
      <c r="P63" s="263">
        <v>1</v>
      </c>
      <c r="R63" s="65"/>
      <c r="S63" s="65"/>
      <c r="T63" s="251"/>
    </row>
    <row r="64" spans="1:16158" x14ac:dyDescent="0.35">
      <c r="D64" s="70"/>
      <c r="F64" s="47" t="s">
        <v>78</v>
      </c>
      <c r="G64" s="47" t="s">
        <v>78</v>
      </c>
      <c r="I64" s="47" t="s">
        <v>78</v>
      </c>
      <c r="J64" s="264"/>
      <c r="M64" s="65"/>
      <c r="N64" s="65"/>
      <c r="O64" s="65"/>
      <c r="P64" s="65"/>
      <c r="Q64" s="246"/>
    </row>
    <row r="65" spans="1:17" x14ac:dyDescent="0.35">
      <c r="A65" s="46"/>
      <c r="M65" s="70"/>
      <c r="N65" s="70"/>
      <c r="O65" s="70"/>
      <c r="P65" s="70"/>
      <c r="Q65" s="246"/>
    </row>
    <row r="66" spans="1:17" x14ac:dyDescent="0.35">
      <c r="A66" s="47" t="s">
        <v>119</v>
      </c>
      <c r="B66" s="47">
        <v>-1</v>
      </c>
      <c r="C66" s="47" t="s">
        <v>242</v>
      </c>
      <c r="M66" s="70"/>
      <c r="N66" s="70"/>
      <c r="O66" s="70"/>
      <c r="P66" s="70"/>
    </row>
    <row r="67" spans="1:17" x14ac:dyDescent="0.35">
      <c r="B67" s="47">
        <v>-2</v>
      </c>
      <c r="C67" s="47" t="s">
        <v>243</v>
      </c>
      <c r="M67" s="70"/>
      <c r="N67" s="70"/>
      <c r="O67" s="70"/>
      <c r="P67" s="70"/>
    </row>
    <row r="68" spans="1:17" x14ac:dyDescent="0.35">
      <c r="B68" s="47">
        <v>-3</v>
      </c>
      <c r="C68" s="47" t="s">
        <v>244</v>
      </c>
      <c r="M68" s="70"/>
      <c r="N68" s="70"/>
      <c r="O68" s="70"/>
      <c r="P68" s="70"/>
    </row>
    <row r="69" spans="1:17" x14ac:dyDescent="0.35">
      <c r="B69" s="47">
        <v>-4</v>
      </c>
      <c r="C69" s="47" t="s">
        <v>245</v>
      </c>
      <c r="M69" s="70"/>
      <c r="N69" s="70"/>
      <c r="O69" s="70"/>
      <c r="P69" s="70"/>
    </row>
    <row r="70" spans="1:17" x14ac:dyDescent="0.35">
      <c r="B70" s="47">
        <v>-5</v>
      </c>
      <c r="C70" s="47" t="s">
        <v>246</v>
      </c>
      <c r="M70" s="70"/>
      <c r="N70" s="70"/>
      <c r="O70" s="70"/>
      <c r="P70" s="70"/>
    </row>
    <row r="71" spans="1:17" x14ac:dyDescent="0.35">
      <c r="B71" s="47">
        <v>-6</v>
      </c>
      <c r="C71" s="47" t="s">
        <v>120</v>
      </c>
      <c r="M71" s="70"/>
      <c r="N71" s="70"/>
      <c r="O71" s="70"/>
      <c r="P71" s="70"/>
    </row>
    <row r="72" spans="1:17" x14ac:dyDescent="0.35">
      <c r="B72" s="47">
        <v>-7</v>
      </c>
      <c r="C72" s="233" t="s">
        <v>121</v>
      </c>
      <c r="M72" s="70"/>
      <c r="N72" s="70"/>
      <c r="O72" s="70"/>
      <c r="P72" s="70"/>
    </row>
    <row r="73" spans="1:17" x14ac:dyDescent="0.35">
      <c r="B73" s="47">
        <v>-8</v>
      </c>
      <c r="C73" s="233" t="s">
        <v>247</v>
      </c>
      <c r="M73" s="70"/>
      <c r="N73" s="70"/>
      <c r="O73" s="70"/>
      <c r="P73" s="70"/>
    </row>
    <row r="74" spans="1:17" x14ac:dyDescent="0.35">
      <c r="B74" s="47">
        <v>-9</v>
      </c>
      <c r="C74" s="233" t="s">
        <v>248</v>
      </c>
      <c r="M74" s="70"/>
      <c r="N74" s="70"/>
      <c r="O74" s="70"/>
      <c r="P74" s="70"/>
    </row>
    <row r="75" spans="1:17" x14ac:dyDescent="0.35">
      <c r="B75" s="47">
        <v>-10</v>
      </c>
      <c r="C75" s="233" t="s">
        <v>122</v>
      </c>
      <c r="M75" s="70"/>
      <c r="N75" s="70"/>
      <c r="O75" s="70"/>
      <c r="P75" s="70"/>
    </row>
    <row r="76" spans="1:17" x14ac:dyDescent="0.35">
      <c r="B76" s="47">
        <v>-11</v>
      </c>
      <c r="C76" s="233" t="s">
        <v>123</v>
      </c>
      <c r="M76" s="70"/>
      <c r="N76" s="70"/>
      <c r="O76" s="70"/>
      <c r="P76" s="70"/>
    </row>
    <row r="77" spans="1:17" x14ac:dyDescent="0.35">
      <c r="B77" s="47">
        <v>-12</v>
      </c>
      <c r="C77" s="233" t="s">
        <v>249</v>
      </c>
      <c r="M77" s="70"/>
      <c r="N77" s="70"/>
      <c r="O77" s="70"/>
      <c r="P77" s="70"/>
    </row>
    <row r="78" spans="1:17" x14ac:dyDescent="0.35">
      <c r="B78" s="47">
        <v>-13</v>
      </c>
      <c r="C78" s="233" t="s">
        <v>250</v>
      </c>
      <c r="M78" s="70"/>
      <c r="N78" s="70"/>
      <c r="O78" s="70"/>
      <c r="P78" s="70"/>
    </row>
    <row r="79" spans="1:17" x14ac:dyDescent="0.35">
      <c r="M79" s="70"/>
      <c r="N79" s="70"/>
      <c r="O79" s="70"/>
      <c r="P79" s="70"/>
    </row>
    <row r="80" spans="1:17" x14ac:dyDescent="0.35">
      <c r="M80" s="70"/>
      <c r="N80" s="70"/>
      <c r="O80" s="70"/>
      <c r="P80" s="70"/>
    </row>
    <row r="81" spans="13:16" x14ac:dyDescent="0.35">
      <c r="M81" s="70"/>
      <c r="N81" s="70"/>
      <c r="O81" s="70"/>
      <c r="P81" s="70"/>
    </row>
    <row r="82" spans="13:16" x14ac:dyDescent="0.35">
      <c r="M82" s="70"/>
      <c r="N82" s="70"/>
      <c r="O82" s="70"/>
      <c r="P82" s="70"/>
    </row>
    <row r="83" spans="13:16" x14ac:dyDescent="0.35">
      <c r="M83" s="70"/>
      <c r="N83" s="70"/>
      <c r="O83" s="70"/>
      <c r="P83" s="70"/>
    </row>
    <row r="84" spans="13:16" x14ac:dyDescent="0.35">
      <c r="M84" s="70"/>
      <c r="N84" s="70"/>
      <c r="O84" s="70"/>
      <c r="P84" s="70"/>
    </row>
    <row r="85" spans="13:16" x14ac:dyDescent="0.35">
      <c r="M85" s="70"/>
      <c r="N85" s="70"/>
      <c r="O85" s="70"/>
      <c r="P85" s="70"/>
    </row>
    <row r="86" spans="13:16" x14ac:dyDescent="0.35">
      <c r="M86" s="70"/>
      <c r="N86" s="70"/>
      <c r="O86" s="70"/>
      <c r="P86" s="70"/>
    </row>
    <row r="87" spans="13:16" x14ac:dyDescent="0.35">
      <c r="M87" s="70"/>
      <c r="N87" s="70"/>
      <c r="O87" s="70"/>
      <c r="P87" s="70"/>
    </row>
    <row r="88" spans="13:16" x14ac:dyDescent="0.35">
      <c r="M88" s="70"/>
      <c r="N88" s="70"/>
      <c r="O88" s="70"/>
      <c r="P88" s="70"/>
    </row>
    <row r="89" spans="13:16" x14ac:dyDescent="0.35">
      <c r="M89" s="70"/>
      <c r="N89" s="70"/>
      <c r="O89" s="70"/>
      <c r="P89" s="70"/>
    </row>
    <row r="90" spans="13:16" x14ac:dyDescent="0.35">
      <c r="M90" s="70"/>
      <c r="N90" s="70"/>
      <c r="O90" s="70"/>
      <c r="P90" s="70"/>
    </row>
    <row r="91" spans="13:16" x14ac:dyDescent="0.35">
      <c r="M91" s="70"/>
      <c r="N91" s="70"/>
      <c r="O91" s="70"/>
      <c r="P91" s="70"/>
    </row>
    <row r="92" spans="13:16" x14ac:dyDescent="0.35">
      <c r="M92" s="70"/>
      <c r="N92" s="70"/>
      <c r="O92" s="70"/>
      <c r="P92" s="70"/>
    </row>
    <row r="93" spans="13:16" x14ac:dyDescent="0.35">
      <c r="M93" s="70"/>
      <c r="N93" s="70"/>
      <c r="O93" s="70"/>
      <c r="P93" s="70"/>
    </row>
    <row r="94" spans="13:16" x14ac:dyDescent="0.35">
      <c r="M94" s="70"/>
      <c r="N94" s="70"/>
      <c r="O94" s="70"/>
      <c r="P94" s="70"/>
    </row>
    <row r="95" spans="13:16" x14ac:dyDescent="0.35">
      <c r="M95" s="70"/>
      <c r="N95" s="70"/>
      <c r="O95" s="70"/>
      <c r="P95" s="70"/>
    </row>
    <row r="96" spans="13:16" x14ac:dyDescent="0.35">
      <c r="M96" s="70"/>
      <c r="N96" s="70"/>
      <c r="O96" s="70"/>
      <c r="P96" s="70"/>
    </row>
    <row r="97" spans="13:16" x14ac:dyDescent="0.35">
      <c r="M97" s="70"/>
      <c r="N97" s="70"/>
      <c r="O97" s="70"/>
      <c r="P97" s="70"/>
    </row>
    <row r="98" spans="13:16" x14ac:dyDescent="0.35">
      <c r="M98" s="70"/>
      <c r="N98" s="70"/>
      <c r="O98" s="70"/>
      <c r="P98" s="70"/>
    </row>
    <row r="99" spans="13:16" x14ac:dyDescent="0.35">
      <c r="M99" s="70"/>
      <c r="N99" s="70"/>
      <c r="O99" s="70"/>
      <c r="P99" s="70"/>
    </row>
    <row r="100" spans="13:16" x14ac:dyDescent="0.35">
      <c r="M100" s="70"/>
      <c r="N100" s="70"/>
      <c r="O100" s="70"/>
      <c r="P100" s="70"/>
    </row>
    <row r="101" spans="13:16" x14ac:dyDescent="0.35">
      <c r="M101" s="70"/>
      <c r="N101" s="70"/>
      <c r="O101" s="70"/>
      <c r="P101" s="70"/>
    </row>
    <row r="102" spans="13:16" x14ac:dyDescent="0.35">
      <c r="M102" s="70"/>
      <c r="N102" s="70"/>
      <c r="O102" s="70"/>
      <c r="P102" s="70"/>
    </row>
    <row r="103" spans="13:16" x14ac:dyDescent="0.35">
      <c r="M103" s="70"/>
      <c r="N103" s="70"/>
      <c r="O103" s="70"/>
      <c r="P103" s="70"/>
    </row>
    <row r="104" spans="13:16" x14ac:dyDescent="0.35">
      <c r="M104" s="70"/>
      <c r="N104" s="70"/>
      <c r="O104" s="70"/>
      <c r="P104" s="70"/>
    </row>
    <row r="105" spans="13:16" x14ac:dyDescent="0.35">
      <c r="M105" s="70"/>
      <c r="N105" s="70"/>
      <c r="O105" s="70"/>
      <c r="P105" s="70"/>
    </row>
    <row r="106" spans="13:16" x14ac:dyDescent="0.35">
      <c r="M106" s="70"/>
      <c r="N106" s="70"/>
      <c r="O106" s="70"/>
      <c r="P106" s="70"/>
    </row>
    <row r="107" spans="13:16" x14ac:dyDescent="0.35">
      <c r="M107" s="70"/>
      <c r="N107" s="70"/>
      <c r="O107" s="70"/>
      <c r="P107" s="70"/>
    </row>
    <row r="108" spans="13:16" x14ac:dyDescent="0.35">
      <c r="M108" s="70"/>
      <c r="N108" s="70"/>
      <c r="O108" s="70"/>
      <c r="P108" s="70"/>
    </row>
    <row r="109" spans="13:16" x14ac:dyDescent="0.35">
      <c r="M109" s="70"/>
      <c r="N109" s="70"/>
      <c r="O109" s="70"/>
      <c r="P109" s="70"/>
    </row>
    <row r="110" spans="13:16" x14ac:dyDescent="0.35">
      <c r="M110" s="70"/>
      <c r="N110" s="70"/>
      <c r="O110" s="70"/>
      <c r="P110" s="70"/>
    </row>
    <row r="111" spans="13:16" x14ac:dyDescent="0.35">
      <c r="M111" s="70"/>
      <c r="N111" s="70"/>
      <c r="O111" s="70"/>
      <c r="P111" s="70"/>
    </row>
    <row r="112" spans="13:16" x14ac:dyDescent="0.35">
      <c r="M112" s="70"/>
      <c r="N112" s="70"/>
      <c r="O112" s="70"/>
      <c r="P112" s="70"/>
    </row>
    <row r="113" spans="13:16" x14ac:dyDescent="0.35">
      <c r="M113" s="70"/>
      <c r="N113" s="70"/>
      <c r="O113" s="70"/>
      <c r="P113" s="70"/>
    </row>
    <row r="114" spans="13:16" x14ac:dyDescent="0.35">
      <c r="M114" s="70"/>
      <c r="N114" s="70"/>
      <c r="O114" s="70"/>
      <c r="P114" s="70"/>
    </row>
    <row r="115" spans="13:16" x14ac:dyDescent="0.35">
      <c r="M115" s="70"/>
      <c r="N115" s="70"/>
      <c r="O115" s="70"/>
      <c r="P115" s="70"/>
    </row>
    <row r="116" spans="13:16" x14ac:dyDescent="0.35">
      <c r="M116" s="70"/>
      <c r="N116" s="70"/>
      <c r="O116" s="70"/>
      <c r="P116" s="70"/>
    </row>
    <row r="117" spans="13:16" x14ac:dyDescent="0.35">
      <c r="M117" s="70"/>
      <c r="N117" s="70"/>
      <c r="O117" s="70"/>
      <c r="P117" s="70"/>
    </row>
    <row r="118" spans="13:16" x14ac:dyDescent="0.35">
      <c r="M118" s="70"/>
      <c r="N118" s="70"/>
      <c r="O118" s="70"/>
      <c r="P118" s="70"/>
    </row>
    <row r="119" spans="13:16" x14ac:dyDescent="0.35">
      <c r="M119" s="70"/>
      <c r="N119" s="70"/>
      <c r="O119" s="70"/>
      <c r="P119" s="70"/>
    </row>
    <row r="120" spans="13:16" x14ac:dyDescent="0.35">
      <c r="M120" s="70"/>
      <c r="N120" s="70"/>
      <c r="O120" s="70"/>
      <c r="P120" s="70"/>
    </row>
    <row r="121" spans="13:16" x14ac:dyDescent="0.35">
      <c r="M121" s="70"/>
      <c r="N121" s="70"/>
      <c r="O121" s="70"/>
      <c r="P121" s="70"/>
    </row>
    <row r="122" spans="13:16" x14ac:dyDescent="0.35">
      <c r="M122" s="70"/>
      <c r="N122" s="70"/>
      <c r="O122" s="70"/>
      <c r="P122" s="70"/>
    </row>
  </sheetData>
  <pageMargins left="0.7" right="0.7" top="0.75" bottom="0.75" header="0.3" footer="0.3"/>
  <pageSetup scale="4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1D365-BC40-4B7F-9C8B-983CABA6ED9A}">
  <sheetPr transitionEvaluation="1" transitionEntry="1">
    <pageSetUpPr fitToPage="1"/>
  </sheetPr>
  <dimension ref="A1:R24"/>
  <sheetViews>
    <sheetView tabSelected="1" defaultGridColor="0" view="pageBreakPreview" colorId="22" zoomScale="70" zoomScaleNormal="70" zoomScaleSheetLayoutView="70" workbookViewId="0"/>
  </sheetViews>
  <sheetFormatPr defaultColWidth="10.15234375" defaultRowHeight="15.5" x14ac:dyDescent="0.35"/>
  <cols>
    <col min="1" max="1" width="4.3828125" style="20" bestFit="1" customWidth="1"/>
    <col min="2" max="2" width="4.3828125" style="20" customWidth="1"/>
    <col min="3" max="3" width="29.69140625" style="20" bestFit="1" customWidth="1"/>
    <col min="4" max="4" width="23.921875" style="20" customWidth="1"/>
    <col min="5" max="5" width="10.15234375" style="20"/>
    <col min="6" max="6" width="23" style="20" customWidth="1"/>
    <col min="7" max="7" width="13.61328125" style="20" customWidth="1"/>
    <col min="8" max="8" width="1.61328125" style="20" customWidth="1"/>
    <col min="9" max="9" width="13.61328125" style="20" customWidth="1"/>
    <col min="10" max="10" width="1.61328125" style="20" customWidth="1"/>
    <col min="11" max="11" width="17.53515625" style="18" customWidth="1"/>
    <col min="12" max="12" width="3.84375" style="20" customWidth="1"/>
    <col min="13" max="13" width="15.84375" style="20" bestFit="1" customWidth="1"/>
    <col min="14" max="16384" width="10.15234375" style="20"/>
  </cols>
  <sheetData>
    <row r="1" spans="1:18" s="18" customFormat="1" x14ac:dyDescent="0.35">
      <c r="A1" s="502" t="s">
        <v>58</v>
      </c>
      <c r="B1" s="502"/>
      <c r="C1" s="502"/>
      <c r="D1" s="502"/>
      <c r="E1" s="502"/>
      <c r="F1" s="502"/>
      <c r="G1" s="502"/>
      <c r="H1" s="502"/>
      <c r="I1" s="502"/>
      <c r="J1" s="201"/>
      <c r="K1" s="17"/>
    </row>
    <row r="2" spans="1:18" x14ac:dyDescent="0.35">
      <c r="A2" s="503" t="s">
        <v>59</v>
      </c>
      <c r="B2" s="503"/>
      <c r="C2" s="503"/>
      <c r="D2" s="503"/>
      <c r="E2" s="503"/>
      <c r="F2" s="503"/>
      <c r="G2" s="503"/>
      <c r="H2" s="503"/>
      <c r="I2" s="503"/>
      <c r="J2" s="202"/>
      <c r="K2" s="19"/>
    </row>
    <row r="3" spans="1:18" x14ac:dyDescent="0.35">
      <c r="A3" s="503" t="s">
        <v>60</v>
      </c>
      <c r="B3" s="503"/>
      <c r="C3" s="503"/>
      <c r="D3" s="503"/>
      <c r="E3" s="503"/>
      <c r="F3" s="503"/>
      <c r="G3" s="503"/>
      <c r="H3" s="503"/>
      <c r="I3" s="503"/>
      <c r="J3" s="202"/>
      <c r="K3" s="205" t="str">
        <f>'Summary of Annual Rev Req'!$C$15</f>
        <v>2023</v>
      </c>
    </row>
    <row r="4" spans="1:18" x14ac:dyDescent="0.35">
      <c r="A4" s="504" t="s">
        <v>222</v>
      </c>
      <c r="B4" s="504"/>
      <c r="C4" s="504"/>
      <c r="D4" s="504"/>
      <c r="E4" s="504"/>
      <c r="F4" s="504"/>
      <c r="G4" s="504"/>
      <c r="H4" s="504"/>
      <c r="I4" s="504"/>
      <c r="J4" s="203"/>
      <c r="K4" s="392">
        <f>'Summary of Annual Rev Req'!$C$22*1000000</f>
        <v>149354975.19656184</v>
      </c>
    </row>
    <row r="5" spans="1:18" x14ac:dyDescent="0.35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390">
        <f>F20+F21</f>
        <v>-6383744.2631275132</v>
      </c>
    </row>
    <row r="6" spans="1:18" x14ac:dyDescent="0.35">
      <c r="A6" s="504" t="s">
        <v>61</v>
      </c>
      <c r="B6" s="504"/>
      <c r="C6" s="504"/>
      <c r="D6" s="504"/>
      <c r="E6" s="504"/>
      <c r="F6" s="504"/>
      <c r="G6" s="504"/>
      <c r="H6" s="504"/>
      <c r="I6" s="504"/>
      <c r="J6" s="203"/>
      <c r="K6" s="391">
        <f>K4+K5</f>
        <v>142971230.93343434</v>
      </c>
    </row>
    <row r="7" spans="1:18" x14ac:dyDescent="0.35">
      <c r="A7" s="21" t="s">
        <v>62</v>
      </c>
      <c r="B7" s="21"/>
      <c r="C7" s="21"/>
      <c r="D7" s="21"/>
      <c r="E7" s="21"/>
      <c r="F7" s="21"/>
      <c r="G7" s="21"/>
      <c r="H7" s="21"/>
      <c r="I7" s="21"/>
      <c r="J7" s="21"/>
    </row>
    <row r="8" spans="1:18" x14ac:dyDescent="0.35">
      <c r="A8" s="22"/>
      <c r="B8" s="22"/>
      <c r="C8" s="21"/>
      <c r="D8" s="21"/>
      <c r="E8" s="21"/>
      <c r="F8" s="21"/>
      <c r="G8" s="21"/>
      <c r="H8" s="21"/>
      <c r="I8" s="21"/>
      <c r="J8" s="21"/>
    </row>
    <row r="9" spans="1:18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150"/>
    </row>
    <row r="10" spans="1:18" ht="16.5" customHeight="1" x14ac:dyDescent="0.35">
      <c r="K10" s="23"/>
    </row>
    <row r="11" spans="1:18" x14ac:dyDescent="0.35">
      <c r="A11" s="24" t="s">
        <v>63</v>
      </c>
      <c r="B11" s="25"/>
      <c r="C11" s="26"/>
      <c r="D11" s="26"/>
      <c r="E11" s="26"/>
      <c r="F11" s="26"/>
      <c r="G11" s="27" t="s">
        <v>64</v>
      </c>
      <c r="H11" s="26"/>
      <c r="I11" s="27" t="s">
        <v>65</v>
      </c>
      <c r="J11" s="26"/>
      <c r="K11" s="28" t="s">
        <v>66</v>
      </c>
    </row>
    <row r="12" spans="1:18" x14ac:dyDescent="0.35">
      <c r="B12" s="29"/>
      <c r="L12" s="30"/>
      <c r="M12" s="30"/>
      <c r="N12" s="30"/>
      <c r="O12" s="30"/>
      <c r="P12" s="30"/>
      <c r="Q12" s="30"/>
      <c r="R12" s="31"/>
    </row>
    <row r="13" spans="1:18" x14ac:dyDescent="0.35">
      <c r="A13" s="32" t="s">
        <v>67</v>
      </c>
      <c r="B13" s="33" t="s">
        <v>68</v>
      </c>
      <c r="C13" s="33"/>
      <c r="D13" s="33"/>
      <c r="K13" s="34"/>
      <c r="L13" s="30"/>
      <c r="M13" s="30"/>
      <c r="N13" s="30"/>
      <c r="O13" s="30"/>
      <c r="P13" s="30"/>
      <c r="Q13" s="30"/>
      <c r="R13" s="31"/>
    </row>
    <row r="14" spans="1:18" x14ac:dyDescent="0.35">
      <c r="A14" s="32"/>
      <c r="B14" s="32" t="s">
        <v>69</v>
      </c>
      <c r="C14" s="199" t="s">
        <v>208</v>
      </c>
      <c r="D14" s="33"/>
      <c r="E14" s="35"/>
      <c r="F14" s="35"/>
      <c r="G14" s="34">
        <v>0</v>
      </c>
      <c r="I14" s="34">
        <f>'Summary of Annual Rev Req'!C5+'Summary of Annual Rev Req'!C6</f>
        <v>119575095.71823049</v>
      </c>
      <c r="K14" s="36">
        <f>G14+I14</f>
        <v>119575095.71823049</v>
      </c>
      <c r="M14" s="29"/>
      <c r="N14" s="29"/>
    </row>
    <row r="15" spans="1:18" x14ac:dyDescent="0.35">
      <c r="A15" s="37"/>
      <c r="B15" s="32" t="s">
        <v>70</v>
      </c>
      <c r="C15" s="199" t="s">
        <v>209</v>
      </c>
      <c r="D15" s="33"/>
      <c r="E15" s="35"/>
      <c r="F15" s="35"/>
      <c r="G15" s="36">
        <v>0</v>
      </c>
      <c r="H15" s="26"/>
      <c r="I15" s="36">
        <f>'Summary of Annual Rev Req'!C10+'Summary of Annual Rev Req'!C11</f>
        <v>29779879.478331357</v>
      </c>
      <c r="J15" s="26"/>
      <c r="K15" s="36">
        <f>G15+I15</f>
        <v>29779879.478331357</v>
      </c>
    </row>
    <row r="16" spans="1:18" x14ac:dyDescent="0.35">
      <c r="A16" s="37"/>
      <c r="B16" s="32" t="s">
        <v>71</v>
      </c>
      <c r="C16" s="199" t="s">
        <v>210</v>
      </c>
      <c r="D16" s="33"/>
      <c r="E16" s="35"/>
      <c r="F16" s="35"/>
      <c r="G16" s="38">
        <v>0</v>
      </c>
      <c r="H16" s="25"/>
      <c r="I16" s="38">
        <v>0</v>
      </c>
      <c r="J16" s="25"/>
      <c r="K16" s="39">
        <v>0</v>
      </c>
    </row>
    <row r="17" spans="1:11" x14ac:dyDescent="0.35">
      <c r="A17" s="37"/>
      <c r="B17" s="32" t="s">
        <v>72</v>
      </c>
      <c r="C17" s="4" t="s">
        <v>73</v>
      </c>
      <c r="D17" s="33"/>
      <c r="E17" s="35"/>
      <c r="F17" s="35"/>
      <c r="G17" s="36">
        <f>SUM(G14:G16)</f>
        <v>0</v>
      </c>
      <c r="H17" s="25"/>
      <c r="I17" s="36">
        <f>SUM(I14:I16)</f>
        <v>149354975.19656184</v>
      </c>
      <c r="J17" s="26"/>
      <c r="K17" s="36">
        <f>SUM(K14:K16)</f>
        <v>149354975.19656184</v>
      </c>
    </row>
    <row r="18" spans="1:11" x14ac:dyDescent="0.35">
      <c r="A18" s="35"/>
      <c r="B18" s="40"/>
      <c r="C18" s="4"/>
      <c r="D18" s="35"/>
      <c r="E18" s="35"/>
      <c r="F18" s="35"/>
      <c r="G18" s="34"/>
      <c r="I18" s="34"/>
      <c r="K18" s="34"/>
    </row>
    <row r="20" spans="1:11" x14ac:dyDescent="0.35">
      <c r="A20" s="20">
        <v>3</v>
      </c>
      <c r="B20" s="32" t="s">
        <v>69</v>
      </c>
      <c r="C20" s="199" t="s">
        <v>208</v>
      </c>
      <c r="D20" s="349" t="s">
        <v>262</v>
      </c>
      <c r="F20" s="20">
        <v>-5110889.2220918238</v>
      </c>
      <c r="G20" s="34"/>
      <c r="I20" s="34">
        <f>F20+I14</f>
        <v>114464206.49613866</v>
      </c>
      <c r="K20" s="34">
        <f>I20+G20</f>
        <v>114464206.49613866</v>
      </c>
    </row>
    <row r="21" spans="1:11" x14ac:dyDescent="0.35">
      <c r="B21" s="32" t="s">
        <v>70</v>
      </c>
      <c r="C21" s="199" t="s">
        <v>209</v>
      </c>
      <c r="D21" s="349" t="s">
        <v>262</v>
      </c>
      <c r="F21" s="20">
        <v>-1272855.0410356894</v>
      </c>
      <c r="I21" s="34">
        <f>F21+I15</f>
        <v>28507024.437295668</v>
      </c>
      <c r="K21" s="34">
        <f>I21+G21</f>
        <v>28507024.437295668</v>
      </c>
    </row>
    <row r="22" spans="1:11" x14ac:dyDescent="0.35">
      <c r="I22" s="34"/>
    </row>
    <row r="23" spans="1:11" ht="16" thickBot="1" x14ac:dyDescent="0.4">
      <c r="A23" s="40"/>
      <c r="B23" s="41" t="s">
        <v>74</v>
      </c>
      <c r="D23" s="42"/>
      <c r="G23" s="43">
        <f>G17</f>
        <v>0</v>
      </c>
      <c r="I23" s="43">
        <f>I21+I20</f>
        <v>142971230.93343434</v>
      </c>
      <c r="K23" s="43">
        <f>K20+K21</f>
        <v>142971230.93343434</v>
      </c>
    </row>
    <row r="24" spans="1:11" x14ac:dyDescent="0.35">
      <c r="D24" s="44" t="s">
        <v>75</v>
      </c>
      <c r="E24" s="45">
        <v>1</v>
      </c>
      <c r="G24" s="34"/>
      <c r="I24" s="34"/>
    </row>
  </sheetData>
  <mergeCells count="5">
    <mergeCell ref="A1:I1"/>
    <mergeCell ref="A2:I2"/>
    <mergeCell ref="A3:I3"/>
    <mergeCell ref="A4:I4"/>
    <mergeCell ref="A6:I6"/>
  </mergeCells>
  <pageMargins left="0.7" right="0.7" top="0.75" bottom="0.75" header="0.3" footer="0.3"/>
  <pageSetup scale="72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A51B-8548-4A72-BDC1-18A9DA901AE5}">
  <sheetPr>
    <pageSetUpPr fitToPage="1"/>
  </sheetPr>
  <dimension ref="A1:V65"/>
  <sheetViews>
    <sheetView tabSelected="1" view="pageBreakPreview" zoomScale="60" zoomScaleNormal="55" workbookViewId="0"/>
  </sheetViews>
  <sheetFormatPr defaultColWidth="12.07421875" defaultRowHeight="15.5" x14ac:dyDescent="0.35"/>
  <cols>
    <col min="1" max="13" width="12.07421875" style="72"/>
    <col min="14" max="14" width="13.84375" style="2" customWidth="1"/>
    <col min="15" max="16384" width="12.07421875" style="72"/>
  </cols>
  <sheetData>
    <row r="1" spans="1:22" x14ac:dyDescent="0.35">
      <c r="A1" s="227" t="s">
        <v>78</v>
      </c>
      <c r="B1" s="265"/>
      <c r="C1" s="265"/>
      <c r="D1" s="74" t="s">
        <v>58</v>
      </c>
      <c r="E1" s="265"/>
      <c r="F1" s="265"/>
      <c r="G1" s="265"/>
      <c r="H1" s="265"/>
      <c r="I1" s="265"/>
      <c r="J1" s="265"/>
      <c r="K1" s="265"/>
      <c r="L1" s="265"/>
      <c r="M1" s="265"/>
      <c r="O1" s="266"/>
      <c r="P1" s="266"/>
      <c r="Q1" s="87"/>
      <c r="R1" s="206"/>
      <c r="S1" s="266"/>
      <c r="T1" s="87"/>
      <c r="U1" s="73" t="s">
        <v>137</v>
      </c>
    </row>
    <row r="2" spans="1:22" s="73" customFormat="1" x14ac:dyDescent="0.35">
      <c r="A2" s="74" t="s">
        <v>78</v>
      </c>
      <c r="B2" s="74"/>
      <c r="C2" s="74"/>
      <c r="D2" s="74" t="s">
        <v>76</v>
      </c>
      <c r="E2" s="74"/>
      <c r="F2" s="74"/>
      <c r="G2" s="74"/>
      <c r="H2" s="74"/>
      <c r="I2" s="74"/>
      <c r="J2" s="74"/>
      <c r="K2" s="74"/>
      <c r="L2" s="74"/>
      <c r="M2" s="74"/>
      <c r="O2" s="266"/>
      <c r="P2" s="266"/>
      <c r="R2" s="206"/>
      <c r="S2" s="266"/>
      <c r="U2" s="72" t="s">
        <v>138</v>
      </c>
      <c r="V2" s="72"/>
    </row>
    <row r="3" spans="1:22" s="73" customFormat="1" x14ac:dyDescent="0.35">
      <c r="B3" s="74"/>
      <c r="C3" s="74"/>
      <c r="D3" s="74" t="s">
        <v>124</v>
      </c>
      <c r="E3" s="74"/>
      <c r="F3" s="74"/>
      <c r="G3" s="74"/>
      <c r="H3" s="74"/>
      <c r="I3" s="74"/>
      <c r="J3" s="74"/>
      <c r="K3" s="74"/>
      <c r="L3" s="74"/>
      <c r="M3" s="74"/>
      <c r="O3" s="266"/>
      <c r="P3" s="266"/>
      <c r="R3" s="206"/>
      <c r="S3" s="266"/>
      <c r="U3" s="267">
        <v>0.98</v>
      </c>
      <c r="V3" s="72" t="s">
        <v>139</v>
      </c>
    </row>
    <row r="4" spans="1:22" x14ac:dyDescent="0.35">
      <c r="A4" s="74" t="s">
        <v>78</v>
      </c>
      <c r="B4" s="74"/>
      <c r="C4" s="74"/>
      <c r="D4" s="74" t="s">
        <v>223</v>
      </c>
      <c r="E4" s="74"/>
      <c r="F4" s="74"/>
      <c r="G4" s="74"/>
      <c r="H4" s="74"/>
      <c r="I4" s="74"/>
      <c r="J4" s="74"/>
      <c r="K4" s="74"/>
      <c r="L4" s="74"/>
      <c r="M4" s="74"/>
      <c r="O4" s="266"/>
      <c r="P4" s="266"/>
      <c r="R4" s="206"/>
      <c r="S4" s="266"/>
      <c r="U4" s="267">
        <v>0.99</v>
      </c>
      <c r="V4" s="72" t="s">
        <v>140</v>
      </c>
    </row>
    <row r="5" spans="1:22" x14ac:dyDescent="0.35">
      <c r="A5" s="74" t="s">
        <v>78</v>
      </c>
      <c r="B5" s="268"/>
      <c r="C5" s="74"/>
      <c r="E5" s="74"/>
      <c r="F5" s="74"/>
      <c r="G5" s="74"/>
      <c r="H5" s="74"/>
      <c r="I5" s="74"/>
      <c r="J5" s="74"/>
      <c r="K5" s="74"/>
      <c r="L5" s="74"/>
      <c r="M5" s="74"/>
      <c r="P5" s="87"/>
      <c r="Q5" s="269"/>
      <c r="R5" s="87"/>
      <c r="S5" s="87"/>
    </row>
    <row r="6" spans="1:22" x14ac:dyDescent="0.35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1"/>
      <c r="O6" s="272"/>
      <c r="P6" s="272"/>
      <c r="R6" s="206"/>
      <c r="S6" s="272"/>
    </row>
    <row r="7" spans="1:22" x14ac:dyDescent="0.35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1"/>
      <c r="O7" s="273"/>
      <c r="P7" s="273"/>
      <c r="Q7" s="273"/>
      <c r="R7" s="273"/>
      <c r="S7" s="273"/>
      <c r="T7" s="273"/>
      <c r="U7" s="273"/>
    </row>
    <row r="8" spans="1:22" x14ac:dyDescent="0.35">
      <c r="A8" s="270"/>
      <c r="B8" s="270"/>
      <c r="C8" s="270"/>
      <c r="D8" s="270"/>
      <c r="E8" s="75">
        <v>-1</v>
      </c>
      <c r="F8" s="75">
        <f>+E8-1</f>
        <v>-2</v>
      </c>
      <c r="G8" s="75">
        <f t="shared" ref="G8:N8" si="0">+F8-1</f>
        <v>-3</v>
      </c>
      <c r="H8" s="75">
        <f t="shared" si="0"/>
        <v>-4</v>
      </c>
      <c r="I8" s="75">
        <f t="shared" si="0"/>
        <v>-5</v>
      </c>
      <c r="J8" s="75">
        <f t="shared" si="0"/>
        <v>-6</v>
      </c>
      <c r="K8" s="75">
        <f t="shared" si="0"/>
        <v>-7</v>
      </c>
      <c r="L8" s="75">
        <f t="shared" si="0"/>
        <v>-8</v>
      </c>
      <c r="M8" s="75">
        <f t="shared" si="0"/>
        <v>-9</v>
      </c>
      <c r="N8" s="75">
        <f t="shared" si="0"/>
        <v>-10</v>
      </c>
      <c r="O8" s="75">
        <f>+N8-1</f>
        <v>-11</v>
      </c>
      <c r="P8" s="75">
        <f>+O8-1</f>
        <v>-12</v>
      </c>
      <c r="Q8" s="75">
        <f t="shared" ref="Q8:R8" si="1">+P8-1</f>
        <v>-13</v>
      </c>
      <c r="R8" s="75">
        <f t="shared" si="1"/>
        <v>-14</v>
      </c>
      <c r="S8" s="75"/>
      <c r="T8" s="75"/>
      <c r="U8" s="75"/>
      <c r="V8" s="75"/>
    </row>
    <row r="9" spans="1:22" s="75" customFormat="1" x14ac:dyDescent="0.35">
      <c r="E9" s="51" t="s">
        <v>82</v>
      </c>
      <c r="F9" s="51" t="s">
        <v>235</v>
      </c>
      <c r="G9" s="51" t="s">
        <v>80</v>
      </c>
      <c r="H9" s="51" t="s">
        <v>236</v>
      </c>
      <c r="Q9" s="274"/>
      <c r="R9" s="274"/>
      <c r="S9" s="274"/>
    </row>
    <row r="10" spans="1:22" s="75" customFormat="1" x14ac:dyDescent="0.35">
      <c r="E10" s="51" t="s">
        <v>81</v>
      </c>
      <c r="F10" s="51" t="s">
        <v>87</v>
      </c>
      <c r="G10" s="51" t="s">
        <v>44</v>
      </c>
      <c r="H10" s="51" t="s">
        <v>238</v>
      </c>
      <c r="I10" s="75" t="s">
        <v>125</v>
      </c>
      <c r="J10" s="75" t="s">
        <v>45</v>
      </c>
      <c r="K10" s="75" t="s">
        <v>44</v>
      </c>
      <c r="L10" s="75" t="s">
        <v>126</v>
      </c>
      <c r="M10" s="75" t="s">
        <v>46</v>
      </c>
      <c r="N10" s="76" t="s">
        <v>127</v>
      </c>
      <c r="O10" s="275"/>
      <c r="P10" s="275" t="s">
        <v>127</v>
      </c>
      <c r="Q10" s="276" t="s">
        <v>128</v>
      </c>
      <c r="T10" s="76"/>
    </row>
    <row r="11" spans="1:22" s="75" customFormat="1" x14ac:dyDescent="0.35">
      <c r="E11" s="51" t="s">
        <v>240</v>
      </c>
      <c r="F11" s="51" t="s">
        <v>45</v>
      </c>
      <c r="G11" s="51" t="s">
        <v>46</v>
      </c>
      <c r="H11" s="51" t="s">
        <v>87</v>
      </c>
      <c r="I11" s="75" t="s">
        <v>129</v>
      </c>
      <c r="J11" s="75" t="s">
        <v>87</v>
      </c>
      <c r="K11" s="75" t="s">
        <v>87</v>
      </c>
      <c r="L11" s="75" t="s">
        <v>87</v>
      </c>
      <c r="M11" s="75" t="s">
        <v>128</v>
      </c>
      <c r="N11" s="76" t="s">
        <v>130</v>
      </c>
      <c r="O11" s="277" t="s">
        <v>212</v>
      </c>
      <c r="P11" s="277" t="s">
        <v>213</v>
      </c>
      <c r="Q11" s="278" t="s">
        <v>131</v>
      </c>
      <c r="R11" s="274" t="s">
        <v>128</v>
      </c>
      <c r="S11" s="274"/>
      <c r="T11" s="76"/>
      <c r="U11" s="279"/>
      <c r="V11" s="279"/>
    </row>
    <row r="12" spans="1:22" x14ac:dyDescent="0.35">
      <c r="E12" s="51" t="s">
        <v>92</v>
      </c>
      <c r="F12" s="51" t="s">
        <v>92</v>
      </c>
      <c r="G12" s="51" t="s">
        <v>92</v>
      </c>
      <c r="H12" s="51" t="s">
        <v>92</v>
      </c>
      <c r="I12" s="75" t="s">
        <v>132</v>
      </c>
      <c r="J12" s="75" t="s">
        <v>132</v>
      </c>
      <c r="K12" s="75" t="s">
        <v>132</v>
      </c>
      <c r="L12" s="75" t="s">
        <v>132</v>
      </c>
      <c r="M12" s="75" t="s">
        <v>132</v>
      </c>
      <c r="N12" s="76" t="s">
        <v>133</v>
      </c>
      <c r="O12" s="277" t="s">
        <v>83</v>
      </c>
      <c r="P12" s="277" t="s">
        <v>133</v>
      </c>
      <c r="Q12" s="278" t="s">
        <v>95</v>
      </c>
      <c r="R12" s="274" t="s">
        <v>134</v>
      </c>
      <c r="S12" s="274"/>
    </row>
    <row r="13" spans="1:22" ht="16" thickBot="1" x14ac:dyDescent="0.4">
      <c r="A13" s="280" t="s">
        <v>93</v>
      </c>
      <c r="B13" s="281"/>
      <c r="C13" s="281"/>
      <c r="D13" s="281"/>
      <c r="E13" s="78" t="s">
        <v>94</v>
      </c>
      <c r="F13" s="78" t="s">
        <v>94</v>
      </c>
      <c r="G13" s="78" t="s">
        <v>94</v>
      </c>
      <c r="H13" s="78" t="s">
        <v>94</v>
      </c>
      <c r="I13" s="78" t="s">
        <v>135</v>
      </c>
      <c r="J13" s="78" t="s">
        <v>135</v>
      </c>
      <c r="K13" s="78" t="s">
        <v>135</v>
      </c>
      <c r="L13" s="78" t="s">
        <v>135</v>
      </c>
      <c r="M13" s="78" t="s">
        <v>135</v>
      </c>
      <c r="N13" s="79" t="s">
        <v>91</v>
      </c>
      <c r="O13" s="282" t="s">
        <v>94</v>
      </c>
      <c r="P13" s="282" t="s">
        <v>214</v>
      </c>
      <c r="Q13" s="283" t="s">
        <v>217</v>
      </c>
      <c r="R13" s="284" t="s">
        <v>251</v>
      </c>
      <c r="S13" s="285"/>
    </row>
    <row r="14" spans="1:22" x14ac:dyDescent="0.35">
      <c r="O14" s="286"/>
      <c r="P14" s="286"/>
      <c r="Q14" s="285"/>
      <c r="R14" s="286"/>
      <c r="S14" s="286"/>
    </row>
    <row r="15" spans="1:22" x14ac:dyDescent="0.35">
      <c r="A15" s="80" t="s">
        <v>96</v>
      </c>
      <c r="O15" s="286"/>
      <c r="P15" s="286"/>
      <c r="Q15" s="274"/>
      <c r="R15" s="286" t="s">
        <v>78</v>
      </c>
      <c r="S15" s="286"/>
    </row>
    <row r="16" spans="1:22" x14ac:dyDescent="0.35">
      <c r="A16" s="73" t="s">
        <v>97</v>
      </c>
      <c r="O16" s="2"/>
      <c r="P16" s="2"/>
      <c r="Q16" s="274"/>
      <c r="R16" s="2"/>
      <c r="S16" s="2"/>
    </row>
    <row r="17" spans="1:21" x14ac:dyDescent="0.35">
      <c r="A17" s="73"/>
      <c r="B17" s="287" t="s">
        <v>98</v>
      </c>
      <c r="C17" s="288"/>
      <c r="D17" s="288"/>
      <c r="E17" s="289">
        <f>'2023 Form 6p__'!M18</f>
        <v>0.5370435869818877</v>
      </c>
      <c r="F17" s="289">
        <f>'2023 Form 6p__'!N18</f>
        <v>0.6355983524127895</v>
      </c>
      <c r="G17" s="289">
        <f>'2023 Form 6p__'!O18</f>
        <v>0.62519529691748577</v>
      </c>
      <c r="H17" s="289">
        <f>'2023 Form 6p__'!P18</f>
        <v>0.61095966105506405</v>
      </c>
      <c r="I17" s="290">
        <v>0</v>
      </c>
      <c r="J17" s="290">
        <f>+F17*$J$54</f>
        <v>18119017.764536254</v>
      </c>
      <c r="K17" s="290">
        <f>+G17*$K$54</f>
        <v>71562483.56677781</v>
      </c>
      <c r="L17" s="290">
        <v>0</v>
      </c>
      <c r="M17" s="290">
        <f>SUM(I17:L17)</f>
        <v>89681501.331314057</v>
      </c>
      <c r="N17" s="2">
        <f>'2023 Form 6p__'!F18</f>
        <v>21289556.841000002</v>
      </c>
      <c r="O17" s="291"/>
      <c r="P17" s="291"/>
      <c r="Q17" s="291"/>
      <c r="R17" s="292">
        <f>ROUND(M17/N17/10,3)</f>
        <v>0.42099999999999999</v>
      </c>
      <c r="S17" s="292"/>
      <c r="T17" s="293"/>
      <c r="U17" s="293"/>
    </row>
    <row r="18" spans="1:21" x14ac:dyDescent="0.35">
      <c r="A18" s="73"/>
      <c r="B18" s="294"/>
      <c r="C18" s="294"/>
      <c r="E18" s="295"/>
      <c r="F18" s="295"/>
      <c r="G18" s="295"/>
      <c r="H18" s="295"/>
      <c r="M18" s="81" t="s">
        <v>78</v>
      </c>
      <c r="O18" s="291"/>
      <c r="P18" s="291"/>
      <c r="Q18" s="291"/>
      <c r="R18" s="296"/>
      <c r="S18" s="292"/>
      <c r="U18" s="293"/>
    </row>
    <row r="19" spans="1:21" x14ac:dyDescent="0.35">
      <c r="A19" s="80" t="s">
        <v>99</v>
      </c>
      <c r="B19" s="294"/>
      <c r="C19" s="294"/>
      <c r="E19" s="295"/>
      <c r="F19" s="295"/>
      <c r="G19" s="295"/>
      <c r="H19" s="295"/>
      <c r="O19" s="291"/>
      <c r="P19" s="291"/>
      <c r="Q19" s="291"/>
      <c r="R19" s="296"/>
      <c r="S19" s="292"/>
      <c r="U19" s="293"/>
    </row>
    <row r="20" spans="1:21" x14ac:dyDescent="0.35">
      <c r="A20" s="73" t="s">
        <v>100</v>
      </c>
      <c r="B20" s="294"/>
      <c r="C20" s="294"/>
      <c r="E20" s="295"/>
      <c r="F20" s="295"/>
      <c r="G20" s="295"/>
      <c r="H20" s="295"/>
      <c r="I20" s="290"/>
      <c r="J20" s="290"/>
      <c r="K20" s="290"/>
      <c r="L20" s="290"/>
      <c r="M20" s="290"/>
      <c r="O20" s="291"/>
      <c r="P20" s="291"/>
      <c r="Q20" s="291"/>
      <c r="R20" s="296"/>
      <c r="S20" s="292"/>
      <c r="U20" s="293"/>
    </row>
    <row r="21" spans="1:21" x14ac:dyDescent="0.35">
      <c r="A21" s="73"/>
      <c r="B21" s="287" t="s">
        <v>98</v>
      </c>
      <c r="C21" s="287"/>
      <c r="E21" s="289">
        <f>'2023 Form 6p__'!M22</f>
        <v>2.689324490721786E-2</v>
      </c>
      <c r="F21" s="289">
        <f>'2023 Form 6p__'!N22</f>
        <v>2.7020451504422106E-2</v>
      </c>
      <c r="G21" s="289">
        <f>'2023 Form 6p__'!O22</f>
        <v>3.1411613821325526E-2</v>
      </c>
      <c r="H21" s="289">
        <f>'2023 Form 6p__'!P22</f>
        <v>2.6988649855121047E-2</v>
      </c>
      <c r="I21" s="290">
        <v>0</v>
      </c>
      <c r="J21" s="290">
        <f t="shared" ref="J21:J23" si="2">+F21*$J$54</f>
        <v>770272.67134332343</v>
      </c>
      <c r="K21" s="290">
        <f t="shared" ref="K21:K23" si="3">+G21*$K$54</f>
        <v>3595505.4508211683</v>
      </c>
      <c r="L21" s="290"/>
      <c r="M21" s="290">
        <f>SUM(I21:L21)</f>
        <v>4365778.1221644916</v>
      </c>
      <c r="N21" s="2">
        <f>'2023 Form 6p__'!F22</f>
        <v>1066105.7686374683</v>
      </c>
      <c r="O21" s="291"/>
      <c r="P21" s="291"/>
      <c r="Q21" s="292"/>
      <c r="R21" s="292">
        <f>ROUND(M24/N24/10,3)</f>
        <v>0.40799999999999997</v>
      </c>
      <c r="S21" s="292"/>
      <c r="U21" s="293"/>
    </row>
    <row r="22" spans="1:21" x14ac:dyDescent="0.35">
      <c r="A22" s="73"/>
      <c r="B22" s="287" t="s">
        <v>101</v>
      </c>
      <c r="C22" s="287"/>
      <c r="E22" s="289">
        <f>'2023 Form 6p__'!M23+'2023 Form 6p__'!M24</f>
        <v>4.678979907021947E-4</v>
      </c>
      <c r="F22" s="289">
        <f>'2023 Form 6p__'!N23+'2023 Form 6p__'!N24</f>
        <v>4.7011117514465502E-4</v>
      </c>
      <c r="G22" s="289">
        <f>'2023 Form 6p__'!O23+'2023 Form 6p__'!O24</f>
        <v>5.4651013823054392E-4</v>
      </c>
      <c r="H22" s="289">
        <f>'2023 Form 6p__'!P23+'2023 Form 6p__'!P24</f>
        <v>4.6955787903403995E-4</v>
      </c>
      <c r="I22" s="290">
        <v>0</v>
      </c>
      <c r="J22" s="290">
        <f t="shared" si="2"/>
        <v>13401.470758094465</v>
      </c>
      <c r="K22" s="290">
        <f t="shared" si="3"/>
        <v>62555.849314654261</v>
      </c>
      <c r="L22" s="290"/>
      <c r="M22" s="290">
        <f>SUM(I22:L22)</f>
        <v>75957.320072748727</v>
      </c>
      <c r="N22" s="2">
        <f>('2023 Form 6p__'!F23+'2023 Form 6p__'!F24)*$U$4</f>
        <v>19143.936700770708</v>
      </c>
      <c r="O22" s="291"/>
      <c r="P22" s="291"/>
      <c r="Q22" s="292"/>
      <c r="R22" s="292">
        <f>R21*U4</f>
        <v>0.40391999999999995</v>
      </c>
      <c r="S22" s="292"/>
      <c r="U22" s="293"/>
    </row>
    <row r="23" spans="1:21" x14ac:dyDescent="0.35">
      <c r="A23" s="73"/>
      <c r="B23" s="287" t="s">
        <v>45</v>
      </c>
      <c r="C23" s="287"/>
      <c r="E23" s="289">
        <f>'2023 Form 6p__'!M25</f>
        <v>6.5219748014377449E-5</v>
      </c>
      <c r="F23" s="289">
        <f>'2023 Form 6p__'!N25</f>
        <v>6.552824117851775E-5</v>
      </c>
      <c r="G23" s="289">
        <f>'2023 Form 6p__'!O25</f>
        <v>0</v>
      </c>
      <c r="H23" s="289">
        <f>'2023 Form 6p__'!P25</f>
        <v>6.5451117887482674E-5</v>
      </c>
      <c r="I23" s="290">
        <v>0</v>
      </c>
      <c r="J23" s="290">
        <f t="shared" si="2"/>
        <v>1868.0151726090098</v>
      </c>
      <c r="K23" s="290">
        <f t="shared" si="3"/>
        <v>0</v>
      </c>
      <c r="L23" s="290"/>
      <c r="M23" s="290">
        <f>SUM(I23:L23)</f>
        <v>1868.0151726090098</v>
      </c>
      <c r="N23" s="2">
        <f>'2023 Form 6p__'!F25*$U$3</f>
        <v>2668.5630924977195</v>
      </c>
      <c r="O23" s="291"/>
      <c r="P23" s="291"/>
      <c r="Q23" s="292"/>
      <c r="R23" s="292">
        <f>R21*U3</f>
        <v>0.39983999999999997</v>
      </c>
      <c r="S23" s="292"/>
      <c r="U23" s="293"/>
    </row>
    <row r="24" spans="1:21" x14ac:dyDescent="0.35">
      <c r="A24" s="73"/>
      <c r="B24" s="297" t="s">
        <v>141</v>
      </c>
      <c r="C24" s="297"/>
      <c r="E24" s="298">
        <f>SUM(E21:E23)</f>
        <v>2.7426362645934434E-2</v>
      </c>
      <c r="F24" s="298">
        <f>SUM(F21:F23)</f>
        <v>2.7556090920745277E-2</v>
      </c>
      <c r="G24" s="298">
        <f t="shared" ref="G24:H24" si="4">SUM(G21:G23)</f>
        <v>3.1958123959556071E-2</v>
      </c>
      <c r="H24" s="298">
        <f t="shared" si="4"/>
        <v>2.7523658852042568E-2</v>
      </c>
      <c r="I24" s="299">
        <v>0</v>
      </c>
      <c r="J24" s="299">
        <f>SUM(J21:J23)</f>
        <v>785542.15727402689</v>
      </c>
      <c r="K24" s="299">
        <f>SUM(K21:K23)</f>
        <v>3658061.3001358225</v>
      </c>
      <c r="L24" s="299">
        <f t="shared" ref="L24:M24" si="5">SUM(L21:L23)</f>
        <v>0</v>
      </c>
      <c r="M24" s="299">
        <f t="shared" si="5"/>
        <v>4443603.4574098494</v>
      </c>
      <c r="N24" s="84">
        <f>SUM(N21:N23)</f>
        <v>1087918.2684307366</v>
      </c>
      <c r="O24" s="291"/>
      <c r="P24" s="291"/>
      <c r="Q24" s="291"/>
      <c r="R24" s="73"/>
      <c r="S24" s="292"/>
      <c r="U24" s="293"/>
    </row>
    <row r="25" spans="1:21" x14ac:dyDescent="0.35">
      <c r="A25" s="73"/>
      <c r="B25" s="297"/>
      <c r="C25" s="297"/>
      <c r="E25" s="289"/>
      <c r="F25" s="289"/>
      <c r="G25" s="289"/>
      <c r="H25" s="289"/>
      <c r="I25" s="290"/>
      <c r="J25" s="300"/>
      <c r="K25" s="300"/>
      <c r="L25" s="300"/>
      <c r="M25" s="300"/>
      <c r="O25" s="291"/>
      <c r="P25" s="291"/>
      <c r="Q25" s="291"/>
      <c r="R25" s="296"/>
      <c r="S25" s="292"/>
      <c r="U25" s="293"/>
    </row>
    <row r="26" spans="1:21" x14ac:dyDescent="0.35">
      <c r="A26" s="80" t="s">
        <v>102</v>
      </c>
      <c r="B26" s="294"/>
      <c r="C26" s="294"/>
      <c r="E26" s="289"/>
      <c r="F26" s="289"/>
      <c r="G26" s="289"/>
      <c r="H26" s="289"/>
      <c r="I26" s="290"/>
      <c r="J26" s="290"/>
      <c r="K26" s="290"/>
      <c r="L26" s="290"/>
      <c r="O26" s="291"/>
      <c r="P26" s="291"/>
      <c r="Q26" s="291"/>
      <c r="R26" s="296"/>
      <c r="S26" s="292"/>
      <c r="U26" s="293"/>
    </row>
    <row r="27" spans="1:21" x14ac:dyDescent="0.35">
      <c r="A27" s="73" t="s">
        <v>103</v>
      </c>
      <c r="B27" s="287" t="s">
        <v>98</v>
      </c>
      <c r="C27" s="287"/>
      <c r="E27" s="289">
        <f>'2023 Form 6p__'!M28</f>
        <v>5.266907945936458E-3</v>
      </c>
      <c r="F27" s="289">
        <f>'2023 Form 6p__'!N28</f>
        <v>3.2171879763670604E-3</v>
      </c>
      <c r="G27" s="289">
        <f>'2023 Form 6p__'!O28</f>
        <v>2.6845625177764347E-3</v>
      </c>
      <c r="H27" s="289">
        <f>'2023 Form 6p__'!P28</f>
        <v>3.7296179687594097E-3</v>
      </c>
      <c r="I27" s="290">
        <v>0</v>
      </c>
      <c r="J27" s="290">
        <f>+F27*$J$54</f>
        <v>91712.456261669591</v>
      </c>
      <c r="K27" s="290">
        <f>+G27*$K$54</f>
        <v>307286.31838655577</v>
      </c>
      <c r="L27" s="290">
        <v>0</v>
      </c>
      <c r="M27" s="290">
        <f>SUM(I27:L27)</f>
        <v>398998.77464822534</v>
      </c>
      <c r="N27" s="2">
        <f>'2023 Form 6p__'!F28</f>
        <v>208791.49999999997</v>
      </c>
      <c r="O27" s="291"/>
      <c r="P27" s="291"/>
      <c r="Q27" s="291"/>
      <c r="R27" s="292">
        <f>ROUND(M27/N27/10,3)</f>
        <v>0.191</v>
      </c>
      <c r="S27" s="292"/>
    </row>
    <row r="28" spans="1:21" x14ac:dyDescent="0.35">
      <c r="A28" s="73"/>
      <c r="B28" s="287"/>
      <c r="C28" s="287"/>
      <c r="E28" s="289"/>
      <c r="F28" s="289"/>
      <c r="G28" s="289"/>
      <c r="H28" s="289"/>
      <c r="I28" s="290"/>
      <c r="J28" s="290"/>
      <c r="K28" s="290"/>
      <c r="L28" s="290"/>
      <c r="M28" s="290"/>
      <c r="O28" s="291"/>
      <c r="P28" s="291"/>
      <c r="Q28" s="291"/>
      <c r="R28" s="296"/>
      <c r="S28" s="296"/>
    </row>
    <row r="29" spans="1:21" x14ac:dyDescent="0.35">
      <c r="A29" s="80" t="s">
        <v>104</v>
      </c>
      <c r="B29" s="287"/>
      <c r="C29" s="287"/>
      <c r="E29" s="289"/>
      <c r="F29" s="289"/>
      <c r="G29" s="289"/>
      <c r="H29" s="289"/>
      <c r="I29" s="290"/>
      <c r="J29" s="290"/>
      <c r="K29" s="290"/>
      <c r="L29" s="290"/>
      <c r="M29" s="290"/>
      <c r="O29" s="291"/>
      <c r="P29" s="291"/>
      <c r="Q29" s="291"/>
      <c r="R29" s="296"/>
      <c r="S29" s="296"/>
    </row>
    <row r="30" spans="1:21" x14ac:dyDescent="0.35">
      <c r="A30" s="73" t="s">
        <v>142</v>
      </c>
      <c r="B30" s="287"/>
      <c r="C30" s="287"/>
      <c r="E30" s="289"/>
      <c r="F30" s="289"/>
      <c r="G30" s="289"/>
      <c r="H30" s="289"/>
      <c r="I30" s="290"/>
      <c r="J30" s="290"/>
      <c r="K30" s="290"/>
      <c r="L30" s="290"/>
      <c r="M30" s="290"/>
      <c r="O30" s="291"/>
      <c r="P30" s="291"/>
      <c r="Q30" s="291"/>
      <c r="R30" s="292"/>
      <c r="S30" s="292"/>
    </row>
    <row r="31" spans="1:21" x14ac:dyDescent="0.35">
      <c r="A31" s="73"/>
      <c r="B31" s="287" t="s">
        <v>98</v>
      </c>
      <c r="C31" s="287"/>
      <c r="E31" s="289">
        <f>'2023 Form 6p__'!M32</f>
        <v>0.30056677027050649</v>
      </c>
      <c r="F31" s="289">
        <f>'2023 Form 6p__'!N32</f>
        <v>0.24745450921906131</v>
      </c>
      <c r="G31" s="289">
        <f>'2023 Form 6p__'!O32</f>
        <v>0.26110126249822668</v>
      </c>
      <c r="H31" s="289">
        <f>'2023 Form 6p__'!P32</f>
        <v>0.26073257448192261</v>
      </c>
      <c r="I31" s="290">
        <v>0</v>
      </c>
      <c r="J31" s="290">
        <f t="shared" ref="J31:J33" si="6">+F31*$J$54</f>
        <v>7054191.7414267873</v>
      </c>
      <c r="K31" s="290">
        <f t="shared" ref="K31:K33" si="7">+G31*$K$54</f>
        <v>29886748.826999526</v>
      </c>
      <c r="L31" s="290"/>
      <c r="M31" s="290">
        <f>SUM(I31:L31)</f>
        <v>36940940.568426311</v>
      </c>
      <c r="N31" s="2">
        <f>'2023 Form 6p__'!F32</f>
        <v>11915109.863150731</v>
      </c>
      <c r="O31" s="301">
        <f>+O34</f>
        <v>0.47122089216117696</v>
      </c>
      <c r="P31" s="302">
        <f>N31*1000/8760/$O$31*12</f>
        <v>34637828.197360814</v>
      </c>
      <c r="Q31" s="303">
        <f>ROUND(M31/$P31,2)</f>
        <v>1.07</v>
      </c>
      <c r="R31" s="292"/>
      <c r="S31" s="304"/>
      <c r="T31" s="267"/>
      <c r="U31" s="305"/>
    </row>
    <row r="32" spans="1:21" x14ac:dyDescent="0.35">
      <c r="A32" s="306"/>
      <c r="B32" s="287" t="s">
        <v>101</v>
      </c>
      <c r="E32" s="289">
        <f>'2023 Form 6p__'!M33+'2023 Form 6p__'!M34+'2023 Form 6p__'!M35+'2023 Form 6p__'!M37+'2023 Form 6p__'!M39</f>
        <v>4.2528976888984299E-2</v>
      </c>
      <c r="F32" s="289">
        <f>'2023 Form 6p__'!N33+'2023 Form 6p__'!N34+'2023 Form 6p__'!N35+'2023 Form 6p__'!N37+'2023 Form 6p__'!N39</f>
        <v>3.4780393078235515E-2</v>
      </c>
      <c r="G32" s="289">
        <f>'2023 Form 6p__'!O33+'2023 Form 6p__'!O34+'2023 Form 6p__'!O35+'2023 Form 6p__'!O37+'2023 Form 6p__'!O39</f>
        <v>3.7214929623570328E-2</v>
      </c>
      <c r="H32" s="289">
        <f>'2023 Form 6p__'!P33+'2023 Form 6p__'!P34+'2023 Form 6p__'!P35+'2023 Form 6p__'!P37+'2023 Form 6p__'!P39</f>
        <v>3.6717539030922716E-2</v>
      </c>
      <c r="I32" s="290">
        <v>0</v>
      </c>
      <c r="J32" s="290">
        <f t="shared" si="6"/>
        <v>991485.51542000892</v>
      </c>
      <c r="K32" s="290">
        <f t="shared" si="7"/>
        <v>4259777.3891716218</v>
      </c>
      <c r="L32" s="290"/>
      <c r="M32" s="290">
        <f>SUM(I32:L32)</f>
        <v>5251262.9045916311</v>
      </c>
      <c r="N32" s="2">
        <f>('2023 Form 6p__'!F33+'2023 Form 6p__'!F34+'2023 Form 6p__'!F35+'2023 Form 6p__'!F37+'2023 Form 6p__'!F39)*U4</f>
        <v>1740063.1284810454</v>
      </c>
      <c r="O32" s="301">
        <f>+O34</f>
        <v>0.47122089216117696</v>
      </c>
      <c r="P32" s="302">
        <f>N32*1000/8760/$O$32*12</f>
        <v>5058451.69613491</v>
      </c>
      <c r="Q32" s="303">
        <f>ROUND(M32/$P32,2)*U4</f>
        <v>1.0296000000000001</v>
      </c>
      <c r="R32" s="292"/>
      <c r="S32" s="304"/>
      <c r="T32" s="267"/>
      <c r="U32" s="305"/>
    </row>
    <row r="33" spans="1:21" x14ac:dyDescent="0.35">
      <c r="A33" s="307"/>
      <c r="B33" s="287" t="s">
        <v>45</v>
      </c>
      <c r="E33" s="289">
        <f>'2023 Form 6p__'!M36+'2023 Form 6p__'!M38</f>
        <v>9.9505478876712895E-3</v>
      </c>
      <c r="F33" s="289">
        <f>+'2023 Form 6p__'!N36+'2023 Form 6p__'!N38</f>
        <v>8.1744235793241114E-3</v>
      </c>
      <c r="G33" s="289">
        <f>+'2023 Form 6p__'!O36+'2023 Form 6p__'!O38</f>
        <v>0</v>
      </c>
      <c r="H33" s="289">
        <f>+'2023 Form 6p__'!P36+'2023 Form 6p__'!P38</f>
        <v>8.6184546564109059E-3</v>
      </c>
      <c r="I33" s="290">
        <v>0</v>
      </c>
      <c r="J33" s="290">
        <f t="shared" si="6"/>
        <v>233028.49273659836</v>
      </c>
      <c r="K33" s="290">
        <f t="shared" si="7"/>
        <v>0</v>
      </c>
      <c r="L33" s="290"/>
      <c r="M33" s="290">
        <f>SUM(I33:L33)</f>
        <v>233028.49273659836</v>
      </c>
      <c r="N33" s="2">
        <f>('2023 Form 6p__'!F36+'2023 Form 6p__'!F38)*U3</f>
        <v>407141.48170761234</v>
      </c>
      <c r="O33" s="308">
        <f>+O34</f>
        <v>0.47122089216117696</v>
      </c>
      <c r="P33" s="309">
        <f>N33*1000/8760/$O$33*12</f>
        <v>1183580.9201408445</v>
      </c>
      <c r="Q33" s="303">
        <f>ROUND(M33/$P33,2)*U3</f>
        <v>0.19600000000000001</v>
      </c>
      <c r="R33" s="292"/>
      <c r="S33" s="304"/>
      <c r="T33" s="267"/>
      <c r="U33" s="305"/>
    </row>
    <row r="34" spans="1:21" x14ac:dyDescent="0.35">
      <c r="A34" s="306"/>
      <c r="B34" s="73" t="s">
        <v>143</v>
      </c>
      <c r="C34" s="73"/>
      <c r="E34" s="298">
        <f>SUM(E31:E33)</f>
        <v>0.35304629504716206</v>
      </c>
      <c r="F34" s="298">
        <f>SUM(F31:F33)</f>
        <v>0.29040932587662094</v>
      </c>
      <c r="G34" s="298">
        <f t="shared" ref="G34:H34" si="8">SUM(G31:G33)</f>
        <v>0.298316192121797</v>
      </c>
      <c r="H34" s="298">
        <f t="shared" si="8"/>
        <v>0.30606856816925626</v>
      </c>
      <c r="I34" s="299">
        <v>0</v>
      </c>
      <c r="J34" s="299">
        <f>SUM(J31:J33)</f>
        <v>8278705.7495833952</v>
      </c>
      <c r="K34" s="299">
        <f>SUM(K31:K33)</f>
        <v>34146526.216171145</v>
      </c>
      <c r="L34" s="299">
        <f t="shared" ref="L34:M34" si="9">SUM(L31:L33)</f>
        <v>0</v>
      </c>
      <c r="M34" s="299">
        <f t="shared" si="9"/>
        <v>42425231.965754546</v>
      </c>
      <c r="N34" s="84">
        <f>SUM(N30:N33)</f>
        <v>14062314.473339388</v>
      </c>
      <c r="O34" s="301">
        <v>0.47122089216117696</v>
      </c>
      <c r="P34" s="302">
        <f>SUM(P31:P33)</f>
        <v>40879860.813636571</v>
      </c>
      <c r="Q34" s="310"/>
      <c r="R34" s="73"/>
      <c r="S34" s="304"/>
      <c r="T34" s="267"/>
    </row>
    <row r="35" spans="1:21" x14ac:dyDescent="0.35">
      <c r="A35" s="306"/>
      <c r="B35" s="73"/>
      <c r="C35" s="73"/>
      <c r="E35" s="289"/>
      <c r="F35" s="289"/>
      <c r="G35" s="289"/>
      <c r="H35" s="289"/>
      <c r="I35" s="289"/>
      <c r="J35" s="300"/>
      <c r="K35" s="300"/>
      <c r="L35" s="300"/>
      <c r="M35" s="300"/>
      <c r="N35" s="311"/>
      <c r="O35" s="301"/>
      <c r="P35" s="291"/>
      <c r="Q35" s="310"/>
      <c r="R35" s="296"/>
      <c r="S35" s="304"/>
      <c r="T35" s="267"/>
    </row>
    <row r="36" spans="1:21" x14ac:dyDescent="0.35">
      <c r="A36" s="312" t="s">
        <v>110</v>
      </c>
      <c r="B36" s="313"/>
      <c r="C36" s="73"/>
      <c r="E36" s="289"/>
      <c r="F36" s="289"/>
      <c r="G36" s="289"/>
      <c r="H36" s="289"/>
      <c r="I36" s="290"/>
      <c r="J36" s="300"/>
      <c r="K36" s="300"/>
      <c r="L36" s="300"/>
      <c r="M36" s="300"/>
      <c r="N36" s="311"/>
      <c r="O36" s="301"/>
      <c r="P36" s="291"/>
      <c r="Q36" s="310"/>
      <c r="R36" s="296"/>
      <c r="S36" s="304"/>
      <c r="T36" s="267"/>
    </row>
    <row r="37" spans="1:21" x14ac:dyDescent="0.35">
      <c r="A37" s="85" t="s">
        <v>252</v>
      </c>
      <c r="B37" s="313"/>
      <c r="C37" s="73"/>
      <c r="E37" s="289"/>
      <c r="F37" s="289"/>
      <c r="G37" s="289"/>
      <c r="H37" s="289"/>
      <c r="I37" s="290"/>
      <c r="J37" s="290"/>
      <c r="K37" s="290"/>
      <c r="L37" s="290"/>
      <c r="M37" s="290"/>
      <c r="O37" s="291"/>
      <c r="P37" s="291"/>
      <c r="Q37" s="310"/>
      <c r="R37" s="292"/>
      <c r="S37" s="304"/>
      <c r="T37" s="267"/>
    </row>
    <row r="38" spans="1:21" x14ac:dyDescent="0.35">
      <c r="A38" s="85"/>
      <c r="B38" s="314" t="s">
        <v>98</v>
      </c>
      <c r="C38" s="73"/>
      <c r="E38" s="289">
        <f>'2023 Form 6p__'!M43</f>
        <v>0</v>
      </c>
      <c r="F38" s="289">
        <f>'2023 Form 6p__'!N43</f>
        <v>0</v>
      </c>
      <c r="G38" s="289">
        <f>'2023 Form 6p__'!O43</f>
        <v>0</v>
      </c>
      <c r="H38" s="289">
        <f>'2023 Form 6p__'!P43</f>
        <v>0</v>
      </c>
      <c r="I38" s="290">
        <v>0</v>
      </c>
      <c r="J38" s="290">
        <f t="shared" ref="J38:J40" si="10">+F38*$J$54</f>
        <v>0</v>
      </c>
      <c r="K38" s="290">
        <f t="shared" ref="K38:K40" si="11">+G38*$K$54</f>
        <v>0</v>
      </c>
      <c r="L38" s="290"/>
      <c r="M38" s="290">
        <f>SUM(I38:L38)</f>
        <v>0</v>
      </c>
      <c r="N38" s="2">
        <f>'2023 Form 6p__'!F43</f>
        <v>0</v>
      </c>
      <c r="O38" s="301">
        <f>+$O$41</f>
        <v>0.30005126793828124</v>
      </c>
      <c r="P38" s="302">
        <f>N38*1000/8760/$O$34*12</f>
        <v>0</v>
      </c>
      <c r="Q38" s="303">
        <f>+Q39/U4</f>
        <v>1</v>
      </c>
      <c r="R38" s="292"/>
      <c r="S38" s="304"/>
      <c r="T38" s="267"/>
      <c r="U38" s="305"/>
    </row>
    <row r="39" spans="1:21" x14ac:dyDescent="0.35">
      <c r="A39" s="85"/>
      <c r="B39" s="314" t="s">
        <v>101</v>
      </c>
      <c r="C39" s="73"/>
      <c r="E39" s="289">
        <f>'2023 Form 6p__'!M44+'2023 Form 6p__'!M45</f>
        <v>3.109650991749968E-3</v>
      </c>
      <c r="F39" s="289">
        <f>'2023 Form 6p__'!N44+'2023 Form 6p__'!N45</f>
        <v>1.3351535824557975E-3</v>
      </c>
      <c r="G39" s="289">
        <f>'2023 Form 6p__'!O44+'2023 Form 6p__'!O45</f>
        <v>4.7277912429723526E-3</v>
      </c>
      <c r="H39" s="289">
        <f>'2023 Form 6p__'!P44+'2023 Form 6p__'!P45</f>
        <v>1.7787779347793404E-3</v>
      </c>
      <c r="I39" s="290">
        <v>0</v>
      </c>
      <c r="J39" s="290">
        <f t="shared" si="10"/>
        <v>38061.255802610278</v>
      </c>
      <c r="K39" s="290">
        <f t="shared" si="11"/>
        <v>541162.87310622341</v>
      </c>
      <c r="L39" s="290"/>
      <c r="M39" s="290">
        <f>SUM(I39:L39)</f>
        <v>579224.12890883372</v>
      </c>
      <c r="N39" s="2">
        <f>('2023 Form 6p__'!F44+'2023 Form 6p__'!F45)*U4</f>
        <v>127230.64199999998</v>
      </c>
      <c r="O39" s="301">
        <f t="shared" ref="O39:O40" si="12">+$O$41</f>
        <v>0.30005126793828124</v>
      </c>
      <c r="P39" s="302">
        <f>N39*1000/8760/$O$39*12</f>
        <v>580862.57019510947</v>
      </c>
      <c r="Q39" s="303">
        <f>ROUND(M39/$P39,2)*U4</f>
        <v>0.99</v>
      </c>
      <c r="R39" s="292"/>
      <c r="S39" s="304"/>
      <c r="T39" s="267"/>
      <c r="U39" s="305"/>
    </row>
    <row r="40" spans="1:21" x14ac:dyDescent="0.35">
      <c r="A40" s="85"/>
      <c r="B40" s="314" t="s">
        <v>45</v>
      </c>
      <c r="C40" s="73"/>
      <c r="E40" s="289"/>
      <c r="F40" s="289"/>
      <c r="G40" s="289"/>
      <c r="H40" s="289"/>
      <c r="I40" s="290">
        <v>0</v>
      </c>
      <c r="J40" s="290">
        <f t="shared" si="10"/>
        <v>0</v>
      </c>
      <c r="K40" s="290">
        <f t="shared" si="11"/>
        <v>0</v>
      </c>
      <c r="L40" s="290"/>
      <c r="M40" s="290">
        <f>SUM(I40:L40)</f>
        <v>0</v>
      </c>
      <c r="N40" s="2">
        <v>0</v>
      </c>
      <c r="O40" s="308">
        <f t="shared" si="12"/>
        <v>0.30005126793828124</v>
      </c>
      <c r="P40" s="309">
        <f>N40*1000/8760/$O$34*12</f>
        <v>0</v>
      </c>
      <c r="Q40" s="303">
        <f>+Q38*U3</f>
        <v>0.98</v>
      </c>
      <c r="R40" s="292"/>
      <c r="S40" s="304"/>
      <c r="T40" s="267"/>
      <c r="U40" s="305"/>
    </row>
    <row r="41" spans="1:21" x14ac:dyDescent="0.35">
      <c r="A41" s="85"/>
      <c r="B41" s="315" t="s">
        <v>145</v>
      </c>
      <c r="C41" s="73"/>
      <c r="E41" s="298">
        <f>SUM(E38:E40)</f>
        <v>3.109650991749968E-3</v>
      </c>
      <c r="F41" s="298">
        <f>SUM(F38:F40)</f>
        <v>1.3351535824557975E-3</v>
      </c>
      <c r="G41" s="298">
        <f t="shared" ref="G41:H41" si="13">SUM(G38:G40)</f>
        <v>4.7277912429723526E-3</v>
      </c>
      <c r="H41" s="298">
        <f t="shared" si="13"/>
        <v>1.7787779347793404E-3</v>
      </c>
      <c r="I41" s="299">
        <v>0</v>
      </c>
      <c r="J41" s="299">
        <f>SUM(J38:J40)</f>
        <v>38061.255802610278</v>
      </c>
      <c r="K41" s="299">
        <f>SUM(K38:K40)</f>
        <v>541162.87310622341</v>
      </c>
      <c r="L41" s="299">
        <f t="shared" ref="L41:M41" si="14">SUM(L38:L40)</f>
        <v>0</v>
      </c>
      <c r="M41" s="299">
        <f t="shared" si="14"/>
        <v>579224.12890883372</v>
      </c>
      <c r="N41" s="84">
        <f>SUM(N37:N40)</f>
        <v>127230.64199999998</v>
      </c>
      <c r="O41" s="301">
        <v>0.30005126793828124</v>
      </c>
      <c r="P41" s="302">
        <f>SUM(P38:P40)</f>
        <v>580862.57019510947</v>
      </c>
      <c r="Q41" s="310"/>
      <c r="R41" s="73"/>
      <c r="S41" s="304"/>
      <c r="T41" s="267"/>
    </row>
    <row r="42" spans="1:21" x14ac:dyDescent="0.35">
      <c r="A42" s="85"/>
      <c r="B42" s="315"/>
      <c r="C42" s="73"/>
      <c r="E42" s="289"/>
      <c r="F42" s="289"/>
      <c r="G42" s="289"/>
      <c r="H42" s="289"/>
      <c r="N42" s="72"/>
      <c r="O42" s="301"/>
      <c r="P42" s="291"/>
      <c r="Q42" s="310"/>
      <c r="S42" s="81"/>
      <c r="T42" s="267"/>
    </row>
    <row r="43" spans="1:21" x14ac:dyDescent="0.35">
      <c r="A43" s="312" t="s">
        <v>113</v>
      </c>
      <c r="B43" s="313"/>
      <c r="C43" s="73"/>
      <c r="E43" s="289"/>
      <c r="F43" s="289"/>
      <c r="G43" s="289"/>
      <c r="H43" s="289"/>
      <c r="I43" s="290"/>
      <c r="J43" s="300"/>
      <c r="K43" s="300"/>
      <c r="L43" s="300"/>
      <c r="M43" s="300"/>
      <c r="N43" s="311"/>
      <c r="O43" s="301"/>
      <c r="P43" s="291"/>
      <c r="Q43" s="310"/>
      <c r="R43" s="296"/>
      <c r="S43" s="304"/>
      <c r="T43" s="267"/>
    </row>
    <row r="44" spans="1:21" x14ac:dyDescent="0.35">
      <c r="A44" s="316" t="s">
        <v>253</v>
      </c>
      <c r="B44" s="313"/>
      <c r="C44" s="73"/>
      <c r="E44" s="289"/>
      <c r="F44" s="289"/>
      <c r="G44" s="289"/>
      <c r="H44" s="289"/>
      <c r="I44" s="290"/>
      <c r="J44" s="300"/>
      <c r="K44" s="300"/>
      <c r="L44" s="300"/>
      <c r="M44" s="300"/>
      <c r="N44" s="311"/>
      <c r="O44" s="291"/>
      <c r="P44" s="291"/>
      <c r="Q44" s="310"/>
      <c r="R44" s="296"/>
      <c r="S44" s="304"/>
      <c r="T44" s="267"/>
    </row>
    <row r="45" spans="1:21" x14ac:dyDescent="0.35">
      <c r="A45" s="316"/>
      <c r="B45" s="313" t="s">
        <v>98</v>
      </c>
      <c r="C45" s="73"/>
      <c r="E45" s="289">
        <f>'2023 Form 6p__'!M49</f>
        <v>1.0280409220529373E-2</v>
      </c>
      <c r="F45" s="289">
        <f>'2023 Form 6p__'!N49</f>
        <v>6.561166026292857E-3</v>
      </c>
      <c r="G45" s="289">
        <f>'2023 Form 6p__'!O49</f>
        <v>7.154629545985107E-3</v>
      </c>
      <c r="H45" s="289">
        <f>'2023 Form 6p__'!P49</f>
        <v>7.4909768248519861E-3</v>
      </c>
      <c r="I45" s="290">
        <v>0</v>
      </c>
      <c r="J45" s="290">
        <f t="shared" ref="J45:J47" si="15">+F45*$J$54</f>
        <v>187039.32024868458</v>
      </c>
      <c r="K45" s="290">
        <f t="shared" ref="K45:K47" si="16">+G45*$K$54</f>
        <v>818948.99375501403</v>
      </c>
      <c r="L45" s="290"/>
      <c r="M45" s="290">
        <f>SUM(I45:L45)</f>
        <v>1005988.3140036986</v>
      </c>
      <c r="N45" s="2">
        <f>'2023 Form 6p__'!F49</f>
        <v>407537.41736158566</v>
      </c>
      <c r="O45" s="301">
        <f>+$O$48</f>
        <v>0.45437263215842316</v>
      </c>
      <c r="P45" s="302">
        <f>N45*1000/8760/$O$45*12</f>
        <v>1228662.1051314767</v>
      </c>
      <c r="Q45" s="303">
        <f>ROUND(M45/$P45,2)</f>
        <v>0.82</v>
      </c>
      <c r="R45" s="292"/>
      <c r="S45" s="304"/>
      <c r="T45" s="267"/>
      <c r="U45" s="305"/>
    </row>
    <row r="46" spans="1:21" x14ac:dyDescent="0.35">
      <c r="A46" s="316"/>
      <c r="B46" s="314" t="s">
        <v>101</v>
      </c>
      <c r="C46" s="73"/>
      <c r="E46" s="289">
        <f>+'2023 Form 6p__'!M50+'2023 Form 6p__'!M51+'2023 Form 6p__'!M54+'2023 Form 6p__'!M55+'2023 Form 6p__'!M57</f>
        <v>4.0430692007936773E-2</v>
      </c>
      <c r="F46" s="289">
        <f>+'2023 Form 6p__'!N50+'2023 Form 6p__'!N51+'2023 Form 6p__'!N54+'2023 Form 6p__'!N55+'2023 Form 6p__'!N57</f>
        <v>2.5644602341510839E-2</v>
      </c>
      <c r="G46" s="289">
        <f>+'2023 Form 6p__'!O50+'2023 Form 6p__'!O51+'2023 Form 6p__'!O54+'2023 Form 6p__'!O55+'2023 Form 6p__'!O57</f>
        <v>2.0428565829964773E-2</v>
      </c>
      <c r="H46" s="289">
        <f>+'2023 Form 6p__'!P50+'2023 Form 6p__'!P51+'2023 Form 6p__'!P54+'2023 Form 6p__'!P55+'2023 Form 6p__'!P57</f>
        <v>2.9341124758117329E-2</v>
      </c>
      <c r="I46" s="290">
        <v>0</v>
      </c>
      <c r="J46" s="290">
        <f t="shared" si="15"/>
        <v>731051.30563417915</v>
      </c>
      <c r="K46" s="290">
        <f t="shared" si="16"/>
        <v>2338339.5775810499</v>
      </c>
      <c r="L46" s="290"/>
      <c r="M46" s="290">
        <f>SUM(I46:L46)</f>
        <v>3069390.883215229</v>
      </c>
      <c r="N46" s="2">
        <f>('2023 Form 6p__'!F50+'2023 Form 6p__'!F51+'2023 Form 6p__'!F54+'2023 Form 6p__'!F55+'2023 Form 6p__'!F57)*U4</f>
        <v>1654212.2940231457</v>
      </c>
      <c r="O46" s="301">
        <f t="shared" ref="O46:O47" si="17">+$O$48</f>
        <v>0.45437263215842316</v>
      </c>
      <c r="P46" s="302">
        <f>N46*1000/8760/$O$46*12</f>
        <v>4987193.5015614759</v>
      </c>
      <c r="Q46" s="303">
        <f>ROUND(M46/$P46,2)*U4</f>
        <v>0.61380000000000001</v>
      </c>
      <c r="R46" s="292"/>
      <c r="S46" s="304"/>
      <c r="T46" s="267"/>
      <c r="U46" s="305"/>
    </row>
    <row r="47" spans="1:21" x14ac:dyDescent="0.35">
      <c r="A47" s="316"/>
      <c r="B47" s="314" t="s">
        <v>45</v>
      </c>
      <c r="C47" s="73"/>
      <c r="E47" s="289">
        <f>'2023 Form 6p__'!M52+'2023 Form 6p__'!M53+'2023 Form 6p__'!M56</f>
        <v>1.4435620177577223E-2</v>
      </c>
      <c r="F47" s="289">
        <f>'2023 Form 6p__'!N52+'2023 Form 6p__'!N53+'2023 Form 6p__'!N56</f>
        <v>9.2096340576959621E-3</v>
      </c>
      <c r="G47" s="289">
        <f>'2023 Form 6p__'!O52+'2023 Form 6p__'!O53+'2023 Form 6p__'!O56</f>
        <v>0</v>
      </c>
      <c r="H47" s="289">
        <f>'2023 Form 6p__'!P52+'2023 Form 6p__'!P53+'2023 Form 6p__'!P56</f>
        <v>1.0516130587666279E-2</v>
      </c>
      <c r="I47" s="290">
        <v>0</v>
      </c>
      <c r="J47" s="290">
        <f t="shared" si="15"/>
        <v>262539.26314128924</v>
      </c>
      <c r="K47" s="290">
        <f t="shared" si="16"/>
        <v>0</v>
      </c>
      <c r="L47" s="290"/>
      <c r="M47" s="290">
        <f>SUM(I47:L47)</f>
        <v>262539.26314128924</v>
      </c>
      <c r="N47" s="2">
        <f>('2023 Form 6p__'!F52+'2023 Form 6p__'!F53+'2023 Form 6p__'!F56)*U3</f>
        <v>590654.89205364371</v>
      </c>
      <c r="O47" s="308">
        <f t="shared" si="17"/>
        <v>0.45437263215842316</v>
      </c>
      <c r="P47" s="309">
        <f>N47*1000/8760/$O$47*12</f>
        <v>1780732.890185019</v>
      </c>
      <c r="Q47" s="303">
        <f>ROUND(M47/$P47,2)*U3</f>
        <v>0.14699999999999999</v>
      </c>
      <c r="R47" s="292"/>
      <c r="S47" s="304"/>
      <c r="T47" s="267"/>
      <c r="U47" s="305"/>
    </row>
    <row r="48" spans="1:21" x14ac:dyDescent="0.35">
      <c r="A48" s="85"/>
      <c r="B48" s="315" t="s">
        <v>147</v>
      </c>
      <c r="C48" s="73"/>
      <c r="E48" s="298">
        <f>SUM(E45:E47)</f>
        <v>6.514672140604337E-2</v>
      </c>
      <c r="F48" s="298">
        <f>SUM(F45:F47)</f>
        <v>4.141540242549966E-2</v>
      </c>
      <c r="G48" s="298">
        <f t="shared" ref="G48:H48" si="18">SUM(G45:G47)</f>
        <v>2.758319537594988E-2</v>
      </c>
      <c r="H48" s="298">
        <f t="shared" si="18"/>
        <v>4.7348232170635593E-2</v>
      </c>
      <c r="I48" s="299">
        <v>0</v>
      </c>
      <c r="J48" s="299">
        <f>SUM(J45:J47)</f>
        <v>1180629.8890241529</v>
      </c>
      <c r="K48" s="299">
        <f>SUM(K45:K47)</f>
        <v>3157288.571336064</v>
      </c>
      <c r="L48" s="299">
        <f t="shared" ref="L48:M48" si="19">SUM(L45:L47)</f>
        <v>0</v>
      </c>
      <c r="M48" s="299">
        <f t="shared" si="19"/>
        <v>4337918.4603602169</v>
      </c>
      <c r="N48" s="84">
        <f>SUM(N44:N47)</f>
        <v>2652404.6034383751</v>
      </c>
      <c r="O48" s="301">
        <v>0.45437263215842316</v>
      </c>
      <c r="P48" s="302">
        <f>SUM(P45:P47)</f>
        <v>7996588.496877972</v>
      </c>
      <c r="Q48" s="303"/>
      <c r="R48" s="73"/>
      <c r="S48" s="73"/>
    </row>
    <row r="49" spans="1:19" x14ac:dyDescent="0.35">
      <c r="A49" s="306"/>
      <c r="B49" s="73"/>
      <c r="C49" s="73"/>
      <c r="E49" s="289"/>
      <c r="F49" s="289"/>
      <c r="G49" s="289"/>
      <c r="H49" s="289"/>
      <c r="I49" s="289"/>
      <c r="J49" s="300"/>
      <c r="K49" s="300"/>
      <c r="L49" s="300"/>
      <c r="M49" s="300"/>
      <c r="N49" s="311"/>
      <c r="O49" s="291"/>
      <c r="P49" s="291"/>
      <c r="Q49" s="291"/>
      <c r="R49" s="296"/>
      <c r="S49" s="296"/>
    </row>
    <row r="50" spans="1:19" ht="15.75" customHeight="1" x14ac:dyDescent="0.35">
      <c r="A50" s="80" t="s">
        <v>118</v>
      </c>
      <c r="E50" s="289"/>
      <c r="F50" s="289"/>
      <c r="G50" s="289"/>
      <c r="H50" s="289"/>
      <c r="I50" s="290"/>
      <c r="J50" s="290"/>
      <c r="K50" s="290"/>
      <c r="L50" s="290"/>
      <c r="M50" s="290"/>
      <c r="O50" s="291"/>
      <c r="P50" s="291"/>
      <c r="Q50" s="291"/>
      <c r="R50" s="296"/>
      <c r="S50" s="296"/>
    </row>
    <row r="51" spans="1:19" x14ac:dyDescent="0.35">
      <c r="A51" s="307" t="s">
        <v>148</v>
      </c>
      <c r="B51" s="72" t="s">
        <v>98</v>
      </c>
      <c r="E51" s="289">
        <f>'2023 Form 6p__'!M60</f>
        <v>8.9604749812859218E-3</v>
      </c>
      <c r="F51" s="289">
        <f>'2023 Form 6p__'!N60</f>
        <v>4.6848680552192146E-4</v>
      </c>
      <c r="G51" s="289">
        <f>'2023 Form 6p__'!O60</f>
        <v>9.5348378644623533E-3</v>
      </c>
      <c r="H51" s="289">
        <f>'2023 Form 6p__'!P60</f>
        <v>2.5914838494629213E-3</v>
      </c>
      <c r="I51" s="290">
        <v>0</v>
      </c>
      <c r="J51" s="290">
        <f>+F51*$J$54</f>
        <v>13355.164813563999</v>
      </c>
      <c r="K51" s="290">
        <f>+G51*$K$54</f>
        <v>1091397.6502250205</v>
      </c>
      <c r="L51" s="290">
        <v>0</v>
      </c>
      <c r="M51" s="290">
        <f>SUM(I51:L51)</f>
        <v>1104752.8150385844</v>
      </c>
      <c r="N51" s="2">
        <f>'2023 Form 6p__'!F60</f>
        <v>355212.39999999997</v>
      </c>
      <c r="O51" s="291"/>
      <c r="P51" s="291"/>
      <c r="Q51" s="291"/>
      <c r="R51" s="292">
        <f>ROUND(M51/N51/10,3)</f>
        <v>0.311</v>
      </c>
      <c r="S51" s="292"/>
    </row>
    <row r="52" spans="1:19" x14ac:dyDescent="0.35">
      <c r="E52" s="317"/>
      <c r="F52" s="317"/>
      <c r="G52" s="317"/>
      <c r="H52" s="317"/>
      <c r="I52" s="318"/>
      <c r="J52" s="318"/>
      <c r="K52" s="318"/>
      <c r="L52" s="318"/>
      <c r="M52" s="318"/>
      <c r="N52" s="319"/>
      <c r="O52" s="291"/>
      <c r="P52" s="291"/>
      <c r="Q52" s="291"/>
      <c r="R52" s="296"/>
      <c r="S52" s="296"/>
    </row>
    <row r="53" spans="1:19" x14ac:dyDescent="0.35">
      <c r="A53" s="87"/>
      <c r="E53" s="289"/>
      <c r="F53" s="289"/>
      <c r="G53" s="289"/>
      <c r="H53" s="289"/>
      <c r="I53" s="290"/>
      <c r="J53" s="290"/>
      <c r="K53" s="290"/>
      <c r="L53" s="290"/>
      <c r="M53" s="290"/>
      <c r="O53" s="291"/>
      <c r="P53" s="291"/>
      <c r="Q53" s="291"/>
      <c r="R53" s="296"/>
      <c r="S53" s="296"/>
    </row>
    <row r="54" spans="1:19" ht="16" thickBot="1" x14ac:dyDescent="0.4">
      <c r="E54" s="320">
        <f t="shared" ref="E54:N54" si="20">+E17+E24+E27+E34+E41+E48+E51</f>
        <v>1</v>
      </c>
      <c r="F54" s="320">
        <f t="shared" si="20"/>
        <v>1.0000000000000002</v>
      </c>
      <c r="G54" s="320">
        <f t="shared" si="20"/>
        <v>1</v>
      </c>
      <c r="H54" s="320">
        <f t="shared" si="20"/>
        <v>1</v>
      </c>
      <c r="I54" s="321">
        <v>0</v>
      </c>
      <c r="J54" s="321">
        <f>+'2023 Summary SPP'!I21</f>
        <v>28507024.437295668</v>
      </c>
      <c r="K54" s="321">
        <f>+'2023 Summary SPP'!I20</f>
        <v>114464206.49613866</v>
      </c>
      <c r="L54" s="321">
        <v>0</v>
      </c>
      <c r="M54" s="321">
        <f t="shared" si="20"/>
        <v>142971230.93343434</v>
      </c>
      <c r="N54" s="322">
        <f t="shared" si="20"/>
        <v>39783428.728208497</v>
      </c>
      <c r="O54" s="291"/>
      <c r="P54" s="291"/>
      <c r="Q54" s="291"/>
      <c r="R54" s="292">
        <f>ROUND(M54/N54/10,3)</f>
        <v>0.35899999999999999</v>
      </c>
      <c r="S54" s="292"/>
    </row>
    <row r="55" spans="1:19" x14ac:dyDescent="0.35">
      <c r="E55" s="86"/>
      <c r="F55" s="289"/>
      <c r="G55" s="289"/>
      <c r="H55" s="289"/>
      <c r="J55" s="72">
        <f>+J51+J48+J41+J34+J27+J24+J17</f>
        <v>28507024.437295675</v>
      </c>
      <c r="K55" s="72">
        <f>+K51+K48+K41+K34+K27+K24+K17</f>
        <v>114464206.49613863</v>
      </c>
      <c r="M55" s="2"/>
      <c r="O55" s="296"/>
      <c r="P55" s="296"/>
      <c r="Q55" s="273"/>
      <c r="R55" s="296"/>
      <c r="S55" s="296"/>
    </row>
    <row r="56" spans="1:19" x14ac:dyDescent="0.35">
      <c r="A56" s="87"/>
      <c r="F56" s="295"/>
      <c r="G56" s="295"/>
      <c r="H56" s="295"/>
      <c r="I56" s="88"/>
      <c r="J56" s="290"/>
      <c r="K56" s="290"/>
      <c r="L56" s="88"/>
      <c r="M56" s="88"/>
      <c r="N56" s="88"/>
    </row>
    <row r="57" spans="1:19" x14ac:dyDescent="0.35">
      <c r="A57" s="72" t="s">
        <v>119</v>
      </c>
      <c r="J57" s="323"/>
      <c r="K57" s="2"/>
      <c r="N57" s="324"/>
    </row>
    <row r="58" spans="1:19" x14ac:dyDescent="0.35">
      <c r="N58" s="325" t="s">
        <v>254</v>
      </c>
      <c r="O58" s="326"/>
      <c r="P58" s="327"/>
      <c r="Q58" s="327"/>
      <c r="R58" s="328"/>
      <c r="S58" s="329"/>
    </row>
    <row r="59" spans="1:19" x14ac:dyDescent="0.35">
      <c r="N59" s="330"/>
      <c r="O59" s="331"/>
      <c r="P59" s="332" t="s">
        <v>255</v>
      </c>
      <c r="Q59" s="332" t="s">
        <v>256</v>
      </c>
      <c r="R59" s="333" t="s">
        <v>257</v>
      </c>
      <c r="S59" s="334"/>
    </row>
    <row r="60" spans="1:19" x14ac:dyDescent="0.35">
      <c r="N60" s="330" t="s">
        <v>215</v>
      </c>
      <c r="O60" s="324"/>
      <c r="P60" s="335">
        <f>+M34+M41+M48</f>
        <v>47342374.555023596</v>
      </c>
      <c r="Q60" s="64">
        <f>+P34+P41+P48</f>
        <v>49457311.880709648</v>
      </c>
      <c r="R60" s="336">
        <f>ROUND(P60/Q60,2)</f>
        <v>0.96</v>
      </c>
      <c r="S60" s="337"/>
    </row>
    <row r="61" spans="1:19" x14ac:dyDescent="0.35">
      <c r="N61" s="330"/>
      <c r="O61" s="324"/>
      <c r="P61" s="335"/>
      <c r="Q61" s="64"/>
      <c r="R61" s="336"/>
      <c r="S61" s="337"/>
    </row>
    <row r="62" spans="1:19" x14ac:dyDescent="0.35">
      <c r="N62" s="338" t="s">
        <v>216</v>
      </c>
      <c r="O62" s="324"/>
      <c r="P62" s="339" t="s">
        <v>98</v>
      </c>
      <c r="Q62" s="339" t="s">
        <v>101</v>
      </c>
      <c r="R62" s="340" t="s">
        <v>45</v>
      </c>
      <c r="S62" s="341"/>
    </row>
    <row r="63" spans="1:19" x14ac:dyDescent="0.35">
      <c r="N63" s="330" t="str">
        <f>("Monthly - $")&amp;FIXED(R60,2,TRUE)&amp;("/kW * 10%")</f>
        <v>Monthly - $0.96/kW * 10%</v>
      </c>
      <c r="O63" s="331"/>
      <c r="P63" s="342">
        <f>ROUND(R60*0.1,3)</f>
        <v>9.6000000000000002E-2</v>
      </c>
      <c r="Q63" s="342">
        <f>ROUND(P63*$U$4,3)</f>
        <v>9.5000000000000001E-2</v>
      </c>
      <c r="R63" s="343">
        <f>ROUND(P63*$U$3,3)</f>
        <v>9.4E-2</v>
      </c>
      <c r="S63" s="342"/>
    </row>
    <row r="64" spans="1:19" x14ac:dyDescent="0.35">
      <c r="N64" s="344" t="str">
        <f>("Daily - $")&amp;FIXED(R60,2,TRUE)&amp;("/kW / 21")</f>
        <v>Daily - $0.96/kW / 21</v>
      </c>
      <c r="O64" s="345"/>
      <c r="P64" s="346">
        <f>ROUND(R60/21,3)</f>
        <v>4.5999999999999999E-2</v>
      </c>
      <c r="Q64" s="346">
        <f>ROUND(P64*$U$4,3)</f>
        <v>4.5999999999999999E-2</v>
      </c>
      <c r="R64" s="347">
        <f>ROUND(P64*$U$3,3)</f>
        <v>4.4999999999999998E-2</v>
      </c>
      <c r="S64" s="342"/>
    </row>
    <row r="65" spans="15:19" x14ac:dyDescent="0.35">
      <c r="O65" s="2"/>
      <c r="P65" s="2"/>
      <c r="Q65" s="331"/>
      <c r="R65" s="2"/>
      <c r="S65" s="2"/>
    </row>
  </sheetData>
  <pageMargins left="0.7" right="0.7" top="0.75" bottom="0.75" header="0.3" footer="0.3"/>
  <pageSetup scale="4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58F12-86A1-4FD2-8E5A-704FE1393D68}">
  <sheetPr transitionEvaluation="1" transitionEntry="1">
    <pageSetUpPr fitToPage="1"/>
  </sheetPr>
  <dimension ref="A1:R23"/>
  <sheetViews>
    <sheetView tabSelected="1" defaultGridColor="0" view="pageBreakPreview" colorId="22" zoomScale="70" zoomScaleNormal="70" zoomScaleSheetLayoutView="70" workbookViewId="0"/>
  </sheetViews>
  <sheetFormatPr defaultColWidth="10.15234375" defaultRowHeight="15.5" x14ac:dyDescent="0.35"/>
  <cols>
    <col min="1" max="1" width="4.3828125" style="20" bestFit="1" customWidth="1"/>
    <col min="2" max="2" width="4.3828125" style="20" customWidth="1"/>
    <col min="3" max="3" width="19.84375" style="20" customWidth="1"/>
    <col min="4" max="4" width="23.921875" style="20" customWidth="1"/>
    <col min="5" max="5" width="10.15234375" style="20"/>
    <col min="6" max="6" width="23" style="20" customWidth="1"/>
    <col min="7" max="7" width="13.61328125" style="20" customWidth="1"/>
    <col min="8" max="8" width="1.61328125" style="20" customWidth="1"/>
    <col min="9" max="9" width="13.61328125" style="20" customWidth="1"/>
    <col min="10" max="10" width="1.61328125" style="20" customWidth="1"/>
    <col min="11" max="11" width="17.53515625" style="18" customWidth="1"/>
    <col min="12" max="12" width="3.84375" style="20" customWidth="1"/>
    <col min="13" max="13" width="15.84375" style="20" bestFit="1" customWidth="1"/>
    <col min="14" max="16384" width="10.15234375" style="20"/>
  </cols>
  <sheetData>
    <row r="1" spans="1:18" s="18" customFormat="1" x14ac:dyDescent="0.35">
      <c r="A1" s="502" t="s">
        <v>58</v>
      </c>
      <c r="B1" s="502"/>
      <c r="C1" s="502"/>
      <c r="D1" s="502"/>
      <c r="E1" s="502"/>
      <c r="F1" s="502"/>
      <c r="G1" s="502"/>
      <c r="H1" s="502"/>
      <c r="I1" s="502"/>
      <c r="J1" s="201"/>
      <c r="K1" s="17"/>
    </row>
    <row r="2" spans="1:18" x14ac:dyDescent="0.35">
      <c r="A2" s="503" t="s">
        <v>59</v>
      </c>
      <c r="B2" s="503"/>
      <c r="C2" s="503"/>
      <c r="D2" s="503"/>
      <c r="E2" s="503"/>
      <c r="F2" s="503"/>
      <c r="G2" s="503"/>
      <c r="H2" s="503"/>
      <c r="I2" s="503"/>
      <c r="J2" s="202"/>
      <c r="K2" s="19"/>
    </row>
    <row r="3" spans="1:18" x14ac:dyDescent="0.35">
      <c r="A3" s="503" t="s">
        <v>60</v>
      </c>
      <c r="B3" s="503"/>
      <c r="C3" s="503"/>
      <c r="D3" s="503"/>
      <c r="E3" s="503"/>
      <c r="F3" s="503"/>
      <c r="G3" s="503"/>
      <c r="H3" s="503"/>
      <c r="I3" s="503"/>
      <c r="J3" s="202"/>
      <c r="K3" s="205" t="str">
        <f>'Summary of Annual Rev Req'!$D$15</f>
        <v>2024</v>
      </c>
    </row>
    <row r="4" spans="1:18" x14ac:dyDescent="0.35">
      <c r="A4" s="504" t="s">
        <v>225</v>
      </c>
      <c r="B4" s="504"/>
      <c r="C4" s="504"/>
      <c r="D4" s="504"/>
      <c r="E4" s="504"/>
      <c r="F4" s="504"/>
      <c r="G4" s="504"/>
      <c r="H4" s="504"/>
      <c r="I4" s="504"/>
      <c r="J4" s="203"/>
      <c r="K4" s="204">
        <f>'Summary of Annual Rev Req'!$D$22*1000000</f>
        <v>221313098.01397663</v>
      </c>
    </row>
    <row r="5" spans="1:18" x14ac:dyDescent="0.35">
      <c r="A5" s="203"/>
      <c r="B5" s="203"/>
      <c r="C5" s="203"/>
      <c r="D5" s="203"/>
      <c r="E5" s="203"/>
      <c r="F5" s="203"/>
      <c r="G5" s="203"/>
      <c r="H5" s="203"/>
      <c r="I5" s="203"/>
      <c r="J5" s="203"/>
    </row>
    <row r="6" spans="1:18" x14ac:dyDescent="0.35">
      <c r="A6" s="504" t="s">
        <v>61</v>
      </c>
      <c r="B6" s="504"/>
      <c r="C6" s="504"/>
      <c r="D6" s="504"/>
      <c r="E6" s="504"/>
      <c r="F6" s="504"/>
      <c r="G6" s="504"/>
      <c r="H6" s="504"/>
      <c r="I6" s="504"/>
      <c r="J6" s="203"/>
    </row>
    <row r="7" spans="1:18" x14ac:dyDescent="0.35">
      <c r="A7" s="21" t="s">
        <v>62</v>
      </c>
      <c r="B7" s="21"/>
      <c r="C7" s="21"/>
      <c r="D7" s="21"/>
      <c r="E7" s="21"/>
      <c r="F7" s="21"/>
      <c r="G7" s="21"/>
      <c r="H7" s="21"/>
      <c r="I7" s="21"/>
      <c r="J7" s="21"/>
    </row>
    <row r="8" spans="1:18" x14ac:dyDescent="0.35">
      <c r="A8" s="22"/>
      <c r="B8" s="22"/>
      <c r="C8" s="21"/>
      <c r="D8" s="21"/>
      <c r="E8" s="21"/>
      <c r="F8" s="21"/>
      <c r="G8" s="21"/>
      <c r="H8" s="21"/>
      <c r="I8" s="21"/>
      <c r="J8" s="21"/>
    </row>
    <row r="9" spans="1:18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150"/>
    </row>
    <row r="10" spans="1:18" ht="16.5" customHeight="1" x14ac:dyDescent="0.35">
      <c r="K10" s="23"/>
    </row>
    <row r="11" spans="1:18" x14ac:dyDescent="0.35">
      <c r="A11" s="24" t="s">
        <v>63</v>
      </c>
      <c r="B11" s="25"/>
      <c r="C11" s="26"/>
      <c r="D11" s="26"/>
      <c r="E11" s="26"/>
      <c r="F11" s="26"/>
      <c r="G11" s="27" t="s">
        <v>64</v>
      </c>
      <c r="H11" s="26"/>
      <c r="I11" s="27" t="s">
        <v>65</v>
      </c>
      <c r="J11" s="26"/>
      <c r="K11" s="28" t="s">
        <v>66</v>
      </c>
    </row>
    <row r="12" spans="1:18" x14ac:dyDescent="0.35">
      <c r="B12" s="29"/>
      <c r="L12" s="30"/>
      <c r="M12" s="30"/>
      <c r="N12" s="30"/>
      <c r="O12" s="30"/>
      <c r="P12" s="30"/>
      <c r="Q12" s="30"/>
      <c r="R12" s="31"/>
    </row>
    <row r="13" spans="1:18" x14ac:dyDescent="0.35">
      <c r="A13" s="32" t="s">
        <v>67</v>
      </c>
      <c r="B13" s="33" t="s">
        <v>68</v>
      </c>
      <c r="C13" s="33"/>
      <c r="D13" s="33"/>
      <c r="K13" s="34"/>
      <c r="L13" s="30"/>
      <c r="M13" s="30"/>
      <c r="N13" s="30"/>
      <c r="O13" s="30"/>
      <c r="P13" s="30"/>
      <c r="Q13" s="30"/>
      <c r="R13" s="31"/>
    </row>
    <row r="14" spans="1:18" x14ac:dyDescent="0.35">
      <c r="A14" s="32"/>
      <c r="B14" s="32" t="s">
        <v>69</v>
      </c>
      <c r="C14" s="199" t="s">
        <v>208</v>
      </c>
      <c r="D14" s="33"/>
      <c r="E14" s="35"/>
      <c r="F14" s="35"/>
      <c r="G14" s="34">
        <v>0</v>
      </c>
      <c r="I14" s="34">
        <f>'Summary of Annual Rev Req'!D5+'Summary of Annual Rev Req'!D6</f>
        <v>176982119.82241809</v>
      </c>
      <c r="K14" s="36">
        <f>G14+I14</f>
        <v>176982119.82241809</v>
      </c>
      <c r="M14" s="29"/>
      <c r="N14" s="29"/>
    </row>
    <row r="15" spans="1:18" x14ac:dyDescent="0.35">
      <c r="A15" s="37"/>
      <c r="B15" s="32" t="s">
        <v>70</v>
      </c>
      <c r="C15" s="199" t="s">
        <v>209</v>
      </c>
      <c r="D15" s="33"/>
      <c r="E15" s="35"/>
      <c r="F15" s="35"/>
      <c r="G15" s="36">
        <v>0</v>
      </c>
      <c r="H15" s="26"/>
      <c r="I15" s="36">
        <f>'Summary of Annual Rev Req'!D10+'Summary of Annual Rev Req'!D11</f>
        <v>44330978.191558532</v>
      </c>
      <c r="J15" s="26"/>
      <c r="K15" s="36">
        <f>G15+I15</f>
        <v>44330978.191558532</v>
      </c>
    </row>
    <row r="16" spans="1:18" x14ac:dyDescent="0.35">
      <c r="A16" s="37"/>
      <c r="B16" s="32" t="s">
        <v>71</v>
      </c>
      <c r="C16" s="199" t="s">
        <v>210</v>
      </c>
      <c r="D16" s="33"/>
      <c r="E16" s="35"/>
      <c r="F16" s="35"/>
      <c r="G16" s="38">
        <v>0</v>
      </c>
      <c r="H16" s="25"/>
      <c r="I16" s="38">
        <v>0</v>
      </c>
      <c r="J16" s="25"/>
      <c r="K16" s="39">
        <v>0</v>
      </c>
    </row>
    <row r="17" spans="1:11" x14ac:dyDescent="0.35">
      <c r="A17" s="37"/>
      <c r="B17" s="32" t="s">
        <v>72</v>
      </c>
      <c r="C17" s="4" t="s">
        <v>73</v>
      </c>
      <c r="D17" s="33"/>
      <c r="E17" s="35"/>
      <c r="F17" s="35"/>
      <c r="G17" s="36">
        <f>SUM(G14:G16)</f>
        <v>0</v>
      </c>
      <c r="H17" s="25"/>
      <c r="I17" s="36">
        <f>SUM(I14:I16)</f>
        <v>221313098.01397663</v>
      </c>
      <c r="J17" s="26"/>
      <c r="K17" s="36">
        <f>SUM(K14:K16)</f>
        <v>221313098.01397663</v>
      </c>
    </row>
    <row r="18" spans="1:11" x14ac:dyDescent="0.35">
      <c r="A18" s="35"/>
      <c r="B18" s="40"/>
      <c r="C18" s="4"/>
      <c r="D18" s="35"/>
      <c r="E18" s="35"/>
      <c r="F18" s="35"/>
      <c r="G18" s="34"/>
      <c r="I18" s="34"/>
      <c r="K18" s="34"/>
    </row>
    <row r="19" spans="1:11" ht="16" thickBot="1" x14ac:dyDescent="0.4">
      <c r="A19" s="40" t="s">
        <v>149</v>
      </c>
      <c r="B19" s="41" t="s">
        <v>74</v>
      </c>
      <c r="D19" s="42"/>
      <c r="G19" s="43">
        <f>G17</f>
        <v>0</v>
      </c>
      <c r="I19" s="43">
        <f>I17</f>
        <v>221313098.01397663</v>
      </c>
      <c r="K19" s="43">
        <f>K17</f>
        <v>221313098.01397663</v>
      </c>
    </row>
    <row r="20" spans="1:11" x14ac:dyDescent="0.35">
      <c r="D20" s="44" t="s">
        <v>75</v>
      </c>
      <c r="E20" s="45">
        <v>1</v>
      </c>
      <c r="G20" s="34"/>
      <c r="I20" s="34"/>
    </row>
    <row r="21" spans="1:11" x14ac:dyDescent="0.35">
      <c r="G21" s="34"/>
      <c r="I21" s="34"/>
    </row>
    <row r="22" spans="1:11" x14ac:dyDescent="0.35">
      <c r="I22" s="34"/>
    </row>
    <row r="23" spans="1:11" x14ac:dyDescent="0.35">
      <c r="I23" s="34"/>
    </row>
  </sheetData>
  <mergeCells count="5">
    <mergeCell ref="A1:I1"/>
    <mergeCell ref="A2:I2"/>
    <mergeCell ref="A3:I3"/>
    <mergeCell ref="A4:I4"/>
    <mergeCell ref="A6:I6"/>
  </mergeCells>
  <pageMargins left="0.7" right="0.7" top="0.75" bottom="0.75" header="0.3" footer="0.3"/>
  <pageSetup scale="7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332A8-E766-49EC-909A-6C053F5E90FF}">
  <sheetPr>
    <pageSetUpPr fitToPage="1"/>
  </sheetPr>
  <dimension ref="A1:L7"/>
  <sheetViews>
    <sheetView tabSelected="1" view="pageBreakPreview" zoomScale="60" zoomScaleNormal="100" workbookViewId="0"/>
  </sheetViews>
  <sheetFormatPr defaultRowHeight="15.5" x14ac:dyDescent="0.35"/>
  <cols>
    <col min="1" max="1" width="15.23046875" customWidth="1"/>
    <col min="2" max="2" width="11.61328125" customWidth="1"/>
    <col min="3" max="9" width="7.84375" bestFit="1" customWidth="1"/>
    <col min="10" max="10" width="10.3828125" customWidth="1"/>
    <col min="12" max="12" width="10.61328125" customWidth="1"/>
  </cols>
  <sheetData>
    <row r="1" spans="1:12" x14ac:dyDescent="0.35">
      <c r="A1" t="s">
        <v>162</v>
      </c>
    </row>
    <row r="3" spans="1:12" ht="16" thickBot="1" x14ac:dyDescent="0.4"/>
    <row r="4" spans="1:12" ht="16" thickBot="1" x14ac:dyDescent="0.4">
      <c r="B4" s="152" t="s">
        <v>204</v>
      </c>
      <c r="C4" s="152"/>
      <c r="D4" s="152"/>
      <c r="E4" s="152"/>
      <c r="F4" s="152"/>
      <c r="G4" s="152"/>
      <c r="H4" s="152"/>
      <c r="I4" s="152"/>
      <c r="J4" s="152"/>
      <c r="K4" s="152"/>
      <c r="L4" s="359"/>
    </row>
    <row r="5" spans="1:12" x14ac:dyDescent="0.35">
      <c r="B5" s="153"/>
      <c r="C5" s="154" t="s">
        <v>37</v>
      </c>
      <c r="D5" s="154" t="s">
        <v>38</v>
      </c>
      <c r="E5" s="154" t="s">
        <v>39</v>
      </c>
      <c r="F5" s="154" t="s">
        <v>40</v>
      </c>
      <c r="G5" s="154" t="s">
        <v>41</v>
      </c>
      <c r="H5" s="154" t="s">
        <v>42</v>
      </c>
      <c r="I5" s="154" t="s">
        <v>43</v>
      </c>
      <c r="J5" s="154" t="s">
        <v>228</v>
      </c>
      <c r="K5" s="154" t="s">
        <v>229</v>
      </c>
      <c r="L5" s="155" t="s">
        <v>231</v>
      </c>
    </row>
    <row r="6" spans="1:12" ht="16" thickBot="1" x14ac:dyDescent="0.4">
      <c r="B6" s="151" t="s">
        <v>195</v>
      </c>
      <c r="C6" s="112">
        <f>+'Summary of Annual Rev Req'!C22</f>
        <v>149.35497519656184</v>
      </c>
      <c r="D6" s="112">
        <f>+'Summary of Annual Rev Req'!D22</f>
        <v>221.31309801397663</v>
      </c>
      <c r="E6" s="112">
        <f>+'Summary of Annual Rev Req'!E22</f>
        <v>296.82587932870592</v>
      </c>
      <c r="F6" s="112">
        <f>+'Summary of Annual Rev Req'!F22</f>
        <v>381.43335973712828</v>
      </c>
      <c r="G6" s="112">
        <f>+'Summary of Annual Rev Req'!G22</f>
        <v>457.51413834058746</v>
      </c>
      <c r="H6" s="112">
        <f>+'Summary of Annual Rev Req'!H22</f>
        <v>532.96570795117498</v>
      </c>
      <c r="I6" s="112">
        <f>+'Summary of Annual Rev Req'!I22</f>
        <v>604.66013018446779</v>
      </c>
      <c r="J6" s="112">
        <f>+'Summary of Annual Rev Req'!J22</f>
        <v>676.51787623626092</v>
      </c>
      <c r="K6" s="112">
        <f>+'Summary of Annual Rev Req'!K22</f>
        <v>744.55258456147317</v>
      </c>
      <c r="L6" s="113">
        <f>+'Summary of Annual Rev Req'!L22</f>
        <v>812.10676390888113</v>
      </c>
    </row>
    <row r="7" spans="1:12" x14ac:dyDescent="0.35">
      <c r="B7" s="16"/>
      <c r="C7" s="110"/>
      <c r="D7" s="110"/>
      <c r="E7" s="110"/>
      <c r="F7" s="110"/>
      <c r="G7" s="110"/>
      <c r="H7" s="110"/>
      <c r="I7" s="110"/>
    </row>
  </sheetData>
  <phoneticPr fontId="36" type="noConversion"/>
  <pageMargins left="0.7" right="0.7" top="0.75" bottom="0.75" header="0.3" footer="0.3"/>
  <pageSetup scale="92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5D16D-94AC-43A0-B787-B69BEE542FDE}">
  <sheetPr>
    <pageSetUpPr fitToPage="1"/>
  </sheetPr>
  <dimension ref="A1:V65"/>
  <sheetViews>
    <sheetView tabSelected="1" view="pageBreakPreview" zoomScale="60" zoomScaleNormal="55" workbookViewId="0"/>
  </sheetViews>
  <sheetFormatPr defaultColWidth="12.07421875" defaultRowHeight="15.5" x14ac:dyDescent="0.35"/>
  <cols>
    <col min="1" max="13" width="12.07421875" style="72"/>
    <col min="14" max="14" width="13.84375" style="2" customWidth="1"/>
    <col min="15" max="16384" width="12.07421875" style="72"/>
  </cols>
  <sheetData>
    <row r="1" spans="1:22" x14ac:dyDescent="0.35">
      <c r="A1" s="227" t="s">
        <v>78</v>
      </c>
      <c r="B1" s="265"/>
      <c r="C1" s="265"/>
      <c r="D1" s="74" t="s">
        <v>58</v>
      </c>
      <c r="E1" s="265"/>
      <c r="F1" s="265"/>
      <c r="G1" s="265"/>
      <c r="H1" s="265"/>
      <c r="I1" s="265"/>
      <c r="J1" s="265"/>
      <c r="K1" s="265"/>
      <c r="L1" s="265"/>
      <c r="M1" s="265"/>
      <c r="O1" s="266"/>
      <c r="P1" s="266"/>
      <c r="Q1" s="87"/>
      <c r="R1" s="206"/>
      <c r="S1" s="266"/>
      <c r="T1" s="87"/>
      <c r="U1" s="73" t="s">
        <v>137</v>
      </c>
    </row>
    <row r="2" spans="1:22" s="73" customFormat="1" x14ac:dyDescent="0.35">
      <c r="A2" s="74" t="s">
        <v>78</v>
      </c>
      <c r="B2" s="74"/>
      <c r="C2" s="74"/>
      <c r="D2" s="74" t="s">
        <v>76</v>
      </c>
      <c r="E2" s="74"/>
      <c r="F2" s="74"/>
      <c r="G2" s="74"/>
      <c r="H2" s="74"/>
      <c r="I2" s="74"/>
      <c r="J2" s="74"/>
      <c r="K2" s="74"/>
      <c r="L2" s="74"/>
      <c r="M2" s="74"/>
      <c r="O2" s="266"/>
      <c r="P2" s="266"/>
      <c r="R2" s="206"/>
      <c r="S2" s="266"/>
      <c r="U2" s="72" t="s">
        <v>138</v>
      </c>
      <c r="V2" s="72"/>
    </row>
    <row r="3" spans="1:22" s="73" customFormat="1" x14ac:dyDescent="0.35">
      <c r="B3" s="74"/>
      <c r="C3" s="74"/>
      <c r="D3" s="74" t="s">
        <v>124</v>
      </c>
      <c r="E3" s="74"/>
      <c r="F3" s="74"/>
      <c r="G3" s="74"/>
      <c r="H3" s="74"/>
      <c r="I3" s="74"/>
      <c r="J3" s="74"/>
      <c r="K3" s="74"/>
      <c r="L3" s="74"/>
      <c r="M3" s="74"/>
      <c r="O3" s="266"/>
      <c r="P3" s="266"/>
      <c r="R3" s="206"/>
      <c r="S3" s="266"/>
      <c r="U3" s="267">
        <v>0.98</v>
      </c>
      <c r="V3" s="72" t="s">
        <v>139</v>
      </c>
    </row>
    <row r="4" spans="1:22" x14ac:dyDescent="0.35">
      <c r="A4" s="74" t="s">
        <v>78</v>
      </c>
      <c r="B4" s="74"/>
      <c r="C4" s="74"/>
      <c r="D4" s="74" t="s">
        <v>224</v>
      </c>
      <c r="E4" s="74"/>
      <c r="F4" s="74"/>
      <c r="G4" s="74"/>
      <c r="H4" s="74"/>
      <c r="I4" s="74"/>
      <c r="J4" s="74"/>
      <c r="K4" s="74"/>
      <c r="L4" s="74"/>
      <c r="M4" s="74"/>
      <c r="O4" s="266"/>
      <c r="P4" s="266"/>
      <c r="R4" s="206"/>
      <c r="S4" s="266"/>
      <c r="U4" s="267">
        <v>0.99</v>
      </c>
      <c r="V4" s="72" t="s">
        <v>140</v>
      </c>
    </row>
    <row r="5" spans="1:22" x14ac:dyDescent="0.35">
      <c r="A5" s="74" t="s">
        <v>78</v>
      </c>
      <c r="B5" s="268"/>
      <c r="C5" s="74"/>
      <c r="E5" s="74"/>
      <c r="F5" s="74"/>
      <c r="G5" s="74"/>
      <c r="H5" s="74"/>
      <c r="I5" s="74"/>
      <c r="J5" s="74"/>
      <c r="K5" s="74"/>
      <c r="L5" s="74"/>
      <c r="M5" s="74"/>
      <c r="P5" s="87"/>
      <c r="Q5" s="269"/>
      <c r="R5" s="87"/>
      <c r="S5" s="87"/>
    </row>
    <row r="6" spans="1:22" x14ac:dyDescent="0.35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1"/>
      <c r="O6" s="272"/>
      <c r="P6" s="272"/>
      <c r="R6" s="206"/>
      <c r="S6" s="272"/>
    </row>
    <row r="7" spans="1:22" x14ac:dyDescent="0.35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1"/>
      <c r="O7" s="273"/>
      <c r="P7" s="273"/>
      <c r="Q7" s="273"/>
      <c r="R7" s="273"/>
      <c r="S7" s="273"/>
      <c r="T7" s="273"/>
      <c r="U7" s="273"/>
    </row>
    <row r="8" spans="1:22" x14ac:dyDescent="0.35">
      <c r="A8" s="270"/>
      <c r="B8" s="270"/>
      <c r="C8" s="270"/>
      <c r="D8" s="270"/>
      <c r="E8" s="75">
        <v>-1</v>
      </c>
      <c r="F8" s="75">
        <f>+E8-1</f>
        <v>-2</v>
      </c>
      <c r="G8" s="75">
        <f t="shared" ref="G8:N8" si="0">+F8-1</f>
        <v>-3</v>
      </c>
      <c r="H8" s="75">
        <f t="shared" si="0"/>
        <v>-4</v>
      </c>
      <c r="I8" s="75">
        <f t="shared" si="0"/>
        <v>-5</v>
      </c>
      <c r="J8" s="75">
        <f t="shared" si="0"/>
        <v>-6</v>
      </c>
      <c r="K8" s="75">
        <f t="shared" si="0"/>
        <v>-7</v>
      </c>
      <c r="L8" s="75">
        <f t="shared" si="0"/>
        <v>-8</v>
      </c>
      <c r="M8" s="75">
        <f t="shared" si="0"/>
        <v>-9</v>
      </c>
      <c r="N8" s="75">
        <f t="shared" si="0"/>
        <v>-10</v>
      </c>
      <c r="O8" s="75">
        <f>+N8-1</f>
        <v>-11</v>
      </c>
      <c r="P8" s="75">
        <f>+O8-1</f>
        <v>-12</v>
      </c>
      <c r="Q8" s="75">
        <f t="shared" ref="Q8:R8" si="1">+P8-1</f>
        <v>-13</v>
      </c>
      <c r="R8" s="75">
        <f t="shared" si="1"/>
        <v>-14</v>
      </c>
      <c r="S8" s="75"/>
      <c r="T8" s="75"/>
      <c r="U8" s="75"/>
      <c r="V8" s="75"/>
    </row>
    <row r="9" spans="1:22" s="75" customFormat="1" x14ac:dyDescent="0.35">
      <c r="E9" s="51" t="s">
        <v>82</v>
      </c>
      <c r="F9" s="51" t="s">
        <v>235</v>
      </c>
      <c r="G9" s="51" t="s">
        <v>80</v>
      </c>
      <c r="H9" s="51" t="s">
        <v>236</v>
      </c>
      <c r="Q9" s="274"/>
      <c r="R9" s="274"/>
      <c r="S9" s="274"/>
    </row>
    <row r="10" spans="1:22" s="75" customFormat="1" x14ac:dyDescent="0.35">
      <c r="E10" s="51" t="s">
        <v>81</v>
      </c>
      <c r="F10" s="51" t="s">
        <v>87</v>
      </c>
      <c r="G10" s="51" t="s">
        <v>44</v>
      </c>
      <c r="H10" s="51" t="s">
        <v>238</v>
      </c>
      <c r="I10" s="75" t="s">
        <v>125</v>
      </c>
      <c r="J10" s="75" t="s">
        <v>45</v>
      </c>
      <c r="K10" s="75" t="s">
        <v>44</v>
      </c>
      <c r="L10" s="75" t="s">
        <v>126</v>
      </c>
      <c r="M10" s="75" t="s">
        <v>46</v>
      </c>
      <c r="N10" s="76" t="s">
        <v>127</v>
      </c>
      <c r="O10" s="275"/>
      <c r="P10" s="275" t="s">
        <v>127</v>
      </c>
      <c r="Q10" s="276" t="s">
        <v>128</v>
      </c>
      <c r="T10" s="76"/>
    </row>
    <row r="11" spans="1:22" s="75" customFormat="1" x14ac:dyDescent="0.35">
      <c r="E11" s="51" t="s">
        <v>240</v>
      </c>
      <c r="F11" s="51" t="s">
        <v>45</v>
      </c>
      <c r="G11" s="51" t="s">
        <v>46</v>
      </c>
      <c r="H11" s="51" t="s">
        <v>87</v>
      </c>
      <c r="I11" s="75" t="s">
        <v>129</v>
      </c>
      <c r="J11" s="75" t="s">
        <v>87</v>
      </c>
      <c r="K11" s="75" t="s">
        <v>87</v>
      </c>
      <c r="L11" s="75" t="s">
        <v>87</v>
      </c>
      <c r="M11" s="75" t="s">
        <v>128</v>
      </c>
      <c r="N11" s="76" t="s">
        <v>130</v>
      </c>
      <c r="O11" s="277" t="s">
        <v>212</v>
      </c>
      <c r="P11" s="277" t="s">
        <v>213</v>
      </c>
      <c r="Q11" s="278" t="s">
        <v>131</v>
      </c>
      <c r="R11" s="274" t="s">
        <v>128</v>
      </c>
      <c r="S11" s="274"/>
      <c r="T11" s="76"/>
      <c r="U11" s="279"/>
      <c r="V11" s="279"/>
    </row>
    <row r="12" spans="1:22" x14ac:dyDescent="0.35">
      <c r="E12" s="51" t="s">
        <v>92</v>
      </c>
      <c r="F12" s="51" t="s">
        <v>92</v>
      </c>
      <c r="G12" s="51" t="s">
        <v>92</v>
      </c>
      <c r="H12" s="51" t="s">
        <v>92</v>
      </c>
      <c r="I12" s="75" t="s">
        <v>132</v>
      </c>
      <c r="J12" s="75" t="s">
        <v>132</v>
      </c>
      <c r="K12" s="75" t="s">
        <v>132</v>
      </c>
      <c r="L12" s="75" t="s">
        <v>132</v>
      </c>
      <c r="M12" s="75" t="s">
        <v>132</v>
      </c>
      <c r="N12" s="76" t="s">
        <v>133</v>
      </c>
      <c r="O12" s="277" t="s">
        <v>83</v>
      </c>
      <c r="P12" s="277" t="s">
        <v>133</v>
      </c>
      <c r="Q12" s="278" t="s">
        <v>95</v>
      </c>
      <c r="R12" s="274" t="s">
        <v>134</v>
      </c>
      <c r="S12" s="274"/>
    </row>
    <row r="13" spans="1:22" ht="16" thickBot="1" x14ac:dyDescent="0.4">
      <c r="A13" s="280" t="s">
        <v>93</v>
      </c>
      <c r="B13" s="281"/>
      <c r="C13" s="281"/>
      <c r="D13" s="281"/>
      <c r="E13" s="78" t="s">
        <v>94</v>
      </c>
      <c r="F13" s="78" t="s">
        <v>94</v>
      </c>
      <c r="G13" s="78" t="s">
        <v>94</v>
      </c>
      <c r="H13" s="78" t="s">
        <v>94</v>
      </c>
      <c r="I13" s="78" t="s">
        <v>135</v>
      </c>
      <c r="J13" s="78" t="s">
        <v>135</v>
      </c>
      <c r="K13" s="78" t="s">
        <v>135</v>
      </c>
      <c r="L13" s="78" t="s">
        <v>135</v>
      </c>
      <c r="M13" s="78" t="s">
        <v>135</v>
      </c>
      <c r="N13" s="79" t="s">
        <v>91</v>
      </c>
      <c r="O13" s="282" t="s">
        <v>94</v>
      </c>
      <c r="P13" s="282" t="s">
        <v>214</v>
      </c>
      <c r="Q13" s="283" t="s">
        <v>217</v>
      </c>
      <c r="R13" s="284" t="s">
        <v>251</v>
      </c>
      <c r="S13" s="285"/>
    </row>
    <row r="14" spans="1:22" x14ac:dyDescent="0.35">
      <c r="O14" s="286"/>
      <c r="P14" s="286"/>
      <c r="Q14" s="285"/>
      <c r="R14" s="286"/>
      <c r="S14" s="286"/>
    </row>
    <row r="15" spans="1:22" x14ac:dyDescent="0.35">
      <c r="A15" s="80" t="s">
        <v>96</v>
      </c>
      <c r="O15" s="286"/>
      <c r="P15" s="286"/>
      <c r="Q15" s="274"/>
      <c r="R15" s="286" t="s">
        <v>78</v>
      </c>
      <c r="S15" s="286"/>
    </row>
    <row r="16" spans="1:22" x14ac:dyDescent="0.35">
      <c r="A16" s="73" t="s">
        <v>97</v>
      </c>
      <c r="O16" s="2"/>
      <c r="P16" s="2"/>
      <c r="Q16" s="274"/>
      <c r="R16" s="2"/>
      <c r="S16" s="2"/>
    </row>
    <row r="17" spans="1:21" x14ac:dyDescent="0.35">
      <c r="A17" s="73"/>
      <c r="B17" s="287" t="s">
        <v>98</v>
      </c>
      <c r="C17" s="288"/>
      <c r="D17" s="288"/>
      <c r="E17" s="289">
        <f>'2023 Form 6p__'!M18</f>
        <v>0.5370435869818877</v>
      </c>
      <c r="F17" s="289">
        <f>'2023 Form 6p__'!N18</f>
        <v>0.6355983524127895</v>
      </c>
      <c r="G17" s="289">
        <f>'2023 Form 6p__'!O18</f>
        <v>0.62519529691748577</v>
      </c>
      <c r="H17" s="289">
        <f>'2023 Form 6p__'!P18</f>
        <v>0.61095966105506405</v>
      </c>
      <c r="I17" s="290">
        <v>0</v>
      </c>
      <c r="J17" s="290">
        <f>+F17*$J$54</f>
        <v>28176696.699401908</v>
      </c>
      <c r="K17" s="290">
        <f>+G17*$K$54</f>
        <v>110648388.95146272</v>
      </c>
      <c r="L17" s="290">
        <v>0</v>
      </c>
      <c r="M17" s="290">
        <f>SUM(I17:L17)</f>
        <v>138825085.65086463</v>
      </c>
      <c r="N17" s="2">
        <f>'2023 Form 6p__'!F18</f>
        <v>21289556.841000002</v>
      </c>
      <c r="O17" s="291"/>
      <c r="P17" s="291"/>
      <c r="Q17" s="291"/>
      <c r="R17" s="292">
        <f>ROUND(M17/N17/10,3)</f>
        <v>0.65200000000000002</v>
      </c>
      <c r="S17" s="292"/>
      <c r="T17" s="293"/>
      <c r="U17" s="293"/>
    </row>
    <row r="18" spans="1:21" x14ac:dyDescent="0.35">
      <c r="A18" s="73"/>
      <c r="B18" s="294"/>
      <c r="C18" s="294"/>
      <c r="E18" s="295"/>
      <c r="F18" s="295"/>
      <c r="G18" s="295"/>
      <c r="H18" s="295"/>
      <c r="M18" s="81" t="s">
        <v>78</v>
      </c>
      <c r="O18" s="291"/>
      <c r="P18" s="291"/>
      <c r="Q18" s="291"/>
      <c r="R18" s="296"/>
      <c r="S18" s="292"/>
      <c r="U18" s="293"/>
    </row>
    <row r="19" spans="1:21" x14ac:dyDescent="0.35">
      <c r="A19" s="80" t="s">
        <v>99</v>
      </c>
      <c r="B19" s="294"/>
      <c r="C19" s="294"/>
      <c r="E19" s="295"/>
      <c r="F19" s="295"/>
      <c r="G19" s="295"/>
      <c r="H19" s="295"/>
      <c r="O19" s="291"/>
      <c r="P19" s="291"/>
      <c r="Q19" s="291"/>
      <c r="R19" s="296"/>
      <c r="S19" s="292"/>
      <c r="U19" s="293"/>
    </row>
    <row r="20" spans="1:21" x14ac:dyDescent="0.35">
      <c r="A20" s="73" t="s">
        <v>100</v>
      </c>
      <c r="B20" s="294"/>
      <c r="C20" s="294"/>
      <c r="E20" s="295"/>
      <c r="F20" s="295"/>
      <c r="G20" s="295"/>
      <c r="H20" s="295"/>
      <c r="I20" s="290"/>
      <c r="J20" s="290"/>
      <c r="K20" s="290"/>
      <c r="L20" s="290"/>
      <c r="M20" s="290"/>
      <c r="O20" s="291"/>
      <c r="P20" s="291"/>
      <c r="Q20" s="291"/>
      <c r="R20" s="296"/>
      <c r="S20" s="292"/>
      <c r="U20" s="293"/>
    </row>
    <row r="21" spans="1:21" x14ac:dyDescent="0.35">
      <c r="A21" s="73"/>
      <c r="B21" s="287" t="s">
        <v>98</v>
      </c>
      <c r="C21" s="287"/>
      <c r="E21" s="289">
        <f>'2023 Form 6p__'!M22</f>
        <v>2.689324490721786E-2</v>
      </c>
      <c r="F21" s="289">
        <f>'2023 Form 6p__'!N22</f>
        <v>2.7020451504422106E-2</v>
      </c>
      <c r="G21" s="289">
        <f>'2023 Form 6p__'!O22</f>
        <v>3.1411613821325526E-2</v>
      </c>
      <c r="H21" s="289">
        <f>'2023 Form 6p__'!P22</f>
        <v>2.6988649855121047E-2</v>
      </c>
      <c r="I21" s="290">
        <v>0</v>
      </c>
      <c r="J21" s="290">
        <f t="shared" ref="J21:J23" si="2">+F21*$J$54</f>
        <v>1197843.0463686013</v>
      </c>
      <c r="K21" s="290">
        <f t="shared" ref="K21:K23" si="3">+G21*$K$54</f>
        <v>5559294.0011413582</v>
      </c>
      <c r="L21" s="290"/>
      <c r="M21" s="290">
        <f>SUM(I21:L21)</f>
        <v>6757137.047509959</v>
      </c>
      <c r="N21" s="2">
        <f>'2023 Form 6p__'!F22</f>
        <v>1066105.7686374683</v>
      </c>
      <c r="O21" s="291"/>
      <c r="P21" s="291"/>
      <c r="Q21" s="292"/>
      <c r="R21" s="292">
        <f>ROUND(M24/N24/10,3)</f>
        <v>0.63200000000000001</v>
      </c>
      <c r="S21" s="292"/>
      <c r="U21" s="293"/>
    </row>
    <row r="22" spans="1:21" x14ac:dyDescent="0.35">
      <c r="A22" s="73"/>
      <c r="B22" s="287" t="s">
        <v>101</v>
      </c>
      <c r="C22" s="287"/>
      <c r="E22" s="289">
        <f>'2023 Form 6p__'!M23+'2023 Form 6p__'!M24</f>
        <v>4.678979907021947E-4</v>
      </c>
      <c r="F22" s="289">
        <f>'2023 Form 6p__'!N23+'2023 Form 6p__'!N24</f>
        <v>4.7011117514465502E-4</v>
      </c>
      <c r="G22" s="289">
        <f>'2023 Form 6p__'!O23+'2023 Form 6p__'!O24</f>
        <v>5.4651013823054392E-4</v>
      </c>
      <c r="H22" s="289">
        <f>'2023 Form 6p__'!P23+'2023 Form 6p__'!P24</f>
        <v>4.6955787903403995E-4</v>
      </c>
      <c r="I22" s="290">
        <v>0</v>
      </c>
      <c r="J22" s="290">
        <f t="shared" si="2"/>
        <v>20840.488252945655</v>
      </c>
      <c r="K22" s="290">
        <f t="shared" si="3"/>
        <v>96722.522768484399</v>
      </c>
      <c r="L22" s="290"/>
      <c r="M22" s="290">
        <f>SUM(I22:L22)</f>
        <v>117563.01102143005</v>
      </c>
      <c r="N22" s="2">
        <f>('2023 Form 6p__'!F23+'2023 Form 6p__'!F24)*$U$4</f>
        <v>19143.936700770708</v>
      </c>
      <c r="O22" s="291"/>
      <c r="P22" s="291"/>
      <c r="Q22" s="292"/>
      <c r="R22" s="292">
        <f>R21*U4</f>
        <v>0.62568000000000001</v>
      </c>
      <c r="S22" s="292"/>
      <c r="U22" s="293"/>
    </row>
    <row r="23" spans="1:21" x14ac:dyDescent="0.35">
      <c r="A23" s="73"/>
      <c r="B23" s="287" t="s">
        <v>45</v>
      </c>
      <c r="C23" s="287"/>
      <c r="E23" s="289">
        <f>'2023 Form 6p__'!M25</f>
        <v>6.5219748014377449E-5</v>
      </c>
      <c r="F23" s="289">
        <f>'2023 Form 6p__'!N25</f>
        <v>6.552824117851775E-5</v>
      </c>
      <c r="G23" s="289">
        <f>'2023 Form 6p__'!O25</f>
        <v>0</v>
      </c>
      <c r="H23" s="289">
        <f>'2023 Form 6p__'!P25</f>
        <v>6.5451117887482674E-5</v>
      </c>
      <c r="I23" s="290">
        <v>0</v>
      </c>
      <c r="J23" s="290">
        <f t="shared" si="2"/>
        <v>2904.9310306160583</v>
      </c>
      <c r="K23" s="290">
        <f t="shared" si="3"/>
        <v>0</v>
      </c>
      <c r="L23" s="290"/>
      <c r="M23" s="290">
        <f>SUM(I23:L23)</f>
        <v>2904.9310306160583</v>
      </c>
      <c r="N23" s="2">
        <f>'2023 Form 6p__'!F25*$U$3</f>
        <v>2668.5630924977195</v>
      </c>
      <c r="O23" s="291"/>
      <c r="P23" s="291"/>
      <c r="Q23" s="292"/>
      <c r="R23" s="292">
        <f>R21*U3</f>
        <v>0.61936000000000002</v>
      </c>
      <c r="S23" s="292"/>
      <c r="U23" s="293"/>
    </row>
    <row r="24" spans="1:21" x14ac:dyDescent="0.35">
      <c r="A24" s="73"/>
      <c r="B24" s="297" t="s">
        <v>141</v>
      </c>
      <c r="C24" s="297"/>
      <c r="E24" s="298">
        <f>SUM(E21:E23)</f>
        <v>2.7426362645934434E-2</v>
      </c>
      <c r="F24" s="298">
        <f>SUM(F21:F23)</f>
        <v>2.7556090920745277E-2</v>
      </c>
      <c r="G24" s="298">
        <f t="shared" ref="G24:H24" si="4">SUM(G21:G23)</f>
        <v>3.1958123959556071E-2</v>
      </c>
      <c r="H24" s="298">
        <f t="shared" si="4"/>
        <v>2.7523658852042568E-2</v>
      </c>
      <c r="I24" s="299">
        <v>0</v>
      </c>
      <c r="J24" s="299">
        <f>SUM(J21:J23)</f>
        <v>1221588.4656521631</v>
      </c>
      <c r="K24" s="299">
        <f>SUM(K21:K23)</f>
        <v>5656016.5239098426</v>
      </c>
      <c r="L24" s="299">
        <f t="shared" ref="L24:M24" si="5">SUM(L21:L23)</f>
        <v>0</v>
      </c>
      <c r="M24" s="299">
        <f t="shared" si="5"/>
        <v>6877604.9895620048</v>
      </c>
      <c r="N24" s="84">
        <f>SUM(N21:N23)</f>
        <v>1087918.2684307366</v>
      </c>
      <c r="O24" s="291"/>
      <c r="P24" s="291"/>
      <c r="Q24" s="291"/>
      <c r="R24" s="73"/>
      <c r="S24" s="292"/>
      <c r="U24" s="293"/>
    </row>
    <row r="25" spans="1:21" x14ac:dyDescent="0.35">
      <c r="A25" s="73"/>
      <c r="B25" s="297"/>
      <c r="C25" s="297"/>
      <c r="E25" s="289"/>
      <c r="F25" s="289"/>
      <c r="G25" s="289"/>
      <c r="H25" s="289"/>
      <c r="I25" s="290"/>
      <c r="J25" s="300"/>
      <c r="K25" s="300"/>
      <c r="L25" s="300"/>
      <c r="M25" s="300"/>
      <c r="O25" s="291"/>
      <c r="P25" s="291"/>
      <c r="Q25" s="291"/>
      <c r="R25" s="296"/>
      <c r="S25" s="292"/>
      <c r="U25" s="293"/>
    </row>
    <row r="26" spans="1:21" x14ac:dyDescent="0.35">
      <c r="A26" s="80" t="s">
        <v>102</v>
      </c>
      <c r="B26" s="294"/>
      <c r="C26" s="294"/>
      <c r="E26" s="289"/>
      <c r="F26" s="289"/>
      <c r="G26" s="289"/>
      <c r="H26" s="289"/>
      <c r="I26" s="290"/>
      <c r="J26" s="290"/>
      <c r="K26" s="290"/>
      <c r="L26" s="290"/>
      <c r="O26" s="291"/>
      <c r="P26" s="291"/>
      <c r="Q26" s="291"/>
      <c r="R26" s="296"/>
      <c r="S26" s="292"/>
      <c r="U26" s="293"/>
    </row>
    <row r="27" spans="1:21" x14ac:dyDescent="0.35">
      <c r="A27" s="73" t="s">
        <v>103</v>
      </c>
      <c r="B27" s="287" t="s">
        <v>98</v>
      </c>
      <c r="C27" s="287"/>
      <c r="E27" s="289">
        <f>'2023 Form 6p__'!M28</f>
        <v>5.266907945936458E-3</v>
      </c>
      <c r="F27" s="289">
        <f>'2023 Form 6p__'!N28</f>
        <v>3.2171879763670604E-3</v>
      </c>
      <c r="G27" s="289">
        <f>'2023 Form 6p__'!O28</f>
        <v>2.6845625177764347E-3</v>
      </c>
      <c r="H27" s="289">
        <f>'2023 Form 6p__'!P28</f>
        <v>3.7296179687594097E-3</v>
      </c>
      <c r="I27" s="290">
        <v>0</v>
      </c>
      <c r="J27" s="290">
        <f>+F27*$J$54</f>
        <v>142621.09001847249</v>
      </c>
      <c r="K27" s="290">
        <f>+G27*$K$54</f>
        <v>475119.56519188138</v>
      </c>
      <c r="L27" s="290">
        <v>0</v>
      </c>
      <c r="M27" s="290">
        <f>SUM(I27:L27)</f>
        <v>617740.6552103539</v>
      </c>
      <c r="N27" s="2">
        <f>'2023 Form 6p__'!F28</f>
        <v>208791.49999999997</v>
      </c>
      <c r="O27" s="291"/>
      <c r="P27" s="291"/>
      <c r="Q27" s="291"/>
      <c r="R27" s="292">
        <f>ROUND(M27/N27/10,3)</f>
        <v>0.29599999999999999</v>
      </c>
      <c r="S27" s="292"/>
    </row>
    <row r="28" spans="1:21" x14ac:dyDescent="0.35">
      <c r="A28" s="73"/>
      <c r="B28" s="287"/>
      <c r="C28" s="287"/>
      <c r="E28" s="289"/>
      <c r="F28" s="289"/>
      <c r="G28" s="289"/>
      <c r="H28" s="289"/>
      <c r="I28" s="290"/>
      <c r="J28" s="290"/>
      <c r="K28" s="290"/>
      <c r="L28" s="290"/>
      <c r="M28" s="290"/>
      <c r="O28" s="291"/>
      <c r="P28" s="291"/>
      <c r="Q28" s="291"/>
      <c r="R28" s="296"/>
      <c r="S28" s="296"/>
    </row>
    <row r="29" spans="1:21" x14ac:dyDescent="0.35">
      <c r="A29" s="80" t="s">
        <v>104</v>
      </c>
      <c r="B29" s="287"/>
      <c r="C29" s="287"/>
      <c r="E29" s="289"/>
      <c r="F29" s="289"/>
      <c r="G29" s="289"/>
      <c r="H29" s="289"/>
      <c r="I29" s="290"/>
      <c r="J29" s="290"/>
      <c r="K29" s="290"/>
      <c r="L29" s="290"/>
      <c r="M29" s="290"/>
      <c r="O29" s="291"/>
      <c r="P29" s="291"/>
      <c r="Q29" s="291"/>
      <c r="R29" s="296"/>
      <c r="S29" s="296"/>
    </row>
    <row r="30" spans="1:21" x14ac:dyDescent="0.35">
      <c r="A30" s="73" t="s">
        <v>142</v>
      </c>
      <c r="B30" s="287"/>
      <c r="C30" s="287"/>
      <c r="E30" s="289"/>
      <c r="F30" s="289"/>
      <c r="G30" s="289"/>
      <c r="H30" s="289"/>
      <c r="I30" s="290"/>
      <c r="J30" s="290"/>
      <c r="K30" s="290"/>
      <c r="L30" s="290"/>
      <c r="M30" s="290"/>
      <c r="O30" s="291"/>
      <c r="P30" s="291"/>
      <c r="Q30" s="291"/>
      <c r="R30" s="292"/>
      <c r="S30" s="292"/>
    </row>
    <row r="31" spans="1:21" x14ac:dyDescent="0.35">
      <c r="A31" s="73"/>
      <c r="B31" s="287" t="s">
        <v>98</v>
      </c>
      <c r="C31" s="287"/>
      <c r="E31" s="289">
        <f>'2023 Form 6p__'!M32</f>
        <v>0.30056677027050649</v>
      </c>
      <c r="F31" s="289">
        <f>'2023 Form 6p__'!N32</f>
        <v>0.24745450921906131</v>
      </c>
      <c r="G31" s="289">
        <f>'2023 Form 6p__'!O32</f>
        <v>0.26110126249822668</v>
      </c>
      <c r="H31" s="289">
        <f>'2023 Form 6p__'!P32</f>
        <v>0.26073257448192261</v>
      </c>
      <c r="I31" s="290">
        <v>0</v>
      </c>
      <c r="J31" s="290">
        <f t="shared" ref="J31:J33" si="6">+F31*$J$54</f>
        <v>10969900.451593027</v>
      </c>
      <c r="K31" s="290">
        <f t="shared" ref="K31:K33" si="7">+G31*$K$54</f>
        <v>46210254.925245792</v>
      </c>
      <c r="L31" s="290"/>
      <c r="M31" s="290">
        <f>SUM(I31:L31)</f>
        <v>57180155.376838818</v>
      </c>
      <c r="N31" s="2">
        <f>'2023 Form 6p__'!F32</f>
        <v>11915109.863150731</v>
      </c>
      <c r="O31" s="301">
        <f>+O34</f>
        <v>0.47122089216117696</v>
      </c>
      <c r="P31" s="302">
        <f>N31*1000/8760/$O$31*12</f>
        <v>34637828.197360814</v>
      </c>
      <c r="Q31" s="303">
        <f>ROUND(M31/$P31,2)</f>
        <v>1.65</v>
      </c>
      <c r="R31" s="292"/>
      <c r="S31" s="304"/>
      <c r="T31" s="267"/>
      <c r="U31" s="305"/>
    </row>
    <row r="32" spans="1:21" x14ac:dyDescent="0.35">
      <c r="A32" s="306"/>
      <c r="B32" s="287" t="s">
        <v>101</v>
      </c>
      <c r="E32" s="289">
        <f>'2023 Form 6p__'!M33+'2023 Form 6p__'!M34+'2023 Form 6p__'!M35+'2023 Form 6p__'!M37+'2023 Form 6p__'!M39</f>
        <v>4.2528976888984299E-2</v>
      </c>
      <c r="F32" s="289">
        <f>'2023 Form 6p__'!N33+'2023 Form 6p__'!N34+'2023 Form 6p__'!N35+'2023 Form 6p__'!N37+'2023 Form 6p__'!N39</f>
        <v>3.4780393078235515E-2</v>
      </c>
      <c r="G32" s="289">
        <f>'2023 Form 6p__'!O33+'2023 Form 6p__'!O34+'2023 Form 6p__'!O35+'2023 Form 6p__'!O37+'2023 Form 6p__'!O39</f>
        <v>3.7214929623570328E-2</v>
      </c>
      <c r="H32" s="289">
        <f>'2023 Form 6p__'!P33+'2023 Form 6p__'!P34+'2023 Form 6p__'!P35+'2023 Form 6p__'!P37+'2023 Form 6p__'!P39</f>
        <v>3.6717539030922716E-2</v>
      </c>
      <c r="I32" s="290">
        <v>0</v>
      </c>
      <c r="J32" s="290">
        <f t="shared" si="6"/>
        <v>1541848.8470450919</v>
      </c>
      <c r="K32" s="290">
        <f t="shared" si="7"/>
        <v>6586377.1338215806</v>
      </c>
      <c r="L32" s="290"/>
      <c r="M32" s="290">
        <f>SUM(I32:L32)</f>
        <v>8128225.9808666725</v>
      </c>
      <c r="N32" s="2">
        <f>('2023 Form 6p__'!F33+'2023 Form 6p__'!F34+'2023 Form 6p__'!F35+'2023 Form 6p__'!F37+'2023 Form 6p__'!F39)*U4</f>
        <v>1740063.1284810454</v>
      </c>
      <c r="O32" s="301">
        <f>+O34</f>
        <v>0.47122089216117696</v>
      </c>
      <c r="P32" s="302">
        <f>N32*1000/8760/$O$32*12</f>
        <v>5058451.69613491</v>
      </c>
      <c r="Q32" s="303">
        <f>ROUND(M32/$P32,2)*U4</f>
        <v>1.5939000000000001</v>
      </c>
      <c r="R32" s="292"/>
      <c r="S32" s="304"/>
      <c r="T32" s="267"/>
      <c r="U32" s="305"/>
    </row>
    <row r="33" spans="1:21" x14ac:dyDescent="0.35">
      <c r="A33" s="307"/>
      <c r="B33" s="287" t="s">
        <v>45</v>
      </c>
      <c r="E33" s="289">
        <f>'2023 Form 6p__'!M36+'2023 Form 6p__'!M38</f>
        <v>9.9505478876712895E-3</v>
      </c>
      <c r="F33" s="289">
        <f>+'2023 Form 6p__'!N36+'2023 Form 6p__'!N38</f>
        <v>8.1744235793241114E-3</v>
      </c>
      <c r="G33" s="289">
        <f>+'2023 Form 6p__'!O36+'2023 Form 6p__'!O38</f>
        <v>0</v>
      </c>
      <c r="H33" s="289">
        <f>+'2023 Form 6p__'!P36+'2023 Form 6p__'!P38</f>
        <v>8.6184546564109059E-3</v>
      </c>
      <c r="I33" s="290">
        <v>0</v>
      </c>
      <c r="J33" s="290">
        <f t="shared" si="6"/>
        <v>362380.19342357904</v>
      </c>
      <c r="K33" s="290">
        <f t="shared" si="7"/>
        <v>0</v>
      </c>
      <c r="L33" s="290"/>
      <c r="M33" s="290">
        <f>SUM(I33:L33)</f>
        <v>362380.19342357904</v>
      </c>
      <c r="N33" s="2">
        <f>('2023 Form 6p__'!F36+'2023 Form 6p__'!F38)*U3</f>
        <v>407141.48170761234</v>
      </c>
      <c r="O33" s="308">
        <f>+O34</f>
        <v>0.47122089216117696</v>
      </c>
      <c r="P33" s="309">
        <f>N33*1000/8760/$O$33*12</f>
        <v>1183580.9201408445</v>
      </c>
      <c r="Q33" s="303">
        <f>ROUND(M33/$P33,2)*U3</f>
        <v>0.30380000000000001</v>
      </c>
      <c r="R33" s="292"/>
      <c r="S33" s="304"/>
      <c r="T33" s="267"/>
      <c r="U33" s="305"/>
    </row>
    <row r="34" spans="1:21" x14ac:dyDescent="0.35">
      <c r="A34" s="306"/>
      <c r="B34" s="73" t="s">
        <v>143</v>
      </c>
      <c r="C34" s="73"/>
      <c r="E34" s="298">
        <f>SUM(E31:E33)</f>
        <v>0.35304629504716206</v>
      </c>
      <c r="F34" s="298">
        <f>SUM(F31:F33)</f>
        <v>0.29040932587662094</v>
      </c>
      <c r="G34" s="298">
        <f t="shared" ref="G34:H34" si="8">SUM(G31:G33)</f>
        <v>0.298316192121797</v>
      </c>
      <c r="H34" s="298">
        <f t="shared" si="8"/>
        <v>0.30606856816925626</v>
      </c>
      <c r="I34" s="299">
        <v>0</v>
      </c>
      <c r="J34" s="299">
        <f>SUM(J31:J33)</f>
        <v>12874129.492061697</v>
      </c>
      <c r="K34" s="299">
        <f>SUM(K31:K33)</f>
        <v>52796632.059067369</v>
      </c>
      <c r="L34" s="299">
        <f t="shared" ref="L34:M34" si="9">SUM(L31:L33)</f>
        <v>0</v>
      </c>
      <c r="M34" s="299">
        <f t="shared" si="9"/>
        <v>65670761.551129065</v>
      </c>
      <c r="N34" s="84">
        <f>SUM(N30:N33)</f>
        <v>14062314.473339388</v>
      </c>
      <c r="O34" s="301">
        <v>0.47122089216117696</v>
      </c>
      <c r="P34" s="302">
        <f>SUM(P31:P33)</f>
        <v>40879860.813636571</v>
      </c>
      <c r="Q34" s="310"/>
      <c r="R34" s="73"/>
      <c r="S34" s="304"/>
      <c r="T34" s="267"/>
    </row>
    <row r="35" spans="1:21" x14ac:dyDescent="0.35">
      <c r="A35" s="306"/>
      <c r="B35" s="73"/>
      <c r="C35" s="73"/>
      <c r="E35" s="289"/>
      <c r="F35" s="289"/>
      <c r="G35" s="289"/>
      <c r="H35" s="289"/>
      <c r="I35" s="289"/>
      <c r="J35" s="300"/>
      <c r="K35" s="300"/>
      <c r="L35" s="300"/>
      <c r="M35" s="300"/>
      <c r="N35" s="311"/>
      <c r="O35" s="301"/>
      <c r="P35" s="291"/>
      <c r="Q35" s="310"/>
      <c r="R35" s="296"/>
      <c r="S35" s="304"/>
      <c r="T35" s="267"/>
    </row>
    <row r="36" spans="1:21" x14ac:dyDescent="0.35">
      <c r="A36" s="312" t="s">
        <v>110</v>
      </c>
      <c r="B36" s="313"/>
      <c r="C36" s="73"/>
      <c r="E36" s="289"/>
      <c r="F36" s="289"/>
      <c r="G36" s="289"/>
      <c r="H36" s="289"/>
      <c r="I36" s="290"/>
      <c r="J36" s="300"/>
      <c r="K36" s="300"/>
      <c r="L36" s="300"/>
      <c r="M36" s="300"/>
      <c r="N36" s="311"/>
      <c r="O36" s="301"/>
      <c r="P36" s="291"/>
      <c r="Q36" s="310"/>
      <c r="R36" s="296"/>
      <c r="S36" s="304"/>
      <c r="T36" s="267"/>
    </row>
    <row r="37" spans="1:21" x14ac:dyDescent="0.35">
      <c r="A37" s="85" t="s">
        <v>252</v>
      </c>
      <c r="B37" s="313"/>
      <c r="C37" s="73"/>
      <c r="E37" s="289"/>
      <c r="F37" s="289"/>
      <c r="G37" s="289"/>
      <c r="H37" s="289"/>
      <c r="I37" s="290"/>
      <c r="J37" s="290"/>
      <c r="K37" s="290"/>
      <c r="L37" s="290"/>
      <c r="M37" s="290"/>
      <c r="O37" s="291"/>
      <c r="P37" s="291"/>
      <c r="Q37" s="310"/>
      <c r="R37" s="292"/>
      <c r="S37" s="304"/>
      <c r="T37" s="267"/>
    </row>
    <row r="38" spans="1:21" x14ac:dyDescent="0.35">
      <c r="A38" s="85"/>
      <c r="B38" s="314" t="s">
        <v>98</v>
      </c>
      <c r="C38" s="73"/>
      <c r="E38" s="289">
        <f>'2023 Form 6p__'!M43</f>
        <v>0</v>
      </c>
      <c r="F38" s="289">
        <f>'2023 Form 6p__'!N43</f>
        <v>0</v>
      </c>
      <c r="G38" s="289">
        <f>'2023 Form 6p__'!O43</f>
        <v>0</v>
      </c>
      <c r="H38" s="289">
        <f>'2023 Form 6p__'!P43</f>
        <v>0</v>
      </c>
      <c r="I38" s="290">
        <v>0</v>
      </c>
      <c r="J38" s="290">
        <f t="shared" ref="J38:J40" si="10">+F38*$J$54</f>
        <v>0</v>
      </c>
      <c r="K38" s="290">
        <f t="shared" ref="K38:K40" si="11">+G38*$K$54</f>
        <v>0</v>
      </c>
      <c r="L38" s="290"/>
      <c r="M38" s="290">
        <f>SUM(I38:L38)</f>
        <v>0</v>
      </c>
      <c r="N38" s="2">
        <f>'2023 Form 6p__'!F43</f>
        <v>0</v>
      </c>
      <c r="O38" s="301">
        <f>+$O$41</f>
        <v>0.30005126793828124</v>
      </c>
      <c r="P38" s="302">
        <f>N38*1000/8760/$O$34*12</f>
        <v>0</v>
      </c>
      <c r="Q38" s="303">
        <f>+Q39/U4</f>
        <v>1.54</v>
      </c>
      <c r="R38" s="292"/>
      <c r="S38" s="304"/>
      <c r="T38" s="267"/>
      <c r="U38" s="305"/>
    </row>
    <row r="39" spans="1:21" x14ac:dyDescent="0.35">
      <c r="A39" s="85"/>
      <c r="B39" s="314" t="s">
        <v>101</v>
      </c>
      <c r="C39" s="73"/>
      <c r="E39" s="289">
        <f>'2023 Form 6p__'!M44+'2023 Form 6p__'!M45</f>
        <v>3.109650991749968E-3</v>
      </c>
      <c r="F39" s="289">
        <f>'2023 Form 6p__'!N44+'2023 Form 6p__'!N45</f>
        <v>1.3351535824557975E-3</v>
      </c>
      <c r="G39" s="289">
        <f>'2023 Form 6p__'!O44+'2023 Form 6p__'!O45</f>
        <v>4.7277912429723526E-3</v>
      </c>
      <c r="H39" s="289">
        <f>'2023 Form 6p__'!P44+'2023 Form 6p__'!P45</f>
        <v>1.7787779347793404E-3</v>
      </c>
      <c r="I39" s="290">
        <v>0</v>
      </c>
      <c r="J39" s="290">
        <f t="shared" si="10"/>
        <v>59188.664346229205</v>
      </c>
      <c r="K39" s="290">
        <f t="shared" si="11"/>
        <v>836734.51625911193</v>
      </c>
      <c r="L39" s="290"/>
      <c r="M39" s="290">
        <f>SUM(I39:L39)</f>
        <v>895923.1806053411</v>
      </c>
      <c r="N39" s="2">
        <f>('2023 Form 6p__'!F44+'2023 Form 6p__'!F45)*U4</f>
        <v>127230.64199999998</v>
      </c>
      <c r="O39" s="301">
        <f t="shared" ref="O39:O40" si="12">+$O$41</f>
        <v>0.30005126793828124</v>
      </c>
      <c r="P39" s="302">
        <f>N39*1000/8760/$O$39*12</f>
        <v>580862.57019510947</v>
      </c>
      <c r="Q39" s="303">
        <f>ROUND(M39/$P39,2)*U4</f>
        <v>1.5246</v>
      </c>
      <c r="R39" s="292"/>
      <c r="S39" s="304"/>
      <c r="T39" s="267"/>
      <c r="U39" s="305"/>
    </row>
    <row r="40" spans="1:21" x14ac:dyDescent="0.35">
      <c r="A40" s="85"/>
      <c r="B40" s="314" t="s">
        <v>45</v>
      </c>
      <c r="C40" s="73"/>
      <c r="E40" s="289"/>
      <c r="F40" s="289"/>
      <c r="G40" s="289"/>
      <c r="H40" s="289"/>
      <c r="I40" s="290">
        <v>0</v>
      </c>
      <c r="J40" s="290">
        <f t="shared" si="10"/>
        <v>0</v>
      </c>
      <c r="K40" s="290">
        <f t="shared" si="11"/>
        <v>0</v>
      </c>
      <c r="L40" s="290"/>
      <c r="M40" s="290">
        <f>SUM(I40:L40)</f>
        <v>0</v>
      </c>
      <c r="N40" s="2">
        <v>0</v>
      </c>
      <c r="O40" s="308">
        <f t="shared" si="12"/>
        <v>0.30005126793828124</v>
      </c>
      <c r="P40" s="309">
        <f>N40*1000/8760/$O$34*12</f>
        <v>0</v>
      </c>
      <c r="Q40" s="303">
        <f>+Q38*U3</f>
        <v>1.5092000000000001</v>
      </c>
      <c r="R40" s="292"/>
      <c r="S40" s="304"/>
      <c r="T40" s="267"/>
      <c r="U40" s="305"/>
    </row>
    <row r="41" spans="1:21" x14ac:dyDescent="0.35">
      <c r="A41" s="85"/>
      <c r="B41" s="315" t="s">
        <v>145</v>
      </c>
      <c r="C41" s="73"/>
      <c r="E41" s="298">
        <f>SUM(E38:E40)</f>
        <v>3.109650991749968E-3</v>
      </c>
      <c r="F41" s="298">
        <f>SUM(F38:F40)</f>
        <v>1.3351535824557975E-3</v>
      </c>
      <c r="G41" s="298">
        <f t="shared" ref="G41:H41" si="13">SUM(G38:G40)</f>
        <v>4.7277912429723526E-3</v>
      </c>
      <c r="H41" s="298">
        <f t="shared" si="13"/>
        <v>1.7787779347793404E-3</v>
      </c>
      <c r="I41" s="299">
        <v>0</v>
      </c>
      <c r="J41" s="299">
        <f>SUM(J38:J40)</f>
        <v>59188.664346229205</v>
      </c>
      <c r="K41" s="299">
        <f>SUM(K38:K40)</f>
        <v>836734.51625911193</v>
      </c>
      <c r="L41" s="299">
        <f t="shared" ref="L41:M41" si="14">SUM(L38:L40)</f>
        <v>0</v>
      </c>
      <c r="M41" s="299">
        <f t="shared" si="14"/>
        <v>895923.1806053411</v>
      </c>
      <c r="N41" s="84">
        <f>SUM(N37:N40)</f>
        <v>127230.64199999998</v>
      </c>
      <c r="O41" s="301">
        <v>0.30005126793828124</v>
      </c>
      <c r="P41" s="302">
        <f>SUM(P38:P40)</f>
        <v>580862.57019510947</v>
      </c>
      <c r="Q41" s="310"/>
      <c r="R41" s="73"/>
      <c r="S41" s="304"/>
      <c r="T41" s="267"/>
    </row>
    <row r="42" spans="1:21" x14ac:dyDescent="0.35">
      <c r="A42" s="85"/>
      <c r="B42" s="315"/>
      <c r="C42" s="73"/>
      <c r="E42" s="289"/>
      <c r="F42" s="289"/>
      <c r="G42" s="289"/>
      <c r="H42" s="289"/>
      <c r="N42" s="72"/>
      <c r="O42" s="301"/>
      <c r="P42" s="291"/>
      <c r="Q42" s="310"/>
      <c r="S42" s="81"/>
      <c r="T42" s="267"/>
    </row>
    <row r="43" spans="1:21" x14ac:dyDescent="0.35">
      <c r="A43" s="312" t="s">
        <v>113</v>
      </c>
      <c r="B43" s="313"/>
      <c r="C43" s="73"/>
      <c r="E43" s="289"/>
      <c r="F43" s="289"/>
      <c r="G43" s="289"/>
      <c r="H43" s="289"/>
      <c r="I43" s="290"/>
      <c r="J43" s="300"/>
      <c r="K43" s="300"/>
      <c r="L43" s="300"/>
      <c r="M43" s="300"/>
      <c r="N43" s="311"/>
      <c r="O43" s="301"/>
      <c r="P43" s="291"/>
      <c r="Q43" s="310"/>
      <c r="R43" s="296"/>
      <c r="S43" s="304"/>
      <c r="T43" s="267"/>
    </row>
    <row r="44" spans="1:21" x14ac:dyDescent="0.35">
      <c r="A44" s="316" t="s">
        <v>253</v>
      </c>
      <c r="B44" s="313"/>
      <c r="C44" s="73"/>
      <c r="E44" s="289"/>
      <c r="F44" s="289"/>
      <c r="G44" s="289"/>
      <c r="H44" s="289"/>
      <c r="I44" s="290"/>
      <c r="J44" s="300"/>
      <c r="K44" s="300"/>
      <c r="L44" s="300"/>
      <c r="M44" s="300"/>
      <c r="N44" s="311"/>
      <c r="O44" s="291"/>
      <c r="P44" s="291"/>
      <c r="Q44" s="310"/>
      <c r="R44" s="296"/>
      <c r="S44" s="304"/>
      <c r="T44" s="267"/>
    </row>
    <row r="45" spans="1:21" x14ac:dyDescent="0.35">
      <c r="A45" s="316"/>
      <c r="B45" s="313" t="s">
        <v>98</v>
      </c>
      <c r="C45" s="73"/>
      <c r="E45" s="289">
        <f>'2023 Form 6p__'!M49</f>
        <v>1.0280409220529373E-2</v>
      </c>
      <c r="F45" s="289">
        <f>'2023 Form 6p__'!N49</f>
        <v>6.561166026292857E-3</v>
      </c>
      <c r="G45" s="289">
        <f>'2023 Form 6p__'!O49</f>
        <v>7.154629545985107E-3</v>
      </c>
      <c r="H45" s="289">
        <f>'2023 Form 6p__'!P49</f>
        <v>7.4909768248519861E-3</v>
      </c>
      <c r="I45" s="290">
        <v>0</v>
      </c>
      <c r="J45" s="290">
        <f t="shared" ref="J45:J47" si="15">+F45*$J$54</f>
        <v>290862.90802278341</v>
      </c>
      <c r="K45" s="290">
        <f t="shared" ref="K45:K47" si="16">+G45*$K$54</f>
        <v>1266241.5035925489</v>
      </c>
      <c r="L45" s="290"/>
      <c r="M45" s="290">
        <f>SUM(I45:L45)</f>
        <v>1557104.4116153324</v>
      </c>
      <c r="N45" s="2">
        <f>'2023 Form 6p__'!F49</f>
        <v>407537.41736158566</v>
      </c>
      <c r="O45" s="301">
        <f>+$O$48</f>
        <v>0.45437263215842316</v>
      </c>
      <c r="P45" s="302">
        <f>N45*1000/8760/$O$45*12</f>
        <v>1228662.1051314767</v>
      </c>
      <c r="Q45" s="303">
        <f>ROUND(M45/$P45,2)</f>
        <v>1.27</v>
      </c>
      <c r="R45" s="292"/>
      <c r="S45" s="304"/>
      <c r="T45" s="267"/>
      <c r="U45" s="305"/>
    </row>
    <row r="46" spans="1:21" x14ac:dyDescent="0.35">
      <c r="A46" s="316"/>
      <c r="B46" s="314" t="s">
        <v>101</v>
      </c>
      <c r="C46" s="73"/>
      <c r="E46" s="289">
        <f>+'2023 Form 6p__'!M50+'2023 Form 6p__'!M51+'2023 Form 6p__'!M54+'2023 Form 6p__'!M55+'2023 Form 6p__'!M57</f>
        <v>4.0430692007936773E-2</v>
      </c>
      <c r="F46" s="289">
        <f>+'2023 Form 6p__'!N50+'2023 Form 6p__'!N51+'2023 Form 6p__'!N54+'2023 Form 6p__'!N55+'2023 Form 6p__'!N57</f>
        <v>2.5644602341510839E-2</v>
      </c>
      <c r="G46" s="289">
        <f>+'2023 Form 6p__'!O50+'2023 Form 6p__'!O51+'2023 Form 6p__'!O54+'2023 Form 6p__'!O55+'2023 Form 6p__'!O57</f>
        <v>2.0428565829964773E-2</v>
      </c>
      <c r="H46" s="289">
        <f>+'2023 Form 6p__'!P50+'2023 Form 6p__'!P51+'2023 Form 6p__'!P54+'2023 Form 6p__'!P55+'2023 Form 6p__'!P57</f>
        <v>2.9341124758117329E-2</v>
      </c>
      <c r="I46" s="290">
        <v>0</v>
      </c>
      <c r="J46" s="290">
        <f t="shared" si="15"/>
        <v>1136850.3071327079</v>
      </c>
      <c r="K46" s="290">
        <f t="shared" si="16"/>
        <v>3615490.8855189816</v>
      </c>
      <c r="L46" s="290"/>
      <c r="M46" s="290">
        <f>SUM(I46:L46)</f>
        <v>4752341.1926516891</v>
      </c>
      <c r="N46" s="2">
        <f>('2023 Form 6p__'!F50+'2023 Form 6p__'!F51+'2023 Form 6p__'!F54+'2023 Form 6p__'!F55+'2023 Form 6p__'!F57)*U4</f>
        <v>1654212.2940231457</v>
      </c>
      <c r="O46" s="301">
        <f t="shared" ref="O46:O47" si="17">+$O$48</f>
        <v>0.45437263215842316</v>
      </c>
      <c r="P46" s="302">
        <f>N46*1000/8760/$O$46*12</f>
        <v>4987193.5015614759</v>
      </c>
      <c r="Q46" s="303">
        <f>ROUND(M46/$P46,2)*U4</f>
        <v>0.9405</v>
      </c>
      <c r="R46" s="292"/>
      <c r="S46" s="304"/>
      <c r="T46" s="267"/>
      <c r="U46" s="305"/>
    </row>
    <row r="47" spans="1:21" x14ac:dyDescent="0.35">
      <c r="A47" s="316"/>
      <c r="B47" s="314" t="s">
        <v>45</v>
      </c>
      <c r="C47" s="73"/>
      <c r="E47" s="289">
        <f>'2023 Form 6p__'!M52+'2023 Form 6p__'!M53+'2023 Form 6p__'!M56</f>
        <v>1.4435620177577223E-2</v>
      </c>
      <c r="F47" s="289">
        <f>'2023 Form 6p__'!N52+'2023 Form 6p__'!N53+'2023 Form 6p__'!N56</f>
        <v>9.2096340576959621E-3</v>
      </c>
      <c r="G47" s="289">
        <f>'2023 Form 6p__'!O52+'2023 Form 6p__'!O53+'2023 Form 6p__'!O56</f>
        <v>0</v>
      </c>
      <c r="H47" s="289">
        <f>'2023 Form 6p__'!P52+'2023 Form 6p__'!P53+'2023 Form 6p__'!P56</f>
        <v>1.0516130587666279E-2</v>
      </c>
      <c r="I47" s="290">
        <v>0</v>
      </c>
      <c r="J47" s="290">
        <f t="shared" si="15"/>
        <v>408272.08656395442</v>
      </c>
      <c r="K47" s="290">
        <f t="shared" si="16"/>
        <v>0</v>
      </c>
      <c r="L47" s="290"/>
      <c r="M47" s="290">
        <f>SUM(I47:L47)</f>
        <v>408272.08656395442</v>
      </c>
      <c r="N47" s="2">
        <f>('2023 Form 6p__'!F52+'2023 Form 6p__'!F53+'2023 Form 6p__'!F56)*U3</f>
        <v>590654.89205364371</v>
      </c>
      <c r="O47" s="308">
        <f t="shared" si="17"/>
        <v>0.45437263215842316</v>
      </c>
      <c r="P47" s="309">
        <f>N47*1000/8760/$O$47*12</f>
        <v>1780732.890185019</v>
      </c>
      <c r="Q47" s="303">
        <f>ROUND(M47/$P47,2)*U3</f>
        <v>0.22540000000000002</v>
      </c>
      <c r="R47" s="292"/>
      <c r="S47" s="304"/>
      <c r="T47" s="267"/>
      <c r="U47" s="305"/>
    </row>
    <row r="48" spans="1:21" x14ac:dyDescent="0.35">
      <c r="A48" s="85"/>
      <c r="B48" s="315" t="s">
        <v>147</v>
      </c>
      <c r="C48" s="73"/>
      <c r="E48" s="298">
        <f>SUM(E45:E47)</f>
        <v>6.514672140604337E-2</v>
      </c>
      <c r="F48" s="298">
        <f>SUM(F45:F47)</f>
        <v>4.141540242549966E-2</v>
      </c>
      <c r="G48" s="298">
        <f t="shared" ref="G48:H48" si="18">SUM(G45:G47)</f>
        <v>2.758319537594988E-2</v>
      </c>
      <c r="H48" s="298">
        <f t="shared" si="18"/>
        <v>4.7348232170635593E-2</v>
      </c>
      <c r="I48" s="299">
        <v>0</v>
      </c>
      <c r="J48" s="299">
        <f>SUM(J45:J47)</f>
        <v>1835985.3017194457</v>
      </c>
      <c r="K48" s="299">
        <f>SUM(K45:K47)</f>
        <v>4881732.38911153</v>
      </c>
      <c r="L48" s="299">
        <f t="shared" ref="L48:M48" si="19">SUM(L45:L47)</f>
        <v>0</v>
      </c>
      <c r="M48" s="299">
        <f t="shared" si="19"/>
        <v>6717717.6908309758</v>
      </c>
      <c r="N48" s="84">
        <f>SUM(N44:N47)</f>
        <v>2652404.6034383751</v>
      </c>
      <c r="O48" s="301">
        <v>0.45437263215842316</v>
      </c>
      <c r="P48" s="302">
        <f>SUM(P45:P47)</f>
        <v>7996588.496877972</v>
      </c>
      <c r="Q48" s="303"/>
      <c r="R48" s="73"/>
      <c r="S48" s="73"/>
    </row>
    <row r="49" spans="1:19" x14ac:dyDescent="0.35">
      <c r="A49" s="306"/>
      <c r="B49" s="73"/>
      <c r="C49" s="73"/>
      <c r="E49" s="289"/>
      <c r="F49" s="289"/>
      <c r="G49" s="289"/>
      <c r="H49" s="289"/>
      <c r="I49" s="289"/>
      <c r="J49" s="300"/>
      <c r="K49" s="300"/>
      <c r="L49" s="300"/>
      <c r="M49" s="300"/>
      <c r="N49" s="311"/>
      <c r="O49" s="291"/>
      <c r="P49" s="291"/>
      <c r="Q49" s="291"/>
      <c r="R49" s="296"/>
      <c r="S49" s="296"/>
    </row>
    <row r="50" spans="1:19" ht="15.75" customHeight="1" x14ac:dyDescent="0.35">
      <c r="A50" s="80" t="s">
        <v>118</v>
      </c>
      <c r="E50" s="289"/>
      <c r="F50" s="289"/>
      <c r="G50" s="289"/>
      <c r="H50" s="289"/>
      <c r="I50" s="290"/>
      <c r="J50" s="290"/>
      <c r="K50" s="290"/>
      <c r="L50" s="290"/>
      <c r="M50" s="290"/>
      <c r="O50" s="291"/>
      <c r="P50" s="291"/>
      <c r="Q50" s="291"/>
      <c r="R50" s="296"/>
      <c r="S50" s="296"/>
    </row>
    <row r="51" spans="1:19" x14ac:dyDescent="0.35">
      <c r="A51" s="307" t="s">
        <v>148</v>
      </c>
      <c r="B51" s="72" t="s">
        <v>98</v>
      </c>
      <c r="E51" s="289">
        <f>'2023 Form 6p__'!M60</f>
        <v>8.9604749812859218E-3</v>
      </c>
      <c r="F51" s="289">
        <f>'2023 Form 6p__'!N60</f>
        <v>4.6848680552192146E-4</v>
      </c>
      <c r="G51" s="289">
        <f>'2023 Form 6p__'!O60</f>
        <v>9.5348378644623533E-3</v>
      </c>
      <c r="H51" s="289">
        <f>'2023 Form 6p__'!P60</f>
        <v>2.5914838494629213E-3</v>
      </c>
      <c r="I51" s="290">
        <v>0</v>
      </c>
      <c r="J51" s="290">
        <f>+F51*$J$54</f>
        <v>20768.478358625223</v>
      </c>
      <c r="K51" s="290">
        <f>+G51*$K$54</f>
        <v>1687495.8174156053</v>
      </c>
      <c r="L51" s="290">
        <v>0</v>
      </c>
      <c r="M51" s="290">
        <f>SUM(I51:L51)</f>
        <v>1708264.2957742305</v>
      </c>
      <c r="N51" s="2">
        <f>'2023 Form 6p__'!F60</f>
        <v>355212.39999999997</v>
      </c>
      <c r="O51" s="291"/>
      <c r="P51" s="291"/>
      <c r="Q51" s="291"/>
      <c r="R51" s="292">
        <f>ROUND(M51/N51/10,3)</f>
        <v>0.48099999999999998</v>
      </c>
      <c r="S51" s="292"/>
    </row>
    <row r="52" spans="1:19" x14ac:dyDescent="0.35">
      <c r="E52" s="317"/>
      <c r="F52" s="317"/>
      <c r="G52" s="317"/>
      <c r="H52" s="317"/>
      <c r="I52" s="318"/>
      <c r="J52" s="318"/>
      <c r="K52" s="318"/>
      <c r="L52" s="318"/>
      <c r="M52" s="318"/>
      <c r="N52" s="319"/>
      <c r="O52" s="291"/>
      <c r="P52" s="291"/>
      <c r="Q52" s="291"/>
      <c r="R52" s="296"/>
      <c r="S52" s="296"/>
    </row>
    <row r="53" spans="1:19" x14ac:dyDescent="0.35">
      <c r="A53" s="87"/>
      <c r="E53" s="289"/>
      <c r="F53" s="289"/>
      <c r="G53" s="289"/>
      <c r="H53" s="289"/>
      <c r="I53" s="290"/>
      <c r="J53" s="290"/>
      <c r="K53" s="290"/>
      <c r="L53" s="290"/>
      <c r="M53" s="290"/>
      <c r="O53" s="291"/>
      <c r="P53" s="291"/>
      <c r="Q53" s="291"/>
      <c r="R53" s="296"/>
      <c r="S53" s="296"/>
    </row>
    <row r="54" spans="1:19" ht="16" thickBot="1" x14ac:dyDescent="0.4">
      <c r="E54" s="320">
        <f t="shared" ref="E54:N54" si="20">+E17+E24+E27+E34+E41+E48+E51</f>
        <v>1</v>
      </c>
      <c r="F54" s="320">
        <f t="shared" si="20"/>
        <v>1.0000000000000002</v>
      </c>
      <c r="G54" s="320">
        <f t="shared" si="20"/>
        <v>1</v>
      </c>
      <c r="H54" s="320">
        <f t="shared" si="20"/>
        <v>1</v>
      </c>
      <c r="I54" s="321">
        <v>0</v>
      </c>
      <c r="J54" s="321">
        <f>+'2024 Summary SPP'!I15</f>
        <v>44330978.191558532</v>
      </c>
      <c r="K54" s="321">
        <f>+'2024 Summary SPP'!I14</f>
        <v>176982119.82241809</v>
      </c>
      <c r="L54" s="321">
        <v>0</v>
      </c>
      <c r="M54" s="321">
        <f t="shared" si="20"/>
        <v>221313098.0139766</v>
      </c>
      <c r="N54" s="322">
        <f t="shared" si="20"/>
        <v>39783428.728208497</v>
      </c>
      <c r="O54" s="291"/>
      <c r="P54" s="291"/>
      <c r="Q54" s="291"/>
      <c r="R54" s="292">
        <f>ROUND(M54/N54/10,3)</f>
        <v>0.55600000000000005</v>
      </c>
      <c r="S54" s="292"/>
    </row>
    <row r="55" spans="1:19" x14ac:dyDescent="0.35">
      <c r="E55" s="86"/>
      <c r="F55" s="289"/>
      <c r="G55" s="289"/>
      <c r="H55" s="289"/>
      <c r="J55" s="72">
        <f>+J51+J48+J41+J34+J27+J24+J17</f>
        <v>44330978.19155854</v>
      </c>
      <c r="K55" s="72">
        <f>+K51+K48+K41+K34+K27+K24+K17</f>
        <v>176982119.82241806</v>
      </c>
      <c r="M55" s="2"/>
      <c r="O55" s="296"/>
      <c r="P55" s="296"/>
      <c r="Q55" s="273"/>
      <c r="R55" s="296"/>
      <c r="S55" s="296"/>
    </row>
    <row r="56" spans="1:19" x14ac:dyDescent="0.35">
      <c r="A56" s="87"/>
      <c r="F56" s="295"/>
      <c r="G56" s="295"/>
      <c r="H56" s="295"/>
      <c r="I56" s="88"/>
      <c r="J56" s="290"/>
      <c r="K56" s="290"/>
      <c r="L56" s="88"/>
      <c r="M56" s="88"/>
      <c r="N56" s="88"/>
    </row>
    <row r="57" spans="1:19" x14ac:dyDescent="0.35">
      <c r="A57" s="72" t="s">
        <v>119</v>
      </c>
      <c r="J57" s="323"/>
      <c r="K57" s="2"/>
      <c r="N57" s="324"/>
    </row>
    <row r="58" spans="1:19" x14ac:dyDescent="0.35">
      <c r="N58" s="325" t="s">
        <v>254</v>
      </c>
      <c r="O58" s="326"/>
      <c r="P58" s="327"/>
      <c r="Q58" s="327"/>
      <c r="R58" s="328"/>
      <c r="S58" s="329"/>
    </row>
    <row r="59" spans="1:19" x14ac:dyDescent="0.35">
      <c r="N59" s="330"/>
      <c r="O59" s="331"/>
      <c r="P59" s="332" t="s">
        <v>255</v>
      </c>
      <c r="Q59" s="332" t="s">
        <v>256</v>
      </c>
      <c r="R59" s="333" t="s">
        <v>257</v>
      </c>
      <c r="S59" s="334"/>
    </row>
    <row r="60" spans="1:19" x14ac:dyDescent="0.35">
      <c r="N60" s="330" t="s">
        <v>215</v>
      </c>
      <c r="O60" s="324"/>
      <c r="P60" s="335">
        <f>+M34+M41+M48</f>
        <v>73284402.422565386</v>
      </c>
      <c r="Q60" s="64">
        <f>+P34+P41+P48</f>
        <v>49457311.880709648</v>
      </c>
      <c r="R60" s="336">
        <f>ROUND(P60/Q60,2)</f>
        <v>1.48</v>
      </c>
      <c r="S60" s="337"/>
    </row>
    <row r="61" spans="1:19" x14ac:dyDescent="0.35">
      <c r="N61" s="330"/>
      <c r="O61" s="324"/>
      <c r="P61" s="335"/>
      <c r="Q61" s="64"/>
      <c r="R61" s="336"/>
      <c r="S61" s="337"/>
    </row>
    <row r="62" spans="1:19" x14ac:dyDescent="0.35">
      <c r="N62" s="338" t="s">
        <v>216</v>
      </c>
      <c r="O62" s="324"/>
      <c r="P62" s="339" t="s">
        <v>98</v>
      </c>
      <c r="Q62" s="339" t="s">
        <v>101</v>
      </c>
      <c r="R62" s="340" t="s">
        <v>45</v>
      </c>
      <c r="S62" s="341"/>
    </row>
    <row r="63" spans="1:19" x14ac:dyDescent="0.35">
      <c r="N63" s="330" t="str">
        <f>("Monthly - $")&amp;FIXED(R60,2,TRUE)&amp;("/kW * 10%")</f>
        <v>Monthly - $1.48/kW * 10%</v>
      </c>
      <c r="O63" s="331"/>
      <c r="P63" s="342">
        <f>ROUND(R60*0.1,3)</f>
        <v>0.14799999999999999</v>
      </c>
      <c r="Q63" s="342">
        <f>ROUND(P63*$U$4,3)</f>
        <v>0.14699999999999999</v>
      </c>
      <c r="R63" s="343">
        <f>ROUND(P63*$U$3,3)</f>
        <v>0.14499999999999999</v>
      </c>
      <c r="S63" s="342"/>
    </row>
    <row r="64" spans="1:19" x14ac:dyDescent="0.35">
      <c r="N64" s="344" t="str">
        <f>("Daily - $")&amp;FIXED(R60,2,TRUE)&amp;("/kW / 21")</f>
        <v>Daily - $1.48/kW / 21</v>
      </c>
      <c r="O64" s="345"/>
      <c r="P64" s="346">
        <f>ROUND(R60/21,3)</f>
        <v>7.0000000000000007E-2</v>
      </c>
      <c r="Q64" s="346">
        <f>ROUND(P64*$U$4,3)</f>
        <v>6.9000000000000006E-2</v>
      </c>
      <c r="R64" s="347">
        <f>ROUND(P64*$U$3,3)</f>
        <v>6.9000000000000006E-2</v>
      </c>
      <c r="S64" s="342"/>
    </row>
    <row r="65" spans="15:19" x14ac:dyDescent="0.35">
      <c r="O65" s="2"/>
      <c r="P65" s="2"/>
      <c r="Q65" s="331"/>
      <c r="R65" s="2"/>
      <c r="S65" s="2"/>
    </row>
  </sheetData>
  <pageMargins left="0.7" right="0.7" top="0.75" bottom="0.75" header="0.3" footer="0.3"/>
  <pageSetup scale="4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5D24-3BC6-4C05-B17D-E8C3939F687E}">
  <sheetPr transitionEvaluation="1" transitionEntry="1">
    <pageSetUpPr fitToPage="1"/>
  </sheetPr>
  <dimension ref="A1:R23"/>
  <sheetViews>
    <sheetView tabSelected="1" defaultGridColor="0" view="pageBreakPreview" colorId="22" zoomScale="70" zoomScaleNormal="70" zoomScaleSheetLayoutView="70" workbookViewId="0"/>
  </sheetViews>
  <sheetFormatPr defaultColWidth="10.15234375" defaultRowHeight="15.5" x14ac:dyDescent="0.35"/>
  <cols>
    <col min="1" max="1" width="4.3828125" style="20" bestFit="1" customWidth="1"/>
    <col min="2" max="2" width="4.3828125" style="20" customWidth="1"/>
    <col min="3" max="3" width="19.84375" style="20" customWidth="1"/>
    <col min="4" max="4" width="23.921875" style="20" customWidth="1"/>
    <col min="5" max="5" width="10.15234375" style="20"/>
    <col min="6" max="6" width="23" style="20" customWidth="1"/>
    <col min="7" max="7" width="13.61328125" style="20" customWidth="1"/>
    <col min="8" max="8" width="1.61328125" style="20" customWidth="1"/>
    <col min="9" max="9" width="13.61328125" style="20" customWidth="1"/>
    <col min="10" max="10" width="1.61328125" style="20" customWidth="1"/>
    <col min="11" max="11" width="17.53515625" style="18" customWidth="1"/>
    <col min="12" max="12" width="3.84375" style="20" customWidth="1"/>
    <col min="13" max="13" width="15.84375" style="20" bestFit="1" customWidth="1"/>
    <col min="14" max="16384" width="10.15234375" style="20"/>
  </cols>
  <sheetData>
    <row r="1" spans="1:18" s="18" customFormat="1" x14ac:dyDescent="0.35">
      <c r="A1" s="502" t="s">
        <v>58</v>
      </c>
      <c r="B1" s="502"/>
      <c r="C1" s="502"/>
      <c r="D1" s="502"/>
      <c r="E1" s="502"/>
      <c r="F1" s="502"/>
      <c r="G1" s="502"/>
      <c r="H1" s="502"/>
      <c r="I1" s="502"/>
      <c r="J1" s="201"/>
      <c r="K1" s="17"/>
    </row>
    <row r="2" spans="1:18" x14ac:dyDescent="0.35">
      <c r="A2" s="503" t="s">
        <v>59</v>
      </c>
      <c r="B2" s="503"/>
      <c r="C2" s="503"/>
      <c r="D2" s="503"/>
      <c r="E2" s="503"/>
      <c r="F2" s="503"/>
      <c r="G2" s="503"/>
      <c r="H2" s="503"/>
      <c r="I2" s="503"/>
      <c r="J2" s="202"/>
      <c r="K2" s="19"/>
    </row>
    <row r="3" spans="1:18" x14ac:dyDescent="0.35">
      <c r="A3" s="503" t="s">
        <v>60</v>
      </c>
      <c r="B3" s="503"/>
      <c r="C3" s="503"/>
      <c r="D3" s="503"/>
      <c r="E3" s="503"/>
      <c r="F3" s="503"/>
      <c r="G3" s="503"/>
      <c r="H3" s="503"/>
      <c r="I3" s="503"/>
      <c r="J3" s="202"/>
      <c r="K3" s="205" t="str">
        <f>'Summary of Annual Rev Req'!$E$15</f>
        <v>2025</v>
      </c>
    </row>
    <row r="4" spans="1:18" x14ac:dyDescent="0.35">
      <c r="A4" s="504" t="s">
        <v>227</v>
      </c>
      <c r="B4" s="504"/>
      <c r="C4" s="504"/>
      <c r="D4" s="504"/>
      <c r="E4" s="504"/>
      <c r="F4" s="504"/>
      <c r="G4" s="504"/>
      <c r="H4" s="504"/>
      <c r="I4" s="504"/>
      <c r="J4" s="203"/>
      <c r="K4" s="204">
        <f>'Summary of Annual Rev Req'!$E$22*1000000</f>
        <v>296825879.32870591</v>
      </c>
    </row>
    <row r="5" spans="1:18" x14ac:dyDescent="0.35">
      <c r="A5" s="203"/>
      <c r="B5" s="203"/>
      <c r="C5" s="203"/>
      <c r="D5" s="203"/>
      <c r="E5" s="203"/>
      <c r="F5" s="203"/>
      <c r="G5" s="203"/>
      <c r="H5" s="203"/>
      <c r="I5" s="203"/>
      <c r="J5" s="203"/>
    </row>
    <row r="6" spans="1:18" x14ac:dyDescent="0.35">
      <c r="A6" s="504" t="s">
        <v>61</v>
      </c>
      <c r="B6" s="504"/>
      <c r="C6" s="504"/>
      <c r="D6" s="504"/>
      <c r="E6" s="504"/>
      <c r="F6" s="504"/>
      <c r="G6" s="504"/>
      <c r="H6" s="504"/>
      <c r="I6" s="504"/>
      <c r="J6" s="203"/>
    </row>
    <row r="7" spans="1:18" x14ac:dyDescent="0.35">
      <c r="A7" s="21" t="s">
        <v>62</v>
      </c>
      <c r="B7" s="21"/>
      <c r="C7" s="21"/>
      <c r="D7" s="21"/>
      <c r="E7" s="21"/>
      <c r="F7" s="21"/>
      <c r="G7" s="21"/>
      <c r="H7" s="21"/>
      <c r="I7" s="21"/>
      <c r="J7" s="21"/>
    </row>
    <row r="8" spans="1:18" x14ac:dyDescent="0.35">
      <c r="A8" s="22"/>
      <c r="B8" s="22"/>
      <c r="C8" s="21"/>
      <c r="D8" s="21"/>
      <c r="E8" s="21"/>
      <c r="F8" s="21"/>
      <c r="G8" s="21"/>
      <c r="H8" s="21"/>
      <c r="I8" s="21"/>
      <c r="J8" s="21"/>
    </row>
    <row r="9" spans="1:18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150"/>
    </row>
    <row r="10" spans="1:18" ht="16.5" customHeight="1" x14ac:dyDescent="0.35">
      <c r="K10" s="23"/>
    </row>
    <row r="11" spans="1:18" x14ac:dyDescent="0.35">
      <c r="A11" s="24" t="s">
        <v>63</v>
      </c>
      <c r="B11" s="25"/>
      <c r="C11" s="26"/>
      <c r="D11" s="26"/>
      <c r="E11" s="26"/>
      <c r="F11" s="26"/>
      <c r="G11" s="27" t="s">
        <v>64</v>
      </c>
      <c r="H11" s="26"/>
      <c r="I11" s="27" t="s">
        <v>65</v>
      </c>
      <c r="J11" s="26"/>
      <c r="K11" s="28" t="s">
        <v>66</v>
      </c>
    </row>
    <row r="12" spans="1:18" x14ac:dyDescent="0.35">
      <c r="B12" s="29"/>
      <c r="L12" s="30"/>
      <c r="M12" s="30"/>
      <c r="N12" s="30"/>
      <c r="O12" s="30"/>
      <c r="P12" s="30"/>
      <c r="Q12" s="30"/>
      <c r="R12" s="31"/>
    </row>
    <row r="13" spans="1:18" x14ac:dyDescent="0.35">
      <c r="A13" s="32" t="s">
        <v>67</v>
      </c>
      <c r="B13" s="33" t="s">
        <v>68</v>
      </c>
      <c r="C13" s="33"/>
      <c r="D13" s="33"/>
      <c r="K13" s="34"/>
      <c r="L13" s="30"/>
      <c r="M13" s="30"/>
      <c r="N13" s="30"/>
      <c r="O13" s="30"/>
      <c r="P13" s="30"/>
      <c r="Q13" s="30"/>
      <c r="R13" s="31"/>
    </row>
    <row r="14" spans="1:18" x14ac:dyDescent="0.35">
      <c r="A14" s="32"/>
      <c r="B14" s="32" t="s">
        <v>69</v>
      </c>
      <c r="C14" s="199" t="s">
        <v>208</v>
      </c>
      <c r="D14" s="33"/>
      <c r="E14" s="35"/>
      <c r="F14" s="35"/>
      <c r="G14" s="34">
        <v>0</v>
      </c>
      <c r="I14" s="34">
        <f>'Summary of Annual Rev Req'!E5+'Summary of Annual Rev Req'!E6</f>
        <v>238512910.98111227</v>
      </c>
      <c r="K14" s="36">
        <f>G14+I14</f>
        <v>238512910.98111227</v>
      </c>
      <c r="M14" s="29"/>
      <c r="N14" s="29"/>
    </row>
    <row r="15" spans="1:18" x14ac:dyDescent="0.35">
      <c r="A15" s="37"/>
      <c r="B15" s="32" t="s">
        <v>70</v>
      </c>
      <c r="C15" s="199" t="s">
        <v>209</v>
      </c>
      <c r="D15" s="33"/>
      <c r="E15" s="35"/>
      <c r="F15" s="35"/>
      <c r="G15" s="36">
        <v>0</v>
      </c>
      <c r="H15" s="26"/>
      <c r="I15" s="36">
        <f>'Summary of Annual Rev Req'!E10+'Summary of Annual Rev Req'!E11</f>
        <v>58312968.347593628</v>
      </c>
      <c r="J15" s="26"/>
      <c r="K15" s="36">
        <f>G15+I15</f>
        <v>58312968.347593628</v>
      </c>
    </row>
    <row r="16" spans="1:18" x14ac:dyDescent="0.35">
      <c r="A16" s="37"/>
      <c r="B16" s="32" t="s">
        <v>71</v>
      </c>
      <c r="C16" s="199" t="s">
        <v>210</v>
      </c>
      <c r="D16" s="33"/>
      <c r="E16" s="35"/>
      <c r="F16" s="35"/>
      <c r="G16" s="38">
        <v>0</v>
      </c>
      <c r="H16" s="25"/>
      <c r="I16" s="38">
        <v>0</v>
      </c>
      <c r="J16" s="25"/>
      <c r="K16" s="39">
        <v>0</v>
      </c>
    </row>
    <row r="17" spans="1:11" x14ac:dyDescent="0.35">
      <c r="A17" s="37"/>
      <c r="B17" s="32" t="s">
        <v>72</v>
      </c>
      <c r="C17" s="4" t="s">
        <v>73</v>
      </c>
      <c r="D17" s="33"/>
      <c r="E17" s="35"/>
      <c r="F17" s="35"/>
      <c r="G17" s="36">
        <f>SUM(G14:G16)</f>
        <v>0</v>
      </c>
      <c r="H17" s="25"/>
      <c r="I17" s="36">
        <f>SUM(I14:I16)</f>
        <v>296825879.32870591</v>
      </c>
      <c r="J17" s="26"/>
      <c r="K17" s="36">
        <f>SUM(K14:K16)</f>
        <v>296825879.32870591</v>
      </c>
    </row>
    <row r="18" spans="1:11" x14ac:dyDescent="0.35">
      <c r="A18" s="35"/>
      <c r="B18" s="40"/>
      <c r="C18" s="4"/>
      <c r="D18" s="35"/>
      <c r="E18" s="35"/>
      <c r="F18" s="35"/>
      <c r="G18" s="34"/>
      <c r="I18" s="34"/>
      <c r="K18" s="34"/>
    </row>
    <row r="19" spans="1:11" ht="16" thickBot="1" x14ac:dyDescent="0.4">
      <c r="A19" s="40" t="s">
        <v>149</v>
      </c>
      <c r="B19" s="41" t="s">
        <v>74</v>
      </c>
      <c r="D19" s="42"/>
      <c r="G19" s="43">
        <f>G17</f>
        <v>0</v>
      </c>
      <c r="I19" s="43">
        <f>I17</f>
        <v>296825879.32870591</v>
      </c>
      <c r="K19" s="43">
        <f>K17</f>
        <v>296825879.32870591</v>
      </c>
    </row>
    <row r="20" spans="1:11" x14ac:dyDescent="0.35">
      <c r="D20" s="44" t="s">
        <v>75</v>
      </c>
      <c r="E20" s="45">
        <v>1</v>
      </c>
      <c r="G20" s="34"/>
      <c r="I20" s="34"/>
    </row>
    <row r="21" spans="1:11" x14ac:dyDescent="0.35">
      <c r="G21" s="34"/>
      <c r="I21" s="34"/>
    </row>
    <row r="22" spans="1:11" x14ac:dyDescent="0.35">
      <c r="I22" s="34"/>
    </row>
    <row r="23" spans="1:11" x14ac:dyDescent="0.35">
      <c r="I23" s="34"/>
    </row>
  </sheetData>
  <mergeCells count="5">
    <mergeCell ref="A1:I1"/>
    <mergeCell ref="A2:I2"/>
    <mergeCell ref="A3:I3"/>
    <mergeCell ref="A4:I4"/>
    <mergeCell ref="A6:I6"/>
  </mergeCells>
  <pageMargins left="0.7" right="0.7" top="0.75" bottom="0.75" header="0.3" footer="0.3"/>
  <pageSetup scale="7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D405-F2A2-4525-96D6-7CF2F8E4F6B2}">
  <sheetPr>
    <pageSetUpPr fitToPage="1"/>
  </sheetPr>
  <dimension ref="A1:V65"/>
  <sheetViews>
    <sheetView tabSelected="1" view="pageBreakPreview" zoomScale="60" zoomScaleNormal="55" workbookViewId="0"/>
  </sheetViews>
  <sheetFormatPr defaultColWidth="12.07421875" defaultRowHeight="15.5" x14ac:dyDescent="0.35"/>
  <cols>
    <col min="1" max="13" width="12.07421875" style="72"/>
    <col min="14" max="14" width="13.84375" style="2" customWidth="1"/>
    <col min="15" max="16384" width="12.07421875" style="72"/>
  </cols>
  <sheetData>
    <row r="1" spans="1:22" x14ac:dyDescent="0.35">
      <c r="A1" s="227" t="s">
        <v>78</v>
      </c>
      <c r="B1" s="265"/>
      <c r="C1" s="265"/>
      <c r="D1" s="74" t="s">
        <v>58</v>
      </c>
      <c r="E1" s="265"/>
      <c r="F1" s="265"/>
      <c r="G1" s="265"/>
      <c r="H1" s="265"/>
      <c r="I1" s="265"/>
      <c r="J1" s="265"/>
      <c r="K1" s="265"/>
      <c r="L1" s="265"/>
      <c r="M1" s="265"/>
      <c r="O1" s="266"/>
      <c r="P1" s="266"/>
      <c r="Q1" s="87"/>
      <c r="R1" s="206"/>
      <c r="S1" s="266"/>
      <c r="T1" s="87"/>
      <c r="U1" s="73" t="s">
        <v>137</v>
      </c>
    </row>
    <row r="2" spans="1:22" s="73" customFormat="1" x14ac:dyDescent="0.35">
      <c r="A2" s="74" t="s">
        <v>78</v>
      </c>
      <c r="B2" s="74"/>
      <c r="C2" s="74"/>
      <c r="D2" s="74" t="s">
        <v>76</v>
      </c>
      <c r="E2" s="74"/>
      <c r="F2" s="74"/>
      <c r="G2" s="74"/>
      <c r="H2" s="74"/>
      <c r="I2" s="74"/>
      <c r="J2" s="74"/>
      <c r="K2" s="74"/>
      <c r="L2" s="74"/>
      <c r="M2" s="74"/>
      <c r="O2" s="266"/>
      <c r="P2" s="266"/>
      <c r="R2" s="206"/>
      <c r="S2" s="266"/>
      <c r="U2" s="72" t="s">
        <v>138</v>
      </c>
      <c r="V2" s="72"/>
    </row>
    <row r="3" spans="1:22" s="73" customFormat="1" x14ac:dyDescent="0.35">
      <c r="B3" s="74"/>
      <c r="C3" s="74"/>
      <c r="D3" s="74" t="s">
        <v>124</v>
      </c>
      <c r="E3" s="74"/>
      <c r="F3" s="74"/>
      <c r="G3" s="74"/>
      <c r="H3" s="74"/>
      <c r="I3" s="74"/>
      <c r="J3" s="74"/>
      <c r="K3" s="74"/>
      <c r="L3" s="74"/>
      <c r="M3" s="74"/>
      <c r="O3" s="266"/>
      <c r="P3" s="266"/>
      <c r="R3" s="206"/>
      <c r="S3" s="266"/>
      <c r="U3" s="267">
        <v>0.98</v>
      </c>
      <c r="V3" s="72" t="s">
        <v>139</v>
      </c>
    </row>
    <row r="4" spans="1:22" x14ac:dyDescent="0.35">
      <c r="A4" s="74" t="s">
        <v>78</v>
      </c>
      <c r="B4" s="74"/>
      <c r="C4" s="74"/>
      <c r="D4" s="74" t="s">
        <v>226</v>
      </c>
      <c r="E4" s="74"/>
      <c r="F4" s="74"/>
      <c r="G4" s="74"/>
      <c r="H4" s="74"/>
      <c r="I4" s="74"/>
      <c r="J4" s="74"/>
      <c r="K4" s="74"/>
      <c r="L4" s="74"/>
      <c r="M4" s="74"/>
      <c r="O4" s="266"/>
      <c r="P4" s="266"/>
      <c r="R4" s="206"/>
      <c r="S4" s="266"/>
      <c r="U4" s="267">
        <v>0.99</v>
      </c>
      <c r="V4" s="72" t="s">
        <v>140</v>
      </c>
    </row>
    <row r="5" spans="1:22" x14ac:dyDescent="0.35">
      <c r="A5" s="74" t="s">
        <v>78</v>
      </c>
      <c r="B5" s="268"/>
      <c r="C5" s="74"/>
      <c r="E5" s="74"/>
      <c r="F5" s="74"/>
      <c r="G5" s="74"/>
      <c r="H5" s="74"/>
      <c r="I5" s="74"/>
      <c r="J5" s="74"/>
      <c r="K5" s="74"/>
      <c r="L5" s="74"/>
      <c r="M5" s="74"/>
      <c r="P5" s="87"/>
      <c r="Q5" s="269"/>
      <c r="R5" s="87"/>
      <c r="S5" s="87"/>
    </row>
    <row r="6" spans="1:22" x14ac:dyDescent="0.35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1"/>
      <c r="O6" s="272"/>
      <c r="P6" s="272"/>
      <c r="R6" s="206"/>
      <c r="S6" s="272"/>
    </row>
    <row r="7" spans="1:22" x14ac:dyDescent="0.35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1"/>
      <c r="O7" s="273"/>
      <c r="P7" s="273"/>
      <c r="Q7" s="273"/>
      <c r="R7" s="273"/>
      <c r="S7" s="273"/>
      <c r="T7" s="273"/>
      <c r="U7" s="273"/>
    </row>
    <row r="8" spans="1:22" x14ac:dyDescent="0.35">
      <c r="A8" s="270"/>
      <c r="B8" s="270"/>
      <c r="C8" s="270"/>
      <c r="D8" s="270"/>
      <c r="E8" s="75">
        <v>-1</v>
      </c>
      <c r="F8" s="75">
        <f>+E8-1</f>
        <v>-2</v>
      </c>
      <c r="G8" s="75">
        <f t="shared" ref="G8:N8" si="0">+F8-1</f>
        <v>-3</v>
      </c>
      <c r="H8" s="75">
        <f t="shared" si="0"/>
        <v>-4</v>
      </c>
      <c r="I8" s="75">
        <f t="shared" si="0"/>
        <v>-5</v>
      </c>
      <c r="J8" s="75">
        <f t="shared" si="0"/>
        <v>-6</v>
      </c>
      <c r="K8" s="75">
        <f t="shared" si="0"/>
        <v>-7</v>
      </c>
      <c r="L8" s="75">
        <f t="shared" si="0"/>
        <v>-8</v>
      </c>
      <c r="M8" s="75">
        <f t="shared" si="0"/>
        <v>-9</v>
      </c>
      <c r="N8" s="75">
        <f t="shared" si="0"/>
        <v>-10</v>
      </c>
      <c r="O8" s="75">
        <f>+N8-1</f>
        <v>-11</v>
      </c>
      <c r="P8" s="75">
        <f>+O8-1</f>
        <v>-12</v>
      </c>
      <c r="Q8" s="75">
        <f t="shared" ref="Q8:R8" si="1">+P8-1</f>
        <v>-13</v>
      </c>
      <c r="R8" s="75">
        <f t="shared" si="1"/>
        <v>-14</v>
      </c>
      <c r="S8" s="75"/>
      <c r="T8" s="75"/>
      <c r="U8" s="75"/>
      <c r="V8" s="75"/>
    </row>
    <row r="9" spans="1:22" s="75" customFormat="1" x14ac:dyDescent="0.35">
      <c r="E9" s="51" t="s">
        <v>82</v>
      </c>
      <c r="F9" s="51" t="s">
        <v>235</v>
      </c>
      <c r="G9" s="51" t="s">
        <v>80</v>
      </c>
      <c r="H9" s="51" t="s">
        <v>236</v>
      </c>
      <c r="Q9" s="274"/>
      <c r="R9" s="274"/>
      <c r="S9" s="274"/>
    </row>
    <row r="10" spans="1:22" s="75" customFormat="1" x14ac:dyDescent="0.35">
      <c r="E10" s="51" t="s">
        <v>81</v>
      </c>
      <c r="F10" s="51" t="s">
        <v>87</v>
      </c>
      <c r="G10" s="51" t="s">
        <v>44</v>
      </c>
      <c r="H10" s="51" t="s">
        <v>238</v>
      </c>
      <c r="I10" s="75" t="s">
        <v>125</v>
      </c>
      <c r="J10" s="75" t="s">
        <v>45</v>
      </c>
      <c r="K10" s="75" t="s">
        <v>44</v>
      </c>
      <c r="L10" s="75" t="s">
        <v>126</v>
      </c>
      <c r="M10" s="75" t="s">
        <v>46</v>
      </c>
      <c r="N10" s="76" t="s">
        <v>127</v>
      </c>
      <c r="O10" s="275"/>
      <c r="P10" s="275" t="s">
        <v>127</v>
      </c>
      <c r="Q10" s="276" t="s">
        <v>128</v>
      </c>
      <c r="T10" s="76"/>
    </row>
    <row r="11" spans="1:22" s="75" customFormat="1" x14ac:dyDescent="0.35">
      <c r="E11" s="51" t="s">
        <v>240</v>
      </c>
      <c r="F11" s="51" t="s">
        <v>45</v>
      </c>
      <c r="G11" s="51" t="s">
        <v>46</v>
      </c>
      <c r="H11" s="51" t="s">
        <v>87</v>
      </c>
      <c r="I11" s="75" t="s">
        <v>129</v>
      </c>
      <c r="J11" s="75" t="s">
        <v>87</v>
      </c>
      <c r="K11" s="75" t="s">
        <v>87</v>
      </c>
      <c r="L11" s="75" t="s">
        <v>87</v>
      </c>
      <c r="M11" s="75" t="s">
        <v>128</v>
      </c>
      <c r="N11" s="76" t="s">
        <v>130</v>
      </c>
      <c r="O11" s="277" t="s">
        <v>212</v>
      </c>
      <c r="P11" s="277" t="s">
        <v>213</v>
      </c>
      <c r="Q11" s="278" t="s">
        <v>131</v>
      </c>
      <c r="R11" s="274" t="s">
        <v>128</v>
      </c>
      <c r="S11" s="274"/>
      <c r="T11" s="76"/>
      <c r="U11" s="279"/>
      <c r="V11" s="279"/>
    </row>
    <row r="12" spans="1:22" x14ac:dyDescent="0.35">
      <c r="E12" s="51" t="s">
        <v>92</v>
      </c>
      <c r="F12" s="51" t="s">
        <v>92</v>
      </c>
      <c r="G12" s="51" t="s">
        <v>92</v>
      </c>
      <c r="H12" s="51" t="s">
        <v>92</v>
      </c>
      <c r="I12" s="75" t="s">
        <v>132</v>
      </c>
      <c r="J12" s="75" t="s">
        <v>132</v>
      </c>
      <c r="K12" s="75" t="s">
        <v>132</v>
      </c>
      <c r="L12" s="75" t="s">
        <v>132</v>
      </c>
      <c r="M12" s="75" t="s">
        <v>132</v>
      </c>
      <c r="N12" s="76" t="s">
        <v>133</v>
      </c>
      <c r="O12" s="277" t="s">
        <v>83</v>
      </c>
      <c r="P12" s="277" t="s">
        <v>133</v>
      </c>
      <c r="Q12" s="278" t="s">
        <v>95</v>
      </c>
      <c r="R12" s="274" t="s">
        <v>134</v>
      </c>
      <c r="S12" s="274"/>
    </row>
    <row r="13" spans="1:22" ht="16" thickBot="1" x14ac:dyDescent="0.4">
      <c r="A13" s="280" t="s">
        <v>93</v>
      </c>
      <c r="B13" s="281"/>
      <c r="C13" s="281"/>
      <c r="D13" s="281"/>
      <c r="E13" s="78" t="s">
        <v>94</v>
      </c>
      <c r="F13" s="78" t="s">
        <v>94</v>
      </c>
      <c r="G13" s="78" t="s">
        <v>94</v>
      </c>
      <c r="H13" s="78" t="s">
        <v>94</v>
      </c>
      <c r="I13" s="78" t="s">
        <v>135</v>
      </c>
      <c r="J13" s="78" t="s">
        <v>135</v>
      </c>
      <c r="K13" s="78" t="s">
        <v>135</v>
      </c>
      <c r="L13" s="78" t="s">
        <v>135</v>
      </c>
      <c r="M13" s="78" t="s">
        <v>135</v>
      </c>
      <c r="N13" s="79" t="s">
        <v>91</v>
      </c>
      <c r="O13" s="282" t="s">
        <v>94</v>
      </c>
      <c r="P13" s="282" t="s">
        <v>214</v>
      </c>
      <c r="Q13" s="283" t="s">
        <v>217</v>
      </c>
      <c r="R13" s="284" t="s">
        <v>251</v>
      </c>
      <c r="S13" s="285"/>
    </row>
    <row r="14" spans="1:22" x14ac:dyDescent="0.35">
      <c r="O14" s="286"/>
      <c r="P14" s="286"/>
      <c r="Q14" s="285"/>
      <c r="R14" s="286"/>
      <c r="S14" s="286"/>
    </row>
    <row r="15" spans="1:22" x14ac:dyDescent="0.35">
      <c r="A15" s="80" t="s">
        <v>96</v>
      </c>
      <c r="O15" s="286"/>
      <c r="P15" s="286"/>
      <c r="Q15" s="274"/>
      <c r="R15" s="286" t="s">
        <v>78</v>
      </c>
      <c r="S15" s="286"/>
    </row>
    <row r="16" spans="1:22" x14ac:dyDescent="0.35">
      <c r="A16" s="73" t="s">
        <v>97</v>
      </c>
      <c r="O16" s="2"/>
      <c r="P16" s="2"/>
      <c r="Q16" s="274"/>
      <c r="R16" s="2"/>
      <c r="S16" s="2"/>
    </row>
    <row r="17" spans="1:21" x14ac:dyDescent="0.35">
      <c r="A17" s="73"/>
      <c r="B17" s="287" t="s">
        <v>98</v>
      </c>
      <c r="C17" s="288"/>
      <c r="D17" s="288"/>
      <c r="E17" s="289">
        <f>'2023 Form 6p__'!M18</f>
        <v>0.5370435869818877</v>
      </c>
      <c r="F17" s="289">
        <f>'2023 Form 6p__'!N18</f>
        <v>0.6355983524127895</v>
      </c>
      <c r="G17" s="289">
        <f>'2023 Form 6p__'!O18</f>
        <v>0.62519529691748577</v>
      </c>
      <c r="H17" s="289">
        <f>'2023 Form 6p__'!P18</f>
        <v>0.61095966105506405</v>
      </c>
      <c r="I17" s="290">
        <v>0</v>
      </c>
      <c r="J17" s="290">
        <f>+F17*$J$54</f>
        <v>37063626.606029652</v>
      </c>
      <c r="K17" s="290">
        <f>+G17*$K$54</f>
        <v>149117150.19949034</v>
      </c>
      <c r="L17" s="290">
        <v>0</v>
      </c>
      <c r="M17" s="290">
        <f>SUM(I17:L17)</f>
        <v>186180776.80552</v>
      </c>
      <c r="N17" s="2">
        <f>'2023 Form 6p__'!F18</f>
        <v>21289556.841000002</v>
      </c>
      <c r="O17" s="291"/>
      <c r="P17" s="291"/>
      <c r="Q17" s="291"/>
      <c r="R17" s="292">
        <f>ROUND(M17/N17/10,3)</f>
        <v>0.875</v>
      </c>
      <c r="S17" s="292"/>
      <c r="T17" s="293"/>
      <c r="U17" s="293"/>
    </row>
    <row r="18" spans="1:21" x14ac:dyDescent="0.35">
      <c r="A18" s="73"/>
      <c r="B18" s="294"/>
      <c r="C18" s="294"/>
      <c r="E18" s="295"/>
      <c r="F18" s="295"/>
      <c r="G18" s="295"/>
      <c r="H18" s="295"/>
      <c r="M18" s="81" t="s">
        <v>78</v>
      </c>
      <c r="O18" s="291"/>
      <c r="P18" s="291"/>
      <c r="Q18" s="291"/>
      <c r="R18" s="296"/>
      <c r="S18" s="292"/>
      <c r="U18" s="293"/>
    </row>
    <row r="19" spans="1:21" x14ac:dyDescent="0.35">
      <c r="A19" s="80" t="s">
        <v>99</v>
      </c>
      <c r="B19" s="294"/>
      <c r="C19" s="294"/>
      <c r="E19" s="295"/>
      <c r="F19" s="295"/>
      <c r="G19" s="295"/>
      <c r="H19" s="295"/>
      <c r="O19" s="291"/>
      <c r="P19" s="291"/>
      <c r="Q19" s="291"/>
      <c r="R19" s="296"/>
      <c r="S19" s="292"/>
      <c r="U19" s="293"/>
    </row>
    <row r="20" spans="1:21" x14ac:dyDescent="0.35">
      <c r="A20" s="73" t="s">
        <v>100</v>
      </c>
      <c r="B20" s="294"/>
      <c r="C20" s="294"/>
      <c r="E20" s="295"/>
      <c r="F20" s="295"/>
      <c r="G20" s="295"/>
      <c r="H20" s="295"/>
      <c r="I20" s="290"/>
      <c r="J20" s="290"/>
      <c r="K20" s="290"/>
      <c r="L20" s="290"/>
      <c r="M20" s="290"/>
      <c r="O20" s="291"/>
      <c r="P20" s="291"/>
      <c r="Q20" s="291"/>
      <c r="R20" s="296"/>
      <c r="S20" s="292"/>
      <c r="U20" s="293"/>
    </row>
    <row r="21" spans="1:21" x14ac:dyDescent="0.35">
      <c r="A21" s="73"/>
      <c r="B21" s="287" t="s">
        <v>98</v>
      </c>
      <c r="C21" s="287"/>
      <c r="E21" s="289">
        <f>'2023 Form 6p__'!M22</f>
        <v>2.689324490721786E-2</v>
      </c>
      <c r="F21" s="289">
        <f>'2023 Form 6p__'!N22</f>
        <v>2.7020451504422106E-2</v>
      </c>
      <c r="G21" s="289">
        <f>'2023 Form 6p__'!O22</f>
        <v>3.1411613821325526E-2</v>
      </c>
      <c r="H21" s="289">
        <f>'2023 Form 6p__'!P22</f>
        <v>2.6988649855121047E-2</v>
      </c>
      <c r="I21" s="290">
        <v>0</v>
      </c>
      <c r="J21" s="290">
        <f t="shared" ref="J21:J23" si="2">+F21*$J$54</f>
        <v>1575642.7333150548</v>
      </c>
      <c r="K21" s="290">
        <f t="shared" ref="K21:K23" si="3">+G21*$K$54</f>
        <v>7492075.4511388913</v>
      </c>
      <c r="L21" s="290"/>
      <c r="M21" s="290">
        <f>SUM(I21:L21)</f>
        <v>9067718.1844539456</v>
      </c>
      <c r="N21" s="2">
        <f>'2023 Form 6p__'!F22</f>
        <v>1066105.7686374683</v>
      </c>
      <c r="O21" s="291"/>
      <c r="P21" s="291"/>
      <c r="Q21" s="292"/>
      <c r="R21" s="292">
        <f>ROUND(M24/N24/10,3)</f>
        <v>0.84799999999999998</v>
      </c>
      <c r="S21" s="292"/>
      <c r="U21" s="293"/>
    </row>
    <row r="22" spans="1:21" x14ac:dyDescent="0.35">
      <c r="A22" s="73"/>
      <c r="B22" s="287" t="s">
        <v>101</v>
      </c>
      <c r="C22" s="287"/>
      <c r="E22" s="289">
        <f>'2023 Form 6p__'!M23+'2023 Form 6p__'!M24</f>
        <v>4.678979907021947E-4</v>
      </c>
      <c r="F22" s="289">
        <f>'2023 Form 6p__'!N23+'2023 Form 6p__'!N24</f>
        <v>4.7011117514465502E-4</v>
      </c>
      <c r="G22" s="289">
        <f>'2023 Form 6p__'!O23+'2023 Form 6p__'!O24</f>
        <v>5.4651013823054392E-4</v>
      </c>
      <c r="H22" s="289">
        <f>'2023 Form 6p__'!P23+'2023 Form 6p__'!P24</f>
        <v>4.6955787903403995E-4</v>
      </c>
      <c r="I22" s="290">
        <v>0</v>
      </c>
      <c r="J22" s="290">
        <f t="shared" si="2"/>
        <v>27413.578076060312</v>
      </c>
      <c r="K22" s="290">
        <f t="shared" si="3"/>
        <v>130349.72395005709</v>
      </c>
      <c r="L22" s="290"/>
      <c r="M22" s="290">
        <f>SUM(I22:L22)</f>
        <v>157763.3020261174</v>
      </c>
      <c r="N22" s="2">
        <f>('2023 Form 6p__'!F23+'2023 Form 6p__'!F24)*$U$4</f>
        <v>19143.936700770708</v>
      </c>
      <c r="O22" s="291"/>
      <c r="P22" s="291"/>
      <c r="Q22" s="292"/>
      <c r="R22" s="292">
        <f>R21*U4</f>
        <v>0.83951999999999993</v>
      </c>
      <c r="S22" s="292"/>
      <c r="U22" s="293"/>
    </row>
    <row r="23" spans="1:21" x14ac:dyDescent="0.35">
      <c r="A23" s="73"/>
      <c r="B23" s="287" t="s">
        <v>45</v>
      </c>
      <c r="C23" s="287"/>
      <c r="E23" s="289">
        <f>'2023 Form 6p__'!M25</f>
        <v>6.5219748014377449E-5</v>
      </c>
      <c r="F23" s="289">
        <f>'2023 Form 6p__'!N25</f>
        <v>6.552824117851775E-5</v>
      </c>
      <c r="G23" s="289">
        <f>'2023 Form 6p__'!O25</f>
        <v>0</v>
      </c>
      <c r="H23" s="289">
        <f>'2023 Form 6p__'!P25</f>
        <v>6.5451117887482674E-5</v>
      </c>
      <c r="I23" s="290">
        <v>0</v>
      </c>
      <c r="J23" s="290">
        <f t="shared" si="2"/>
        <v>3821.146253716387</v>
      </c>
      <c r="K23" s="290">
        <f t="shared" si="3"/>
        <v>0</v>
      </c>
      <c r="L23" s="290"/>
      <c r="M23" s="290">
        <f>SUM(I23:L23)</f>
        <v>3821.146253716387</v>
      </c>
      <c r="N23" s="2">
        <f>'2023 Form 6p__'!F25*$U$3</f>
        <v>2668.5630924977195</v>
      </c>
      <c r="O23" s="291"/>
      <c r="P23" s="291"/>
      <c r="Q23" s="292"/>
      <c r="R23" s="292">
        <f>R21*U3</f>
        <v>0.83104</v>
      </c>
      <c r="S23" s="292"/>
      <c r="U23" s="293"/>
    </row>
    <row r="24" spans="1:21" x14ac:dyDescent="0.35">
      <c r="A24" s="73"/>
      <c r="B24" s="297" t="s">
        <v>141</v>
      </c>
      <c r="C24" s="297"/>
      <c r="E24" s="298">
        <f>SUM(E21:E23)</f>
        <v>2.7426362645934434E-2</v>
      </c>
      <c r="F24" s="298">
        <f>SUM(F21:F23)</f>
        <v>2.7556090920745277E-2</v>
      </c>
      <c r="G24" s="298">
        <f t="shared" ref="G24:H24" si="4">SUM(G21:G23)</f>
        <v>3.1958123959556071E-2</v>
      </c>
      <c r="H24" s="298">
        <f t="shared" si="4"/>
        <v>2.7523658852042568E-2</v>
      </c>
      <c r="I24" s="299">
        <v>0</v>
      </c>
      <c r="J24" s="299">
        <f>SUM(J21:J23)</f>
        <v>1606877.4576448316</v>
      </c>
      <c r="K24" s="299">
        <f>SUM(K21:K23)</f>
        <v>7622425.1750889486</v>
      </c>
      <c r="L24" s="299">
        <f t="shared" ref="L24:M24" si="5">SUM(L21:L23)</f>
        <v>0</v>
      </c>
      <c r="M24" s="299">
        <f t="shared" si="5"/>
        <v>9229302.632733779</v>
      </c>
      <c r="N24" s="84">
        <f>SUM(N21:N23)</f>
        <v>1087918.2684307366</v>
      </c>
      <c r="O24" s="291"/>
      <c r="P24" s="291"/>
      <c r="Q24" s="291"/>
      <c r="R24" s="73"/>
      <c r="S24" s="292"/>
      <c r="U24" s="293"/>
    </row>
    <row r="25" spans="1:21" x14ac:dyDescent="0.35">
      <c r="A25" s="73"/>
      <c r="B25" s="297"/>
      <c r="C25" s="297"/>
      <c r="E25" s="289"/>
      <c r="F25" s="289"/>
      <c r="G25" s="289"/>
      <c r="H25" s="289"/>
      <c r="I25" s="290"/>
      <c r="J25" s="300"/>
      <c r="K25" s="300"/>
      <c r="L25" s="300"/>
      <c r="M25" s="300"/>
      <c r="O25" s="291"/>
      <c r="P25" s="291"/>
      <c r="Q25" s="291"/>
      <c r="R25" s="296"/>
      <c r="S25" s="292"/>
      <c r="U25" s="293"/>
    </row>
    <row r="26" spans="1:21" x14ac:dyDescent="0.35">
      <c r="A26" s="80" t="s">
        <v>102</v>
      </c>
      <c r="B26" s="294"/>
      <c r="C26" s="294"/>
      <c r="E26" s="289"/>
      <c r="F26" s="289"/>
      <c r="G26" s="289"/>
      <c r="H26" s="289"/>
      <c r="I26" s="290"/>
      <c r="J26" s="290"/>
      <c r="K26" s="290"/>
      <c r="L26" s="290"/>
      <c r="O26" s="291"/>
      <c r="P26" s="291"/>
      <c r="Q26" s="291"/>
      <c r="R26" s="296"/>
      <c r="S26" s="292"/>
      <c r="U26" s="293"/>
    </row>
    <row r="27" spans="1:21" x14ac:dyDescent="0.35">
      <c r="A27" s="73" t="s">
        <v>103</v>
      </c>
      <c r="B27" s="287" t="s">
        <v>98</v>
      </c>
      <c r="C27" s="287"/>
      <c r="E27" s="289">
        <f>'2023 Form 6p__'!M28</f>
        <v>5.266907945936458E-3</v>
      </c>
      <c r="F27" s="289">
        <f>'2023 Form 6p__'!N28</f>
        <v>3.2171879763670604E-3</v>
      </c>
      <c r="G27" s="289">
        <f>'2023 Form 6p__'!O28</f>
        <v>2.6845625177764347E-3</v>
      </c>
      <c r="H27" s="289">
        <f>'2023 Form 6p__'!P28</f>
        <v>3.7296179687594097E-3</v>
      </c>
      <c r="I27" s="290">
        <v>0</v>
      </c>
      <c r="J27" s="290">
        <f>+F27*$J$54</f>
        <v>187603.78063415119</v>
      </c>
      <c r="K27" s="290">
        <f>+G27*$K$54</f>
        <v>640302.82082564139</v>
      </c>
      <c r="L27" s="290">
        <v>0</v>
      </c>
      <c r="M27" s="290">
        <f>SUM(I27:L27)</f>
        <v>827906.60145979258</v>
      </c>
      <c r="N27" s="2">
        <f>'2023 Form 6p__'!F28</f>
        <v>208791.49999999997</v>
      </c>
      <c r="O27" s="291"/>
      <c r="P27" s="291"/>
      <c r="Q27" s="291"/>
      <c r="R27" s="292">
        <f>ROUND(M27/N27/10,3)</f>
        <v>0.39700000000000002</v>
      </c>
      <c r="S27" s="292"/>
    </row>
    <row r="28" spans="1:21" x14ac:dyDescent="0.35">
      <c r="A28" s="73"/>
      <c r="B28" s="287"/>
      <c r="C28" s="287"/>
      <c r="E28" s="289"/>
      <c r="F28" s="289"/>
      <c r="G28" s="289"/>
      <c r="H28" s="289"/>
      <c r="I28" s="290"/>
      <c r="J28" s="290"/>
      <c r="K28" s="290"/>
      <c r="L28" s="290"/>
      <c r="M28" s="290"/>
      <c r="O28" s="291"/>
      <c r="P28" s="291"/>
      <c r="Q28" s="291"/>
      <c r="R28" s="296"/>
      <c r="S28" s="296"/>
    </row>
    <row r="29" spans="1:21" x14ac:dyDescent="0.35">
      <c r="A29" s="80" t="s">
        <v>104</v>
      </c>
      <c r="B29" s="287"/>
      <c r="C29" s="287"/>
      <c r="E29" s="289"/>
      <c r="F29" s="289"/>
      <c r="G29" s="289"/>
      <c r="H29" s="289"/>
      <c r="I29" s="290"/>
      <c r="J29" s="290"/>
      <c r="K29" s="290"/>
      <c r="L29" s="290"/>
      <c r="M29" s="290"/>
      <c r="O29" s="291"/>
      <c r="P29" s="291"/>
      <c r="Q29" s="291"/>
      <c r="R29" s="296"/>
      <c r="S29" s="296"/>
    </row>
    <row r="30" spans="1:21" x14ac:dyDescent="0.35">
      <c r="A30" s="73" t="s">
        <v>142</v>
      </c>
      <c r="B30" s="287"/>
      <c r="C30" s="287"/>
      <c r="E30" s="289"/>
      <c r="F30" s="289"/>
      <c r="G30" s="289"/>
      <c r="H30" s="289"/>
      <c r="I30" s="290"/>
      <c r="J30" s="290"/>
      <c r="K30" s="290"/>
      <c r="L30" s="290"/>
      <c r="M30" s="290"/>
      <c r="O30" s="291"/>
      <c r="P30" s="291"/>
      <c r="Q30" s="291"/>
      <c r="R30" s="292"/>
      <c r="S30" s="292"/>
    </row>
    <row r="31" spans="1:21" x14ac:dyDescent="0.35">
      <c r="A31" s="73"/>
      <c r="B31" s="287" t="s">
        <v>98</v>
      </c>
      <c r="C31" s="287"/>
      <c r="E31" s="289">
        <f>'2023 Form 6p__'!M32</f>
        <v>0.30056677027050649</v>
      </c>
      <c r="F31" s="289">
        <f>'2023 Form 6p__'!N32</f>
        <v>0.24745450921906131</v>
      </c>
      <c r="G31" s="289">
        <f>'2023 Form 6p__'!O32</f>
        <v>0.26110126249822668</v>
      </c>
      <c r="H31" s="289">
        <f>'2023 Form 6p__'!P32</f>
        <v>0.26073257448192261</v>
      </c>
      <c r="I31" s="290">
        <v>0</v>
      </c>
      <c r="J31" s="290">
        <f t="shared" ref="J31:J33" si="6">+F31*$J$54</f>
        <v>14429806.963560438</v>
      </c>
      <c r="K31" s="290">
        <f t="shared" ref="K31:K33" si="7">+G31*$K$54</f>
        <v>62276022.17929557</v>
      </c>
      <c r="L31" s="290"/>
      <c r="M31" s="290">
        <f>SUM(I31:L31)</f>
        <v>76705829.142856002</v>
      </c>
      <c r="N31" s="2">
        <f>'2023 Form 6p__'!F32</f>
        <v>11915109.863150731</v>
      </c>
      <c r="O31" s="301">
        <f>+O34</f>
        <v>0.47122089216117696</v>
      </c>
      <c r="P31" s="302">
        <f>N31*1000/8760/$O$31*12</f>
        <v>34637828.197360814</v>
      </c>
      <c r="Q31" s="303">
        <f>ROUND(M31/$P31,2)</f>
        <v>2.21</v>
      </c>
      <c r="R31" s="292"/>
      <c r="S31" s="304"/>
      <c r="T31" s="267"/>
      <c r="U31" s="305"/>
    </row>
    <row r="32" spans="1:21" x14ac:dyDescent="0.35">
      <c r="A32" s="306"/>
      <c r="B32" s="287" t="s">
        <v>101</v>
      </c>
      <c r="E32" s="289">
        <f>'2023 Form 6p__'!M33+'2023 Form 6p__'!M34+'2023 Form 6p__'!M35+'2023 Form 6p__'!M37+'2023 Form 6p__'!M39</f>
        <v>4.2528976888984299E-2</v>
      </c>
      <c r="F32" s="289">
        <f>'2023 Form 6p__'!N33+'2023 Form 6p__'!N34+'2023 Form 6p__'!N35+'2023 Form 6p__'!N37+'2023 Form 6p__'!N39</f>
        <v>3.4780393078235515E-2</v>
      </c>
      <c r="G32" s="289">
        <f>'2023 Form 6p__'!O33+'2023 Form 6p__'!O34+'2023 Form 6p__'!O35+'2023 Form 6p__'!O37+'2023 Form 6p__'!O39</f>
        <v>3.7214929623570328E-2</v>
      </c>
      <c r="H32" s="289">
        <f>'2023 Form 6p__'!P33+'2023 Form 6p__'!P34+'2023 Form 6p__'!P35+'2023 Form 6p__'!P37+'2023 Form 6p__'!P39</f>
        <v>3.6717539030922716E-2</v>
      </c>
      <c r="I32" s="290">
        <v>0</v>
      </c>
      <c r="J32" s="290">
        <f t="shared" si="6"/>
        <v>2028147.9606880122</v>
      </c>
      <c r="K32" s="290">
        <f t="shared" si="7"/>
        <v>8876241.196474988</v>
      </c>
      <c r="L32" s="290"/>
      <c r="M32" s="290">
        <f>SUM(I32:L32)</f>
        <v>10904389.157163</v>
      </c>
      <c r="N32" s="2">
        <f>('2023 Form 6p__'!F33+'2023 Form 6p__'!F34+'2023 Form 6p__'!F35+'2023 Form 6p__'!F37+'2023 Form 6p__'!F39)*U4</f>
        <v>1740063.1284810454</v>
      </c>
      <c r="O32" s="301">
        <f>+O34</f>
        <v>0.47122089216117696</v>
      </c>
      <c r="P32" s="302">
        <f>N32*1000/8760/$O$32*12</f>
        <v>5058451.69613491</v>
      </c>
      <c r="Q32" s="303">
        <f>ROUND(M32/$P32,2)*U4</f>
        <v>2.1384000000000003</v>
      </c>
      <c r="R32" s="292"/>
      <c r="S32" s="304"/>
      <c r="T32" s="267"/>
      <c r="U32" s="305"/>
    </row>
    <row r="33" spans="1:21" x14ac:dyDescent="0.35">
      <c r="A33" s="307"/>
      <c r="B33" s="287" t="s">
        <v>45</v>
      </c>
      <c r="E33" s="289">
        <f>'2023 Form 6p__'!M36+'2023 Form 6p__'!M38</f>
        <v>9.9505478876712895E-3</v>
      </c>
      <c r="F33" s="289">
        <f>+'2023 Form 6p__'!N36+'2023 Form 6p__'!N38</f>
        <v>8.1744235793241114E-3</v>
      </c>
      <c r="G33" s="289">
        <f>+'2023 Form 6p__'!O36+'2023 Form 6p__'!O38</f>
        <v>0</v>
      </c>
      <c r="H33" s="289">
        <f>+'2023 Form 6p__'!P36+'2023 Form 6p__'!P38</f>
        <v>8.6184546564109059E-3</v>
      </c>
      <c r="I33" s="290">
        <v>0</v>
      </c>
      <c r="J33" s="290">
        <f t="shared" si="6"/>
        <v>476674.90344094991</v>
      </c>
      <c r="K33" s="290">
        <f t="shared" si="7"/>
        <v>0</v>
      </c>
      <c r="L33" s="290"/>
      <c r="M33" s="290">
        <f>SUM(I33:L33)</f>
        <v>476674.90344094991</v>
      </c>
      <c r="N33" s="2">
        <f>('2023 Form 6p__'!F36+'2023 Form 6p__'!F38)*U3</f>
        <v>407141.48170761234</v>
      </c>
      <c r="O33" s="308">
        <f>+O34</f>
        <v>0.47122089216117696</v>
      </c>
      <c r="P33" s="309">
        <f>N33*1000/8760/$O$33*12</f>
        <v>1183580.9201408445</v>
      </c>
      <c r="Q33" s="303">
        <f>ROUND(M33/$P33,2)*U3</f>
        <v>0.39200000000000002</v>
      </c>
      <c r="R33" s="292"/>
      <c r="S33" s="304"/>
      <c r="T33" s="267"/>
      <c r="U33" s="305"/>
    </row>
    <row r="34" spans="1:21" x14ac:dyDescent="0.35">
      <c r="A34" s="306"/>
      <c r="B34" s="73" t="s">
        <v>143</v>
      </c>
      <c r="C34" s="73"/>
      <c r="E34" s="298">
        <f>SUM(E31:E33)</f>
        <v>0.35304629504716206</v>
      </c>
      <c r="F34" s="298">
        <f>SUM(F31:F33)</f>
        <v>0.29040932587662094</v>
      </c>
      <c r="G34" s="298">
        <f t="shared" ref="G34:H34" si="8">SUM(G31:G33)</f>
        <v>0.298316192121797</v>
      </c>
      <c r="H34" s="298">
        <f t="shared" si="8"/>
        <v>0.30606856816925626</v>
      </c>
      <c r="I34" s="299">
        <v>0</v>
      </c>
      <c r="J34" s="299">
        <f>SUM(J31:J33)</f>
        <v>16934629.827689398</v>
      </c>
      <c r="K34" s="299">
        <f>SUM(K31:K33)</f>
        <v>71152263.375770554</v>
      </c>
      <c r="L34" s="299">
        <f t="shared" ref="L34:M34" si="9">SUM(L31:L33)</f>
        <v>0</v>
      </c>
      <c r="M34" s="299">
        <f t="shared" si="9"/>
        <v>88086893.203459948</v>
      </c>
      <c r="N34" s="84">
        <f>SUM(N30:N33)</f>
        <v>14062314.473339388</v>
      </c>
      <c r="O34" s="301">
        <v>0.47122089216117696</v>
      </c>
      <c r="P34" s="302">
        <f>SUM(P31:P33)</f>
        <v>40879860.813636571</v>
      </c>
      <c r="Q34" s="310"/>
      <c r="R34" s="73"/>
      <c r="S34" s="304"/>
      <c r="T34" s="267"/>
    </row>
    <row r="35" spans="1:21" x14ac:dyDescent="0.35">
      <c r="A35" s="306"/>
      <c r="B35" s="73"/>
      <c r="C35" s="73"/>
      <c r="E35" s="289"/>
      <c r="F35" s="289"/>
      <c r="G35" s="289"/>
      <c r="H35" s="289"/>
      <c r="I35" s="289"/>
      <c r="J35" s="300"/>
      <c r="K35" s="300"/>
      <c r="L35" s="300"/>
      <c r="M35" s="300"/>
      <c r="N35" s="311"/>
      <c r="O35" s="301"/>
      <c r="P35" s="291"/>
      <c r="Q35" s="310"/>
      <c r="R35" s="296"/>
      <c r="S35" s="304"/>
      <c r="T35" s="267"/>
    </row>
    <row r="36" spans="1:21" x14ac:dyDescent="0.35">
      <c r="A36" s="312" t="s">
        <v>110</v>
      </c>
      <c r="B36" s="313"/>
      <c r="C36" s="73"/>
      <c r="E36" s="289"/>
      <c r="F36" s="289"/>
      <c r="G36" s="289"/>
      <c r="H36" s="289"/>
      <c r="I36" s="290"/>
      <c r="J36" s="300"/>
      <c r="K36" s="300"/>
      <c r="L36" s="300"/>
      <c r="M36" s="300"/>
      <c r="N36" s="311"/>
      <c r="O36" s="301"/>
      <c r="P36" s="291"/>
      <c r="Q36" s="310"/>
      <c r="R36" s="296"/>
      <c r="S36" s="304"/>
      <c r="T36" s="267"/>
    </row>
    <row r="37" spans="1:21" x14ac:dyDescent="0.35">
      <c r="A37" s="85" t="s">
        <v>252</v>
      </c>
      <c r="B37" s="313"/>
      <c r="C37" s="73"/>
      <c r="E37" s="289"/>
      <c r="F37" s="289"/>
      <c r="G37" s="289"/>
      <c r="H37" s="289"/>
      <c r="I37" s="290"/>
      <c r="J37" s="290"/>
      <c r="K37" s="290"/>
      <c r="L37" s="290"/>
      <c r="M37" s="290"/>
      <c r="O37" s="291"/>
      <c r="P37" s="291"/>
      <c r="Q37" s="310"/>
      <c r="R37" s="292"/>
      <c r="S37" s="304"/>
      <c r="T37" s="267"/>
    </row>
    <row r="38" spans="1:21" x14ac:dyDescent="0.35">
      <c r="A38" s="85"/>
      <c r="B38" s="314" t="s">
        <v>98</v>
      </c>
      <c r="C38" s="73"/>
      <c r="E38" s="289">
        <f>'2023 Form 6p__'!M43</f>
        <v>0</v>
      </c>
      <c r="F38" s="289">
        <f>'2023 Form 6p__'!N43</f>
        <v>0</v>
      </c>
      <c r="G38" s="289">
        <f>'2023 Form 6p__'!O43</f>
        <v>0</v>
      </c>
      <c r="H38" s="289">
        <f>'2023 Form 6p__'!P43</f>
        <v>0</v>
      </c>
      <c r="I38" s="290">
        <v>0</v>
      </c>
      <c r="J38" s="290">
        <f t="shared" ref="J38:J40" si="10">+F38*$J$54</f>
        <v>0</v>
      </c>
      <c r="K38" s="290">
        <f t="shared" ref="K38:K40" si="11">+G38*$K$54</f>
        <v>0</v>
      </c>
      <c r="L38" s="290"/>
      <c r="M38" s="290">
        <f>SUM(I38:L38)</f>
        <v>0</v>
      </c>
      <c r="N38" s="2">
        <f>'2023 Form 6p__'!F43</f>
        <v>0</v>
      </c>
      <c r="O38" s="301">
        <f>+$O$41</f>
        <v>0.30005126793828124</v>
      </c>
      <c r="P38" s="302">
        <f>N38*1000/8760/$O$34*12</f>
        <v>0</v>
      </c>
      <c r="Q38" s="303">
        <f>+Q39/U4</f>
        <v>2.08</v>
      </c>
      <c r="R38" s="292"/>
      <c r="S38" s="304"/>
      <c r="T38" s="267"/>
      <c r="U38" s="305"/>
    </row>
    <row r="39" spans="1:21" x14ac:dyDescent="0.35">
      <c r="A39" s="85"/>
      <c r="B39" s="314" t="s">
        <v>101</v>
      </c>
      <c r="C39" s="73"/>
      <c r="E39" s="289">
        <f>'2023 Form 6p__'!M44+'2023 Form 6p__'!M45</f>
        <v>3.109650991749968E-3</v>
      </c>
      <c r="F39" s="289">
        <f>'2023 Form 6p__'!N44+'2023 Form 6p__'!N45</f>
        <v>1.3351535824557975E-3</v>
      </c>
      <c r="G39" s="289">
        <f>'2023 Form 6p__'!O44+'2023 Form 6p__'!O45</f>
        <v>4.7277912429723526E-3</v>
      </c>
      <c r="H39" s="289">
        <f>'2023 Form 6p__'!P44+'2023 Form 6p__'!P45</f>
        <v>1.7787779347793404E-3</v>
      </c>
      <c r="I39" s="290">
        <v>0</v>
      </c>
      <c r="J39" s="290">
        <f t="shared" si="10"/>
        <v>77856.768592921158</v>
      </c>
      <c r="K39" s="290">
        <f t="shared" si="11"/>
        <v>1127639.251872347</v>
      </c>
      <c r="L39" s="290"/>
      <c r="M39" s="290">
        <f>SUM(I39:L39)</f>
        <v>1205496.0204652681</v>
      </c>
      <c r="N39" s="2">
        <f>('2023 Form 6p__'!F44+'2023 Form 6p__'!F45)*U4</f>
        <v>127230.64199999998</v>
      </c>
      <c r="O39" s="301">
        <f t="shared" ref="O39:O40" si="12">+$O$41</f>
        <v>0.30005126793828124</v>
      </c>
      <c r="P39" s="302">
        <f>N39*1000/8760/$O$39*12</f>
        <v>580862.57019510947</v>
      </c>
      <c r="Q39" s="303">
        <f>ROUND(M39/$P39,2)*U4</f>
        <v>2.0592000000000001</v>
      </c>
      <c r="R39" s="292"/>
      <c r="S39" s="304"/>
      <c r="T39" s="267"/>
      <c r="U39" s="305"/>
    </row>
    <row r="40" spans="1:21" x14ac:dyDescent="0.35">
      <c r="A40" s="85"/>
      <c r="B40" s="314" t="s">
        <v>45</v>
      </c>
      <c r="C40" s="73"/>
      <c r="E40" s="289"/>
      <c r="F40" s="289"/>
      <c r="G40" s="289"/>
      <c r="H40" s="289"/>
      <c r="I40" s="290">
        <v>0</v>
      </c>
      <c r="J40" s="290">
        <f t="shared" si="10"/>
        <v>0</v>
      </c>
      <c r="K40" s="290">
        <f t="shared" si="11"/>
        <v>0</v>
      </c>
      <c r="L40" s="290"/>
      <c r="M40" s="290">
        <f>SUM(I40:L40)</f>
        <v>0</v>
      </c>
      <c r="N40" s="2">
        <v>0</v>
      </c>
      <c r="O40" s="308">
        <f t="shared" si="12"/>
        <v>0.30005126793828124</v>
      </c>
      <c r="P40" s="309">
        <f>N40*1000/8760/$O$34*12</f>
        <v>0</v>
      </c>
      <c r="Q40" s="303">
        <f>+Q38*U3</f>
        <v>2.0384000000000002</v>
      </c>
      <c r="R40" s="292"/>
      <c r="S40" s="304"/>
      <c r="T40" s="267"/>
      <c r="U40" s="305"/>
    </row>
    <row r="41" spans="1:21" x14ac:dyDescent="0.35">
      <c r="A41" s="85"/>
      <c r="B41" s="315" t="s">
        <v>145</v>
      </c>
      <c r="C41" s="73"/>
      <c r="E41" s="298">
        <f>SUM(E38:E40)</f>
        <v>3.109650991749968E-3</v>
      </c>
      <c r="F41" s="298">
        <f>SUM(F38:F40)</f>
        <v>1.3351535824557975E-3</v>
      </c>
      <c r="G41" s="298">
        <f t="shared" ref="G41:H41" si="13">SUM(G38:G40)</f>
        <v>4.7277912429723526E-3</v>
      </c>
      <c r="H41" s="298">
        <f t="shared" si="13"/>
        <v>1.7787779347793404E-3</v>
      </c>
      <c r="I41" s="299">
        <v>0</v>
      </c>
      <c r="J41" s="299">
        <f>SUM(J38:J40)</f>
        <v>77856.768592921158</v>
      </c>
      <c r="K41" s="299">
        <f>SUM(K38:K40)</f>
        <v>1127639.251872347</v>
      </c>
      <c r="L41" s="299">
        <f t="shared" ref="L41:M41" si="14">SUM(L38:L40)</f>
        <v>0</v>
      </c>
      <c r="M41" s="299">
        <f t="shared" si="14"/>
        <v>1205496.0204652681</v>
      </c>
      <c r="N41" s="84">
        <f>SUM(N37:N40)</f>
        <v>127230.64199999998</v>
      </c>
      <c r="O41" s="301">
        <v>0.30005126793828124</v>
      </c>
      <c r="P41" s="302">
        <f>SUM(P38:P40)</f>
        <v>580862.57019510947</v>
      </c>
      <c r="Q41" s="310"/>
      <c r="R41" s="73"/>
      <c r="S41" s="304"/>
      <c r="T41" s="267"/>
    </row>
    <row r="42" spans="1:21" x14ac:dyDescent="0.35">
      <c r="A42" s="85"/>
      <c r="B42" s="315"/>
      <c r="C42" s="73"/>
      <c r="E42" s="289"/>
      <c r="F42" s="289"/>
      <c r="G42" s="289"/>
      <c r="H42" s="289"/>
      <c r="N42" s="72"/>
      <c r="O42" s="301"/>
      <c r="P42" s="291"/>
      <c r="Q42" s="310"/>
      <c r="S42" s="81"/>
      <c r="T42" s="267"/>
    </row>
    <row r="43" spans="1:21" x14ac:dyDescent="0.35">
      <c r="A43" s="312" t="s">
        <v>113</v>
      </c>
      <c r="B43" s="313"/>
      <c r="C43" s="73"/>
      <c r="E43" s="289"/>
      <c r="F43" s="289"/>
      <c r="G43" s="289"/>
      <c r="H43" s="289"/>
      <c r="I43" s="290"/>
      <c r="J43" s="300"/>
      <c r="K43" s="300"/>
      <c r="L43" s="300"/>
      <c r="M43" s="300"/>
      <c r="N43" s="311"/>
      <c r="O43" s="301"/>
      <c r="P43" s="291"/>
      <c r="Q43" s="310"/>
      <c r="R43" s="296"/>
      <c r="S43" s="304"/>
      <c r="T43" s="267"/>
    </row>
    <row r="44" spans="1:21" x14ac:dyDescent="0.35">
      <c r="A44" s="316" t="s">
        <v>253</v>
      </c>
      <c r="B44" s="313"/>
      <c r="C44" s="73"/>
      <c r="E44" s="289"/>
      <c r="F44" s="289"/>
      <c r="G44" s="289"/>
      <c r="H44" s="289"/>
      <c r="I44" s="290"/>
      <c r="J44" s="300"/>
      <c r="K44" s="300"/>
      <c r="L44" s="300"/>
      <c r="M44" s="300"/>
      <c r="N44" s="311"/>
      <c r="O44" s="291"/>
      <c r="P44" s="291"/>
      <c r="Q44" s="310"/>
      <c r="R44" s="296"/>
      <c r="S44" s="304"/>
      <c r="T44" s="267"/>
    </row>
    <row r="45" spans="1:21" x14ac:dyDescent="0.35">
      <c r="A45" s="316"/>
      <c r="B45" s="313" t="s">
        <v>98</v>
      </c>
      <c r="C45" s="73"/>
      <c r="E45" s="289">
        <f>'2023 Form 6p__'!M49</f>
        <v>1.0280409220529373E-2</v>
      </c>
      <c r="F45" s="289">
        <f>'2023 Form 6p__'!N49</f>
        <v>6.561166026292857E-3</v>
      </c>
      <c r="G45" s="289">
        <f>'2023 Form 6p__'!O49</f>
        <v>7.154629545985107E-3</v>
      </c>
      <c r="H45" s="289">
        <f>'2023 Form 6p__'!P49</f>
        <v>7.4909768248519861E-3</v>
      </c>
      <c r="I45" s="290">
        <v>0</v>
      </c>
      <c r="J45" s="290">
        <f t="shared" ref="J45:J47" si="15">+F45*$J$54</f>
        <v>382601.06681452203</v>
      </c>
      <c r="K45" s="290">
        <f t="shared" ref="K45:K47" si="16">+G45*$K$54</f>
        <v>1706471.5200043814</v>
      </c>
      <c r="L45" s="290"/>
      <c r="M45" s="290">
        <f>SUM(I45:L45)</f>
        <v>2089072.5868189035</v>
      </c>
      <c r="N45" s="2">
        <f>'2023 Form 6p__'!F49</f>
        <v>407537.41736158566</v>
      </c>
      <c r="O45" s="301">
        <f>+$O$48</f>
        <v>0.45437263215842316</v>
      </c>
      <c r="P45" s="302">
        <f>N45*1000/8760/$O$45*12</f>
        <v>1228662.1051314767</v>
      </c>
      <c r="Q45" s="303">
        <f>ROUND(M45/$P45,2)</f>
        <v>1.7</v>
      </c>
      <c r="R45" s="292"/>
      <c r="S45" s="304"/>
      <c r="T45" s="267"/>
      <c r="U45" s="305"/>
    </row>
    <row r="46" spans="1:21" x14ac:dyDescent="0.35">
      <c r="A46" s="316"/>
      <c r="B46" s="314" t="s">
        <v>101</v>
      </c>
      <c r="C46" s="73"/>
      <c r="E46" s="289">
        <f>+'2023 Form 6p__'!M50+'2023 Form 6p__'!M51+'2023 Form 6p__'!M54+'2023 Form 6p__'!M55+'2023 Form 6p__'!M57</f>
        <v>4.0430692007936773E-2</v>
      </c>
      <c r="F46" s="289">
        <f>+'2023 Form 6p__'!N50+'2023 Form 6p__'!N51+'2023 Form 6p__'!N54+'2023 Form 6p__'!N55+'2023 Form 6p__'!N57</f>
        <v>2.5644602341510839E-2</v>
      </c>
      <c r="G46" s="289">
        <f>+'2023 Form 6p__'!O50+'2023 Form 6p__'!O51+'2023 Form 6p__'!O54+'2023 Form 6p__'!O55+'2023 Form 6p__'!O57</f>
        <v>2.0428565829964773E-2</v>
      </c>
      <c r="H46" s="289">
        <f>+'2023 Form 6p__'!P50+'2023 Form 6p__'!P51+'2023 Form 6p__'!P54+'2023 Form 6p__'!P55+'2023 Form 6p__'!P57</f>
        <v>2.9341124758117329E-2</v>
      </c>
      <c r="I46" s="290">
        <v>0</v>
      </c>
      <c r="J46" s="290">
        <f t="shared" si="15"/>
        <v>1495412.8846271471</v>
      </c>
      <c r="K46" s="290">
        <f t="shared" si="16"/>
        <v>4872476.7032741802</v>
      </c>
      <c r="L46" s="290"/>
      <c r="M46" s="290">
        <f>SUM(I46:L46)</f>
        <v>6367889.5879013278</v>
      </c>
      <c r="N46" s="2">
        <f>('2023 Form 6p__'!F50+'2023 Form 6p__'!F51+'2023 Form 6p__'!F54+'2023 Form 6p__'!F55+'2023 Form 6p__'!F57)*U4</f>
        <v>1654212.2940231457</v>
      </c>
      <c r="O46" s="301">
        <f t="shared" ref="O46:O47" si="17">+$O$48</f>
        <v>0.45437263215842316</v>
      </c>
      <c r="P46" s="302">
        <f>N46*1000/8760/$O$46*12</f>
        <v>4987193.5015614759</v>
      </c>
      <c r="Q46" s="303">
        <f>ROUND(M46/$P46,2)*U4</f>
        <v>1.2672000000000001</v>
      </c>
      <c r="R46" s="292"/>
      <c r="S46" s="304"/>
      <c r="T46" s="267"/>
      <c r="U46" s="305"/>
    </row>
    <row r="47" spans="1:21" x14ac:dyDescent="0.35">
      <c r="A47" s="316"/>
      <c r="B47" s="314" t="s">
        <v>45</v>
      </c>
      <c r="C47" s="73"/>
      <c r="E47" s="289">
        <f>'2023 Form 6p__'!M52+'2023 Form 6p__'!M53+'2023 Form 6p__'!M56</f>
        <v>1.4435620177577223E-2</v>
      </c>
      <c r="F47" s="289">
        <f>'2023 Form 6p__'!N52+'2023 Form 6p__'!N53+'2023 Form 6p__'!N56</f>
        <v>9.2096340576959621E-3</v>
      </c>
      <c r="G47" s="289">
        <f>'2023 Form 6p__'!O52+'2023 Form 6p__'!O53+'2023 Form 6p__'!O56</f>
        <v>0</v>
      </c>
      <c r="H47" s="289">
        <f>'2023 Form 6p__'!P52+'2023 Form 6p__'!P53+'2023 Form 6p__'!P56</f>
        <v>1.0516130587666279E-2</v>
      </c>
      <c r="I47" s="290">
        <v>0</v>
      </c>
      <c r="J47" s="290">
        <f t="shared" si="15"/>
        <v>537041.09929934493</v>
      </c>
      <c r="K47" s="290">
        <f t="shared" si="16"/>
        <v>0</v>
      </c>
      <c r="L47" s="290"/>
      <c r="M47" s="290">
        <f>SUM(I47:L47)</f>
        <v>537041.09929934493</v>
      </c>
      <c r="N47" s="2">
        <f>('2023 Form 6p__'!F52+'2023 Form 6p__'!F53+'2023 Form 6p__'!F56)*U3</f>
        <v>590654.89205364371</v>
      </c>
      <c r="O47" s="308">
        <f t="shared" si="17"/>
        <v>0.45437263215842316</v>
      </c>
      <c r="P47" s="309">
        <f>N47*1000/8760/$O$47*12</f>
        <v>1780732.890185019</v>
      </c>
      <c r="Q47" s="303">
        <f>ROUND(M47/$P47,2)*U3</f>
        <v>0.29399999999999998</v>
      </c>
      <c r="R47" s="292"/>
      <c r="S47" s="304"/>
      <c r="T47" s="267"/>
      <c r="U47" s="305"/>
    </row>
    <row r="48" spans="1:21" x14ac:dyDescent="0.35">
      <c r="A48" s="85"/>
      <c r="B48" s="315" t="s">
        <v>147</v>
      </c>
      <c r="C48" s="73"/>
      <c r="E48" s="298">
        <f>SUM(E45:E47)</f>
        <v>6.514672140604337E-2</v>
      </c>
      <c r="F48" s="298">
        <f>SUM(F45:F47)</f>
        <v>4.141540242549966E-2</v>
      </c>
      <c r="G48" s="298">
        <f t="shared" ref="G48:H48" si="18">SUM(G45:G47)</f>
        <v>2.758319537594988E-2</v>
      </c>
      <c r="H48" s="298">
        <f t="shared" si="18"/>
        <v>4.7348232170635593E-2</v>
      </c>
      <c r="I48" s="299">
        <v>0</v>
      </c>
      <c r="J48" s="299">
        <f>SUM(J45:J47)</f>
        <v>2415055.0507410141</v>
      </c>
      <c r="K48" s="299">
        <f>SUM(K45:K47)</f>
        <v>6578948.2232785616</v>
      </c>
      <c r="L48" s="299">
        <f t="shared" ref="L48:M48" si="19">SUM(L45:L47)</f>
        <v>0</v>
      </c>
      <c r="M48" s="299">
        <f t="shared" si="19"/>
        <v>8994003.2740195766</v>
      </c>
      <c r="N48" s="84">
        <f>SUM(N44:N47)</f>
        <v>2652404.6034383751</v>
      </c>
      <c r="O48" s="301">
        <v>0.45437263215842316</v>
      </c>
      <c r="P48" s="302">
        <f>SUM(P45:P47)</f>
        <v>7996588.496877972</v>
      </c>
      <c r="Q48" s="303"/>
      <c r="R48" s="73"/>
      <c r="S48" s="73"/>
    </row>
    <row r="49" spans="1:19" x14ac:dyDescent="0.35">
      <c r="A49" s="306"/>
      <c r="B49" s="73"/>
      <c r="C49" s="73"/>
      <c r="E49" s="289"/>
      <c r="F49" s="289"/>
      <c r="G49" s="289"/>
      <c r="H49" s="289"/>
      <c r="I49" s="289"/>
      <c r="J49" s="300"/>
      <c r="K49" s="300"/>
      <c r="L49" s="300"/>
      <c r="M49" s="300"/>
      <c r="N49" s="311"/>
      <c r="O49" s="291"/>
      <c r="P49" s="291"/>
      <c r="Q49" s="291"/>
      <c r="R49" s="296"/>
      <c r="S49" s="296"/>
    </row>
    <row r="50" spans="1:19" ht="15.75" customHeight="1" x14ac:dyDescent="0.35">
      <c r="A50" s="80" t="s">
        <v>118</v>
      </c>
      <c r="E50" s="289"/>
      <c r="F50" s="289"/>
      <c r="G50" s="289"/>
      <c r="H50" s="289"/>
      <c r="I50" s="290"/>
      <c r="J50" s="290"/>
      <c r="K50" s="290"/>
      <c r="L50" s="290"/>
      <c r="M50" s="290"/>
      <c r="O50" s="291"/>
      <c r="P50" s="291"/>
      <c r="Q50" s="291"/>
      <c r="R50" s="296"/>
      <c r="S50" s="296"/>
    </row>
    <row r="51" spans="1:19" x14ac:dyDescent="0.35">
      <c r="A51" s="307" t="s">
        <v>148</v>
      </c>
      <c r="B51" s="72" t="s">
        <v>98</v>
      </c>
      <c r="E51" s="289">
        <f>'2023 Form 6p__'!M60</f>
        <v>8.9604749812859218E-3</v>
      </c>
      <c r="F51" s="289">
        <f>'2023 Form 6p__'!N60</f>
        <v>4.6848680552192146E-4</v>
      </c>
      <c r="G51" s="289">
        <f>'2023 Form 6p__'!O60</f>
        <v>9.5348378644623533E-3</v>
      </c>
      <c r="H51" s="289">
        <f>'2023 Form 6p__'!P60</f>
        <v>2.5914838494629213E-3</v>
      </c>
      <c r="I51" s="290">
        <v>0</v>
      </c>
      <c r="J51" s="290">
        <f>+F51*$J$54</f>
        <v>27318.85626166506</v>
      </c>
      <c r="K51" s="290">
        <f>+G51*$K$54</f>
        <v>2274181.934785848</v>
      </c>
      <c r="L51" s="290">
        <v>0</v>
      </c>
      <c r="M51" s="290">
        <f>SUM(I51:L51)</f>
        <v>2301500.791047513</v>
      </c>
      <c r="N51" s="2">
        <f>'2023 Form 6p__'!F60</f>
        <v>355212.39999999997</v>
      </c>
      <c r="O51" s="291"/>
      <c r="P51" s="291"/>
      <c r="Q51" s="291"/>
      <c r="R51" s="292">
        <f>ROUND(M51/N51/10,3)</f>
        <v>0.64800000000000002</v>
      </c>
      <c r="S51" s="292"/>
    </row>
    <row r="52" spans="1:19" x14ac:dyDescent="0.35">
      <c r="E52" s="317"/>
      <c r="F52" s="317"/>
      <c r="G52" s="317"/>
      <c r="H52" s="317"/>
      <c r="I52" s="318"/>
      <c r="J52" s="318"/>
      <c r="K52" s="318"/>
      <c r="L52" s="318"/>
      <c r="M52" s="318"/>
      <c r="N52" s="319"/>
      <c r="O52" s="291"/>
      <c r="P52" s="291"/>
      <c r="Q52" s="291"/>
      <c r="R52" s="296"/>
      <c r="S52" s="296"/>
    </row>
    <row r="53" spans="1:19" x14ac:dyDescent="0.35">
      <c r="A53" s="87"/>
      <c r="E53" s="289"/>
      <c r="F53" s="289"/>
      <c r="G53" s="289"/>
      <c r="H53" s="289"/>
      <c r="I53" s="290"/>
      <c r="J53" s="290"/>
      <c r="K53" s="290"/>
      <c r="L53" s="290"/>
      <c r="M53" s="290"/>
      <c r="O53" s="291"/>
      <c r="P53" s="291"/>
      <c r="Q53" s="291"/>
      <c r="R53" s="296"/>
      <c r="S53" s="296"/>
    </row>
    <row r="54" spans="1:19" ht="16" thickBot="1" x14ac:dyDescent="0.4">
      <c r="E54" s="320">
        <f t="shared" ref="E54:N54" si="20">+E17+E24+E27+E34+E41+E48+E51</f>
        <v>1</v>
      </c>
      <c r="F54" s="320">
        <f t="shared" si="20"/>
        <v>1.0000000000000002</v>
      </c>
      <c r="G54" s="320">
        <f t="shared" si="20"/>
        <v>1</v>
      </c>
      <c r="H54" s="320">
        <f t="shared" si="20"/>
        <v>1</v>
      </c>
      <c r="I54" s="321">
        <v>0</v>
      </c>
      <c r="J54" s="321">
        <f>+'2025 Summary SPP'!I15</f>
        <v>58312968.347593628</v>
      </c>
      <c r="K54" s="321">
        <f>+'2025 Summary SPP'!I14</f>
        <v>238512910.98111227</v>
      </c>
      <c r="L54" s="321">
        <v>0</v>
      </c>
      <c r="M54" s="321">
        <f t="shared" si="20"/>
        <v>296825879.32870591</v>
      </c>
      <c r="N54" s="322">
        <f t="shared" si="20"/>
        <v>39783428.728208497</v>
      </c>
      <c r="O54" s="291"/>
      <c r="P54" s="291"/>
      <c r="Q54" s="291"/>
      <c r="R54" s="292">
        <f>ROUND(M54/N54/10,3)</f>
        <v>0.746</v>
      </c>
      <c r="S54" s="292"/>
    </row>
    <row r="55" spans="1:19" x14ac:dyDescent="0.35">
      <c r="E55" s="86"/>
      <c r="F55" s="289"/>
      <c r="G55" s="289"/>
      <c r="H55" s="289"/>
      <c r="J55" s="72">
        <f>+J51+J48+J41+J34+J27+J24+J17</f>
        <v>58312968.347593635</v>
      </c>
      <c r="K55" s="72">
        <f>+K51+K48+K41+K34+K27+K24+K17</f>
        <v>238512910.98111224</v>
      </c>
      <c r="M55" s="2"/>
      <c r="O55" s="296"/>
      <c r="P55" s="296"/>
      <c r="Q55" s="273"/>
      <c r="R55" s="296"/>
      <c r="S55" s="296"/>
    </row>
    <row r="56" spans="1:19" x14ac:dyDescent="0.35">
      <c r="A56" s="87"/>
      <c r="F56" s="295"/>
      <c r="G56" s="295"/>
      <c r="H56" s="295"/>
      <c r="I56" s="88"/>
      <c r="J56" s="290"/>
      <c r="K56" s="290"/>
      <c r="L56" s="88"/>
      <c r="M56" s="88"/>
      <c r="N56" s="88"/>
    </row>
    <row r="57" spans="1:19" x14ac:dyDescent="0.35">
      <c r="A57" s="72" t="s">
        <v>119</v>
      </c>
      <c r="J57" s="323"/>
      <c r="K57" s="2"/>
      <c r="N57" s="324"/>
    </row>
    <row r="58" spans="1:19" x14ac:dyDescent="0.35">
      <c r="N58" s="325" t="s">
        <v>254</v>
      </c>
      <c r="O58" s="326"/>
      <c r="P58" s="327"/>
      <c r="Q58" s="327"/>
      <c r="R58" s="328"/>
      <c r="S58" s="329"/>
    </row>
    <row r="59" spans="1:19" x14ac:dyDescent="0.35">
      <c r="N59" s="330"/>
      <c r="O59" s="331"/>
      <c r="P59" s="332" t="s">
        <v>255</v>
      </c>
      <c r="Q59" s="332" t="s">
        <v>256</v>
      </c>
      <c r="R59" s="333" t="s">
        <v>257</v>
      </c>
      <c r="S59" s="334"/>
    </row>
    <row r="60" spans="1:19" x14ac:dyDescent="0.35">
      <c r="N60" s="330" t="s">
        <v>215</v>
      </c>
      <c r="O60" s="324"/>
      <c r="P60" s="335">
        <f>+M34+M41+M48</f>
        <v>98286392.497944802</v>
      </c>
      <c r="Q60" s="64">
        <f>+P34+P41+P48</f>
        <v>49457311.880709648</v>
      </c>
      <c r="R60" s="336">
        <f>ROUND(P60/Q60,2)</f>
        <v>1.99</v>
      </c>
      <c r="S60" s="337"/>
    </row>
    <row r="61" spans="1:19" x14ac:dyDescent="0.35">
      <c r="N61" s="330"/>
      <c r="O61" s="324"/>
      <c r="P61" s="335"/>
      <c r="Q61" s="64"/>
      <c r="R61" s="336"/>
      <c r="S61" s="337"/>
    </row>
    <row r="62" spans="1:19" x14ac:dyDescent="0.35">
      <c r="N62" s="338" t="s">
        <v>216</v>
      </c>
      <c r="O62" s="324"/>
      <c r="P62" s="339" t="s">
        <v>98</v>
      </c>
      <c r="Q62" s="339" t="s">
        <v>101</v>
      </c>
      <c r="R62" s="340" t="s">
        <v>45</v>
      </c>
      <c r="S62" s="341"/>
    </row>
    <row r="63" spans="1:19" x14ac:dyDescent="0.35">
      <c r="N63" s="330" t="str">
        <f>("Monthly - $")&amp;FIXED(R60,2,TRUE)&amp;("/kW * 10%")</f>
        <v>Monthly - $1.99/kW * 10%</v>
      </c>
      <c r="O63" s="331"/>
      <c r="P63" s="342">
        <f>ROUND(R60*0.1,3)</f>
        <v>0.19900000000000001</v>
      </c>
      <c r="Q63" s="342">
        <f>ROUND(P63*$U$4,3)</f>
        <v>0.19700000000000001</v>
      </c>
      <c r="R63" s="343">
        <f>ROUND(P63*$U$3,3)</f>
        <v>0.19500000000000001</v>
      </c>
      <c r="S63" s="342"/>
    </row>
    <row r="64" spans="1:19" x14ac:dyDescent="0.35">
      <c r="N64" s="344" t="str">
        <f>("Daily - $")&amp;FIXED(R60,2,TRUE)&amp;("/kW / 21")</f>
        <v>Daily - $1.99/kW / 21</v>
      </c>
      <c r="O64" s="345"/>
      <c r="P64" s="346">
        <f>ROUND(R60/21,3)</f>
        <v>9.5000000000000001E-2</v>
      </c>
      <c r="Q64" s="346">
        <f>ROUND(P64*$U$4,3)</f>
        <v>9.4E-2</v>
      </c>
      <c r="R64" s="347">
        <f>ROUND(P64*$U$3,3)</f>
        <v>9.2999999999999999E-2</v>
      </c>
      <c r="S64" s="342"/>
    </row>
    <row r="65" spans="15:19" x14ac:dyDescent="0.35">
      <c r="O65" s="2"/>
      <c r="P65" s="2"/>
      <c r="Q65" s="331"/>
      <c r="R65" s="2"/>
      <c r="S65" s="2"/>
    </row>
  </sheetData>
  <pageMargins left="0.7" right="0.7" top="0.75" bottom="0.75" header="0.3" footer="0.3"/>
  <pageSetup scale="4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A84FD-BF3F-43BB-9013-26EF3C75E3C0}">
  <sheetPr>
    <pageSetUpPr fitToPage="1"/>
  </sheetPr>
  <dimension ref="B1:AI45"/>
  <sheetViews>
    <sheetView tabSelected="1" view="pageBreakPreview" zoomScale="60" zoomScaleNormal="85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8.69140625" defaultRowHeight="14.5" outlineLevelRow="1" outlineLevelCol="1" x14ac:dyDescent="0.35"/>
  <cols>
    <col min="1" max="1" width="3.15234375" style="115" customWidth="1"/>
    <col min="2" max="2" width="4.07421875" style="115" hidden="1" customWidth="1"/>
    <col min="3" max="3" width="24.4609375" style="399" customWidth="1"/>
    <col min="4" max="4" width="27.84375" style="399" customWidth="1"/>
    <col min="5" max="24" width="11.07421875" style="115" customWidth="1"/>
    <col min="25" max="26" width="12.15234375" style="115" customWidth="1" outlineLevel="1"/>
    <col min="27" max="27" width="14.3828125" style="115" customWidth="1"/>
    <col min="28" max="29" width="11.15234375" style="115" customWidth="1" outlineLevel="1"/>
    <col min="30" max="30" width="11.15234375" style="115" customWidth="1"/>
    <col min="31" max="31" width="14.84375" style="115" bestFit="1" customWidth="1"/>
    <col min="32" max="32" width="11.4609375" style="115" bestFit="1" customWidth="1"/>
    <col min="33" max="33" width="25.3828125" style="115" bestFit="1" customWidth="1"/>
    <col min="34" max="34" width="8.84375" style="400" bestFit="1" customWidth="1"/>
    <col min="35" max="35" width="10.53515625" style="400" bestFit="1" customWidth="1"/>
    <col min="36" max="16384" width="8.69140625" style="115"/>
  </cols>
  <sheetData>
    <row r="1" spans="2:35" x14ac:dyDescent="0.35">
      <c r="C1" s="398"/>
    </row>
    <row r="2" spans="2:35" ht="15" thickBot="1" x14ac:dyDescent="0.4">
      <c r="C2" s="474"/>
      <c r="D2" s="401" t="s">
        <v>230</v>
      </c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</row>
    <row r="3" spans="2:35" ht="16" thickBot="1" x14ac:dyDescent="0.4">
      <c r="C3" s="403"/>
      <c r="D3" s="403"/>
      <c r="E3" s="513">
        <v>2023</v>
      </c>
      <c r="F3" s="514"/>
      <c r="G3" s="515">
        <v>2024</v>
      </c>
      <c r="H3" s="514"/>
      <c r="I3" s="513">
        <v>2025</v>
      </c>
      <c r="J3" s="514"/>
      <c r="K3" s="513">
        <v>2026</v>
      </c>
      <c r="L3" s="514"/>
      <c r="M3" s="513">
        <v>2027</v>
      </c>
      <c r="N3" s="514"/>
      <c r="O3" s="513">
        <v>2028</v>
      </c>
      <c r="P3" s="514"/>
      <c r="Q3" s="513">
        <v>2029</v>
      </c>
      <c r="R3" s="514"/>
      <c r="S3" s="513">
        <v>2030</v>
      </c>
      <c r="T3" s="514"/>
      <c r="U3" s="513">
        <v>2031</v>
      </c>
      <c r="V3" s="514"/>
      <c r="W3" s="513">
        <v>2032</v>
      </c>
      <c r="X3" s="514"/>
      <c r="Y3" s="511" t="s">
        <v>221</v>
      </c>
      <c r="Z3" s="511"/>
      <c r="AA3" s="511"/>
      <c r="AB3" s="511"/>
      <c r="AC3" s="511"/>
      <c r="AD3" s="512"/>
    </row>
    <row r="4" spans="2:35" x14ac:dyDescent="0.35">
      <c r="C4" s="403"/>
      <c r="D4" s="403"/>
      <c r="E4" s="404" t="s">
        <v>46</v>
      </c>
      <c r="F4" s="405" t="s">
        <v>46</v>
      </c>
      <c r="G4" s="406" t="s">
        <v>46</v>
      </c>
      <c r="H4" s="405" t="s">
        <v>46</v>
      </c>
      <c r="I4" s="404" t="s">
        <v>46</v>
      </c>
      <c r="J4" s="405" t="s">
        <v>46</v>
      </c>
      <c r="K4" s="404" t="s">
        <v>46</v>
      </c>
      <c r="L4" s="405" t="s">
        <v>46</v>
      </c>
      <c r="M4" s="404" t="s">
        <v>46</v>
      </c>
      <c r="N4" s="405" t="s">
        <v>46</v>
      </c>
      <c r="O4" s="404" t="s">
        <v>46</v>
      </c>
      <c r="P4" s="405" t="s">
        <v>46</v>
      </c>
      <c r="Q4" s="404" t="s">
        <v>46</v>
      </c>
      <c r="R4" s="405" t="s">
        <v>46</v>
      </c>
      <c r="S4" s="404" t="s">
        <v>46</v>
      </c>
      <c r="T4" s="405" t="s">
        <v>46</v>
      </c>
      <c r="U4" s="404" t="s">
        <v>46</v>
      </c>
      <c r="V4" s="405" t="s">
        <v>46</v>
      </c>
      <c r="W4" s="404" t="s">
        <v>46</v>
      </c>
      <c r="X4" s="405" t="s">
        <v>46</v>
      </c>
      <c r="Y4" s="404" t="s">
        <v>164</v>
      </c>
      <c r="Z4" s="407" t="s">
        <v>163</v>
      </c>
      <c r="AA4" s="405" t="s">
        <v>46</v>
      </c>
      <c r="AB4" s="407" t="s">
        <v>164</v>
      </c>
      <c r="AC4" s="407" t="s">
        <v>163</v>
      </c>
      <c r="AD4" s="405" t="s">
        <v>46</v>
      </c>
    </row>
    <row r="5" spans="2:35" ht="15" thickBot="1" x14ac:dyDescent="0.4">
      <c r="C5" s="408" t="s">
        <v>2</v>
      </c>
      <c r="D5" s="409" t="s">
        <v>3</v>
      </c>
      <c r="E5" s="410" t="s">
        <v>207</v>
      </c>
      <c r="F5" s="411" t="s">
        <v>205</v>
      </c>
      <c r="G5" s="412" t="s">
        <v>207</v>
      </c>
      <c r="H5" s="411" t="s">
        <v>205</v>
      </c>
      <c r="I5" s="410" t="s">
        <v>207</v>
      </c>
      <c r="J5" s="411" t="s">
        <v>205</v>
      </c>
      <c r="K5" s="410" t="s">
        <v>207</v>
      </c>
      <c r="L5" s="411" t="s">
        <v>205</v>
      </c>
      <c r="M5" s="410" t="s">
        <v>207</v>
      </c>
      <c r="N5" s="411" t="s">
        <v>205</v>
      </c>
      <c r="O5" s="410" t="s">
        <v>207</v>
      </c>
      <c r="P5" s="411" t="s">
        <v>205</v>
      </c>
      <c r="Q5" s="410" t="s">
        <v>207</v>
      </c>
      <c r="R5" s="411" t="s">
        <v>205</v>
      </c>
      <c r="S5" s="410" t="s">
        <v>207</v>
      </c>
      <c r="T5" s="411" t="s">
        <v>205</v>
      </c>
      <c r="U5" s="410" t="s">
        <v>207</v>
      </c>
      <c r="V5" s="411" t="s">
        <v>205</v>
      </c>
      <c r="W5" s="410" t="s">
        <v>207</v>
      </c>
      <c r="X5" s="411" t="s">
        <v>205</v>
      </c>
      <c r="Y5" s="410" t="s">
        <v>207</v>
      </c>
      <c r="Z5" s="413" t="s">
        <v>207</v>
      </c>
      <c r="AA5" s="413" t="s">
        <v>207</v>
      </c>
      <c r="AB5" s="413" t="s">
        <v>205</v>
      </c>
      <c r="AC5" s="413" t="s">
        <v>205</v>
      </c>
      <c r="AD5" s="411" t="s">
        <v>205</v>
      </c>
    </row>
    <row r="6" spans="2:35" x14ac:dyDescent="0.35">
      <c r="C6" s="409" t="s">
        <v>4</v>
      </c>
      <c r="D6" s="414"/>
      <c r="E6" s="415"/>
      <c r="F6" s="416"/>
      <c r="G6" s="417"/>
      <c r="H6" s="416"/>
      <c r="I6" s="415"/>
      <c r="J6" s="416"/>
      <c r="K6" s="415"/>
      <c r="L6" s="416"/>
      <c r="M6" s="415"/>
      <c r="N6" s="416"/>
      <c r="O6" s="415"/>
      <c r="P6" s="416"/>
      <c r="Q6" s="415"/>
      <c r="R6" s="416"/>
      <c r="S6" s="415"/>
      <c r="T6" s="416"/>
      <c r="U6" s="415"/>
      <c r="V6" s="416"/>
      <c r="W6" s="415"/>
      <c r="X6" s="416"/>
      <c r="Y6" s="418"/>
      <c r="Z6" s="418"/>
      <c r="AA6" s="419"/>
      <c r="AB6" s="418"/>
      <c r="AC6" s="418"/>
      <c r="AD6" s="419"/>
      <c r="AE6" s="135" t="s">
        <v>172</v>
      </c>
      <c r="AF6" s="420" t="s">
        <v>171</v>
      </c>
      <c r="AG6" s="420" t="s">
        <v>168</v>
      </c>
      <c r="AH6" s="421" t="s">
        <v>169</v>
      </c>
      <c r="AI6" s="421" t="s">
        <v>170</v>
      </c>
    </row>
    <row r="7" spans="2:35" outlineLevel="1" x14ac:dyDescent="0.35">
      <c r="C7" s="505" t="s">
        <v>5</v>
      </c>
      <c r="D7" s="422" t="s">
        <v>5</v>
      </c>
      <c r="E7" s="477">
        <v>142706530</v>
      </c>
      <c r="F7" s="477">
        <v>2711705</v>
      </c>
      <c r="G7" s="478">
        <v>126786600</v>
      </c>
      <c r="H7" s="479">
        <v>2356065</v>
      </c>
      <c r="I7" s="477">
        <v>150749250</v>
      </c>
      <c r="J7" s="479">
        <v>2801361.2849999992</v>
      </c>
      <c r="K7" s="477">
        <v>206023974.99999997</v>
      </c>
      <c r="L7" s="479">
        <v>3828527.0894999988</v>
      </c>
      <c r="M7" s="477">
        <v>206023974.99999997</v>
      </c>
      <c r="N7" s="479">
        <v>3828527.0894999988</v>
      </c>
      <c r="O7" s="477">
        <v>206023974.99999997</v>
      </c>
      <c r="P7" s="479">
        <v>3828527.0894999988</v>
      </c>
      <c r="Q7" s="477">
        <v>206023974.99999997</v>
      </c>
      <c r="R7" s="479">
        <v>3828527.0894999988</v>
      </c>
      <c r="S7" s="477">
        <v>206023974.99999997</v>
      </c>
      <c r="T7" s="479">
        <v>3828527.0894999988</v>
      </c>
      <c r="U7" s="477">
        <v>206023974.99999997</v>
      </c>
      <c r="V7" s="479">
        <v>3828527.0894999988</v>
      </c>
      <c r="W7" s="477">
        <v>206023974.99999997</v>
      </c>
      <c r="X7" s="479">
        <v>3828527.0894999988</v>
      </c>
      <c r="Y7" s="495">
        <f>E7+G7+I7+K7+M7+O7+Q7+S7+U7+W7</f>
        <v>1862410205</v>
      </c>
      <c r="Z7" s="495"/>
      <c r="AA7" s="479">
        <f t="shared" ref="AA7:AA9" si="0">+Y7+Z7</f>
        <v>1862410205</v>
      </c>
      <c r="AB7" s="495">
        <f>F7+H7+J7+L7+N7+P7+R7+T7+V7+X7</f>
        <v>34668820.911499992</v>
      </c>
      <c r="AC7" s="495"/>
      <c r="AD7" s="479">
        <f>+AB7+AC7</f>
        <v>34668820.911499992</v>
      </c>
      <c r="AE7" s="496">
        <f>+AA7</f>
        <v>1862410205</v>
      </c>
      <c r="AF7" s="423">
        <f>+AE7/AE10</f>
        <v>0.9186889443923717</v>
      </c>
      <c r="AG7" s="115" t="s">
        <v>197</v>
      </c>
      <c r="AH7" s="400">
        <v>4.2047000000000001E-2</v>
      </c>
      <c r="AI7" s="400">
        <v>3.8507145200782765E-2</v>
      </c>
    </row>
    <row r="8" spans="2:35" outlineLevel="1" x14ac:dyDescent="0.35">
      <c r="B8" s="424">
        <v>0.28000000000000003</v>
      </c>
      <c r="C8" s="506"/>
      <c r="D8" s="422" t="s">
        <v>11</v>
      </c>
      <c r="E8" s="477">
        <v>16486848</v>
      </c>
      <c r="F8" s="477">
        <v>250416</v>
      </c>
      <c r="G8" s="478">
        <v>16478550</v>
      </c>
      <c r="H8" s="479">
        <v>250800</v>
      </c>
      <c r="I8" s="477">
        <v>16481570</v>
      </c>
      <c r="J8" s="479">
        <v>251160</v>
      </c>
      <c r="K8" s="477">
        <v>16484385.174999999</v>
      </c>
      <c r="L8" s="479">
        <v>251202.89999999997</v>
      </c>
      <c r="M8" s="477">
        <v>16484385.174999999</v>
      </c>
      <c r="N8" s="479">
        <v>251202.89999999997</v>
      </c>
      <c r="O8" s="477">
        <v>16484385.174999999</v>
      </c>
      <c r="P8" s="479">
        <v>251202.89999999997</v>
      </c>
      <c r="Q8" s="477">
        <v>16484385.174999999</v>
      </c>
      <c r="R8" s="479">
        <v>251202.89999999997</v>
      </c>
      <c r="S8" s="477">
        <v>16484385.174999999</v>
      </c>
      <c r="T8" s="479">
        <v>251202.89999999997</v>
      </c>
      <c r="U8" s="477">
        <v>16484385.174999999</v>
      </c>
      <c r="V8" s="479">
        <v>251202.89999999997</v>
      </c>
      <c r="W8" s="477">
        <v>16484385.174999999</v>
      </c>
      <c r="X8" s="479">
        <v>251202.89999999997</v>
      </c>
      <c r="Y8" s="495">
        <f t="shared" ref="Y8:Y9" si="1">E8+G8+I8+K8+M8+O8+Q8+S8+U8+W8</f>
        <v>164837664.22499999</v>
      </c>
      <c r="Z8" s="495"/>
      <c r="AA8" s="479">
        <f t="shared" si="0"/>
        <v>164837664.22499999</v>
      </c>
      <c r="AB8" s="495">
        <f t="shared" ref="AB8:AB9" si="2">F8+H8+J8+L8+N8+P8+R8+T8+V8+X8</f>
        <v>2510796.2999999993</v>
      </c>
      <c r="AC8" s="495"/>
      <c r="AD8" s="479">
        <f t="shared" ref="AD8:AD9" si="3">+AB8+AC8</f>
        <v>2510796.2999999993</v>
      </c>
      <c r="AE8" s="496">
        <f t="shared" ref="AE8:AE9" si="4">+AA8</f>
        <v>164837664.22499999</v>
      </c>
      <c r="AF8" s="423">
        <f>AE8/AE10</f>
        <v>8.1311055607628316E-2</v>
      </c>
      <c r="AG8" s="115" t="s">
        <v>197</v>
      </c>
      <c r="AH8" s="400">
        <v>4.2047000000000001E-2</v>
      </c>
      <c r="AI8" s="400">
        <v>3.5398547992172291E-3</v>
      </c>
    </row>
    <row r="9" spans="2:35" outlineLevel="1" x14ac:dyDescent="0.35">
      <c r="B9" s="424">
        <v>0.28000000000000003</v>
      </c>
      <c r="C9" s="507"/>
      <c r="D9" s="422" t="s">
        <v>12</v>
      </c>
      <c r="E9" s="477">
        <v>0</v>
      </c>
      <c r="F9" s="477">
        <v>1120000</v>
      </c>
      <c r="G9" s="478">
        <v>0</v>
      </c>
      <c r="H9" s="479">
        <v>1148000</v>
      </c>
      <c r="I9" s="477">
        <v>0</v>
      </c>
      <c r="J9" s="479">
        <v>1176700</v>
      </c>
      <c r="K9" s="477">
        <v>0</v>
      </c>
      <c r="L9" s="479">
        <v>1206117.4999999998</v>
      </c>
      <c r="M9" s="477">
        <v>0</v>
      </c>
      <c r="N9" s="479">
        <v>1206117.4999999998</v>
      </c>
      <c r="O9" s="477">
        <v>0</v>
      </c>
      <c r="P9" s="479">
        <v>1206117.4999999998</v>
      </c>
      <c r="Q9" s="477">
        <v>0</v>
      </c>
      <c r="R9" s="479">
        <v>1206117.4999999998</v>
      </c>
      <c r="S9" s="477">
        <v>0</v>
      </c>
      <c r="T9" s="479">
        <v>1206117.4999999998</v>
      </c>
      <c r="U9" s="477">
        <v>0</v>
      </c>
      <c r="V9" s="479">
        <v>1206117.4999999998</v>
      </c>
      <c r="W9" s="477">
        <v>0</v>
      </c>
      <c r="X9" s="479">
        <v>1206117.4999999998</v>
      </c>
      <c r="Y9" s="495">
        <f t="shared" si="1"/>
        <v>0</v>
      </c>
      <c r="Z9" s="495"/>
      <c r="AA9" s="479">
        <f t="shared" si="0"/>
        <v>0</v>
      </c>
      <c r="AB9" s="495">
        <f t="shared" si="2"/>
        <v>11887522.5</v>
      </c>
      <c r="AC9" s="495"/>
      <c r="AD9" s="479">
        <f t="shared" si="3"/>
        <v>11887522.5</v>
      </c>
      <c r="AE9" s="496">
        <f t="shared" si="4"/>
        <v>0</v>
      </c>
      <c r="AF9" s="423">
        <v>0</v>
      </c>
      <c r="AH9" s="400">
        <v>0</v>
      </c>
      <c r="AI9" s="400">
        <v>0</v>
      </c>
    </row>
    <row r="10" spans="2:35" s="133" customFormat="1" outlineLevel="1" x14ac:dyDescent="0.35">
      <c r="B10" s="425"/>
      <c r="C10" s="491"/>
      <c r="D10" s="422"/>
      <c r="E10" s="480">
        <f>SUM(E7:E9)</f>
        <v>159193378</v>
      </c>
      <c r="F10" s="480">
        <f>SUM(F7:F9)</f>
        <v>4082121</v>
      </c>
      <c r="G10" s="481">
        <v>143265150</v>
      </c>
      <c r="H10" s="480">
        <v>3754865</v>
      </c>
      <c r="I10" s="480">
        <v>167230820</v>
      </c>
      <c r="J10" s="480">
        <v>4229221.2849999992</v>
      </c>
      <c r="K10" s="480">
        <v>222508360.17499998</v>
      </c>
      <c r="L10" s="480">
        <v>5285847.4894999983</v>
      </c>
      <c r="M10" s="480">
        <v>222508360.17499998</v>
      </c>
      <c r="N10" s="480">
        <v>5285847.4894999983</v>
      </c>
      <c r="O10" s="480">
        <v>222508360.17499998</v>
      </c>
      <c r="P10" s="480">
        <v>5285847.4894999983</v>
      </c>
      <c r="Q10" s="480">
        <v>222508360.17499998</v>
      </c>
      <c r="R10" s="480">
        <v>5285847.4894999983</v>
      </c>
      <c r="S10" s="480">
        <v>222508360.17499998</v>
      </c>
      <c r="T10" s="480">
        <v>5285847.4894999983</v>
      </c>
      <c r="U10" s="480">
        <v>222508360.17499998</v>
      </c>
      <c r="V10" s="480">
        <v>5285847.4894999983</v>
      </c>
      <c r="W10" s="480">
        <v>222508360.17499998</v>
      </c>
      <c r="X10" s="480">
        <v>5285847.4894999983</v>
      </c>
      <c r="Y10" s="480">
        <f t="shared" ref="Y10:AD10" si="5">SUM(Y7:Y9)</f>
        <v>2027247869.2249999</v>
      </c>
      <c r="Z10" s="480">
        <f t="shared" si="5"/>
        <v>0</v>
      </c>
      <c r="AA10" s="480">
        <f t="shared" si="5"/>
        <v>2027247869.2249999</v>
      </c>
      <c r="AB10" s="480">
        <f t="shared" si="5"/>
        <v>49067139.711499989</v>
      </c>
      <c r="AC10" s="480">
        <f t="shared" si="5"/>
        <v>0</v>
      </c>
      <c r="AD10" s="480">
        <f t="shared" si="5"/>
        <v>49067139.711499989</v>
      </c>
      <c r="AE10" s="426">
        <f>SUM(AE7:AE9)</f>
        <v>2027247869.2249999</v>
      </c>
      <c r="AF10" s="427"/>
      <c r="AH10" s="428"/>
      <c r="AI10" s="429">
        <v>4.2046999999999994E-2</v>
      </c>
    </row>
    <row r="11" spans="2:35" outlineLevel="1" x14ac:dyDescent="0.35">
      <c r="C11" s="505" t="s">
        <v>6</v>
      </c>
      <c r="D11" s="422" t="s">
        <v>7</v>
      </c>
      <c r="E11" s="477">
        <v>118658391</v>
      </c>
      <c r="F11" s="479">
        <v>1429866</v>
      </c>
      <c r="G11" s="478">
        <v>119369848</v>
      </c>
      <c r="H11" s="479">
        <v>1492156</v>
      </c>
      <c r="I11" s="477">
        <v>136672095</v>
      </c>
      <c r="J11" s="479">
        <v>1708350</v>
      </c>
      <c r="K11" s="477">
        <v>185451016.52499998</v>
      </c>
      <c r="L11" s="479">
        <v>2318068.25</v>
      </c>
      <c r="M11" s="477">
        <v>185451016.52499998</v>
      </c>
      <c r="N11" s="479">
        <v>2318068.25</v>
      </c>
      <c r="O11" s="477">
        <v>185451016.52499998</v>
      </c>
      <c r="P11" s="479">
        <v>2318068.25</v>
      </c>
      <c r="Q11" s="477">
        <v>185451016.52499998</v>
      </c>
      <c r="R11" s="479">
        <v>2318068.25</v>
      </c>
      <c r="S11" s="477">
        <v>185451016.52499998</v>
      </c>
      <c r="T11" s="479">
        <v>2318068.25</v>
      </c>
      <c r="U11" s="477">
        <v>185451016.52499998</v>
      </c>
      <c r="V11" s="479">
        <v>2318068.25</v>
      </c>
      <c r="W11" s="477">
        <v>185451016.52499998</v>
      </c>
      <c r="X11" s="479">
        <v>2318068.25</v>
      </c>
      <c r="Y11" s="495">
        <f>E11+G11+I11+K11+M11+O11+Q11+S11+U11+W11</f>
        <v>1672857449.6750002</v>
      </c>
      <c r="Z11" s="495"/>
      <c r="AA11" s="479">
        <f t="shared" ref="AA11:AA14" si="6">+Y11+Z11</f>
        <v>1672857449.6750002</v>
      </c>
      <c r="AB11" s="495">
        <f>F11+H11+J11+L11+N11+P11+R11+T11+V11+X11</f>
        <v>20856849.75</v>
      </c>
      <c r="AC11" s="495"/>
      <c r="AD11" s="479">
        <f t="shared" ref="AD11:AD14" si="7">+AB11+AC11</f>
        <v>20856849.75</v>
      </c>
      <c r="AE11" s="496">
        <f>+AA11</f>
        <v>1672857449.6750002</v>
      </c>
      <c r="AF11" s="423">
        <f>+AE11/$AE$15</f>
        <v>0.57077307802448696</v>
      </c>
      <c r="AG11" s="115" t="s">
        <v>198</v>
      </c>
      <c r="AH11" s="400">
        <v>2.9519999999999998E-2</v>
      </c>
      <c r="AI11" s="400">
        <v>1.6892801611674099E-2</v>
      </c>
    </row>
    <row r="12" spans="2:35" outlineLevel="1" x14ac:dyDescent="0.35">
      <c r="B12" s="424"/>
      <c r="C12" s="506"/>
      <c r="D12" s="422" t="s">
        <v>8</v>
      </c>
      <c r="E12" s="477">
        <v>41652599</v>
      </c>
      <c r="F12" s="479">
        <v>754463</v>
      </c>
      <c r="G12" s="478">
        <v>74801605</v>
      </c>
      <c r="H12" s="479">
        <v>1383829.6924999999</v>
      </c>
      <c r="I12" s="477">
        <v>89532555</v>
      </c>
      <c r="J12" s="479">
        <v>1656352.2675000001</v>
      </c>
      <c r="K12" s="477">
        <v>89742783.374999985</v>
      </c>
      <c r="L12" s="479">
        <v>1660241.4924374996</v>
      </c>
      <c r="M12" s="477">
        <v>89742783.374999985</v>
      </c>
      <c r="N12" s="479">
        <v>1660241.4924374996</v>
      </c>
      <c r="O12" s="477">
        <v>89742783.374999985</v>
      </c>
      <c r="P12" s="479">
        <v>1660241.4924374996</v>
      </c>
      <c r="Q12" s="477">
        <v>89742783.374999985</v>
      </c>
      <c r="R12" s="479">
        <v>1660241.4924374996</v>
      </c>
      <c r="S12" s="477">
        <v>89742783.374999985</v>
      </c>
      <c r="T12" s="479">
        <v>1660241.4924374996</v>
      </c>
      <c r="U12" s="477">
        <v>89742783.374999985</v>
      </c>
      <c r="V12" s="479">
        <v>1660241.4924374996</v>
      </c>
      <c r="W12" s="477">
        <v>89742783.374999985</v>
      </c>
      <c r="X12" s="479">
        <v>1660241.4924374996</v>
      </c>
      <c r="Y12" s="495">
        <f t="shared" ref="Y12:Y14" si="8">E12+G12+I12+K12+M12+O12+Q12+S12+U12+W12</f>
        <v>834186242.625</v>
      </c>
      <c r="Z12" s="495"/>
      <c r="AA12" s="479">
        <f t="shared" si="6"/>
        <v>834186242.625</v>
      </c>
      <c r="AB12" s="495">
        <f t="shared" ref="AB12:AB14" si="9">F12+H12+J12+L12+N12+P12+R12+T12+V12+X12</f>
        <v>15416335.407062501</v>
      </c>
      <c r="AC12" s="495"/>
      <c r="AD12" s="479">
        <f t="shared" si="7"/>
        <v>15416335.407062501</v>
      </c>
      <c r="AE12" s="496">
        <f t="shared" ref="AE12:AE14" si="10">+AA12</f>
        <v>834186242.625</v>
      </c>
      <c r="AF12" s="423">
        <v>0.28398039322683705</v>
      </c>
      <c r="AG12" s="115" t="s">
        <v>197</v>
      </c>
      <c r="AH12" s="400">
        <v>4.2047000000000001E-2</v>
      </c>
      <c r="AI12" s="400">
        <v>1.1940523594008818E-2</v>
      </c>
    </row>
    <row r="13" spans="2:35" outlineLevel="1" x14ac:dyDescent="0.35">
      <c r="B13" s="424">
        <v>0.72</v>
      </c>
      <c r="C13" s="506"/>
      <c r="D13" s="422" t="s">
        <v>11</v>
      </c>
      <c r="E13" s="477">
        <v>42386400</v>
      </c>
      <c r="F13" s="479">
        <v>643800</v>
      </c>
      <c r="G13" s="478">
        <v>42384828</v>
      </c>
      <c r="H13" s="479">
        <v>645088</v>
      </c>
      <c r="I13" s="477">
        <v>42381180</v>
      </c>
      <c r="J13" s="479">
        <v>645840</v>
      </c>
      <c r="K13" s="477">
        <v>42380924.074999996</v>
      </c>
      <c r="L13" s="479">
        <v>645836.09999999986</v>
      </c>
      <c r="M13" s="477">
        <v>42380924.074999996</v>
      </c>
      <c r="N13" s="479">
        <v>645836.09999999986</v>
      </c>
      <c r="O13" s="477">
        <v>42380924.074999996</v>
      </c>
      <c r="P13" s="479">
        <v>645836.09999999986</v>
      </c>
      <c r="Q13" s="477">
        <v>42380924.074999996</v>
      </c>
      <c r="R13" s="479">
        <v>645836.09999999986</v>
      </c>
      <c r="S13" s="477">
        <v>42380924.074999996</v>
      </c>
      <c r="T13" s="479">
        <v>645836.09999999986</v>
      </c>
      <c r="U13" s="477">
        <v>42380924.074999996</v>
      </c>
      <c r="V13" s="479">
        <v>645836.09999999986</v>
      </c>
      <c r="W13" s="477">
        <v>42380924.074999996</v>
      </c>
      <c r="X13" s="479">
        <v>645836.09999999986</v>
      </c>
      <c r="Y13" s="495">
        <f t="shared" si="8"/>
        <v>423818876.52499992</v>
      </c>
      <c r="Z13" s="495"/>
      <c r="AA13" s="479">
        <f t="shared" si="6"/>
        <v>423818876.52499992</v>
      </c>
      <c r="AB13" s="495">
        <f t="shared" si="9"/>
        <v>6455580.6999999974</v>
      </c>
      <c r="AC13" s="495"/>
      <c r="AD13" s="479">
        <f t="shared" si="7"/>
        <v>6455580.6999999974</v>
      </c>
      <c r="AE13" s="496">
        <f t="shared" si="10"/>
        <v>423818876.52499992</v>
      </c>
      <c r="AF13" s="423">
        <v>0.14377022968393185</v>
      </c>
      <c r="AG13" s="115" t="s">
        <v>197</v>
      </c>
      <c r="AH13" s="400">
        <v>4.2047000000000001E-2</v>
      </c>
      <c r="AI13" s="400">
        <v>6.0451068475202829E-3</v>
      </c>
    </row>
    <row r="14" spans="2:35" outlineLevel="1" x14ac:dyDescent="0.35">
      <c r="B14" s="424">
        <v>0.72</v>
      </c>
      <c r="C14" s="507"/>
      <c r="D14" s="422" t="s">
        <v>12</v>
      </c>
      <c r="E14" s="477">
        <v>0</v>
      </c>
      <c r="F14" s="479">
        <v>2880000</v>
      </c>
      <c r="G14" s="478">
        <v>0</v>
      </c>
      <c r="H14" s="479">
        <v>2952000</v>
      </c>
      <c r="I14" s="477">
        <v>0</v>
      </c>
      <c r="J14" s="479">
        <v>3025800</v>
      </c>
      <c r="K14" s="477">
        <v>0</v>
      </c>
      <c r="L14" s="479">
        <v>3101444.9999999995</v>
      </c>
      <c r="M14" s="477">
        <v>0</v>
      </c>
      <c r="N14" s="479">
        <v>3101444.9999999995</v>
      </c>
      <c r="O14" s="477">
        <v>0</v>
      </c>
      <c r="P14" s="479">
        <v>3101444.9999999995</v>
      </c>
      <c r="Q14" s="477">
        <v>0</v>
      </c>
      <c r="R14" s="479">
        <v>3101444.9999999995</v>
      </c>
      <c r="S14" s="477">
        <v>0</v>
      </c>
      <c r="T14" s="479">
        <v>3101444.9999999995</v>
      </c>
      <c r="U14" s="477">
        <v>0</v>
      </c>
      <c r="V14" s="479">
        <v>3101444.9999999995</v>
      </c>
      <c r="W14" s="477">
        <v>0</v>
      </c>
      <c r="X14" s="479">
        <v>3101444.9999999995</v>
      </c>
      <c r="Y14" s="495">
        <f t="shared" si="8"/>
        <v>0</v>
      </c>
      <c r="Z14" s="495"/>
      <c r="AA14" s="479">
        <f t="shared" si="6"/>
        <v>0</v>
      </c>
      <c r="AB14" s="495">
        <f t="shared" si="9"/>
        <v>30567915</v>
      </c>
      <c r="AC14" s="495"/>
      <c r="AD14" s="479">
        <f t="shared" si="7"/>
        <v>30567915</v>
      </c>
      <c r="AE14" s="496">
        <f t="shared" si="10"/>
        <v>0</v>
      </c>
      <c r="AF14" s="423">
        <v>0</v>
      </c>
      <c r="AI14" s="400">
        <v>0</v>
      </c>
    </row>
    <row r="15" spans="2:35" outlineLevel="1" x14ac:dyDescent="0.35">
      <c r="B15" s="424"/>
      <c r="C15" s="491"/>
      <c r="D15" s="422"/>
      <c r="E15" s="480">
        <f>SUM(E11:E14)</f>
        <v>202697390</v>
      </c>
      <c r="F15" s="482">
        <f>SUM(F11:F14)</f>
        <v>5708129</v>
      </c>
      <c r="G15" s="481">
        <v>236556281</v>
      </c>
      <c r="H15" s="480">
        <v>6473073.6924999999</v>
      </c>
      <c r="I15" s="480">
        <v>268585830</v>
      </c>
      <c r="J15" s="480">
        <v>7036342.2675000001</v>
      </c>
      <c r="K15" s="480">
        <v>317574723.97499996</v>
      </c>
      <c r="L15" s="480">
        <v>7725590.8424374983</v>
      </c>
      <c r="M15" s="480">
        <v>317574723.97499996</v>
      </c>
      <c r="N15" s="480">
        <v>7725590.8424374983</v>
      </c>
      <c r="O15" s="480">
        <v>317574723.97499996</v>
      </c>
      <c r="P15" s="480">
        <v>7725590.8424374983</v>
      </c>
      <c r="Q15" s="480">
        <v>317574723.97499996</v>
      </c>
      <c r="R15" s="480">
        <v>7725590.8424374983</v>
      </c>
      <c r="S15" s="480">
        <v>317574723.97499996</v>
      </c>
      <c r="T15" s="480">
        <v>7725590.8424374983</v>
      </c>
      <c r="U15" s="480">
        <v>317574723.97499996</v>
      </c>
      <c r="V15" s="480">
        <v>7725590.8424374983</v>
      </c>
      <c r="W15" s="480">
        <v>317574723.97499996</v>
      </c>
      <c r="X15" s="480">
        <v>7725590.8424374983</v>
      </c>
      <c r="Y15" s="480">
        <f>SUM(Y11:Y14)</f>
        <v>2930862568.8250003</v>
      </c>
      <c r="Z15" s="480">
        <f t="shared" ref="Z15:AD15" si="11">SUM(Z11:Z14)</f>
        <v>0</v>
      </c>
      <c r="AA15" s="480">
        <f t="shared" si="11"/>
        <v>2930862568.8250003</v>
      </c>
      <c r="AB15" s="480">
        <f t="shared" si="11"/>
        <v>73296680.857062489</v>
      </c>
      <c r="AC15" s="480">
        <f t="shared" si="11"/>
        <v>0</v>
      </c>
      <c r="AD15" s="480">
        <f t="shared" si="11"/>
        <v>73296680.857062489</v>
      </c>
      <c r="AE15" s="426">
        <f>SUM(AE11:AE14)</f>
        <v>2930862568.8250003</v>
      </c>
      <c r="AF15" s="423"/>
      <c r="AI15" s="429">
        <v>3.48784320532032E-2</v>
      </c>
    </row>
    <row r="16" spans="2:35" s="116" customFormat="1" outlineLevel="1" x14ac:dyDescent="0.35">
      <c r="C16" s="505" t="s">
        <v>9</v>
      </c>
      <c r="D16" s="422" t="s">
        <v>165</v>
      </c>
      <c r="E16" s="477">
        <v>57130194</v>
      </c>
      <c r="F16" s="479">
        <v>1714268.7116738933</v>
      </c>
      <c r="G16" s="478">
        <v>84500000</v>
      </c>
      <c r="H16" s="479">
        <v>2535147.9879831332</v>
      </c>
      <c r="I16" s="477">
        <v>84500000</v>
      </c>
      <c r="J16" s="479">
        <v>2535499.7699940857</v>
      </c>
      <c r="K16" s="477">
        <v>0</v>
      </c>
      <c r="L16" s="479">
        <v>0</v>
      </c>
      <c r="M16" s="477">
        <v>0</v>
      </c>
      <c r="N16" s="479">
        <v>0</v>
      </c>
      <c r="O16" s="477">
        <v>0</v>
      </c>
      <c r="P16" s="479">
        <v>0</v>
      </c>
      <c r="Q16" s="477">
        <v>0</v>
      </c>
      <c r="R16" s="479">
        <v>0</v>
      </c>
      <c r="S16" s="477">
        <v>0</v>
      </c>
      <c r="T16" s="479">
        <v>0</v>
      </c>
      <c r="U16" s="477">
        <v>0</v>
      </c>
      <c r="V16" s="479">
        <v>0</v>
      </c>
      <c r="W16" s="477">
        <v>0</v>
      </c>
      <c r="X16" s="479">
        <v>0</v>
      </c>
      <c r="Y16" s="495">
        <f>E16+G16+I16+K16+M16+O16+Q16+S16+U16+W16</f>
        <v>226130194</v>
      </c>
      <c r="Z16" s="495"/>
      <c r="AA16" s="479">
        <f t="shared" ref="AA16:AA21" si="12">+Y16+Z16</f>
        <v>226130194</v>
      </c>
      <c r="AB16" s="495">
        <f>F16+H16+J16+L16+N16+P16+R16+T16+V16+X16</f>
        <v>6784916.4696511123</v>
      </c>
      <c r="AC16" s="495"/>
      <c r="AD16" s="479">
        <f t="shared" ref="AD16:AD17" si="13">+AB16+AC16</f>
        <v>6784916.4696511123</v>
      </c>
      <c r="AE16" s="496">
        <f>+AA16</f>
        <v>226130194</v>
      </c>
      <c r="AF16" s="423">
        <f>+AE16/AE18</f>
        <v>0.66508880588235297</v>
      </c>
      <c r="AG16" s="116" t="s">
        <v>199</v>
      </c>
      <c r="AH16" s="430">
        <v>2.7304000000000002E-2</v>
      </c>
      <c r="AI16" s="400">
        <v>1.7355712327555006E-2</v>
      </c>
    </row>
    <row r="17" spans="3:35" s="116" customFormat="1" outlineLevel="1" x14ac:dyDescent="0.35">
      <c r="C17" s="507"/>
      <c r="D17" s="422" t="s">
        <v>166</v>
      </c>
      <c r="E17" s="477">
        <v>17869806</v>
      </c>
      <c r="F17" s="479">
        <v>625446.48731414613</v>
      </c>
      <c r="G17" s="478">
        <v>48000000</v>
      </c>
      <c r="H17" s="479">
        <v>1680005.8098474811</v>
      </c>
      <c r="I17" s="477">
        <v>48000000</v>
      </c>
      <c r="J17" s="479">
        <v>1679988.1708328882</v>
      </c>
      <c r="K17" s="477">
        <v>0</v>
      </c>
      <c r="L17" s="479">
        <v>0</v>
      </c>
      <c r="M17" s="477">
        <v>0</v>
      </c>
      <c r="N17" s="479">
        <v>0</v>
      </c>
      <c r="O17" s="477">
        <v>0</v>
      </c>
      <c r="P17" s="479">
        <v>0</v>
      </c>
      <c r="Q17" s="477">
        <v>0</v>
      </c>
      <c r="R17" s="479">
        <v>0</v>
      </c>
      <c r="S17" s="477">
        <v>0</v>
      </c>
      <c r="T17" s="479">
        <v>0</v>
      </c>
      <c r="U17" s="477">
        <v>0</v>
      </c>
      <c r="V17" s="479">
        <v>0</v>
      </c>
      <c r="W17" s="477">
        <v>0</v>
      </c>
      <c r="X17" s="479">
        <v>0</v>
      </c>
      <c r="Y17" s="495">
        <f>E17+G17+I17+K17+M17+O17+Q17+S17+U17+W17</f>
        <v>113869806</v>
      </c>
      <c r="Z17" s="495"/>
      <c r="AA17" s="479">
        <f t="shared" si="12"/>
        <v>113869806</v>
      </c>
      <c r="AB17" s="495">
        <f>+F17+H17+J17+L17+N17+P17+R17+T17+V17+X17</f>
        <v>3985440.4679945153</v>
      </c>
      <c r="AC17" s="495"/>
      <c r="AD17" s="479">
        <f t="shared" si="13"/>
        <v>3985440.4679945153</v>
      </c>
      <c r="AE17" s="496">
        <f>+AA17</f>
        <v>113869806</v>
      </c>
      <c r="AF17" s="423">
        <f>+AE17/AE18</f>
        <v>0.33491119411764708</v>
      </c>
      <c r="AG17" s="116" t="s">
        <v>199</v>
      </c>
      <c r="AH17" s="430">
        <v>2.7304000000000002E-2</v>
      </c>
      <c r="AI17" s="400">
        <v>9.9482876724449939E-3</v>
      </c>
    </row>
    <row r="18" spans="3:35" s="116" customFormat="1" outlineLevel="1" x14ac:dyDescent="0.35">
      <c r="C18" s="492"/>
      <c r="D18" s="422"/>
      <c r="E18" s="483">
        <v>75000000</v>
      </c>
      <c r="F18" s="484">
        <v>2339715.1989880395</v>
      </c>
      <c r="G18" s="485">
        <v>132500000</v>
      </c>
      <c r="H18" s="486">
        <v>4215153.7978306143</v>
      </c>
      <c r="I18" s="486">
        <v>132500000</v>
      </c>
      <c r="J18" s="486">
        <v>4215487.9408269739</v>
      </c>
      <c r="K18" s="486">
        <v>0</v>
      </c>
      <c r="L18" s="486">
        <v>0</v>
      </c>
      <c r="M18" s="486">
        <v>0</v>
      </c>
      <c r="N18" s="486">
        <v>0</v>
      </c>
      <c r="O18" s="486">
        <v>0</v>
      </c>
      <c r="P18" s="486">
        <v>0</v>
      </c>
      <c r="Q18" s="486">
        <v>0</v>
      </c>
      <c r="R18" s="486">
        <v>0</v>
      </c>
      <c r="S18" s="486">
        <v>0</v>
      </c>
      <c r="T18" s="486">
        <v>0</v>
      </c>
      <c r="U18" s="486">
        <v>0</v>
      </c>
      <c r="V18" s="486">
        <v>0</v>
      </c>
      <c r="W18" s="486">
        <v>0</v>
      </c>
      <c r="X18" s="486">
        <v>0</v>
      </c>
      <c r="Y18" s="486">
        <f t="shared" ref="Y18:AD18" si="14">SUM(Y16:Y17)</f>
        <v>340000000</v>
      </c>
      <c r="Z18" s="486">
        <f t="shared" si="14"/>
        <v>0</v>
      </c>
      <c r="AA18" s="486">
        <f t="shared" si="14"/>
        <v>340000000</v>
      </c>
      <c r="AB18" s="486">
        <f t="shared" si="14"/>
        <v>10770356.937645627</v>
      </c>
      <c r="AC18" s="486">
        <f t="shared" si="14"/>
        <v>0</v>
      </c>
      <c r="AD18" s="486">
        <f t="shared" si="14"/>
        <v>10770356.937645627</v>
      </c>
      <c r="AE18" s="426">
        <f>SUM(AE16:AE17)</f>
        <v>340000000</v>
      </c>
      <c r="AF18" s="423"/>
      <c r="AH18" s="430"/>
      <c r="AI18" s="429">
        <v>2.7304000000000002E-2</v>
      </c>
    </row>
    <row r="19" spans="3:35" outlineLevel="1" x14ac:dyDescent="0.35">
      <c r="C19" s="494" t="s">
        <v>167</v>
      </c>
      <c r="D19" s="422"/>
      <c r="E19" s="487">
        <v>1000000</v>
      </c>
      <c r="F19" s="488">
        <v>0</v>
      </c>
      <c r="G19" s="489">
        <v>1500000</v>
      </c>
      <c r="H19" s="488">
        <v>0</v>
      </c>
      <c r="I19" s="487">
        <v>1500000</v>
      </c>
      <c r="J19" s="488">
        <v>0</v>
      </c>
      <c r="K19" s="487">
        <v>1500000</v>
      </c>
      <c r="L19" s="488">
        <v>0</v>
      </c>
      <c r="M19" s="487">
        <v>1500000</v>
      </c>
      <c r="N19" s="488">
        <v>0</v>
      </c>
      <c r="O19" s="487">
        <v>1500000</v>
      </c>
      <c r="P19" s="488">
        <v>0</v>
      </c>
      <c r="Q19" s="487">
        <v>1500000</v>
      </c>
      <c r="R19" s="488">
        <v>0</v>
      </c>
      <c r="S19" s="487">
        <v>1500000</v>
      </c>
      <c r="T19" s="488">
        <v>0</v>
      </c>
      <c r="U19" s="487">
        <v>1500000</v>
      </c>
      <c r="V19" s="488">
        <v>0</v>
      </c>
      <c r="W19" s="487">
        <v>1500000</v>
      </c>
      <c r="X19" s="488">
        <v>0</v>
      </c>
      <c r="Y19" s="497">
        <f>E19+G19+I19+K19+M19+O19+Q19+S19+U19+W19</f>
        <v>14500000</v>
      </c>
      <c r="Z19" s="497"/>
      <c r="AA19" s="488">
        <f t="shared" si="12"/>
        <v>14500000</v>
      </c>
      <c r="AB19" s="497">
        <f>+F19+H19+J19+L19+N19+P19+R19</f>
        <v>0</v>
      </c>
      <c r="AC19" s="497"/>
      <c r="AD19" s="488">
        <f t="shared" ref="AD19:AD21" si="15">+AB19+AC19</f>
        <v>0</v>
      </c>
      <c r="AE19" s="496">
        <f>+AA19</f>
        <v>14500000</v>
      </c>
      <c r="AF19" s="423">
        <v>1</v>
      </c>
      <c r="AG19" s="115" t="s">
        <v>198</v>
      </c>
      <c r="AH19" s="400">
        <v>2.9519999999999998E-2</v>
      </c>
      <c r="AI19" s="400">
        <v>2.9519999999999998E-2</v>
      </c>
    </row>
    <row r="20" spans="3:35" s="116" customFormat="1" ht="15.65" customHeight="1" outlineLevel="1" x14ac:dyDescent="0.35">
      <c r="C20" s="508" t="s">
        <v>10</v>
      </c>
      <c r="D20" s="422" t="s">
        <v>11</v>
      </c>
      <c r="E20" s="477">
        <v>0</v>
      </c>
      <c r="F20" s="479">
        <v>0</v>
      </c>
      <c r="G20" s="478">
        <v>0</v>
      </c>
      <c r="H20" s="479">
        <v>0</v>
      </c>
      <c r="I20" s="477">
        <v>0</v>
      </c>
      <c r="J20" s="479">
        <v>0</v>
      </c>
      <c r="K20" s="477">
        <v>0</v>
      </c>
      <c r="L20" s="479">
        <v>0</v>
      </c>
      <c r="M20" s="477">
        <v>0</v>
      </c>
      <c r="N20" s="479">
        <v>0</v>
      </c>
      <c r="O20" s="477">
        <v>0</v>
      </c>
      <c r="P20" s="479">
        <v>0</v>
      </c>
      <c r="Q20" s="477">
        <v>0</v>
      </c>
      <c r="R20" s="479">
        <v>0</v>
      </c>
      <c r="S20" s="477"/>
      <c r="T20" s="479"/>
      <c r="U20" s="477"/>
      <c r="V20" s="479"/>
      <c r="W20" s="477"/>
      <c r="X20" s="479"/>
      <c r="Y20" s="495">
        <f>E20+G20+I20+K20+M20+O20+Q20+S20+U20+W20</f>
        <v>0</v>
      </c>
      <c r="Z20" s="495"/>
      <c r="AA20" s="479">
        <f t="shared" si="12"/>
        <v>0</v>
      </c>
      <c r="AB20" s="495">
        <f>+F20+H20+J20+L20+N20+P20+R20+T20+V20+X20</f>
        <v>0</v>
      </c>
      <c r="AC20" s="495"/>
      <c r="AD20" s="479">
        <f t="shared" si="15"/>
        <v>0</v>
      </c>
      <c r="AE20" s="496">
        <f>+AA20</f>
        <v>0</v>
      </c>
      <c r="AF20" s="423">
        <v>1</v>
      </c>
      <c r="AG20" s="115" t="s">
        <v>197</v>
      </c>
      <c r="AH20" s="400">
        <v>4.2047000000000001E-2</v>
      </c>
      <c r="AI20" s="400">
        <v>4.2047000000000001E-2</v>
      </c>
    </row>
    <row r="21" spans="3:35" s="116" customFormat="1" outlineLevel="1" x14ac:dyDescent="0.35">
      <c r="C21" s="509"/>
      <c r="D21" s="422" t="s">
        <v>12</v>
      </c>
      <c r="E21" s="477">
        <v>0</v>
      </c>
      <c r="F21" s="479">
        <v>0</v>
      </c>
      <c r="G21" s="478">
        <v>0</v>
      </c>
      <c r="H21" s="479">
        <v>0</v>
      </c>
      <c r="I21" s="477">
        <v>0</v>
      </c>
      <c r="J21" s="479">
        <v>0</v>
      </c>
      <c r="K21" s="477">
        <v>0</v>
      </c>
      <c r="L21" s="479">
        <v>0</v>
      </c>
      <c r="M21" s="477">
        <v>0</v>
      </c>
      <c r="N21" s="479">
        <v>0</v>
      </c>
      <c r="O21" s="477">
        <v>0</v>
      </c>
      <c r="P21" s="479">
        <v>0</v>
      </c>
      <c r="Q21" s="477">
        <v>0</v>
      </c>
      <c r="R21" s="479">
        <v>0</v>
      </c>
      <c r="S21" s="477"/>
      <c r="T21" s="479"/>
      <c r="U21" s="477"/>
      <c r="V21" s="479"/>
      <c r="W21" s="477"/>
      <c r="X21" s="479"/>
      <c r="Y21" s="495">
        <f>E21+G21+I21+K21+M21+O21+Q21+S21+U21+W21</f>
        <v>0</v>
      </c>
      <c r="Z21" s="495">
        <v>0</v>
      </c>
      <c r="AA21" s="479">
        <f t="shared" si="12"/>
        <v>0</v>
      </c>
      <c r="AB21" s="495">
        <f>F21+H21+J21+L21+N21+P21+R21+T21+V21+X21</f>
        <v>0</v>
      </c>
      <c r="AC21" s="495"/>
      <c r="AD21" s="479">
        <f t="shared" si="15"/>
        <v>0</v>
      </c>
      <c r="AE21" s="498">
        <v>0</v>
      </c>
      <c r="AF21" s="423">
        <v>0</v>
      </c>
      <c r="AH21" s="430"/>
      <c r="AI21" s="400">
        <v>0</v>
      </c>
    </row>
    <row r="22" spans="3:35" s="116" customFormat="1" outlineLevel="1" x14ac:dyDescent="0.35">
      <c r="C22" s="493"/>
      <c r="D22" s="431"/>
      <c r="E22" s="432">
        <v>0</v>
      </c>
      <c r="F22" s="433">
        <v>0</v>
      </c>
      <c r="G22" s="434">
        <v>0</v>
      </c>
      <c r="H22" s="432">
        <v>0</v>
      </c>
      <c r="I22" s="432">
        <v>0</v>
      </c>
      <c r="J22" s="432">
        <v>0</v>
      </c>
      <c r="K22" s="432">
        <v>0</v>
      </c>
      <c r="L22" s="432">
        <v>0</v>
      </c>
      <c r="M22" s="432">
        <v>0</v>
      </c>
      <c r="N22" s="432">
        <v>0</v>
      </c>
      <c r="O22" s="432">
        <v>0</v>
      </c>
      <c r="P22" s="432">
        <v>0</v>
      </c>
      <c r="Q22" s="432">
        <v>0</v>
      </c>
      <c r="R22" s="432">
        <v>0</v>
      </c>
      <c r="S22" s="432">
        <v>0</v>
      </c>
      <c r="T22" s="432">
        <v>0</v>
      </c>
      <c r="U22" s="432">
        <v>0</v>
      </c>
      <c r="V22" s="432">
        <v>0</v>
      </c>
      <c r="W22" s="432">
        <v>0</v>
      </c>
      <c r="X22" s="432">
        <v>0</v>
      </c>
      <c r="Y22" s="432">
        <f t="shared" ref="Y22:AD22" si="16">SUM(Y20:Y21)</f>
        <v>0</v>
      </c>
      <c r="Z22" s="432">
        <f t="shared" si="16"/>
        <v>0</v>
      </c>
      <c r="AA22" s="432">
        <f t="shared" si="16"/>
        <v>0</v>
      </c>
      <c r="AB22" s="432">
        <f t="shared" si="16"/>
        <v>0</v>
      </c>
      <c r="AC22" s="432">
        <f t="shared" si="16"/>
        <v>0</v>
      </c>
      <c r="AD22" s="432">
        <f t="shared" si="16"/>
        <v>0</v>
      </c>
      <c r="AE22" s="426">
        <f>SUM(AE20:AE21)</f>
        <v>0</v>
      </c>
      <c r="AF22" s="423"/>
      <c r="AH22" s="430"/>
      <c r="AI22" s="429">
        <v>4.2047000000000001E-2</v>
      </c>
    </row>
    <row r="23" spans="3:35" s="134" customFormat="1" x14ac:dyDescent="0.35">
      <c r="C23" s="435"/>
      <c r="D23" s="436" t="s">
        <v>13</v>
      </c>
      <c r="E23" s="432">
        <f>+E10+E15+E18+E19+E22</f>
        <v>437890768</v>
      </c>
      <c r="F23" s="433">
        <f t="shared" ref="F23:X23" si="17">+F10+F15+F18+F19+F22</f>
        <v>12129965.198988039</v>
      </c>
      <c r="G23" s="434">
        <f t="shared" si="17"/>
        <v>513821431</v>
      </c>
      <c r="H23" s="432">
        <f t="shared" si="17"/>
        <v>14443092.490330614</v>
      </c>
      <c r="I23" s="432">
        <f t="shared" si="17"/>
        <v>569816650</v>
      </c>
      <c r="J23" s="432">
        <f t="shared" si="17"/>
        <v>15481051.493326973</v>
      </c>
      <c r="K23" s="432">
        <f t="shared" si="17"/>
        <v>541583084.14999998</v>
      </c>
      <c r="L23" s="432">
        <f t="shared" si="17"/>
        <v>13011438.331937496</v>
      </c>
      <c r="M23" s="432">
        <f t="shared" si="17"/>
        <v>541583084.14999998</v>
      </c>
      <c r="N23" s="432">
        <f t="shared" si="17"/>
        <v>13011438.331937496</v>
      </c>
      <c r="O23" s="432">
        <f t="shared" si="17"/>
        <v>541583084.14999998</v>
      </c>
      <c r="P23" s="432">
        <f t="shared" si="17"/>
        <v>13011438.331937496</v>
      </c>
      <c r="Q23" s="432">
        <f t="shared" si="17"/>
        <v>541583084.14999998</v>
      </c>
      <c r="R23" s="432">
        <f t="shared" si="17"/>
        <v>13011438.331937496</v>
      </c>
      <c r="S23" s="432">
        <f t="shared" si="17"/>
        <v>541583084.14999998</v>
      </c>
      <c r="T23" s="432">
        <f t="shared" si="17"/>
        <v>13011438.331937496</v>
      </c>
      <c r="U23" s="432">
        <f t="shared" si="17"/>
        <v>541583084.14999998</v>
      </c>
      <c r="V23" s="432">
        <f t="shared" si="17"/>
        <v>13011438.331937496</v>
      </c>
      <c r="W23" s="432">
        <f t="shared" si="17"/>
        <v>541583084.14999998</v>
      </c>
      <c r="X23" s="432">
        <f t="shared" si="17"/>
        <v>13011438.331937496</v>
      </c>
      <c r="Y23" s="432">
        <f t="shared" ref="Y23:AA23" si="18">+Y22+Y19+Y18+Y15+Y10</f>
        <v>5312610438.0500002</v>
      </c>
      <c r="Z23" s="432">
        <f t="shared" si="18"/>
        <v>0</v>
      </c>
      <c r="AA23" s="432">
        <f t="shared" si="18"/>
        <v>5312610438.0500002</v>
      </c>
      <c r="AB23" s="432">
        <f t="shared" ref="AB23:AD23" si="19">+AB10+AB15+AB18+AB19+AB22</f>
        <v>133134177.50620811</v>
      </c>
      <c r="AC23" s="432">
        <f t="shared" si="19"/>
        <v>0</v>
      </c>
      <c r="AD23" s="432">
        <f t="shared" si="19"/>
        <v>133134177.50620811</v>
      </c>
      <c r="AE23" s="426">
        <f>+AE22+AE19+AE18+AE15+AE10</f>
        <v>5312610438.0500002</v>
      </c>
      <c r="AF23" s="437">
        <v>1</v>
      </c>
      <c r="AH23" s="438"/>
      <c r="AI23" s="123"/>
    </row>
    <row r="24" spans="3:35" s="208" customFormat="1" ht="15" thickBot="1" x14ac:dyDescent="0.4">
      <c r="C24" s="439"/>
      <c r="D24" s="440"/>
      <c r="E24" s="441"/>
      <c r="F24" s="442"/>
      <c r="G24" s="443"/>
      <c r="H24" s="443"/>
      <c r="I24" s="443"/>
      <c r="J24" s="443"/>
      <c r="K24" s="443"/>
      <c r="L24" s="443"/>
      <c r="M24" s="443"/>
      <c r="N24" s="443"/>
      <c r="O24" s="443"/>
      <c r="P24" s="443"/>
      <c r="Q24" s="443"/>
      <c r="R24" s="443"/>
      <c r="S24" s="443"/>
      <c r="T24" s="443"/>
      <c r="U24" s="443"/>
      <c r="V24" s="443"/>
      <c r="W24" s="443"/>
      <c r="X24" s="443"/>
      <c r="Y24" s="443"/>
      <c r="Z24" s="443"/>
      <c r="AA24" s="444"/>
      <c r="AB24" s="445"/>
      <c r="AC24" s="445"/>
      <c r="AD24" s="444"/>
      <c r="AE24" s="446"/>
      <c r="AF24" s="447"/>
      <c r="AH24" s="448"/>
      <c r="AI24" s="207"/>
    </row>
    <row r="25" spans="3:35" s="134" customFormat="1" x14ac:dyDescent="0.35">
      <c r="C25" s="435"/>
      <c r="D25" s="436"/>
      <c r="E25" s="449"/>
      <c r="F25" s="449"/>
      <c r="G25" s="450"/>
      <c r="H25" s="450"/>
      <c r="J25" s="450"/>
      <c r="K25" s="450"/>
      <c r="L25" s="450"/>
      <c r="M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50"/>
      <c r="Z25" s="450"/>
      <c r="AA25" s="451"/>
      <c r="AB25" s="450"/>
      <c r="AC25" s="450"/>
      <c r="AD25" s="451"/>
      <c r="AE25" s="426"/>
      <c r="AF25" s="437"/>
      <c r="AH25" s="438"/>
      <c r="AI25" s="123"/>
    </row>
    <row r="26" spans="3:35" x14ac:dyDescent="0.35">
      <c r="C26" s="409" t="s">
        <v>14</v>
      </c>
      <c r="D26" s="414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9"/>
      <c r="AB26" s="418"/>
      <c r="AC26" s="418"/>
      <c r="AD26" s="419"/>
      <c r="AE26" s="135" t="s">
        <v>172</v>
      </c>
      <c r="AF26" s="420" t="s">
        <v>171</v>
      </c>
      <c r="AG26" s="420" t="s">
        <v>168</v>
      </c>
      <c r="AH26" s="421" t="s">
        <v>169</v>
      </c>
      <c r="AI26" s="421" t="s">
        <v>170</v>
      </c>
    </row>
    <row r="27" spans="3:35" s="116" customFormat="1" ht="15.5" outlineLevel="1" x14ac:dyDescent="0.35">
      <c r="C27" s="510" t="s">
        <v>15</v>
      </c>
      <c r="D27" s="422" t="s">
        <v>16</v>
      </c>
      <c r="E27" s="490">
        <v>119177289</v>
      </c>
      <c r="F27" s="490">
        <v>2565744.1599282376</v>
      </c>
      <c r="G27" s="490">
        <v>119194566</v>
      </c>
      <c r="H27" s="490">
        <v>2549728</v>
      </c>
      <c r="I27" s="490">
        <v>119210798</v>
      </c>
      <c r="J27" s="490">
        <v>2532992</v>
      </c>
      <c r="K27" s="490">
        <v>119150519</v>
      </c>
      <c r="L27" s="490">
        <v>2521089.1999999997</v>
      </c>
      <c r="M27" s="490">
        <v>119150519</v>
      </c>
      <c r="N27" s="490">
        <v>2521089.1999999997</v>
      </c>
      <c r="O27" s="490">
        <v>119150519</v>
      </c>
      <c r="P27" s="490">
        <v>2521089.1999999997</v>
      </c>
      <c r="Q27" s="490">
        <v>119150519</v>
      </c>
      <c r="R27" s="490">
        <v>2521089.1999999997</v>
      </c>
      <c r="S27" s="490">
        <v>119150519</v>
      </c>
      <c r="T27" s="490">
        <v>2521089.1999999997</v>
      </c>
      <c r="U27" s="490">
        <v>119150519</v>
      </c>
      <c r="V27" s="490">
        <v>2521089.1999999997</v>
      </c>
      <c r="W27" s="490">
        <v>119150519</v>
      </c>
      <c r="X27" s="490">
        <v>2521089.1999999997</v>
      </c>
      <c r="Y27" s="495">
        <f>E27+G27+I27+K27+M27+O27+Q27+S27+U27+W27</f>
        <v>1191636286</v>
      </c>
      <c r="Z27" s="499"/>
      <c r="AA27" s="500">
        <f t="shared" ref="AA27:AA38" si="20">+Y27+Z27</f>
        <v>1191636286</v>
      </c>
      <c r="AB27" s="495">
        <f>+F27+H27+J27+L27+N27+P27+R27+T27+V27+X27</f>
        <v>25296088.559928235</v>
      </c>
      <c r="AC27" s="495"/>
      <c r="AD27" s="495">
        <f>+AB27</f>
        <v>25296088.559928235</v>
      </c>
      <c r="AE27" s="496">
        <f>+AA27</f>
        <v>1191636286</v>
      </c>
      <c r="AF27" s="452">
        <f>+AE27/$AE$34</f>
        <v>0.74354755125019056</v>
      </c>
      <c r="AG27" s="116" t="s">
        <v>200</v>
      </c>
      <c r="AH27" s="430">
        <v>3.2600000000000004E-2</v>
      </c>
      <c r="AI27" s="453">
        <v>2.4995367605822022E-2</v>
      </c>
    </row>
    <row r="28" spans="3:35" s="116" customFormat="1" ht="15.5" outlineLevel="1" x14ac:dyDescent="0.35">
      <c r="C28" s="510"/>
      <c r="D28" s="422" t="s">
        <v>17</v>
      </c>
      <c r="E28" s="490">
        <v>0</v>
      </c>
      <c r="F28" s="490">
        <v>500000</v>
      </c>
      <c r="G28" s="490">
        <v>0</v>
      </c>
      <c r="H28" s="490">
        <v>500000</v>
      </c>
      <c r="I28" s="490">
        <v>0</v>
      </c>
      <c r="J28" s="490">
        <v>500000</v>
      </c>
      <c r="K28" s="490">
        <v>0</v>
      </c>
      <c r="L28" s="490">
        <v>500000</v>
      </c>
      <c r="M28" s="490">
        <v>0</v>
      </c>
      <c r="N28" s="490">
        <v>500000</v>
      </c>
      <c r="O28" s="490">
        <v>0</v>
      </c>
      <c r="P28" s="490">
        <v>500000</v>
      </c>
      <c r="Q28" s="490">
        <v>0</v>
      </c>
      <c r="R28" s="490">
        <v>500000</v>
      </c>
      <c r="S28" s="490">
        <v>0</v>
      </c>
      <c r="T28" s="490">
        <v>500000</v>
      </c>
      <c r="U28" s="490">
        <v>0</v>
      </c>
      <c r="V28" s="490">
        <v>500000</v>
      </c>
      <c r="W28" s="490">
        <v>0</v>
      </c>
      <c r="X28" s="490">
        <v>500000</v>
      </c>
      <c r="Y28" s="495">
        <f t="shared" ref="Y28:Y37" si="21">E28+G28+I28+K28+M28+O28+Q28+S28+U28+W28</f>
        <v>0</v>
      </c>
      <c r="Z28" s="499"/>
      <c r="AA28" s="500">
        <f t="shared" si="20"/>
        <v>0</v>
      </c>
      <c r="AB28" s="495">
        <f t="shared" ref="AB28:AB33" si="22">+F28+H28+J28+L28+N28+P28+R28+T28+V28+X28</f>
        <v>5000000</v>
      </c>
      <c r="AC28" s="495"/>
      <c r="AD28" s="495">
        <f t="shared" ref="AD28:AD33" si="23">+AB28</f>
        <v>5000000</v>
      </c>
      <c r="AE28" s="496">
        <f t="shared" ref="AE28:AE33" si="24">+AA28</f>
        <v>0</v>
      </c>
      <c r="AF28" s="452">
        <f t="shared" ref="AF28:AF33" si="25">+AE28/$AE$34</f>
        <v>0</v>
      </c>
      <c r="AH28" s="430"/>
      <c r="AI28" s="453">
        <v>0</v>
      </c>
    </row>
    <row r="29" spans="3:35" s="116" customFormat="1" ht="15.5" outlineLevel="1" x14ac:dyDescent="0.35">
      <c r="C29" s="510"/>
      <c r="D29" s="422" t="s">
        <v>18</v>
      </c>
      <c r="E29" s="490">
        <v>5000000</v>
      </c>
      <c r="F29" s="490">
        <v>22608.143967049513</v>
      </c>
      <c r="G29" s="490">
        <v>7500000</v>
      </c>
      <c r="H29" s="490">
        <v>33914.420778357344</v>
      </c>
      <c r="I29" s="490">
        <v>7500000</v>
      </c>
      <c r="J29" s="490">
        <v>33923.282834035766</v>
      </c>
      <c r="K29" s="490">
        <v>7500000</v>
      </c>
      <c r="L29" s="490">
        <v>33923.282834035759</v>
      </c>
      <c r="M29" s="490">
        <v>7500000</v>
      </c>
      <c r="N29" s="490">
        <v>33923.282834035759</v>
      </c>
      <c r="O29" s="490">
        <v>7500000</v>
      </c>
      <c r="P29" s="490">
        <v>33923.282834035759</v>
      </c>
      <c r="Q29" s="490">
        <v>7500000</v>
      </c>
      <c r="R29" s="490">
        <v>33923.282834035759</v>
      </c>
      <c r="S29" s="490">
        <v>7500000</v>
      </c>
      <c r="T29" s="490">
        <v>33923.282834035759</v>
      </c>
      <c r="U29" s="490">
        <v>7500000</v>
      </c>
      <c r="V29" s="490">
        <v>33923.282834035759</v>
      </c>
      <c r="W29" s="490">
        <v>7500000</v>
      </c>
      <c r="X29" s="490">
        <v>33923.282834035759</v>
      </c>
      <c r="Y29" s="495">
        <f t="shared" si="21"/>
        <v>72500000</v>
      </c>
      <c r="Z29" s="499"/>
      <c r="AA29" s="500">
        <f t="shared" si="20"/>
        <v>72500000</v>
      </c>
      <c r="AB29" s="495">
        <f t="shared" si="22"/>
        <v>327908.82741769293</v>
      </c>
      <c r="AC29" s="495"/>
      <c r="AD29" s="495">
        <f t="shared" si="23"/>
        <v>327908.82741769293</v>
      </c>
      <c r="AE29" s="496">
        <f t="shared" si="24"/>
        <v>72500000</v>
      </c>
      <c r="AF29" s="452">
        <f t="shared" si="25"/>
        <v>4.5237962370708484E-2</v>
      </c>
      <c r="AG29" s="116" t="s">
        <v>201</v>
      </c>
      <c r="AH29" s="430">
        <v>1.8752000000000001E-2</v>
      </c>
      <c r="AI29" s="453">
        <v>7.6186110564137376E-4</v>
      </c>
    </row>
    <row r="30" spans="3:35" s="116" customFormat="1" ht="15.5" outlineLevel="1" x14ac:dyDescent="0.35">
      <c r="C30" s="510"/>
      <c r="D30" s="422" t="s">
        <v>19</v>
      </c>
      <c r="E30" s="490">
        <v>5000000</v>
      </c>
      <c r="F30" s="490">
        <v>57422.701010672834</v>
      </c>
      <c r="G30" s="490">
        <v>10000000</v>
      </c>
      <c r="H30" s="490">
        <v>111500.42636081844</v>
      </c>
      <c r="I30" s="490">
        <v>20000000</v>
      </c>
      <c r="J30" s="490">
        <v>222940.68255475425</v>
      </c>
      <c r="K30" s="490">
        <v>20000000</v>
      </c>
      <c r="L30" s="490">
        <v>222940.68255475428</v>
      </c>
      <c r="M30" s="490">
        <v>20000000</v>
      </c>
      <c r="N30" s="490">
        <v>222940.68255475428</v>
      </c>
      <c r="O30" s="490">
        <v>20000000</v>
      </c>
      <c r="P30" s="490">
        <v>222940.68255475428</v>
      </c>
      <c r="Q30" s="490">
        <v>20000000</v>
      </c>
      <c r="R30" s="490">
        <v>222940.68255475428</v>
      </c>
      <c r="S30" s="490">
        <v>20000000</v>
      </c>
      <c r="T30" s="490">
        <v>222940.68255475428</v>
      </c>
      <c r="U30" s="490">
        <v>20000000</v>
      </c>
      <c r="V30" s="490">
        <v>222940.68255475428</v>
      </c>
      <c r="W30" s="490">
        <v>20000000</v>
      </c>
      <c r="X30" s="490">
        <v>222940.68255475428</v>
      </c>
      <c r="Y30" s="495">
        <f t="shared" si="21"/>
        <v>175000000</v>
      </c>
      <c r="Z30" s="499"/>
      <c r="AA30" s="500">
        <f t="shared" si="20"/>
        <v>175000000</v>
      </c>
      <c r="AB30" s="495">
        <f t="shared" si="22"/>
        <v>1952448.5878095252</v>
      </c>
      <c r="AC30" s="495"/>
      <c r="AD30" s="495">
        <f t="shared" si="23"/>
        <v>1952448.5878095252</v>
      </c>
      <c r="AE30" s="496">
        <f t="shared" si="24"/>
        <v>175000000</v>
      </c>
      <c r="AF30" s="452">
        <f t="shared" si="25"/>
        <v>0.10919508158446875</v>
      </c>
      <c r="AG30" s="116" t="s">
        <v>202</v>
      </c>
      <c r="AH30" s="430">
        <v>1.3163999999999999E-2</v>
      </c>
      <c r="AI30" s="453">
        <v>1.2964447191615338E-3</v>
      </c>
    </row>
    <row r="31" spans="3:35" s="116" customFormat="1" ht="15.5" outlineLevel="1" x14ac:dyDescent="0.35">
      <c r="C31" s="510"/>
      <c r="D31" s="422" t="s">
        <v>20</v>
      </c>
      <c r="E31" s="490">
        <v>0</v>
      </c>
      <c r="F31" s="490">
        <v>105000</v>
      </c>
      <c r="G31" s="490">
        <v>0</v>
      </c>
      <c r="H31" s="490">
        <v>105000</v>
      </c>
      <c r="I31" s="490">
        <v>0</v>
      </c>
      <c r="J31" s="490">
        <v>105000</v>
      </c>
      <c r="K31" s="490">
        <v>0</v>
      </c>
      <c r="L31" s="490">
        <v>105000</v>
      </c>
      <c r="M31" s="490">
        <v>0</v>
      </c>
      <c r="N31" s="490">
        <v>105000</v>
      </c>
      <c r="O31" s="490">
        <v>0</v>
      </c>
      <c r="P31" s="490">
        <v>105000</v>
      </c>
      <c r="Q31" s="490">
        <v>0</v>
      </c>
      <c r="R31" s="490">
        <v>105000</v>
      </c>
      <c r="S31" s="490">
        <v>0</v>
      </c>
      <c r="T31" s="490">
        <v>105000</v>
      </c>
      <c r="U31" s="490">
        <v>0</v>
      </c>
      <c r="V31" s="490">
        <v>105000</v>
      </c>
      <c r="W31" s="490">
        <v>0</v>
      </c>
      <c r="X31" s="490">
        <v>105000</v>
      </c>
      <c r="Y31" s="495">
        <f t="shared" si="21"/>
        <v>0</v>
      </c>
      <c r="Z31" s="499"/>
      <c r="AA31" s="500">
        <f t="shared" si="20"/>
        <v>0</v>
      </c>
      <c r="AB31" s="495">
        <f t="shared" si="22"/>
        <v>1050000</v>
      </c>
      <c r="AC31" s="495"/>
      <c r="AD31" s="495">
        <f t="shared" si="23"/>
        <v>1050000</v>
      </c>
      <c r="AE31" s="496">
        <f t="shared" si="24"/>
        <v>0</v>
      </c>
      <c r="AF31" s="452">
        <f t="shared" si="25"/>
        <v>0</v>
      </c>
      <c r="AH31" s="430"/>
      <c r="AI31" s="453">
        <v>0</v>
      </c>
    </row>
    <row r="32" spans="3:35" s="116" customFormat="1" ht="15.5" outlineLevel="1" x14ac:dyDescent="0.35">
      <c r="C32" s="510"/>
      <c r="D32" s="422" t="s">
        <v>21</v>
      </c>
      <c r="E32" s="490">
        <v>2500000</v>
      </c>
      <c r="F32" s="490">
        <v>55468.341182626893</v>
      </c>
      <c r="G32" s="490">
        <v>2500000</v>
      </c>
      <c r="H32" s="490">
        <v>55628.937207884577</v>
      </c>
      <c r="I32" s="490">
        <v>2500000</v>
      </c>
      <c r="J32" s="490">
        <v>55489.789878662326</v>
      </c>
      <c r="K32" s="490">
        <v>2500000</v>
      </c>
      <c r="L32" s="490">
        <v>55489.789878662326</v>
      </c>
      <c r="M32" s="490">
        <v>2500000</v>
      </c>
      <c r="N32" s="490">
        <v>55489.789878662326</v>
      </c>
      <c r="O32" s="490">
        <v>2500000</v>
      </c>
      <c r="P32" s="490">
        <v>55489.789878662326</v>
      </c>
      <c r="Q32" s="490">
        <v>2500000</v>
      </c>
      <c r="R32" s="490">
        <v>55489.789878662326</v>
      </c>
      <c r="S32" s="490">
        <v>2500000</v>
      </c>
      <c r="T32" s="490">
        <v>55489.789878662326</v>
      </c>
      <c r="U32" s="490">
        <v>2500000</v>
      </c>
      <c r="V32" s="490">
        <v>55489.789878662326</v>
      </c>
      <c r="W32" s="490">
        <v>2500000</v>
      </c>
      <c r="X32" s="490">
        <v>55489.789878662326</v>
      </c>
      <c r="Y32" s="495">
        <f t="shared" si="21"/>
        <v>25000000</v>
      </c>
      <c r="Z32" s="499"/>
      <c r="AA32" s="500">
        <f t="shared" si="20"/>
        <v>25000000</v>
      </c>
      <c r="AB32" s="495">
        <f t="shared" si="22"/>
        <v>555015.59741981002</v>
      </c>
      <c r="AC32" s="495"/>
      <c r="AD32" s="495">
        <f t="shared" si="23"/>
        <v>555015.59741981002</v>
      </c>
      <c r="AE32" s="496">
        <f t="shared" si="24"/>
        <v>25000000</v>
      </c>
      <c r="AF32" s="452">
        <f t="shared" si="25"/>
        <v>1.5599297369209822E-2</v>
      </c>
      <c r="AG32" s="116" t="s">
        <v>201</v>
      </c>
      <c r="AH32" s="430">
        <v>1.8752000000000001E-2</v>
      </c>
      <c r="AI32" s="453">
        <v>2.7934907206850375E-4</v>
      </c>
    </row>
    <row r="33" spans="3:35" s="116" customFormat="1" ht="15.5" outlineLevel="1" x14ac:dyDescent="0.35">
      <c r="C33" s="510"/>
      <c r="D33" s="422" t="s">
        <v>22</v>
      </c>
      <c r="E33" s="490">
        <v>7500000</v>
      </c>
      <c r="F33" s="490">
        <v>0</v>
      </c>
      <c r="G33" s="490">
        <v>11000000</v>
      </c>
      <c r="H33" s="490">
        <v>0</v>
      </c>
      <c r="I33" s="490">
        <v>15000000</v>
      </c>
      <c r="J33" s="490">
        <v>0</v>
      </c>
      <c r="K33" s="490">
        <v>15000000</v>
      </c>
      <c r="L33" s="490">
        <v>0</v>
      </c>
      <c r="M33" s="490">
        <v>15000000</v>
      </c>
      <c r="N33" s="490">
        <v>0</v>
      </c>
      <c r="O33" s="490">
        <v>15000000</v>
      </c>
      <c r="P33" s="490">
        <v>0</v>
      </c>
      <c r="Q33" s="490">
        <v>15000000</v>
      </c>
      <c r="R33" s="490">
        <v>0</v>
      </c>
      <c r="S33" s="490">
        <v>15000000</v>
      </c>
      <c r="T33" s="490">
        <v>0</v>
      </c>
      <c r="U33" s="490">
        <v>15000000</v>
      </c>
      <c r="V33" s="490">
        <v>0</v>
      </c>
      <c r="W33" s="490">
        <v>15000000</v>
      </c>
      <c r="X33" s="490">
        <v>0</v>
      </c>
      <c r="Y33" s="495">
        <f t="shared" si="21"/>
        <v>138500000</v>
      </c>
      <c r="Z33" s="499"/>
      <c r="AA33" s="500">
        <f t="shared" si="20"/>
        <v>138500000</v>
      </c>
      <c r="AB33" s="495">
        <f t="shared" si="22"/>
        <v>0</v>
      </c>
      <c r="AC33" s="495"/>
      <c r="AD33" s="495">
        <f t="shared" si="23"/>
        <v>0</v>
      </c>
      <c r="AE33" s="496">
        <f t="shared" si="24"/>
        <v>138500000</v>
      </c>
      <c r="AF33" s="452">
        <f t="shared" si="25"/>
        <v>8.6420107425422416E-2</v>
      </c>
      <c r="AG33" s="116" t="s">
        <v>201</v>
      </c>
      <c r="AH33" s="430">
        <v>1.8752000000000001E-2</v>
      </c>
      <c r="AI33" s="453">
        <v>1.4863124641472548E-3</v>
      </c>
    </row>
    <row r="34" spans="3:35" s="116" customFormat="1" outlineLevel="1" x14ac:dyDescent="0.35">
      <c r="C34" s="494"/>
      <c r="D34" s="422"/>
      <c r="E34" s="432">
        <v>139177289</v>
      </c>
      <c r="F34" s="432">
        <f>SUM(F27:F33)</f>
        <v>3306243.3460885868</v>
      </c>
      <c r="G34" s="432">
        <v>150194566</v>
      </c>
      <c r="H34" s="432">
        <v>3355771.7843470606</v>
      </c>
      <c r="I34" s="432">
        <v>164210798</v>
      </c>
      <c r="J34" s="432">
        <v>3450345.7552674524</v>
      </c>
      <c r="K34" s="432">
        <v>164150519</v>
      </c>
      <c r="L34" s="432">
        <v>3438442.9552674522</v>
      </c>
      <c r="M34" s="432">
        <v>164150519</v>
      </c>
      <c r="N34" s="432">
        <v>3438442.9552674522</v>
      </c>
      <c r="O34" s="432">
        <v>164150519</v>
      </c>
      <c r="P34" s="432">
        <v>3438442.9552674522</v>
      </c>
      <c r="Q34" s="432">
        <v>164150519</v>
      </c>
      <c r="R34" s="432">
        <v>3438442.9552674522</v>
      </c>
      <c r="S34" s="432">
        <v>164150519</v>
      </c>
      <c r="T34" s="432">
        <v>3438442.9552674522</v>
      </c>
      <c r="U34" s="432">
        <v>164150519</v>
      </c>
      <c r="V34" s="432">
        <v>3438442.9552674522</v>
      </c>
      <c r="W34" s="432">
        <v>164150519</v>
      </c>
      <c r="X34" s="432">
        <v>3438442.9552674522</v>
      </c>
      <c r="Y34" s="432">
        <f>SUM(Y27:Y33)</f>
        <v>1602636286</v>
      </c>
      <c r="Z34" s="432"/>
      <c r="AA34" s="432">
        <f t="shared" si="20"/>
        <v>1602636286</v>
      </c>
      <c r="AB34" s="432">
        <f>+F34+H34+J34+L34+N34+P34+R34+T34+V34+X34</f>
        <v>34181461.572575264</v>
      </c>
      <c r="AC34" s="432">
        <v>0</v>
      </c>
      <c r="AD34" s="432">
        <f>SUM(AD27:AD33)</f>
        <v>34181461.572575271</v>
      </c>
      <c r="AE34" s="432">
        <f>SUM(AE27:AE33)</f>
        <v>1602636286</v>
      </c>
      <c r="AF34" s="452"/>
      <c r="AH34" s="430"/>
      <c r="AI34" s="123">
        <v>2.8819334966840686E-2</v>
      </c>
    </row>
    <row r="35" spans="3:35" s="116" customFormat="1" ht="15.5" outlineLevel="1" x14ac:dyDescent="0.35">
      <c r="C35" s="494" t="s">
        <v>23</v>
      </c>
      <c r="D35" s="422"/>
      <c r="E35" s="490">
        <v>3800000</v>
      </c>
      <c r="F35" s="490">
        <v>0</v>
      </c>
      <c r="G35" s="490">
        <v>3800000</v>
      </c>
      <c r="H35" s="490">
        <v>0</v>
      </c>
      <c r="I35" s="490">
        <v>3800000</v>
      </c>
      <c r="J35" s="490">
        <v>0</v>
      </c>
      <c r="K35" s="490">
        <v>3800000</v>
      </c>
      <c r="L35" s="490">
        <v>0</v>
      </c>
      <c r="M35" s="490">
        <v>3800000</v>
      </c>
      <c r="N35" s="490">
        <v>0</v>
      </c>
      <c r="O35" s="490">
        <v>3800000</v>
      </c>
      <c r="P35" s="490">
        <v>0</v>
      </c>
      <c r="Q35" s="490">
        <v>3800000</v>
      </c>
      <c r="R35" s="490">
        <v>0</v>
      </c>
      <c r="S35" s="490">
        <v>3800000</v>
      </c>
      <c r="T35" s="490">
        <v>0</v>
      </c>
      <c r="U35" s="490">
        <v>3800000</v>
      </c>
      <c r="V35" s="490">
        <v>0</v>
      </c>
      <c r="W35" s="490">
        <v>3800000</v>
      </c>
      <c r="X35" s="490">
        <v>0</v>
      </c>
      <c r="Y35" s="495">
        <f t="shared" si="21"/>
        <v>38000000</v>
      </c>
      <c r="Z35" s="499"/>
      <c r="AA35" s="500">
        <f t="shared" si="20"/>
        <v>38000000</v>
      </c>
      <c r="AB35" s="495">
        <f>+F35+H35+J35+L35+N35+P35+R35+T35+V35+X35</f>
        <v>0</v>
      </c>
      <c r="AC35" s="495">
        <v>0</v>
      </c>
      <c r="AD35" s="479">
        <v>0</v>
      </c>
      <c r="AE35" s="496">
        <f>+AA35</f>
        <v>38000000</v>
      </c>
      <c r="AF35" s="452">
        <v>1</v>
      </c>
      <c r="AG35" s="116" t="s">
        <v>203</v>
      </c>
      <c r="AH35" s="430">
        <v>1.9932000000000002E-2</v>
      </c>
      <c r="AI35" s="123">
        <v>1.9932000000000002E-2</v>
      </c>
    </row>
    <row r="36" spans="3:35" s="116" customFormat="1" ht="15.5" outlineLevel="1" x14ac:dyDescent="0.35">
      <c r="C36" s="494" t="s">
        <v>24</v>
      </c>
      <c r="D36" s="422"/>
      <c r="E36" s="490">
        <v>0</v>
      </c>
      <c r="F36" s="490">
        <v>0</v>
      </c>
      <c r="G36" s="490">
        <v>0</v>
      </c>
      <c r="H36" s="490">
        <v>0</v>
      </c>
      <c r="I36" s="490">
        <v>10300000</v>
      </c>
      <c r="J36" s="490">
        <v>0</v>
      </c>
      <c r="K36" s="490">
        <v>10300000</v>
      </c>
      <c r="L36" s="490">
        <v>0</v>
      </c>
      <c r="M36" s="490">
        <v>10300000</v>
      </c>
      <c r="N36" s="490">
        <v>0</v>
      </c>
      <c r="O36" s="490">
        <v>10300000</v>
      </c>
      <c r="P36" s="490">
        <v>0</v>
      </c>
      <c r="Q36" s="490">
        <v>10300000</v>
      </c>
      <c r="R36" s="490">
        <v>0</v>
      </c>
      <c r="S36" s="490">
        <v>10300000</v>
      </c>
      <c r="T36" s="490">
        <v>0</v>
      </c>
      <c r="U36" s="490">
        <v>10300000</v>
      </c>
      <c r="V36" s="490">
        <v>0</v>
      </c>
      <c r="W36" s="490">
        <v>10300000</v>
      </c>
      <c r="X36" s="490">
        <v>0</v>
      </c>
      <c r="Y36" s="495">
        <f t="shared" si="21"/>
        <v>82400000</v>
      </c>
      <c r="Z36" s="499"/>
      <c r="AA36" s="500">
        <f t="shared" si="20"/>
        <v>82400000</v>
      </c>
      <c r="AB36" s="495">
        <f>+F36+H36+J36+L36+N36+P36+R36+T36+V36+X36</f>
        <v>0</v>
      </c>
      <c r="AC36" s="495">
        <v>0</v>
      </c>
      <c r="AD36" s="479">
        <v>0</v>
      </c>
      <c r="AE36" s="496">
        <f>+AA36</f>
        <v>82400000</v>
      </c>
      <c r="AF36" s="454">
        <v>1</v>
      </c>
      <c r="AG36" s="116" t="s">
        <v>201</v>
      </c>
      <c r="AH36" s="430">
        <v>1.8752000000000001E-2</v>
      </c>
      <c r="AI36" s="123">
        <v>1.8752000000000001E-2</v>
      </c>
    </row>
    <row r="37" spans="3:35" s="116" customFormat="1" ht="26" outlineLevel="1" x14ac:dyDescent="0.35">
      <c r="C37" s="494" t="s">
        <v>25</v>
      </c>
      <c r="D37" s="422" t="s">
        <v>26</v>
      </c>
      <c r="E37" s="490">
        <v>9500000</v>
      </c>
      <c r="F37" s="490">
        <v>0</v>
      </c>
      <c r="G37" s="490">
        <v>11500000</v>
      </c>
      <c r="H37" s="490">
        <v>0</v>
      </c>
      <c r="I37" s="490">
        <v>14000000</v>
      </c>
      <c r="J37" s="490">
        <v>0</v>
      </c>
      <c r="K37" s="490">
        <v>14000000</v>
      </c>
      <c r="L37" s="490">
        <v>0</v>
      </c>
      <c r="M37" s="490">
        <v>14000000</v>
      </c>
      <c r="N37" s="490">
        <v>0</v>
      </c>
      <c r="O37" s="490">
        <v>14000000</v>
      </c>
      <c r="P37" s="490">
        <v>0</v>
      </c>
      <c r="Q37" s="490">
        <v>14000000</v>
      </c>
      <c r="R37" s="490">
        <v>0</v>
      </c>
      <c r="S37" s="490">
        <v>14000000</v>
      </c>
      <c r="T37" s="490">
        <v>0</v>
      </c>
      <c r="U37" s="490">
        <v>14000000</v>
      </c>
      <c r="V37" s="490">
        <v>0</v>
      </c>
      <c r="W37" s="490">
        <v>14000000</v>
      </c>
      <c r="X37" s="490">
        <v>0</v>
      </c>
      <c r="Y37" s="495">
        <f t="shared" si="21"/>
        <v>133000000</v>
      </c>
      <c r="Z37" s="499"/>
      <c r="AA37" s="500">
        <f t="shared" si="20"/>
        <v>133000000</v>
      </c>
      <c r="AB37" s="499">
        <f>+F37+H37+J37+L37+N37+P37+R37+T37+V37+X37</f>
        <v>0</v>
      </c>
      <c r="AC37" s="499">
        <v>0</v>
      </c>
      <c r="AD37" s="501">
        <v>0</v>
      </c>
      <c r="AE37" s="496">
        <f>+AA37</f>
        <v>133000000</v>
      </c>
      <c r="AF37" s="452">
        <v>1</v>
      </c>
      <c r="AG37" s="116" t="s">
        <v>201</v>
      </c>
      <c r="AH37" s="430">
        <v>1.8752000000000001E-2</v>
      </c>
      <c r="AI37" s="123">
        <v>1.8752000000000001E-2</v>
      </c>
    </row>
    <row r="38" spans="3:35" s="134" customFormat="1" ht="14.4" customHeight="1" x14ac:dyDescent="0.35">
      <c r="C38" s="435"/>
      <c r="D38" s="436" t="s">
        <v>27</v>
      </c>
      <c r="E38" s="432">
        <f>+E34+E35+E36+E37</f>
        <v>152477289</v>
      </c>
      <c r="F38" s="432">
        <f t="shared" ref="F38:X38" si="26">+F34+F35+F36+F37</f>
        <v>3306243.3460885868</v>
      </c>
      <c r="G38" s="432">
        <f t="shared" si="26"/>
        <v>165494566</v>
      </c>
      <c r="H38" s="432">
        <f t="shared" si="26"/>
        <v>3355771.7843470606</v>
      </c>
      <c r="I38" s="432">
        <f t="shared" si="26"/>
        <v>192310798</v>
      </c>
      <c r="J38" s="432">
        <f t="shared" si="26"/>
        <v>3450345.7552674524</v>
      </c>
      <c r="K38" s="432">
        <f t="shared" si="26"/>
        <v>192250519</v>
      </c>
      <c r="L38" s="432">
        <f t="shared" si="26"/>
        <v>3438442.9552674522</v>
      </c>
      <c r="M38" s="432">
        <f t="shared" si="26"/>
        <v>192250519</v>
      </c>
      <c r="N38" s="432">
        <f t="shared" si="26"/>
        <v>3438442.9552674522</v>
      </c>
      <c r="O38" s="432">
        <f t="shared" si="26"/>
        <v>192250519</v>
      </c>
      <c r="P38" s="432">
        <f t="shared" si="26"/>
        <v>3438442.9552674522</v>
      </c>
      <c r="Q38" s="432">
        <f t="shared" si="26"/>
        <v>192250519</v>
      </c>
      <c r="R38" s="432">
        <f t="shared" si="26"/>
        <v>3438442.9552674522</v>
      </c>
      <c r="S38" s="432">
        <f t="shared" si="26"/>
        <v>192250519</v>
      </c>
      <c r="T38" s="432">
        <f t="shared" si="26"/>
        <v>3438442.9552674522</v>
      </c>
      <c r="U38" s="432">
        <f t="shared" si="26"/>
        <v>192250519</v>
      </c>
      <c r="V38" s="432">
        <f t="shared" si="26"/>
        <v>3438442.9552674522</v>
      </c>
      <c r="W38" s="432">
        <f t="shared" si="26"/>
        <v>192250519</v>
      </c>
      <c r="X38" s="432">
        <f t="shared" si="26"/>
        <v>3438442.9552674522</v>
      </c>
      <c r="Y38" s="432">
        <f t="shared" ref="Y38" si="27">+Y37+Y36+Y35+Y34</f>
        <v>1856036286</v>
      </c>
      <c r="Z38" s="432"/>
      <c r="AA38" s="432">
        <f t="shared" si="20"/>
        <v>1856036286</v>
      </c>
      <c r="AB38" s="432">
        <f>+F38+H38+J38+L38+N38+P38+R38+T38+V38+X38</f>
        <v>34181461.572575264</v>
      </c>
      <c r="AC38" s="432">
        <v>0</v>
      </c>
      <c r="AD38" s="432">
        <f>+AD37+AD36+AD35+AD34</f>
        <v>34181461.572575271</v>
      </c>
      <c r="AE38" s="432">
        <f>+AE37+AE36+AE35+AE34</f>
        <v>1856036286</v>
      </c>
      <c r="AF38" s="455">
        <v>1</v>
      </c>
      <c r="AH38" s="438"/>
      <c r="AI38" s="123"/>
    </row>
    <row r="39" spans="3:35" s="208" customFormat="1" ht="14.4" customHeight="1" x14ac:dyDescent="0.35">
      <c r="C39" s="439"/>
      <c r="D39" s="440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Z39" s="443"/>
      <c r="AA39" s="456"/>
      <c r="AB39" s="209"/>
      <c r="AC39" s="209"/>
      <c r="AD39" s="457"/>
      <c r="AE39" s="446"/>
      <c r="AF39" s="458"/>
      <c r="AH39" s="448"/>
      <c r="AI39" s="207"/>
    </row>
    <row r="40" spans="3:35" ht="14.4" customHeight="1" x14ac:dyDescent="0.35">
      <c r="C40" s="409" t="s">
        <v>28</v>
      </c>
      <c r="D40" s="414"/>
      <c r="E40" s="418"/>
      <c r="F40" s="418"/>
      <c r="G40" s="418"/>
      <c r="H40" s="418"/>
      <c r="I40" s="418"/>
      <c r="J40" s="418"/>
      <c r="K40" s="418"/>
      <c r="L40" s="418"/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9"/>
      <c r="AB40" s="418"/>
      <c r="AC40" s="418"/>
      <c r="AD40" s="419"/>
      <c r="AF40" s="452"/>
    </row>
    <row r="41" spans="3:35" ht="15.5" outlineLevel="1" x14ac:dyDescent="0.35">
      <c r="C41" s="494" t="s">
        <v>29</v>
      </c>
      <c r="D41" s="459"/>
      <c r="E41" s="490">
        <v>1981185</v>
      </c>
      <c r="F41" s="490">
        <v>45129849</v>
      </c>
      <c r="G41" s="490">
        <v>2040620</v>
      </c>
      <c r="H41" s="490">
        <v>46452008</v>
      </c>
      <c r="I41" s="490">
        <v>2101839</v>
      </c>
      <c r="J41" s="490">
        <v>47805621</v>
      </c>
      <c r="K41" s="490">
        <v>2164894</v>
      </c>
      <c r="L41" s="490">
        <v>49399115</v>
      </c>
      <c r="M41" s="490">
        <v>2229841</v>
      </c>
      <c r="N41" s="490">
        <v>50871648</v>
      </c>
      <c r="O41" s="490">
        <v>2296736</v>
      </c>
      <c r="P41" s="490">
        <v>52388645</v>
      </c>
      <c r="Q41" s="490">
        <v>2365638</v>
      </c>
      <c r="R41" s="490">
        <v>53591462</v>
      </c>
      <c r="S41" s="490">
        <v>2436607</v>
      </c>
      <c r="T41" s="490">
        <v>55561500</v>
      </c>
      <c r="U41" s="490">
        <v>2509706</v>
      </c>
      <c r="V41" s="490">
        <v>57220201</v>
      </c>
      <c r="W41" s="490">
        <v>2584997</v>
      </c>
      <c r="X41" s="490">
        <v>58929055</v>
      </c>
      <c r="Y41" s="495">
        <f t="shared" ref="Y41:Y42" si="28">E41+G41+I41+K41+M41+O41+Q41+S41+U41+W41</f>
        <v>22712063</v>
      </c>
      <c r="Z41" s="499">
        <v>0</v>
      </c>
      <c r="AA41" s="500">
        <f>+Y41</f>
        <v>22712063</v>
      </c>
      <c r="AB41" s="495">
        <f>+F41+H41+J41+L41+N41+P41+R41+T41+V41+X41</f>
        <v>517349104</v>
      </c>
      <c r="AC41" s="495"/>
      <c r="AD41" s="479">
        <f>+AB41</f>
        <v>517349104</v>
      </c>
      <c r="AE41" s="496">
        <f>+AA41</f>
        <v>22712063</v>
      </c>
      <c r="AF41" s="452"/>
      <c r="AG41" s="115" t="s">
        <v>199</v>
      </c>
      <c r="AH41" s="430">
        <v>2.7304000000000002E-2</v>
      </c>
      <c r="AI41" s="430">
        <v>2.7304000000000002E-2</v>
      </c>
    </row>
    <row r="42" spans="3:35" ht="15.5" outlineLevel="1" x14ac:dyDescent="0.35">
      <c r="C42" s="494" t="s">
        <v>30</v>
      </c>
      <c r="D42" s="459"/>
      <c r="E42" s="490">
        <v>10312889.18</v>
      </c>
      <c r="F42" s="490">
        <v>11528007.23</v>
      </c>
      <c r="G42" s="490">
        <v>12052127.3654</v>
      </c>
      <c r="H42" s="490">
        <v>12842530.496900002</v>
      </c>
      <c r="I42" s="490">
        <v>10940884.426362</v>
      </c>
      <c r="J42" s="490">
        <v>12218273.321807003</v>
      </c>
      <c r="K42" s="490">
        <v>12784800</v>
      </c>
      <c r="L42" s="490">
        <v>12250800</v>
      </c>
      <c r="M42" s="490">
        <v>11606400</v>
      </c>
      <c r="N42" s="490">
        <v>11663900</v>
      </c>
      <c r="O42" s="490">
        <v>13546000</v>
      </c>
      <c r="P42" s="490">
        <v>12984500</v>
      </c>
      <c r="Q42" s="490">
        <v>12312400</v>
      </c>
      <c r="R42" s="490">
        <v>12371900</v>
      </c>
      <c r="S42" s="490">
        <v>14352800</v>
      </c>
      <c r="T42" s="490">
        <v>13762300</v>
      </c>
      <c r="U42" s="490">
        <v>13061400</v>
      </c>
      <c r="V42" s="490">
        <v>13122900</v>
      </c>
      <c r="W42" s="490">
        <v>15207800</v>
      </c>
      <c r="X42" s="490">
        <v>14586700</v>
      </c>
      <c r="Y42" s="495">
        <f t="shared" si="28"/>
        <v>126177500.971762</v>
      </c>
      <c r="Z42" s="499">
        <v>0</v>
      </c>
      <c r="AA42" s="500">
        <f>+Y42</f>
        <v>126177500.971762</v>
      </c>
      <c r="AB42" s="495">
        <f>+F42+H42+J42+L42+N42+P42+R42+T42+V42+X42</f>
        <v>127331811.04870701</v>
      </c>
      <c r="AC42" s="495"/>
      <c r="AD42" s="479">
        <f>+AB42</f>
        <v>127331811.04870701</v>
      </c>
      <c r="AE42" s="496">
        <f>+AA42</f>
        <v>126177500.971762</v>
      </c>
      <c r="AF42" s="452"/>
      <c r="AG42" s="116" t="s">
        <v>201</v>
      </c>
      <c r="AH42" s="430">
        <v>1.8752000000000001E-2</v>
      </c>
      <c r="AI42" s="430">
        <v>1.8752000000000001E-2</v>
      </c>
    </row>
    <row r="43" spans="3:35" s="135" customFormat="1" ht="14.4" customHeight="1" thickBot="1" x14ac:dyDescent="0.4">
      <c r="C43" s="460"/>
      <c r="D43" s="461" t="s">
        <v>31</v>
      </c>
      <c r="E43" s="462">
        <f>SUM(E41:E42)</f>
        <v>12294074.18</v>
      </c>
      <c r="F43" s="462">
        <f t="shared" ref="F43:X43" si="29">SUM(F41:F42)</f>
        <v>56657856.230000004</v>
      </c>
      <c r="G43" s="462">
        <f t="shared" si="29"/>
        <v>14092747.3654</v>
      </c>
      <c r="H43" s="462">
        <f t="shared" si="29"/>
        <v>59294538.4969</v>
      </c>
      <c r="I43" s="462">
        <f t="shared" si="29"/>
        <v>13042723.426362</v>
      </c>
      <c r="J43" s="462">
        <f t="shared" si="29"/>
        <v>60023894.321807005</v>
      </c>
      <c r="K43" s="462">
        <f t="shared" si="29"/>
        <v>14949694</v>
      </c>
      <c r="L43" s="462">
        <f t="shared" si="29"/>
        <v>61649915</v>
      </c>
      <c r="M43" s="462">
        <f t="shared" si="29"/>
        <v>13836241</v>
      </c>
      <c r="N43" s="462">
        <f t="shared" si="29"/>
        <v>62535548</v>
      </c>
      <c r="O43" s="462">
        <f t="shared" si="29"/>
        <v>15842736</v>
      </c>
      <c r="P43" s="462">
        <f t="shared" si="29"/>
        <v>65373145</v>
      </c>
      <c r="Q43" s="462">
        <f t="shared" si="29"/>
        <v>14678038</v>
      </c>
      <c r="R43" s="462">
        <f t="shared" si="29"/>
        <v>65963362</v>
      </c>
      <c r="S43" s="462">
        <f t="shared" si="29"/>
        <v>16789407</v>
      </c>
      <c r="T43" s="462">
        <f t="shared" si="29"/>
        <v>69323800</v>
      </c>
      <c r="U43" s="462">
        <f t="shared" si="29"/>
        <v>15571106</v>
      </c>
      <c r="V43" s="462">
        <f t="shared" si="29"/>
        <v>70343101</v>
      </c>
      <c r="W43" s="462">
        <f t="shared" si="29"/>
        <v>17792797</v>
      </c>
      <c r="X43" s="462">
        <f t="shared" si="29"/>
        <v>73515755</v>
      </c>
      <c r="Y43" s="462">
        <f t="shared" ref="Y43" si="30">SUM(Y41:Y42)</f>
        <v>148889563.971762</v>
      </c>
      <c r="Z43" s="463">
        <v>0</v>
      </c>
      <c r="AA43" s="464">
        <f>+Y43</f>
        <v>148889563.971762</v>
      </c>
      <c r="AB43" s="121">
        <f>SUM(AB41:AB42)</f>
        <v>644680915.04870701</v>
      </c>
      <c r="AC43" s="121">
        <v>0</v>
      </c>
      <c r="AD43" s="465">
        <f>+AB43</f>
        <v>644680915.04870701</v>
      </c>
      <c r="AE43" s="426">
        <f>+AE42+AE41</f>
        <v>148889563.971762</v>
      </c>
      <c r="AH43" s="429"/>
      <c r="AI43" s="429"/>
    </row>
    <row r="44" spans="3:35" s="135" customFormat="1" ht="14.4" customHeight="1" thickBot="1" x14ac:dyDescent="0.4">
      <c r="C44" s="466"/>
      <c r="D44" s="467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210"/>
      <c r="Z44" s="469"/>
      <c r="AA44" s="470"/>
      <c r="AB44" s="122"/>
      <c r="AC44" s="122"/>
      <c r="AD44" s="122"/>
      <c r="AH44" s="429"/>
      <c r="AI44" s="429"/>
    </row>
    <row r="45" spans="3:35" s="135" customFormat="1" ht="15" customHeight="1" collapsed="1" thickBot="1" x14ac:dyDescent="0.4">
      <c r="C45" s="471"/>
      <c r="D45" s="472" t="s">
        <v>0</v>
      </c>
      <c r="E45" s="473">
        <f>+E43+E38+E23</f>
        <v>602662131.18000007</v>
      </c>
      <c r="F45" s="473">
        <f t="shared" ref="F45:AD45" si="31">+F43+F38+F23</f>
        <v>72094064.775076628</v>
      </c>
      <c r="G45" s="473">
        <f t="shared" si="31"/>
        <v>693408744.36539996</v>
      </c>
      <c r="H45" s="473">
        <f t="shared" si="31"/>
        <v>77093402.771577671</v>
      </c>
      <c r="I45" s="473">
        <f t="shared" si="31"/>
        <v>775170171.42636204</v>
      </c>
      <c r="J45" s="473">
        <f t="shared" si="31"/>
        <v>78955291.57040143</v>
      </c>
      <c r="K45" s="473">
        <f t="shared" si="31"/>
        <v>748783297.14999998</v>
      </c>
      <c r="L45" s="473">
        <f t="shared" si="31"/>
        <v>78099796.287204951</v>
      </c>
      <c r="M45" s="473">
        <f t="shared" si="31"/>
        <v>747669844.14999998</v>
      </c>
      <c r="N45" s="473">
        <f t="shared" si="31"/>
        <v>78985429.287204951</v>
      </c>
      <c r="O45" s="473">
        <f t="shared" si="31"/>
        <v>749676339.14999998</v>
      </c>
      <c r="P45" s="473">
        <f t="shared" si="31"/>
        <v>81823026.287204951</v>
      </c>
      <c r="Q45" s="473">
        <f t="shared" si="31"/>
        <v>748511641.14999998</v>
      </c>
      <c r="R45" s="473">
        <f t="shared" si="31"/>
        <v>82413243.287204951</v>
      </c>
      <c r="S45" s="473">
        <f t="shared" si="31"/>
        <v>750623010.14999998</v>
      </c>
      <c r="T45" s="473">
        <f t="shared" si="31"/>
        <v>85773681.287204951</v>
      </c>
      <c r="U45" s="473">
        <f t="shared" si="31"/>
        <v>749404709.14999998</v>
      </c>
      <c r="V45" s="473">
        <f t="shared" si="31"/>
        <v>86792982.287204951</v>
      </c>
      <c r="W45" s="473">
        <f t="shared" si="31"/>
        <v>751626400.14999998</v>
      </c>
      <c r="X45" s="473">
        <f t="shared" si="31"/>
        <v>89965636.287204951</v>
      </c>
      <c r="Y45" s="473">
        <f t="shared" si="31"/>
        <v>7317536288.0217619</v>
      </c>
      <c r="Z45" s="473">
        <f t="shared" si="31"/>
        <v>0</v>
      </c>
      <c r="AA45" s="473">
        <f t="shared" si="31"/>
        <v>7317536288.0217619</v>
      </c>
      <c r="AB45" s="473">
        <f t="shared" si="31"/>
        <v>811996554.12749028</v>
      </c>
      <c r="AC45" s="473">
        <f t="shared" si="31"/>
        <v>0</v>
      </c>
      <c r="AD45" s="473">
        <f t="shared" si="31"/>
        <v>811996554.1274904</v>
      </c>
      <c r="AE45" s="426">
        <f>+AE43+AE38+AE23</f>
        <v>7317536288.0217619</v>
      </c>
      <c r="AH45" s="429"/>
      <c r="AI45" s="429"/>
    </row>
  </sheetData>
  <mergeCells count="16">
    <mergeCell ref="C11:C14"/>
    <mergeCell ref="C16:C17"/>
    <mergeCell ref="C20:C21"/>
    <mergeCell ref="C27:C33"/>
    <mergeCell ref="Y3:AD3"/>
    <mergeCell ref="C7:C9"/>
    <mergeCell ref="W3:X3"/>
    <mergeCell ref="G3:H3"/>
    <mergeCell ref="I3:J3"/>
    <mergeCell ref="M3:N3"/>
    <mergeCell ref="S3:T3"/>
    <mergeCell ref="U3:V3"/>
    <mergeCell ref="O3:P3"/>
    <mergeCell ref="Q3:R3"/>
    <mergeCell ref="E3:F3"/>
    <mergeCell ref="K3:L3"/>
  </mergeCells>
  <pageMargins left="0.7" right="0.7" top="0.75" bottom="0.75" header="0.3" footer="0.3"/>
  <pageSetup scale="22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A0479-A3B1-4954-A512-293E05B0E57A}">
  <sheetPr>
    <pageSetUpPr fitToPage="1"/>
  </sheetPr>
  <dimension ref="A1:Q45"/>
  <sheetViews>
    <sheetView tabSelected="1" view="pageBreakPreview" zoomScale="60" zoomScaleNormal="85" workbookViewId="0"/>
  </sheetViews>
  <sheetFormatPr defaultRowHeight="15.5" x14ac:dyDescent="0.35"/>
  <cols>
    <col min="1" max="1" width="30.3828125" customWidth="1"/>
    <col min="2" max="2" width="12" customWidth="1"/>
    <col min="3" max="5" width="15.23046875" customWidth="1"/>
    <col min="6" max="9" width="11.53515625" bestFit="1" customWidth="1"/>
    <col min="10" max="12" width="11.53515625" customWidth="1"/>
    <col min="13" max="13" width="13.84375" bestFit="1" customWidth="1"/>
    <col min="15" max="15" width="13.15234375" bestFit="1" customWidth="1"/>
    <col min="16" max="16" width="13.84375" bestFit="1" customWidth="1"/>
    <col min="17" max="17" width="11.61328125" bestFit="1" customWidth="1"/>
  </cols>
  <sheetData>
    <row r="1" spans="1:17" x14ac:dyDescent="0.35">
      <c r="A1" t="s">
        <v>290</v>
      </c>
    </row>
    <row r="2" spans="1:17" x14ac:dyDescent="0.35">
      <c r="M2" s="3"/>
      <c r="N2" s="3"/>
    </row>
    <row r="3" spans="1:17" x14ac:dyDescent="0.35">
      <c r="A3" t="s">
        <v>184</v>
      </c>
      <c r="M3" s="3"/>
      <c r="N3" s="3"/>
    </row>
    <row r="4" spans="1:17" x14ac:dyDescent="0.35">
      <c r="C4" s="125" t="s">
        <v>37</v>
      </c>
      <c r="D4" s="125" t="s">
        <v>38</v>
      </c>
      <c r="E4" s="125" t="s">
        <v>39</v>
      </c>
      <c r="F4" s="125" t="s">
        <v>40</v>
      </c>
      <c r="G4" s="125" t="s">
        <v>41</v>
      </c>
      <c r="H4" s="125" t="s">
        <v>42</v>
      </c>
      <c r="I4" s="125" t="s">
        <v>43</v>
      </c>
      <c r="J4" s="125" t="s">
        <v>228</v>
      </c>
      <c r="K4" s="125" t="s">
        <v>229</v>
      </c>
      <c r="L4" s="125" t="s">
        <v>231</v>
      </c>
      <c r="M4" s="129"/>
      <c r="N4" s="126"/>
      <c r="O4" s="126"/>
      <c r="P4" s="126"/>
      <c r="Q4" s="126"/>
    </row>
    <row r="5" spans="1:17" x14ac:dyDescent="0.35">
      <c r="A5" t="s">
        <v>193</v>
      </c>
      <c r="B5" t="s">
        <v>181</v>
      </c>
      <c r="C5">
        <f>+'Distribution Summary'!C4</f>
        <v>74123499.771016464</v>
      </c>
      <c r="D5">
        <f>+'Distribution Summary'!D4</f>
        <v>129997710.26998761</v>
      </c>
      <c r="E5">
        <f>+'Distribution Summary'!E4</f>
        <v>189958517.42431003</v>
      </c>
      <c r="F5">
        <f>+'Distribution Summary'!F4</f>
        <v>257614813.61776751</v>
      </c>
      <c r="G5">
        <f>+'Distribution Summary'!G4</f>
        <v>317612468.34803867</v>
      </c>
      <c r="H5">
        <f>+'Distribution Summary'!H4</f>
        <v>375866011.87447119</v>
      </c>
      <c r="I5">
        <f>+'Distribution Summary'!I4</f>
        <v>432375444.19706488</v>
      </c>
      <c r="J5">
        <f>+'Distribution Summary'!J4</f>
        <v>487140765.31581986</v>
      </c>
      <c r="K5">
        <f>+'Distribution Summary'!K4</f>
        <v>540161975.2307359</v>
      </c>
      <c r="L5">
        <f>+'Distribution Summary'!L4</f>
        <v>591439073.94181323</v>
      </c>
      <c r="M5" s="3"/>
      <c r="N5" s="3"/>
      <c r="P5" s="3"/>
    </row>
    <row r="6" spans="1:17" x14ac:dyDescent="0.35">
      <c r="A6" s="111" t="s">
        <v>193</v>
      </c>
      <c r="B6" s="111" t="s">
        <v>274</v>
      </c>
      <c r="C6" s="111">
        <f>+'Distribution Summary'!C5</f>
        <v>45451595.947214022</v>
      </c>
      <c r="D6" s="111">
        <f>+'Distribution Summary'!D5</f>
        <v>46984409.552430488</v>
      </c>
      <c r="E6" s="111">
        <f>+'Distribution Summary'!E5</f>
        <v>48554393.55680225</v>
      </c>
      <c r="F6" s="111">
        <f>+'Distribution Summary'!F5</f>
        <v>50366351.735089734</v>
      </c>
      <c r="G6" s="111">
        <f>+'Distribution Summary'!G5</f>
        <v>52059504.87015827</v>
      </c>
      <c r="H6" s="111">
        <f>+'Distribution Summary'!H5</f>
        <v>53799342.637402803</v>
      </c>
      <c r="I6" s="111">
        <f>+'Distribution Summary'!I5</f>
        <v>55227287.641558558</v>
      </c>
      <c r="J6" s="111">
        <f>+'Distribution Summary'!J5</f>
        <v>57424809.505032837</v>
      </c>
      <c r="K6" s="111">
        <f>+'Distribution Summary'!K5</f>
        <v>59313420.951663986</v>
      </c>
      <c r="L6" s="111">
        <f>+'Distribution Summary'!L5</f>
        <v>61254684.776005574</v>
      </c>
      <c r="M6" s="3"/>
      <c r="N6" s="3"/>
      <c r="P6" s="3"/>
    </row>
    <row r="7" spans="1:17" x14ac:dyDescent="0.35">
      <c r="A7" t="s">
        <v>193</v>
      </c>
      <c r="B7" t="s">
        <v>185</v>
      </c>
      <c r="C7">
        <f>SUM(C5:C6)</f>
        <v>119575095.71823049</v>
      </c>
      <c r="D7">
        <f t="shared" ref="D7:L7" si="0">SUM(D5:D6)</f>
        <v>176982119.82241809</v>
      </c>
      <c r="E7">
        <f t="shared" si="0"/>
        <v>238512910.98111227</v>
      </c>
      <c r="F7">
        <f t="shared" si="0"/>
        <v>307981165.35285723</v>
      </c>
      <c r="G7">
        <f t="shared" si="0"/>
        <v>369671973.21819693</v>
      </c>
      <c r="H7">
        <f t="shared" si="0"/>
        <v>429665354.51187396</v>
      </c>
      <c r="I7">
        <f t="shared" si="0"/>
        <v>487602731.8386234</v>
      </c>
      <c r="J7">
        <f t="shared" si="0"/>
        <v>544565574.82085276</v>
      </c>
      <c r="K7">
        <f t="shared" si="0"/>
        <v>599475396.18239987</v>
      </c>
      <c r="L7">
        <f t="shared" si="0"/>
        <v>652693758.71781886</v>
      </c>
      <c r="M7" s="3"/>
      <c r="N7" s="3"/>
      <c r="P7" s="3"/>
    </row>
    <row r="8" spans="1:17" x14ac:dyDescent="0.35">
      <c r="M8" s="3"/>
      <c r="N8" s="3"/>
    </row>
    <row r="9" spans="1:17" x14ac:dyDescent="0.35">
      <c r="C9" s="125" t="s">
        <v>37</v>
      </c>
      <c r="D9" s="125" t="s">
        <v>38</v>
      </c>
      <c r="E9" s="125" t="s">
        <v>39</v>
      </c>
      <c r="F9" s="125" t="s">
        <v>40</v>
      </c>
      <c r="G9" s="125" t="s">
        <v>41</v>
      </c>
      <c r="H9" s="125" t="s">
        <v>42</v>
      </c>
      <c r="I9" s="125" t="s">
        <v>43</v>
      </c>
      <c r="J9" s="125" t="s">
        <v>228</v>
      </c>
      <c r="K9" s="125" t="s">
        <v>229</v>
      </c>
      <c r="L9" s="125" t="s">
        <v>231</v>
      </c>
      <c r="M9" s="131"/>
    </row>
    <row r="10" spans="1:17" x14ac:dyDescent="0.35">
      <c r="A10" t="s">
        <v>194</v>
      </c>
      <c r="B10" t="s">
        <v>181</v>
      </c>
      <c r="C10">
        <f>+'Transmission Summary'!C4</f>
        <v>20169617.052850865</v>
      </c>
      <c r="D10">
        <f>+'Transmission Summary'!D4</f>
        <v>33110310.94160445</v>
      </c>
      <c r="E10">
        <f>+'Transmission Summary'!E4</f>
        <v>46730423.465442665</v>
      </c>
      <c r="F10">
        <f>+'Transmission Summary'!F4</f>
        <v>61020776.707341462</v>
      </c>
      <c r="G10">
        <f>+'Transmission Summary'!G4</f>
        <v>74997158.894319966</v>
      </c>
      <c r="H10">
        <f>+'Transmission Summary'!H4</f>
        <v>88653471.236404732</v>
      </c>
      <c r="I10">
        <f>+'Transmission Summary'!I4</f>
        <v>101989713.73359568</v>
      </c>
      <c r="J10">
        <f>+'Transmission Summary'!J4</f>
        <v>115005886.38589287</v>
      </c>
      <c r="K10">
        <f>+'Transmission Summary'!K4</f>
        <v>127701989.1932963</v>
      </c>
      <c r="L10">
        <f>+'Transmission Summary'!L4</f>
        <v>140078022.15580601</v>
      </c>
    </row>
    <row r="11" spans="1:17" x14ac:dyDescent="0.35">
      <c r="A11" s="111" t="s">
        <v>194</v>
      </c>
      <c r="B11" s="111" t="s">
        <v>274</v>
      </c>
      <c r="C11" s="111">
        <f>+'Transmission Summary'!C5</f>
        <v>9610262.4254804943</v>
      </c>
      <c r="D11" s="111">
        <f>+'Transmission Summary'!D5</f>
        <v>11220667.24995408</v>
      </c>
      <c r="E11" s="111">
        <f>+'Transmission Summary'!E5</f>
        <v>11582544.882150963</v>
      </c>
      <c r="F11" s="111">
        <f>+'Transmission Summary'!F5</f>
        <v>12431417.67692953</v>
      </c>
      <c r="G11" s="111">
        <f>+'Transmission Summary'!G5</f>
        <v>12845006.228070559</v>
      </c>
      <c r="H11" s="111">
        <f>+'Transmission Summary'!H5</f>
        <v>14646882.202896239</v>
      </c>
      <c r="I11" s="111">
        <f>+'Transmission Summary'!I5</f>
        <v>15067684.612248711</v>
      </c>
      <c r="J11" s="111">
        <f>+'Transmission Summary'!J5</f>
        <v>16946415.029515278</v>
      </c>
      <c r="K11" s="111">
        <f>+'Transmission Summary'!K5</f>
        <v>17375199.185776975</v>
      </c>
      <c r="L11" s="111">
        <f>+'Transmission Summary'!L5</f>
        <v>19334983.035256259</v>
      </c>
    </row>
    <row r="12" spans="1:17" x14ac:dyDescent="0.35">
      <c r="A12" t="s">
        <v>194</v>
      </c>
      <c r="B12" t="s">
        <v>185</v>
      </c>
      <c r="C12">
        <f>SUM(C10:C11)</f>
        <v>29779879.478331357</v>
      </c>
      <c r="D12">
        <f t="shared" ref="D12:L12" si="1">SUM(D10:D11)</f>
        <v>44330978.191558532</v>
      </c>
      <c r="E12">
        <f t="shared" si="1"/>
        <v>58312968.347593628</v>
      </c>
      <c r="F12">
        <f t="shared" si="1"/>
        <v>73452194.384270996</v>
      </c>
      <c r="G12">
        <f t="shared" si="1"/>
        <v>87842165.122390524</v>
      </c>
      <c r="H12">
        <f t="shared" si="1"/>
        <v>103300353.43930097</v>
      </c>
      <c r="I12">
        <f t="shared" si="1"/>
        <v>117057398.34584439</v>
      </c>
      <c r="J12">
        <f t="shared" si="1"/>
        <v>131952301.41540815</v>
      </c>
      <c r="K12">
        <f t="shared" si="1"/>
        <v>145077188.37907326</v>
      </c>
      <c r="L12">
        <f t="shared" si="1"/>
        <v>159413005.19106227</v>
      </c>
    </row>
    <row r="15" spans="1:17" x14ac:dyDescent="0.35">
      <c r="C15" s="125" t="s">
        <v>37</v>
      </c>
      <c r="D15" s="125" t="s">
        <v>38</v>
      </c>
      <c r="E15" s="125" t="s">
        <v>39</v>
      </c>
      <c r="F15" s="125" t="s">
        <v>40</v>
      </c>
      <c r="G15" s="125" t="s">
        <v>41</v>
      </c>
      <c r="H15" s="125" t="s">
        <v>42</v>
      </c>
      <c r="I15" s="125" t="s">
        <v>43</v>
      </c>
      <c r="J15" s="125" t="s">
        <v>228</v>
      </c>
      <c r="K15" s="125" t="s">
        <v>229</v>
      </c>
      <c r="L15" s="125" t="s">
        <v>231</v>
      </c>
    </row>
    <row r="16" spans="1:17" x14ac:dyDescent="0.35">
      <c r="A16" t="s">
        <v>189</v>
      </c>
      <c r="B16" t="s">
        <v>181</v>
      </c>
      <c r="C16">
        <f t="shared" ref="C16:L16" si="2">+C5+C10</f>
        <v>94293116.823867321</v>
      </c>
      <c r="D16">
        <f t="shared" si="2"/>
        <v>163108021.21159208</v>
      </c>
      <c r="E16">
        <f t="shared" si="2"/>
        <v>236688940.88975269</v>
      </c>
      <c r="F16">
        <f t="shared" si="2"/>
        <v>318635590.325109</v>
      </c>
      <c r="G16">
        <f t="shared" si="2"/>
        <v>392609627.24235862</v>
      </c>
      <c r="H16">
        <f t="shared" si="2"/>
        <v>464519483.1108759</v>
      </c>
      <c r="I16">
        <f t="shared" si="2"/>
        <v>534365157.93066055</v>
      </c>
      <c r="J16">
        <f t="shared" si="2"/>
        <v>602146651.70171273</v>
      </c>
      <c r="K16">
        <f t="shared" si="2"/>
        <v>667863964.42403221</v>
      </c>
      <c r="L16">
        <f t="shared" si="2"/>
        <v>731517096.0976193</v>
      </c>
    </row>
    <row r="17" spans="1:12" x14ac:dyDescent="0.35">
      <c r="A17" s="111" t="s">
        <v>189</v>
      </c>
      <c r="B17" s="111" t="s">
        <v>274</v>
      </c>
      <c r="C17" s="111">
        <f t="shared" ref="C17:L17" si="3">+C6+C11</f>
        <v>55061858.372694515</v>
      </c>
      <c r="D17" s="111">
        <f t="shared" si="3"/>
        <v>58205076.80238457</v>
      </c>
      <c r="E17" s="111">
        <f t="shared" si="3"/>
        <v>60136938.438953213</v>
      </c>
      <c r="F17" s="111">
        <f t="shared" si="3"/>
        <v>62797769.412019268</v>
      </c>
      <c r="G17" s="111">
        <f t="shared" si="3"/>
        <v>64904511.098228827</v>
      </c>
      <c r="H17" s="111">
        <f t="shared" si="3"/>
        <v>68446224.84029904</v>
      </c>
      <c r="I17" s="111">
        <f t="shared" si="3"/>
        <v>70294972.253807276</v>
      </c>
      <c r="J17" s="111">
        <f t="shared" si="3"/>
        <v>74371224.534548119</v>
      </c>
      <c r="K17" s="111">
        <f t="shared" si="3"/>
        <v>76688620.137440965</v>
      </c>
      <c r="L17" s="111">
        <f t="shared" si="3"/>
        <v>80589667.811261833</v>
      </c>
    </row>
    <row r="18" spans="1:12" x14ac:dyDescent="0.35">
      <c r="A18" t="s">
        <v>189</v>
      </c>
      <c r="B18" t="s">
        <v>185</v>
      </c>
      <c r="C18">
        <f t="shared" ref="C18:L18" si="4">+C7+C12</f>
        <v>149354975.19656184</v>
      </c>
      <c r="D18">
        <f t="shared" si="4"/>
        <v>221313098.01397663</v>
      </c>
      <c r="E18">
        <f t="shared" si="4"/>
        <v>296825879.32870591</v>
      </c>
      <c r="F18">
        <f t="shared" si="4"/>
        <v>381433359.73712826</v>
      </c>
      <c r="G18">
        <f t="shared" si="4"/>
        <v>457514138.34058744</v>
      </c>
      <c r="H18">
        <f t="shared" si="4"/>
        <v>532965707.95117491</v>
      </c>
      <c r="I18">
        <f t="shared" si="4"/>
        <v>604660130.18446779</v>
      </c>
      <c r="J18">
        <f t="shared" si="4"/>
        <v>676517876.23626089</v>
      </c>
      <c r="K18">
        <f t="shared" si="4"/>
        <v>744552584.56147313</v>
      </c>
      <c r="L18">
        <f t="shared" si="4"/>
        <v>812106763.90888119</v>
      </c>
    </row>
    <row r="20" spans="1:12" ht="16" thickBot="1" x14ac:dyDescent="0.4"/>
    <row r="21" spans="1:12" x14ac:dyDescent="0.35">
      <c r="A21" s="144" t="s">
        <v>195</v>
      </c>
      <c r="B21" s="145"/>
      <c r="C21" s="145" t="s">
        <v>37</v>
      </c>
      <c r="D21" s="145" t="s">
        <v>38</v>
      </c>
      <c r="E21" s="145" t="s">
        <v>39</v>
      </c>
      <c r="F21" s="145" t="s">
        <v>40</v>
      </c>
      <c r="G21" s="145" t="s">
        <v>41</v>
      </c>
      <c r="H21" s="145" t="s">
        <v>42</v>
      </c>
      <c r="I21" s="145" t="s">
        <v>43</v>
      </c>
      <c r="J21" s="145" t="s">
        <v>228</v>
      </c>
      <c r="K21" s="145" t="s">
        <v>229</v>
      </c>
      <c r="L21" s="146" t="s">
        <v>231</v>
      </c>
    </row>
    <row r="22" spans="1:12" ht="16" thickBot="1" x14ac:dyDescent="0.4">
      <c r="A22" s="147" t="s">
        <v>192</v>
      </c>
      <c r="B22" s="148" t="s">
        <v>185</v>
      </c>
      <c r="C22" s="148">
        <f t="shared" ref="C22:L22" si="5">+(C16+C17)/1000000</f>
        <v>149.35497519656184</v>
      </c>
      <c r="D22" s="148">
        <f t="shared" si="5"/>
        <v>221.31309801397663</v>
      </c>
      <c r="E22" s="148">
        <f t="shared" si="5"/>
        <v>296.82587932870592</v>
      </c>
      <c r="F22" s="148">
        <f t="shared" si="5"/>
        <v>381.43335973712828</v>
      </c>
      <c r="G22" s="148">
        <f t="shared" si="5"/>
        <v>457.51413834058746</v>
      </c>
      <c r="H22" s="148">
        <f t="shared" si="5"/>
        <v>532.96570795117498</v>
      </c>
      <c r="I22" s="148">
        <f t="shared" si="5"/>
        <v>604.66013018446779</v>
      </c>
      <c r="J22" s="148">
        <f t="shared" si="5"/>
        <v>676.51787623626092</v>
      </c>
      <c r="K22" s="148">
        <f t="shared" si="5"/>
        <v>744.55258456147317</v>
      </c>
      <c r="L22" s="149">
        <f t="shared" si="5"/>
        <v>812.10676390888113</v>
      </c>
    </row>
    <row r="24" spans="1:12" x14ac:dyDescent="0.35">
      <c r="B24" s="16"/>
      <c r="C24" s="16"/>
      <c r="D24" s="357"/>
      <c r="E24" s="357"/>
      <c r="F24" s="16"/>
      <c r="G24" s="16"/>
      <c r="H24" s="16"/>
    </row>
    <row r="25" spans="1:12" x14ac:dyDescent="0.35">
      <c r="B25" s="16"/>
      <c r="C25" s="16"/>
      <c r="D25" s="357"/>
      <c r="E25" s="357"/>
      <c r="F25" s="16"/>
      <c r="G25" s="16"/>
      <c r="H25" s="16"/>
    </row>
    <row r="26" spans="1:12" x14ac:dyDescent="0.35">
      <c r="B26" s="16"/>
      <c r="C26" s="16"/>
      <c r="D26" s="357"/>
      <c r="E26" s="357"/>
      <c r="F26" s="16"/>
      <c r="G26" s="16"/>
      <c r="H26" s="16"/>
    </row>
    <row r="27" spans="1:12" x14ac:dyDescent="0.35">
      <c r="B27" s="16"/>
      <c r="C27" s="16"/>
      <c r="D27" s="357"/>
      <c r="E27" s="358"/>
      <c r="F27" s="356"/>
      <c r="G27" s="356"/>
      <c r="H27" s="356"/>
    </row>
    <row r="28" spans="1:12" x14ac:dyDescent="0.35">
      <c r="B28" s="16"/>
      <c r="C28" s="16"/>
      <c r="D28" s="357"/>
      <c r="E28" s="358"/>
      <c r="F28" s="356"/>
      <c r="G28" s="356"/>
      <c r="H28" s="356"/>
    </row>
    <row r="29" spans="1:12" x14ac:dyDescent="0.35">
      <c r="B29" s="16"/>
      <c r="C29" s="16"/>
      <c r="D29" s="357"/>
      <c r="E29" s="358"/>
      <c r="F29" s="356"/>
      <c r="G29" s="356"/>
      <c r="H29" s="356"/>
    </row>
    <row r="30" spans="1:12" x14ac:dyDescent="0.35">
      <c r="B30" s="16"/>
      <c r="C30" s="16"/>
      <c r="D30" s="357"/>
      <c r="E30" s="358"/>
      <c r="F30" s="356"/>
      <c r="G30" s="356"/>
      <c r="H30" s="356"/>
    </row>
    <row r="31" spans="1:12" x14ac:dyDescent="0.35">
      <c r="B31" s="16"/>
      <c r="C31" s="16"/>
      <c r="D31" s="357"/>
      <c r="E31" s="358"/>
      <c r="F31" s="356"/>
      <c r="G31" s="356"/>
      <c r="H31" s="356"/>
    </row>
    <row r="32" spans="1:12" x14ac:dyDescent="0.35">
      <c r="B32" s="16"/>
      <c r="C32" s="16"/>
      <c r="D32" s="357"/>
      <c r="E32" s="358"/>
      <c r="F32" s="356"/>
      <c r="G32" s="356"/>
      <c r="H32" s="356"/>
    </row>
    <row r="33" spans="2:8" x14ac:dyDescent="0.35">
      <c r="B33" s="16"/>
      <c r="C33" s="16"/>
      <c r="D33" s="357"/>
      <c r="E33" s="357"/>
      <c r="F33" s="16"/>
      <c r="G33" s="16"/>
      <c r="H33" s="16"/>
    </row>
    <row r="34" spans="2:8" x14ac:dyDescent="0.35">
      <c r="B34" s="16"/>
      <c r="C34" s="16"/>
      <c r="D34" s="357"/>
      <c r="E34" s="357"/>
      <c r="F34" s="16"/>
      <c r="G34" s="16"/>
      <c r="H34" s="16"/>
    </row>
    <row r="35" spans="2:8" x14ac:dyDescent="0.35">
      <c r="B35" s="16"/>
      <c r="C35" s="16"/>
      <c r="D35" s="475"/>
      <c r="E35" s="357"/>
      <c r="F35" s="16"/>
      <c r="G35" s="16"/>
      <c r="H35" s="16"/>
    </row>
    <row r="36" spans="2:8" x14ac:dyDescent="0.35">
      <c r="B36" s="16"/>
      <c r="C36" s="16"/>
      <c r="D36" s="475"/>
      <c r="E36" s="357"/>
      <c r="F36" s="16"/>
      <c r="G36" s="16"/>
      <c r="H36" s="16"/>
    </row>
    <row r="37" spans="2:8" x14ac:dyDescent="0.35">
      <c r="B37" s="16"/>
      <c r="C37" s="16"/>
      <c r="D37" s="357"/>
      <c r="E37" s="357"/>
      <c r="F37" s="16"/>
      <c r="G37" s="16"/>
      <c r="H37" s="16"/>
    </row>
    <row r="38" spans="2:8" x14ac:dyDescent="0.35">
      <c r="B38" s="16"/>
      <c r="C38" s="16"/>
      <c r="D38" s="357"/>
      <c r="E38" s="357"/>
      <c r="F38" s="16"/>
      <c r="G38" s="16"/>
      <c r="H38" s="16"/>
    </row>
    <row r="39" spans="2:8" x14ac:dyDescent="0.35">
      <c r="B39" s="16"/>
      <c r="C39" s="16"/>
      <c r="D39" s="357"/>
      <c r="E39" s="357"/>
      <c r="F39" s="16"/>
      <c r="G39" s="16"/>
      <c r="H39" s="16"/>
    </row>
    <row r="40" spans="2:8" x14ac:dyDescent="0.35">
      <c r="B40" s="16"/>
      <c r="C40" s="16"/>
      <c r="D40" s="357"/>
      <c r="E40" s="357"/>
      <c r="F40" s="16"/>
      <c r="G40" s="16"/>
      <c r="H40" s="16"/>
    </row>
    <row r="41" spans="2:8" x14ac:dyDescent="0.35">
      <c r="B41" s="16"/>
      <c r="C41" s="16"/>
      <c r="D41" s="16"/>
      <c r="E41" s="16"/>
      <c r="F41" s="16"/>
      <c r="G41" s="16"/>
      <c r="H41" s="16"/>
    </row>
    <row r="42" spans="2:8" x14ac:dyDescent="0.35">
      <c r="B42" s="16"/>
      <c r="C42" s="16"/>
      <c r="D42" s="16"/>
      <c r="E42" s="16"/>
      <c r="F42" s="16"/>
      <c r="G42" s="16"/>
      <c r="H42" s="16"/>
    </row>
    <row r="43" spans="2:8" x14ac:dyDescent="0.35">
      <c r="B43" s="16"/>
      <c r="C43" s="16"/>
      <c r="D43" s="16"/>
      <c r="E43" s="16"/>
      <c r="F43" s="16"/>
      <c r="G43" s="16"/>
      <c r="H43" s="16"/>
    </row>
    <row r="44" spans="2:8" x14ac:dyDescent="0.35">
      <c r="B44" s="16"/>
      <c r="C44" s="16"/>
      <c r="D44" s="16"/>
      <c r="E44" s="16"/>
      <c r="F44" s="16"/>
      <c r="G44" s="16"/>
      <c r="H44" s="16"/>
    </row>
    <row r="45" spans="2:8" x14ac:dyDescent="0.35">
      <c r="B45" s="16"/>
      <c r="C45" s="16"/>
      <c r="D45" s="16"/>
      <c r="E45" s="16"/>
      <c r="F45" s="16"/>
      <c r="G45" s="16"/>
      <c r="H45" s="16"/>
    </row>
  </sheetData>
  <phoneticPr fontId="36" type="noConversion"/>
  <pageMargins left="0.7" right="0.7" top="0.75" bottom="0.75" header="0.3" footer="0.3"/>
  <pageSetup scale="61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F20BE-6B94-4B1E-AA24-E9DDF6C3FA1D}">
  <sheetPr>
    <pageSetUpPr fitToPage="1"/>
  </sheetPr>
  <dimension ref="A1:N32"/>
  <sheetViews>
    <sheetView tabSelected="1" view="pageBreakPreview" zoomScale="60" zoomScaleNormal="85" workbookViewId="0"/>
  </sheetViews>
  <sheetFormatPr defaultRowHeight="15.5" x14ac:dyDescent="0.35"/>
  <cols>
    <col min="1" max="1" width="20.3828125" customWidth="1"/>
    <col min="2" max="2" width="15.69140625" customWidth="1"/>
    <col min="3" max="9" width="11.53515625" bestFit="1" customWidth="1"/>
    <col min="10" max="11" width="11.53515625" style="3" bestFit="1" customWidth="1"/>
    <col min="12" max="12" width="13.15234375" bestFit="1" customWidth="1"/>
    <col min="13" max="13" width="13.84375" bestFit="1" customWidth="1"/>
    <col min="14" max="14" width="11.61328125" bestFit="1" customWidth="1"/>
  </cols>
  <sheetData>
    <row r="1" spans="1:14" x14ac:dyDescent="0.35">
      <c r="A1" t="s">
        <v>190</v>
      </c>
      <c r="J1"/>
      <c r="K1"/>
    </row>
    <row r="2" spans="1:14" x14ac:dyDescent="0.35">
      <c r="A2" t="s">
        <v>184</v>
      </c>
      <c r="J2"/>
      <c r="K2"/>
    </row>
    <row r="3" spans="1:14" x14ac:dyDescent="0.35">
      <c r="C3" s="125" t="s">
        <v>37</v>
      </c>
      <c r="D3" s="125" t="s">
        <v>38</v>
      </c>
      <c r="E3" s="125" t="s">
        <v>39</v>
      </c>
      <c r="F3" s="125" t="s">
        <v>40</v>
      </c>
      <c r="G3" s="125" t="s">
        <v>41</v>
      </c>
      <c r="H3" s="125" t="s">
        <v>42</v>
      </c>
      <c r="I3" s="125" t="s">
        <v>43</v>
      </c>
      <c r="J3" s="125" t="s">
        <v>228</v>
      </c>
      <c r="K3" s="125" t="s">
        <v>229</v>
      </c>
      <c r="L3" s="125" t="s">
        <v>231</v>
      </c>
      <c r="M3" s="126"/>
      <c r="N3" s="126"/>
    </row>
    <row r="4" spans="1:14" x14ac:dyDescent="0.35">
      <c r="A4" t="s">
        <v>183</v>
      </c>
      <c r="B4" t="s">
        <v>181</v>
      </c>
      <c r="C4">
        <f t="shared" ref="C4:L4" si="0">++C26+C21+C16+C12</f>
        <v>74123499.771016464</v>
      </c>
      <c r="D4">
        <f t="shared" si="0"/>
        <v>129997710.26998761</v>
      </c>
      <c r="E4">
        <f t="shared" si="0"/>
        <v>189958517.42431003</v>
      </c>
      <c r="F4">
        <f t="shared" si="0"/>
        <v>257614813.61776751</v>
      </c>
      <c r="G4">
        <f t="shared" si="0"/>
        <v>317612468.34803867</v>
      </c>
      <c r="H4">
        <f t="shared" si="0"/>
        <v>375866011.87447119</v>
      </c>
      <c r="I4">
        <f t="shared" si="0"/>
        <v>432375444.19706488</v>
      </c>
      <c r="J4">
        <f t="shared" si="0"/>
        <v>487140765.31581986</v>
      </c>
      <c r="K4">
        <f t="shared" si="0"/>
        <v>540161975.2307359</v>
      </c>
      <c r="L4">
        <f t="shared" si="0"/>
        <v>591439073.94181323</v>
      </c>
      <c r="M4" s="3"/>
    </row>
    <row r="5" spans="1:14" x14ac:dyDescent="0.35">
      <c r="A5" s="111" t="s">
        <v>183</v>
      </c>
      <c r="B5" s="111" t="s">
        <v>273</v>
      </c>
      <c r="C5" s="111">
        <f>+C31</f>
        <v>45451595.947214022</v>
      </c>
      <c r="D5" s="111">
        <f t="shared" ref="D5:L5" si="1">+D31</f>
        <v>46984409.552430488</v>
      </c>
      <c r="E5" s="111">
        <f t="shared" si="1"/>
        <v>48554393.55680225</v>
      </c>
      <c r="F5" s="111">
        <f t="shared" si="1"/>
        <v>50366351.735089734</v>
      </c>
      <c r="G5" s="111">
        <f t="shared" si="1"/>
        <v>52059504.87015827</v>
      </c>
      <c r="H5" s="111">
        <f t="shared" si="1"/>
        <v>53799342.637402803</v>
      </c>
      <c r="I5" s="111">
        <f t="shared" si="1"/>
        <v>55227287.641558558</v>
      </c>
      <c r="J5" s="111">
        <f t="shared" si="1"/>
        <v>57424809.505032837</v>
      </c>
      <c r="K5" s="111">
        <f t="shared" si="1"/>
        <v>59313420.951663986</v>
      </c>
      <c r="L5" s="111">
        <f t="shared" si="1"/>
        <v>61254684.776005574</v>
      </c>
      <c r="M5" s="3"/>
    </row>
    <row r="6" spans="1:14" x14ac:dyDescent="0.35">
      <c r="A6" t="s">
        <v>183</v>
      </c>
      <c r="B6" t="s">
        <v>185</v>
      </c>
      <c r="C6">
        <f>+C5+C4</f>
        <v>119575095.71823049</v>
      </c>
      <c r="D6">
        <f t="shared" ref="D6:L6" si="2">+D5+D4</f>
        <v>176982119.82241809</v>
      </c>
      <c r="E6">
        <f t="shared" si="2"/>
        <v>238512910.98111227</v>
      </c>
      <c r="F6">
        <f t="shared" si="2"/>
        <v>307981165.35285723</v>
      </c>
      <c r="G6">
        <f t="shared" si="2"/>
        <v>369671973.21819693</v>
      </c>
      <c r="H6">
        <f t="shared" si="2"/>
        <v>429665354.51187396</v>
      </c>
      <c r="I6">
        <f t="shared" si="2"/>
        <v>487602731.8386234</v>
      </c>
      <c r="J6">
        <f t="shared" si="2"/>
        <v>544565574.82085276</v>
      </c>
      <c r="K6">
        <f t="shared" si="2"/>
        <v>599475396.18239987</v>
      </c>
      <c r="L6">
        <f t="shared" si="2"/>
        <v>652693758.71781886</v>
      </c>
      <c r="M6" s="3"/>
    </row>
    <row r="7" spans="1:14" x14ac:dyDescent="0.35">
      <c r="J7"/>
      <c r="K7"/>
    </row>
    <row r="8" spans="1:14" x14ac:dyDescent="0.35">
      <c r="C8" s="132"/>
      <c r="D8" s="132"/>
      <c r="E8" s="132"/>
      <c r="F8" s="132"/>
      <c r="G8" s="132"/>
      <c r="H8" s="132"/>
      <c r="I8" s="132"/>
      <c r="J8" s="132"/>
      <c r="K8" s="132"/>
      <c r="L8" s="132"/>
    </row>
    <row r="9" spans="1:14" x14ac:dyDescent="0.35">
      <c r="A9" s="127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</row>
    <row r="10" spans="1:14" s="128" customFormat="1" x14ac:dyDescent="0.35"/>
    <row r="11" spans="1:14" x14ac:dyDescent="0.35">
      <c r="C11" s="125" t="s">
        <v>37</v>
      </c>
      <c r="D11" s="125" t="s">
        <v>38</v>
      </c>
      <c r="E11" s="125" t="s">
        <v>39</v>
      </c>
      <c r="F11" s="125" t="s">
        <v>40</v>
      </c>
      <c r="G11" s="125" t="s">
        <v>41</v>
      </c>
      <c r="H11" s="125" t="s">
        <v>42</v>
      </c>
      <c r="I11" s="125" t="s">
        <v>43</v>
      </c>
      <c r="J11" s="125" t="s">
        <v>228</v>
      </c>
      <c r="K11" s="125" t="s">
        <v>229</v>
      </c>
      <c r="L11" s="125" t="s">
        <v>231</v>
      </c>
    </row>
    <row r="12" spans="1:14" x14ac:dyDescent="0.35">
      <c r="A12" s="111" t="s">
        <v>5</v>
      </c>
      <c r="B12" s="111"/>
      <c r="C12" s="111">
        <f>+'2023-2032 Feeder Hardening'!F9+'2023-2032 Feeder Hardening'!F10</f>
        <v>24505375.879211057</v>
      </c>
      <c r="D12" s="111">
        <f>+'2023-2032 Feeder Hardening'!G9+'2023-2032 Feeder Hardening'!G10</f>
        <v>43983738.844867222</v>
      </c>
      <c r="E12" s="111">
        <f>+'2023-2032 Feeder Hardening'!H9+'2023-2032 Feeder Hardening'!H10</f>
        <v>63139764.713150233</v>
      </c>
      <c r="F12" s="111">
        <f>+'2023-2032 Feeder Hardening'!I9+'2023-2032 Feeder Hardening'!I10</f>
        <v>85716621.700525284</v>
      </c>
      <c r="G12" s="111">
        <f>+'2023-2032 Feeder Hardening'!J9+'2023-2032 Feeder Hardening'!J10</f>
        <v>111189396.70268387</v>
      </c>
      <c r="H12" s="111">
        <f>+'2023-2032 Feeder Hardening'!K9+'2023-2032 Feeder Hardening'!K10</f>
        <v>135878706.90167537</v>
      </c>
      <c r="I12" s="111">
        <f>+'2023-2032 Feeder Hardening'!L9+'2023-2032 Feeder Hardening'!L10</f>
        <v>159784552.29749975</v>
      </c>
      <c r="J12" s="111">
        <f>+'2023-2032 Feeder Hardening'!M9+'2023-2032 Feeder Hardening'!M10</f>
        <v>182906932.89015701</v>
      </c>
      <c r="K12" s="111">
        <f>+'2023-2032 Feeder Hardening'!N9+'2023-2032 Feeder Hardening'!N10</f>
        <v>205245848.67964712</v>
      </c>
      <c r="L12" s="111">
        <f>+'2023-2032 Feeder Hardening'!O9+'2023-2032 Feeder Hardening'!O10</f>
        <v>226801299.66597015</v>
      </c>
    </row>
    <row r="13" spans="1:14" x14ac:dyDescent="0.35">
      <c r="A13" t="s">
        <v>5</v>
      </c>
      <c r="B13" t="s">
        <v>185</v>
      </c>
      <c r="C13">
        <f t="shared" ref="C13:L13" si="3">SUM(C12:C12)</f>
        <v>24505375.879211057</v>
      </c>
      <c r="D13">
        <f t="shared" si="3"/>
        <v>43983738.844867222</v>
      </c>
      <c r="E13">
        <f t="shared" si="3"/>
        <v>63139764.713150233</v>
      </c>
      <c r="F13">
        <f t="shared" si="3"/>
        <v>85716621.700525284</v>
      </c>
      <c r="G13">
        <f t="shared" si="3"/>
        <v>111189396.70268387</v>
      </c>
      <c r="H13">
        <f t="shared" si="3"/>
        <v>135878706.90167537</v>
      </c>
      <c r="I13">
        <f t="shared" si="3"/>
        <v>159784552.29749975</v>
      </c>
      <c r="J13">
        <f t="shared" si="3"/>
        <v>182906932.89015701</v>
      </c>
      <c r="K13">
        <f t="shared" si="3"/>
        <v>205245848.67964712</v>
      </c>
      <c r="L13">
        <f t="shared" si="3"/>
        <v>226801299.66597015</v>
      </c>
    </row>
    <row r="14" spans="1:14" x14ac:dyDescent="0.35">
      <c r="J14"/>
      <c r="K14"/>
    </row>
    <row r="15" spans="1:14" x14ac:dyDescent="0.35">
      <c r="C15" s="125" t="s">
        <v>37</v>
      </c>
      <c r="D15" s="125" t="s">
        <v>38</v>
      </c>
      <c r="E15" s="125" t="s">
        <v>39</v>
      </c>
      <c r="F15" s="125" t="s">
        <v>40</v>
      </c>
      <c r="G15" s="125" t="s">
        <v>41</v>
      </c>
      <c r="H15" s="125" t="s">
        <v>42</v>
      </c>
      <c r="I15" s="125" t="s">
        <v>43</v>
      </c>
      <c r="J15" s="125" t="s">
        <v>228</v>
      </c>
      <c r="K15" s="125" t="s">
        <v>229</v>
      </c>
      <c r="L15" s="125" t="s">
        <v>231</v>
      </c>
    </row>
    <row r="16" spans="1:14" x14ac:dyDescent="0.35">
      <c r="A16" s="111" t="s">
        <v>6</v>
      </c>
      <c r="B16" s="111"/>
      <c r="C16" s="111">
        <f>+'2023-2032 Lateral Hardening'!F9+'2023-2032 Lateral Hardening'!F10</f>
        <v>36357450.423617363</v>
      </c>
      <c r="D16" s="111">
        <f>+'2023-2032 Lateral Hardening'!G9+'2023-2032 Lateral Hardening'!G10</f>
        <v>60948234.393709779</v>
      </c>
      <c r="E16" s="111">
        <f>+'2023-2032 Lateral Hardening'!H9+'2023-2032 Lateral Hardening'!H10</f>
        <v>88056166.642094836</v>
      </c>
      <c r="F16" s="111">
        <f>+'2023-2032 Lateral Hardening'!I9+'2023-2032 Lateral Hardening'!I10</f>
        <v>127017387.17176223</v>
      </c>
      <c r="G16" s="111">
        <f>+'2023-2032 Lateral Hardening'!J9+'2023-2032 Lateral Hardening'!J10</f>
        <v>162330528.19813484</v>
      </c>
      <c r="H16" s="111">
        <f>+'2023-2032 Lateral Hardening'!K9+'2023-2032 Lateral Hardening'!K10</f>
        <v>196686730.87531582</v>
      </c>
      <c r="I16" s="111">
        <f>+'2023-2032 Lateral Hardening'!L9+'2023-2032 Lateral Hardening'!L10</f>
        <v>230085995.20330516</v>
      </c>
      <c r="J16" s="111">
        <f>+'2023-2032 Lateral Hardening'!M9+'2023-2032 Lateral Hardening'!M10</f>
        <v>262528321.1821028</v>
      </c>
      <c r="K16" s="111">
        <f>+'2023-2032 Lateral Hardening'!N9+'2023-2032 Lateral Hardening'!N10</f>
        <v>294013708.81170881</v>
      </c>
      <c r="L16" s="111">
        <f>+'2023-2032 Lateral Hardening'!O9+'2023-2032 Lateral Hardening'!O10</f>
        <v>324542158.09212315</v>
      </c>
    </row>
    <row r="17" spans="1:12" x14ac:dyDescent="0.35">
      <c r="A17" t="s">
        <v>6</v>
      </c>
      <c r="B17" t="s">
        <v>185</v>
      </c>
      <c r="C17">
        <f t="shared" ref="C17:L17" si="4">SUM(C16:C16)</f>
        <v>36357450.423617363</v>
      </c>
      <c r="D17">
        <f t="shared" si="4"/>
        <v>60948234.393709779</v>
      </c>
      <c r="E17">
        <f t="shared" si="4"/>
        <v>88056166.642094836</v>
      </c>
      <c r="F17">
        <f t="shared" si="4"/>
        <v>127017387.17176223</v>
      </c>
      <c r="G17">
        <f t="shared" si="4"/>
        <v>162330528.19813484</v>
      </c>
      <c r="H17">
        <f t="shared" si="4"/>
        <v>196686730.87531582</v>
      </c>
      <c r="I17">
        <f t="shared" si="4"/>
        <v>230085995.20330516</v>
      </c>
      <c r="J17">
        <f t="shared" si="4"/>
        <v>262528321.1821028</v>
      </c>
      <c r="K17">
        <f t="shared" si="4"/>
        <v>294013708.81170881</v>
      </c>
      <c r="L17">
        <f t="shared" si="4"/>
        <v>324542158.09212315</v>
      </c>
    </row>
    <row r="18" spans="1:12" x14ac:dyDescent="0.35">
      <c r="J18"/>
      <c r="K18"/>
    </row>
    <row r="19" spans="1:12" x14ac:dyDescent="0.35">
      <c r="J19"/>
      <c r="K19"/>
    </row>
    <row r="20" spans="1:12" x14ac:dyDescent="0.35">
      <c r="C20" s="125" t="s">
        <v>37</v>
      </c>
      <c r="D20" s="125" t="s">
        <v>38</v>
      </c>
      <c r="E20" s="125" t="s">
        <v>39</v>
      </c>
      <c r="F20" s="125" t="s">
        <v>40</v>
      </c>
      <c r="G20" s="125" t="s">
        <v>41</v>
      </c>
      <c r="H20" s="125" t="s">
        <v>42</v>
      </c>
      <c r="I20" s="125" t="s">
        <v>43</v>
      </c>
      <c r="J20" s="125" t="s">
        <v>228</v>
      </c>
      <c r="K20" s="125" t="s">
        <v>229</v>
      </c>
      <c r="L20" s="125" t="s">
        <v>231</v>
      </c>
    </row>
    <row r="21" spans="1:12" x14ac:dyDescent="0.35">
      <c r="A21" s="111" t="s">
        <v>182</v>
      </c>
      <c r="B21" s="111" t="s">
        <v>272</v>
      </c>
      <c r="C21" s="111">
        <f>+'2023-2032 SOG'!F9</f>
        <v>13162133.978884039</v>
      </c>
      <c r="D21" s="111">
        <f>+'2023-2032 SOG'!G9</f>
        <v>24865031.815730616</v>
      </c>
      <c r="E21" s="111">
        <f>+'2023-2032 SOG'!H9</f>
        <v>38409221.387704976</v>
      </c>
      <c r="F21" s="111">
        <f>+'2023-2032 SOG'!I9</f>
        <v>44363110.641340002</v>
      </c>
      <c r="G21" s="111">
        <f>+'2023-2032 SOG'!J9</f>
        <v>43414227.971780002</v>
      </c>
      <c r="H21" s="111">
        <f>+'2023-2032 SOG'!K9</f>
        <v>42465345.302220002</v>
      </c>
      <c r="I21" s="111">
        <f>+'2023-2032 SOG'!L9</f>
        <v>41516462.632660002</v>
      </c>
      <c r="J21" s="111">
        <f>+'2023-2032 SOG'!M9</f>
        <v>40567579.963100001</v>
      </c>
      <c r="K21" s="111">
        <f>+'2023-2032 SOG'!N9</f>
        <v>39618697.293540001</v>
      </c>
      <c r="L21" s="111">
        <f>+'2023-2032 SOG'!O9</f>
        <v>38669814.623980001</v>
      </c>
    </row>
    <row r="22" spans="1:12" x14ac:dyDescent="0.35">
      <c r="A22" t="s">
        <v>182</v>
      </c>
      <c r="B22" t="s">
        <v>185</v>
      </c>
      <c r="C22">
        <f t="shared" ref="C22:L22" si="5">SUM(C21:C21)</f>
        <v>13162133.978884039</v>
      </c>
      <c r="D22">
        <f t="shared" si="5"/>
        <v>24865031.815730616</v>
      </c>
      <c r="E22">
        <f t="shared" si="5"/>
        <v>38409221.387704976</v>
      </c>
      <c r="F22">
        <f t="shared" si="5"/>
        <v>44363110.641340002</v>
      </c>
      <c r="G22">
        <f t="shared" si="5"/>
        <v>43414227.971780002</v>
      </c>
      <c r="H22">
        <f t="shared" si="5"/>
        <v>42465345.302220002</v>
      </c>
      <c r="I22">
        <f t="shared" si="5"/>
        <v>41516462.632660002</v>
      </c>
      <c r="J22">
        <f t="shared" si="5"/>
        <v>40567579.963100001</v>
      </c>
      <c r="K22">
        <f t="shared" si="5"/>
        <v>39618697.293540001</v>
      </c>
      <c r="L22">
        <f t="shared" si="5"/>
        <v>38669814.623980001</v>
      </c>
    </row>
    <row r="23" spans="1:12" x14ac:dyDescent="0.35">
      <c r="J23"/>
      <c r="K23"/>
    </row>
    <row r="24" spans="1:12" x14ac:dyDescent="0.35">
      <c r="J24"/>
      <c r="K24"/>
    </row>
    <row r="25" spans="1:12" x14ac:dyDescent="0.35">
      <c r="C25" s="125" t="s">
        <v>37</v>
      </c>
      <c r="D25" s="125" t="s">
        <v>38</v>
      </c>
      <c r="E25" s="125" t="s">
        <v>39</v>
      </c>
      <c r="F25" s="125" t="s">
        <v>40</v>
      </c>
      <c r="G25" s="125" t="s">
        <v>41</v>
      </c>
      <c r="H25" s="125" t="s">
        <v>42</v>
      </c>
      <c r="I25" s="125" t="s">
        <v>43</v>
      </c>
      <c r="J25" s="125" t="s">
        <v>228</v>
      </c>
      <c r="K25" s="125" t="s">
        <v>229</v>
      </c>
      <c r="L25" s="125" t="s">
        <v>231</v>
      </c>
    </row>
    <row r="26" spans="1:12" x14ac:dyDescent="0.35">
      <c r="A26" s="111" t="s">
        <v>167</v>
      </c>
      <c r="B26" s="111"/>
      <c r="C26" s="111">
        <f>+'2023-2032 UG Flood Mitigation'!F9</f>
        <v>98539.489303999988</v>
      </c>
      <c r="D26" s="111">
        <f>+'2023-2032 UG Flood Mitigation'!G9</f>
        <v>200705.21567999999</v>
      </c>
      <c r="E26" s="111">
        <f>+'2023-2032 UG Flood Mitigation'!H9</f>
        <v>353364.68135999999</v>
      </c>
      <c r="F26" s="111">
        <f>+'2023-2032 UG Flood Mitigation'!I9</f>
        <v>517694.10414000001</v>
      </c>
      <c r="G26" s="111">
        <f>+'2023-2032 UG Flood Mitigation'!J9</f>
        <v>678315.47543999995</v>
      </c>
      <c r="H26" s="111">
        <f>+'2023-2032 UG Flood Mitigation'!K9</f>
        <v>835228.79526000004</v>
      </c>
      <c r="I26" s="111">
        <f>+'2023-2032 UG Flood Mitigation'!L9</f>
        <v>988434.06359999999</v>
      </c>
      <c r="J26" s="111">
        <f>+'2023-2032 UG Flood Mitigation'!M9</f>
        <v>1137931.28046</v>
      </c>
      <c r="K26" s="111">
        <f>+'2023-2032 UG Flood Mitigation'!N9</f>
        <v>1283720.4458400002</v>
      </c>
      <c r="L26" s="111">
        <f>+'2023-2032 UG Flood Mitigation'!O9</f>
        <v>1425801.5597399999</v>
      </c>
    </row>
    <row r="27" spans="1:12" x14ac:dyDescent="0.35">
      <c r="A27" t="s">
        <v>167</v>
      </c>
      <c r="B27" t="s">
        <v>185</v>
      </c>
      <c r="C27">
        <f t="shared" ref="C27:L27" si="6">SUM(C26:C26)</f>
        <v>98539.489303999988</v>
      </c>
      <c r="D27">
        <f t="shared" si="6"/>
        <v>200705.21567999999</v>
      </c>
      <c r="E27">
        <f t="shared" si="6"/>
        <v>353364.68135999999</v>
      </c>
      <c r="F27">
        <f t="shared" si="6"/>
        <v>517694.10414000001</v>
      </c>
      <c r="G27">
        <f t="shared" si="6"/>
        <v>678315.47543999995</v>
      </c>
      <c r="H27">
        <f t="shared" si="6"/>
        <v>835228.79526000004</v>
      </c>
      <c r="I27">
        <f t="shared" si="6"/>
        <v>988434.06359999999</v>
      </c>
      <c r="J27">
        <f t="shared" si="6"/>
        <v>1137931.28046</v>
      </c>
      <c r="K27">
        <f t="shared" si="6"/>
        <v>1283720.4458400002</v>
      </c>
      <c r="L27">
        <f t="shared" si="6"/>
        <v>1425801.5597399999</v>
      </c>
    </row>
    <row r="28" spans="1:12" x14ac:dyDescent="0.35">
      <c r="J28"/>
      <c r="K28"/>
    </row>
    <row r="29" spans="1:12" x14ac:dyDescent="0.35">
      <c r="C29" s="125" t="s">
        <v>37</v>
      </c>
      <c r="D29" s="125" t="s">
        <v>38</v>
      </c>
      <c r="E29" s="125" t="s">
        <v>39</v>
      </c>
      <c r="F29" s="125" t="s">
        <v>40</v>
      </c>
      <c r="G29" s="125" t="s">
        <v>41</v>
      </c>
      <c r="H29" s="125" t="s">
        <v>42</v>
      </c>
      <c r="I29" s="125" t="s">
        <v>43</v>
      </c>
      <c r="J29" s="125" t="s">
        <v>228</v>
      </c>
      <c r="K29" s="125" t="s">
        <v>229</v>
      </c>
      <c r="L29" s="125" t="s">
        <v>231</v>
      </c>
    </row>
    <row r="30" spans="1:12" x14ac:dyDescent="0.35">
      <c r="A30" s="111" t="s">
        <v>186</v>
      </c>
      <c r="B30" s="111"/>
      <c r="C30" s="111">
        <f>+'2023-2032 Veg Mgt Distribution'!F10</f>
        <v>45451595.947214022</v>
      </c>
      <c r="D30" s="111">
        <f>+'2023-2032 Veg Mgt Distribution'!G10</f>
        <v>46984409.552430488</v>
      </c>
      <c r="E30" s="111">
        <f>+'2023-2032 Veg Mgt Distribution'!H10</f>
        <v>48554393.55680225</v>
      </c>
      <c r="F30" s="111">
        <f>+'2023-2032 Veg Mgt Distribution'!I10</f>
        <v>50366351.735089734</v>
      </c>
      <c r="G30" s="111">
        <f>+'2023-2032 Veg Mgt Distribution'!J10</f>
        <v>52059504.87015827</v>
      </c>
      <c r="H30" s="111">
        <f>+'2023-2032 Veg Mgt Distribution'!K10</f>
        <v>53799342.637402803</v>
      </c>
      <c r="I30" s="111">
        <f>+'2023-2032 Veg Mgt Distribution'!L10</f>
        <v>55227287.641558558</v>
      </c>
      <c r="J30" s="111">
        <f>+'2023-2032 Veg Mgt Distribution'!M10</f>
        <v>57424809.505032837</v>
      </c>
      <c r="K30" s="111">
        <f>+'2023-2032 Veg Mgt Distribution'!N10</f>
        <v>59313420.951663986</v>
      </c>
      <c r="L30" s="111">
        <f>+'2023-2032 Veg Mgt Distribution'!O10</f>
        <v>61254684.776005574</v>
      </c>
    </row>
    <row r="31" spans="1:12" x14ac:dyDescent="0.35">
      <c r="A31" t="s">
        <v>186</v>
      </c>
      <c r="B31" t="s">
        <v>185</v>
      </c>
      <c r="C31">
        <f t="shared" ref="C31:L31" si="7">SUM(C30:C30)</f>
        <v>45451595.947214022</v>
      </c>
      <c r="D31">
        <f t="shared" si="7"/>
        <v>46984409.552430488</v>
      </c>
      <c r="E31">
        <f t="shared" si="7"/>
        <v>48554393.55680225</v>
      </c>
      <c r="F31">
        <f t="shared" si="7"/>
        <v>50366351.735089734</v>
      </c>
      <c r="G31">
        <f t="shared" si="7"/>
        <v>52059504.87015827</v>
      </c>
      <c r="H31">
        <f t="shared" si="7"/>
        <v>53799342.637402803</v>
      </c>
      <c r="I31">
        <f t="shared" si="7"/>
        <v>55227287.641558558</v>
      </c>
      <c r="J31">
        <f t="shared" si="7"/>
        <v>57424809.505032837</v>
      </c>
      <c r="K31">
        <f t="shared" si="7"/>
        <v>59313420.951663986</v>
      </c>
      <c r="L31">
        <f t="shared" si="7"/>
        <v>61254684.776005574</v>
      </c>
    </row>
    <row r="32" spans="1:12" x14ac:dyDescent="0.35">
      <c r="J32"/>
      <c r="K32"/>
    </row>
  </sheetData>
  <phoneticPr fontId="36" type="noConversion"/>
  <pageMargins left="0.7" right="0.7" top="0.75" bottom="0.75" header="0.3" footer="0.3"/>
  <pageSetup scale="6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F48C3-BF33-4103-BEDF-B735D1DE567F}">
  <sheetPr>
    <pageSetUpPr fitToPage="1"/>
  </sheetPr>
  <dimension ref="A1:M33"/>
  <sheetViews>
    <sheetView tabSelected="1" view="pageBreakPreview" zoomScale="60" zoomScaleNormal="85" workbookViewId="0"/>
  </sheetViews>
  <sheetFormatPr defaultRowHeight="15.5" x14ac:dyDescent="0.35"/>
  <cols>
    <col min="1" max="1" width="25.4609375" bestFit="1" customWidth="1"/>
    <col min="2" max="2" width="13" customWidth="1"/>
    <col min="3" max="7" width="10.53515625" bestFit="1" customWidth="1"/>
    <col min="8" max="9" width="11.53515625" bestFit="1" customWidth="1"/>
    <col min="10" max="11" width="11.53515625" style="117" bestFit="1" customWidth="1"/>
    <col min="12" max="12" width="13" style="117" bestFit="1" customWidth="1"/>
    <col min="13" max="13" width="11.53515625" style="117" bestFit="1" customWidth="1"/>
  </cols>
  <sheetData>
    <row r="1" spans="1:13" x14ac:dyDescent="0.35">
      <c r="A1" t="s">
        <v>191</v>
      </c>
      <c r="J1"/>
      <c r="K1"/>
      <c r="L1"/>
    </row>
    <row r="2" spans="1:13" x14ac:dyDescent="0.35">
      <c r="A2" t="s">
        <v>184</v>
      </c>
      <c r="J2"/>
      <c r="K2"/>
      <c r="L2"/>
    </row>
    <row r="3" spans="1:13" x14ac:dyDescent="0.35">
      <c r="C3" s="125" t="s">
        <v>37</v>
      </c>
      <c r="D3" s="125" t="s">
        <v>38</v>
      </c>
      <c r="E3" s="125" t="s">
        <v>39</v>
      </c>
      <c r="F3" s="125" t="s">
        <v>40</v>
      </c>
      <c r="G3" s="125" t="s">
        <v>41</v>
      </c>
      <c r="H3" s="125" t="s">
        <v>42</v>
      </c>
      <c r="I3" s="125" t="s">
        <v>43</v>
      </c>
      <c r="J3" s="125" t="s">
        <v>228</v>
      </c>
      <c r="K3" s="125" t="s">
        <v>229</v>
      </c>
      <c r="L3" s="125" t="s">
        <v>231</v>
      </c>
    </row>
    <row r="4" spans="1:13" x14ac:dyDescent="0.35">
      <c r="A4" t="s">
        <v>188</v>
      </c>
      <c r="B4" t="s">
        <v>181</v>
      </c>
      <c r="C4">
        <f>+C26+C21+C16+C11</f>
        <v>20169617.052850865</v>
      </c>
      <c r="D4">
        <f t="shared" ref="D4:L4" si="0">+D26+D21+D16+D11</f>
        <v>33110310.94160445</v>
      </c>
      <c r="E4">
        <f t="shared" si="0"/>
        <v>46730423.465442665</v>
      </c>
      <c r="F4">
        <f t="shared" si="0"/>
        <v>61020776.707341462</v>
      </c>
      <c r="G4">
        <f t="shared" si="0"/>
        <v>74997158.894319966</v>
      </c>
      <c r="H4">
        <f t="shared" si="0"/>
        <v>88653471.236404732</v>
      </c>
      <c r="I4">
        <f t="shared" si="0"/>
        <v>101989713.73359568</v>
      </c>
      <c r="J4">
        <f t="shared" si="0"/>
        <v>115005886.38589287</v>
      </c>
      <c r="K4">
        <f t="shared" si="0"/>
        <v>127701989.1932963</v>
      </c>
      <c r="L4">
        <f t="shared" si="0"/>
        <v>140078022.15580601</v>
      </c>
    </row>
    <row r="5" spans="1:13" x14ac:dyDescent="0.35">
      <c r="A5" s="111" t="s">
        <v>188</v>
      </c>
      <c r="B5" s="111" t="s">
        <v>273</v>
      </c>
      <c r="C5" s="111">
        <f>+C31</f>
        <v>9610262.4254804943</v>
      </c>
      <c r="D5" s="111">
        <f t="shared" ref="D5:L5" si="1">+D31</f>
        <v>11220667.24995408</v>
      </c>
      <c r="E5" s="111">
        <f t="shared" si="1"/>
        <v>11582544.882150963</v>
      </c>
      <c r="F5" s="111">
        <f t="shared" si="1"/>
        <v>12431417.67692953</v>
      </c>
      <c r="G5" s="111">
        <f t="shared" si="1"/>
        <v>12845006.228070559</v>
      </c>
      <c r="H5" s="111">
        <f t="shared" si="1"/>
        <v>14646882.202896239</v>
      </c>
      <c r="I5" s="111">
        <f t="shared" si="1"/>
        <v>15067684.612248711</v>
      </c>
      <c r="J5" s="111">
        <f t="shared" si="1"/>
        <v>16946415.029515278</v>
      </c>
      <c r="K5" s="111">
        <f t="shared" si="1"/>
        <v>17375199.185776975</v>
      </c>
      <c r="L5" s="111">
        <f t="shared" si="1"/>
        <v>19334983.035256259</v>
      </c>
    </row>
    <row r="6" spans="1:13" x14ac:dyDescent="0.35">
      <c r="A6" t="s">
        <v>188</v>
      </c>
      <c r="B6" t="s">
        <v>185</v>
      </c>
      <c r="C6">
        <f t="shared" ref="C6:L6" si="2">+C32+C27+C22+C17+C12</f>
        <v>29779879.478331357</v>
      </c>
      <c r="D6">
        <f t="shared" si="2"/>
        <v>44330978.191558532</v>
      </c>
      <c r="E6">
        <f t="shared" si="2"/>
        <v>58312968.347593628</v>
      </c>
      <c r="F6">
        <f t="shared" si="2"/>
        <v>73452194.384270996</v>
      </c>
      <c r="G6">
        <f t="shared" si="2"/>
        <v>87842165.122390538</v>
      </c>
      <c r="H6">
        <f t="shared" si="2"/>
        <v>103300353.43930097</v>
      </c>
      <c r="I6">
        <f t="shared" si="2"/>
        <v>117057398.3458444</v>
      </c>
      <c r="J6">
        <f t="shared" si="2"/>
        <v>131952301.41540813</v>
      </c>
      <c r="K6">
        <f t="shared" si="2"/>
        <v>145077188.37907329</v>
      </c>
      <c r="L6">
        <f t="shared" si="2"/>
        <v>159413005.19106224</v>
      </c>
    </row>
    <row r="7" spans="1:13" x14ac:dyDescent="0.35">
      <c r="J7"/>
      <c r="K7"/>
      <c r="L7"/>
    </row>
    <row r="8" spans="1:13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</row>
    <row r="9" spans="1:13" s="128" customFormat="1" x14ac:dyDescent="0.35">
      <c r="M9" s="117"/>
    </row>
    <row r="10" spans="1:13" x14ac:dyDescent="0.35">
      <c r="C10" s="125" t="s">
        <v>37</v>
      </c>
      <c r="D10" s="125" t="s">
        <v>38</v>
      </c>
      <c r="E10" s="125" t="s">
        <v>39</v>
      </c>
      <c r="F10" s="125" t="s">
        <v>40</v>
      </c>
      <c r="G10" s="125" t="s">
        <v>41</v>
      </c>
      <c r="H10" s="125" t="s">
        <v>42</v>
      </c>
      <c r="I10" s="125" t="s">
        <v>43</v>
      </c>
      <c r="J10" s="125" t="s">
        <v>228</v>
      </c>
      <c r="K10" s="125" t="s">
        <v>229</v>
      </c>
      <c r="L10" s="125" t="s">
        <v>231</v>
      </c>
    </row>
    <row r="11" spans="1:13" x14ac:dyDescent="0.35">
      <c r="A11" s="111" t="s">
        <v>15</v>
      </c>
      <c r="B11" s="111" t="s">
        <v>181</v>
      </c>
      <c r="C11" s="111">
        <f>+'2023-2032 Structure Hardening'!F9</f>
        <v>19186421.815110974</v>
      </c>
      <c r="D11" s="111">
        <f>+'2023-2032 Structure Hardening'!G9</f>
        <v>31085230.090933438</v>
      </c>
      <c r="E11" s="111">
        <f>+'2023-2032 Structure Hardening'!H9</f>
        <v>43154871.227027908</v>
      </c>
      <c r="F11" s="111">
        <f>+'2023-2032 Structure Hardening'!I9</f>
        <v>55433037.11348848</v>
      </c>
      <c r="G11" s="111">
        <f>+'2023-2032 Structure Hardening'!J9</f>
        <v>67429291.424481958</v>
      </c>
      <c r="H11" s="111">
        <f>+'2023-2032 Structure Hardening'!K9</f>
        <v>79137535.370034873</v>
      </c>
      <c r="I11" s="111">
        <f>+'2023-2032 Structure Hardening'!L9</f>
        <v>90557768.950147182</v>
      </c>
      <c r="J11" s="111">
        <f>+'2023-2032 Structure Hardening'!M9</f>
        <v>101689992.1648189</v>
      </c>
      <c r="K11" s="111">
        <f>+'2023-2032 Structure Hardening'!N9</f>
        <v>112534205.01405007</v>
      </c>
      <c r="L11" s="111">
        <f>+'2023-2032 Structure Hardening'!O9</f>
        <v>123090407.49784067</v>
      </c>
    </row>
    <row r="12" spans="1:13" x14ac:dyDescent="0.35">
      <c r="A12" t="s">
        <v>15</v>
      </c>
      <c r="B12" t="s">
        <v>185</v>
      </c>
      <c r="C12">
        <f>+'2023-2032 Structure Hardening'!F11</f>
        <v>19186421.815110974</v>
      </c>
      <c r="D12">
        <f>+'2023-2032 Structure Hardening'!G11</f>
        <v>31085230.090933438</v>
      </c>
      <c r="E12">
        <f>+'2023-2032 Structure Hardening'!H11</f>
        <v>43154871.227027908</v>
      </c>
      <c r="F12">
        <f>+'2023-2032 Structure Hardening'!I11</f>
        <v>55433037.11348848</v>
      </c>
      <c r="G12">
        <f>+'2023-2032 Structure Hardening'!J11</f>
        <v>67429291.424481958</v>
      </c>
      <c r="H12">
        <f>+'2023-2032 Structure Hardening'!K11</f>
        <v>79137535.370034873</v>
      </c>
      <c r="I12">
        <f>+'2023-2032 Structure Hardening'!L11</f>
        <v>90557768.950147182</v>
      </c>
      <c r="J12">
        <f>+'2023-2032 Structure Hardening'!M11</f>
        <v>101689992.1648189</v>
      </c>
      <c r="K12">
        <f>+'2023-2032 Structure Hardening'!N11</f>
        <v>112534205.01405007</v>
      </c>
      <c r="L12">
        <f>+'2023-2032 Structure Hardening'!O11</f>
        <v>123090407.49784067</v>
      </c>
    </row>
    <row r="13" spans="1:13" x14ac:dyDescent="0.35">
      <c r="J13"/>
      <c r="K13"/>
      <c r="L13"/>
    </row>
    <row r="14" spans="1:13" x14ac:dyDescent="0.35">
      <c r="J14"/>
      <c r="K14"/>
      <c r="L14"/>
    </row>
    <row r="15" spans="1:13" x14ac:dyDescent="0.35">
      <c r="C15" s="125" t="s">
        <v>37</v>
      </c>
      <c r="D15" s="125" t="s">
        <v>38</v>
      </c>
      <c r="E15" s="125" t="s">
        <v>39</v>
      </c>
      <c r="F15" s="125" t="s">
        <v>40</v>
      </c>
      <c r="G15" s="125" t="s">
        <v>41</v>
      </c>
      <c r="H15" s="125" t="s">
        <v>42</v>
      </c>
      <c r="I15" s="125" t="s">
        <v>43</v>
      </c>
      <c r="J15" s="125" t="s">
        <v>228</v>
      </c>
      <c r="K15" s="125" t="s">
        <v>229</v>
      </c>
      <c r="L15" s="125" t="s">
        <v>231</v>
      </c>
    </row>
    <row r="16" spans="1:13" x14ac:dyDescent="0.35">
      <c r="A16" s="111" t="s">
        <v>23</v>
      </c>
      <c r="B16" s="111" t="s">
        <v>181</v>
      </c>
      <c r="C16" s="111">
        <f>+'2023-2032 Substation Mitigation'!F9</f>
        <v>116394.81262172466</v>
      </c>
      <c r="D16" s="111">
        <f>+'2023-2032 Substation Mitigation'!G9</f>
        <v>422293.77080059052</v>
      </c>
      <c r="E16" s="111">
        <f>+'2023-2032 Substation Mitigation'!H9</f>
        <v>696968.88618257234</v>
      </c>
      <c r="F16" s="111">
        <f>+'2023-2032 Substation Mitigation'!I9</f>
        <v>967074.6247967243</v>
      </c>
      <c r="G16" s="111">
        <f>+'2023-2032 Substation Mitigation'!J9</f>
        <v>1232610.9866430459</v>
      </c>
      <c r="H16" s="111">
        <f>+'2023-2032 Substation Mitigation'!K9</f>
        <v>1493577.9717215376</v>
      </c>
      <c r="I16" s="111">
        <f>+'2023-2032 Substation Mitigation'!L9</f>
        <v>1749975.5800321994</v>
      </c>
      <c r="J16" s="111">
        <f>+'2023-2032 Substation Mitigation'!M9</f>
        <v>2001803.8115750307</v>
      </c>
      <c r="K16" s="111">
        <f>+'2023-2032 Substation Mitigation'!N9</f>
        <v>2249062.6663500322</v>
      </c>
      <c r="L16" s="111">
        <f>+'2023-2032 Substation Mitigation'!O9</f>
        <v>2491752.1443572035</v>
      </c>
    </row>
    <row r="17" spans="1:12" x14ac:dyDescent="0.35">
      <c r="A17" t="s">
        <v>23</v>
      </c>
      <c r="B17" t="s">
        <v>185</v>
      </c>
      <c r="C17">
        <f>+'2023-2032 Substation Mitigation'!F11</f>
        <v>116394.81262172466</v>
      </c>
      <c r="D17">
        <f>+'2023-2032 Substation Mitigation'!G11</f>
        <v>422293.77080059052</v>
      </c>
      <c r="E17">
        <f>+'2023-2032 Substation Mitigation'!H11</f>
        <v>696968.88618257234</v>
      </c>
      <c r="F17">
        <f>+'2023-2032 Substation Mitigation'!I11</f>
        <v>967074.6247967243</v>
      </c>
      <c r="G17">
        <f>+'2023-2032 Substation Mitigation'!J11</f>
        <v>1232610.9866430459</v>
      </c>
      <c r="H17">
        <f>+'2023-2032 Substation Mitigation'!K11</f>
        <v>1493577.9717215376</v>
      </c>
      <c r="I17">
        <f>+'2023-2032 Substation Mitigation'!L11</f>
        <v>1749975.5800321994</v>
      </c>
      <c r="J17">
        <f>+'2023-2032 Substation Mitigation'!M11</f>
        <v>2001803.8115750307</v>
      </c>
      <c r="K17">
        <f>+'2023-2032 Substation Mitigation'!N11</f>
        <v>2249062.6663500322</v>
      </c>
      <c r="L17">
        <f>+'2023-2032 Substation Mitigation'!O11</f>
        <v>2491752.1443572035</v>
      </c>
    </row>
    <row r="18" spans="1:12" x14ac:dyDescent="0.35">
      <c r="J18"/>
      <c r="K18"/>
      <c r="L18"/>
    </row>
    <row r="19" spans="1:12" x14ac:dyDescent="0.35">
      <c r="J19"/>
      <c r="K19"/>
      <c r="L19"/>
    </row>
    <row r="20" spans="1:12" x14ac:dyDescent="0.35">
      <c r="C20" s="125" t="s">
        <v>37</v>
      </c>
      <c r="D20" s="125" t="s">
        <v>38</v>
      </c>
      <c r="E20" s="125" t="s">
        <v>39</v>
      </c>
      <c r="F20" s="125" t="s">
        <v>40</v>
      </c>
      <c r="G20" s="125" t="s">
        <v>41</v>
      </c>
      <c r="H20" s="125" t="s">
        <v>42</v>
      </c>
      <c r="I20" s="125" t="s">
        <v>43</v>
      </c>
      <c r="J20" s="125" t="s">
        <v>228</v>
      </c>
      <c r="K20" s="125" t="s">
        <v>229</v>
      </c>
      <c r="L20" s="125" t="s">
        <v>231</v>
      </c>
    </row>
    <row r="21" spans="1:12" x14ac:dyDescent="0.35">
      <c r="A21" s="111" t="s">
        <v>24</v>
      </c>
      <c r="B21" s="111" t="s">
        <v>181</v>
      </c>
      <c r="C21" s="111">
        <f>+'2023-2032 Loop Radially Fed Sub'!F9</f>
        <v>0</v>
      </c>
      <c r="D21" s="111">
        <f>+'2023-2032 Loop Radially Fed Sub'!G9</f>
        <v>0</v>
      </c>
      <c r="E21" s="111">
        <f>+'2023-2032 Loop Radially Fed Sub'!H9</f>
        <v>377351.45625280048</v>
      </c>
      <c r="F21" s="111">
        <f>+'2023-2032 Loop Radially Fed Sub'!I9</f>
        <v>1126228.2770370184</v>
      </c>
      <c r="G21" s="111">
        <f>+'2023-2032 Loop Radially Fed Sub'!J9</f>
        <v>1863452.914378471</v>
      </c>
      <c r="H21" s="111">
        <f>+'2023-2032 Loop Radially Fed Sub'!K9</f>
        <v>2589025.3682771567</v>
      </c>
      <c r="I21" s="111">
        <f>+'2023-2032 Loop Radially Fed Sub'!L9</f>
        <v>3302945.6387330764</v>
      </c>
      <c r="J21" s="111">
        <f>+'2023-2032 Loop Radially Fed Sub'!M9</f>
        <v>4005213.7257462307</v>
      </c>
      <c r="K21" s="111">
        <f>+'2023-2032 Loop Radially Fed Sub'!N9</f>
        <v>4695829.6293166196</v>
      </c>
      <c r="L21" s="111">
        <f>+'2023-2032 Loop Radially Fed Sub'!O9</f>
        <v>5374793.3494442413</v>
      </c>
    </row>
    <row r="22" spans="1:12" x14ac:dyDescent="0.35">
      <c r="A22" t="s">
        <v>24</v>
      </c>
      <c r="B22" t="s">
        <v>185</v>
      </c>
      <c r="C22">
        <f>+'2023-2032 Loop Radially Fed Sub'!F11</f>
        <v>0</v>
      </c>
      <c r="D22">
        <f>+'2023-2032 Loop Radially Fed Sub'!G11</f>
        <v>0</v>
      </c>
      <c r="E22">
        <f>+'2023-2032 Loop Radially Fed Sub'!H11</f>
        <v>377351.45625280048</v>
      </c>
      <c r="F22">
        <f>+'2023-2032 Loop Radially Fed Sub'!I11</f>
        <v>1126228.2770370184</v>
      </c>
      <c r="G22">
        <f>+'2023-2032 Loop Radially Fed Sub'!J11</f>
        <v>1863452.914378471</v>
      </c>
      <c r="H22">
        <f>+'2023-2032 Loop Radially Fed Sub'!K11</f>
        <v>2589025.3682771567</v>
      </c>
      <c r="I22">
        <f>+'2023-2032 Loop Radially Fed Sub'!L11</f>
        <v>3302945.6387330764</v>
      </c>
      <c r="J22">
        <f>+'2023-2032 Loop Radially Fed Sub'!M11</f>
        <v>4005213.7257462307</v>
      </c>
      <c r="K22">
        <f>+'2023-2032 Loop Radially Fed Sub'!N11</f>
        <v>4695829.6293166196</v>
      </c>
      <c r="L22">
        <f>+'2023-2032 Loop Radially Fed Sub'!O11</f>
        <v>5374793.3494442413</v>
      </c>
    </row>
    <row r="23" spans="1:12" x14ac:dyDescent="0.35">
      <c r="J23"/>
      <c r="K23"/>
      <c r="L23"/>
    </row>
    <row r="24" spans="1:12" x14ac:dyDescent="0.35">
      <c r="J24"/>
      <c r="K24"/>
      <c r="L24"/>
    </row>
    <row r="25" spans="1:12" x14ac:dyDescent="0.35">
      <c r="C25" s="125" t="s">
        <v>37</v>
      </c>
      <c r="D25" s="125" t="s">
        <v>38</v>
      </c>
      <c r="E25" s="125" t="s">
        <v>39</v>
      </c>
      <c r="F25" s="125" t="s">
        <v>40</v>
      </c>
      <c r="G25" s="125" t="s">
        <v>41</v>
      </c>
      <c r="H25" s="125" t="s">
        <v>42</v>
      </c>
      <c r="I25" s="125" t="s">
        <v>43</v>
      </c>
      <c r="J25" s="125" t="s">
        <v>228</v>
      </c>
      <c r="K25" s="125" t="s">
        <v>229</v>
      </c>
      <c r="L25" s="125" t="s">
        <v>231</v>
      </c>
    </row>
    <row r="26" spans="1:12" x14ac:dyDescent="0.35">
      <c r="A26" s="111" t="s">
        <v>25</v>
      </c>
      <c r="B26" s="111" t="s">
        <v>181</v>
      </c>
      <c r="C26" s="111">
        <f>+'2023-2032 Substation Hrdng'!F9</f>
        <v>866800.42511816474</v>
      </c>
      <c r="D26" s="111">
        <f>+'2023-2032 Substation Hrdng'!G9</f>
        <v>1602787.0798704217</v>
      </c>
      <c r="E26" s="111">
        <f>+'2023-2032 Substation Hrdng'!H9</f>
        <v>2501231.8959793854</v>
      </c>
      <c r="F26" s="111">
        <f>+'2023-2032 Substation Hrdng'!I9</f>
        <v>3494436.6920192381</v>
      </c>
      <c r="G26" s="111">
        <f>+'2023-2032 Substation Hrdng'!J9</f>
        <v>4471803.5688164961</v>
      </c>
      <c r="H26" s="111">
        <f>+'2023-2032 Substation Hrdng'!K9</f>
        <v>5433332.5263711596</v>
      </c>
      <c r="I26" s="111">
        <f>+'2023-2032 Substation Hrdng'!L9</f>
        <v>6379023.5646832287</v>
      </c>
      <c r="J26" s="111">
        <f>+'2023-2032 Substation Hrdng'!M9</f>
        <v>7308876.6837527025</v>
      </c>
      <c r="K26" s="111">
        <f>+'2023-2032 Substation Hrdng'!N9</f>
        <v>8222891.8835795838</v>
      </c>
      <c r="L26" s="111">
        <f>+'2023-2032 Substation Hrdng'!O9</f>
        <v>9121069.1641638707</v>
      </c>
    </row>
    <row r="27" spans="1:12" x14ac:dyDescent="0.35">
      <c r="A27" t="s">
        <v>25</v>
      </c>
      <c r="B27" t="s">
        <v>185</v>
      </c>
      <c r="C27">
        <f>+'2023-2032 Substation Hrdng'!F11</f>
        <v>866800.42511816474</v>
      </c>
      <c r="D27">
        <f>+'2023-2032 Substation Hrdng'!G11</f>
        <v>1602787.0798704217</v>
      </c>
      <c r="E27">
        <f>+'2023-2032 Substation Hrdng'!H11</f>
        <v>2501231.8959793854</v>
      </c>
      <c r="F27">
        <f>+'2023-2032 Substation Hrdng'!I11</f>
        <v>3494436.6920192381</v>
      </c>
      <c r="G27">
        <f>+'2023-2032 Substation Hrdng'!J11</f>
        <v>4471803.5688164961</v>
      </c>
      <c r="H27">
        <f>+'2023-2032 Substation Hrdng'!K11</f>
        <v>5433332.5263711596</v>
      </c>
      <c r="I27">
        <f>+'2023-2032 Substation Hrdng'!L11</f>
        <v>6379023.5646832287</v>
      </c>
      <c r="J27">
        <f>+'2023-2032 Substation Hrdng'!M11</f>
        <v>7308876.6837527025</v>
      </c>
      <c r="K27">
        <f>+'2023-2032 Substation Hrdng'!N11</f>
        <v>8222891.8835795838</v>
      </c>
      <c r="L27">
        <f>+'2023-2032 Substation Hrdng'!O11</f>
        <v>9121069.1641638707</v>
      </c>
    </row>
    <row r="28" spans="1:12" x14ac:dyDescent="0.35">
      <c r="J28"/>
      <c r="K28"/>
      <c r="L28"/>
    </row>
    <row r="29" spans="1:12" x14ac:dyDescent="0.35">
      <c r="J29"/>
      <c r="K29"/>
      <c r="L29"/>
    </row>
    <row r="30" spans="1:12" x14ac:dyDescent="0.35">
      <c r="C30" s="125" t="s">
        <v>37</v>
      </c>
      <c r="D30" s="125" t="s">
        <v>38</v>
      </c>
      <c r="E30" s="125" t="s">
        <v>39</v>
      </c>
      <c r="F30" s="125" t="s">
        <v>40</v>
      </c>
      <c r="G30" s="125" t="s">
        <v>41</v>
      </c>
      <c r="H30" s="125" t="s">
        <v>42</v>
      </c>
      <c r="I30" s="125" t="s">
        <v>43</v>
      </c>
      <c r="J30" s="125" t="s">
        <v>228</v>
      </c>
      <c r="K30" s="125" t="s">
        <v>229</v>
      </c>
      <c r="L30" s="125" t="s">
        <v>231</v>
      </c>
    </row>
    <row r="31" spans="1:12" x14ac:dyDescent="0.35">
      <c r="A31" s="111" t="s">
        <v>187</v>
      </c>
      <c r="B31" s="111" t="s">
        <v>181</v>
      </c>
      <c r="C31" s="111">
        <f>+'2023-2032 Veg Mngt Transmission'!F10</f>
        <v>9610262.4254804943</v>
      </c>
      <c r="D31" s="111">
        <f>+'2023-2032 Veg Mngt Transmission'!G10</f>
        <v>11220667.24995408</v>
      </c>
      <c r="E31" s="111">
        <f>+'2023-2032 Veg Mngt Transmission'!H10</f>
        <v>11582544.882150963</v>
      </c>
      <c r="F31" s="111">
        <f>+'2023-2032 Veg Mngt Transmission'!I10</f>
        <v>12431417.67692953</v>
      </c>
      <c r="G31" s="111">
        <f>+'2023-2032 Veg Mngt Transmission'!J10</f>
        <v>12845006.228070559</v>
      </c>
      <c r="H31" s="111">
        <f>+'2023-2032 Veg Mngt Transmission'!K10</f>
        <v>14646882.202896239</v>
      </c>
      <c r="I31" s="111">
        <f>+'2023-2032 Veg Mngt Transmission'!L10</f>
        <v>15067684.612248711</v>
      </c>
      <c r="J31" s="111">
        <f>+'2023-2032 Veg Mngt Transmission'!M10</f>
        <v>16946415.029515278</v>
      </c>
      <c r="K31" s="111">
        <f>+'2023-2032 Veg Mngt Transmission'!N10</f>
        <v>17375199.185776975</v>
      </c>
      <c r="L31" s="111">
        <f>+'2023-2032 Veg Mngt Transmission'!O10</f>
        <v>19334983.035256259</v>
      </c>
    </row>
    <row r="32" spans="1:12" x14ac:dyDescent="0.35">
      <c r="A32" t="s">
        <v>187</v>
      </c>
      <c r="B32" t="s">
        <v>185</v>
      </c>
      <c r="C32">
        <f>+'2023-2032 Veg Mngt Transmission'!F11</f>
        <v>9610262.4254804943</v>
      </c>
      <c r="D32">
        <f>+'2023-2032 Veg Mngt Transmission'!G11</f>
        <v>11220667.24995408</v>
      </c>
      <c r="E32">
        <f>+'2023-2032 Veg Mngt Transmission'!H11</f>
        <v>11582544.882150963</v>
      </c>
      <c r="F32">
        <f>+'2023-2032 Veg Mngt Transmission'!I11</f>
        <v>12431417.67692953</v>
      </c>
      <c r="G32">
        <f>+'2023-2032 Veg Mngt Transmission'!J11</f>
        <v>12845006.228070559</v>
      </c>
      <c r="H32">
        <f>+'2023-2032 Veg Mngt Transmission'!K11</f>
        <v>14646882.202896239</v>
      </c>
      <c r="I32">
        <f>+'2023-2032 Veg Mngt Transmission'!L11</f>
        <v>15067684.612248711</v>
      </c>
      <c r="J32">
        <f>+'2023-2032 Veg Mngt Transmission'!M11</f>
        <v>16946415.029515278</v>
      </c>
      <c r="K32">
        <f>+'2023-2032 Veg Mngt Transmission'!N11</f>
        <v>17375199.185776975</v>
      </c>
      <c r="L32">
        <f>+'2023-2032 Veg Mngt Transmission'!O11</f>
        <v>19334983.035256259</v>
      </c>
    </row>
    <row r="33" spans="10:12" x14ac:dyDescent="0.35">
      <c r="J33"/>
      <c r="K33"/>
      <c r="L33"/>
    </row>
  </sheetData>
  <phoneticPr fontId="36" type="noConversion"/>
  <pageMargins left="0.7" right="0.7" top="0.75" bottom="0.75" header="0.3" footer="0.3"/>
  <pageSetup scale="68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47071-6C78-4F6D-AA05-BC0B69A2CCEA}">
  <sheetPr>
    <pageSetUpPr fitToPage="1"/>
  </sheetPr>
  <dimension ref="A1:Y79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8.460937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2" width="16.3828125" style="117" bestFit="1" customWidth="1"/>
    <col min="13" max="15" width="16.3828125" style="128" customWidth="1"/>
    <col min="16" max="16" width="20.23046875" style="128" customWidth="1"/>
    <col min="17" max="17" width="14.3828125" style="128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261</v>
      </c>
      <c r="F1" s="13"/>
      <c r="G1" s="386"/>
      <c r="L1" s="128"/>
      <c r="O1" s="117"/>
    </row>
    <row r="2" spans="1:19" ht="16" thickBot="1" x14ac:dyDescent="0.4">
      <c r="F2" s="13" t="s">
        <v>5</v>
      </c>
      <c r="L2" s="128"/>
      <c r="O2" s="117"/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</row>
    <row r="4" spans="1:19" x14ac:dyDescent="0.35">
      <c r="A4" s="353"/>
      <c r="B4" s="107" t="s">
        <v>32</v>
      </c>
      <c r="C4" s="107"/>
      <c r="D4" s="107"/>
      <c r="E4" s="107"/>
      <c r="F4" s="117">
        <f>+'SPP 2.0 10-Year CapEx &amp;OM'!AA10</f>
        <v>2027247869.2249999</v>
      </c>
      <c r="G4" s="117"/>
      <c r="H4" s="107" t="s">
        <v>32</v>
      </c>
      <c r="I4" s="117">
        <f>+'SPP 2.0 10-Year CapEx &amp;OM'!AD10</f>
        <v>49067139.711499989</v>
      </c>
      <c r="J4" s="352"/>
      <c r="L4" s="128">
        <f>+P28+P51</f>
        <v>2027247869.2249999</v>
      </c>
      <c r="M4" s="128">
        <f>+F4-L4</f>
        <v>0</v>
      </c>
      <c r="O4" s="117">
        <f>+P39+P62</f>
        <v>49611139.711499989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  <c r="L5" s="128"/>
      <c r="O5" s="117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5</v>
      </c>
      <c r="C9" s="394" t="s">
        <v>258</v>
      </c>
      <c r="D9" s="394" t="s">
        <v>258</v>
      </c>
      <c r="E9" s="394" t="s">
        <v>258</v>
      </c>
      <c r="F9" s="117">
        <f t="shared" ref="F9:L9" si="0">+F44</f>
        <v>20153465.568654153</v>
      </c>
      <c r="G9" s="117">
        <f t="shared" si="0"/>
        <v>37856603.255058922</v>
      </c>
      <c r="H9" s="117">
        <f t="shared" si="0"/>
        <v>55076782.072428703</v>
      </c>
      <c r="I9" s="117">
        <f t="shared" si="0"/>
        <v>75775056.992143646</v>
      </c>
      <c r="J9" s="117">
        <f t="shared" si="0"/>
        <v>99456573.264370918</v>
      </c>
      <c r="K9" s="117">
        <f t="shared" si="0"/>
        <v>122412667.2068748</v>
      </c>
      <c r="L9" s="117">
        <f t="shared" si="0"/>
        <v>144643338.8196553</v>
      </c>
      <c r="M9" s="117">
        <f t="shared" ref="M9:O9" si="1">+M44</f>
        <v>166148588.10271239</v>
      </c>
      <c r="N9" s="117">
        <f t="shared" si="1"/>
        <v>186928415.05604604</v>
      </c>
      <c r="O9" s="117">
        <f t="shared" si="1"/>
        <v>206982819.67965633</v>
      </c>
      <c r="P9" s="118"/>
      <c r="R9" s="119"/>
    </row>
    <row r="10" spans="1:19" x14ac:dyDescent="0.35">
      <c r="A10" s="353"/>
      <c r="B10" s="114" t="s">
        <v>270</v>
      </c>
      <c r="C10" s="395" t="s">
        <v>258</v>
      </c>
      <c r="D10" s="395" t="s">
        <v>258</v>
      </c>
      <c r="E10" s="395" t="s">
        <v>258</v>
      </c>
      <c r="F10" s="368">
        <f t="shared" ref="F10:L10" si="2">+F67</f>
        <v>4351910.3105569026</v>
      </c>
      <c r="G10" s="368">
        <f t="shared" si="2"/>
        <v>6127135.5898083011</v>
      </c>
      <c r="H10" s="368">
        <f t="shared" si="2"/>
        <v>8062982.6407215316</v>
      </c>
      <c r="I10" s="368">
        <f t="shared" si="2"/>
        <v>9941564.7083816305</v>
      </c>
      <c r="J10" s="368">
        <f t="shared" si="2"/>
        <v>11732823.438312953</v>
      </c>
      <c r="K10" s="368">
        <f t="shared" si="2"/>
        <v>13466039.694800561</v>
      </c>
      <c r="L10" s="368">
        <f t="shared" si="2"/>
        <v>15141213.477844452</v>
      </c>
      <c r="M10" s="368">
        <f t="shared" ref="M10:O10" si="3">+M67</f>
        <v>16758344.787444625</v>
      </c>
      <c r="N10" s="368">
        <f t="shared" si="3"/>
        <v>18317433.623601083</v>
      </c>
      <c r="O10" s="368">
        <f t="shared" si="3"/>
        <v>19818479.986313824</v>
      </c>
      <c r="P10" s="118"/>
      <c r="R10" s="119"/>
    </row>
    <row r="11" spans="1:19" x14ac:dyDescent="0.35">
      <c r="A11" s="353"/>
      <c r="B11" s="369" t="s">
        <v>185</v>
      </c>
      <c r="C11" s="396" t="s">
        <v>258</v>
      </c>
      <c r="D11" s="396" t="s">
        <v>258</v>
      </c>
      <c r="E11" s="396" t="s">
        <v>258</v>
      </c>
      <c r="F11" s="369">
        <f t="shared" ref="F11:L11" si="4">SUM(F8:F10)</f>
        <v>24505375.879211057</v>
      </c>
      <c r="G11" s="369">
        <f t="shared" si="4"/>
        <v>43983738.844867222</v>
      </c>
      <c r="H11" s="369">
        <f t="shared" si="4"/>
        <v>63139764.713150233</v>
      </c>
      <c r="I11" s="369">
        <f t="shared" si="4"/>
        <v>85716621.700525284</v>
      </c>
      <c r="J11" s="369">
        <f t="shared" si="4"/>
        <v>111189396.70268387</v>
      </c>
      <c r="K11" s="369">
        <f t="shared" si="4"/>
        <v>135878706.90167537</v>
      </c>
      <c r="L11" s="369">
        <f t="shared" si="4"/>
        <v>159784552.29749975</v>
      </c>
      <c r="M11" s="369">
        <f t="shared" ref="M11:O11" si="5">SUM(M8:M10)</f>
        <v>182906932.89015701</v>
      </c>
      <c r="N11" s="369">
        <f t="shared" si="5"/>
        <v>205245848.67964712</v>
      </c>
      <c r="O11" s="369">
        <f t="shared" si="5"/>
        <v>226801299.66597015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  <c r="M21" s="117"/>
      <c r="N21" s="117"/>
      <c r="O21" s="117"/>
    </row>
    <row r="22" spans="1:20" x14ac:dyDescent="0.35">
      <c r="B22" s="373"/>
      <c r="M22" s="117"/>
      <c r="N22" s="117"/>
      <c r="O22" s="117"/>
    </row>
    <row r="23" spans="1:20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83"/>
      <c r="M23" s="83"/>
      <c r="N23" s="83"/>
      <c r="O23" s="83"/>
    </row>
    <row r="24" spans="1:20" x14ac:dyDescent="0.35"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M24" s="117"/>
      <c r="N24" s="117"/>
      <c r="O24" s="117"/>
      <c r="P24" s="385"/>
      <c r="R24" s="355"/>
      <c r="T24" s="355"/>
    </row>
    <row r="25" spans="1:20" ht="16" thickBot="1" x14ac:dyDescent="0.4">
      <c r="A25" s="13" t="s">
        <v>287</v>
      </c>
      <c r="M25" s="117"/>
      <c r="N25" s="117"/>
      <c r="O25" s="117"/>
      <c r="P25" s="117" t="s">
        <v>173</v>
      </c>
    </row>
    <row r="26" spans="1:20" s="13" customFormat="1" x14ac:dyDescent="0.35">
      <c r="A26" s="101"/>
      <c r="B26" s="374" t="s">
        <v>44</v>
      </c>
      <c r="C26" s="367" t="s">
        <v>34</v>
      </c>
      <c r="D26" s="367" t="s">
        <v>35</v>
      </c>
      <c r="E26" s="367" t="s">
        <v>36</v>
      </c>
      <c r="F26" s="367" t="s">
        <v>37</v>
      </c>
      <c r="G26" s="367" t="s">
        <v>38</v>
      </c>
      <c r="H26" s="367" t="s">
        <v>39</v>
      </c>
      <c r="I26" s="367" t="s">
        <v>40</v>
      </c>
      <c r="J26" s="367" t="s">
        <v>41</v>
      </c>
      <c r="K26" s="367" t="s">
        <v>42</v>
      </c>
      <c r="L26" s="367" t="s">
        <v>43</v>
      </c>
      <c r="M26" s="367" t="s">
        <v>228</v>
      </c>
      <c r="N26" s="367" t="s">
        <v>229</v>
      </c>
      <c r="O26" s="367" t="s">
        <v>231</v>
      </c>
      <c r="P26" s="137"/>
      <c r="Q26" s="375"/>
    </row>
    <row r="27" spans="1:20" x14ac:dyDescent="0.35">
      <c r="A27" s="102"/>
      <c r="B27" s="376" t="s">
        <v>47</v>
      </c>
      <c r="C27" s="138">
        <v>0</v>
      </c>
      <c r="D27" s="138">
        <f>+C31</f>
        <v>0</v>
      </c>
      <c r="E27" s="138">
        <f>+D31</f>
        <v>32446721.333420999</v>
      </c>
      <c r="F27" s="138">
        <f t="shared" ref="F27" si="6">+E31</f>
        <v>109733853.43416002</v>
      </c>
      <c r="G27" s="138">
        <f t="shared" ref="G27" si="7">+F31</f>
        <v>249635889.03685233</v>
      </c>
      <c r="H27" s="138">
        <f t="shared" ref="H27" si="8">+G31</f>
        <v>365747950.2410962</v>
      </c>
      <c r="I27" s="138">
        <f t="shared" ref="I27" si="9">+H31</f>
        <v>500491665.27514005</v>
      </c>
      <c r="J27" s="138">
        <f t="shared" ref="J27" si="10">+I31</f>
        <v>684171551.5944339</v>
      </c>
      <c r="K27" s="138">
        <f t="shared" ref="K27" si="11">+J31</f>
        <v>859188747.83690274</v>
      </c>
      <c r="L27" s="138">
        <f t="shared" ref="L27" si="12">+K31</f>
        <v>1025543254.0025465</v>
      </c>
      <c r="M27" s="138">
        <f t="shared" ref="M27" si="13">+L31</f>
        <v>1183235070.0913653</v>
      </c>
      <c r="N27" s="138">
        <f t="shared" ref="N27" si="14">+M31</f>
        <v>1332264196.1033592</v>
      </c>
      <c r="O27" s="138">
        <f t="shared" ref="O27" si="15">+N31</f>
        <v>1472630632.038528</v>
      </c>
      <c r="P27" s="138"/>
      <c r="Q27" s="142"/>
    </row>
    <row r="28" spans="1:20" x14ac:dyDescent="0.35">
      <c r="A28" s="102"/>
      <c r="B28" s="376" t="s">
        <v>48</v>
      </c>
      <c r="C28" s="138">
        <v>0</v>
      </c>
      <c r="D28" s="138">
        <v>33143514</v>
      </c>
      <c r="E28" s="138">
        <v>78021547.213550016</v>
      </c>
      <c r="F28" s="138">
        <f>+'SPP 2.0 10-Year CapEx &amp;OM'!E7</f>
        <v>142706530</v>
      </c>
      <c r="G28" s="138">
        <f>+'SPP 2.0 10-Year CapEx &amp;OM'!G7</f>
        <v>126786600</v>
      </c>
      <c r="H28" s="138">
        <f>+'SPP 2.0 10-Year CapEx &amp;OM'!I7</f>
        <v>150749250</v>
      </c>
      <c r="I28" s="138">
        <f>+'SPP 2.0 10-Year CapEx &amp;OM'!K7</f>
        <v>206023974.99999997</v>
      </c>
      <c r="J28" s="138">
        <f>+'SPP 2.0 10-Year CapEx &amp;OM'!M7</f>
        <v>206023974.99999997</v>
      </c>
      <c r="K28" s="138">
        <f>+'SPP 2.0 10-Year CapEx &amp;OM'!O7</f>
        <v>206023974.99999997</v>
      </c>
      <c r="L28" s="138">
        <f>+'SPP 2.0 10-Year CapEx &amp;OM'!Q7</f>
        <v>206023974.99999997</v>
      </c>
      <c r="M28" s="138">
        <f>+'SPP 2.0 10-Year CapEx &amp;OM'!S7</f>
        <v>206023974.99999997</v>
      </c>
      <c r="N28" s="138">
        <f>+'SPP 2.0 10-Year CapEx &amp;OM'!U7</f>
        <v>206023974.99999997</v>
      </c>
      <c r="O28" s="138">
        <f>+'SPP 2.0 10-Year CapEx &amp;OM'!U7</f>
        <v>206023974.99999997</v>
      </c>
      <c r="P28" s="118">
        <f>SUM(F28:O28)</f>
        <v>1862410205</v>
      </c>
      <c r="Q28" s="142"/>
    </row>
    <row r="29" spans="1:20" x14ac:dyDescent="0.35">
      <c r="A29" s="102"/>
      <c r="B29" s="377" t="s">
        <v>152</v>
      </c>
      <c r="C29" s="378">
        <f>+C28*(P29)/2</f>
        <v>0</v>
      </c>
      <c r="D29" s="378">
        <f>+C28*(P29)+(D28*(P29)/2)</f>
        <v>696792.66657900019</v>
      </c>
      <c r="E29" s="378">
        <v>734415.11281100009</v>
      </c>
      <c r="F29" s="378" cm="1">
        <f t="array" ref="F29">+((SUM($C28:E28*0.6))*$P$29)</f>
        <v>2804494.3973076828</v>
      </c>
      <c r="G29" s="378">
        <f>+((SUM($C28:F28))*$P$29)</f>
        <v>10674538.795756141</v>
      </c>
      <c r="H29" s="378">
        <f>+((SUM($C28:G28))*$P$29)</f>
        <v>16005534.96595614</v>
      </c>
      <c r="I29" s="378">
        <f>+((SUM($C28:H28))*$P$29)</f>
        <v>22344088.680706143</v>
      </c>
      <c r="J29" s="378">
        <f>+((SUM($C28:I28))*$P$29)</f>
        <v>31006778.75753114</v>
      </c>
      <c r="K29" s="378">
        <f>+((SUM($C28:J28))*$P$29)</f>
        <v>39669468.834356144</v>
      </c>
      <c r="L29" s="378">
        <f>+((SUM($C28:K28))*$P$29)</f>
        <v>48332158.911181137</v>
      </c>
      <c r="M29" s="378">
        <f>+((SUM($C28:L28))*$P$29)</f>
        <v>56994848.988006145</v>
      </c>
      <c r="N29" s="378">
        <f>+((SUM($C28:M28))*$P$29)</f>
        <v>65657539.064831145</v>
      </c>
      <c r="O29" s="378">
        <f>+((SUM($C28:N28))*$P$29)</f>
        <v>74320229.141656145</v>
      </c>
      <c r="P29" s="136">
        <v>4.2047000000000008E-2</v>
      </c>
      <c r="Q29" s="138"/>
    </row>
    <row r="30" spans="1:20" x14ac:dyDescent="0.35">
      <c r="A30" s="102"/>
      <c r="B30" s="376" t="s">
        <v>49</v>
      </c>
      <c r="C30" s="138">
        <f>+C29</f>
        <v>0</v>
      </c>
      <c r="D30" s="138">
        <f>+C30+D29</f>
        <v>696792.66657900019</v>
      </c>
      <c r="E30" s="138">
        <f t="shared" ref="E30" si="16">+D30+E29</f>
        <v>1431207.7793900003</v>
      </c>
      <c r="F30" s="138">
        <f t="shared" ref="F30" si="17">+E30+F29</f>
        <v>4235702.1766976826</v>
      </c>
      <c r="G30" s="138">
        <f t="shared" ref="G30" si="18">+F30+G29</f>
        <v>14910240.972453823</v>
      </c>
      <c r="H30" s="138">
        <f t="shared" ref="H30" si="19">+G30+H29</f>
        <v>30915775.938409962</v>
      </c>
      <c r="I30" s="138">
        <f t="shared" ref="I30" si="20">+H30+I29</f>
        <v>53259864.619116105</v>
      </c>
      <c r="J30" s="138">
        <f t="shared" ref="J30" si="21">+I30+J29</f>
        <v>84266643.376647249</v>
      </c>
      <c r="K30" s="138">
        <f t="shared" ref="K30" si="22">+J30+K29</f>
        <v>123936112.21100339</v>
      </c>
      <c r="L30" s="138">
        <f>+K30+L29</f>
        <v>172268271.12218451</v>
      </c>
      <c r="M30" s="138">
        <f t="shared" ref="M30:O30" si="23">+L30+M29</f>
        <v>229263120.11019066</v>
      </c>
      <c r="N30" s="138">
        <f t="shared" si="23"/>
        <v>294920659.17502183</v>
      </c>
      <c r="O30" s="138">
        <f t="shared" si="23"/>
        <v>369240888.31667799</v>
      </c>
      <c r="Q30" s="143"/>
      <c r="R30" s="138"/>
    </row>
    <row r="31" spans="1:20" x14ac:dyDescent="0.35">
      <c r="A31" s="102"/>
      <c r="B31" s="376" t="s">
        <v>50</v>
      </c>
      <c r="C31" s="138">
        <f>+C27+C28-C30</f>
        <v>0</v>
      </c>
      <c r="D31" s="138">
        <f>+D27+D28-D29</f>
        <v>32446721.333420999</v>
      </c>
      <c r="E31" s="138">
        <f t="shared" ref="E31:L31" si="24">+E27+E28-E29</f>
        <v>109733853.43416002</v>
      </c>
      <c r="F31" s="138">
        <f t="shared" si="24"/>
        <v>249635889.03685233</v>
      </c>
      <c r="G31" s="138">
        <f t="shared" si="24"/>
        <v>365747950.2410962</v>
      </c>
      <c r="H31" s="138">
        <f t="shared" si="24"/>
        <v>500491665.27514005</v>
      </c>
      <c r="I31" s="138">
        <f t="shared" si="24"/>
        <v>684171551.5944339</v>
      </c>
      <c r="J31" s="138">
        <f t="shared" si="24"/>
        <v>859188747.83690274</v>
      </c>
      <c r="K31" s="138">
        <f t="shared" si="24"/>
        <v>1025543254.0025465</v>
      </c>
      <c r="L31" s="138">
        <f t="shared" si="24"/>
        <v>1183235070.0913653</v>
      </c>
      <c r="M31" s="138">
        <f t="shared" ref="M31:O31" si="25">+M27+M28-M29</f>
        <v>1332264196.1033592</v>
      </c>
      <c r="N31" s="138">
        <f t="shared" si="25"/>
        <v>1472630632.038528</v>
      </c>
      <c r="O31" s="138">
        <f t="shared" si="25"/>
        <v>1604334377.8968718</v>
      </c>
      <c r="P31" s="138"/>
      <c r="Q31" s="142"/>
    </row>
    <row r="32" spans="1:20" x14ac:dyDescent="0.35">
      <c r="A32" s="102"/>
      <c r="B32" s="376" t="s">
        <v>51</v>
      </c>
      <c r="C32" s="138"/>
      <c r="D32" s="138"/>
      <c r="E32" s="138"/>
      <c r="F32" s="138">
        <f t="shared" ref="F32:L32" si="26">+(F27+F31)/2</f>
        <v>179684871.23550618</v>
      </c>
      <c r="G32" s="138">
        <f t="shared" si="26"/>
        <v>307691919.63897425</v>
      </c>
      <c r="H32" s="138">
        <f t="shared" si="26"/>
        <v>433119807.75811815</v>
      </c>
      <c r="I32" s="138">
        <f t="shared" si="26"/>
        <v>592331608.43478703</v>
      </c>
      <c r="J32" s="138">
        <f t="shared" si="26"/>
        <v>771680149.71566832</v>
      </c>
      <c r="K32" s="138">
        <f t="shared" si="26"/>
        <v>942366000.9197247</v>
      </c>
      <c r="L32" s="138">
        <f t="shared" si="26"/>
        <v>1104389162.0469561</v>
      </c>
      <c r="M32" s="138">
        <f t="shared" ref="M32:O32" si="27">+(M27+M31)/2</f>
        <v>1257749633.0973623</v>
      </c>
      <c r="N32" s="138">
        <f t="shared" si="27"/>
        <v>1402447414.0709436</v>
      </c>
      <c r="O32" s="138">
        <f t="shared" si="27"/>
        <v>1538482504.9677</v>
      </c>
      <c r="P32" s="138"/>
      <c r="Q32" s="142"/>
    </row>
    <row r="33" spans="1:25" x14ac:dyDescent="0.35">
      <c r="A33" s="102"/>
      <c r="B33" s="138" t="s">
        <v>150</v>
      </c>
      <c r="C33" s="139"/>
      <c r="D33" s="139"/>
      <c r="E33" s="139"/>
      <c r="F33" s="379">
        <v>7.6100000000000001E-2</v>
      </c>
      <c r="G33" s="379">
        <f t="shared" ref="G33" si="28">+F33</f>
        <v>7.6100000000000001E-2</v>
      </c>
      <c r="H33" s="379">
        <f t="shared" ref="H33" si="29">+G33</f>
        <v>7.6100000000000001E-2</v>
      </c>
      <c r="I33" s="379">
        <f t="shared" ref="I33" si="30">+H33</f>
        <v>7.6100000000000001E-2</v>
      </c>
      <c r="J33" s="379">
        <f t="shared" ref="J33" si="31">+I33</f>
        <v>7.6100000000000001E-2</v>
      </c>
      <c r="K33" s="379">
        <f t="shared" ref="K33" si="32">+J33</f>
        <v>7.6100000000000001E-2</v>
      </c>
      <c r="L33" s="379">
        <f t="shared" ref="L33" si="33">+K33</f>
        <v>7.6100000000000001E-2</v>
      </c>
      <c r="M33" s="379">
        <f t="shared" ref="M33" si="34">+L33</f>
        <v>7.6100000000000001E-2</v>
      </c>
      <c r="N33" s="379">
        <f t="shared" ref="N33" si="35">+M33</f>
        <v>7.6100000000000001E-2</v>
      </c>
      <c r="O33" s="379">
        <f t="shared" ref="O33" si="36">+N33</f>
        <v>7.6100000000000001E-2</v>
      </c>
      <c r="P33" s="139"/>
      <c r="Q33" s="139"/>
    </row>
    <row r="34" spans="1:25" s="355" customFormat="1" ht="16" thickBot="1" x14ac:dyDescent="0.4">
      <c r="A34" s="94"/>
      <c r="B34" s="380" t="s">
        <v>52</v>
      </c>
      <c r="C34" s="389"/>
      <c r="D34" s="389"/>
      <c r="E34" s="389"/>
      <c r="F34" s="381">
        <f t="shared" ref="F34:L34" si="37">+F32*F33</f>
        <v>13674018.70102202</v>
      </c>
      <c r="G34" s="381">
        <f t="shared" si="37"/>
        <v>23415355.084525939</v>
      </c>
      <c r="H34" s="381">
        <f t="shared" si="37"/>
        <v>32960417.370392792</v>
      </c>
      <c r="I34" s="381">
        <f t="shared" si="37"/>
        <v>45076435.401887298</v>
      </c>
      <c r="J34" s="381">
        <f t="shared" si="37"/>
        <v>58724859.393362358</v>
      </c>
      <c r="K34" s="381">
        <f t="shared" si="37"/>
        <v>71714052.669991046</v>
      </c>
      <c r="L34" s="381">
        <f t="shared" si="37"/>
        <v>84044015.231773362</v>
      </c>
      <c r="M34" s="381">
        <f t="shared" ref="M34:O34" si="38">+M32*M33</f>
        <v>95714747.078709275</v>
      </c>
      <c r="N34" s="381">
        <f t="shared" si="38"/>
        <v>106726248.21079881</v>
      </c>
      <c r="O34" s="381">
        <f t="shared" si="38"/>
        <v>117078518.62804197</v>
      </c>
      <c r="P34" s="118"/>
      <c r="Q34" s="118"/>
    </row>
    <row r="35" spans="1:25" ht="16" thickTop="1" x14ac:dyDescent="0.35">
      <c r="A35" s="102"/>
      <c r="B35" s="376" t="s">
        <v>53</v>
      </c>
      <c r="C35" s="139"/>
      <c r="D35" s="139"/>
      <c r="E35" s="139"/>
      <c r="F35" s="295">
        <v>8.9345999999999991E-3</v>
      </c>
      <c r="G35" s="139">
        <v>7.6410000000000002E-3</v>
      </c>
      <c r="H35" s="139">
        <v>7.6410000000000002E-3</v>
      </c>
      <c r="I35" s="139">
        <v>7.6410000000000002E-3</v>
      </c>
      <c r="J35" s="139">
        <v>7.6410000000000002E-3</v>
      </c>
      <c r="K35" s="139">
        <v>7.6410000000000002E-3</v>
      </c>
      <c r="L35" s="139">
        <v>7.6410000000000002E-3</v>
      </c>
      <c r="M35" s="139">
        <v>7.6410000000000002E-3</v>
      </c>
      <c r="N35" s="139">
        <v>7.6410000000000002E-3</v>
      </c>
      <c r="O35" s="139">
        <v>7.6410000000000002E-3</v>
      </c>
      <c r="P35" s="140"/>
      <c r="Q35" s="140"/>
    </row>
    <row r="36" spans="1:25" s="355" customFormat="1" ht="16" thickBot="1" x14ac:dyDescent="0.4">
      <c r="A36" s="94"/>
      <c r="B36" s="382" t="s">
        <v>53</v>
      </c>
      <c r="C36" s="389"/>
      <c r="D36" s="389"/>
      <c r="E36" s="389"/>
      <c r="F36" s="381">
        <f>(F32*F35)*0.6</f>
        <v>963247.47032445192</v>
      </c>
      <c r="G36" s="381">
        <f>(G32*G35)*0.6</f>
        <v>1410644.3747768414</v>
      </c>
      <c r="H36" s="381">
        <f t="shared" ref="H36:L36" si="39">H32*H35</f>
        <v>3309468.4510797807</v>
      </c>
      <c r="I36" s="381">
        <f t="shared" si="39"/>
        <v>4526005.8200502079</v>
      </c>
      <c r="J36" s="381">
        <f t="shared" si="39"/>
        <v>5896408.0239774222</v>
      </c>
      <c r="K36" s="381">
        <f t="shared" si="39"/>
        <v>7200618.6130276164</v>
      </c>
      <c r="L36" s="381">
        <f t="shared" si="39"/>
        <v>8438637.5872007906</v>
      </c>
      <c r="M36" s="381">
        <f t="shared" ref="M36:O36" si="40">M32*M35</f>
        <v>9610464.9464969449</v>
      </c>
      <c r="N36" s="381">
        <f t="shared" si="40"/>
        <v>10716100.69091608</v>
      </c>
      <c r="O36" s="381">
        <f t="shared" si="40"/>
        <v>11755544.820458196</v>
      </c>
      <c r="P36" s="118"/>
    </row>
    <row r="37" spans="1:25" s="13" customFormat="1" ht="16" thickTop="1" x14ac:dyDescent="0.35">
      <c r="A37" s="95"/>
      <c r="B37" s="383" t="s">
        <v>54</v>
      </c>
      <c r="C37" s="119"/>
      <c r="D37" s="119"/>
      <c r="E37" s="119"/>
      <c r="F37" s="119">
        <f t="shared" ref="F37:L37" si="41">F36+F34+F29</f>
        <v>17441760.568654153</v>
      </c>
      <c r="G37" s="119">
        <f t="shared" si="41"/>
        <v>35500538.255058922</v>
      </c>
      <c r="H37" s="119">
        <f t="shared" si="41"/>
        <v>52275420.787428707</v>
      </c>
      <c r="I37" s="119">
        <f t="shared" si="41"/>
        <v>71946529.902643651</v>
      </c>
      <c r="J37" s="119">
        <f t="shared" si="41"/>
        <v>95628046.174870923</v>
      </c>
      <c r="K37" s="119">
        <f t="shared" si="41"/>
        <v>118584140.11737481</v>
      </c>
      <c r="L37" s="119">
        <f t="shared" si="41"/>
        <v>140814811.73015529</v>
      </c>
      <c r="M37" s="119">
        <f t="shared" ref="M37:O37" si="42">M36+M34+M29</f>
        <v>162320061.01321238</v>
      </c>
      <c r="N37" s="119">
        <f t="shared" si="42"/>
        <v>183099887.96654603</v>
      </c>
      <c r="O37" s="119">
        <f t="shared" si="42"/>
        <v>203154292.59015632</v>
      </c>
      <c r="P37" s="141"/>
      <c r="Q37" s="384"/>
    </row>
    <row r="38" spans="1:25" x14ac:dyDescent="0.35">
      <c r="A38" s="102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1"/>
      <c r="Q38" s="1"/>
    </row>
    <row r="39" spans="1:25" s="7" customFormat="1" ht="16" thickBot="1" x14ac:dyDescent="0.4">
      <c r="A39" s="96"/>
      <c r="B39" s="97" t="s">
        <v>1</v>
      </c>
      <c r="C39" s="15"/>
      <c r="D39" s="393"/>
      <c r="E39" s="393"/>
      <c r="F39" s="6">
        <f>+'SPP 2.0 10-Year CapEx &amp;OM'!F7</f>
        <v>2711705</v>
      </c>
      <c r="G39" s="6">
        <f>+'SPP 2.0 10-Year CapEx &amp;OM'!H7</f>
        <v>2356065</v>
      </c>
      <c r="H39" s="6">
        <f>+'SPP 2.0 10-Year CapEx &amp;OM'!J7</f>
        <v>2801361.2849999992</v>
      </c>
      <c r="I39" s="6">
        <f>+'SPP 2.0 10-Year CapEx &amp;OM'!L7</f>
        <v>3828527.0894999988</v>
      </c>
      <c r="J39" s="6">
        <f>+'SPP 2.0 10-Year CapEx &amp;OM'!N7</f>
        <v>3828527.0894999988</v>
      </c>
      <c r="K39" s="6">
        <f>+'SPP 2.0 10-Year CapEx &amp;OM'!P7</f>
        <v>3828527.0894999988</v>
      </c>
      <c r="L39" s="6">
        <f>+'SPP 2.0 10-Year CapEx &amp;OM'!R7</f>
        <v>3828527.0894999988</v>
      </c>
      <c r="M39" s="6">
        <f>+'SPP 2.0 10-Year CapEx &amp;OM'!T7</f>
        <v>3828527.0894999988</v>
      </c>
      <c r="N39" s="6">
        <f>+'SPP 2.0 10-Year CapEx &amp;OM'!V7</f>
        <v>3828527.0894999988</v>
      </c>
      <c r="O39" s="6">
        <f>+'SPP 2.0 10-Year CapEx &amp;OM'!X7</f>
        <v>3828527.0894999988</v>
      </c>
      <c r="P39" s="118">
        <f>SUM(F39:O39)</f>
        <v>34668820.911499992</v>
      </c>
      <c r="Q39" s="142"/>
      <c r="R39" s="8"/>
      <c r="S39" s="9"/>
      <c r="U39" s="10"/>
      <c r="V39" s="10"/>
      <c r="X39" s="10"/>
      <c r="Y39" s="10"/>
    </row>
    <row r="40" spans="1:25" s="7" customFormat="1" ht="16" thickTop="1" x14ac:dyDescent="0.35">
      <c r="A40" s="96"/>
      <c r="B40" s="97" t="s">
        <v>158</v>
      </c>
      <c r="C40" s="103"/>
      <c r="D40" s="103"/>
      <c r="E40" s="103"/>
      <c r="F40" s="103">
        <f t="shared" ref="F40:L40" si="43">+F37+F39</f>
        <v>20153465.568654153</v>
      </c>
      <c r="G40" s="103">
        <f t="shared" si="43"/>
        <v>37856603.255058922</v>
      </c>
      <c r="H40" s="103">
        <f t="shared" si="43"/>
        <v>55076782.072428703</v>
      </c>
      <c r="I40" s="103">
        <f t="shared" si="43"/>
        <v>75775056.992143646</v>
      </c>
      <c r="J40" s="103">
        <f t="shared" si="43"/>
        <v>99456573.264370918</v>
      </c>
      <c r="K40" s="103">
        <f t="shared" si="43"/>
        <v>122412667.2068748</v>
      </c>
      <c r="L40" s="103">
        <f t="shared" si="43"/>
        <v>144643338.8196553</v>
      </c>
      <c r="M40" s="103">
        <f t="shared" ref="M40:O40" si="44">+M37+M39</f>
        <v>166148588.10271239</v>
      </c>
      <c r="N40" s="103">
        <f t="shared" si="44"/>
        <v>186928415.05604604</v>
      </c>
      <c r="O40" s="103">
        <f t="shared" si="44"/>
        <v>206982819.67965633</v>
      </c>
      <c r="P40" s="142"/>
      <c r="Q40" s="9"/>
      <c r="R40" s="9"/>
      <c r="S40" s="9"/>
      <c r="U40" s="10"/>
      <c r="V40" s="10"/>
      <c r="X40" s="10"/>
      <c r="Y40" s="10"/>
    </row>
    <row r="41" spans="1:25" s="7" customFormat="1" x14ac:dyDescent="0.35">
      <c r="A41" s="104"/>
      <c r="B41" s="105"/>
      <c r="C41" s="15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11"/>
      <c r="Q41" s="11"/>
      <c r="R41" s="11"/>
      <c r="S41" s="11"/>
      <c r="T41" s="11"/>
      <c r="U41" s="12"/>
      <c r="V41" s="12"/>
      <c r="X41" s="10"/>
      <c r="Y41" s="10"/>
    </row>
    <row r="42" spans="1:25" s="7" customFormat="1" x14ac:dyDescent="0.35">
      <c r="A42" s="198"/>
      <c r="B42" s="200" t="s">
        <v>211</v>
      </c>
      <c r="C42" s="98"/>
      <c r="D42" s="98"/>
      <c r="E42" s="98"/>
      <c r="F42" s="98">
        <v>1</v>
      </c>
      <c r="G42" s="98">
        <v>1</v>
      </c>
      <c r="H42" s="98">
        <v>1</v>
      </c>
      <c r="I42" s="98">
        <v>1</v>
      </c>
      <c r="J42" s="98">
        <v>1</v>
      </c>
      <c r="K42" s="98">
        <v>1</v>
      </c>
      <c r="L42" s="98">
        <v>1</v>
      </c>
      <c r="M42" s="98">
        <v>1</v>
      </c>
      <c r="N42" s="98">
        <v>1</v>
      </c>
      <c r="O42" s="98">
        <v>1</v>
      </c>
      <c r="P42" s="11"/>
      <c r="Q42" s="11"/>
      <c r="R42" s="11"/>
    </row>
    <row r="43" spans="1:25" s="7" customFormat="1" x14ac:dyDescent="0.35">
      <c r="A43" s="96"/>
      <c r="B43" s="105"/>
      <c r="C43" s="107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11"/>
      <c r="Q43" s="11"/>
      <c r="R43" s="11"/>
      <c r="S43" s="11"/>
    </row>
    <row r="44" spans="1:25" s="7" customFormat="1" x14ac:dyDescent="0.35">
      <c r="A44" s="96" t="s">
        <v>55</v>
      </c>
      <c r="B44" s="106" t="s">
        <v>56</v>
      </c>
      <c r="C44" s="369"/>
      <c r="D44" s="369"/>
      <c r="E44" s="369"/>
      <c r="F44" s="369">
        <f t="shared" ref="F44:L44" si="45">+F40*F42</f>
        <v>20153465.568654153</v>
      </c>
      <c r="G44" s="369">
        <f t="shared" si="45"/>
        <v>37856603.255058922</v>
      </c>
      <c r="H44" s="369">
        <f t="shared" si="45"/>
        <v>55076782.072428703</v>
      </c>
      <c r="I44" s="369">
        <f t="shared" si="45"/>
        <v>75775056.992143646</v>
      </c>
      <c r="J44" s="369">
        <f t="shared" si="45"/>
        <v>99456573.264370918</v>
      </c>
      <c r="K44" s="369">
        <f t="shared" si="45"/>
        <v>122412667.2068748</v>
      </c>
      <c r="L44" s="369">
        <f t="shared" si="45"/>
        <v>144643338.8196553</v>
      </c>
      <c r="M44" s="369">
        <f t="shared" ref="M44:O44" si="46">+M40*M42</f>
        <v>166148588.10271239</v>
      </c>
      <c r="N44" s="369">
        <f t="shared" si="46"/>
        <v>186928415.05604604</v>
      </c>
      <c r="O44" s="369">
        <f t="shared" si="46"/>
        <v>206982819.67965633</v>
      </c>
      <c r="P44" s="11"/>
      <c r="Q44" s="14"/>
      <c r="R44" s="11"/>
      <c r="S44" s="11"/>
    </row>
    <row r="45" spans="1:25" s="7" customFormat="1" ht="16" thickBot="1" x14ac:dyDescent="0.4">
      <c r="A45" s="99"/>
      <c r="B45" s="100"/>
      <c r="C45" s="108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1"/>
      <c r="Q45" s="11"/>
      <c r="R45" s="11"/>
      <c r="S45" s="11"/>
    </row>
    <row r="46" spans="1:25" x14ac:dyDescent="0.35">
      <c r="M46" s="117"/>
      <c r="N46" s="117"/>
      <c r="O46" s="117"/>
    </row>
    <row r="47" spans="1:25" x14ac:dyDescent="0.35">
      <c r="M47" s="117"/>
      <c r="N47" s="117"/>
      <c r="O47" s="117"/>
    </row>
    <row r="48" spans="1:25" ht="16" thickBot="1" x14ac:dyDescent="0.4">
      <c r="A48" s="13" t="s">
        <v>286</v>
      </c>
      <c r="F48" s="386"/>
      <c r="M48" s="117"/>
      <c r="N48" s="117"/>
      <c r="O48" s="117"/>
      <c r="P48" s="117" t="s">
        <v>173</v>
      </c>
    </row>
    <row r="49" spans="1:25" s="13" customFormat="1" x14ac:dyDescent="0.35">
      <c r="A49" s="101"/>
      <c r="B49" s="374" t="s">
        <v>44</v>
      </c>
      <c r="C49" s="367" t="s">
        <v>34</v>
      </c>
      <c r="D49" s="367" t="s">
        <v>35</v>
      </c>
      <c r="E49" s="367" t="s">
        <v>36</v>
      </c>
      <c r="F49" s="367" t="s">
        <v>37</v>
      </c>
      <c r="G49" s="367" t="s">
        <v>38</v>
      </c>
      <c r="H49" s="367" t="s">
        <v>39</v>
      </c>
      <c r="I49" s="367" t="s">
        <v>40</v>
      </c>
      <c r="J49" s="367" t="s">
        <v>41</v>
      </c>
      <c r="K49" s="367" t="s">
        <v>42</v>
      </c>
      <c r="L49" s="367" t="s">
        <v>43</v>
      </c>
      <c r="M49" s="367" t="s">
        <v>228</v>
      </c>
      <c r="N49" s="367" t="s">
        <v>229</v>
      </c>
      <c r="O49" s="367" t="s">
        <v>231</v>
      </c>
      <c r="P49" s="137"/>
      <c r="Q49" s="375"/>
    </row>
    <row r="50" spans="1:25" x14ac:dyDescent="0.35">
      <c r="A50" s="102"/>
      <c r="B50" s="376" t="s">
        <v>47</v>
      </c>
      <c r="C50" s="138">
        <v>0</v>
      </c>
      <c r="D50" s="138">
        <f>+C54</f>
        <v>0</v>
      </c>
      <c r="E50" s="138">
        <f>+D54</f>
        <v>0</v>
      </c>
      <c r="F50" s="138">
        <f t="shared" ref="F50" si="47">+E54</f>
        <v>13938162.49008036</v>
      </c>
      <c r="G50" s="138">
        <f t="shared" ref="G50" si="48">+F54</f>
        <v>29479755.741313081</v>
      </c>
      <c r="H50" s="138">
        <f t="shared" ref="H50" si="49">+G54</f>
        <v>44320002.947692804</v>
      </c>
      <c r="I50" s="138">
        <f t="shared" ref="I50" si="50">+H54</f>
        <v>58470333.071252525</v>
      </c>
      <c r="J50" s="138">
        <f t="shared" ref="J50" si="51">+I54</f>
        <v>71930418.611190632</v>
      </c>
      <c r="K50" s="138">
        <f t="shared" ref="K50" si="52">+J54</f>
        <v>84697385.207675517</v>
      </c>
      <c r="L50" s="138">
        <f t="shared" ref="L50" si="53">+K54</f>
        <v>96771232.860707164</v>
      </c>
      <c r="M50" s="138">
        <f t="shared" ref="M50" si="54">+L54</f>
        <v>108151961.57028559</v>
      </c>
      <c r="N50" s="138">
        <f t="shared" ref="N50" si="55">+M54</f>
        <v>118839571.33641079</v>
      </c>
      <c r="O50" s="138">
        <f t="shared" ref="O50" si="56">+N54</f>
        <v>128834062.15908279</v>
      </c>
      <c r="P50" s="138"/>
      <c r="Q50" s="142"/>
    </row>
    <row r="51" spans="1:25" x14ac:dyDescent="0.35">
      <c r="A51" s="102"/>
      <c r="B51" s="376" t="s">
        <v>48</v>
      </c>
      <c r="C51" s="138">
        <v>0</v>
      </c>
      <c r="D51" s="138">
        <v>0</v>
      </c>
      <c r="E51" s="138">
        <v>14237484.24</v>
      </c>
      <c r="F51" s="138">
        <f>+'SPP 2.0 10-Year CapEx &amp;OM'!E8</f>
        <v>16486848</v>
      </c>
      <c r="G51" s="138">
        <f>+'SPP 2.0 10-Year CapEx &amp;OM'!G8</f>
        <v>16478550</v>
      </c>
      <c r="H51" s="138">
        <f>+'SPP 2.0 10-Year CapEx &amp;OM'!I8</f>
        <v>16481570</v>
      </c>
      <c r="I51" s="138">
        <f>+'SPP 2.0 10-Year CapEx &amp;OM'!K8</f>
        <v>16484385.174999999</v>
      </c>
      <c r="J51" s="138">
        <f>+'SPP 2.0 10-Year CapEx &amp;OM'!M8</f>
        <v>16484385.174999999</v>
      </c>
      <c r="K51" s="138">
        <f>+'SPP 2.0 10-Year CapEx &amp;OM'!O8</f>
        <v>16484385.174999999</v>
      </c>
      <c r="L51" s="138">
        <f>+'SPP 2.0 10-Year CapEx &amp;OM'!Q8</f>
        <v>16484385.174999999</v>
      </c>
      <c r="M51" s="138">
        <f>+'SPP 2.0 10-Year CapEx &amp;OM'!S8</f>
        <v>16484385.174999999</v>
      </c>
      <c r="N51" s="138">
        <f>+'SPP 2.0 10-Year CapEx &amp;OM'!U8</f>
        <v>16484385.174999999</v>
      </c>
      <c r="O51" s="138">
        <f>+'SPP 2.0 10-Year CapEx &amp;OM'!W8</f>
        <v>16484385.174999999</v>
      </c>
      <c r="P51" s="118">
        <f>SUM(F51:O51)</f>
        <v>164837664.22499999</v>
      </c>
      <c r="Q51" s="142"/>
    </row>
    <row r="52" spans="1:25" x14ac:dyDescent="0.35">
      <c r="A52" s="102"/>
      <c r="B52" s="377" t="s">
        <v>152</v>
      </c>
      <c r="C52" s="378">
        <f>+C51*(P52)/2</f>
        <v>0</v>
      </c>
      <c r="D52" s="378">
        <f>+C51*(P52)+(D51*(P52)/2)</f>
        <v>0</v>
      </c>
      <c r="E52" s="378">
        <f>+((SUM($C51:D51))*$P$29)+(E51*($P$29)/2)</f>
        <v>299321.74991964007</v>
      </c>
      <c r="F52" s="378">
        <f>+((SUM($C51:E51))*$P$29)+(F51*($P$29)/2)</f>
        <v>945254.74876728025</v>
      </c>
      <c r="G52" s="378">
        <f>+((SUM($C51:F51))*$P$29)+(G51*($P$29)/2)</f>
        <v>1638302.7936202802</v>
      </c>
      <c r="H52" s="378">
        <f>+((SUM($C51:G51))*$P$29)+(H51*($P$29)/2)</f>
        <v>2331239.8764402806</v>
      </c>
      <c r="I52" s="378">
        <f>+((SUM($C51:H51))*$P$29)+(I51*($P$29)/2)</f>
        <v>3024299.6350618931</v>
      </c>
      <c r="J52" s="378">
        <f>+((SUM($C51:I51))*$P$29)+(J51*($P$29)/2)</f>
        <v>3717418.5785151185</v>
      </c>
      <c r="K52" s="378">
        <f>+((SUM($C51:J51))*$P$29)+(K51*($P$29)/2)</f>
        <v>4410537.5219683433</v>
      </c>
      <c r="L52" s="378">
        <f>+((SUM($C51:K51))*$P$29)+(L51*($P$29)/2)</f>
        <v>5103656.4654215677</v>
      </c>
      <c r="M52" s="378">
        <f>+((SUM($C51:L51))*$P$29)+(M51*($P$29)/2)</f>
        <v>5796775.408874793</v>
      </c>
      <c r="N52" s="378">
        <f>+((SUM($C51:M51))*$P$29)+(N51*($P$29)/2)</f>
        <v>6489894.3523280192</v>
      </c>
      <c r="O52" s="378">
        <f>+((SUM($C51:N51))*$P$29)+(O51*($P$29)/2)</f>
        <v>7183013.2957812445</v>
      </c>
      <c r="P52" s="136">
        <f>P29</f>
        <v>4.2047000000000008E-2</v>
      </c>
      <c r="Q52" s="138"/>
    </row>
    <row r="53" spans="1:25" x14ac:dyDescent="0.35">
      <c r="A53" s="102"/>
      <c r="B53" s="376" t="s">
        <v>49</v>
      </c>
      <c r="C53" s="138">
        <f>+C52</f>
        <v>0</v>
      </c>
      <c r="D53" s="138">
        <f>+C53+D52</f>
        <v>0</v>
      </c>
      <c r="E53" s="138">
        <f t="shared" ref="E53" si="57">+D53+E52</f>
        <v>299321.74991964007</v>
      </c>
      <c r="F53" s="138">
        <f t="shared" ref="F53" si="58">+E53+F52</f>
        <v>1244576.4986869204</v>
      </c>
      <c r="G53" s="138">
        <f t="shared" ref="G53" si="59">+F53+G52</f>
        <v>2882879.2923072008</v>
      </c>
      <c r="H53" s="138">
        <f t="shared" ref="H53" si="60">+G53+H52</f>
        <v>5214119.168747481</v>
      </c>
      <c r="I53" s="138">
        <f t="shared" ref="I53" si="61">+H53+I52</f>
        <v>8238418.8038093746</v>
      </c>
      <c r="J53" s="138">
        <f t="shared" ref="J53" si="62">+I53+J52</f>
        <v>11955837.382324493</v>
      </c>
      <c r="K53" s="138">
        <f t="shared" ref="K53" si="63">+J53+K52</f>
        <v>16366374.904292837</v>
      </c>
      <c r="L53" s="138">
        <f>+K53+L52</f>
        <v>21470031.369714405</v>
      </c>
      <c r="M53" s="138">
        <f t="shared" ref="M53:O53" si="64">+L53+M52</f>
        <v>27266806.778589197</v>
      </c>
      <c r="N53" s="138">
        <f t="shared" si="64"/>
        <v>33756701.130917214</v>
      </c>
      <c r="O53" s="138">
        <f t="shared" si="64"/>
        <v>40939714.426698461</v>
      </c>
      <c r="Q53" s="138"/>
      <c r="R53" s="138"/>
    </row>
    <row r="54" spans="1:25" x14ac:dyDescent="0.35">
      <c r="A54" s="102"/>
      <c r="B54" s="376" t="s">
        <v>50</v>
      </c>
      <c r="C54" s="138">
        <f>+C50+C51-C53</f>
        <v>0</v>
      </c>
      <c r="D54" s="138">
        <f>+D50+D51-D52</f>
        <v>0</v>
      </c>
      <c r="E54" s="138">
        <f t="shared" ref="E54:L54" si="65">+E50+E51-E52</f>
        <v>13938162.49008036</v>
      </c>
      <c r="F54" s="138">
        <f t="shared" si="65"/>
        <v>29479755.741313081</v>
      </c>
      <c r="G54" s="138">
        <f t="shared" si="65"/>
        <v>44320002.947692804</v>
      </c>
      <c r="H54" s="138">
        <f t="shared" si="65"/>
        <v>58470333.071252525</v>
      </c>
      <c r="I54" s="138">
        <f t="shared" si="65"/>
        <v>71930418.611190632</v>
      </c>
      <c r="J54" s="138">
        <f t="shared" si="65"/>
        <v>84697385.207675517</v>
      </c>
      <c r="K54" s="138">
        <f t="shared" si="65"/>
        <v>96771232.860707164</v>
      </c>
      <c r="L54" s="138">
        <f t="shared" si="65"/>
        <v>108151961.57028559</v>
      </c>
      <c r="M54" s="138">
        <f t="shared" ref="M54:O54" si="66">+M50+M51-M52</f>
        <v>118839571.33641079</v>
      </c>
      <c r="N54" s="138">
        <f t="shared" si="66"/>
        <v>128834062.15908279</v>
      </c>
      <c r="O54" s="138">
        <f t="shared" si="66"/>
        <v>138135434.03830153</v>
      </c>
      <c r="P54" s="138"/>
      <c r="Q54" s="142"/>
    </row>
    <row r="55" spans="1:25" x14ac:dyDescent="0.35">
      <c r="A55" s="102"/>
      <c r="B55" s="376" t="s">
        <v>51</v>
      </c>
      <c r="C55" s="138"/>
      <c r="D55" s="138"/>
      <c r="E55" s="138"/>
      <c r="F55" s="138">
        <f t="shared" ref="F55:L55" si="67">+(F50+F54)/2</f>
        <v>21708959.115696721</v>
      </c>
      <c r="G55" s="138">
        <f t="shared" si="67"/>
        <v>36899879.344502941</v>
      </c>
      <c r="H55" s="138">
        <f t="shared" si="67"/>
        <v>51395168.009472668</v>
      </c>
      <c r="I55" s="138">
        <f t="shared" si="67"/>
        <v>65200375.841221578</v>
      </c>
      <c r="J55" s="138">
        <f t="shared" si="67"/>
        <v>78313901.909433067</v>
      </c>
      <c r="K55" s="138">
        <f t="shared" si="67"/>
        <v>90734309.03419134</v>
      </c>
      <c r="L55" s="138">
        <f t="shared" si="67"/>
        <v>102461597.21549638</v>
      </c>
      <c r="M55" s="138">
        <f t="shared" ref="M55:O55" si="68">+(M50+M54)/2</f>
        <v>113495766.45334819</v>
      </c>
      <c r="N55" s="138">
        <f t="shared" si="68"/>
        <v>123836816.7477468</v>
      </c>
      <c r="O55" s="138">
        <f t="shared" si="68"/>
        <v>133484748.09869215</v>
      </c>
      <c r="P55" s="138"/>
      <c r="Q55" s="142"/>
    </row>
    <row r="56" spans="1:25" x14ac:dyDescent="0.35">
      <c r="A56" s="102"/>
      <c r="B56" s="138" t="s">
        <v>150</v>
      </c>
      <c r="C56" s="139"/>
      <c r="D56" s="139"/>
      <c r="E56" s="139"/>
      <c r="F56" s="379">
        <v>7.6100000000000001E-2</v>
      </c>
      <c r="G56" s="379">
        <f t="shared" ref="G56" si="69">+F56</f>
        <v>7.6100000000000001E-2</v>
      </c>
      <c r="H56" s="379">
        <f t="shared" ref="H56" si="70">+G56</f>
        <v>7.6100000000000001E-2</v>
      </c>
      <c r="I56" s="379">
        <f t="shared" ref="I56" si="71">+H56</f>
        <v>7.6100000000000001E-2</v>
      </c>
      <c r="J56" s="379">
        <f t="shared" ref="J56" si="72">+I56</f>
        <v>7.6100000000000001E-2</v>
      </c>
      <c r="K56" s="379">
        <f t="shared" ref="K56" si="73">+J56</f>
        <v>7.6100000000000001E-2</v>
      </c>
      <c r="L56" s="379">
        <f t="shared" ref="L56" si="74">+K56</f>
        <v>7.6100000000000001E-2</v>
      </c>
      <c r="M56" s="379">
        <f t="shared" ref="M56" si="75">+L56</f>
        <v>7.6100000000000001E-2</v>
      </c>
      <c r="N56" s="379">
        <f t="shared" ref="N56" si="76">+M56</f>
        <v>7.6100000000000001E-2</v>
      </c>
      <c r="O56" s="379">
        <f t="shared" ref="O56" si="77">+N56</f>
        <v>7.6100000000000001E-2</v>
      </c>
      <c r="P56" s="139"/>
      <c r="Q56" s="139"/>
    </row>
    <row r="57" spans="1:25" s="355" customFormat="1" ht="16" thickBot="1" x14ac:dyDescent="0.4">
      <c r="A57" s="94"/>
      <c r="B57" s="380" t="s">
        <v>52</v>
      </c>
      <c r="C57" s="389"/>
      <c r="D57" s="389"/>
      <c r="E57" s="389"/>
      <c r="F57" s="381">
        <v>1298278.6956745181</v>
      </c>
      <c r="G57" s="381">
        <f t="shared" ref="G57:L57" si="78">+G55*G56</f>
        <v>2808080.8181166737</v>
      </c>
      <c r="H57" s="381">
        <f t="shared" si="78"/>
        <v>3911172.2855208702</v>
      </c>
      <c r="I57" s="381">
        <f t="shared" si="78"/>
        <v>4961748.6015169621</v>
      </c>
      <c r="J57" s="381">
        <f t="shared" si="78"/>
        <v>5959687.9353078566</v>
      </c>
      <c r="K57" s="381">
        <f t="shared" si="78"/>
        <v>6904880.9175019609</v>
      </c>
      <c r="L57" s="381">
        <f t="shared" si="78"/>
        <v>7797327.5480992747</v>
      </c>
      <c r="M57" s="381">
        <f t="shared" ref="M57:O57" si="79">+M55*M56</f>
        <v>8637027.8270997982</v>
      </c>
      <c r="N57" s="381">
        <f t="shared" si="79"/>
        <v>9423981.7545035314</v>
      </c>
      <c r="O57" s="381">
        <f t="shared" si="79"/>
        <v>10158189.330310473</v>
      </c>
      <c r="P57" s="118"/>
      <c r="Q57" s="118"/>
    </row>
    <row r="58" spans="1:25" ht="16" thickTop="1" x14ac:dyDescent="0.35">
      <c r="A58" s="102"/>
      <c r="B58" s="376" t="s">
        <v>53</v>
      </c>
      <c r="C58" s="139"/>
      <c r="D58" s="139"/>
      <c r="E58" s="139"/>
      <c r="F58" s="139">
        <v>8.9345999999999991E-3</v>
      </c>
      <c r="G58" s="139">
        <v>7.6410000000000002E-3</v>
      </c>
      <c r="H58" s="139">
        <v>7.6410000000000002E-3</v>
      </c>
      <c r="I58" s="139">
        <v>7.6410000000000002E-3</v>
      </c>
      <c r="J58" s="139">
        <v>7.6410000000000002E-3</v>
      </c>
      <c r="K58" s="139">
        <v>7.6410000000000002E-3</v>
      </c>
      <c r="L58" s="139">
        <v>7.6410000000000002E-3</v>
      </c>
      <c r="M58" s="139">
        <v>7.6410000000000002E-3</v>
      </c>
      <c r="N58" s="139">
        <v>7.6410000000000002E-3</v>
      </c>
      <c r="O58" s="139">
        <v>7.6410000000000002E-3</v>
      </c>
      <c r="P58" s="140"/>
      <c r="Q58" s="140"/>
    </row>
    <row r="59" spans="1:25" s="355" customFormat="1" ht="16" thickBot="1" x14ac:dyDescent="0.4">
      <c r="A59" s="94"/>
      <c r="B59" s="382" t="s">
        <v>53</v>
      </c>
      <c r="C59" s="389"/>
      <c r="D59" s="389"/>
      <c r="E59" s="389"/>
      <c r="F59" s="381">
        <f t="shared" ref="F59:L59" si="80">F55*F58</f>
        <v>193960.86611510391</v>
      </c>
      <c r="G59" s="381">
        <f t="shared" si="80"/>
        <v>281951.978071347</v>
      </c>
      <c r="H59" s="381">
        <f t="shared" si="80"/>
        <v>392710.47876038065</v>
      </c>
      <c r="I59" s="381">
        <f t="shared" si="80"/>
        <v>498196.07180277409</v>
      </c>
      <c r="J59" s="381">
        <f t="shared" si="80"/>
        <v>598396.5244899781</v>
      </c>
      <c r="K59" s="381">
        <f t="shared" si="80"/>
        <v>693300.85533025605</v>
      </c>
      <c r="L59" s="381">
        <f t="shared" si="80"/>
        <v>782909.06432360783</v>
      </c>
      <c r="M59" s="381">
        <f t="shared" ref="M59:O59" si="81">M55*M58</f>
        <v>867221.15147003357</v>
      </c>
      <c r="N59" s="381">
        <f t="shared" si="81"/>
        <v>946237.11676953326</v>
      </c>
      <c r="O59" s="381">
        <f t="shared" si="81"/>
        <v>1019956.9602221068</v>
      </c>
      <c r="P59" s="118"/>
    </row>
    <row r="60" spans="1:25" s="13" customFormat="1" ht="16" thickTop="1" x14ac:dyDescent="0.35">
      <c r="A60" s="95"/>
      <c r="B60" s="383" t="s">
        <v>54</v>
      </c>
      <c r="C60" s="119"/>
      <c r="D60" s="119"/>
      <c r="E60" s="119"/>
      <c r="F60" s="119">
        <f t="shared" ref="F60:L60" si="82">F59+F57+F52</f>
        <v>2437494.3105569026</v>
      </c>
      <c r="G60" s="119">
        <f t="shared" si="82"/>
        <v>4728335.5898083011</v>
      </c>
      <c r="H60" s="119">
        <f t="shared" si="82"/>
        <v>6635122.6407215316</v>
      </c>
      <c r="I60" s="119">
        <f t="shared" si="82"/>
        <v>8484244.3083816301</v>
      </c>
      <c r="J60" s="119">
        <f t="shared" si="82"/>
        <v>10275503.038312953</v>
      </c>
      <c r="K60" s="119">
        <f t="shared" si="82"/>
        <v>12008719.294800561</v>
      </c>
      <c r="L60" s="119">
        <f t="shared" si="82"/>
        <v>13683893.077844452</v>
      </c>
      <c r="M60" s="119">
        <f t="shared" ref="M60:O60" si="83">M59+M57+M52</f>
        <v>15301024.387444625</v>
      </c>
      <c r="N60" s="119">
        <f t="shared" si="83"/>
        <v>16860113.223601084</v>
      </c>
      <c r="O60" s="119">
        <f t="shared" si="83"/>
        <v>18361159.586313825</v>
      </c>
      <c r="P60" s="141"/>
      <c r="Q60" s="384"/>
    </row>
    <row r="61" spans="1:25" x14ac:dyDescent="0.35">
      <c r="A61" s="102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1"/>
      <c r="Q61" s="1"/>
    </row>
    <row r="62" spans="1:25" s="7" customFormat="1" ht="16" thickBot="1" x14ac:dyDescent="0.4">
      <c r="A62" s="96"/>
      <c r="B62" s="97" t="s">
        <v>1</v>
      </c>
      <c r="C62" s="15"/>
      <c r="D62" s="393"/>
      <c r="E62" s="393"/>
      <c r="F62" s="6">
        <f>+'SPP 2.0 10-Year CapEx &amp;OM'!F8+'SPP 2.0 10-Year CapEx &amp;OM'!F9+544000</f>
        <v>1914416</v>
      </c>
      <c r="G62" s="6">
        <f>+'SPP 2.0 10-Year CapEx &amp;OM'!H8+'SPP 2.0 10-Year CapEx &amp;OM'!H9</f>
        <v>1398800</v>
      </c>
      <c r="H62" s="6">
        <f>+'SPP 2.0 10-Year CapEx &amp;OM'!J8+'SPP 2.0 10-Year CapEx &amp;OM'!J9</f>
        <v>1427860</v>
      </c>
      <c r="I62" s="6">
        <f>+'SPP 2.0 10-Year CapEx &amp;OM'!L8+'SPP 2.0 10-Year CapEx &amp;OM'!L9</f>
        <v>1457320.3999999997</v>
      </c>
      <c r="J62" s="6">
        <f>+'SPP 2.0 10-Year CapEx &amp;OM'!N8+'SPP 2.0 10-Year CapEx &amp;OM'!N9</f>
        <v>1457320.3999999997</v>
      </c>
      <c r="K62" s="6">
        <f>+'SPP 2.0 10-Year CapEx &amp;OM'!P8+'SPP 2.0 10-Year CapEx &amp;OM'!P9</f>
        <v>1457320.3999999997</v>
      </c>
      <c r="L62" s="6">
        <f>+K62</f>
        <v>1457320.3999999997</v>
      </c>
      <c r="M62" s="6">
        <f>+L62</f>
        <v>1457320.3999999997</v>
      </c>
      <c r="N62" s="6">
        <f t="shared" ref="N62:O62" si="84">+M62</f>
        <v>1457320.3999999997</v>
      </c>
      <c r="O62" s="6">
        <f t="shared" si="84"/>
        <v>1457320.3999999997</v>
      </c>
      <c r="P62" s="118">
        <f>SUM(F62:O62)</f>
        <v>14942318.800000001</v>
      </c>
      <c r="Q62" s="142"/>
      <c r="R62" s="8"/>
      <c r="S62" s="9"/>
      <c r="U62" s="10"/>
      <c r="V62" s="10"/>
      <c r="X62" s="10"/>
      <c r="Y62" s="10"/>
    </row>
    <row r="63" spans="1:25" s="7" customFormat="1" ht="16" thickTop="1" x14ac:dyDescent="0.35">
      <c r="A63" s="96"/>
      <c r="B63" s="97" t="s">
        <v>158</v>
      </c>
      <c r="C63" s="103"/>
      <c r="D63" s="103"/>
      <c r="E63" s="103"/>
      <c r="F63" s="103">
        <f t="shared" ref="F63:L63" si="85">+F60+F62</f>
        <v>4351910.3105569026</v>
      </c>
      <c r="G63" s="103">
        <f t="shared" si="85"/>
        <v>6127135.5898083011</v>
      </c>
      <c r="H63" s="103">
        <f t="shared" si="85"/>
        <v>8062982.6407215316</v>
      </c>
      <c r="I63" s="103">
        <f t="shared" si="85"/>
        <v>9941564.7083816305</v>
      </c>
      <c r="J63" s="103">
        <f t="shared" si="85"/>
        <v>11732823.438312953</v>
      </c>
      <c r="K63" s="103">
        <f t="shared" si="85"/>
        <v>13466039.694800561</v>
      </c>
      <c r="L63" s="103">
        <f t="shared" si="85"/>
        <v>15141213.477844452</v>
      </c>
      <c r="M63" s="103">
        <f t="shared" ref="M63:O63" si="86">+M60+M62</f>
        <v>16758344.787444625</v>
      </c>
      <c r="N63" s="103">
        <f t="shared" si="86"/>
        <v>18317433.623601083</v>
      </c>
      <c r="O63" s="103">
        <f t="shared" si="86"/>
        <v>19818479.986313824</v>
      </c>
      <c r="P63" s="142"/>
      <c r="Q63" s="9"/>
      <c r="R63" s="9"/>
      <c r="S63" s="9"/>
      <c r="U63" s="10"/>
      <c r="V63" s="10"/>
      <c r="X63" s="10"/>
      <c r="Y63" s="10"/>
    </row>
    <row r="64" spans="1:25" s="7" customFormat="1" x14ac:dyDescent="0.35">
      <c r="A64" s="104"/>
      <c r="B64" s="105"/>
      <c r="C64" s="15"/>
      <c r="D64" s="98"/>
      <c r="E64" s="98"/>
      <c r="F64" s="348"/>
      <c r="G64" s="98"/>
      <c r="H64" s="98"/>
      <c r="I64" s="98"/>
      <c r="J64" s="98"/>
      <c r="K64" s="98"/>
      <c r="L64" s="98"/>
      <c r="M64" s="98"/>
      <c r="N64" s="98"/>
      <c r="O64" s="98"/>
      <c r="P64" s="11"/>
      <c r="Q64" s="11"/>
      <c r="R64" s="11"/>
      <c r="S64" s="11"/>
      <c r="T64" s="11"/>
      <c r="U64" s="12"/>
      <c r="V64" s="12"/>
      <c r="X64" s="10"/>
      <c r="Y64" s="10"/>
    </row>
    <row r="65" spans="1:19" s="7" customFormat="1" x14ac:dyDescent="0.35">
      <c r="A65" s="198"/>
      <c r="B65" s="200" t="s">
        <v>211</v>
      </c>
      <c r="C65" s="98"/>
      <c r="D65" s="98"/>
      <c r="E65" s="98"/>
      <c r="F65" s="98">
        <v>1</v>
      </c>
      <c r="G65" s="98">
        <v>1</v>
      </c>
      <c r="H65" s="98">
        <v>1</v>
      </c>
      <c r="I65" s="98">
        <v>1</v>
      </c>
      <c r="J65" s="98">
        <v>1</v>
      </c>
      <c r="K65" s="98">
        <v>1</v>
      </c>
      <c r="L65" s="98">
        <v>1</v>
      </c>
      <c r="M65" s="98">
        <v>1</v>
      </c>
      <c r="N65" s="98">
        <v>1</v>
      </c>
      <c r="O65" s="98">
        <v>1</v>
      </c>
      <c r="P65" s="11"/>
      <c r="Q65" s="11"/>
      <c r="R65" s="11"/>
    </row>
    <row r="66" spans="1:19" s="7" customFormat="1" x14ac:dyDescent="0.35">
      <c r="A66" s="96"/>
      <c r="B66" s="105"/>
      <c r="C66" s="107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11"/>
      <c r="Q66" s="11"/>
      <c r="R66" s="11"/>
      <c r="S66" s="11"/>
    </row>
    <row r="67" spans="1:19" s="7" customFormat="1" x14ac:dyDescent="0.35">
      <c r="A67" s="96" t="s">
        <v>55</v>
      </c>
      <c r="B67" s="106" t="s">
        <v>56</v>
      </c>
      <c r="C67" s="369"/>
      <c r="D67" s="369"/>
      <c r="E67" s="369"/>
      <c r="F67" s="369">
        <f t="shared" ref="F67:L67" si="87">+F63*F65</f>
        <v>4351910.3105569026</v>
      </c>
      <c r="G67" s="369">
        <f t="shared" si="87"/>
        <v>6127135.5898083011</v>
      </c>
      <c r="H67" s="369">
        <f t="shared" si="87"/>
        <v>8062982.6407215316</v>
      </c>
      <c r="I67" s="369">
        <f t="shared" si="87"/>
        <v>9941564.7083816305</v>
      </c>
      <c r="J67" s="369">
        <f t="shared" si="87"/>
        <v>11732823.438312953</v>
      </c>
      <c r="K67" s="369">
        <f t="shared" si="87"/>
        <v>13466039.694800561</v>
      </c>
      <c r="L67" s="369">
        <f t="shared" si="87"/>
        <v>15141213.477844452</v>
      </c>
      <c r="M67" s="369">
        <f t="shared" ref="M67:O67" si="88">+M63*M65</f>
        <v>16758344.787444625</v>
      </c>
      <c r="N67" s="369">
        <f t="shared" si="88"/>
        <v>18317433.623601083</v>
      </c>
      <c r="O67" s="369">
        <f t="shared" si="88"/>
        <v>19818479.986313824</v>
      </c>
      <c r="P67" s="11"/>
      <c r="Q67" s="14"/>
      <c r="R67" s="11"/>
      <c r="S67" s="11"/>
    </row>
    <row r="68" spans="1:19" s="7" customFormat="1" ht="16" thickBot="1" x14ac:dyDescent="0.4">
      <c r="A68" s="99"/>
      <c r="B68" s="100"/>
      <c r="C68" s="100"/>
      <c r="D68" s="100"/>
      <c r="E68" s="100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1"/>
      <c r="Q68" s="11"/>
      <c r="R68" s="11"/>
      <c r="S68" s="11"/>
    </row>
    <row r="69" spans="1:19" x14ac:dyDescent="0.35">
      <c r="M69" s="117"/>
      <c r="N69" s="117"/>
      <c r="O69" s="117"/>
    </row>
    <row r="70" spans="1:19" x14ac:dyDescent="0.35">
      <c r="M70" s="117"/>
      <c r="N70" s="117"/>
      <c r="O70" s="117"/>
    </row>
    <row r="78" spans="1:19" x14ac:dyDescent="0.35">
      <c r="L78" s="128"/>
    </row>
    <row r="79" spans="1:19" x14ac:dyDescent="0.35">
      <c r="L79" s="128"/>
    </row>
  </sheetData>
  <phoneticPr fontId="36" type="noConversion"/>
  <pageMargins left="0.7" right="0.7" top="0.75" bottom="0.75" header="0.3" footer="0.3"/>
  <pageSetup scale="47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68CE2-CE03-4B0F-9269-BF40CDB1F161}">
  <sheetPr>
    <pageSetUpPr fitToPage="1"/>
  </sheetPr>
  <dimension ref="A1:Y72"/>
  <sheetViews>
    <sheetView tabSelected="1" view="pageBreakPreview" zoomScale="60" zoomScaleNormal="70" workbookViewId="0"/>
  </sheetViews>
  <sheetFormatPr defaultColWidth="8.69140625" defaultRowHeight="15.5" x14ac:dyDescent="0.35"/>
  <cols>
    <col min="1" max="1" width="9.61328125" style="128" customWidth="1"/>
    <col min="2" max="2" width="32.691406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17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230</v>
      </c>
      <c r="B1" s="13" t="s">
        <v>260</v>
      </c>
      <c r="G1" s="386"/>
    </row>
    <row r="2" spans="1:19" ht="16" thickBot="1" x14ac:dyDescent="0.4">
      <c r="B2" s="13"/>
      <c r="C2" s="13"/>
      <c r="F2" s="13" t="s">
        <v>6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M3" s="128"/>
      <c r="N3" s="128"/>
      <c r="O3" s="128" t="s">
        <v>233</v>
      </c>
      <c r="Q3" s="387" t="s">
        <v>234</v>
      </c>
      <c r="R3" s="117"/>
    </row>
    <row r="4" spans="1:19" x14ac:dyDescent="0.35">
      <c r="A4" s="353"/>
      <c r="B4" s="107" t="s">
        <v>32</v>
      </c>
      <c r="C4" s="107"/>
      <c r="D4" s="107"/>
      <c r="E4" s="107"/>
      <c r="F4" s="117">
        <f>+'SPP 2.0 10-Year CapEx &amp;OM'!AA15</f>
        <v>2930862568.8250003</v>
      </c>
      <c r="G4" s="117"/>
      <c r="H4" s="107" t="s">
        <v>32</v>
      </c>
      <c r="I4" s="117">
        <f>+'SPP 2.0 10-Year CapEx &amp;OM'!AD15</f>
        <v>73296680.857062489</v>
      </c>
      <c r="J4" s="352"/>
      <c r="L4" s="128">
        <f>+P27+P49</f>
        <v>2930862568.8250003</v>
      </c>
      <c r="M4" s="128">
        <f>+F4-L4</f>
        <v>0</v>
      </c>
      <c r="N4" s="128"/>
      <c r="O4" s="117">
        <f>+P38+P60</f>
        <v>73296680.857062489</v>
      </c>
      <c r="P4" s="128">
        <f>+I4-O4</f>
        <v>0</v>
      </c>
      <c r="Q4" s="128">
        <f>+M4+P4</f>
        <v>0</v>
      </c>
      <c r="R4" s="117"/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  <c r="L5" s="128"/>
      <c r="M5" s="128"/>
      <c r="N5" s="128"/>
      <c r="P5" s="117"/>
      <c r="Q5" s="117"/>
      <c r="R5" s="117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P8" s="118"/>
      <c r="R8" s="119"/>
      <c r="S8" s="136"/>
    </row>
    <row r="9" spans="1:19" x14ac:dyDescent="0.35">
      <c r="A9" s="353"/>
      <c r="B9" s="114" t="s">
        <v>6</v>
      </c>
      <c r="C9" s="394" t="s">
        <v>258</v>
      </c>
      <c r="D9" s="394" t="s">
        <v>258</v>
      </c>
      <c r="E9" s="394" t="s">
        <v>258</v>
      </c>
      <c r="F9" s="117">
        <f t="shared" ref="F9:L9" si="0">+F43</f>
        <v>25617460.184087604</v>
      </c>
      <c r="G9" s="117">
        <f t="shared" si="0"/>
        <v>49028900.28942389</v>
      </c>
      <c r="H9" s="117">
        <f t="shared" si="0"/>
        <v>71479926.569360062</v>
      </c>
      <c r="I9" s="117">
        <f t="shared" si="0"/>
        <v>105907683.9592379</v>
      </c>
      <c r="J9" s="117">
        <f t="shared" si="0"/>
        <v>136810585.58526841</v>
      </c>
      <c r="K9" s="117">
        <f t="shared" si="0"/>
        <v>166879757.25747567</v>
      </c>
      <c r="L9" s="117">
        <f t="shared" si="0"/>
        <v>196115198.9758597</v>
      </c>
      <c r="M9" s="117">
        <f t="shared" ref="M9:O9" si="1">+M43</f>
        <v>224516910.74042043</v>
      </c>
      <c r="N9" s="117">
        <f t="shared" si="1"/>
        <v>252084892.55115789</v>
      </c>
      <c r="O9" s="117">
        <f t="shared" si="1"/>
        <v>278819144.40807217</v>
      </c>
      <c r="P9" s="118"/>
      <c r="R9" s="119"/>
    </row>
    <row r="10" spans="1:19" x14ac:dyDescent="0.35">
      <c r="A10" s="353"/>
      <c r="B10" s="114" t="s">
        <v>269</v>
      </c>
      <c r="C10" s="395" t="s">
        <v>258</v>
      </c>
      <c r="D10" s="395" t="s">
        <v>258</v>
      </c>
      <c r="E10" s="395" t="s">
        <v>258</v>
      </c>
      <c r="F10" s="368">
        <f t="shared" ref="F10:L10" si="2">+F65</f>
        <v>10739990.239529762</v>
      </c>
      <c r="G10" s="368">
        <f t="shared" si="2"/>
        <v>11919334.104285885</v>
      </c>
      <c r="H10" s="368">
        <f t="shared" si="2"/>
        <v>16576240.072734777</v>
      </c>
      <c r="I10" s="368">
        <f t="shared" si="2"/>
        <v>21109703.212524325</v>
      </c>
      <c r="J10" s="368">
        <f t="shared" si="2"/>
        <v>25519942.612866431</v>
      </c>
      <c r="K10" s="368">
        <f t="shared" si="2"/>
        <v>29806973.617840141</v>
      </c>
      <c r="L10" s="368">
        <f t="shared" si="2"/>
        <v>33970796.227445453</v>
      </c>
      <c r="M10" s="368">
        <f t="shared" ref="M10:O10" si="3">+M65</f>
        <v>38011410.441682361</v>
      </c>
      <c r="N10" s="368">
        <f t="shared" si="3"/>
        <v>41928816.260550886</v>
      </c>
      <c r="O10" s="368">
        <f t="shared" si="3"/>
        <v>45723013.684051007</v>
      </c>
      <c r="P10" s="118"/>
      <c r="R10" s="119"/>
    </row>
    <row r="11" spans="1:19" x14ac:dyDescent="0.35">
      <c r="A11" s="353"/>
      <c r="B11" s="369" t="s">
        <v>185</v>
      </c>
      <c r="C11" s="394" t="s">
        <v>258</v>
      </c>
      <c r="D11" s="394" t="s">
        <v>258</v>
      </c>
      <c r="E11" s="394" t="s">
        <v>258</v>
      </c>
      <c r="F11" s="369">
        <f t="shared" ref="F11:L11" si="4">SUM(F8:F10)</f>
        <v>36357450.423617363</v>
      </c>
      <c r="G11" s="369">
        <f t="shared" si="4"/>
        <v>60948234.393709779</v>
      </c>
      <c r="H11" s="369">
        <f t="shared" si="4"/>
        <v>88056166.642094836</v>
      </c>
      <c r="I11" s="369">
        <f t="shared" si="4"/>
        <v>127017387.17176223</v>
      </c>
      <c r="J11" s="369">
        <f t="shared" si="4"/>
        <v>162330528.19813484</v>
      </c>
      <c r="K11" s="369">
        <f t="shared" si="4"/>
        <v>196686730.87531582</v>
      </c>
      <c r="L11" s="369">
        <f t="shared" si="4"/>
        <v>230085995.20330516</v>
      </c>
      <c r="M11" s="369">
        <f t="shared" ref="M11:O11" si="5">SUM(M8:M10)</f>
        <v>262528321.1821028</v>
      </c>
      <c r="N11" s="369">
        <f t="shared" si="5"/>
        <v>294013708.81170881</v>
      </c>
      <c r="O11" s="369">
        <f t="shared" si="5"/>
        <v>324542158.09212315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83"/>
      <c r="M22" s="83"/>
      <c r="N22" s="83"/>
      <c r="O22" s="83"/>
    </row>
    <row r="23" spans="1:20" x14ac:dyDescent="0.3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P23" s="385"/>
      <c r="R23" s="355"/>
      <c r="T23" s="355"/>
    </row>
    <row r="24" spans="1:20" ht="16" thickBot="1" x14ac:dyDescent="0.4">
      <c r="A24" s="13" t="s">
        <v>279</v>
      </c>
      <c r="F24" s="388"/>
      <c r="P24" s="117" t="s">
        <v>173</v>
      </c>
    </row>
    <row r="25" spans="1:20" s="13" customFormat="1" x14ac:dyDescent="0.35">
      <c r="A25" s="101"/>
      <c r="B25" s="374" t="s">
        <v>44</v>
      </c>
      <c r="C25" s="367" t="s">
        <v>34</v>
      </c>
      <c r="D25" s="367" t="s">
        <v>35</v>
      </c>
      <c r="E25" s="367" t="s">
        <v>36</v>
      </c>
      <c r="F25" s="367" t="s">
        <v>37</v>
      </c>
      <c r="G25" s="367" t="s">
        <v>38</v>
      </c>
      <c r="H25" s="367" t="s">
        <v>39</v>
      </c>
      <c r="I25" s="367" t="s">
        <v>40</v>
      </c>
      <c r="J25" s="367" t="s">
        <v>41</v>
      </c>
      <c r="K25" s="367" t="s">
        <v>42</v>
      </c>
      <c r="L25" s="367" t="s">
        <v>43</v>
      </c>
      <c r="M25" s="367" t="s">
        <v>228</v>
      </c>
      <c r="N25" s="367" t="s">
        <v>229</v>
      </c>
      <c r="O25" s="367" t="s">
        <v>231</v>
      </c>
      <c r="P25" s="137"/>
      <c r="Q25" s="375"/>
    </row>
    <row r="26" spans="1:20" x14ac:dyDescent="0.35">
      <c r="A26" s="102"/>
      <c r="B26" s="376" t="s">
        <v>47</v>
      </c>
      <c r="C26" s="138">
        <v>0</v>
      </c>
      <c r="D26" s="138">
        <f>+C30</f>
        <v>0</v>
      </c>
      <c r="E26" s="138">
        <f>+D30</f>
        <v>0</v>
      </c>
      <c r="F26" s="138">
        <f t="shared" ref="F26:L26" si="6">+E30</f>
        <v>159015022.51209134</v>
      </c>
      <c r="G26" s="138">
        <f t="shared" si="6"/>
        <v>313708104.736274</v>
      </c>
      <c r="H26" s="138">
        <f t="shared" si="6"/>
        <v>496696267.26930445</v>
      </c>
      <c r="I26" s="138">
        <f t="shared" si="6"/>
        <v>704976738.70949697</v>
      </c>
      <c r="J26" s="138">
        <f t="shared" si="6"/>
        <v>954393402.2221061</v>
      </c>
      <c r="K26" s="138">
        <f t="shared" si="6"/>
        <v>1194256392.5231915</v>
      </c>
      <c r="L26" s="138">
        <f t="shared" si="6"/>
        <v>1424565709.6127532</v>
      </c>
      <c r="M26" s="138">
        <f t="shared" ref="M26" si="7">+L30</f>
        <v>1645321353.4907908</v>
      </c>
      <c r="N26" s="138">
        <f t="shared" ref="N26" si="8">+M30</f>
        <v>1856523324.157305</v>
      </c>
      <c r="O26" s="138">
        <f t="shared" ref="O26" si="9">+N30</f>
        <v>2058171621.6122952</v>
      </c>
      <c r="P26" s="138"/>
      <c r="Q26" s="142"/>
    </row>
    <row r="27" spans="1:20" x14ac:dyDescent="0.35">
      <c r="A27" s="102"/>
      <c r="B27" s="376" t="s">
        <v>48</v>
      </c>
      <c r="C27" s="138">
        <v>0</v>
      </c>
      <c r="D27" s="138">
        <v>0</v>
      </c>
      <c r="E27" s="138">
        <v>161823976.40000001</v>
      </c>
      <c r="F27" s="138">
        <f>+'SPP 2.0 10-Year CapEx &amp;OM'!E15-F49</f>
        <v>160310990</v>
      </c>
      <c r="G27" s="138">
        <f>+'SPP 2.0 10-Year CapEx &amp;OM'!G15-G49</f>
        <v>194171453</v>
      </c>
      <c r="H27" s="138">
        <f>+'SPP 2.0 10-Year CapEx &amp;OM'!I15-H49</f>
        <v>226204650</v>
      </c>
      <c r="I27" s="138">
        <f>+'SPP 2.0 10-Year CapEx &amp;OM'!K15-I49</f>
        <v>275193799.89999998</v>
      </c>
      <c r="J27" s="138">
        <f>+'SPP 2.0 10-Year CapEx &amp;OM'!M15-J49</f>
        <v>275193799.89999998</v>
      </c>
      <c r="K27" s="138">
        <f>+'SPP 2.0 10-Year CapEx &amp;OM'!O15-K49</f>
        <v>275193799.89999998</v>
      </c>
      <c r="L27" s="138">
        <f>+'SPP 2.0 10-Year CapEx &amp;OM'!Q15-L49</f>
        <v>275193799.89999998</v>
      </c>
      <c r="M27" s="138">
        <f>+'SPP 2.0 10-Year CapEx &amp;OM'!S15-M49</f>
        <v>275193799.89999998</v>
      </c>
      <c r="N27" s="138">
        <f>+'SPP 2.0 10-Year CapEx &amp;OM'!U15-N49</f>
        <v>275193799.89999998</v>
      </c>
      <c r="O27" s="138">
        <f>+'SPP 2.0 10-Year CapEx &amp;OM'!W15-O49</f>
        <v>275193799.89999998</v>
      </c>
      <c r="P27" s="138">
        <f>SUM(F27:O27)</f>
        <v>2507043692.3000002</v>
      </c>
      <c r="Q27" s="142"/>
    </row>
    <row r="28" spans="1:20" x14ac:dyDescent="0.35">
      <c r="A28" s="102"/>
      <c r="B28" s="377" t="s">
        <v>152</v>
      </c>
      <c r="C28" s="378">
        <f>+C27*(P28)/2</f>
        <v>0</v>
      </c>
      <c r="D28" s="378">
        <f>+C27*(P28)+(D27*(P28)/2)</f>
        <v>0</v>
      </c>
      <c r="E28" s="378">
        <f>+((SUM($C27:D27))*$P$28)+(E27*($P$28)/2)</f>
        <v>2808953.8879086757</v>
      </c>
      <c r="F28" s="378">
        <f>+((SUM($C27:E27))*$P$28)</f>
        <v>5617907.7758173514</v>
      </c>
      <c r="G28" s="378">
        <f>+((SUM($C27:F27))*$P$28)</f>
        <v>11183290.466969524</v>
      </c>
      <c r="H28" s="378">
        <f>+((SUM($C27:G27))*$P$28)</f>
        <v>17924178.559807498</v>
      </c>
      <c r="I28" s="378">
        <f>+((SUM($C27:H27))*$P$28)</f>
        <v>25777136.387390845</v>
      </c>
      <c r="J28" s="378">
        <f>+((SUM($C27:I27))*$P$28)</f>
        <v>35330809.598914608</v>
      </c>
      <c r="K28" s="378">
        <f>+((SUM($C27:J27))*$P$28)</f>
        <v>44884482.810438372</v>
      </c>
      <c r="L28" s="378">
        <f>+((SUM($C27:K27))*$P$28)</f>
        <v>54438156.021962143</v>
      </c>
      <c r="M28" s="378">
        <f>+((SUM($C27:L27))*$P$28)</f>
        <v>63991829.233485915</v>
      </c>
      <c r="N28" s="378">
        <f>+((SUM($C27:M27))*$P$28)</f>
        <v>73545502.445009679</v>
      </c>
      <c r="O28" s="378">
        <f>+((SUM($C27:N27))*$P$28)</f>
        <v>83099175.65653345</v>
      </c>
      <c r="P28" s="136">
        <v>3.4716164444821736E-2</v>
      </c>
      <c r="Q28" s="138"/>
    </row>
    <row r="29" spans="1:20" x14ac:dyDescent="0.35">
      <c r="A29" s="102"/>
      <c r="B29" s="376" t="s">
        <v>49</v>
      </c>
      <c r="C29" s="138">
        <f>+C28</f>
        <v>0</v>
      </c>
      <c r="D29" s="138">
        <f>+C29+D28</f>
        <v>0</v>
      </c>
      <c r="E29" s="138">
        <f t="shared" ref="E29:K29" si="10">+D29+E28</f>
        <v>2808953.8879086757</v>
      </c>
      <c r="F29" s="138">
        <f t="shared" si="10"/>
        <v>8426861.6637260281</v>
      </c>
      <c r="G29" s="138">
        <f t="shared" si="10"/>
        <v>19610152.130695552</v>
      </c>
      <c r="H29" s="138">
        <f t="shared" si="10"/>
        <v>37534330.690503046</v>
      </c>
      <c r="I29" s="138">
        <f t="shared" si="10"/>
        <v>63311467.07789389</v>
      </c>
      <c r="J29" s="138">
        <f t="shared" si="10"/>
        <v>98642276.676808506</v>
      </c>
      <c r="K29" s="138">
        <f t="shared" si="10"/>
        <v>143526759.48724687</v>
      </c>
      <c r="L29" s="138">
        <f>+K29+L28</f>
        <v>197964915.50920901</v>
      </c>
      <c r="M29" s="138">
        <f t="shared" ref="M29:O29" si="11">+L29+M28</f>
        <v>261956744.74269491</v>
      </c>
      <c r="N29" s="138">
        <f t="shared" si="11"/>
        <v>335502247.18770456</v>
      </c>
      <c r="O29" s="138">
        <f t="shared" si="11"/>
        <v>418601422.84423804</v>
      </c>
      <c r="Q29" s="138"/>
      <c r="R29" s="138"/>
    </row>
    <row r="30" spans="1:20" x14ac:dyDescent="0.35">
      <c r="A30" s="102"/>
      <c r="B30" s="376" t="s">
        <v>50</v>
      </c>
      <c r="C30" s="138">
        <f>+C26+C27-C29</f>
        <v>0</v>
      </c>
      <c r="D30" s="138">
        <f>+D26+D27-D28</f>
        <v>0</v>
      </c>
      <c r="E30" s="138">
        <f t="shared" ref="E30:L30" si="12">+E26+E27-E28</f>
        <v>159015022.51209134</v>
      </c>
      <c r="F30" s="138">
        <f t="shared" si="12"/>
        <v>313708104.736274</v>
      </c>
      <c r="G30" s="138">
        <f t="shared" si="12"/>
        <v>496696267.26930445</v>
      </c>
      <c r="H30" s="138">
        <f t="shared" si="12"/>
        <v>704976738.70949697</v>
      </c>
      <c r="I30" s="138">
        <f t="shared" si="12"/>
        <v>954393402.2221061</v>
      </c>
      <c r="J30" s="138">
        <f t="shared" si="12"/>
        <v>1194256392.5231915</v>
      </c>
      <c r="K30" s="138">
        <f t="shared" si="12"/>
        <v>1424565709.6127532</v>
      </c>
      <c r="L30" s="138">
        <f t="shared" si="12"/>
        <v>1645321353.4907908</v>
      </c>
      <c r="M30" s="138">
        <f t="shared" ref="M30:O30" si="13">+M26+M27-M28</f>
        <v>1856523324.157305</v>
      </c>
      <c r="N30" s="138">
        <f t="shared" si="13"/>
        <v>2058171621.6122952</v>
      </c>
      <c r="O30" s="138">
        <f t="shared" si="13"/>
        <v>2250266245.855762</v>
      </c>
      <c r="P30" s="138"/>
      <c r="Q30" s="142"/>
    </row>
    <row r="31" spans="1:20" x14ac:dyDescent="0.35">
      <c r="A31" s="102"/>
      <c r="B31" s="376" t="s">
        <v>51</v>
      </c>
      <c r="C31" s="138"/>
      <c r="D31" s="138"/>
      <c r="E31" s="138"/>
      <c r="F31" s="138">
        <f t="shared" ref="F31:L31" si="14">+(F26+F30)/2</f>
        <v>236361563.62418267</v>
      </c>
      <c r="G31" s="138">
        <f t="shared" si="14"/>
        <v>405202186.00278926</v>
      </c>
      <c r="H31" s="138">
        <f t="shared" si="14"/>
        <v>600836502.98940074</v>
      </c>
      <c r="I31" s="138">
        <f t="shared" si="14"/>
        <v>829685070.46580148</v>
      </c>
      <c r="J31" s="138">
        <f t="shared" si="14"/>
        <v>1074324897.3726487</v>
      </c>
      <c r="K31" s="138">
        <f t="shared" si="14"/>
        <v>1309411051.0679722</v>
      </c>
      <c r="L31" s="138">
        <f t="shared" si="14"/>
        <v>1534943531.5517721</v>
      </c>
      <c r="M31" s="138">
        <f t="shared" ref="M31:O31" si="15">+(M26+M30)/2</f>
        <v>1750922338.824048</v>
      </c>
      <c r="N31" s="138">
        <f t="shared" si="15"/>
        <v>1957347472.8848</v>
      </c>
      <c r="O31" s="138">
        <f t="shared" si="15"/>
        <v>2154218933.7340288</v>
      </c>
      <c r="P31" s="138"/>
      <c r="Q31" s="142"/>
    </row>
    <row r="32" spans="1:20" x14ac:dyDescent="0.35">
      <c r="A32" s="102"/>
      <c r="B32" s="138" t="s">
        <v>150</v>
      </c>
      <c r="C32" s="139"/>
      <c r="D32" s="139"/>
      <c r="E32" s="139"/>
      <c r="F32" s="379">
        <v>7.6100000000000001E-2</v>
      </c>
      <c r="G32" s="379">
        <f t="shared" ref="G32:L32" si="16">+F32</f>
        <v>7.6100000000000001E-2</v>
      </c>
      <c r="H32" s="379">
        <f t="shared" si="16"/>
        <v>7.6100000000000001E-2</v>
      </c>
      <c r="I32" s="379">
        <f t="shared" si="16"/>
        <v>7.6100000000000001E-2</v>
      </c>
      <c r="J32" s="379">
        <f t="shared" si="16"/>
        <v>7.6100000000000001E-2</v>
      </c>
      <c r="K32" s="379">
        <f t="shared" si="16"/>
        <v>7.6100000000000001E-2</v>
      </c>
      <c r="L32" s="379">
        <f t="shared" si="16"/>
        <v>7.6100000000000001E-2</v>
      </c>
      <c r="M32" s="379">
        <f t="shared" ref="M32" si="17">+L32</f>
        <v>7.6100000000000001E-2</v>
      </c>
      <c r="N32" s="379">
        <f t="shared" ref="N32" si="18">+M32</f>
        <v>7.6100000000000001E-2</v>
      </c>
      <c r="O32" s="379">
        <f t="shared" ref="O32" si="19">+N32</f>
        <v>7.6100000000000001E-2</v>
      </c>
      <c r="P32" s="139"/>
      <c r="Q32" s="139"/>
    </row>
    <row r="33" spans="1:25" s="355" customFormat="1" ht="16" thickBot="1" x14ac:dyDescent="0.4">
      <c r="A33" s="94"/>
      <c r="B33" s="380" t="s">
        <v>52</v>
      </c>
      <c r="C33" s="389"/>
      <c r="D33" s="389"/>
      <c r="E33" s="389"/>
      <c r="F33" s="381">
        <f>+F31*F32*0.92</f>
        <v>16548145.792456277</v>
      </c>
      <c r="G33" s="381">
        <f>+G31*G32*0.9</f>
        <v>27752297.719331037</v>
      </c>
      <c r="H33" s="381">
        <f>+H31*H32*0.9</f>
        <v>41151292.089744061</v>
      </c>
      <c r="I33" s="381">
        <f t="shared" ref="I33:L33" si="20">+I31*I32</f>
        <v>63139033.862447493</v>
      </c>
      <c r="J33" s="381">
        <f t="shared" si="20"/>
        <v>81756124.690058574</v>
      </c>
      <c r="K33" s="381">
        <f t="shared" si="20"/>
        <v>99646180.986272678</v>
      </c>
      <c r="L33" s="381">
        <f t="shared" si="20"/>
        <v>116809202.75108986</v>
      </c>
      <c r="M33" s="381">
        <f t="shared" ref="M33:O33" si="21">+M31*M32</f>
        <v>133245189.98451006</v>
      </c>
      <c r="N33" s="381">
        <f t="shared" si="21"/>
        <v>148954142.68653327</v>
      </c>
      <c r="O33" s="381">
        <f t="shared" si="21"/>
        <v>163936060.85715958</v>
      </c>
      <c r="P33" s="118"/>
      <c r="Q33" s="118"/>
    </row>
    <row r="34" spans="1:25" ht="16" thickTop="1" x14ac:dyDescent="0.35">
      <c r="A34" s="102"/>
      <c r="B34" s="376" t="s">
        <v>53</v>
      </c>
      <c r="C34" s="139"/>
      <c r="D34" s="139"/>
      <c r="E34" s="139"/>
      <c r="F34" s="139">
        <v>8.9345999999999991E-3</v>
      </c>
      <c r="G34" s="139">
        <v>1.1168000000000001E-2</v>
      </c>
      <c r="H34" s="139">
        <v>1.1168000000000001E-2</v>
      </c>
      <c r="I34" s="139">
        <v>1.1168000000000001E-2</v>
      </c>
      <c r="J34" s="139">
        <v>1.1168000000000001E-2</v>
      </c>
      <c r="K34" s="139">
        <v>1.1168000000000001E-2</v>
      </c>
      <c r="L34" s="139">
        <v>1.1168000000000001E-2</v>
      </c>
      <c r="M34" s="139">
        <v>1.1168000000000001E-2</v>
      </c>
      <c r="N34" s="139">
        <v>1.1168000000000001E-2</v>
      </c>
      <c r="O34" s="139">
        <v>1.1168000000000001E-2</v>
      </c>
      <c r="P34" s="140"/>
      <c r="Q34" s="140"/>
    </row>
    <row r="35" spans="1:25" s="355" customFormat="1" ht="16" thickBot="1" x14ac:dyDescent="0.4">
      <c r="A35" s="94"/>
      <c r="B35" s="382" t="s">
        <v>53</v>
      </c>
      <c r="C35" s="389"/>
      <c r="D35" s="389"/>
      <c r="E35" s="389"/>
      <c r="F35" s="381">
        <f>(F31*F34)*0.6</f>
        <v>1267077.6158139731</v>
      </c>
      <c r="G35" s="381">
        <f>(G31*G34)*0.8</f>
        <v>3620238.4106233213</v>
      </c>
      <c r="H35" s="381">
        <f>(H31*H34)*0.8</f>
        <v>5368113.6523085022</v>
      </c>
      <c r="I35" s="381">
        <f t="shared" ref="I35:L35" si="22">I31*I34</f>
        <v>9265922.8669620715</v>
      </c>
      <c r="J35" s="381">
        <f t="shared" si="22"/>
        <v>11998060.453857742</v>
      </c>
      <c r="K35" s="381">
        <f t="shared" si="22"/>
        <v>14623502.618327115</v>
      </c>
      <c r="L35" s="381">
        <f t="shared" si="22"/>
        <v>17142249.360370193</v>
      </c>
      <c r="M35" s="381">
        <f t="shared" ref="M35:O35" si="23">M31*M34</f>
        <v>19554300.679986969</v>
      </c>
      <c r="N35" s="381">
        <f t="shared" si="23"/>
        <v>21859656.577177446</v>
      </c>
      <c r="O35" s="381">
        <f t="shared" si="23"/>
        <v>24058317.051941637</v>
      </c>
      <c r="P35" s="118"/>
    </row>
    <row r="36" spans="1:25" s="13" customFormat="1" ht="16" thickTop="1" x14ac:dyDescent="0.35">
      <c r="A36" s="95"/>
      <c r="B36" s="383" t="s">
        <v>54</v>
      </c>
      <c r="C36" s="119"/>
      <c r="D36" s="119"/>
      <c r="E36" s="119"/>
      <c r="F36" s="119">
        <f t="shared" ref="F36:L36" si="24">F35+F33+F28</f>
        <v>23433131.184087604</v>
      </c>
      <c r="G36" s="119">
        <f t="shared" si="24"/>
        <v>42555826.596923888</v>
      </c>
      <c r="H36" s="119">
        <f t="shared" si="24"/>
        <v>64443584.301860064</v>
      </c>
      <c r="I36" s="119">
        <f t="shared" si="24"/>
        <v>98182093.116800398</v>
      </c>
      <c r="J36" s="119">
        <f t="shared" si="24"/>
        <v>129084994.74283092</v>
      </c>
      <c r="K36" s="119">
        <f t="shared" si="24"/>
        <v>159154166.41503817</v>
      </c>
      <c r="L36" s="119">
        <f t="shared" si="24"/>
        <v>188389608.1334222</v>
      </c>
      <c r="M36" s="119">
        <f t="shared" ref="M36:O36" si="25">M35+M33+M28</f>
        <v>216791319.89798293</v>
      </c>
      <c r="N36" s="119">
        <f t="shared" si="25"/>
        <v>244359301.70872039</v>
      </c>
      <c r="O36" s="119">
        <f t="shared" si="25"/>
        <v>271093553.56563467</v>
      </c>
      <c r="P36" s="141"/>
      <c r="Q36" s="384"/>
    </row>
    <row r="37" spans="1:25" x14ac:dyDescent="0.35">
      <c r="A37" s="102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1"/>
      <c r="Q37" s="1"/>
    </row>
    <row r="38" spans="1:25" s="7" customFormat="1" ht="16" thickBot="1" x14ac:dyDescent="0.4">
      <c r="A38" s="96"/>
      <c r="B38" s="97" t="s">
        <v>1</v>
      </c>
      <c r="C38" s="15"/>
      <c r="D38" s="393"/>
      <c r="E38" s="397"/>
      <c r="F38" s="6">
        <f>+'SPP 2.0 10-Year CapEx &amp;OM'!F11+'SPP 2.0 10-Year CapEx &amp;OM'!F12</f>
        <v>2184329</v>
      </c>
      <c r="G38" s="6">
        <f>+'SPP 2.0 10-Year CapEx &amp;OM'!H15</f>
        <v>6473073.6924999999</v>
      </c>
      <c r="H38" s="6">
        <f>+'SPP 2.0 10-Year CapEx &amp;OM'!J15</f>
        <v>7036342.2675000001</v>
      </c>
      <c r="I38" s="6">
        <f>+'SPP 2.0 10-Year CapEx &amp;OM'!L15</f>
        <v>7725590.8424374983</v>
      </c>
      <c r="J38" s="6">
        <f>+'SPP 2.0 10-Year CapEx &amp;OM'!N15</f>
        <v>7725590.8424374983</v>
      </c>
      <c r="K38" s="6">
        <f>+'SPP 2.0 10-Year CapEx &amp;OM'!P15</f>
        <v>7725590.8424374983</v>
      </c>
      <c r="L38" s="6">
        <f>+'SPP 2.0 10-Year CapEx &amp;OM'!R15</f>
        <v>7725590.8424374983</v>
      </c>
      <c r="M38" s="6">
        <f>+'SPP 2.0 10-Year CapEx &amp;OM'!T15</f>
        <v>7725590.8424374983</v>
      </c>
      <c r="N38" s="6">
        <f>+'SPP 2.0 10-Year CapEx &amp;OM'!V15</f>
        <v>7725590.8424374983</v>
      </c>
      <c r="O38" s="6">
        <f>+'SPP 2.0 10-Year CapEx &amp;OM'!X15</f>
        <v>7725590.8424374983</v>
      </c>
      <c r="P38" s="7">
        <f>SUM(F38:O38)</f>
        <v>69772880.857062489</v>
      </c>
      <c r="Q38" s="142"/>
      <c r="R38" s="8"/>
      <c r="S38" s="9"/>
      <c r="U38" s="10"/>
      <c r="V38" s="10"/>
      <c r="X38" s="10"/>
      <c r="Y38" s="10"/>
    </row>
    <row r="39" spans="1:25" s="7" customFormat="1" ht="16" thickTop="1" x14ac:dyDescent="0.35">
      <c r="A39" s="96"/>
      <c r="B39" s="97" t="s">
        <v>158</v>
      </c>
      <c r="C39" s="103"/>
      <c r="D39" s="103"/>
      <c r="E39" s="103"/>
      <c r="F39" s="103">
        <f t="shared" ref="F39:L39" si="26">+F36+F38</f>
        <v>25617460.184087604</v>
      </c>
      <c r="G39" s="103">
        <f t="shared" si="26"/>
        <v>49028900.28942389</v>
      </c>
      <c r="H39" s="103">
        <f t="shared" si="26"/>
        <v>71479926.569360062</v>
      </c>
      <c r="I39" s="103">
        <f t="shared" si="26"/>
        <v>105907683.9592379</v>
      </c>
      <c r="J39" s="103">
        <f t="shared" si="26"/>
        <v>136810585.58526841</v>
      </c>
      <c r="K39" s="103">
        <f t="shared" si="26"/>
        <v>166879757.25747567</v>
      </c>
      <c r="L39" s="103">
        <f t="shared" si="26"/>
        <v>196115198.9758597</v>
      </c>
      <c r="M39" s="103">
        <f t="shared" ref="M39:O39" si="27">+M36+M38</f>
        <v>224516910.74042043</v>
      </c>
      <c r="N39" s="103">
        <f t="shared" si="27"/>
        <v>252084892.55115789</v>
      </c>
      <c r="O39" s="103">
        <f t="shared" si="27"/>
        <v>278819144.40807217</v>
      </c>
      <c r="P39" s="142"/>
      <c r="Q39" s="9"/>
      <c r="R39" s="9"/>
      <c r="S39" s="9"/>
      <c r="U39" s="10"/>
      <c r="V39" s="10"/>
      <c r="X39" s="10"/>
      <c r="Y39" s="10"/>
    </row>
    <row r="40" spans="1:25" s="7" customFormat="1" x14ac:dyDescent="0.35">
      <c r="A40" s="104"/>
      <c r="B40" s="105"/>
      <c r="C40" s="15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11"/>
      <c r="Q40" s="11"/>
      <c r="R40" s="11"/>
      <c r="S40" s="11"/>
      <c r="T40" s="11"/>
      <c r="U40" s="12"/>
      <c r="V40" s="12"/>
      <c r="X40" s="10"/>
      <c r="Y40" s="10"/>
    </row>
    <row r="41" spans="1:25" s="7" customFormat="1" x14ac:dyDescent="0.35">
      <c r="A41" s="198"/>
      <c r="B41" s="200" t="s">
        <v>211</v>
      </c>
      <c r="C41" s="98"/>
      <c r="D41" s="98"/>
      <c r="E41" s="98"/>
      <c r="F41" s="98">
        <v>1</v>
      </c>
      <c r="G41" s="98">
        <v>1</v>
      </c>
      <c r="H41" s="98">
        <v>1</v>
      </c>
      <c r="I41" s="98">
        <v>1</v>
      </c>
      <c r="J41" s="98">
        <v>1</v>
      </c>
      <c r="K41" s="98">
        <v>1</v>
      </c>
      <c r="L41" s="98">
        <v>1</v>
      </c>
      <c r="M41" s="98">
        <v>1</v>
      </c>
      <c r="N41" s="98">
        <v>1</v>
      </c>
      <c r="O41" s="98">
        <v>1</v>
      </c>
      <c r="P41" s="11"/>
      <c r="Q41" s="11"/>
      <c r="R41" s="11"/>
    </row>
    <row r="42" spans="1:25" s="7" customFormat="1" x14ac:dyDescent="0.35">
      <c r="A42" s="96"/>
      <c r="B42" s="105"/>
      <c r="C42" s="10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1"/>
      <c r="Q42" s="11"/>
      <c r="R42" s="11"/>
      <c r="S42" s="11"/>
    </row>
    <row r="43" spans="1:25" s="7" customFormat="1" x14ac:dyDescent="0.35">
      <c r="A43" s="96" t="s">
        <v>55</v>
      </c>
      <c r="B43" s="106" t="s">
        <v>56</v>
      </c>
      <c r="C43" s="369"/>
      <c r="D43" s="369"/>
      <c r="E43" s="369"/>
      <c r="F43" s="369">
        <f t="shared" ref="F43:L43" si="28">+F39*F41</f>
        <v>25617460.184087604</v>
      </c>
      <c r="G43" s="369">
        <f t="shared" si="28"/>
        <v>49028900.28942389</v>
      </c>
      <c r="H43" s="369">
        <f t="shared" si="28"/>
        <v>71479926.569360062</v>
      </c>
      <c r="I43" s="369">
        <f t="shared" si="28"/>
        <v>105907683.9592379</v>
      </c>
      <c r="J43" s="369">
        <f t="shared" si="28"/>
        <v>136810585.58526841</v>
      </c>
      <c r="K43" s="369">
        <f t="shared" si="28"/>
        <v>166879757.25747567</v>
      </c>
      <c r="L43" s="369">
        <f t="shared" si="28"/>
        <v>196115198.9758597</v>
      </c>
      <c r="M43" s="369">
        <f t="shared" ref="M43:O43" si="29">+M39*M41</f>
        <v>224516910.74042043</v>
      </c>
      <c r="N43" s="369">
        <f t="shared" si="29"/>
        <v>252084892.55115789</v>
      </c>
      <c r="O43" s="369">
        <f t="shared" si="29"/>
        <v>278819144.40807217</v>
      </c>
      <c r="P43" s="11"/>
      <c r="Q43" s="14"/>
      <c r="R43" s="11"/>
      <c r="S43" s="11"/>
    </row>
    <row r="44" spans="1:25" s="7" customFormat="1" ht="16" thickBot="1" x14ac:dyDescent="0.4">
      <c r="A44" s="99"/>
      <c r="B44" s="100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1"/>
      <c r="Q44" s="11"/>
      <c r="R44" s="11"/>
      <c r="S44" s="11"/>
    </row>
    <row r="46" spans="1:25" ht="16" thickBot="1" x14ac:dyDescent="0.4">
      <c r="A46" s="13" t="s">
        <v>288</v>
      </c>
      <c r="F46" s="386"/>
      <c r="P46" s="117" t="s">
        <v>173</v>
      </c>
    </row>
    <row r="47" spans="1:25" s="13" customFormat="1" x14ac:dyDescent="0.35">
      <c r="A47" s="101"/>
      <c r="B47" s="374" t="s">
        <v>44</v>
      </c>
      <c r="C47" s="367" t="s">
        <v>34</v>
      </c>
      <c r="D47" s="367" t="s">
        <v>35</v>
      </c>
      <c r="E47" s="367" t="s">
        <v>36</v>
      </c>
      <c r="F47" s="367" t="s">
        <v>37</v>
      </c>
      <c r="G47" s="367" t="s">
        <v>38</v>
      </c>
      <c r="H47" s="367" t="s">
        <v>39</v>
      </c>
      <c r="I47" s="367" t="s">
        <v>40</v>
      </c>
      <c r="J47" s="367" t="s">
        <v>41</v>
      </c>
      <c r="K47" s="367" t="s">
        <v>42</v>
      </c>
      <c r="L47" s="367" t="s">
        <v>43</v>
      </c>
      <c r="M47" s="367" t="s">
        <v>228</v>
      </c>
      <c r="N47" s="367" t="s">
        <v>229</v>
      </c>
      <c r="O47" s="367" t="s">
        <v>231</v>
      </c>
      <c r="P47" s="137"/>
      <c r="Q47" s="375"/>
    </row>
    <row r="48" spans="1:25" x14ac:dyDescent="0.35">
      <c r="A48" s="102"/>
      <c r="B48" s="376" t="s">
        <v>47</v>
      </c>
      <c r="C48" s="138">
        <v>0</v>
      </c>
      <c r="D48" s="138">
        <f>+C52</f>
        <v>0</v>
      </c>
      <c r="E48" s="138">
        <f>+D52</f>
        <v>0</v>
      </c>
      <c r="F48" s="138">
        <f t="shared" ref="F48" si="30">+E52</f>
        <v>39622201.395090409</v>
      </c>
      <c r="G48" s="138">
        <f t="shared" ref="G48" si="31">+F52</f>
        <v>79873025.568959221</v>
      </c>
      <c r="H48" s="138">
        <f t="shared" ref="H48" si="32">+G52</f>
        <v>118650811.79710931</v>
      </c>
      <c r="I48" s="138">
        <f t="shared" ref="I48" si="33">+H52</f>
        <v>155953574.68872985</v>
      </c>
      <c r="J48" s="138">
        <f t="shared" ref="J48" si="34">+I52</f>
        <v>191784774.08347198</v>
      </c>
      <c r="K48" s="138">
        <f t="shared" ref="K48" si="35">+J52</f>
        <v>226144670.34870291</v>
      </c>
      <c r="L48" s="138">
        <f t="shared" ref="L48" si="36">+K52</f>
        <v>259033263.48442265</v>
      </c>
      <c r="M48" s="138">
        <f t="shared" ref="M48" si="37">+L52</f>
        <v>290450553.49063122</v>
      </c>
      <c r="N48" s="138">
        <f t="shared" ref="N48" si="38">+M52</f>
        <v>320396540.36732852</v>
      </c>
      <c r="O48" s="138">
        <f t="shared" ref="O48" si="39">+N52</f>
        <v>348871224.11451465</v>
      </c>
      <c r="P48" s="138"/>
      <c r="Q48" s="142"/>
    </row>
    <row r="49" spans="1:25" x14ac:dyDescent="0.35">
      <c r="A49" s="102"/>
      <c r="B49" s="376" t="s">
        <v>48</v>
      </c>
      <c r="C49" s="138">
        <v>0</v>
      </c>
      <c r="D49" s="138">
        <v>0</v>
      </c>
      <c r="E49" s="138">
        <f>40322116</f>
        <v>40322116</v>
      </c>
      <c r="F49" s="138">
        <f>+'SPP 2.0 10-Year CapEx &amp;OM'!$E$13</f>
        <v>42386400</v>
      </c>
      <c r="G49" s="138">
        <f>+'SPP 2.0 10-Year CapEx &amp;OM'!$G$13</f>
        <v>42384828</v>
      </c>
      <c r="H49" s="138">
        <f>+'SPP 2.0 10-Year CapEx &amp;OM'!$I$13</f>
        <v>42381180</v>
      </c>
      <c r="I49" s="138">
        <f>+'SPP 2.0 10-Year CapEx &amp;OM'!$K$13</f>
        <v>42380924.074999996</v>
      </c>
      <c r="J49" s="138">
        <f>+'SPP 2.0 10-Year CapEx &amp;OM'!$M$13</f>
        <v>42380924.074999996</v>
      </c>
      <c r="K49" s="138">
        <f>+'SPP 2.0 10-Year CapEx &amp;OM'!$O$13</f>
        <v>42380924.074999996</v>
      </c>
      <c r="L49" s="138">
        <f>+'SPP 2.0 10-Year CapEx &amp;OM'!$Q$13</f>
        <v>42380924.074999996</v>
      </c>
      <c r="M49" s="138">
        <f>+'SPP 2.0 10-Year CapEx &amp;OM'!$S$13</f>
        <v>42380924.074999996</v>
      </c>
      <c r="N49" s="138">
        <f>+'SPP 2.0 10-Year CapEx &amp;OM'!$U$13</f>
        <v>42380924.074999996</v>
      </c>
      <c r="O49" s="138">
        <f>+'SPP 2.0 10-Year CapEx &amp;OM'!$W$13</f>
        <v>42380924.074999996</v>
      </c>
      <c r="P49" s="138">
        <f>SUM(F49:O49)</f>
        <v>423818876.52499992</v>
      </c>
      <c r="Q49" s="142"/>
    </row>
    <row r="50" spans="1:25" x14ac:dyDescent="0.35">
      <c r="A50" s="102"/>
      <c r="B50" s="377" t="s">
        <v>152</v>
      </c>
      <c r="C50" s="378">
        <f>+C49*(P50)/2</f>
        <v>0</v>
      </c>
      <c r="D50" s="378">
        <f>+C49*(P50)+(D49*(P50)/2)</f>
        <v>0</v>
      </c>
      <c r="E50" s="378">
        <f>+((SUM($C49:D49))*$P$28)+(E49*($P$28)/2)</f>
        <v>699914.60490958882</v>
      </c>
      <c r="F50" s="378">
        <f>+((SUM($C49:E49))*$P$28)+(F49*($P$28)/2)</f>
        <v>2135575.8261311734</v>
      </c>
      <c r="G50" s="378">
        <f>+((SUM($C49:F49))*$P$28)+(G49*($P$28)/2)</f>
        <v>3607041.7718499121</v>
      </c>
      <c r="H50" s="378">
        <f>+((SUM($C49:G49))*$P$28)+(H49*($P$28)/2)</f>
        <v>5078417.1083794497</v>
      </c>
      <c r="I50" s="378">
        <f>+((SUM($C49:H49))*$P$28)+(I49*($P$28)/2)</f>
        <v>6549724.6802578466</v>
      </c>
      <c r="J50" s="378">
        <f>+((SUM($C49:I49))*$P$28)+(J49*($P$28)/2)</f>
        <v>8021027.8097690502</v>
      </c>
      <c r="K50" s="378">
        <f>+((SUM($C49:J49))*$P$28)+(K49*($P$28)/2)</f>
        <v>9492330.9392802548</v>
      </c>
      <c r="L50" s="378">
        <f>+((SUM($C49:K49))*$P$28)+(L49*($P$28)/2)</f>
        <v>10963634.068791458</v>
      </c>
      <c r="M50" s="378">
        <f>+((SUM($C49:L49))*$P$28)+(M49*($P$28)/2)</f>
        <v>12434937.198302662</v>
      </c>
      <c r="N50" s="378">
        <f>+((SUM($C49:M49))*$P$28)+(N49*($P$28)/2)</f>
        <v>13906240.327813867</v>
      </c>
      <c r="O50" s="378">
        <f>+((SUM($C49:N49))*$P$28)+(O49*($P$28)/2)</f>
        <v>15377543.457325071</v>
      </c>
      <c r="P50" s="136">
        <f>+P28</f>
        <v>3.4716164444821736E-2</v>
      </c>
      <c r="Q50" s="138"/>
    </row>
    <row r="51" spans="1:25" x14ac:dyDescent="0.35">
      <c r="A51" s="102"/>
      <c r="B51" s="376" t="s">
        <v>49</v>
      </c>
      <c r="C51" s="138">
        <f>+C50</f>
        <v>0</v>
      </c>
      <c r="D51" s="138">
        <f>+C51+D50</f>
        <v>0</v>
      </c>
      <c r="E51" s="138">
        <f t="shared" ref="E51" si="40">+D51+E50</f>
        <v>699914.60490958882</v>
      </c>
      <c r="F51" s="138">
        <f t="shared" ref="F51" si="41">+E51+F50</f>
        <v>2835490.431040762</v>
      </c>
      <c r="G51" s="138">
        <f t="shared" ref="G51" si="42">+F51+G50</f>
        <v>6442532.2028906737</v>
      </c>
      <c r="H51" s="138">
        <f t="shared" ref="H51" si="43">+G51+H50</f>
        <v>11520949.311270123</v>
      </c>
      <c r="I51" s="138">
        <f t="shared" ref="I51" si="44">+H51+I50</f>
        <v>18070673.991527971</v>
      </c>
      <c r="J51" s="138">
        <f t="shared" ref="J51" si="45">+I51+J50</f>
        <v>26091701.80129702</v>
      </c>
      <c r="K51" s="138">
        <f t="shared" ref="K51" si="46">+J51+K50</f>
        <v>35584032.740577273</v>
      </c>
      <c r="L51" s="138">
        <f>+K51+L50</f>
        <v>46547666.80936873</v>
      </c>
      <c r="M51" s="138">
        <f t="shared" ref="M51:O51" si="47">+L51+M50</f>
        <v>58982604.007671393</v>
      </c>
      <c r="N51" s="138">
        <f t="shared" si="47"/>
        <v>72888844.335485265</v>
      </c>
      <c r="O51" s="138">
        <f t="shared" si="47"/>
        <v>88266387.792810336</v>
      </c>
      <c r="Q51" s="138"/>
      <c r="R51" s="138"/>
    </row>
    <row r="52" spans="1:25" x14ac:dyDescent="0.35">
      <c r="A52" s="102"/>
      <c r="B52" s="376" t="s">
        <v>50</v>
      </c>
      <c r="C52" s="138">
        <f>+C48+C49-C51</f>
        <v>0</v>
      </c>
      <c r="D52" s="138">
        <f>+D48+D49-D50</f>
        <v>0</v>
      </c>
      <c r="E52" s="138">
        <f t="shared" ref="E52:L52" si="48">+E48+E49-E50</f>
        <v>39622201.395090409</v>
      </c>
      <c r="F52" s="138">
        <f t="shared" si="48"/>
        <v>79873025.568959221</v>
      </c>
      <c r="G52" s="138">
        <f t="shared" si="48"/>
        <v>118650811.79710931</v>
      </c>
      <c r="H52" s="138">
        <f t="shared" si="48"/>
        <v>155953574.68872985</v>
      </c>
      <c r="I52" s="138">
        <f t="shared" si="48"/>
        <v>191784774.08347198</v>
      </c>
      <c r="J52" s="138">
        <f t="shared" si="48"/>
        <v>226144670.34870291</v>
      </c>
      <c r="K52" s="138">
        <f t="shared" si="48"/>
        <v>259033263.48442265</v>
      </c>
      <c r="L52" s="138">
        <f t="shared" si="48"/>
        <v>290450553.49063122</v>
      </c>
      <c r="M52" s="138">
        <f t="shared" ref="M52:O52" si="49">+M48+M49-M50</f>
        <v>320396540.36732852</v>
      </c>
      <c r="N52" s="138">
        <f t="shared" si="49"/>
        <v>348871224.11451465</v>
      </c>
      <c r="O52" s="138">
        <f t="shared" si="49"/>
        <v>375874604.73218954</v>
      </c>
      <c r="P52" s="138"/>
      <c r="Q52" s="142"/>
    </row>
    <row r="53" spans="1:25" x14ac:dyDescent="0.35">
      <c r="A53" s="102"/>
      <c r="B53" s="376" t="s">
        <v>51</v>
      </c>
      <c r="C53" s="138"/>
      <c r="D53" s="138"/>
      <c r="E53" s="138"/>
      <c r="F53" s="138">
        <f t="shared" ref="F53:L53" si="50">+(F48+F52)/2</f>
        <v>59747613.482024819</v>
      </c>
      <c r="G53" s="138">
        <f t="shared" si="50"/>
        <v>99261918.683034271</v>
      </c>
      <c r="H53" s="138">
        <f t="shared" si="50"/>
        <v>137302193.24291956</v>
      </c>
      <c r="I53" s="138">
        <f t="shared" si="50"/>
        <v>173869174.38610092</v>
      </c>
      <c r="J53" s="138">
        <f t="shared" si="50"/>
        <v>208964722.21608746</v>
      </c>
      <c r="K53" s="138">
        <f t="shared" si="50"/>
        <v>242588966.9165628</v>
      </c>
      <c r="L53" s="138">
        <f t="shared" si="50"/>
        <v>274741908.48752695</v>
      </c>
      <c r="M53" s="138">
        <f t="shared" ref="M53:O53" si="51">+(M48+M52)/2</f>
        <v>305423546.92897987</v>
      </c>
      <c r="N53" s="138">
        <f t="shared" si="51"/>
        <v>334633882.24092162</v>
      </c>
      <c r="O53" s="138">
        <f t="shared" si="51"/>
        <v>362372914.42335212</v>
      </c>
      <c r="P53" s="138"/>
      <c r="Q53" s="142"/>
    </row>
    <row r="54" spans="1:25" x14ac:dyDescent="0.35">
      <c r="A54" s="102"/>
      <c r="B54" s="138" t="s">
        <v>150</v>
      </c>
      <c r="C54" s="139"/>
      <c r="D54" s="139"/>
      <c r="E54" s="139"/>
      <c r="F54" s="379">
        <v>7.6100000000000001E-2</v>
      </c>
      <c r="G54" s="379">
        <f t="shared" ref="G54" si="52">+F54</f>
        <v>7.6100000000000001E-2</v>
      </c>
      <c r="H54" s="379">
        <f t="shared" ref="H54" si="53">+G54</f>
        <v>7.6100000000000001E-2</v>
      </c>
      <c r="I54" s="379">
        <f t="shared" ref="I54" si="54">+H54</f>
        <v>7.6100000000000001E-2</v>
      </c>
      <c r="J54" s="379">
        <f t="shared" ref="J54" si="55">+I54</f>
        <v>7.6100000000000001E-2</v>
      </c>
      <c r="K54" s="379">
        <f t="shared" ref="K54" si="56">+J54</f>
        <v>7.6100000000000001E-2</v>
      </c>
      <c r="L54" s="379">
        <f t="shared" ref="L54" si="57">+K54</f>
        <v>7.6100000000000001E-2</v>
      </c>
      <c r="M54" s="379">
        <f t="shared" ref="M54" si="58">+L54</f>
        <v>7.6100000000000001E-2</v>
      </c>
      <c r="N54" s="379">
        <f t="shared" ref="N54" si="59">+M54</f>
        <v>7.6100000000000001E-2</v>
      </c>
      <c r="O54" s="379">
        <f t="shared" ref="O54" si="60">+N54</f>
        <v>7.6100000000000001E-2</v>
      </c>
      <c r="P54" s="139"/>
      <c r="Q54" s="139"/>
    </row>
    <row r="55" spans="1:25" s="355" customFormat="1" ht="16" thickBot="1" x14ac:dyDescent="0.4">
      <c r="A55" s="94"/>
      <c r="B55" s="380" t="s">
        <v>52</v>
      </c>
      <c r="C55" s="389"/>
      <c r="D55" s="389"/>
      <c r="E55" s="389"/>
      <c r="F55" s="381">
        <f t="shared" ref="F55:L55" si="61">+F53*F54</f>
        <v>4546793.3859820887</v>
      </c>
      <c r="G55" s="381">
        <f t="shared" si="61"/>
        <v>7553832.0117789079</v>
      </c>
      <c r="H55" s="381">
        <f t="shared" si="61"/>
        <v>10448696.905786179</v>
      </c>
      <c r="I55" s="381">
        <f t="shared" si="61"/>
        <v>13231444.170782279</v>
      </c>
      <c r="J55" s="381">
        <f t="shared" si="61"/>
        <v>15902215.360644257</v>
      </c>
      <c r="K55" s="381">
        <f t="shared" si="61"/>
        <v>18461020.38235043</v>
      </c>
      <c r="L55" s="381">
        <f t="shared" si="61"/>
        <v>20907859.235900801</v>
      </c>
      <c r="M55" s="381">
        <f t="shared" ref="M55:O55" si="62">+M53*M54</f>
        <v>23242731.921295367</v>
      </c>
      <c r="N55" s="381">
        <f t="shared" si="62"/>
        <v>25465638.438534137</v>
      </c>
      <c r="O55" s="381">
        <f t="shared" si="62"/>
        <v>27576578.787617099</v>
      </c>
      <c r="P55" s="118"/>
      <c r="Q55" s="118"/>
    </row>
    <row r="56" spans="1:25" ht="16" thickTop="1" x14ac:dyDescent="0.35">
      <c r="A56" s="102"/>
      <c r="B56" s="376" t="s">
        <v>53</v>
      </c>
      <c r="C56" s="139"/>
      <c r="D56" s="139"/>
      <c r="E56" s="139"/>
      <c r="F56" s="139">
        <v>8.9345999999999991E-3</v>
      </c>
      <c r="G56" s="139">
        <v>7.6410000000000002E-3</v>
      </c>
      <c r="H56" s="139">
        <v>7.6410000000000002E-3</v>
      </c>
      <c r="I56" s="139">
        <v>7.6410000000000002E-3</v>
      </c>
      <c r="J56" s="139">
        <v>7.6410000000000002E-3</v>
      </c>
      <c r="K56" s="139">
        <v>7.6410000000000002E-3</v>
      </c>
      <c r="L56" s="139">
        <v>7.6410000000000002E-3</v>
      </c>
      <c r="M56" s="139">
        <v>7.6410000000000002E-3</v>
      </c>
      <c r="N56" s="139">
        <v>7.6410000000000002E-3</v>
      </c>
      <c r="O56" s="139">
        <v>7.6410000000000002E-3</v>
      </c>
      <c r="P56" s="140"/>
      <c r="Q56" s="140"/>
    </row>
    <row r="57" spans="1:25" s="355" customFormat="1" ht="16" thickBot="1" x14ac:dyDescent="0.4">
      <c r="A57" s="94"/>
      <c r="B57" s="382" t="s">
        <v>53</v>
      </c>
      <c r="C57" s="389"/>
      <c r="D57" s="389"/>
      <c r="E57" s="389"/>
      <c r="F57" s="381">
        <f t="shared" ref="F57:L57" si="63">F53*F56</f>
        <v>533821.02741649887</v>
      </c>
      <c r="G57" s="381">
        <f t="shared" si="63"/>
        <v>758460.32065706491</v>
      </c>
      <c r="H57" s="381">
        <f t="shared" si="63"/>
        <v>1049126.0585691484</v>
      </c>
      <c r="I57" s="381">
        <f t="shared" si="63"/>
        <v>1328534.3614841972</v>
      </c>
      <c r="J57" s="381">
        <f t="shared" si="63"/>
        <v>1596699.4424531243</v>
      </c>
      <c r="K57" s="381">
        <f t="shared" si="63"/>
        <v>1853622.2962094564</v>
      </c>
      <c r="L57" s="381">
        <f t="shared" si="63"/>
        <v>2099302.9227531934</v>
      </c>
      <c r="M57" s="381">
        <f t="shared" ref="M57:O57" si="64">M53*M56</f>
        <v>2333741.3220843351</v>
      </c>
      <c r="N57" s="381">
        <f t="shared" si="64"/>
        <v>2556937.4942028821</v>
      </c>
      <c r="O57" s="381">
        <f t="shared" si="64"/>
        <v>2768891.4391088337</v>
      </c>
      <c r="P57" s="118"/>
    </row>
    <row r="58" spans="1:25" s="13" customFormat="1" ht="16" thickTop="1" x14ac:dyDescent="0.35">
      <c r="A58" s="95"/>
      <c r="B58" s="383" t="s">
        <v>54</v>
      </c>
      <c r="C58" s="119"/>
      <c r="D58" s="119"/>
      <c r="E58" s="119"/>
      <c r="F58" s="119">
        <f t="shared" ref="F58:L58" si="65">F57+F55+F50</f>
        <v>7216190.2395297615</v>
      </c>
      <c r="G58" s="119">
        <f t="shared" si="65"/>
        <v>11919334.104285885</v>
      </c>
      <c r="H58" s="119">
        <f t="shared" si="65"/>
        <v>16576240.072734777</v>
      </c>
      <c r="I58" s="119">
        <f t="shared" si="65"/>
        <v>21109703.212524325</v>
      </c>
      <c r="J58" s="119">
        <f t="shared" si="65"/>
        <v>25519942.612866431</v>
      </c>
      <c r="K58" s="119">
        <f t="shared" si="65"/>
        <v>29806973.617840141</v>
      </c>
      <c r="L58" s="119">
        <f t="shared" si="65"/>
        <v>33970796.227445453</v>
      </c>
      <c r="M58" s="119">
        <f t="shared" ref="M58:O58" si="66">M57+M55+M50</f>
        <v>38011410.441682361</v>
      </c>
      <c r="N58" s="119">
        <f t="shared" si="66"/>
        <v>41928816.260550886</v>
      </c>
      <c r="O58" s="119">
        <f t="shared" si="66"/>
        <v>45723013.684051007</v>
      </c>
      <c r="P58" s="141"/>
      <c r="Q58" s="384"/>
    </row>
    <row r="59" spans="1:25" x14ac:dyDescent="0.35">
      <c r="A59" s="102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1"/>
      <c r="Q59" s="1"/>
    </row>
    <row r="60" spans="1:25" s="7" customFormat="1" ht="16" thickBot="1" x14ac:dyDescent="0.4">
      <c r="A60" s="96"/>
      <c r="B60" s="97" t="s">
        <v>1</v>
      </c>
      <c r="C60" s="15"/>
      <c r="D60" s="393"/>
      <c r="E60" s="393"/>
      <c r="F60" s="6">
        <f>+'SPP 2.0 10-Year CapEx &amp;OM'!F13+'SPP 2.0 10-Year CapEx &amp;OM'!F14</f>
        <v>3523800</v>
      </c>
      <c r="G60" s="6"/>
      <c r="H60" s="6"/>
      <c r="I60" s="6"/>
      <c r="J60" s="6"/>
      <c r="K60" s="6"/>
      <c r="L60" s="6"/>
      <c r="M60" s="6"/>
      <c r="N60" s="6"/>
      <c r="O60" s="6"/>
      <c r="P60" s="7">
        <f>SUM(F60:O60)</f>
        <v>3523800</v>
      </c>
      <c r="Q60" s="142"/>
      <c r="R60" s="8"/>
      <c r="S60" s="9"/>
      <c r="U60" s="10"/>
      <c r="V60" s="10"/>
      <c r="X60" s="10"/>
      <c r="Y60" s="10"/>
    </row>
    <row r="61" spans="1:25" s="7" customFormat="1" ht="16" thickTop="1" x14ac:dyDescent="0.35">
      <c r="A61" s="96"/>
      <c r="B61" s="97" t="s">
        <v>158</v>
      </c>
      <c r="C61" s="103"/>
      <c r="D61" s="103"/>
      <c r="E61" s="103"/>
      <c r="F61" s="103">
        <f t="shared" ref="F61:L61" si="67">+F58+F60</f>
        <v>10739990.239529762</v>
      </c>
      <c r="G61" s="103">
        <f t="shared" si="67"/>
        <v>11919334.104285885</v>
      </c>
      <c r="H61" s="103">
        <f t="shared" si="67"/>
        <v>16576240.072734777</v>
      </c>
      <c r="I61" s="103">
        <f t="shared" si="67"/>
        <v>21109703.212524325</v>
      </c>
      <c r="J61" s="103">
        <f t="shared" si="67"/>
        <v>25519942.612866431</v>
      </c>
      <c r="K61" s="103">
        <f t="shared" si="67"/>
        <v>29806973.617840141</v>
      </c>
      <c r="L61" s="103">
        <f t="shared" si="67"/>
        <v>33970796.227445453</v>
      </c>
      <c r="M61" s="103">
        <f t="shared" ref="M61:O61" si="68">+M58+M60</f>
        <v>38011410.441682361</v>
      </c>
      <c r="N61" s="103">
        <f t="shared" si="68"/>
        <v>41928816.260550886</v>
      </c>
      <c r="O61" s="103">
        <f t="shared" si="68"/>
        <v>45723013.684051007</v>
      </c>
      <c r="P61" s="142"/>
      <c r="Q61" s="9"/>
      <c r="R61" s="9"/>
      <c r="S61" s="9"/>
      <c r="U61" s="10"/>
      <c r="V61" s="10"/>
      <c r="X61" s="10"/>
      <c r="Y61" s="10"/>
    </row>
    <row r="62" spans="1:25" s="7" customFormat="1" x14ac:dyDescent="0.35">
      <c r="A62" s="104"/>
      <c r="B62" s="105"/>
      <c r="C62" s="15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11"/>
      <c r="Q62" s="11"/>
      <c r="R62" s="11"/>
      <c r="S62" s="11"/>
      <c r="T62" s="11"/>
      <c r="U62" s="12"/>
      <c r="V62" s="12"/>
      <c r="X62" s="10"/>
      <c r="Y62" s="10"/>
    </row>
    <row r="63" spans="1:25" s="7" customFormat="1" x14ac:dyDescent="0.35">
      <c r="A63" s="198"/>
      <c r="B63" s="200" t="s">
        <v>211</v>
      </c>
      <c r="C63" s="98"/>
      <c r="D63" s="98"/>
      <c r="E63" s="98"/>
      <c r="F63" s="98">
        <v>1</v>
      </c>
      <c r="G63" s="98">
        <v>1</v>
      </c>
      <c r="H63" s="98">
        <v>1</v>
      </c>
      <c r="I63" s="98">
        <v>1</v>
      </c>
      <c r="J63" s="98">
        <v>1</v>
      </c>
      <c r="K63" s="98">
        <v>1</v>
      </c>
      <c r="L63" s="98">
        <v>1</v>
      </c>
      <c r="M63" s="98">
        <v>1</v>
      </c>
      <c r="N63" s="98">
        <v>1</v>
      </c>
      <c r="O63" s="98">
        <v>1</v>
      </c>
      <c r="P63" s="11"/>
      <c r="Q63" s="11"/>
      <c r="R63" s="11"/>
    </row>
    <row r="64" spans="1:25" s="7" customFormat="1" x14ac:dyDescent="0.35">
      <c r="A64" s="96"/>
      <c r="B64" s="105"/>
      <c r="C64" s="107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11"/>
      <c r="Q64" s="11"/>
      <c r="R64" s="11"/>
      <c r="S64" s="11"/>
    </row>
    <row r="65" spans="1:19" s="7" customFormat="1" x14ac:dyDescent="0.35">
      <c r="A65" s="96" t="s">
        <v>55</v>
      </c>
      <c r="B65" s="106" t="s">
        <v>56</v>
      </c>
      <c r="C65" s="369"/>
      <c r="D65" s="369"/>
      <c r="E65" s="369"/>
      <c r="F65" s="369">
        <f t="shared" ref="F65:L65" si="69">+F61*F63</f>
        <v>10739990.239529762</v>
      </c>
      <c r="G65" s="369">
        <f t="shared" si="69"/>
        <v>11919334.104285885</v>
      </c>
      <c r="H65" s="369">
        <f t="shared" si="69"/>
        <v>16576240.072734777</v>
      </c>
      <c r="I65" s="369">
        <f t="shared" si="69"/>
        <v>21109703.212524325</v>
      </c>
      <c r="J65" s="369">
        <f t="shared" si="69"/>
        <v>25519942.612866431</v>
      </c>
      <c r="K65" s="369">
        <f t="shared" si="69"/>
        <v>29806973.617840141</v>
      </c>
      <c r="L65" s="369">
        <f t="shared" si="69"/>
        <v>33970796.227445453</v>
      </c>
      <c r="M65" s="369">
        <f t="shared" ref="M65:O65" si="70">+M61*M63</f>
        <v>38011410.441682361</v>
      </c>
      <c r="N65" s="369">
        <f t="shared" si="70"/>
        <v>41928816.260550886</v>
      </c>
      <c r="O65" s="369">
        <f t="shared" si="70"/>
        <v>45723013.684051007</v>
      </c>
      <c r="P65" s="11"/>
      <c r="Q65" s="14"/>
      <c r="R65" s="11"/>
      <c r="S65" s="11"/>
    </row>
    <row r="66" spans="1:19" s="7" customFormat="1" ht="16" thickBot="1" x14ac:dyDescent="0.4">
      <c r="A66" s="99"/>
      <c r="B66" s="100"/>
      <c r="C66" s="108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1"/>
      <c r="Q66" s="11"/>
      <c r="R66" s="11"/>
      <c r="S66" s="11"/>
    </row>
    <row r="71" spans="1:19" x14ac:dyDescent="0.35">
      <c r="L71" s="128"/>
      <c r="M71" s="128"/>
      <c r="N71" s="128"/>
      <c r="O71" s="128"/>
    </row>
    <row r="72" spans="1:19" x14ac:dyDescent="0.35">
      <c r="L72" s="128"/>
      <c r="M72" s="128"/>
      <c r="N72" s="128"/>
      <c r="O72" s="128"/>
    </row>
  </sheetData>
  <phoneticPr fontId="36" type="noConversion"/>
  <pageMargins left="0.7" right="0.7" top="0.75" bottom="0.75" header="0.3" footer="0.3"/>
  <pageSetup scale="48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F4B40-77E5-421C-AAA2-AAF180CC0211}">
  <sheetPr>
    <pageSetUpPr fitToPage="1"/>
  </sheetPr>
  <dimension ref="A1:Y43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230</v>
      </c>
      <c r="B1" s="13" t="s">
        <v>260</v>
      </c>
      <c r="C1" s="13"/>
      <c r="D1" s="13"/>
      <c r="G1" s="386"/>
    </row>
    <row r="2" spans="1:19" ht="16" thickBot="1" x14ac:dyDescent="0.4">
      <c r="F2" s="13" t="s">
        <v>176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07" t="s">
        <v>32</v>
      </c>
      <c r="C4" s="107"/>
      <c r="D4" s="107"/>
      <c r="E4" s="107"/>
      <c r="F4" s="117">
        <f>+'SPP 2.0 10-Year CapEx &amp;OM'!AA18</f>
        <v>340000000</v>
      </c>
      <c r="G4" s="117"/>
      <c r="H4" s="107" t="s">
        <v>32</v>
      </c>
      <c r="I4" s="117">
        <f>+'SPP 2.0 10-Year CapEx &amp;OM'!AD18</f>
        <v>10770356.937645627</v>
      </c>
      <c r="J4" s="352"/>
      <c r="L4" s="128">
        <f>+P26</f>
        <v>340000000</v>
      </c>
      <c r="M4" s="128">
        <f>+F4-L4</f>
        <v>0</v>
      </c>
      <c r="O4" s="117">
        <f>+P37</f>
        <v>10770356.937645629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271</v>
      </c>
      <c r="C9" s="394" t="s">
        <v>258</v>
      </c>
      <c r="D9" s="394" t="s">
        <v>258</v>
      </c>
      <c r="E9" s="394" t="s">
        <v>258</v>
      </c>
      <c r="F9" s="117">
        <f t="shared" ref="F9:L9" si="0">+F42</f>
        <v>13162133.978884039</v>
      </c>
      <c r="G9" s="117">
        <f t="shared" si="0"/>
        <v>24865031.815730616</v>
      </c>
      <c r="H9" s="117">
        <f t="shared" si="0"/>
        <v>38409221.387704976</v>
      </c>
      <c r="I9" s="117">
        <f t="shared" si="0"/>
        <v>44363110.641340002</v>
      </c>
      <c r="J9" s="117">
        <f t="shared" si="0"/>
        <v>43414227.971780002</v>
      </c>
      <c r="K9" s="117">
        <f t="shared" si="0"/>
        <v>42465345.302220002</v>
      </c>
      <c r="L9" s="117">
        <f t="shared" si="0"/>
        <v>41516462.632660002</v>
      </c>
      <c r="M9" s="117">
        <f t="shared" ref="M9:O9" si="1">+M42</f>
        <v>40567579.963100001</v>
      </c>
      <c r="N9" s="117">
        <f t="shared" si="1"/>
        <v>39618697.293540001</v>
      </c>
      <c r="O9" s="117">
        <f t="shared" si="1"/>
        <v>38669814.623980001</v>
      </c>
      <c r="P9" s="118"/>
      <c r="R9" s="119"/>
    </row>
    <row r="10" spans="1:19" x14ac:dyDescent="0.35">
      <c r="A10" s="353"/>
      <c r="B10" s="114"/>
      <c r="C10" s="394" t="s">
        <v>258</v>
      </c>
      <c r="D10" s="394" t="s">
        <v>258</v>
      </c>
      <c r="E10" s="394" t="s">
        <v>258</v>
      </c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118"/>
      <c r="R10" s="119"/>
    </row>
    <row r="11" spans="1:19" x14ac:dyDescent="0.35">
      <c r="A11" s="353"/>
      <c r="B11" s="369" t="s">
        <v>185</v>
      </c>
      <c r="C11" s="394" t="s">
        <v>258</v>
      </c>
      <c r="D11" s="394" t="s">
        <v>258</v>
      </c>
      <c r="E11" s="394" t="s">
        <v>258</v>
      </c>
      <c r="F11" s="369">
        <f t="shared" ref="F11:K11" si="2">SUM(F8:F10)</f>
        <v>13162133.978884039</v>
      </c>
      <c r="G11" s="369">
        <f t="shared" si="2"/>
        <v>24865031.815730616</v>
      </c>
      <c r="H11" s="369">
        <f t="shared" si="2"/>
        <v>38409221.387704976</v>
      </c>
      <c r="I11" s="369">
        <f t="shared" si="2"/>
        <v>44363110.641340002</v>
      </c>
      <c r="J11" s="369">
        <f t="shared" si="2"/>
        <v>43414227.971780002</v>
      </c>
      <c r="K11" s="369">
        <f t="shared" si="2"/>
        <v>42465345.302220002</v>
      </c>
      <c r="L11" s="369">
        <f>SUM(L8:L10)</f>
        <v>41516462.632660002</v>
      </c>
      <c r="M11" s="369">
        <f t="shared" ref="M11:O11" si="3">SUM(M8:M10)</f>
        <v>40567579.963100001</v>
      </c>
      <c r="N11" s="369">
        <f t="shared" si="3"/>
        <v>39618697.293540001</v>
      </c>
      <c r="O11" s="369">
        <f t="shared" si="3"/>
        <v>38669814.623980001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18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18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18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18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18" x14ac:dyDescent="0.35">
      <c r="B21" s="373"/>
    </row>
    <row r="22" spans="1:18" x14ac:dyDescent="0.35">
      <c r="B22" s="373"/>
    </row>
    <row r="23" spans="1:18" ht="16" thickBot="1" x14ac:dyDescent="0.4">
      <c r="A23" s="13" t="s">
        <v>268</v>
      </c>
      <c r="P23" s="117" t="s">
        <v>173</v>
      </c>
    </row>
    <row r="24" spans="1:18" s="13" customFormat="1" x14ac:dyDescent="0.35">
      <c r="A24" s="101"/>
      <c r="B24" s="374" t="s">
        <v>44</v>
      </c>
      <c r="C24" s="367" t="s">
        <v>34</v>
      </c>
      <c r="D24" s="367" t="s">
        <v>35</v>
      </c>
      <c r="E24" s="367" t="s">
        <v>36</v>
      </c>
      <c r="F24" s="367" t="s">
        <v>37</v>
      </c>
      <c r="G24" s="367" t="s">
        <v>38</v>
      </c>
      <c r="H24" s="367" t="s">
        <v>39</v>
      </c>
      <c r="I24" s="367" t="s">
        <v>40</v>
      </c>
      <c r="J24" s="367" t="s">
        <v>41</v>
      </c>
      <c r="K24" s="367" t="s">
        <v>42</v>
      </c>
      <c r="L24" s="367" t="s">
        <v>43</v>
      </c>
      <c r="M24" s="367" t="s">
        <v>228</v>
      </c>
      <c r="N24" s="367" t="s">
        <v>229</v>
      </c>
      <c r="O24" s="367" t="s">
        <v>231</v>
      </c>
      <c r="P24" s="137"/>
      <c r="Q24" s="375"/>
    </row>
    <row r="25" spans="1:18" x14ac:dyDescent="0.35">
      <c r="A25" s="102"/>
      <c r="B25" s="376" t="s">
        <v>47</v>
      </c>
      <c r="C25" s="138">
        <v>0</v>
      </c>
      <c r="D25" s="138">
        <f>+C29</f>
        <v>0</v>
      </c>
      <c r="E25" s="138">
        <f>+D29</f>
        <v>0</v>
      </c>
      <c r="F25" s="138">
        <f t="shared" ref="F25:L25" si="4">+E29</f>
        <v>73976100</v>
      </c>
      <c r="G25" s="138">
        <f t="shared" si="4"/>
        <v>146928300</v>
      </c>
      <c r="H25" s="138">
        <f t="shared" si="4"/>
        <v>275332700</v>
      </c>
      <c r="I25" s="138">
        <f t="shared" si="4"/>
        <v>400119320</v>
      </c>
      <c r="J25" s="138">
        <f t="shared" si="4"/>
        <v>388788160</v>
      </c>
      <c r="K25" s="138">
        <f t="shared" si="4"/>
        <v>377457000</v>
      </c>
      <c r="L25" s="138">
        <f t="shared" si="4"/>
        <v>366125840</v>
      </c>
      <c r="M25" s="138">
        <f t="shared" ref="M25" si="5">+L29</f>
        <v>354794680</v>
      </c>
      <c r="N25" s="138">
        <f t="shared" ref="N25" si="6">+M29</f>
        <v>343463520</v>
      </c>
      <c r="O25" s="138">
        <f t="shared" ref="O25" si="7">+N29</f>
        <v>332132360</v>
      </c>
      <c r="P25" s="138"/>
      <c r="Q25" s="142"/>
    </row>
    <row r="26" spans="1:18" x14ac:dyDescent="0.35">
      <c r="A26" s="102"/>
      <c r="B26" s="376" t="s">
        <v>48</v>
      </c>
      <c r="C26" s="138">
        <v>0</v>
      </c>
      <c r="D26" s="138">
        <v>0</v>
      </c>
      <c r="E26" s="138">
        <v>75000000</v>
      </c>
      <c r="F26" s="138">
        <f>+'SPP 2.0 10-Year CapEx &amp;OM'!E18</f>
        <v>75000000</v>
      </c>
      <c r="G26" s="138">
        <f>+'SPP 2.0 10-Year CapEx &amp;OM'!G18</f>
        <v>132500000</v>
      </c>
      <c r="H26" s="138">
        <f>+'SPP 2.0 10-Year CapEx &amp;OM'!I18</f>
        <v>132500000</v>
      </c>
      <c r="I26" s="138">
        <f>+'SPP 2.0 10-Year CapEx &amp;OM'!K18</f>
        <v>0</v>
      </c>
      <c r="J26" s="138">
        <f>+'SPP 2.0 10-Year CapEx &amp;OM'!M18</f>
        <v>0</v>
      </c>
      <c r="K26" s="138">
        <f>+'SPP 2.0 10-Year CapEx &amp;OM'!O18</f>
        <v>0</v>
      </c>
      <c r="L26" s="138">
        <f>+'SPP 2.0 10-Year CapEx &amp;OM'!Q18</f>
        <v>0</v>
      </c>
      <c r="M26" s="138">
        <f>+'SPP 2.0 10-Year CapEx &amp;OM'!S18</f>
        <v>0</v>
      </c>
      <c r="N26" s="138">
        <v>0</v>
      </c>
      <c r="O26" s="138">
        <v>0</v>
      </c>
      <c r="P26" s="138">
        <f>SUM(F26:O26)</f>
        <v>340000000</v>
      </c>
      <c r="Q26" s="142"/>
    </row>
    <row r="27" spans="1:18" x14ac:dyDescent="0.35">
      <c r="A27" s="102"/>
      <c r="B27" s="377" t="s">
        <v>152</v>
      </c>
      <c r="C27" s="378">
        <f>+C26*(P27)/2</f>
        <v>0</v>
      </c>
      <c r="D27" s="378">
        <f>+C26*(P27)+(D26*(P27)/2)</f>
        <v>0</v>
      </c>
      <c r="E27" s="378">
        <f>+((SUM($C26:D26))*$P$27)+(E26*($P$27)/2)</f>
        <v>1023900.0000000001</v>
      </c>
      <c r="F27" s="378">
        <f>+((SUM($C26:E26))*$P$27)</f>
        <v>2047800.0000000002</v>
      </c>
      <c r="G27" s="378">
        <f>+((SUM($C26:F26))*$P$27)</f>
        <v>4095600.0000000005</v>
      </c>
      <c r="H27" s="378">
        <f>+((SUM($C26:G26))*$P$27)</f>
        <v>7713380.0000000009</v>
      </c>
      <c r="I27" s="378">
        <f>+((SUM($C26:H26))*$P$27)+(I26*($P$27)/2)</f>
        <v>11331160</v>
      </c>
      <c r="J27" s="378">
        <f>+((SUM($C26:I26))*$P$27)+(J26*($P$27)/2)</f>
        <v>11331160</v>
      </c>
      <c r="K27" s="378">
        <f>+((SUM($C26:J26))*$P$27)+(K26*($P$27)/2)</f>
        <v>11331160</v>
      </c>
      <c r="L27" s="378">
        <f>+((SUM($C26:K26))*$P$27)+(L26*($P$27)/2)</f>
        <v>11331160</v>
      </c>
      <c r="M27" s="378">
        <f>+((SUM($C26:L26))*$P$27)+(M26*($P$27)/2)</f>
        <v>11331160</v>
      </c>
      <c r="N27" s="378">
        <f>+((SUM($C26:M26))*$P$27)+(N26*($P$27)/2)</f>
        <v>11331160</v>
      </c>
      <c r="O27" s="378">
        <f>+((SUM($C26:N26))*$P$27)+(O26*($P$27)/2)</f>
        <v>11331160</v>
      </c>
      <c r="P27" s="136">
        <v>2.7304000000000002E-2</v>
      </c>
      <c r="Q27" s="138"/>
    </row>
    <row r="28" spans="1:18" x14ac:dyDescent="0.35">
      <c r="A28" s="102"/>
      <c r="B28" s="376" t="s">
        <v>49</v>
      </c>
      <c r="C28" s="138">
        <f>+C27</f>
        <v>0</v>
      </c>
      <c r="D28" s="138">
        <f>+C28+D27</f>
        <v>0</v>
      </c>
      <c r="E28" s="138">
        <f t="shared" ref="E28:K28" si="8">+D28+E27</f>
        <v>1023900.0000000001</v>
      </c>
      <c r="F28" s="138">
        <f t="shared" si="8"/>
        <v>3071700.0000000005</v>
      </c>
      <c r="G28" s="138">
        <f t="shared" si="8"/>
        <v>7167300.0000000009</v>
      </c>
      <c r="H28" s="138">
        <f t="shared" si="8"/>
        <v>14880680.000000002</v>
      </c>
      <c r="I28" s="138">
        <f t="shared" si="8"/>
        <v>26211840</v>
      </c>
      <c r="J28" s="138">
        <f t="shared" si="8"/>
        <v>37543000</v>
      </c>
      <c r="K28" s="138">
        <f t="shared" si="8"/>
        <v>48874160</v>
      </c>
      <c r="L28" s="138">
        <f>+K28+L27</f>
        <v>60205320</v>
      </c>
      <c r="M28" s="138">
        <f t="shared" ref="M28:O28" si="9">+L28+M27</f>
        <v>71536480</v>
      </c>
      <c r="N28" s="138">
        <f t="shared" si="9"/>
        <v>82867640</v>
      </c>
      <c r="O28" s="138">
        <f t="shared" si="9"/>
        <v>94198800</v>
      </c>
      <c r="Q28" s="138"/>
      <c r="R28" s="138"/>
    </row>
    <row r="29" spans="1:18" x14ac:dyDescent="0.35">
      <c r="A29" s="102"/>
      <c r="B29" s="376" t="s">
        <v>50</v>
      </c>
      <c r="C29" s="138">
        <f>+C25+C26-C28</f>
        <v>0</v>
      </c>
      <c r="D29" s="138">
        <f>+D25+D26-D27</f>
        <v>0</v>
      </c>
      <c r="E29" s="138">
        <f t="shared" ref="E29:L29" si="10">+E25+E26-E27</f>
        <v>73976100</v>
      </c>
      <c r="F29" s="138">
        <f t="shared" si="10"/>
        <v>146928300</v>
      </c>
      <c r="G29" s="138">
        <f t="shared" si="10"/>
        <v>275332700</v>
      </c>
      <c r="H29" s="138">
        <f t="shared" si="10"/>
        <v>400119320</v>
      </c>
      <c r="I29" s="138">
        <f t="shared" si="10"/>
        <v>388788160</v>
      </c>
      <c r="J29" s="138">
        <f t="shared" si="10"/>
        <v>377457000</v>
      </c>
      <c r="K29" s="138">
        <f t="shared" si="10"/>
        <v>366125840</v>
      </c>
      <c r="L29" s="138">
        <f t="shared" si="10"/>
        <v>354794680</v>
      </c>
      <c r="M29" s="138">
        <f t="shared" ref="M29:O29" si="11">+M25+M26-M27</f>
        <v>343463520</v>
      </c>
      <c r="N29" s="138">
        <f t="shared" si="11"/>
        <v>332132360</v>
      </c>
      <c r="O29" s="138">
        <f t="shared" si="11"/>
        <v>320801200</v>
      </c>
      <c r="P29" s="138"/>
      <c r="Q29" s="142"/>
    </row>
    <row r="30" spans="1:18" x14ac:dyDescent="0.35">
      <c r="A30" s="102"/>
      <c r="B30" s="376" t="s">
        <v>51</v>
      </c>
      <c r="C30" s="138"/>
      <c r="D30" s="138"/>
      <c r="E30" s="138"/>
      <c r="F30" s="138">
        <f t="shared" ref="F30:L30" si="12">+(F25+F29)/2</f>
        <v>110452200</v>
      </c>
      <c r="G30" s="138">
        <f t="shared" si="12"/>
        <v>211130500</v>
      </c>
      <c r="H30" s="138">
        <f t="shared" si="12"/>
        <v>337726010</v>
      </c>
      <c r="I30" s="138">
        <f t="shared" si="12"/>
        <v>394453740</v>
      </c>
      <c r="J30" s="138">
        <f t="shared" si="12"/>
        <v>383122580</v>
      </c>
      <c r="K30" s="138">
        <f t="shared" si="12"/>
        <v>371791420</v>
      </c>
      <c r="L30" s="138">
        <f t="shared" si="12"/>
        <v>360460260</v>
      </c>
      <c r="M30" s="138">
        <f t="shared" ref="M30:O30" si="13">+(M25+M29)/2</f>
        <v>349129100</v>
      </c>
      <c r="N30" s="138">
        <f t="shared" si="13"/>
        <v>337797940</v>
      </c>
      <c r="O30" s="138">
        <f t="shared" si="13"/>
        <v>326466780</v>
      </c>
      <c r="P30" s="138"/>
      <c r="Q30" s="142"/>
    </row>
    <row r="31" spans="1:18" x14ac:dyDescent="0.35">
      <c r="A31" s="102"/>
      <c r="B31" s="138" t="s">
        <v>150</v>
      </c>
      <c r="C31" s="139"/>
      <c r="D31" s="139"/>
      <c r="E31" s="139"/>
      <c r="F31" s="379">
        <v>7.6100000000000001E-2</v>
      </c>
      <c r="G31" s="379">
        <f t="shared" ref="G31:L31" si="14">+F31</f>
        <v>7.6100000000000001E-2</v>
      </c>
      <c r="H31" s="379">
        <f t="shared" si="14"/>
        <v>7.6100000000000001E-2</v>
      </c>
      <c r="I31" s="379">
        <f t="shared" si="14"/>
        <v>7.6100000000000001E-2</v>
      </c>
      <c r="J31" s="379">
        <f t="shared" si="14"/>
        <v>7.6100000000000001E-2</v>
      </c>
      <c r="K31" s="379">
        <f t="shared" si="14"/>
        <v>7.6100000000000001E-2</v>
      </c>
      <c r="L31" s="379">
        <f t="shared" si="14"/>
        <v>7.6100000000000001E-2</v>
      </c>
      <c r="M31" s="379">
        <f t="shared" ref="M31" si="15">+L31</f>
        <v>7.6100000000000001E-2</v>
      </c>
      <c r="N31" s="379">
        <f t="shared" ref="N31" si="16">+M31</f>
        <v>7.6100000000000001E-2</v>
      </c>
      <c r="O31" s="379">
        <f t="shared" ref="O31" si="17">+N31</f>
        <v>7.6100000000000001E-2</v>
      </c>
      <c r="P31" s="139"/>
      <c r="Q31" s="139"/>
    </row>
    <row r="32" spans="1:18" s="355" customFormat="1" ht="16" thickBot="1" x14ac:dyDescent="0.4">
      <c r="A32" s="94"/>
      <c r="B32" s="380" t="s">
        <v>52</v>
      </c>
      <c r="C32" s="389"/>
      <c r="D32" s="389"/>
      <c r="E32" s="389"/>
      <c r="F32" s="381">
        <f>+F30*F31*0.95</f>
        <v>7985141.7989999996</v>
      </c>
      <c r="G32" s="381">
        <f t="shared" ref="G32:H32" si="18">+G30*G31*0.95</f>
        <v>15263679.497500001</v>
      </c>
      <c r="H32" s="381">
        <f t="shared" si="18"/>
        <v>24415901.892949998</v>
      </c>
      <c r="I32" s="381">
        <f t="shared" ref="I32:L32" si="19">+I30*I31</f>
        <v>30017929.614</v>
      </c>
      <c r="J32" s="381">
        <f t="shared" si="19"/>
        <v>29155628.338</v>
      </c>
      <c r="K32" s="381">
        <f t="shared" si="19"/>
        <v>28293327.061999999</v>
      </c>
      <c r="L32" s="381">
        <f t="shared" si="19"/>
        <v>27431025.786000002</v>
      </c>
      <c r="M32" s="381">
        <f t="shared" ref="M32:O32" si="20">+M30*M31</f>
        <v>26568724.510000002</v>
      </c>
      <c r="N32" s="381">
        <f t="shared" si="20"/>
        <v>25706423.234000001</v>
      </c>
      <c r="O32" s="381">
        <f t="shared" si="20"/>
        <v>24844121.958000001</v>
      </c>
      <c r="P32" s="118"/>
      <c r="Q32" s="118"/>
    </row>
    <row r="33" spans="1:25" ht="16" thickTop="1" x14ac:dyDescent="0.35">
      <c r="A33" s="102"/>
      <c r="B33" s="376" t="s">
        <v>53</v>
      </c>
      <c r="C33" s="139"/>
      <c r="D33" s="139"/>
      <c r="E33" s="139"/>
      <c r="F33" s="139">
        <v>8.9345999999999991E-3</v>
      </c>
      <c r="G33" s="139">
        <v>7.6410000000000002E-3</v>
      </c>
      <c r="H33" s="139">
        <v>7.6410000000000002E-3</v>
      </c>
      <c r="I33" s="139">
        <v>7.6410000000000002E-3</v>
      </c>
      <c r="J33" s="139">
        <v>7.6410000000000002E-3</v>
      </c>
      <c r="K33" s="139">
        <v>7.6410000000000002E-3</v>
      </c>
      <c r="L33" s="139">
        <v>7.6410000000000002E-3</v>
      </c>
      <c r="M33" s="139">
        <v>7.6410000000000002E-3</v>
      </c>
      <c r="N33" s="139">
        <v>7.6410000000000002E-3</v>
      </c>
      <c r="O33" s="139">
        <v>7.6410000000000002E-3</v>
      </c>
      <c r="P33" s="140"/>
      <c r="Q33" s="140"/>
    </row>
    <row r="34" spans="1:25" s="355" customFormat="1" ht="16" thickBot="1" x14ac:dyDescent="0.4">
      <c r="A34" s="94"/>
      <c r="B34" s="382" t="s">
        <v>53</v>
      </c>
      <c r="C34" s="389"/>
      <c r="D34" s="389"/>
      <c r="E34" s="389"/>
      <c r="F34" s="381">
        <f>F30*F33*0.8</f>
        <v>789476.98089599994</v>
      </c>
      <c r="G34" s="381">
        <f t="shared" ref="G34:H34" si="21">G30*G33*0.8</f>
        <v>1290598.5204</v>
      </c>
      <c r="H34" s="381">
        <f t="shared" si="21"/>
        <v>2064451.5539280002</v>
      </c>
      <c r="I34" s="381">
        <f t="shared" ref="I34:L34" si="22">I30*I33</f>
        <v>3014021.02734</v>
      </c>
      <c r="J34" s="381">
        <f t="shared" si="22"/>
        <v>2927439.6337800003</v>
      </c>
      <c r="K34" s="381">
        <f t="shared" si="22"/>
        <v>2840858.24022</v>
      </c>
      <c r="L34" s="381">
        <f t="shared" si="22"/>
        <v>2754276.8466600003</v>
      </c>
      <c r="M34" s="381">
        <f t="shared" ref="M34:O34" si="23">M30*M33</f>
        <v>2667695.4531</v>
      </c>
      <c r="N34" s="381">
        <f t="shared" si="23"/>
        <v>2581114.0595400003</v>
      </c>
      <c r="O34" s="381">
        <f t="shared" si="23"/>
        <v>2494532.66598</v>
      </c>
      <c r="P34" s="118"/>
    </row>
    <row r="35" spans="1:25" s="13" customFormat="1" ht="16" thickTop="1" x14ac:dyDescent="0.35">
      <c r="A35" s="95"/>
      <c r="B35" s="383" t="s">
        <v>54</v>
      </c>
      <c r="C35" s="119"/>
      <c r="D35" s="119"/>
      <c r="E35" s="119"/>
      <c r="F35" s="119">
        <f t="shared" ref="F35:L35" si="24">F34+F32+F27</f>
        <v>10822418.779896</v>
      </c>
      <c r="G35" s="119">
        <f t="shared" si="24"/>
        <v>20649878.017900001</v>
      </c>
      <c r="H35" s="119">
        <f t="shared" si="24"/>
        <v>34193733.446878001</v>
      </c>
      <c r="I35" s="119">
        <f t="shared" si="24"/>
        <v>44363110.641340002</v>
      </c>
      <c r="J35" s="119">
        <f t="shared" si="24"/>
        <v>43414227.971780002</v>
      </c>
      <c r="K35" s="119">
        <f t="shared" si="24"/>
        <v>42465345.302220002</v>
      </c>
      <c r="L35" s="119">
        <f t="shared" si="24"/>
        <v>41516462.632660002</v>
      </c>
      <c r="M35" s="119">
        <f t="shared" ref="M35:O35" si="25">M34+M32+M27</f>
        <v>40567579.963100001</v>
      </c>
      <c r="N35" s="119">
        <f t="shared" si="25"/>
        <v>39618697.293540001</v>
      </c>
      <c r="O35" s="119">
        <f t="shared" si="25"/>
        <v>38669814.623980001</v>
      </c>
      <c r="P35" s="141"/>
      <c r="Q35" s="384"/>
    </row>
    <row r="36" spans="1:25" x14ac:dyDescent="0.35">
      <c r="A36" s="102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1"/>
      <c r="Q36" s="1"/>
    </row>
    <row r="37" spans="1:25" s="7" customFormat="1" ht="16" thickBot="1" x14ac:dyDescent="0.4">
      <c r="A37" s="96"/>
      <c r="B37" s="97" t="s">
        <v>1</v>
      </c>
      <c r="C37" s="15"/>
      <c r="D37" s="393"/>
      <c r="E37" s="393"/>
      <c r="F37" s="6">
        <f>+'SPP 2.0 10-Year CapEx &amp;OM'!F18</f>
        <v>2339715.1989880395</v>
      </c>
      <c r="G37" s="6">
        <f>+'SPP 2.0 10-Year CapEx &amp;OM'!H18</f>
        <v>4215153.7978306143</v>
      </c>
      <c r="H37" s="6">
        <f>+'SPP 2.0 10-Year CapEx &amp;OM'!J18</f>
        <v>4215487.9408269739</v>
      </c>
      <c r="I37" s="6">
        <f>+'SPP 2.0 10-Year CapEx &amp;OM'!L18</f>
        <v>0</v>
      </c>
      <c r="J37" s="6">
        <f>+'SPP 2.0 10-Year CapEx &amp;OM'!N18</f>
        <v>0</v>
      </c>
      <c r="K37" s="6">
        <f>+'SPP 2.0 10-Year CapEx &amp;OM'!P18</f>
        <v>0</v>
      </c>
      <c r="L37" s="6">
        <f>+'SPP 2.0 10-Year CapEx &amp;OM'!R18</f>
        <v>0</v>
      </c>
      <c r="M37" s="6">
        <f>+'SPP 2.0 10-Year CapEx &amp;OM'!S18</f>
        <v>0</v>
      </c>
      <c r="N37" s="6">
        <v>0</v>
      </c>
      <c r="O37" s="6">
        <v>0</v>
      </c>
      <c r="P37" s="138">
        <f>SUM(F37:O37)</f>
        <v>10770356.937645629</v>
      </c>
      <c r="Q37" s="142"/>
      <c r="R37" s="8"/>
      <c r="S37" s="9"/>
      <c r="U37" s="10"/>
      <c r="V37" s="10"/>
      <c r="X37" s="10"/>
      <c r="Y37" s="10"/>
    </row>
    <row r="38" spans="1:25" s="7" customFormat="1" ht="16" thickTop="1" x14ac:dyDescent="0.35">
      <c r="A38" s="96"/>
      <c r="B38" s="97" t="s">
        <v>158</v>
      </c>
      <c r="C38" s="103"/>
      <c r="D38" s="103"/>
      <c r="E38" s="103"/>
      <c r="F38" s="103">
        <f t="shared" ref="F38:L38" si="26">+F35+F37</f>
        <v>13162133.978884039</v>
      </c>
      <c r="G38" s="103">
        <f t="shared" si="26"/>
        <v>24865031.815730616</v>
      </c>
      <c r="H38" s="103">
        <f t="shared" si="26"/>
        <v>38409221.387704976</v>
      </c>
      <c r="I38" s="103">
        <f t="shared" si="26"/>
        <v>44363110.641340002</v>
      </c>
      <c r="J38" s="103">
        <f t="shared" si="26"/>
        <v>43414227.971780002</v>
      </c>
      <c r="K38" s="103">
        <f t="shared" si="26"/>
        <v>42465345.302220002</v>
      </c>
      <c r="L38" s="103">
        <f t="shared" si="26"/>
        <v>41516462.632660002</v>
      </c>
      <c r="M38" s="103">
        <f t="shared" ref="M38:O38" si="27">+M35+M37</f>
        <v>40567579.963100001</v>
      </c>
      <c r="N38" s="103">
        <f t="shared" si="27"/>
        <v>39618697.293540001</v>
      </c>
      <c r="O38" s="103">
        <f t="shared" si="27"/>
        <v>38669814.623980001</v>
      </c>
      <c r="P38" s="142"/>
      <c r="Q38" s="9"/>
      <c r="R38" s="9"/>
      <c r="S38" s="9"/>
      <c r="U38" s="10"/>
      <c r="V38" s="10"/>
      <c r="X38" s="10"/>
      <c r="Y38" s="10"/>
    </row>
    <row r="39" spans="1:25" s="7" customFormat="1" x14ac:dyDescent="0.35">
      <c r="A39" s="104"/>
      <c r="B39" s="105"/>
      <c r="C39" s="15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11"/>
      <c r="Q39" s="11"/>
      <c r="R39" s="11"/>
      <c r="S39" s="11"/>
      <c r="T39" s="11"/>
      <c r="U39" s="12"/>
      <c r="V39" s="12"/>
      <c r="X39" s="10"/>
      <c r="Y39" s="10"/>
    </row>
    <row r="40" spans="1:25" s="7" customFormat="1" x14ac:dyDescent="0.35">
      <c r="A40" s="198"/>
      <c r="B40" s="200" t="s">
        <v>211</v>
      </c>
      <c r="C40" s="98"/>
      <c r="D40" s="98"/>
      <c r="E40" s="98"/>
      <c r="F40" s="98">
        <v>1</v>
      </c>
      <c r="G40" s="98">
        <v>1</v>
      </c>
      <c r="H40" s="98">
        <v>1</v>
      </c>
      <c r="I40" s="98">
        <v>1</v>
      </c>
      <c r="J40" s="98">
        <v>1</v>
      </c>
      <c r="K40" s="98">
        <v>1</v>
      </c>
      <c r="L40" s="98">
        <v>1</v>
      </c>
      <c r="M40" s="98">
        <v>1</v>
      </c>
      <c r="N40" s="98">
        <v>1</v>
      </c>
      <c r="O40" s="98">
        <v>1</v>
      </c>
      <c r="P40" s="11"/>
      <c r="Q40" s="11"/>
      <c r="R40" s="11"/>
    </row>
    <row r="41" spans="1:25" s="7" customFormat="1" x14ac:dyDescent="0.35">
      <c r="A41" s="96"/>
      <c r="B41" s="105"/>
      <c r="C41" s="10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11"/>
      <c r="Q41" s="11"/>
      <c r="R41" s="11"/>
      <c r="S41" s="11"/>
    </row>
    <row r="42" spans="1:25" s="7" customFormat="1" x14ac:dyDescent="0.35">
      <c r="A42" s="96" t="s">
        <v>55</v>
      </c>
      <c r="B42" s="106" t="s">
        <v>56</v>
      </c>
      <c r="C42" s="369"/>
      <c r="D42" s="369"/>
      <c r="E42" s="369"/>
      <c r="F42" s="369">
        <f t="shared" ref="F42:L42" si="28">+F38*F40</f>
        <v>13162133.978884039</v>
      </c>
      <c r="G42" s="369">
        <f t="shared" si="28"/>
        <v>24865031.815730616</v>
      </c>
      <c r="H42" s="369">
        <f t="shared" si="28"/>
        <v>38409221.387704976</v>
      </c>
      <c r="I42" s="369">
        <f t="shared" si="28"/>
        <v>44363110.641340002</v>
      </c>
      <c r="J42" s="369">
        <f t="shared" si="28"/>
        <v>43414227.971780002</v>
      </c>
      <c r="K42" s="369">
        <f t="shared" si="28"/>
        <v>42465345.302220002</v>
      </c>
      <c r="L42" s="369">
        <f t="shared" si="28"/>
        <v>41516462.632660002</v>
      </c>
      <c r="M42" s="369">
        <f t="shared" ref="M42:O42" si="29">+M38*M40</f>
        <v>40567579.963100001</v>
      </c>
      <c r="N42" s="369">
        <f t="shared" si="29"/>
        <v>39618697.293540001</v>
      </c>
      <c r="O42" s="369">
        <f t="shared" si="29"/>
        <v>38669814.623980001</v>
      </c>
      <c r="P42" s="11"/>
      <c r="Q42" s="14"/>
      <c r="R42" s="11"/>
      <c r="S42" s="11"/>
    </row>
    <row r="43" spans="1:25" s="7" customFormat="1" ht="16" thickBot="1" x14ac:dyDescent="0.4">
      <c r="A43" s="99"/>
      <c r="B43" s="100"/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1"/>
      <c r="Q43" s="11"/>
      <c r="R43" s="11"/>
      <c r="S43" s="11"/>
    </row>
  </sheetData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1F7A-C760-42C3-8A81-1E32938BC789}">
  <sheetPr>
    <pageSetUpPr fitToPage="1"/>
  </sheetPr>
  <dimension ref="A1:Y44"/>
  <sheetViews>
    <sheetView tabSelected="1" view="pageBreakPreview" zoomScale="60" zoomScaleNormal="85" workbookViewId="0"/>
  </sheetViews>
  <sheetFormatPr defaultColWidth="8.69140625" defaultRowHeight="15.5" x14ac:dyDescent="0.35"/>
  <cols>
    <col min="1" max="1" width="9.61328125" style="128" customWidth="1"/>
    <col min="2" max="2" width="24.3828125" style="128" customWidth="1"/>
    <col min="3" max="4" width="13.61328125" style="128" hidden="1" customWidth="1"/>
    <col min="5" max="5" width="18" style="128" hidden="1" customWidth="1"/>
    <col min="6" max="6" width="15.921875" style="128" customWidth="1"/>
    <col min="7" max="11" width="14.84375" style="128" bestFit="1" customWidth="1"/>
    <col min="12" max="15" width="16.3828125" style="128" bestFit="1" customWidth="1"/>
    <col min="16" max="16" width="20.23046875" style="128" customWidth="1"/>
    <col min="17" max="17" width="13.15234375" style="128" bestFit="1" customWidth="1"/>
    <col min="18" max="18" width="18.3828125" style="128" customWidth="1"/>
    <col min="19" max="19" width="8.69140625" style="128"/>
    <col min="20" max="20" width="15" style="128" customWidth="1"/>
    <col min="21" max="16384" width="8.69140625" style="128"/>
  </cols>
  <sheetData>
    <row r="1" spans="1:19" x14ac:dyDescent="0.35">
      <c r="A1" s="13" t="s">
        <v>230</v>
      </c>
      <c r="B1" s="13" t="s">
        <v>260</v>
      </c>
      <c r="G1" s="386"/>
    </row>
    <row r="2" spans="1:19" ht="16" thickBot="1" x14ac:dyDescent="0.4">
      <c r="C2" s="13"/>
      <c r="F2" s="13" t="s">
        <v>177</v>
      </c>
    </row>
    <row r="3" spans="1:19" x14ac:dyDescent="0.35">
      <c r="A3" s="360"/>
      <c r="B3" s="361" t="s">
        <v>153</v>
      </c>
      <c r="C3" s="361"/>
      <c r="D3" s="361"/>
      <c r="E3" s="361"/>
      <c r="F3" s="362" t="s">
        <v>159</v>
      </c>
      <c r="G3" s="350"/>
      <c r="H3" s="361" t="s">
        <v>154</v>
      </c>
      <c r="I3" s="362" t="s">
        <v>159</v>
      </c>
      <c r="J3" s="351"/>
      <c r="L3" s="128" t="s">
        <v>232</v>
      </c>
      <c r="O3" s="128" t="s">
        <v>233</v>
      </c>
      <c r="Q3" s="387" t="s">
        <v>234</v>
      </c>
    </row>
    <row r="4" spans="1:19" x14ac:dyDescent="0.35">
      <c r="A4" s="353"/>
      <c r="B4" s="107" t="s">
        <v>32</v>
      </c>
      <c r="C4" s="107"/>
      <c r="D4" s="107"/>
      <c r="E4" s="107"/>
      <c r="F4" s="117">
        <f>+'SPP 2.0 10-Year CapEx &amp;OM'!AA19</f>
        <v>14500000</v>
      </c>
      <c r="G4" s="117"/>
      <c r="H4" s="107" t="s">
        <v>32</v>
      </c>
      <c r="I4" s="117">
        <v>0</v>
      </c>
      <c r="J4" s="352"/>
      <c r="L4" s="128">
        <f>+P27</f>
        <v>14500000</v>
      </c>
      <c r="M4" s="128">
        <f>+F4-L4</f>
        <v>0</v>
      </c>
      <c r="O4" s="117">
        <f>+P38</f>
        <v>0</v>
      </c>
      <c r="P4" s="128">
        <f>+I4-O4</f>
        <v>0</v>
      </c>
      <c r="Q4" s="128">
        <f>+M4+P4</f>
        <v>0</v>
      </c>
    </row>
    <row r="5" spans="1:19" ht="16" thickBot="1" x14ac:dyDescent="0.4">
      <c r="A5" s="363"/>
      <c r="B5" s="354"/>
      <c r="C5" s="354"/>
      <c r="D5" s="354"/>
      <c r="E5" s="354"/>
      <c r="F5" s="364"/>
      <c r="G5" s="354"/>
      <c r="H5" s="354"/>
      <c r="I5" s="364"/>
      <c r="J5" s="365"/>
    </row>
    <row r="6" spans="1:19" ht="16" thickBot="1" x14ac:dyDescent="0.4"/>
    <row r="7" spans="1:19" x14ac:dyDescent="0.35">
      <c r="A7" s="360"/>
      <c r="B7" s="366" t="s">
        <v>33</v>
      </c>
      <c r="C7" s="367" t="s">
        <v>34</v>
      </c>
      <c r="D7" s="367" t="s">
        <v>35</v>
      </c>
      <c r="E7" s="367" t="s">
        <v>36</v>
      </c>
      <c r="F7" s="367" t="s">
        <v>37</v>
      </c>
      <c r="G7" s="367" t="s">
        <v>38</v>
      </c>
      <c r="H7" s="367" t="s">
        <v>39</v>
      </c>
      <c r="I7" s="367" t="s">
        <v>40</v>
      </c>
      <c r="J7" s="367" t="s">
        <v>41</v>
      </c>
      <c r="K7" s="367" t="s">
        <v>42</v>
      </c>
      <c r="L7" s="367" t="s">
        <v>43</v>
      </c>
      <c r="M7" s="367" t="s">
        <v>228</v>
      </c>
      <c r="N7" s="367" t="s">
        <v>229</v>
      </c>
      <c r="O7" s="367" t="s">
        <v>231</v>
      </c>
    </row>
    <row r="8" spans="1:19" x14ac:dyDescent="0.35">
      <c r="A8" s="353"/>
      <c r="B8" s="114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/>
      <c r="R8" s="119"/>
      <c r="S8" s="136"/>
    </row>
    <row r="9" spans="1:19" x14ac:dyDescent="0.35">
      <c r="A9" s="353"/>
      <c r="B9" s="114" t="s">
        <v>177</v>
      </c>
      <c r="C9" s="394" t="s">
        <v>258</v>
      </c>
      <c r="D9" s="394" t="s">
        <v>258</v>
      </c>
      <c r="E9" s="394" t="s">
        <v>258</v>
      </c>
      <c r="F9" s="117">
        <f t="shared" ref="F9:L9" si="0">+F43</f>
        <v>98539.489303999988</v>
      </c>
      <c r="G9" s="117">
        <f t="shared" si="0"/>
        <v>200705.21567999999</v>
      </c>
      <c r="H9" s="117">
        <f t="shared" si="0"/>
        <v>353364.68135999999</v>
      </c>
      <c r="I9" s="117">
        <f t="shared" si="0"/>
        <v>517694.10414000001</v>
      </c>
      <c r="J9" s="117">
        <f t="shared" si="0"/>
        <v>678315.47543999995</v>
      </c>
      <c r="K9" s="117">
        <f t="shared" si="0"/>
        <v>835228.79526000004</v>
      </c>
      <c r="L9" s="117">
        <f t="shared" si="0"/>
        <v>988434.06359999999</v>
      </c>
      <c r="M9" s="117">
        <f t="shared" ref="M9:O9" si="1">+M43</f>
        <v>1137931.28046</v>
      </c>
      <c r="N9" s="117">
        <f t="shared" si="1"/>
        <v>1283720.4458400002</v>
      </c>
      <c r="O9" s="117">
        <f t="shared" si="1"/>
        <v>1425801.5597399999</v>
      </c>
      <c r="P9" s="118"/>
      <c r="R9" s="119"/>
    </row>
    <row r="10" spans="1:19" x14ac:dyDescent="0.35">
      <c r="A10" s="353"/>
      <c r="B10" s="114"/>
      <c r="C10" s="395" t="s">
        <v>258</v>
      </c>
      <c r="D10" s="395" t="s">
        <v>258</v>
      </c>
      <c r="E10" s="395" t="s">
        <v>258</v>
      </c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118"/>
      <c r="R10" s="119"/>
    </row>
    <row r="11" spans="1:19" x14ac:dyDescent="0.35">
      <c r="A11" s="353"/>
      <c r="B11" s="369" t="s">
        <v>185</v>
      </c>
      <c r="C11" s="394" t="s">
        <v>258</v>
      </c>
      <c r="D11" s="394" t="s">
        <v>258</v>
      </c>
      <c r="E11" s="394" t="s">
        <v>258</v>
      </c>
      <c r="F11" s="369">
        <f t="shared" ref="F11:J11" si="2">SUM(F8:F10)</f>
        <v>98539.489303999988</v>
      </c>
      <c r="G11" s="369">
        <f t="shared" si="2"/>
        <v>200705.21567999999</v>
      </c>
      <c r="H11" s="369">
        <f t="shared" si="2"/>
        <v>353364.68135999999</v>
      </c>
      <c r="I11" s="369">
        <f t="shared" si="2"/>
        <v>517694.10414000001</v>
      </c>
      <c r="J11" s="369">
        <f t="shared" si="2"/>
        <v>678315.47543999995</v>
      </c>
      <c r="K11" s="369">
        <f>SUM(K8:K10)</f>
        <v>835228.79526000004</v>
      </c>
      <c r="L11" s="369">
        <f>SUM(L8:L10)</f>
        <v>988434.06359999999</v>
      </c>
      <c r="M11" s="369">
        <f t="shared" ref="M11:O11" si="3">SUM(M8:M10)</f>
        <v>1137931.28046</v>
      </c>
      <c r="N11" s="369">
        <f t="shared" si="3"/>
        <v>1283720.4458400002</v>
      </c>
      <c r="O11" s="369">
        <f t="shared" si="3"/>
        <v>1425801.5597399999</v>
      </c>
      <c r="P11" s="118"/>
    </row>
    <row r="12" spans="1:19" x14ac:dyDescent="0.35">
      <c r="A12" s="353"/>
      <c r="B12" s="370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118"/>
    </row>
    <row r="13" spans="1:19" x14ac:dyDescent="0.35">
      <c r="A13" s="353"/>
      <c r="B13" s="117"/>
      <c r="C13" s="117"/>
      <c r="D13" s="117"/>
      <c r="E13" s="369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36"/>
    </row>
    <row r="14" spans="1:19" x14ac:dyDescent="0.35">
      <c r="A14" s="353"/>
      <c r="B14" s="369" t="s">
        <v>156</v>
      </c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9" x14ac:dyDescent="0.35">
      <c r="A15" s="353"/>
      <c r="B15" s="120" t="s">
        <v>150</v>
      </c>
      <c r="C15" s="117"/>
      <c r="D15" s="117"/>
      <c r="E15" s="117"/>
      <c r="F15" s="117" t="s">
        <v>263</v>
      </c>
      <c r="G15" s="117"/>
      <c r="H15" s="117"/>
      <c r="I15" s="117"/>
      <c r="J15" s="117"/>
      <c r="K15" s="117"/>
      <c r="L15" s="117"/>
      <c r="M15" s="117"/>
      <c r="N15" s="117"/>
      <c r="O15" s="117"/>
    </row>
    <row r="16" spans="1:19" x14ac:dyDescent="0.35">
      <c r="A16" s="353"/>
      <c r="B16" s="120" t="s">
        <v>151</v>
      </c>
      <c r="C16" s="117"/>
      <c r="D16" s="117"/>
      <c r="E16" s="117"/>
      <c r="F16" s="117" t="s">
        <v>175</v>
      </c>
      <c r="G16" s="117"/>
      <c r="H16" s="117"/>
      <c r="I16" s="117"/>
      <c r="J16" s="117"/>
      <c r="K16" s="117"/>
      <c r="L16" s="117"/>
      <c r="M16" s="117"/>
      <c r="N16" s="117"/>
      <c r="O16" s="117"/>
    </row>
    <row r="17" spans="1:20" x14ac:dyDescent="0.35">
      <c r="A17" s="353"/>
      <c r="B17" s="120" t="s">
        <v>267</v>
      </c>
      <c r="C17" s="117"/>
      <c r="D17" s="117"/>
      <c r="E17" s="117"/>
      <c r="F17" s="117" t="s">
        <v>285</v>
      </c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20" x14ac:dyDescent="0.35">
      <c r="A18" s="353"/>
      <c r="B18" s="120" t="s">
        <v>206</v>
      </c>
      <c r="C18" s="117"/>
      <c r="D18" s="117"/>
      <c r="E18" s="117"/>
      <c r="F18" s="117" t="s">
        <v>264</v>
      </c>
      <c r="G18" s="117"/>
      <c r="H18" s="117"/>
      <c r="I18" s="117"/>
      <c r="J18" s="117"/>
      <c r="K18" s="117"/>
      <c r="L18" s="117"/>
      <c r="M18" s="117"/>
      <c r="N18" s="117"/>
      <c r="O18" s="117"/>
    </row>
    <row r="19" spans="1:20" x14ac:dyDescent="0.35">
      <c r="A19" s="353"/>
      <c r="B19" s="120" t="s">
        <v>174</v>
      </c>
      <c r="C19" s="117"/>
      <c r="D19" s="117"/>
      <c r="E19" s="117"/>
      <c r="F19" s="117" t="s">
        <v>265</v>
      </c>
      <c r="G19" s="117"/>
      <c r="H19" s="117"/>
      <c r="I19" s="117"/>
      <c r="J19" s="117"/>
      <c r="K19" s="117"/>
      <c r="L19" s="117"/>
      <c r="M19" s="117"/>
      <c r="N19" s="117"/>
      <c r="O19" s="117"/>
    </row>
    <row r="20" spans="1:20" ht="16" thickBot="1" x14ac:dyDescent="0.4">
      <c r="A20" s="363"/>
      <c r="B20" s="372" t="s">
        <v>155</v>
      </c>
      <c r="C20" s="354"/>
      <c r="D20" s="354"/>
      <c r="E20" s="354"/>
      <c r="F20" s="354" t="s">
        <v>266</v>
      </c>
      <c r="G20" s="354"/>
      <c r="H20" s="354"/>
      <c r="I20" s="354"/>
      <c r="J20" s="354"/>
      <c r="K20" s="354"/>
      <c r="L20" s="354"/>
      <c r="M20" s="354"/>
      <c r="N20" s="354"/>
      <c r="O20" s="354"/>
    </row>
    <row r="21" spans="1:20" x14ac:dyDescent="0.35">
      <c r="B21" s="373"/>
    </row>
    <row r="22" spans="1:20" x14ac:dyDescent="0.35">
      <c r="B22" s="373"/>
    </row>
    <row r="23" spans="1:20" x14ac:dyDescent="0.3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P23" s="385"/>
      <c r="R23" s="355"/>
      <c r="T23" s="355"/>
    </row>
    <row r="24" spans="1:20" ht="16" thickBot="1" x14ac:dyDescent="0.4">
      <c r="A24" s="13" t="s">
        <v>280</v>
      </c>
      <c r="P24" s="117" t="s">
        <v>173</v>
      </c>
    </row>
    <row r="25" spans="1:20" s="13" customFormat="1" x14ac:dyDescent="0.35">
      <c r="A25" s="101"/>
      <c r="B25" s="374" t="s">
        <v>44</v>
      </c>
      <c r="C25" s="367" t="s">
        <v>34</v>
      </c>
      <c r="D25" s="367" t="s">
        <v>35</v>
      </c>
      <c r="E25" s="367" t="s">
        <v>36</v>
      </c>
      <c r="F25" s="367" t="s">
        <v>37</v>
      </c>
      <c r="G25" s="367" t="s">
        <v>38</v>
      </c>
      <c r="H25" s="367" t="s">
        <v>39</v>
      </c>
      <c r="I25" s="367" t="s">
        <v>40</v>
      </c>
      <c r="J25" s="367" t="s">
        <v>41</v>
      </c>
      <c r="K25" s="367" t="s">
        <v>42</v>
      </c>
      <c r="L25" s="367" t="s">
        <v>43</v>
      </c>
      <c r="M25" s="367" t="s">
        <v>228</v>
      </c>
      <c r="N25" s="367" t="s">
        <v>229</v>
      </c>
      <c r="O25" s="367" t="s">
        <v>231</v>
      </c>
      <c r="P25" s="137"/>
      <c r="Q25" s="375"/>
    </row>
    <row r="26" spans="1:20" x14ac:dyDescent="0.35">
      <c r="A26" s="102"/>
      <c r="B26" s="376" t="s">
        <v>47</v>
      </c>
      <c r="C26" s="138">
        <v>0</v>
      </c>
      <c r="D26" s="138">
        <f>+C30</f>
        <v>0</v>
      </c>
      <c r="E26" s="138">
        <f>+D30</f>
        <v>0</v>
      </c>
      <c r="F26" s="138">
        <f t="shared" ref="F26:L26" si="4">+E30</f>
        <v>492620</v>
      </c>
      <c r="G26" s="138">
        <f t="shared" si="4"/>
        <v>1477860</v>
      </c>
      <c r="H26" s="138">
        <f t="shared" si="4"/>
        <v>2963100</v>
      </c>
      <c r="I26" s="138">
        <f t="shared" si="4"/>
        <v>4418820</v>
      </c>
      <c r="J26" s="138">
        <f t="shared" si="4"/>
        <v>5830260</v>
      </c>
      <c r="K26" s="138">
        <f t="shared" si="4"/>
        <v>7197420</v>
      </c>
      <c r="L26" s="138">
        <f t="shared" si="4"/>
        <v>8520300</v>
      </c>
      <c r="M26" s="138">
        <f t="shared" ref="M26" si="5">+L30</f>
        <v>9798900</v>
      </c>
      <c r="N26" s="138">
        <f t="shared" ref="N26" si="6">+M30</f>
        <v>11033220</v>
      </c>
      <c r="O26" s="138">
        <f t="shared" ref="O26" si="7">+N30</f>
        <v>12223260</v>
      </c>
      <c r="P26" s="138"/>
      <c r="Q26" s="142"/>
    </row>
    <row r="27" spans="1:20" x14ac:dyDescent="0.35">
      <c r="A27" s="102"/>
      <c r="B27" s="376" t="s">
        <v>48</v>
      </c>
      <c r="C27" s="138">
        <v>0</v>
      </c>
      <c r="D27" s="138">
        <v>0</v>
      </c>
      <c r="E27" s="138">
        <v>500000</v>
      </c>
      <c r="F27" s="138">
        <f>+'SPP 2.0 10-Year CapEx &amp;OM'!$E$19</f>
        <v>1000000</v>
      </c>
      <c r="G27" s="138">
        <f>+'SPP 2.0 10-Year CapEx &amp;OM'!$G$19</f>
        <v>1500000</v>
      </c>
      <c r="H27" s="138">
        <f>+'SPP 2.0 10-Year CapEx &amp;OM'!$I$19</f>
        <v>1500000</v>
      </c>
      <c r="I27" s="138">
        <f>+'SPP 2.0 10-Year CapEx &amp;OM'!$K$19</f>
        <v>1500000</v>
      </c>
      <c r="J27" s="138">
        <f>+'SPP 2.0 10-Year CapEx &amp;OM'!$M$19</f>
        <v>1500000</v>
      </c>
      <c r="K27" s="138">
        <f>+'SPP 2.0 10-Year CapEx &amp;OM'!$O$19</f>
        <v>1500000</v>
      </c>
      <c r="L27" s="138">
        <f>+'SPP 2.0 10-Year CapEx &amp;OM'!$Q$19</f>
        <v>1500000</v>
      </c>
      <c r="M27" s="138">
        <f>+'SPP 2.0 10-Year CapEx &amp;OM'!$S$19</f>
        <v>1500000</v>
      </c>
      <c r="N27" s="138">
        <f>+'SPP 2.0 10-Year CapEx &amp;OM'!$U$19</f>
        <v>1500000</v>
      </c>
      <c r="O27" s="138">
        <f>+'SPP 2.0 10-Year CapEx &amp;OM'!$W$19</f>
        <v>1500000</v>
      </c>
      <c r="P27" s="138">
        <f>SUM(F27:O27)</f>
        <v>14500000</v>
      </c>
      <c r="Q27" s="142"/>
    </row>
    <row r="28" spans="1:20" x14ac:dyDescent="0.35">
      <c r="A28" s="102"/>
      <c r="B28" s="377" t="s">
        <v>152</v>
      </c>
      <c r="C28" s="378">
        <f>+C27*(P28)/2</f>
        <v>0</v>
      </c>
      <c r="D28" s="378">
        <f>+C27*(P28)+(D27*(P28)/2)</f>
        <v>0</v>
      </c>
      <c r="E28" s="378">
        <f>+((SUM($C27:D27))*$P$28)+(E27*($P$28)/2)</f>
        <v>7379.9999999999991</v>
      </c>
      <c r="F28" s="378">
        <f>+((SUM($C27:E27))*$P$28)</f>
        <v>14759.999999999998</v>
      </c>
      <c r="G28" s="378">
        <f>+((SUM($C27:E27))*$P$28)</f>
        <v>14759.999999999998</v>
      </c>
      <c r="H28" s="378">
        <f>+((SUM($C27:F27))*$P$28)</f>
        <v>44280</v>
      </c>
      <c r="I28" s="378">
        <f>+((SUM($C27:G27))*$P$28)</f>
        <v>88560</v>
      </c>
      <c r="J28" s="378">
        <f>+((SUM($C27:H27))*$P$28)</f>
        <v>132840</v>
      </c>
      <c r="K28" s="378">
        <f>+((SUM($C27:I27))*$P$28)</f>
        <v>177120</v>
      </c>
      <c r="L28" s="378">
        <f>+((SUM($C27:J27))*$P$28)</f>
        <v>221399.99999999997</v>
      </c>
      <c r="M28" s="378">
        <f>+((SUM($C27:K27))*$P$28)</f>
        <v>265680</v>
      </c>
      <c r="N28" s="378">
        <f>+((SUM($C27:L27))*$P$28)</f>
        <v>309960</v>
      </c>
      <c r="O28" s="378">
        <f>+((SUM($C27:M27))*$P$28)</f>
        <v>354240</v>
      </c>
      <c r="P28" s="136">
        <v>2.9519999999999998E-2</v>
      </c>
      <c r="Q28" s="138"/>
    </row>
    <row r="29" spans="1:20" x14ac:dyDescent="0.35">
      <c r="A29" s="102"/>
      <c r="B29" s="376" t="s">
        <v>49</v>
      </c>
      <c r="C29" s="138">
        <f>+C28</f>
        <v>0</v>
      </c>
      <c r="D29" s="138">
        <f>+C29+D28</f>
        <v>0</v>
      </c>
      <c r="E29" s="138">
        <f t="shared" ref="E29:K29" si="8">+D29+E28</f>
        <v>7379.9999999999991</v>
      </c>
      <c r="F29" s="138">
        <f t="shared" si="8"/>
        <v>22139.999999999996</v>
      </c>
      <c r="G29" s="138">
        <f t="shared" si="8"/>
        <v>36899.999999999993</v>
      </c>
      <c r="H29" s="138">
        <f t="shared" si="8"/>
        <v>81180</v>
      </c>
      <c r="I29" s="138">
        <f t="shared" si="8"/>
        <v>169740</v>
      </c>
      <c r="J29" s="138">
        <f t="shared" si="8"/>
        <v>302580</v>
      </c>
      <c r="K29" s="138">
        <f t="shared" si="8"/>
        <v>479700</v>
      </c>
      <c r="L29" s="138">
        <f>+K29+L28</f>
        <v>701100</v>
      </c>
      <c r="M29" s="138">
        <f t="shared" ref="M29:O29" si="9">+L29+M28</f>
        <v>966780</v>
      </c>
      <c r="N29" s="138">
        <f t="shared" si="9"/>
        <v>1276740</v>
      </c>
      <c r="O29" s="138">
        <f t="shared" si="9"/>
        <v>1630980</v>
      </c>
      <c r="Q29" s="138"/>
      <c r="R29" s="138"/>
    </row>
    <row r="30" spans="1:20" x14ac:dyDescent="0.35">
      <c r="A30" s="102"/>
      <c r="B30" s="376" t="s">
        <v>50</v>
      </c>
      <c r="C30" s="138">
        <f>+C26+C27-C29</f>
        <v>0</v>
      </c>
      <c r="D30" s="138">
        <f>+D26+D27-D28</f>
        <v>0</v>
      </c>
      <c r="E30" s="138">
        <f t="shared" ref="E30:L30" si="10">+E26+E27-E28</f>
        <v>492620</v>
      </c>
      <c r="F30" s="138">
        <f t="shared" si="10"/>
        <v>1477860</v>
      </c>
      <c r="G30" s="138">
        <f t="shared" si="10"/>
        <v>2963100</v>
      </c>
      <c r="H30" s="138">
        <f t="shared" si="10"/>
        <v>4418820</v>
      </c>
      <c r="I30" s="138">
        <f t="shared" si="10"/>
        <v>5830260</v>
      </c>
      <c r="J30" s="138">
        <f t="shared" si="10"/>
        <v>7197420</v>
      </c>
      <c r="K30" s="138">
        <f t="shared" si="10"/>
        <v>8520300</v>
      </c>
      <c r="L30" s="138">
        <f t="shared" si="10"/>
        <v>9798900</v>
      </c>
      <c r="M30" s="138">
        <f t="shared" ref="M30:O30" si="11">+M26+M27-M28</f>
        <v>11033220</v>
      </c>
      <c r="N30" s="138">
        <f t="shared" si="11"/>
        <v>12223260</v>
      </c>
      <c r="O30" s="138">
        <f t="shared" si="11"/>
        <v>13369020</v>
      </c>
      <c r="P30" s="138"/>
      <c r="Q30" s="142"/>
    </row>
    <row r="31" spans="1:20" x14ac:dyDescent="0.35">
      <c r="A31" s="102"/>
      <c r="B31" s="376" t="s">
        <v>51</v>
      </c>
      <c r="C31" s="138"/>
      <c r="D31" s="138"/>
      <c r="E31" s="138"/>
      <c r="F31" s="138">
        <f t="shared" ref="F31:L31" si="12">+(F26+F30)/2</f>
        <v>985240</v>
      </c>
      <c r="G31" s="138">
        <f t="shared" si="12"/>
        <v>2220480</v>
      </c>
      <c r="H31" s="138">
        <f t="shared" si="12"/>
        <v>3690960</v>
      </c>
      <c r="I31" s="138">
        <f t="shared" si="12"/>
        <v>5124540</v>
      </c>
      <c r="J31" s="138">
        <f t="shared" si="12"/>
        <v>6513840</v>
      </c>
      <c r="K31" s="138">
        <f t="shared" si="12"/>
        <v>7858860</v>
      </c>
      <c r="L31" s="138">
        <f t="shared" si="12"/>
        <v>9159600</v>
      </c>
      <c r="M31" s="138">
        <f t="shared" ref="M31:O31" si="13">+(M26+M30)/2</f>
        <v>10416060</v>
      </c>
      <c r="N31" s="138">
        <f t="shared" si="13"/>
        <v>11628240</v>
      </c>
      <c r="O31" s="138">
        <f t="shared" si="13"/>
        <v>12796140</v>
      </c>
      <c r="P31" s="138"/>
      <c r="Q31" s="142"/>
    </row>
    <row r="32" spans="1:20" x14ac:dyDescent="0.35">
      <c r="A32" s="102"/>
      <c r="B32" s="138" t="s">
        <v>150</v>
      </c>
      <c r="C32" s="139"/>
      <c r="D32" s="139"/>
      <c r="E32" s="139"/>
      <c r="F32" s="379">
        <v>7.6100000000000001E-2</v>
      </c>
      <c r="G32" s="379">
        <f t="shared" ref="G32:L32" si="14">+F32</f>
        <v>7.6100000000000001E-2</v>
      </c>
      <c r="H32" s="379">
        <f t="shared" si="14"/>
        <v>7.6100000000000001E-2</v>
      </c>
      <c r="I32" s="379">
        <f t="shared" si="14"/>
        <v>7.6100000000000001E-2</v>
      </c>
      <c r="J32" s="379">
        <f t="shared" si="14"/>
        <v>7.6100000000000001E-2</v>
      </c>
      <c r="K32" s="379">
        <f t="shared" si="14"/>
        <v>7.6100000000000001E-2</v>
      </c>
      <c r="L32" s="379">
        <f t="shared" si="14"/>
        <v>7.6100000000000001E-2</v>
      </c>
      <c r="M32" s="379">
        <f t="shared" ref="M32" si="15">+L32</f>
        <v>7.6100000000000001E-2</v>
      </c>
      <c r="N32" s="379">
        <f t="shared" ref="N32" si="16">+M32</f>
        <v>7.6100000000000001E-2</v>
      </c>
      <c r="O32" s="379">
        <f t="shared" ref="O32" si="17">+N32</f>
        <v>7.6100000000000001E-2</v>
      </c>
      <c r="P32" s="139"/>
      <c r="Q32" s="139"/>
    </row>
    <row r="33" spans="1:25" s="355" customFormat="1" ht="16" thickBot="1" x14ac:dyDescent="0.4">
      <c r="A33" s="94"/>
      <c r="B33" s="380" t="s">
        <v>52</v>
      </c>
      <c r="C33" s="389"/>
      <c r="D33" s="389"/>
      <c r="E33" s="389"/>
      <c r="F33" s="381">
        <f t="shared" ref="F33:L33" si="18">+F31*F32</f>
        <v>74976.763999999996</v>
      </c>
      <c r="G33" s="381">
        <f t="shared" si="18"/>
        <v>168978.52799999999</v>
      </c>
      <c r="H33" s="381">
        <f t="shared" si="18"/>
        <v>280882.05599999998</v>
      </c>
      <c r="I33" s="381">
        <f t="shared" si="18"/>
        <v>389977.49400000001</v>
      </c>
      <c r="J33" s="381">
        <f t="shared" si="18"/>
        <v>495703.22399999999</v>
      </c>
      <c r="K33" s="381">
        <f t="shared" si="18"/>
        <v>598059.24600000004</v>
      </c>
      <c r="L33" s="381">
        <f t="shared" si="18"/>
        <v>697045.56</v>
      </c>
      <c r="M33" s="381">
        <f t="shared" ref="M33:O33" si="19">+M31*M32</f>
        <v>792662.16599999997</v>
      </c>
      <c r="N33" s="381">
        <f t="shared" si="19"/>
        <v>884909.06400000001</v>
      </c>
      <c r="O33" s="381">
        <f t="shared" si="19"/>
        <v>973786.25399999996</v>
      </c>
      <c r="P33" s="118"/>
      <c r="Q33" s="118"/>
    </row>
    <row r="34" spans="1:25" ht="16" thickTop="1" x14ac:dyDescent="0.35">
      <c r="A34" s="102"/>
      <c r="B34" s="376" t="s">
        <v>53</v>
      </c>
      <c r="C34" s="139"/>
      <c r="D34" s="139"/>
      <c r="E34" s="139"/>
      <c r="F34" s="139">
        <v>8.9345999999999991E-3</v>
      </c>
      <c r="G34" s="139">
        <v>7.6410000000000002E-3</v>
      </c>
      <c r="H34" s="139">
        <v>7.6410000000000002E-3</v>
      </c>
      <c r="I34" s="139">
        <v>7.6410000000000002E-3</v>
      </c>
      <c r="J34" s="139">
        <v>7.6410000000000002E-3</v>
      </c>
      <c r="K34" s="139">
        <v>7.6410000000000002E-3</v>
      </c>
      <c r="L34" s="139">
        <v>7.6410000000000002E-3</v>
      </c>
      <c r="M34" s="139">
        <v>7.6410000000000002E-3</v>
      </c>
      <c r="N34" s="139">
        <v>7.6410000000000002E-3</v>
      </c>
      <c r="O34" s="139">
        <v>7.6410000000000002E-3</v>
      </c>
      <c r="P34" s="140"/>
      <c r="Q34" s="140"/>
    </row>
    <row r="35" spans="1:25" s="355" customFormat="1" ht="16" thickBot="1" x14ac:dyDescent="0.4">
      <c r="A35" s="94"/>
      <c r="B35" s="382" t="s">
        <v>53</v>
      </c>
      <c r="C35" s="389"/>
      <c r="D35" s="389"/>
      <c r="E35" s="389"/>
      <c r="F35" s="381">
        <f t="shared" ref="F35:L35" si="20">F31*F34</f>
        <v>8802.7253039999996</v>
      </c>
      <c r="G35" s="381">
        <f t="shared" si="20"/>
        <v>16966.687679999999</v>
      </c>
      <c r="H35" s="381">
        <f t="shared" si="20"/>
        <v>28202.625360000002</v>
      </c>
      <c r="I35" s="381">
        <f t="shared" si="20"/>
        <v>39156.610140000004</v>
      </c>
      <c r="J35" s="381">
        <f t="shared" si="20"/>
        <v>49772.25144</v>
      </c>
      <c r="K35" s="381">
        <f t="shared" si="20"/>
        <v>60049.54926</v>
      </c>
      <c r="L35" s="381">
        <f t="shared" si="20"/>
        <v>69988.503599999996</v>
      </c>
      <c r="M35" s="381">
        <f t="shared" ref="M35:O35" si="21">M31*M34</f>
        <v>79589.114459999997</v>
      </c>
      <c r="N35" s="381">
        <f t="shared" si="21"/>
        <v>88851.381840000002</v>
      </c>
      <c r="O35" s="381">
        <f t="shared" si="21"/>
        <v>97775.305739999996</v>
      </c>
      <c r="P35" s="118"/>
    </row>
    <row r="36" spans="1:25" s="13" customFormat="1" ht="16" thickTop="1" x14ac:dyDescent="0.35">
      <c r="A36" s="95"/>
      <c r="B36" s="383" t="s">
        <v>54</v>
      </c>
      <c r="C36" s="119"/>
      <c r="D36" s="119"/>
      <c r="E36" s="119"/>
      <c r="F36" s="119">
        <f t="shared" ref="F36:L36" si="22">F35+F33+F28</f>
        <v>98539.489303999988</v>
      </c>
      <c r="G36" s="119">
        <f t="shared" si="22"/>
        <v>200705.21567999999</v>
      </c>
      <c r="H36" s="119">
        <f t="shared" si="22"/>
        <v>353364.68135999999</v>
      </c>
      <c r="I36" s="119">
        <f t="shared" si="22"/>
        <v>517694.10414000001</v>
      </c>
      <c r="J36" s="119">
        <f t="shared" si="22"/>
        <v>678315.47543999995</v>
      </c>
      <c r="K36" s="119">
        <f t="shared" si="22"/>
        <v>835228.79526000004</v>
      </c>
      <c r="L36" s="119">
        <f t="shared" si="22"/>
        <v>988434.06359999999</v>
      </c>
      <c r="M36" s="119">
        <f t="shared" ref="M36:O36" si="23">M35+M33+M28</f>
        <v>1137931.28046</v>
      </c>
      <c r="N36" s="119">
        <f t="shared" si="23"/>
        <v>1283720.4458400002</v>
      </c>
      <c r="O36" s="119">
        <f t="shared" si="23"/>
        <v>1425801.5597399999</v>
      </c>
      <c r="P36" s="141"/>
      <c r="Q36" s="384"/>
    </row>
    <row r="37" spans="1:25" x14ac:dyDescent="0.35">
      <c r="A37" s="102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1"/>
      <c r="Q37" s="1"/>
    </row>
    <row r="38" spans="1:25" s="7" customFormat="1" ht="16" thickBot="1" x14ac:dyDescent="0.4">
      <c r="A38" s="96"/>
      <c r="B38" s="97" t="s">
        <v>1</v>
      </c>
      <c r="C38" s="15"/>
      <c r="D38" s="393"/>
      <c r="E38" s="393"/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Q38" s="142"/>
      <c r="R38" s="8"/>
      <c r="S38" s="9"/>
      <c r="U38" s="10"/>
      <c r="V38" s="10"/>
      <c r="X38" s="10"/>
      <c r="Y38" s="10"/>
    </row>
    <row r="39" spans="1:25" s="7" customFormat="1" ht="16" thickTop="1" x14ac:dyDescent="0.35">
      <c r="A39" s="96"/>
      <c r="B39" s="97" t="s">
        <v>158</v>
      </c>
      <c r="C39" s="103"/>
      <c r="D39" s="103"/>
      <c r="E39" s="103"/>
      <c r="F39" s="103">
        <f t="shared" ref="F39:L39" si="24">+F36+F38</f>
        <v>98539.489303999988</v>
      </c>
      <c r="G39" s="103">
        <f t="shared" si="24"/>
        <v>200705.21567999999</v>
      </c>
      <c r="H39" s="103">
        <f t="shared" si="24"/>
        <v>353364.68135999999</v>
      </c>
      <c r="I39" s="103">
        <f t="shared" si="24"/>
        <v>517694.10414000001</v>
      </c>
      <c r="J39" s="103">
        <f t="shared" si="24"/>
        <v>678315.47543999995</v>
      </c>
      <c r="K39" s="103">
        <f t="shared" si="24"/>
        <v>835228.79526000004</v>
      </c>
      <c r="L39" s="103">
        <f t="shared" si="24"/>
        <v>988434.06359999999</v>
      </c>
      <c r="M39" s="103">
        <f t="shared" ref="M39:O39" si="25">+M36+M38</f>
        <v>1137931.28046</v>
      </c>
      <c r="N39" s="103">
        <f t="shared" si="25"/>
        <v>1283720.4458400002</v>
      </c>
      <c r="O39" s="103">
        <f t="shared" si="25"/>
        <v>1425801.5597399999</v>
      </c>
      <c r="P39" s="142"/>
      <c r="Q39" s="9"/>
      <c r="R39" s="9"/>
      <c r="S39" s="9"/>
      <c r="U39" s="10"/>
      <c r="V39" s="10"/>
      <c r="X39" s="10"/>
      <c r="Y39" s="10"/>
    </row>
    <row r="40" spans="1:25" s="7" customFormat="1" x14ac:dyDescent="0.35">
      <c r="A40" s="104"/>
      <c r="B40" s="105"/>
      <c r="C40" s="15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11"/>
      <c r="Q40" s="11"/>
      <c r="R40" s="11"/>
      <c r="S40" s="11"/>
      <c r="T40" s="11"/>
      <c r="U40" s="12"/>
      <c r="V40" s="12"/>
      <c r="X40" s="10"/>
      <c r="Y40" s="10"/>
    </row>
    <row r="41" spans="1:25" s="7" customFormat="1" x14ac:dyDescent="0.35">
      <c r="A41" s="198"/>
      <c r="B41" s="200" t="s">
        <v>211</v>
      </c>
      <c r="C41" s="98"/>
      <c r="D41" s="98"/>
      <c r="E41" s="98"/>
      <c r="F41" s="98">
        <v>1</v>
      </c>
      <c r="G41" s="98">
        <v>1</v>
      </c>
      <c r="H41" s="98">
        <v>1</v>
      </c>
      <c r="I41" s="98">
        <v>1</v>
      </c>
      <c r="J41" s="98">
        <v>1</v>
      </c>
      <c r="K41" s="98">
        <v>1</v>
      </c>
      <c r="L41" s="98">
        <v>1</v>
      </c>
      <c r="M41" s="98">
        <v>1</v>
      </c>
      <c r="N41" s="98">
        <v>1</v>
      </c>
      <c r="O41" s="98">
        <v>1</v>
      </c>
      <c r="P41" s="11"/>
      <c r="Q41" s="11"/>
      <c r="R41" s="11"/>
    </row>
    <row r="42" spans="1:25" s="7" customFormat="1" x14ac:dyDescent="0.35">
      <c r="A42" s="96"/>
      <c r="B42" s="105"/>
      <c r="C42" s="10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1"/>
      <c r="Q42" s="11"/>
      <c r="R42" s="11"/>
      <c r="S42" s="11"/>
    </row>
    <row r="43" spans="1:25" s="7" customFormat="1" x14ac:dyDescent="0.35">
      <c r="A43" s="96" t="s">
        <v>55</v>
      </c>
      <c r="B43" s="106" t="s">
        <v>56</v>
      </c>
      <c r="C43" s="369"/>
      <c r="D43" s="369"/>
      <c r="E43" s="369"/>
      <c r="F43" s="369">
        <f t="shared" ref="F43:L43" si="26">+F39*F41</f>
        <v>98539.489303999988</v>
      </c>
      <c r="G43" s="369">
        <f t="shared" si="26"/>
        <v>200705.21567999999</v>
      </c>
      <c r="H43" s="369">
        <f t="shared" si="26"/>
        <v>353364.68135999999</v>
      </c>
      <c r="I43" s="369">
        <f t="shared" si="26"/>
        <v>517694.10414000001</v>
      </c>
      <c r="J43" s="369">
        <f t="shared" si="26"/>
        <v>678315.47543999995</v>
      </c>
      <c r="K43" s="369">
        <f t="shared" si="26"/>
        <v>835228.79526000004</v>
      </c>
      <c r="L43" s="369">
        <f t="shared" si="26"/>
        <v>988434.06359999999</v>
      </c>
      <c r="M43" s="369">
        <f t="shared" ref="M43:O43" si="27">+M39*M41</f>
        <v>1137931.28046</v>
      </c>
      <c r="N43" s="369">
        <f t="shared" si="27"/>
        <v>1283720.4458400002</v>
      </c>
      <c r="O43" s="369">
        <f t="shared" si="27"/>
        <v>1425801.5597399999</v>
      </c>
      <c r="P43" s="11"/>
      <c r="Q43" s="14"/>
      <c r="R43" s="11"/>
      <c r="S43" s="11"/>
    </row>
    <row r="44" spans="1:25" s="7" customFormat="1" ht="16" thickBot="1" x14ac:dyDescent="0.4">
      <c r="A44" s="99"/>
      <c r="B44" s="100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1"/>
      <c r="Q44" s="11"/>
      <c r="R44" s="11"/>
      <c r="S44" s="11"/>
    </row>
  </sheetData>
  <phoneticPr fontId="36" type="noConversion"/>
  <pageMargins left="0.7" right="0.7" top="0.75" bottom="0.75" header="0.3" footer="0.3"/>
  <pageSetup scale="54" orientation="landscape" r:id="rId1"/>
  <headerFooter>
    <oddHeader>&amp;RDuke Energy Florida, LLC
Docket No. 20220050
DEF's Response to OPC POD 1 (1-28)
Q1</oddHeader>
    <oddFooter>&amp;RBN 20220050-DEF-000001 through 20220050-DEF-000024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21</vt:i4>
      </vt:variant>
    </vt:vector>
  </HeadingPairs>
  <TitlesOfParts>
    <vt:vector size="44" baseType="lpstr">
      <vt:lpstr>SPP Clause Rate Impacts 3yrs_</vt:lpstr>
      <vt:lpstr>2023-2032 Annual Rev Req</vt:lpstr>
      <vt:lpstr>Summary of Annual Rev Req</vt:lpstr>
      <vt:lpstr>Distribution Summary</vt:lpstr>
      <vt:lpstr>Transmission Summary</vt:lpstr>
      <vt:lpstr>2023-2032 Feeder Hardening</vt:lpstr>
      <vt:lpstr>2023-2032 Lateral Hardening</vt:lpstr>
      <vt:lpstr>2023-2032 SOG</vt:lpstr>
      <vt:lpstr>2023-2032 UG Flood Mitigation</vt:lpstr>
      <vt:lpstr>2023-2032 Veg Mgt Distribution</vt:lpstr>
      <vt:lpstr>2023-2032 Structure Hardening</vt:lpstr>
      <vt:lpstr>2023-2032 Substation Mitigation</vt:lpstr>
      <vt:lpstr>2023-2032 Loop Radially Fed Sub</vt:lpstr>
      <vt:lpstr>2023-2032 Substation Hrdng</vt:lpstr>
      <vt:lpstr>2023-2032 Veg Mngt Transmission</vt:lpstr>
      <vt:lpstr>2023 Form 6p__</vt:lpstr>
      <vt:lpstr>2023 Summary SPP</vt:lpstr>
      <vt:lpstr>Form 7P -2023</vt:lpstr>
      <vt:lpstr>2024 Summary SPP</vt:lpstr>
      <vt:lpstr>Form 7P -2024</vt:lpstr>
      <vt:lpstr>2025 Summary SPP</vt:lpstr>
      <vt:lpstr>Form 7P -2025</vt:lpstr>
      <vt:lpstr>SPP 2.0 10-Year CapEx &amp;OM</vt:lpstr>
      <vt:lpstr>'2023 Form 6p__'!Print_Area</vt:lpstr>
      <vt:lpstr>'2023 Summary SPP'!Print_Area</vt:lpstr>
      <vt:lpstr>'2023-2032 Feeder Hardening'!Print_Area</vt:lpstr>
      <vt:lpstr>'2023-2032 Lateral Hardening'!Print_Area</vt:lpstr>
      <vt:lpstr>'2023-2032 Loop Radially Fed Sub'!Print_Area</vt:lpstr>
      <vt:lpstr>'2023-2032 SOG'!Print_Area</vt:lpstr>
      <vt:lpstr>'2023-2032 Structure Hardening'!Print_Area</vt:lpstr>
      <vt:lpstr>'2023-2032 Substation Hrdng'!Print_Area</vt:lpstr>
      <vt:lpstr>'2023-2032 Substation Mitigation'!Print_Area</vt:lpstr>
      <vt:lpstr>'2023-2032 UG Flood Mitigation'!Print_Area</vt:lpstr>
      <vt:lpstr>'2023-2032 Veg Mgt Distribution'!Print_Area</vt:lpstr>
      <vt:lpstr>'2023-2032 Veg Mngt Transmission'!Print_Area</vt:lpstr>
      <vt:lpstr>'Distribution Summary'!Print_Area</vt:lpstr>
      <vt:lpstr>'Form 7P -2023'!Print_Area</vt:lpstr>
      <vt:lpstr>'Form 7P -2024'!Print_Area</vt:lpstr>
      <vt:lpstr>'Form 7P -2025'!Print_Area</vt:lpstr>
      <vt:lpstr>'SPP 2.0 10-Year CapEx &amp;OM'!Print_Area</vt:lpstr>
      <vt:lpstr>'SPP Clause Rate Impacts 3yrs_'!Print_Area</vt:lpstr>
      <vt:lpstr>'Summary of Annual Rev Req'!Print_Area</vt:lpstr>
      <vt:lpstr>'Transmission Summary'!Print_Area</vt:lpstr>
      <vt:lpstr>'SPP 2.0 10-Year CapEx &amp;OM'!Print_Titles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Paul</dc:creator>
  <cp:lastModifiedBy>West, Monique</cp:lastModifiedBy>
  <cp:lastPrinted>2022-04-22T20:43:53Z</cp:lastPrinted>
  <dcterms:created xsi:type="dcterms:W3CDTF">2020-03-20T17:48:58Z</dcterms:created>
  <dcterms:modified xsi:type="dcterms:W3CDTF">2022-04-22T20:44:42Z</dcterms:modified>
</cp:coreProperties>
</file>